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powerlinkcomau.sharepoint.com/sites/RevenueReset-Opex/Shared Documents/Revenue Proposal - Jan 2026/Models/"/>
    </mc:Choice>
  </mc:AlternateContent>
  <xr:revisionPtr revIDLastSave="1944" documentId="8_{C4B7F713-B998-4C66-9CDF-F0B82301192B}" xr6:coauthVersionLast="47" xr6:coauthVersionMax="47" xr10:uidLastSave="{121702C9-9D70-4BE3-9BCC-7B8154170E4C}"/>
  <bookViews>
    <workbookView minimized="1" xWindow="48585" yWindow="2130" windowWidth="14745" windowHeight="11400" tabRatio="777" activeTab="7" xr2:uid="{00000000-000D-0000-FFFF-FFFF00000000}"/>
  </bookViews>
  <sheets>
    <sheet name="Index" sheetId="1" r:id="rId1"/>
    <sheet name="Input|General" sheetId="54" r:id="rId2"/>
    <sheet name="Input|Inflation" sheetId="55" r:id="rId3"/>
    <sheet name="Input|Reported opex" sheetId="58" r:id="rId4"/>
    <sheet name="Input|Rate of change" sheetId="2" r:id="rId5"/>
    <sheet name="Input|Step changes" sheetId="53" r:id="rId6"/>
    <sheet name="Input|PQ" sheetId="59" r:id="rId7"/>
    <sheet name="Calc|Opex forecast" sheetId="42" r:id="rId8"/>
    <sheet name="Output|Models" sheetId="44" r:id="rId9"/>
    <sheet name="Lookup|Tables" sheetId="4" r:id="rId10"/>
    <sheet name="Check|List" sheetId="16" r:id="rId11"/>
  </sheets>
  <definedNames>
    <definedName name="_xlnm._FilterDatabase" localSheetId="1" hidden="1">'Input|General'!$G$6:$G$15</definedName>
    <definedName name="_xlnm._FilterDatabase" localSheetId="3" hidden="1">'Input|Reported opex'!$C$37:$F$37</definedName>
    <definedName name="Account">"Reg Accounts"</definedName>
    <definedName name="anscount" hidden="1">1</definedName>
    <definedName name="AS2DocOpenMode" hidden="1">"AS2DocumentBrowse"</definedName>
    <definedName name="AS2NamedRange" hidden="1">2</definedName>
    <definedName name="BaseYear">'Input|General'!$G$11</definedName>
    <definedName name="CostCentre">"C510"</definedName>
    <definedName name="CRCP_Span">CONCATENATE(CRCP_y1, " to ", CRCP_y5)</definedName>
    <definedName name="CYr">"CY - 2014"</definedName>
    <definedName name="dollars">'Lookup|Tables'!$G$10</definedName>
    <definedName name="EPDResult">#REF!</definedName>
    <definedName name="factor">'Lookup|Tables'!$G$17</definedName>
    <definedName name="FPFirstYear">'Input|General'!$G$13</definedName>
    <definedName name="FPLastYear">'Input|General'!$G$14</definedName>
    <definedName name="FRCP_1to5">"2015-16 to 2019-20"</definedName>
    <definedName name="FRCP_span">CONCATENATE(FRCP_y1, " to ", FRCP_y5)</definedName>
    <definedName name="FULLYR">15</definedName>
    <definedName name="Goto_CapexByDept">[0]!Goto_CapexByDept</definedName>
    <definedName name="gotoswitchboard">#REF!</definedName>
    <definedName name="hideCAPEXrows">#REF!</definedName>
    <definedName name="LACTUALS_SYTD_FBUSINESS_UNIT_VE03">"hide_r7"</definedName>
    <definedName name="ManOperating">[0]!ManOperating</definedName>
    <definedName name="millions">'Lookup|Tables'!$G$12</definedName>
    <definedName name="Nominal_to_Real">'Input|Rate of change'!$C$25:$C$30</definedName>
    <definedName name="NSP">'Input|General'!$G$7</definedName>
    <definedName name="number">'Lookup|Tables'!$G$16</definedName>
    <definedName name="NvsASD">"V2005-12-31"</definedName>
    <definedName name="NvsAutoDrillOk">"VN"</definedName>
    <definedName name="NvsElapsedTime">0.00271145833539777</definedName>
    <definedName name="NvsEndTime">38722.6824355324</definedName>
    <definedName name="NvsInstSpec">"%,FBUSINESS_UNIT,TSPIA_POSTSALE,NT&amp;D_CONSOL"</definedName>
    <definedName name="NvsLayoutType">"M3"</definedName>
    <definedName name="NvsNplSpec">"%,X,RZF..,CZF.."</definedName>
    <definedName name="NvsPanelEffdt">"V2005-01-01"</definedName>
    <definedName name="NvsPanelSetid">"VSHARE"</definedName>
    <definedName name="NvsReqBU">"VEEE0"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"BUS_UNIT_TBL_FS"</definedName>
    <definedName name="NvsValTbl.DEPTID">"DEPARTMENT_TBL"</definedName>
    <definedName name="NvsValTbl.PROPOSAL_ID">"BD_PROPOSAL_ID"</definedName>
    <definedName name="NvsValTbl.SCENARIO">"BD_SCENARIO_TBL"</definedName>
    <definedName name="percent">'Lookup|Tables'!$G$14</definedName>
    <definedName name="PPFirstYear">'Input|General'!$G$10</definedName>
    <definedName name="PPLastYear">'Input|General'!$G$12</definedName>
    <definedName name="PRCP_Span" comment="DMS - PRCP_span = the previously regulatory control period represented as a span of years for use in worksheet or column headings eg &quot;2016-2020&quot;">CONCATENATE(PRCP_y1, " to ",PRCP_y5)</definedName>
    <definedName name="RCP_1to5">"2015-16 to 2019-20"</definedName>
    <definedName name="rCubeName">"spa-tm1-prod:Reg Allocation Reporting"</definedName>
    <definedName name="Real_to_Nominal">'Input|Rate of change'!$C$16:$C$21</definedName>
    <definedName name="TableName">"Dummy"</definedName>
    <definedName name="thousands">'Lookup|Tables'!$G$11</definedName>
    <definedName name="TM1REBUILDOPTION">1</definedName>
    <definedName name="TYr">"TY - YTD"</definedName>
    <definedName name="unhideCAPEXrows">#REF!</definedName>
    <definedName name="unit">'Lookup|Tables'!$G$15</definedName>
    <definedName name="Version">"Actual"</definedName>
    <definedName name="WorkCode">"Total Work Codes"</definedName>
    <definedName name="YEE">16</definedName>
    <definedName name="YTD">15</definedName>
    <definedName name="YTDC">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1" i="42" l="1"/>
  <c r="K20" i="58"/>
  <c r="L20" i="58"/>
  <c r="M20" i="58"/>
  <c r="N20" i="58"/>
  <c r="J20" i="58"/>
  <c r="K91" i="59"/>
  <c r="K13" i="58" s="1"/>
  <c r="L91" i="59"/>
  <c r="L13" i="58" s="1"/>
  <c r="M91" i="59"/>
  <c r="M13" i="58" s="1"/>
  <c r="N91" i="59"/>
  <c r="N13" i="58" s="1"/>
  <c r="J91" i="59"/>
  <c r="J13" i="58" s="1"/>
  <c r="E91" i="59"/>
  <c r="E90" i="59"/>
  <c r="E89" i="59"/>
  <c r="E88" i="59"/>
  <c r="J47" i="58"/>
  <c r="N35" i="42"/>
  <c r="F87" i="55"/>
  <c r="F88" i="55"/>
  <c r="F89" i="55" s="1"/>
  <c r="F91" i="55"/>
  <c r="F92" i="55" s="1"/>
  <c r="F93" i="55" s="1"/>
  <c r="F95" i="55"/>
  <c r="F96" i="55" s="1"/>
  <c r="F97" i="55" s="1"/>
  <c r="F99" i="55"/>
  <c r="F100" i="55"/>
  <c r="F101" i="55"/>
  <c r="F103" i="55"/>
  <c r="F104" i="55"/>
  <c r="F105" i="55" s="1"/>
  <c r="F107" i="55"/>
  <c r="F108" i="55"/>
  <c r="F109" i="55"/>
  <c r="M47" i="58"/>
  <c r="M12" i="42"/>
  <c r="P62" i="2"/>
  <c r="P38" i="2"/>
  <c r="P79" i="2"/>
  <c r="Q38" i="2"/>
  <c r="Q62" i="2" s="1"/>
  <c r="R38" i="2"/>
  <c r="R62" i="2" s="1"/>
  <c r="S38" i="2"/>
  <c r="S62" i="2" s="1"/>
  <c r="T38" i="2"/>
  <c r="T62" i="2" s="1"/>
  <c r="L47" i="58"/>
  <c r="K47" i="58"/>
  <c r="J56" i="58"/>
  <c r="W56" i="58"/>
  <c r="N60" i="58"/>
  <c r="M37" i="42"/>
  <c r="N14" i="42"/>
  <c r="F15" i="44" l="1"/>
  <c r="F16" i="44"/>
  <c r="F17" i="44"/>
  <c r="E15" i="44"/>
  <c r="E16" i="44"/>
  <c r="E17" i="44"/>
  <c r="C15" i="44"/>
  <c r="C16" i="44"/>
  <c r="C17" i="44"/>
  <c r="T9" i="55" l="1"/>
  <c r="Q105" i="2"/>
  <c r="J29" i="58"/>
  <c r="T110" i="55"/>
  <c r="T83" i="55"/>
  <c r="T86" i="55"/>
  <c r="T87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75" i="55"/>
  <c r="T76" i="55"/>
  <c r="T77" i="55"/>
  <c r="T78" i="55"/>
  <c r="T79" i="55"/>
  <c r="T80" i="55"/>
  <c r="T81" i="55"/>
  <c r="T82" i="55"/>
  <c r="G75" i="55"/>
  <c r="G76" i="55"/>
  <c r="G77" i="55"/>
  <c r="G78" i="55"/>
  <c r="G79" i="55"/>
  <c r="G80" i="55"/>
  <c r="G81" i="55"/>
  <c r="G82" i="55"/>
  <c r="G68" i="55"/>
  <c r="G69" i="55"/>
  <c r="G70" i="55"/>
  <c r="G71" i="55"/>
  <c r="G72" i="55"/>
  <c r="G73" i="55"/>
  <c r="G74" i="55"/>
  <c r="H61" i="4"/>
  <c r="I61" i="4"/>
  <c r="H62" i="4"/>
  <c r="I62" i="4"/>
  <c r="G55" i="55"/>
  <c r="E81" i="59"/>
  <c r="E80" i="59"/>
  <c r="E78" i="59"/>
  <c r="E77" i="59"/>
  <c r="E76" i="59"/>
  <c r="E75" i="59"/>
  <c r="E74" i="59"/>
  <c r="S4" i="59"/>
  <c r="R4" i="59"/>
  <c r="Q4" i="59"/>
  <c r="P4" i="59"/>
  <c r="O4" i="59"/>
  <c r="N4" i="59"/>
  <c r="M4" i="59"/>
  <c r="L4" i="59"/>
  <c r="K4" i="59"/>
  <c r="J4" i="59"/>
  <c r="B1" i="59"/>
  <c r="G83" i="55" l="1"/>
  <c r="T88" i="55" l="1"/>
  <c r="G84" i="55"/>
  <c r="T84" i="55"/>
  <c r="M74" i="59"/>
  <c r="T89" i="55" l="1"/>
  <c r="G85" i="55"/>
  <c r="T85" i="55"/>
  <c r="M77" i="59" l="1"/>
  <c r="R105" i="2"/>
  <c r="S105" i="2" l="1"/>
  <c r="R65" i="42" s="1"/>
  <c r="N56" i="58"/>
  <c r="Q80" i="2"/>
  <c r="P80" i="2"/>
  <c r="P82" i="2"/>
  <c r="M15" i="58"/>
  <c r="M14" i="42" s="1"/>
  <c r="N15" i="58"/>
  <c r="R79" i="2"/>
  <c r="Q79" i="2"/>
  <c r="Q82" i="2"/>
  <c r="K15" i="58"/>
  <c r="L15" i="58"/>
  <c r="T79" i="2"/>
  <c r="S79" i="2"/>
  <c r="S82" i="2"/>
  <c r="T80" i="2"/>
  <c r="R81" i="2"/>
  <c r="L56" i="58"/>
  <c r="O63" i="42"/>
  <c r="Q63" i="42"/>
  <c r="R63" i="42"/>
  <c r="S63" i="42"/>
  <c r="C84" i="42"/>
  <c r="C77" i="42"/>
  <c r="C80" i="42"/>
  <c r="C79" i="42"/>
  <c r="C76" i="42"/>
  <c r="C82" i="42"/>
  <c r="C86" i="42"/>
  <c r="C83" i="42"/>
  <c r="C85" i="42"/>
  <c r="C87" i="42"/>
  <c r="C78" i="42"/>
  <c r="C81" i="42"/>
  <c r="C75" i="42"/>
  <c r="C74" i="42"/>
  <c r="G66" i="55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D13" i="53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33" i="53"/>
  <c r="D34" i="53" s="1"/>
  <c r="D35" i="53" s="1"/>
  <c r="D36" i="53" s="1"/>
  <c r="B2" i="55"/>
  <c r="G64" i="55"/>
  <c r="G63" i="55"/>
  <c r="C98" i="42"/>
  <c r="G62" i="55"/>
  <c r="G60" i="55"/>
  <c r="G59" i="55"/>
  <c r="G61" i="55"/>
  <c r="E98" i="42"/>
  <c r="E97" i="42"/>
  <c r="C96" i="42"/>
  <c r="C97" i="42"/>
  <c r="G57" i="55"/>
  <c r="G54" i="55"/>
  <c r="G58" i="55"/>
  <c r="C99" i="2"/>
  <c r="F47" i="58"/>
  <c r="F42" i="58"/>
  <c r="F43" i="58"/>
  <c r="F44" i="58"/>
  <c r="F45" i="58"/>
  <c r="F41" i="58"/>
  <c r="C80" i="4"/>
  <c r="O47" i="58"/>
  <c r="P47" i="58"/>
  <c r="Q47" i="58"/>
  <c r="R47" i="58"/>
  <c r="S47" i="58"/>
  <c r="T95" i="2" a="1"/>
  <c r="T95" i="2" s="1"/>
  <c r="S95" i="2" a="1"/>
  <c r="S95" i="2" s="1"/>
  <c r="R95" i="2" a="1"/>
  <c r="R95" i="2" s="1"/>
  <c r="Q95" i="2" a="1"/>
  <c r="Q95" i="2" s="1"/>
  <c r="P95" i="2" a="1"/>
  <c r="P95" i="2" s="1"/>
  <c r="O95" i="2" a="1"/>
  <c r="O95" i="2" s="1"/>
  <c r="N95" i="2" a="1"/>
  <c r="N95" i="2" s="1"/>
  <c r="M95" i="2" a="1"/>
  <c r="M95" i="2" s="1"/>
  <c r="L95" i="2" a="1"/>
  <c r="L95" i="2" s="1"/>
  <c r="K95" i="2" a="1"/>
  <c r="K95" i="2" s="1"/>
  <c r="J95" i="2" a="1"/>
  <c r="J95" i="2" s="1"/>
  <c r="C93" i="2"/>
  <c r="C92" i="2"/>
  <c r="C91" i="2"/>
  <c r="C90" i="2"/>
  <c r="C89" i="2"/>
  <c r="C88" i="2"/>
  <c r="F44" i="53"/>
  <c r="F19" i="42"/>
  <c r="F8" i="42"/>
  <c r="F75" i="42" s="1"/>
  <c r="F8" i="44"/>
  <c r="E24" i="42"/>
  <c r="E22" i="42"/>
  <c r="E20" i="42"/>
  <c r="O29" i="58"/>
  <c r="P29" i="58"/>
  <c r="Q29" i="58"/>
  <c r="R29" i="58"/>
  <c r="S29" i="58"/>
  <c r="E19" i="58"/>
  <c r="E15" i="58"/>
  <c r="E23" i="58" s="1"/>
  <c r="E26" i="58"/>
  <c r="D15" i="58"/>
  <c r="F15" i="58"/>
  <c r="F16" i="42" s="1"/>
  <c r="P15" i="58"/>
  <c r="Q15" i="58"/>
  <c r="R15" i="58"/>
  <c r="S15" i="58"/>
  <c r="E29" i="42"/>
  <c r="F28" i="42"/>
  <c r="C29" i="42"/>
  <c r="E68" i="58"/>
  <c r="E28" i="42" s="1"/>
  <c r="E35" i="42"/>
  <c r="O56" i="58"/>
  <c r="P56" i="58"/>
  <c r="Q56" i="58"/>
  <c r="R56" i="58"/>
  <c r="S56" i="58"/>
  <c r="E47" i="58"/>
  <c r="G72" i="4"/>
  <c r="G73" i="4" s="1"/>
  <c r="G74" i="4" s="1"/>
  <c r="G75" i="4" s="1"/>
  <c r="G76" i="4" s="1"/>
  <c r="G67" i="4"/>
  <c r="G68" i="4" s="1"/>
  <c r="G69" i="4" s="1"/>
  <c r="G70" i="4" s="1"/>
  <c r="G71" i="4" s="1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41" i="4"/>
  <c r="H71" i="4"/>
  <c r="H70" i="4"/>
  <c r="H69" i="4"/>
  <c r="H68" i="4"/>
  <c r="H76" i="4"/>
  <c r="H75" i="4"/>
  <c r="H74" i="4"/>
  <c r="H73" i="4"/>
  <c r="H72" i="4"/>
  <c r="H67" i="4"/>
  <c r="C40" i="4"/>
  <c r="E31" i="42"/>
  <c r="E26" i="42"/>
  <c r="S4" i="44"/>
  <c r="S11" i="44" s="1"/>
  <c r="R4" i="44"/>
  <c r="R11" i="44" s="1"/>
  <c r="Q4" i="44"/>
  <c r="Q11" i="44" s="1"/>
  <c r="P4" i="44"/>
  <c r="P11" i="44" s="1"/>
  <c r="O4" i="44"/>
  <c r="O11" i="44" s="1"/>
  <c r="N4" i="44"/>
  <c r="N11" i="44" s="1"/>
  <c r="M4" i="44"/>
  <c r="M11" i="44" s="1"/>
  <c r="L4" i="44"/>
  <c r="L11" i="44" s="1"/>
  <c r="K4" i="44"/>
  <c r="K11" i="44" s="1"/>
  <c r="J4" i="44"/>
  <c r="J11" i="44" s="1"/>
  <c r="J14" i="44" s="1"/>
  <c r="S4" i="42"/>
  <c r="S31" i="42" s="1"/>
  <c r="R4" i="42"/>
  <c r="Q4" i="42"/>
  <c r="Q21" i="42" s="1"/>
  <c r="P4" i="42"/>
  <c r="P33" i="42" s="1"/>
  <c r="O4" i="42"/>
  <c r="O33" i="42" s="1"/>
  <c r="N4" i="42"/>
  <c r="M4" i="42"/>
  <c r="M40" i="42" s="1"/>
  <c r="L4" i="42"/>
  <c r="L16" i="42" s="1"/>
  <c r="K4" i="42"/>
  <c r="K16" i="42" s="1"/>
  <c r="J4" i="42"/>
  <c r="J37" i="42" s="1"/>
  <c r="S4" i="53"/>
  <c r="S10" i="53" s="1"/>
  <c r="R4" i="53"/>
  <c r="R30" i="53" s="1"/>
  <c r="Q4" i="53"/>
  <c r="Q42" i="53" s="1"/>
  <c r="P4" i="53"/>
  <c r="P42" i="53" s="1"/>
  <c r="O4" i="53"/>
  <c r="N4" i="53"/>
  <c r="N42" i="53" s="1"/>
  <c r="N46" i="53" s="1"/>
  <c r="M4" i="53"/>
  <c r="M10" i="53" s="1"/>
  <c r="M26" i="53" s="1"/>
  <c r="L4" i="53"/>
  <c r="L42" i="53" s="1"/>
  <c r="L46" i="53" s="1"/>
  <c r="K4" i="53"/>
  <c r="K30" i="53" s="1"/>
  <c r="K38" i="53" s="1"/>
  <c r="J4" i="53"/>
  <c r="J30" i="53" s="1"/>
  <c r="J38" i="53" s="1"/>
  <c r="J4" i="2"/>
  <c r="T4" i="2"/>
  <c r="T10" i="2" s="1"/>
  <c r="T12" i="2" s="1"/>
  <c r="S4" i="2"/>
  <c r="R4" i="2"/>
  <c r="Q4" i="2"/>
  <c r="P4" i="2"/>
  <c r="O4" i="2"/>
  <c r="O66" i="2" s="1"/>
  <c r="N4" i="2"/>
  <c r="N47" i="2" s="1"/>
  <c r="N58" i="2" s="1"/>
  <c r="M4" i="2"/>
  <c r="M14" i="2" s="1"/>
  <c r="L4" i="2"/>
  <c r="K4" i="2"/>
  <c r="S4" i="58"/>
  <c r="S10" i="58" s="1"/>
  <c r="R4" i="58"/>
  <c r="R10" i="58" s="1"/>
  <c r="Q4" i="58"/>
  <c r="Q60" i="58" s="1"/>
  <c r="P4" i="58"/>
  <c r="P10" i="58" s="1"/>
  <c r="O4" i="58"/>
  <c r="O60" i="58" s="1"/>
  <c r="N4" i="58"/>
  <c r="N10" i="58" s="1"/>
  <c r="M4" i="58"/>
  <c r="L4" i="58"/>
  <c r="L34" i="58" s="1"/>
  <c r="K4" i="58"/>
  <c r="K34" i="58" s="1"/>
  <c r="J4" i="58"/>
  <c r="J60" i="58" s="1"/>
  <c r="J80" i="2"/>
  <c r="K80" i="2"/>
  <c r="L80" i="2"/>
  <c r="M80" i="2"/>
  <c r="N80" i="2"/>
  <c r="O80" i="2"/>
  <c r="J81" i="2"/>
  <c r="K81" i="2"/>
  <c r="L81" i="2"/>
  <c r="M81" i="2"/>
  <c r="N81" i="2"/>
  <c r="O81" i="2"/>
  <c r="J82" i="2"/>
  <c r="K82" i="2"/>
  <c r="L82" i="2"/>
  <c r="M82" i="2"/>
  <c r="N82" i="2"/>
  <c r="O82" i="2"/>
  <c r="J83" i="2"/>
  <c r="K83" i="2"/>
  <c r="L83" i="2"/>
  <c r="M83" i="2"/>
  <c r="N83" i="2"/>
  <c r="O83" i="2"/>
  <c r="Q83" i="2"/>
  <c r="R83" i="2"/>
  <c r="S83" i="2"/>
  <c r="T83" i="2"/>
  <c r="J84" i="2"/>
  <c r="K84" i="2"/>
  <c r="L84" i="2"/>
  <c r="M84" i="2"/>
  <c r="N84" i="2"/>
  <c r="O84" i="2"/>
  <c r="P84" i="2"/>
  <c r="Q84" i="2"/>
  <c r="R84" i="2"/>
  <c r="S84" i="2"/>
  <c r="T84" i="2"/>
  <c r="J79" i="2"/>
  <c r="K79" i="2"/>
  <c r="L79" i="2"/>
  <c r="M79" i="2"/>
  <c r="O79" i="2"/>
  <c r="N79" i="2"/>
  <c r="S8" i="54"/>
  <c r="F49" i="42"/>
  <c r="C49" i="42"/>
  <c r="C50" i="42" s="1"/>
  <c r="F46" i="42"/>
  <c r="C46" i="42"/>
  <c r="C47" i="42" s="1"/>
  <c r="F43" i="42"/>
  <c r="C43" i="42"/>
  <c r="C44" i="42" s="1"/>
  <c r="F40" i="42"/>
  <c r="C40" i="42"/>
  <c r="C41" i="42" s="1"/>
  <c r="F37" i="42"/>
  <c r="C37" i="42"/>
  <c r="C38" i="42" s="1"/>
  <c r="E16" i="42"/>
  <c r="E14" i="42"/>
  <c r="F12" i="42"/>
  <c r="E12" i="42"/>
  <c r="U77" i="2"/>
  <c r="E66" i="58"/>
  <c r="E49" i="42" s="1"/>
  <c r="E65" i="58"/>
  <c r="E46" i="42" s="1"/>
  <c r="E64" i="58"/>
  <c r="E43" i="42" s="1"/>
  <c r="E63" i="58"/>
  <c r="E19" i="42" s="1"/>
  <c r="E62" i="58"/>
  <c r="E37" i="42" s="1"/>
  <c r="F54" i="58"/>
  <c r="E54" i="58"/>
  <c r="F53" i="58"/>
  <c r="E53" i="58"/>
  <c r="F52" i="58"/>
  <c r="E52" i="58"/>
  <c r="F51" i="58"/>
  <c r="E51" i="58"/>
  <c r="E45" i="58"/>
  <c r="E44" i="58"/>
  <c r="E43" i="58"/>
  <c r="E42" i="58"/>
  <c r="E41" i="58"/>
  <c r="E37" i="58"/>
  <c r="E27" i="58"/>
  <c r="E25" i="58"/>
  <c r="E21" i="58"/>
  <c r="C2" i="58"/>
  <c r="C1" i="58"/>
  <c r="E14" i="44"/>
  <c r="C14" i="44"/>
  <c r="E107" i="42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6" i="55"/>
  <c r="G25" i="55"/>
  <c r="E14" i="55"/>
  <c r="E15" i="55"/>
  <c r="E16" i="55"/>
  <c r="E17" i="55"/>
  <c r="E18" i="55"/>
  <c r="E19" i="55"/>
  <c r="E20" i="55"/>
  <c r="E21" i="55"/>
  <c r="E22" i="55"/>
  <c r="E23" i="55"/>
  <c r="E24" i="55"/>
  <c r="E25" i="55"/>
  <c r="E26" i="55"/>
  <c r="E27" i="55"/>
  <c r="E28" i="55"/>
  <c r="E29" i="55"/>
  <c r="E13" i="55"/>
  <c r="C11" i="16"/>
  <c r="D11" i="16"/>
  <c r="T10" i="55"/>
  <c r="T11" i="55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62" i="55"/>
  <c r="C24" i="4"/>
  <c r="S9" i="54"/>
  <c r="E50" i="42"/>
  <c r="E47" i="42"/>
  <c r="E44" i="42"/>
  <c r="E41" i="42"/>
  <c r="E38" i="42"/>
  <c r="E89" i="42"/>
  <c r="E109" i="42"/>
  <c r="C95" i="42"/>
  <c r="C99" i="42"/>
  <c r="E54" i="42"/>
  <c r="E52" i="42"/>
  <c r="E13" i="42"/>
  <c r="E15" i="42"/>
  <c r="E13" i="44"/>
  <c r="E108" i="42"/>
  <c r="E17" i="42"/>
  <c r="E74" i="42"/>
  <c r="E95" i="42"/>
  <c r="E96" i="42"/>
  <c r="E99" i="42"/>
  <c r="E101" i="42"/>
  <c r="E33" i="42"/>
  <c r="S11" i="54"/>
  <c r="S14" i="54"/>
  <c r="G15" i="16"/>
  <c r="G16" i="16"/>
  <c r="B1" i="55"/>
  <c r="E12" i="2"/>
  <c r="O65" i="42"/>
  <c r="J63" i="42"/>
  <c r="J65" i="42"/>
  <c r="K63" i="42"/>
  <c r="K65" i="42"/>
  <c r="L63" i="42"/>
  <c r="L65" i="42"/>
  <c r="M63" i="42"/>
  <c r="M65" i="42"/>
  <c r="N63" i="42"/>
  <c r="N65" i="42"/>
  <c r="P65" i="42"/>
  <c r="Q65" i="42"/>
  <c r="C80" i="2"/>
  <c r="C81" i="2"/>
  <c r="C82" i="2"/>
  <c r="C83" i="2"/>
  <c r="C84" i="2"/>
  <c r="C79" i="2"/>
  <c r="S7" i="54"/>
  <c r="S10" i="54"/>
  <c r="S12" i="54"/>
  <c r="S13" i="54"/>
  <c r="C12" i="16"/>
  <c r="D12" i="16"/>
  <c r="C13" i="16"/>
  <c r="D13" i="16"/>
  <c r="C14" i="16"/>
  <c r="D14" i="16"/>
  <c r="C15" i="16"/>
  <c r="D15" i="16"/>
  <c r="C16" i="16"/>
  <c r="D16" i="16"/>
  <c r="C10" i="16"/>
  <c r="D10" i="16"/>
  <c r="C50" i="2"/>
  <c r="C51" i="2"/>
  <c r="C52" i="2"/>
  <c r="C53" i="2"/>
  <c r="C54" i="2"/>
  <c r="C55" i="2"/>
  <c r="C56" i="2"/>
  <c r="C49" i="2"/>
  <c r="E56" i="2"/>
  <c r="E55" i="2"/>
  <c r="E54" i="2"/>
  <c r="E53" i="2"/>
  <c r="E52" i="2"/>
  <c r="E51" i="2"/>
  <c r="E50" i="2"/>
  <c r="E49" i="2"/>
  <c r="B2" i="53"/>
  <c r="B1" i="53"/>
  <c r="E105" i="2"/>
  <c r="B2" i="2"/>
  <c r="B1" i="2"/>
  <c r="C66" i="4"/>
  <c r="B2" i="54"/>
  <c r="B1" i="54"/>
  <c r="E42" i="2"/>
  <c r="E43" i="2"/>
  <c r="B2" i="44"/>
  <c r="B2" i="42"/>
  <c r="B1" i="44"/>
  <c r="B1" i="42"/>
  <c r="E41" i="2"/>
  <c r="E40" i="2"/>
  <c r="E39" i="2"/>
  <c r="E38" i="2"/>
  <c r="E37" i="2"/>
  <c r="E36" i="2"/>
  <c r="B2" i="16"/>
  <c r="B1" i="16"/>
  <c r="C9" i="4"/>
  <c r="B2" i="4"/>
  <c r="B1" i="4"/>
  <c r="E20" i="58"/>
  <c r="E22" i="58"/>
  <c r="E24" i="58"/>
  <c r="F98" i="42"/>
  <c r="N46" i="42"/>
  <c r="N72" i="42"/>
  <c r="O40" i="42"/>
  <c r="O58" i="42"/>
  <c r="O21" i="42"/>
  <c r="O93" i="42"/>
  <c r="O46" i="42"/>
  <c r="Q34" i="2"/>
  <c r="N93" i="42"/>
  <c r="F14" i="44"/>
  <c r="N10" i="42"/>
  <c r="N49" i="42"/>
  <c r="N30" i="53"/>
  <c r="N38" i="53" s="1"/>
  <c r="F99" i="42"/>
  <c r="F97" i="42"/>
  <c r="F17" i="42"/>
  <c r="F38" i="42"/>
  <c r="M72" i="42"/>
  <c r="M43" i="42"/>
  <c r="R43" i="42"/>
  <c r="F31" i="42"/>
  <c r="F33" i="42"/>
  <c r="F89" i="42"/>
  <c r="F22" i="42"/>
  <c r="F52" i="42"/>
  <c r="F50" i="42"/>
  <c r="F13" i="42"/>
  <c r="F15" i="42"/>
  <c r="F44" i="42"/>
  <c r="T61" i="55"/>
  <c r="Q49" i="42"/>
  <c r="N58" i="42"/>
  <c r="N61" i="42" s="1"/>
  <c r="N105" i="42"/>
  <c r="N43" i="42"/>
  <c r="N10" i="53"/>
  <c r="N26" i="53" s="1"/>
  <c r="M46" i="42"/>
  <c r="F13" i="44"/>
  <c r="Q10" i="58"/>
  <c r="Q97" i="2"/>
  <c r="Q66" i="2"/>
  <c r="Q10" i="2"/>
  <c r="Q12" i="2" s="1"/>
  <c r="Q103" i="2"/>
  <c r="Q107" i="2" s="1"/>
  <c r="Q14" i="2"/>
  <c r="Q47" i="2"/>
  <c r="Q58" i="2" s="1"/>
  <c r="O30" i="53"/>
  <c r="O10" i="53"/>
  <c r="K93" i="42"/>
  <c r="K49" i="42"/>
  <c r="K46" i="42"/>
  <c r="K105" i="42"/>
  <c r="K58" i="42"/>
  <c r="K68" i="42" s="1" a="1"/>
  <c r="K68" i="42" s="1"/>
  <c r="K72" i="42"/>
  <c r="K108" i="42"/>
  <c r="K40" i="42"/>
  <c r="K109" i="42"/>
  <c r="O19" i="42"/>
  <c r="O12" i="42"/>
  <c r="O37" i="42"/>
  <c r="O23" i="42"/>
  <c r="O14" i="42"/>
  <c r="O16" i="42"/>
  <c r="O10" i="42"/>
  <c r="O105" i="42"/>
  <c r="S58" i="42"/>
  <c r="K37" i="42"/>
  <c r="Q23" i="2"/>
  <c r="K107" i="42"/>
  <c r="O72" i="42"/>
  <c r="O43" i="42"/>
  <c r="K10" i="42"/>
  <c r="O42" i="53"/>
  <c r="Q34" i="58"/>
  <c r="M103" i="2"/>
  <c r="M107" i="2" s="1"/>
  <c r="R19" i="42"/>
  <c r="J10" i="53"/>
  <c r="J26" i="53" s="1"/>
  <c r="S34" i="58"/>
  <c r="R10" i="2"/>
  <c r="R12" i="2" s="1"/>
  <c r="T14" i="2"/>
  <c r="P10" i="53"/>
  <c r="P30" i="53"/>
  <c r="M10" i="42"/>
  <c r="M49" i="42"/>
  <c r="M105" i="42"/>
  <c r="M93" i="42"/>
  <c r="P12" i="42"/>
  <c r="P46" i="42"/>
  <c r="P105" i="42"/>
  <c r="P93" i="42"/>
  <c r="P23" i="42"/>
  <c r="P37" i="42"/>
  <c r="P10" i="42"/>
  <c r="P16" i="42"/>
  <c r="P40" i="42"/>
  <c r="P43" i="42"/>
  <c r="P21" i="42"/>
  <c r="P72" i="42"/>
  <c r="P14" i="42"/>
  <c r="L60" i="58"/>
  <c r="L10" i="58"/>
  <c r="P58" i="42"/>
  <c r="P49" i="42"/>
  <c r="P19" i="42"/>
  <c r="F24" i="42"/>
  <c r="F20" i="42"/>
  <c r="F29" i="42"/>
  <c r="F35" i="42"/>
  <c r="F26" i="42"/>
  <c r="F109" i="42"/>
  <c r="F96" i="42"/>
  <c r="F107" i="42"/>
  <c r="F108" i="42"/>
  <c r="F95" i="42"/>
  <c r="F74" i="42"/>
  <c r="F101" i="42"/>
  <c r="F47" i="42"/>
  <c r="F41" i="42"/>
  <c r="F54" i="42"/>
  <c r="M34" i="58"/>
  <c r="M60" i="58"/>
  <c r="M10" i="58"/>
  <c r="E21" i="42"/>
  <c r="E23" i="42"/>
  <c r="K61" i="42"/>
  <c r="M109" i="42"/>
  <c r="M107" i="42"/>
  <c r="T59" i="55"/>
  <c r="T60" i="55"/>
  <c r="T64" i="55"/>
  <c r="T63" i="55"/>
  <c r="N108" i="42"/>
  <c r="N109" i="42"/>
  <c r="N107" i="42"/>
  <c r="T66" i="55"/>
  <c r="T65" i="55"/>
  <c r="G65" i="55"/>
  <c r="L49" i="42"/>
  <c r="L10" i="42"/>
  <c r="R58" i="42"/>
  <c r="L107" i="42"/>
  <c r="R72" i="42"/>
  <c r="R93" i="42"/>
  <c r="O49" i="42"/>
  <c r="F86" i="42"/>
  <c r="F82" i="42"/>
  <c r="F78" i="42"/>
  <c r="L72" i="42"/>
  <c r="L37" i="42"/>
  <c r="L108" i="42"/>
  <c r="R12" i="42"/>
  <c r="L46" i="42"/>
  <c r="L105" i="42"/>
  <c r="L109" i="42"/>
  <c r="R16" i="42"/>
  <c r="F85" i="42"/>
  <c r="F81" i="42"/>
  <c r="F77" i="42"/>
  <c r="L93" i="42"/>
  <c r="R21" i="42"/>
  <c r="R10" i="42"/>
  <c r="R23" i="42"/>
  <c r="R40" i="42"/>
  <c r="R105" i="42"/>
  <c r="L43" i="42"/>
  <c r="R49" i="42"/>
  <c r="R37" i="42"/>
  <c r="R14" i="42"/>
  <c r="F84" i="42"/>
  <c r="F80" i="42"/>
  <c r="F76" i="42"/>
  <c r="F87" i="42"/>
  <c r="F83" i="42"/>
  <c r="F79" i="42"/>
  <c r="T77" i="2" l="1"/>
  <c r="T23" i="2"/>
  <c r="N14" i="2"/>
  <c r="L47" i="2"/>
  <c r="L58" i="2" s="1"/>
  <c r="M23" i="2"/>
  <c r="O77" i="2"/>
  <c r="N103" i="2"/>
  <c r="N107" i="2" s="1"/>
  <c r="M10" i="2"/>
  <c r="M12" i="2" s="1"/>
  <c r="O23" i="2"/>
  <c r="J66" i="2"/>
  <c r="J75" i="2" s="1"/>
  <c r="W95" i="2"/>
  <c r="L10" i="2"/>
  <c r="L12" i="2" s="1"/>
  <c r="L14" i="2"/>
  <c r="O34" i="2"/>
  <c r="O45" i="2" s="1"/>
  <c r="N66" i="2"/>
  <c r="N75" i="2" s="1"/>
  <c r="O103" i="2"/>
  <c r="O107" i="2" s="1"/>
  <c r="T97" i="2"/>
  <c r="O97" i="2"/>
  <c r="O99" i="2" s="1"/>
  <c r="N67" i="42"/>
  <c r="O47" i="2"/>
  <c r="O58" i="2" s="1"/>
  <c r="J14" i="2"/>
  <c r="N10" i="2"/>
  <c r="N12" i="2" s="1"/>
  <c r="P47" i="2"/>
  <c r="P58" i="2" s="1"/>
  <c r="P14" i="2"/>
  <c r="J34" i="2"/>
  <c r="J45" i="2" s="1"/>
  <c r="N23" i="2"/>
  <c r="K67" i="42"/>
  <c r="N34" i="2"/>
  <c r="N45" i="2" s="1"/>
  <c r="J77" i="2"/>
  <c r="P66" i="2"/>
  <c r="P75" i="2" s="1"/>
  <c r="P10" i="2"/>
  <c r="P12" i="2" s="1"/>
  <c r="P23" i="2"/>
  <c r="P97" i="2"/>
  <c r="J47" i="2"/>
  <c r="J58" i="2" s="1"/>
  <c r="J10" i="2"/>
  <c r="J12" i="2" s="1"/>
  <c r="J103" i="2"/>
  <c r="J107" i="2" s="1"/>
  <c r="L103" i="2"/>
  <c r="L107" i="2" s="1"/>
  <c r="N77" i="2"/>
  <c r="J97" i="2"/>
  <c r="J99" i="2" s="1"/>
  <c r="L23" i="2"/>
  <c r="P77" i="2"/>
  <c r="L34" i="2"/>
  <c r="L45" i="2" s="1"/>
  <c r="P34" i="2"/>
  <c r="P45" i="2" s="1"/>
  <c r="T105" i="2"/>
  <c r="K66" i="2"/>
  <c r="K75" i="2" s="1"/>
  <c r="K60" i="2"/>
  <c r="L66" i="2"/>
  <c r="L75" i="2" s="1"/>
  <c r="L60" i="2"/>
  <c r="M77" i="2"/>
  <c r="M60" i="2"/>
  <c r="N97" i="2"/>
  <c r="N99" i="2" s="1"/>
  <c r="N60" i="2"/>
  <c r="O14" i="2"/>
  <c r="O60" i="2"/>
  <c r="P103" i="2"/>
  <c r="P107" i="2" s="1"/>
  <c r="P60" i="2"/>
  <c r="Q77" i="2"/>
  <c r="Q60" i="2"/>
  <c r="R97" i="2"/>
  <c r="R60" i="2"/>
  <c r="S97" i="2"/>
  <c r="S60" i="2"/>
  <c r="T47" i="2"/>
  <c r="T58" i="2" s="1"/>
  <c r="T60" i="2"/>
  <c r="J23" i="2"/>
  <c r="J60" i="2"/>
  <c r="L77" i="2"/>
  <c r="L97" i="2"/>
  <c r="L99" i="2" s="1"/>
  <c r="L40" i="42"/>
  <c r="Q30" i="53"/>
  <c r="M108" i="42"/>
  <c r="M58" i="42"/>
  <c r="M61" i="42" s="1"/>
  <c r="M67" i="42" s="1"/>
  <c r="L58" i="42"/>
  <c r="L61" i="42" s="1"/>
  <c r="L67" i="42" s="1"/>
  <c r="M34" i="2"/>
  <c r="M45" i="2" s="1"/>
  <c r="K43" i="42"/>
  <c r="N13" i="44"/>
  <c r="N14" i="44"/>
  <c r="S47" i="2"/>
  <c r="S58" i="2" s="1"/>
  <c r="S46" i="42"/>
  <c r="S103" i="2"/>
  <c r="S107" i="2" s="1"/>
  <c r="S21" i="42"/>
  <c r="S66" i="2"/>
  <c r="S75" i="2" s="1"/>
  <c r="J13" i="44"/>
  <c r="T34" i="2"/>
  <c r="T45" i="2" s="1"/>
  <c r="J42" i="53"/>
  <c r="J46" i="53" s="1"/>
  <c r="M66" i="2"/>
  <c r="M75" i="2" s="1"/>
  <c r="S40" i="42"/>
  <c r="S34" i="2"/>
  <c r="S45" i="2" s="1"/>
  <c r="L21" i="42"/>
  <c r="S14" i="42"/>
  <c r="S16" i="42"/>
  <c r="S77" i="2"/>
  <c r="S43" i="42"/>
  <c r="T103" i="2"/>
  <c r="S93" i="42"/>
  <c r="S19" i="42"/>
  <c r="S10" i="2"/>
  <c r="S12" i="2" s="1"/>
  <c r="S1" i="54"/>
  <c r="G10" i="16" s="1"/>
  <c r="S23" i="2"/>
  <c r="O10" i="2"/>
  <c r="O12" i="2" s="1"/>
  <c r="L31" i="42"/>
  <c r="S72" i="42"/>
  <c r="M47" i="2"/>
  <c r="M58" i="2" s="1"/>
  <c r="S37" i="42"/>
  <c r="S14" i="2"/>
  <c r="S10" i="42"/>
  <c r="T66" i="2"/>
  <c r="T75" i="2" s="1"/>
  <c r="M97" i="2"/>
  <c r="M99" i="2" s="1"/>
  <c r="S49" i="42"/>
  <c r="K14" i="2"/>
  <c r="S12" i="42"/>
  <c r="S23" i="42"/>
  <c r="J43" i="42"/>
  <c r="M68" i="42" a="1"/>
  <c r="M68" i="42" s="1"/>
  <c r="N68" i="42" a="1"/>
  <c r="N68" i="42" s="1"/>
  <c r="J10" i="58"/>
  <c r="J28" i="42" s="1"/>
  <c r="E40" i="42"/>
  <c r="K13" i="44"/>
  <c r="K14" i="44"/>
  <c r="M14" i="44"/>
  <c r="M13" i="44"/>
  <c r="L13" i="44"/>
  <c r="L14" i="44"/>
  <c r="Q35" i="42"/>
  <c r="Q58" i="42"/>
  <c r="R14" i="2"/>
  <c r="L30" i="53"/>
  <c r="L38" i="53" s="1"/>
  <c r="K23" i="2"/>
  <c r="J58" i="42"/>
  <c r="J108" i="42"/>
  <c r="R46" i="42"/>
  <c r="Q33" i="42"/>
  <c r="M23" i="42"/>
  <c r="K21" i="42"/>
  <c r="Q31" i="42"/>
  <c r="K31" i="42"/>
  <c r="M35" i="42"/>
  <c r="Q10" i="42"/>
  <c r="Q46" i="42"/>
  <c r="R103" i="2"/>
  <c r="R107" i="2" s="1"/>
  <c r="K77" i="2"/>
  <c r="Q72" i="42"/>
  <c r="J72" i="42"/>
  <c r="J49" i="42"/>
  <c r="P35" i="42"/>
  <c r="L23" i="42"/>
  <c r="J21" i="42"/>
  <c r="P31" i="42"/>
  <c r="J31" i="42"/>
  <c r="M33" i="42"/>
  <c r="J16" i="42"/>
  <c r="Q23" i="42"/>
  <c r="Q37" i="42"/>
  <c r="Q19" i="42"/>
  <c r="R23" i="2"/>
  <c r="K10" i="2"/>
  <c r="K12" i="2" s="1"/>
  <c r="Q93" i="42"/>
  <c r="J10" i="42"/>
  <c r="S105" i="42"/>
  <c r="K23" i="42"/>
  <c r="N19" i="42"/>
  <c r="O31" i="42"/>
  <c r="L14" i="42"/>
  <c r="N12" i="42"/>
  <c r="L35" i="42"/>
  <c r="J35" i="42"/>
  <c r="Q12" i="42"/>
  <c r="Q40" i="42"/>
  <c r="Q14" i="42"/>
  <c r="R34" i="2"/>
  <c r="R45" i="2" s="1"/>
  <c r="J46" i="42"/>
  <c r="J105" i="42"/>
  <c r="S35" i="42"/>
  <c r="O35" i="42"/>
  <c r="J23" i="42"/>
  <c r="L19" i="42"/>
  <c r="K14" i="42"/>
  <c r="L12" i="42"/>
  <c r="L33" i="42"/>
  <c r="J33" i="42"/>
  <c r="Q105" i="42"/>
  <c r="Q43" i="42"/>
  <c r="K103" i="2"/>
  <c r="K107" i="2" s="1"/>
  <c r="K97" i="2"/>
  <c r="K99" i="2" s="1"/>
  <c r="R66" i="2"/>
  <c r="R75" i="2" s="1"/>
  <c r="J93" i="42"/>
  <c r="K47" i="2"/>
  <c r="K58" i="2" s="1"/>
  <c r="S33" i="42"/>
  <c r="N21" i="42"/>
  <c r="K19" i="42"/>
  <c r="M16" i="42"/>
  <c r="K12" i="42"/>
  <c r="K35" i="42"/>
  <c r="L10" i="53"/>
  <c r="L26" i="53" s="1"/>
  <c r="Q16" i="42"/>
  <c r="R47" i="2"/>
  <c r="R58" i="2" s="1"/>
  <c r="J107" i="42"/>
  <c r="J19" i="42"/>
  <c r="J14" i="42"/>
  <c r="J12" i="42"/>
  <c r="K33" i="42"/>
  <c r="L68" i="42" a="1"/>
  <c r="L68" i="42" s="1"/>
  <c r="K34" i="2"/>
  <c r="K45" i="2" s="1"/>
  <c r="R77" i="2"/>
  <c r="J40" i="42"/>
  <c r="J109" i="42"/>
  <c r="M31" i="42"/>
  <c r="K56" i="58"/>
  <c r="L28" i="42"/>
  <c r="S60" i="58"/>
  <c r="S28" i="42" s="1"/>
  <c r="Q28" i="42"/>
  <c r="R34" i="58"/>
  <c r="J34" i="58"/>
  <c r="R60" i="58"/>
  <c r="R28" i="42" s="1"/>
  <c r="F27" i="58"/>
  <c r="F29" i="58" s="1"/>
  <c r="F23" i="42" s="1"/>
  <c r="M28" i="42"/>
  <c r="O10" i="58"/>
  <c r="O28" i="42" s="1"/>
  <c r="O34" i="58"/>
  <c r="N28" i="42"/>
  <c r="F20" i="58"/>
  <c r="N34" i="58"/>
  <c r="P60" i="58"/>
  <c r="P28" i="42" s="1"/>
  <c r="F19" i="58"/>
  <c r="P34" i="58"/>
  <c r="F25" i="58"/>
  <c r="F14" i="42"/>
  <c r="F21" i="58"/>
  <c r="K60" i="58"/>
  <c r="K10" i="58"/>
  <c r="F26" i="58"/>
  <c r="F24" i="58"/>
  <c r="F23" i="58"/>
  <c r="F22" i="58"/>
  <c r="K42" i="53"/>
  <c r="K46" i="53" s="1"/>
  <c r="K10" i="53"/>
  <c r="K26" i="53" s="1"/>
  <c r="S30" i="53"/>
  <c r="S42" i="53"/>
  <c r="M30" i="53"/>
  <c r="M38" i="53" s="1"/>
  <c r="R42" i="53"/>
  <c r="R10" i="53"/>
  <c r="M42" i="53"/>
  <c r="M46" i="53" s="1"/>
  <c r="Q10" i="53"/>
  <c r="M56" i="58"/>
  <c r="M19" i="42" s="1"/>
  <c r="J15" i="58"/>
  <c r="N16" i="42"/>
  <c r="Q45" i="2"/>
  <c r="P63" i="42"/>
  <c r="M29" i="58"/>
  <c r="M21" i="42" s="1"/>
  <c r="L29" i="58"/>
  <c r="S80" i="2"/>
  <c r="O75" i="2"/>
  <c r="Q75" i="2"/>
  <c r="N29" i="58"/>
  <c r="N23" i="42" s="1"/>
  <c r="R82" i="2"/>
  <c r="Q81" i="2"/>
  <c r="P81" i="2"/>
  <c r="R80" i="2"/>
  <c r="K29" i="58"/>
  <c r="S81" i="2"/>
  <c r="T82" i="2"/>
  <c r="T81" i="2"/>
  <c r="T68" i="55"/>
  <c r="W29" i="58"/>
  <c r="T107" i="2" l="1"/>
  <c r="P99" i="2"/>
  <c r="O24" i="59" s="1"/>
  <c r="T99" i="2"/>
  <c r="S35" i="59" s="1"/>
  <c r="S37" i="59" s="1"/>
  <c r="S14" i="53" s="1"/>
  <c r="S65" i="42"/>
  <c r="F21" i="42"/>
  <c r="W107" i="2"/>
  <c r="W58" i="2"/>
  <c r="W75" i="2"/>
  <c r="J68" i="42" a="1"/>
  <c r="J68" i="42" s="1"/>
  <c r="J61" i="42"/>
  <c r="J67" i="42" s="1"/>
  <c r="C25" i="2" a="1"/>
  <c r="C16" i="2" a="1"/>
  <c r="K28" i="42"/>
  <c r="W45" i="2"/>
  <c r="S1" i="58"/>
  <c r="G12" i="16" s="1"/>
  <c r="T70" i="55"/>
  <c r="N47" i="58"/>
  <c r="Q99" i="2"/>
  <c r="R99" i="2"/>
  <c r="S99" i="2"/>
  <c r="R35" i="59" s="1"/>
  <c r="T72" i="55"/>
  <c r="T67" i="55"/>
  <c r="G67" i="55"/>
  <c r="S14" i="59" l="1"/>
  <c r="S16" i="59" s="1"/>
  <c r="S12" i="53" s="1"/>
  <c r="S61" i="42"/>
  <c r="S24" i="59"/>
  <c r="S26" i="59" s="1"/>
  <c r="S13" i="53" s="1"/>
  <c r="O35" i="59"/>
  <c r="O14" i="59"/>
  <c r="O16" i="59" s="1"/>
  <c r="O26" i="59"/>
  <c r="O13" i="53" s="1"/>
  <c r="Q24" i="59"/>
  <c r="Q26" i="59" s="1"/>
  <c r="Q13" i="53" s="1"/>
  <c r="Q35" i="59"/>
  <c r="Q37" i="59" s="1"/>
  <c r="Q14" i="53" s="1"/>
  <c r="P24" i="59"/>
  <c r="P26" i="59" s="1"/>
  <c r="P13" i="53" s="1"/>
  <c r="P35" i="59"/>
  <c r="P37" i="59" s="1"/>
  <c r="P14" i="53" s="1"/>
  <c r="O61" i="42"/>
  <c r="O67" i="42" s="1"/>
  <c r="R61" i="42"/>
  <c r="R67" i="42" s="1"/>
  <c r="R37" i="59"/>
  <c r="R14" i="53" s="1"/>
  <c r="R24" i="59"/>
  <c r="R26" i="59" s="1"/>
  <c r="R13" i="53" s="1"/>
  <c r="R14" i="59"/>
  <c r="R16" i="59" s="1"/>
  <c r="R12" i="53" s="1"/>
  <c r="Q61" i="42"/>
  <c r="Q14" i="59"/>
  <c r="Q16" i="59" s="1"/>
  <c r="Q12" i="53" s="1"/>
  <c r="P61" i="42"/>
  <c r="P67" i="42" s="1"/>
  <c r="P14" i="59"/>
  <c r="P16" i="59" s="1"/>
  <c r="P12" i="53" s="1"/>
  <c r="O37" i="59"/>
  <c r="O14" i="53" s="1"/>
  <c r="O12" i="53"/>
  <c r="T1" i="2"/>
  <c r="G13" i="16" s="1"/>
  <c r="C25" i="2"/>
  <c r="C28" i="2"/>
  <c r="C30" i="2"/>
  <c r="C29" i="2"/>
  <c r="C27" i="2"/>
  <c r="C26" i="2"/>
  <c r="C17" i="2"/>
  <c r="C16" i="2"/>
  <c r="J16" i="2" s="1"/>
  <c r="C19" i="2"/>
  <c r="C21" i="2"/>
  <c r="C18" i="2"/>
  <c r="C20" i="2"/>
  <c r="T69" i="55"/>
  <c r="T74" i="55"/>
  <c r="T73" i="55"/>
  <c r="Q67" i="42"/>
  <c r="S67" i="42"/>
  <c r="T71" i="55"/>
  <c r="O26" i="53" l="1"/>
  <c r="J25" i="2"/>
  <c r="E20" i="2"/>
  <c r="D20" i="2"/>
  <c r="N20" i="2"/>
  <c r="N29" i="2" s="1"/>
  <c r="T26" i="2"/>
  <c r="Q26" i="2"/>
  <c r="D26" i="2"/>
  <c r="E26" i="2"/>
  <c r="P26" i="2"/>
  <c r="S26" i="2"/>
  <c r="R26" i="2"/>
  <c r="E18" i="2"/>
  <c r="L18" i="2"/>
  <c r="D18" i="2"/>
  <c r="P27" i="2"/>
  <c r="S27" i="2"/>
  <c r="D27" i="2"/>
  <c r="Q27" i="2"/>
  <c r="T27" i="2"/>
  <c r="E27" i="2"/>
  <c r="R27" i="2"/>
  <c r="E21" i="2"/>
  <c r="D21" i="2"/>
  <c r="O21" i="2"/>
  <c r="O30" i="2" s="1"/>
  <c r="P29" i="2"/>
  <c r="E29" i="2"/>
  <c r="Q29" i="2"/>
  <c r="D29" i="2"/>
  <c r="T29" i="2"/>
  <c r="S29" i="2"/>
  <c r="R29" i="2"/>
  <c r="D19" i="2"/>
  <c r="M19" i="2"/>
  <c r="E19" i="2"/>
  <c r="Q30" i="2"/>
  <c r="P44" i="42" s="1"/>
  <c r="E30" i="2"/>
  <c r="D30" i="2"/>
  <c r="P30" i="2"/>
  <c r="S30" i="2"/>
  <c r="T30" i="2"/>
  <c r="S44" i="42" s="1"/>
  <c r="R30" i="2"/>
  <c r="Q38" i="42" s="1"/>
  <c r="D16" i="2"/>
  <c r="E16" i="2"/>
  <c r="K16" i="2"/>
  <c r="K25" i="2" s="1"/>
  <c r="D28" i="2"/>
  <c r="Q28" i="2"/>
  <c r="T28" i="2"/>
  <c r="E28" i="2"/>
  <c r="P28" i="2"/>
  <c r="S28" i="2"/>
  <c r="R28" i="2"/>
  <c r="D17" i="2"/>
  <c r="E17" i="2"/>
  <c r="K17" i="2"/>
  <c r="K26" i="2" s="1"/>
  <c r="Q25" i="2"/>
  <c r="P25" i="2"/>
  <c r="T25" i="2"/>
  <c r="D25" i="2"/>
  <c r="S25" i="2"/>
  <c r="E25" i="2"/>
  <c r="R25" i="2"/>
  <c r="T1" i="55"/>
  <c r="G11" i="16" s="1"/>
  <c r="O68" i="42" a="1"/>
  <c r="O68" i="42" s="1"/>
  <c r="P68" i="42" a="1"/>
  <c r="P68" i="42" s="1"/>
  <c r="Q68" i="42" a="1"/>
  <c r="Q68" i="42" s="1"/>
  <c r="S68" i="42" a="1"/>
  <c r="S68" i="42" s="1"/>
  <c r="R68" i="42" a="1"/>
  <c r="R68" i="42" s="1"/>
  <c r="O38" i="53"/>
  <c r="L19" i="2" l="1"/>
  <c r="L28" i="2" s="1"/>
  <c r="M28" i="2"/>
  <c r="M18" i="2"/>
  <c r="L27" i="2"/>
  <c r="N21" i="2"/>
  <c r="N30" i="2" s="1"/>
  <c r="J17" i="2"/>
  <c r="J26" i="2" s="1"/>
  <c r="R13" i="42"/>
  <c r="R26" i="42" s="1"/>
  <c r="R38" i="42"/>
  <c r="R47" i="42"/>
  <c r="R29" i="42"/>
  <c r="O38" i="42"/>
  <c r="O20" i="42"/>
  <c r="S50" i="42"/>
  <c r="O20" i="2"/>
  <c r="N13" i="42"/>
  <c r="N26" i="42" s="1"/>
  <c r="N19" i="2"/>
  <c r="N28" i="2" s="1"/>
  <c r="K18" i="2"/>
  <c r="M20" i="2"/>
  <c r="M29" i="2" s="1"/>
  <c r="L17" i="2"/>
  <c r="M21" i="2"/>
  <c r="M30" i="2" s="1"/>
  <c r="Q13" i="42"/>
  <c r="Q26" i="42" s="1"/>
  <c r="S47" i="42"/>
  <c r="O50" i="42"/>
  <c r="R44" i="42"/>
  <c r="P50" i="42"/>
  <c r="Q47" i="42"/>
  <c r="P38" i="42"/>
  <c r="O47" i="42"/>
  <c r="P13" i="42"/>
  <c r="P26" i="42" s="1"/>
  <c r="R50" i="42"/>
  <c r="S29" i="42"/>
  <c r="P47" i="42"/>
  <c r="O13" i="42"/>
  <c r="O26" i="42" s="1"/>
  <c r="O29" i="42"/>
  <c r="S38" i="42"/>
  <c r="O44" i="42"/>
  <c r="Q44" i="42"/>
  <c r="P20" i="42"/>
  <c r="P29" i="42"/>
  <c r="R20" i="42"/>
  <c r="S13" i="42"/>
  <c r="S26" i="42" s="1"/>
  <c r="Q50" i="42"/>
  <c r="Q20" i="42"/>
  <c r="S20" i="42"/>
  <c r="Q29" i="42"/>
  <c r="L16" i="2"/>
  <c r="L25" i="2" s="1"/>
  <c r="P38" i="53"/>
  <c r="K19" i="2" l="1"/>
  <c r="J19" i="2" s="1"/>
  <c r="O29" i="2"/>
  <c r="M61" i="59" s="1"/>
  <c r="M63" i="59" s="1"/>
  <c r="M65" i="59" s="1"/>
  <c r="M66" i="59" s="1"/>
  <c r="M76" i="59" s="1"/>
  <c r="M63" i="58" s="1"/>
  <c r="N63" i="58" s="1"/>
  <c r="M17" i="2"/>
  <c r="L26" i="2"/>
  <c r="J18" i="2"/>
  <c r="J27" i="2" s="1"/>
  <c r="K27" i="2"/>
  <c r="N18" i="2"/>
  <c r="M27" i="2"/>
  <c r="M46" i="59"/>
  <c r="M48" i="59" s="1"/>
  <c r="M50" i="59" s="1"/>
  <c r="M51" i="59" s="1"/>
  <c r="M75" i="59" s="1"/>
  <c r="O19" i="2"/>
  <c r="O28" i="2" s="1"/>
  <c r="N20" i="42"/>
  <c r="N29" i="42"/>
  <c r="N50" i="42"/>
  <c r="N47" i="42"/>
  <c r="N44" i="42"/>
  <c r="L20" i="2"/>
  <c r="L29" i="2" s="1"/>
  <c r="N74" i="59"/>
  <c r="N77" i="59"/>
  <c r="M16" i="2"/>
  <c r="M25" i="2" s="1"/>
  <c r="R76" i="42"/>
  <c r="Q82" i="42"/>
  <c r="J80" i="42"/>
  <c r="P87" i="42"/>
  <c r="Q86" i="42"/>
  <c r="N77" i="42"/>
  <c r="P84" i="42"/>
  <c r="M86" i="42"/>
  <c r="S77" i="42"/>
  <c r="P86" i="42"/>
  <c r="Q83" i="42"/>
  <c r="P75" i="42"/>
  <c r="L83" i="42"/>
  <c r="N86" i="42"/>
  <c r="K78" i="42"/>
  <c r="P78" i="42"/>
  <c r="S86" i="42"/>
  <c r="S75" i="42"/>
  <c r="Q76" i="42"/>
  <c r="L81" i="42"/>
  <c r="J77" i="42"/>
  <c r="S85" i="42"/>
  <c r="K84" i="42"/>
  <c r="N83" i="42"/>
  <c r="O75" i="42"/>
  <c r="Q75" i="42"/>
  <c r="Q87" i="42"/>
  <c r="R75" i="42"/>
  <c r="R77" i="42"/>
  <c r="N76" i="42"/>
  <c r="J79" i="42"/>
  <c r="O82" i="42"/>
  <c r="L85" i="42"/>
  <c r="J85" i="42"/>
  <c r="L82" i="42"/>
  <c r="P85" i="42"/>
  <c r="M80" i="42"/>
  <c r="N74" i="42"/>
  <c r="N82" i="42"/>
  <c r="S78" i="42"/>
  <c r="J78" i="42"/>
  <c r="M74" i="42"/>
  <c r="J75" i="42"/>
  <c r="K76" i="42"/>
  <c r="O83" i="42"/>
  <c r="L80" i="42"/>
  <c r="K77" i="42"/>
  <c r="R84" i="42"/>
  <c r="O76" i="42"/>
  <c r="R81" i="42"/>
  <c r="K85" i="42"/>
  <c r="K81" i="42"/>
  <c r="L76" i="42"/>
  <c r="L87" i="42"/>
  <c r="S87" i="42"/>
  <c r="O78" i="42"/>
  <c r="K83" i="42"/>
  <c r="S76" i="42"/>
  <c r="K82" i="42"/>
  <c r="L78" i="42"/>
  <c r="P77" i="42"/>
  <c r="Q85" i="42"/>
  <c r="O81" i="42"/>
  <c r="J84" i="42"/>
  <c r="M75" i="42"/>
  <c r="O79" i="42"/>
  <c r="L74" i="42"/>
  <c r="S83" i="42"/>
  <c r="M76" i="42"/>
  <c r="O84" i="42"/>
  <c r="S82" i="42"/>
  <c r="J83" i="42"/>
  <c r="N87" i="42"/>
  <c r="L75" i="42"/>
  <c r="N78" i="42"/>
  <c r="M84" i="42"/>
  <c r="M82" i="42"/>
  <c r="N84" i="42"/>
  <c r="K86" i="42"/>
  <c r="J87" i="42"/>
  <c r="L84" i="42"/>
  <c r="P76" i="42"/>
  <c r="K74" i="42"/>
  <c r="K80" i="42"/>
  <c r="P81" i="42"/>
  <c r="N75" i="42"/>
  <c r="M85" i="42"/>
  <c r="K79" i="42"/>
  <c r="J82" i="42"/>
  <c r="P79" i="42"/>
  <c r="Q81" i="42"/>
  <c r="R83" i="42"/>
  <c r="P83" i="42"/>
  <c r="R82" i="42"/>
  <c r="L79" i="42"/>
  <c r="J86" i="42"/>
  <c r="Q79" i="42"/>
  <c r="L86" i="42"/>
  <c r="S81" i="42"/>
  <c r="S84" i="42"/>
  <c r="J81" i="42"/>
  <c r="M79" i="42"/>
  <c r="K87" i="42"/>
  <c r="O77" i="42"/>
  <c r="K75" i="42"/>
  <c r="O85" i="42"/>
  <c r="P82" i="42"/>
  <c r="M81" i="42"/>
  <c r="N81" i="42"/>
  <c r="Q78" i="42"/>
  <c r="L77" i="42"/>
  <c r="R86" i="42"/>
  <c r="N85" i="42"/>
  <c r="N80" i="42"/>
  <c r="M87" i="42"/>
  <c r="M78" i="42"/>
  <c r="M83" i="42"/>
  <c r="O86" i="42"/>
  <c r="R79" i="42"/>
  <c r="Q77" i="42"/>
  <c r="R85" i="42"/>
  <c r="R87" i="42"/>
  <c r="J74" i="42"/>
  <c r="J76" i="42"/>
  <c r="M77" i="42"/>
  <c r="N79" i="42"/>
  <c r="Q84" i="42"/>
  <c r="O87" i="42"/>
  <c r="S79" i="42"/>
  <c r="R78" i="42"/>
  <c r="L21" i="2"/>
  <c r="L30" i="2" s="1"/>
  <c r="M47" i="42"/>
  <c r="M38" i="42"/>
  <c r="M50" i="42"/>
  <c r="M20" i="42"/>
  <c r="M44" i="42"/>
  <c r="M29" i="42"/>
  <c r="M13" i="42"/>
  <c r="M26" i="42" s="1"/>
  <c r="Q38" i="53"/>
  <c r="K28" i="2" l="1"/>
  <c r="J28" i="2"/>
  <c r="M62" i="58"/>
  <c r="N62" i="58" s="1"/>
  <c r="N75" i="59"/>
  <c r="N27" i="2"/>
  <c r="O18" i="2"/>
  <c r="O27" i="2" s="1"/>
  <c r="N17" i="2"/>
  <c r="M26" i="2"/>
  <c r="N37" i="42"/>
  <c r="Q95" i="42"/>
  <c r="S96" i="42"/>
  <c r="S15" i="44" s="1"/>
  <c r="P96" i="42"/>
  <c r="P15" i="44" s="1"/>
  <c r="L95" i="42"/>
  <c r="L99" i="42"/>
  <c r="O98" i="42"/>
  <c r="O17" i="44" s="1"/>
  <c r="S99" i="42"/>
  <c r="O99" i="42"/>
  <c r="O96" i="42"/>
  <c r="O15" i="44" s="1"/>
  <c r="P98" i="42"/>
  <c r="P17" i="44" s="1"/>
  <c r="O95" i="42"/>
  <c r="Q99" i="42"/>
  <c r="L96" i="42"/>
  <c r="K96" i="42"/>
  <c r="R97" i="42"/>
  <c r="R16" i="44" s="1"/>
  <c r="Q97" i="42"/>
  <c r="Q16" i="44" s="1"/>
  <c r="K99" i="42"/>
  <c r="R98" i="42"/>
  <c r="R17" i="44" s="1"/>
  <c r="Q98" i="42"/>
  <c r="Q17" i="44" s="1"/>
  <c r="P97" i="42"/>
  <c r="P16" i="44" s="1"/>
  <c r="Q96" i="42"/>
  <c r="Q15" i="44" s="1"/>
  <c r="N95" i="42"/>
  <c r="O97" i="42"/>
  <c r="O16" i="44" s="1"/>
  <c r="S97" i="42"/>
  <c r="S16" i="44" s="1"/>
  <c r="J95" i="42"/>
  <c r="R99" i="42"/>
  <c r="M96" i="42"/>
  <c r="S98" i="42"/>
  <c r="S17" i="44" s="1"/>
  <c r="J99" i="42"/>
  <c r="J96" i="42"/>
  <c r="M99" i="42"/>
  <c r="N99" i="42"/>
  <c r="N96" i="42"/>
  <c r="P95" i="42"/>
  <c r="K95" i="42"/>
  <c r="M95" i="42"/>
  <c r="P99" i="42"/>
  <c r="K20" i="2"/>
  <c r="K29" i="2" s="1"/>
  <c r="J89" i="42"/>
  <c r="N89" i="42"/>
  <c r="K21" i="2"/>
  <c r="K30" i="2" s="1"/>
  <c r="L50" i="42"/>
  <c r="L29" i="42"/>
  <c r="L38" i="42"/>
  <c r="L44" i="42"/>
  <c r="L47" i="42"/>
  <c r="L20" i="42"/>
  <c r="L13" i="42"/>
  <c r="L26" i="42" s="1"/>
  <c r="K89" i="42"/>
  <c r="L89" i="42"/>
  <c r="N16" i="2"/>
  <c r="N25" i="2" s="1"/>
  <c r="M89" i="42"/>
  <c r="R38" i="53"/>
  <c r="R95" i="42"/>
  <c r="N26" i="2" l="1"/>
  <c r="O17" i="2"/>
  <c r="Q101" i="42"/>
  <c r="Q14" i="44"/>
  <c r="K101" i="42"/>
  <c r="M101" i="42"/>
  <c r="J101" i="42"/>
  <c r="O14" i="44"/>
  <c r="O101" i="42"/>
  <c r="P101" i="42"/>
  <c r="P14" i="44"/>
  <c r="N101" i="42"/>
  <c r="L101" i="42"/>
  <c r="J20" i="2"/>
  <c r="J29" i="2" s="1"/>
  <c r="J21" i="2"/>
  <c r="J30" i="2" s="1"/>
  <c r="K29" i="42"/>
  <c r="K44" i="42"/>
  <c r="K38" i="42"/>
  <c r="K47" i="42"/>
  <c r="K13" i="42"/>
  <c r="K26" i="42" s="1"/>
  <c r="K50" i="42"/>
  <c r="K20" i="42"/>
  <c r="O16" i="2"/>
  <c r="O25" i="2" s="1"/>
  <c r="R14" i="44"/>
  <c r="S38" i="53"/>
  <c r="W38" i="53" s="1"/>
  <c r="S95" i="42"/>
  <c r="R96" i="42" l="1"/>
  <c r="O26" i="2"/>
  <c r="M41" i="42"/>
  <c r="M52" i="42" s="1"/>
  <c r="M54" i="42" s="1"/>
  <c r="Q41" i="42"/>
  <c r="Q52" i="42" s="1"/>
  <c r="Q54" i="42" s="1"/>
  <c r="S41" i="42"/>
  <c r="S52" i="42" s="1"/>
  <c r="S54" i="42" s="1"/>
  <c r="R41" i="42"/>
  <c r="L41" i="42"/>
  <c r="L52" i="42" s="1"/>
  <c r="L54" i="42" s="1"/>
  <c r="O41" i="42"/>
  <c r="O52" i="42" s="1"/>
  <c r="O54" i="42" s="1"/>
  <c r="P41" i="42"/>
  <c r="P52" i="42" s="1"/>
  <c r="P54" i="42" s="1"/>
  <c r="J41" i="42"/>
  <c r="K41" i="42"/>
  <c r="K52" i="42" s="1"/>
  <c r="K54" i="42" s="1"/>
  <c r="J13" i="42"/>
  <c r="J26" i="42" s="1"/>
  <c r="J44" i="42"/>
  <c r="J50" i="42"/>
  <c r="J29" i="42"/>
  <c r="J47" i="42"/>
  <c r="J20" i="42"/>
  <c r="J38" i="42"/>
  <c r="P17" i="42"/>
  <c r="R22" i="42"/>
  <c r="Q24" i="42"/>
  <c r="R15" i="42"/>
  <c r="J17" i="42"/>
  <c r="K24" i="42"/>
  <c r="N22" i="42"/>
  <c r="J24" i="42"/>
  <c r="R24" i="42"/>
  <c r="P24" i="42"/>
  <c r="L17" i="42"/>
  <c r="S24" i="42"/>
  <c r="M15" i="42"/>
  <c r="M17" i="42"/>
  <c r="P22" i="42"/>
  <c r="K15" i="42"/>
  <c r="Q15" i="42"/>
  <c r="S15" i="42"/>
  <c r="M24" i="42"/>
  <c r="N15" i="42"/>
  <c r="P15" i="42"/>
  <c r="R17" i="42"/>
  <c r="N17" i="42"/>
  <c r="L15" i="42"/>
  <c r="L22" i="42"/>
  <c r="O15" i="42"/>
  <c r="J15" i="42"/>
  <c r="Q22" i="42"/>
  <c r="O17" i="42"/>
  <c r="K17" i="42"/>
  <c r="S17" i="42"/>
  <c r="L24" i="42"/>
  <c r="J22" i="42"/>
  <c r="K22" i="42"/>
  <c r="M22" i="42"/>
  <c r="O22" i="42"/>
  <c r="O24" i="42"/>
  <c r="S22" i="42"/>
  <c r="Q17" i="42"/>
  <c r="N24" i="42"/>
  <c r="S101" i="42"/>
  <c r="S14" i="44"/>
  <c r="R33" i="42" l="1"/>
  <c r="R52" i="42" s="1"/>
  <c r="N80" i="59"/>
  <c r="R15" i="44"/>
  <c r="R101" i="42"/>
  <c r="R31" i="42"/>
  <c r="N33" i="42" s="1"/>
  <c r="R35" i="42"/>
  <c r="J52" i="42"/>
  <c r="J54" i="42" s="1"/>
  <c r="O80" i="42"/>
  <c r="R54" i="42" l="1"/>
  <c r="P80" i="42"/>
  <c r="Q80" i="42" l="1"/>
  <c r="R80" i="42" l="1"/>
  <c r="S80" i="42"/>
  <c r="S1" i="59" l="1"/>
  <c r="O74" i="42" l="1"/>
  <c r="O89" i="42" l="1"/>
  <c r="P74" i="42"/>
  <c r="P26" i="53"/>
  <c r="P89" i="42" l="1"/>
  <c r="Q74" i="42"/>
  <c r="Q26" i="53"/>
  <c r="Q89" i="42" l="1"/>
  <c r="R74" i="42"/>
  <c r="R26" i="53"/>
  <c r="S26" i="53"/>
  <c r="S74" i="42"/>
  <c r="W26" i="53" l="1"/>
  <c r="R89" i="42"/>
  <c r="S89" i="42"/>
  <c r="O46" i="53" l="1"/>
  <c r="P46" i="53" l="1"/>
  <c r="Q46" i="53" l="1"/>
  <c r="R46" i="53" l="1"/>
  <c r="S46" i="53" l="1"/>
  <c r="W46" i="53" s="1"/>
  <c r="S1" i="53" l="1"/>
  <c r="G14" i="16" s="1"/>
  <c r="S1" i="16" s="1"/>
  <c r="V1" i="4" s="1"/>
  <c r="W1" i="2" l="1"/>
  <c r="V1" i="54"/>
  <c r="V1" i="44"/>
  <c r="V1" i="58"/>
  <c r="V1" i="59"/>
  <c r="V1" i="53"/>
  <c r="W1" i="55"/>
  <c r="V1" i="42"/>
  <c r="N38" i="42"/>
  <c r="M78" i="59"/>
  <c r="N76" i="59"/>
  <c r="N40" i="42" s="1"/>
  <c r="N41" i="42" s="1"/>
  <c r="N78" i="59" l="1"/>
  <c r="N81" i="59" s="1"/>
  <c r="N52" i="42"/>
  <c r="N54" i="42" s="1"/>
  <c r="N82" i="59" l="1"/>
  <c r="S108" i="42"/>
  <c r="S13" i="44" s="1"/>
  <c r="O107" i="42"/>
  <c r="O108" i="42"/>
  <c r="O13" i="44" s="1"/>
  <c r="P108" i="42"/>
  <c r="P13" i="44" s="1"/>
  <c r="R108" i="42"/>
  <c r="R13" i="44" s="1"/>
  <c r="Q108" i="42"/>
  <c r="Q13" i="44" s="1"/>
  <c r="R107" i="42"/>
  <c r="S107" i="42"/>
  <c r="Q107" i="42"/>
  <c r="P107" i="42"/>
  <c r="O109" i="42" l="1"/>
  <c r="Q109" i="42"/>
  <c r="R109" i="42"/>
  <c r="S109" i="42"/>
  <c r="P109" i="42"/>
</calcChain>
</file>

<file path=xl/sharedStrings.xml><?xml version="1.0" encoding="utf-8"?>
<sst xmlns="http://schemas.openxmlformats.org/spreadsheetml/2006/main" count="846" uniqueCount="257">
  <si>
    <t>AER opex model</t>
  </si>
  <si>
    <t>Index</t>
  </si>
  <si>
    <t>Model index</t>
  </si>
  <si>
    <t>Sheet Name</t>
  </si>
  <si>
    <t>Sheet Description</t>
  </si>
  <si>
    <t>Input | General</t>
  </si>
  <si>
    <t>Inputs NSP name, regulatory years for the prior and forecast regulatory control period etc.</t>
  </si>
  <si>
    <t>Input | Inflation</t>
  </si>
  <si>
    <t>Inputs inflation data.</t>
  </si>
  <si>
    <t>Input | Reported opex</t>
  </si>
  <si>
    <r>
      <t>Inputs the reported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from the prior regulatory control period.</t>
    </r>
  </si>
  <si>
    <t>Input | Rate of change</t>
  </si>
  <si>
    <t>Inputs the cost escalation weights, cost escalation forecast, and inflation actuals and forecast</t>
  </si>
  <si>
    <t>Input | Step changes</t>
  </si>
  <si>
    <r>
      <t>Inputs the operating expenditure (</t>
    </r>
    <r>
      <rPr>
        <b/>
        <i/>
        <sz val="8"/>
        <color indexed="8"/>
        <rFont val="Arial"/>
        <family val="2"/>
      </rPr>
      <t>opex</t>
    </r>
    <r>
      <rPr>
        <i/>
        <sz val="8"/>
        <color indexed="8"/>
        <rFont val="Arial"/>
        <family val="2"/>
      </rPr>
      <t>) data, including historical opex by category, one-off costs, step changes, demand forecasts, carbon costs, self insurance, network growth, and partial factor productivity</t>
    </r>
  </si>
  <si>
    <t>Calc | Opex Forecast</t>
  </si>
  <si>
    <t>Calculates the opex forecast</t>
  </si>
  <si>
    <t>Output | Models</t>
  </si>
  <si>
    <t>Outputs the forecasts needed as a post tax revenue model inputs</t>
  </si>
  <si>
    <t>Lookup | Tables</t>
  </si>
  <si>
    <t>Includes the lookup tables used within this opex model.</t>
  </si>
  <si>
    <t>Check | List</t>
  </si>
  <si>
    <t>Shows checks on the calculations within the model</t>
  </si>
  <si>
    <t>End</t>
  </si>
  <si>
    <t>Back to Index</t>
  </si>
  <si>
    <t>Key:</t>
  </si>
  <si>
    <t>Input</t>
  </si>
  <si>
    <t>External Link</t>
  </si>
  <si>
    <t>Internal Link</t>
  </si>
  <si>
    <t>Worksheet check:</t>
  </si>
  <si>
    <t>Overall Check:</t>
  </si>
  <si>
    <t>Input | General inputs</t>
  </si>
  <si>
    <t>Inputs</t>
  </si>
  <si>
    <t>Source</t>
  </si>
  <si>
    <t>Value</t>
  </si>
  <si>
    <t>NSP name</t>
  </si>
  <si>
    <t>NSP</t>
  </si>
  <si>
    <t>Powerlink</t>
  </si>
  <si>
    <t>Decision stage</t>
  </si>
  <si>
    <t>initial proposal</t>
  </si>
  <si>
    <t>Year ending</t>
  </si>
  <si>
    <t>Previous regulatory control period, first year</t>
  </si>
  <si>
    <t>Forecast base year</t>
  </si>
  <si>
    <t>Previous regulatory control period, last year</t>
  </si>
  <si>
    <t>Forecast regulatory control period, first year</t>
  </si>
  <si>
    <t>Forecast regulatory control period, last year</t>
  </si>
  <si>
    <t>Trend from base or final year</t>
  </si>
  <si>
    <t>Base</t>
  </si>
  <si>
    <t>Input | Inflation inputs</t>
  </si>
  <si>
    <t>Index value, new base</t>
  </si>
  <si>
    <t>Percentage Change from Corresponding Quarter of Previous Year</t>
  </si>
  <si>
    <t>ABS</t>
  </si>
  <si>
    <t>Calculated</t>
  </si>
  <si>
    <t>Unit</t>
  </si>
  <si>
    <t>index</t>
  </si>
  <si>
    <t>Percent</t>
  </si>
  <si>
    <t>Basis</t>
  </si>
  <si>
    <t>Input | Opex allowances</t>
  </si>
  <si>
    <t>Cost category</t>
  </si>
  <si>
    <t>Notes</t>
  </si>
  <si>
    <t>Total opex</t>
  </si>
  <si>
    <t>AER</t>
  </si>
  <si>
    <t>$millions</t>
  </si>
  <si>
    <t>Allowances related to category specific forecasts</t>
  </si>
  <si>
    <t>Debt raising costs</t>
  </si>
  <si>
    <t>Network support costs</t>
  </si>
  <si>
    <t>Total opex, categories forecast specifically</t>
  </si>
  <si>
    <t>Actual</t>
  </si>
  <si>
    <t>Estimate</t>
  </si>
  <si>
    <t>RIN/AIO</t>
  </si>
  <si>
    <t>nominal</t>
  </si>
  <si>
    <t>Categories of opex to be excluded from forecast opex (excluding category specific forecasts)</t>
  </si>
  <si>
    <t>Movement in Provisions</t>
  </si>
  <si>
    <t>RIN</t>
  </si>
  <si>
    <t>Reverse self-insurance adjustments</t>
  </si>
  <si>
    <t>Total opex to be trended</t>
  </si>
  <si>
    <t>Expenditure related to category specific forecasts</t>
  </si>
  <si>
    <t>These inputs should be entered as positive values.</t>
  </si>
  <si>
    <t>Input | Adjustments</t>
  </si>
  <si>
    <t>Adjustment</t>
  </si>
  <si>
    <t>OT Licencing adjustment</t>
  </si>
  <si>
    <t>External</t>
  </si>
  <si>
    <t>Adjustment can be positive or negative.</t>
  </si>
  <si>
    <t>Revenue Reset adjustment</t>
  </si>
  <si>
    <t>Calculated in the 'Input|PQ' sheet</t>
  </si>
  <si>
    <t>Non-recurrent efficiency gain in the base year</t>
  </si>
  <si>
    <t>Efficiency adjustment</t>
  </si>
  <si>
    <t>Per cent</t>
  </si>
  <si>
    <t>Inflation</t>
  </si>
  <si>
    <t>calculated</t>
  </si>
  <si>
    <t>CPI indexes (real to real)</t>
  </si>
  <si>
    <t>CPI indexes (nominal to real)</t>
  </si>
  <si>
    <t>Input | Forecast price change</t>
  </si>
  <si>
    <t>Forecast price change</t>
  </si>
  <si>
    <t>WPI - OEA</t>
  </si>
  <si>
    <t>external</t>
  </si>
  <si>
    <t>WPI - DAE</t>
  </si>
  <si>
    <t>Average WPI - OEA &amp; DAE</t>
  </si>
  <si>
    <t>Non-labour</t>
  </si>
  <si>
    <t>Check</t>
  </si>
  <si>
    <t>Ok/Check</t>
  </si>
  <si>
    <t>n/a</t>
  </si>
  <si>
    <t>Weights</t>
  </si>
  <si>
    <t>Forecast price growth</t>
  </si>
  <si>
    <t>Input | Forecast output growth</t>
  </si>
  <si>
    <t>Output measure</t>
  </si>
  <si>
    <t>Energy throughput (GWh)</t>
  </si>
  <si>
    <t>number</t>
  </si>
  <si>
    <t>Ratcheted Maximum Demand (MW)</t>
  </si>
  <si>
    <t>Customer numbers (#)</t>
  </si>
  <si>
    <t>Circuit Length (km)</t>
  </si>
  <si>
    <t>Growth rate</t>
  </si>
  <si>
    <t>Output weights</t>
  </si>
  <si>
    <t>MPFP</t>
  </si>
  <si>
    <t>Forecast output growth</t>
  </si>
  <si>
    <t>Input | Forecast productivity</t>
  </si>
  <si>
    <t>Partial factor productivity</t>
  </si>
  <si>
    <t>Input |Step changes</t>
  </si>
  <si>
    <t>Step change</t>
  </si>
  <si>
    <t>Overnight Network Monitoring</t>
  </si>
  <si>
    <t>Security Uplift</t>
  </si>
  <si>
    <t>Cloud Based Services</t>
  </si>
  <si>
    <t>Input | Category specific forecasts</t>
  </si>
  <si>
    <t>Category specific forecasts</t>
  </si>
  <si>
    <t>AEMO Participant and Cyber Security Fees</t>
  </si>
  <si>
    <t>Input | Debt raising costs</t>
  </si>
  <si>
    <t>Debt Raising Costs</t>
  </si>
  <si>
    <t>PTRM</t>
  </si>
  <si>
    <t>Input | PQ</t>
  </si>
  <si>
    <t>Input |Step change - Overnight Shift Transition</t>
  </si>
  <si>
    <t>Overnight Shift Transition Cost Drivers</t>
  </si>
  <si>
    <t>Total for regulated business (Real)</t>
  </si>
  <si>
    <t>real</t>
  </si>
  <si>
    <t>◄ Sourced from Finance</t>
  </si>
  <si>
    <t>Calculated using latest rates and booking profiles for System Controllers</t>
  </si>
  <si>
    <t>Incremental received on base year from rate of change</t>
  </si>
  <si>
    <t>Caclulated using base year existing by annual rate of change</t>
  </si>
  <si>
    <t>Estimated step change</t>
  </si>
  <si>
    <t>Input | Step Change - Security Uplift</t>
  </si>
  <si>
    <t>◄ Sourced from Physical Security &amp; Authorisations Team tenders and forecasts</t>
  </si>
  <si>
    <t>Input |Step Change - Cloud Based Services</t>
  </si>
  <si>
    <t>◄ Sourced from IT Plan provided</t>
  </si>
  <si>
    <t>Input | OT Licencing Base Year adjustment</t>
  </si>
  <si>
    <t>OT Licencing</t>
  </si>
  <si>
    <t xml:space="preserve"> Source </t>
  </si>
  <si>
    <t xml:space="preserve"> Unit </t>
  </si>
  <si>
    <t xml:space="preserve"> Basis </t>
  </si>
  <si>
    <t>OT Licencing not required in next Reset period</t>
  </si>
  <si>
    <t xml:space="preserve"> NSP </t>
  </si>
  <si>
    <t xml:space="preserve"> $millions </t>
  </si>
  <si>
    <t>Inflation adjustment nominal to Jun 2027 dollars</t>
  </si>
  <si>
    <t xml:space="preserve"> calculated </t>
  </si>
  <si>
    <t xml:space="preserve"> index </t>
  </si>
  <si>
    <t xml:space="preserve"> Nominal </t>
  </si>
  <si>
    <t>Base year OT Licencing costs</t>
  </si>
  <si>
    <t xml:space="preserve"> Base year adjustment </t>
  </si>
  <si>
    <t xml:space="preserve"> Calculated </t>
  </si>
  <si>
    <t>Input | Revenue Reset Base Year adjustment</t>
  </si>
  <si>
    <t>Revenue Reset</t>
  </si>
  <si>
    <t>Revenue Reset cost apportionment</t>
  </si>
  <si>
    <t>Base year Revenue Reset cost adjustment</t>
  </si>
  <si>
    <t>Input | Proposed Base Year</t>
  </si>
  <si>
    <t>Component</t>
  </si>
  <si>
    <t>FY26 nominal</t>
  </si>
  <si>
    <t>FY27 real</t>
  </si>
  <si>
    <t>FY26 opex forecast</t>
  </si>
  <si>
    <t>above</t>
  </si>
  <si>
    <t>Less: OT Licencing adjustment</t>
  </si>
  <si>
    <t>Less: Revenue Reset adjustment</t>
  </si>
  <si>
    <t>Proposed base year opex</t>
  </si>
  <si>
    <t>FY26 to FY27 adjustment</t>
  </si>
  <si>
    <t>Adjusted final year opex</t>
  </si>
  <si>
    <t>◄ Check against the 'Calc|Opex forecast' sheet</t>
  </si>
  <si>
    <t>Input | Allowance</t>
  </si>
  <si>
    <t>Allowance- per final determination</t>
  </si>
  <si>
    <t>Network Support Pass through</t>
  </si>
  <si>
    <t>PQ</t>
  </si>
  <si>
    <t>Adjusted allowance- final determination plus approved pass throughs</t>
  </si>
  <si>
    <t>Calc | Estimated final year expenditure</t>
  </si>
  <si>
    <t>Reported opex, total</t>
  </si>
  <si>
    <t>Inputs|Reported opex</t>
  </si>
  <si>
    <t>Base year opex allowance, total</t>
  </si>
  <si>
    <t>Final year opex allowance, total</t>
  </si>
  <si>
    <t>Reported opex, category specific forecasts</t>
  </si>
  <si>
    <t>Base year opex allowance, category specific forecasts</t>
  </si>
  <si>
    <t>Final year opex allowance, category specific forecasts</t>
  </si>
  <si>
    <t>Reported base year opex</t>
  </si>
  <si>
    <t>Add back non-recurrent efficiency gains in the base year</t>
  </si>
  <si>
    <t>Add estimated change in opex between the base year and the final year</t>
  </si>
  <si>
    <t>Estimated final year opex</t>
  </si>
  <si>
    <t>Remove estimated final year opex for categories forecast specifically</t>
  </si>
  <si>
    <t>Calc | Rate of change</t>
  </si>
  <si>
    <t>Rate of change</t>
  </si>
  <si>
    <t>Forecast output change</t>
  </si>
  <si>
    <t>Forecast productivity change</t>
  </si>
  <si>
    <t>Forecast rate of change, year-on-year</t>
  </si>
  <si>
    <t>Forecast rate of change, cumulative</t>
  </si>
  <si>
    <t>Calc | Step changes</t>
  </si>
  <si>
    <t>Step changes</t>
  </si>
  <si>
    <t>Total step changes</t>
  </si>
  <si>
    <t>Calc | Category specific forecasts</t>
  </si>
  <si>
    <t>Total category specific forecasts</t>
  </si>
  <si>
    <t>Calc | Total forecast operating expenditure</t>
  </si>
  <si>
    <t>Total forecast opex, excluding category specific forecasts</t>
  </si>
  <si>
    <t>Total forecast opex, excluding debt raising costs</t>
  </si>
  <si>
    <t>Total forecast opex, including debt raising costs</t>
  </si>
  <si>
    <t>Inputs for Post Tax Revenue Model</t>
  </si>
  <si>
    <t>Note. The dollar base should be consistent with the post tax revenue model</t>
  </si>
  <si>
    <t>Operating expenditure</t>
  </si>
  <si>
    <t>Controllable opex</t>
  </si>
  <si>
    <t>Calc | Opex forecast</t>
  </si>
  <si>
    <t>Unit Denominations</t>
  </si>
  <si>
    <t>Ref</t>
  </si>
  <si>
    <t>Dollars</t>
  </si>
  <si>
    <t>$dollars</t>
  </si>
  <si>
    <t>Thousands</t>
  </si>
  <si>
    <t>$000</t>
  </si>
  <si>
    <t>Millions</t>
  </si>
  <si>
    <t>unit</t>
  </si>
  <si>
    <t>Number</t>
  </si>
  <si>
    <t>Factor</t>
  </si>
  <si>
    <t>factor</t>
  </si>
  <si>
    <t>Months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</si>
  <si>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</si>
  <si>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</si>
  <si>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</si>
  <si>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</si>
  <si>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</si>
  <si>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</si>
  <si>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</si>
  <si>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</si>
  <si>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</si>
  <si>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</si>
  <si>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</si>
  <si>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</si>
  <si>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Years</t>
  </si>
  <si>
    <t>Calendar Year</t>
  </si>
  <si>
    <t>Year Ending</t>
  </si>
  <si>
    <t>Financial Year</t>
  </si>
  <si>
    <t>Regulatory years</t>
  </si>
  <si>
    <t>Year</t>
  </si>
  <si>
    <t>Previous period year 1</t>
  </si>
  <si>
    <t>Previous period year 2</t>
  </si>
  <si>
    <t>Previous period year 3</t>
  </si>
  <si>
    <t>Previous period year 4</t>
  </si>
  <si>
    <t>Previous period year 5</t>
  </si>
  <si>
    <t>Forecast period year 1</t>
  </si>
  <si>
    <t>Forecast period year 2</t>
  </si>
  <si>
    <t>Forecast period year 3</t>
  </si>
  <si>
    <t>Forecast period year 4</t>
  </si>
  <si>
    <t>Forecast period year 5</t>
  </si>
  <si>
    <t>Option 1</t>
  </si>
  <si>
    <t>Option 2</t>
  </si>
  <si>
    <t>Final</t>
  </si>
  <si>
    <t>Check List</t>
  </si>
  <si>
    <t>Sheet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</si>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</sst>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4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_-;\-* #,##0_-;_-* &quot;-&quot;??_-;_-@_-"/>
    <numFmt numFmtId="169" formatCode="dd\-mmm"/>
    <numFmt numFmtId="170" formatCode="dd/mmm"/>
    <numFmt numFmtId="171" formatCode="_(#,##0_);\(#,##0\);_(&quot;-&quot;_)"/>
    <numFmt numFmtId="172" formatCode="_(#,##0.00%_);\(#,##0.00%\);_(&quot;-&quot;_)"/>
    <numFmt numFmtId="173" formatCode="_(#,##0.000_);\(#,##0.000\);_(&quot;-&quot;_)"/>
    <numFmt numFmtId="174" formatCode="_(#,##0.00_);\(#,##0.00\);_(&quot;-&quot;_)"/>
    <numFmt numFmtId="175" formatCode="[$-C09]dd\-mmm\-yy;@"/>
    <numFmt numFmtId="176" formatCode="_-* #,##0.0000_-;\-* #,##0.0000_-;_-* &quot;-&quot;??_-;_-@_-"/>
    <numFmt numFmtId="177" formatCode="_(#,##0.0000_);\(#,##0.0000\);_(&quot;-&quot;_)"/>
    <numFmt numFmtId="178" formatCode="_-* #,##0.00_-;[Red]\(#,##0.00\)_-;_-* &quot;-&quot;??_-;_-@_-"/>
    <numFmt numFmtId="179" formatCode="mm/dd/yy"/>
    <numFmt numFmtId="180" formatCode="_([$€-2]* #,##0.00_);_([$€-2]* \(#,##0.00\);_([$€-2]* &quot;-&quot;??_)"/>
    <numFmt numFmtId="181" formatCode="0_);[Red]\(0\)"/>
    <numFmt numFmtId="182" formatCode="0.0%"/>
    <numFmt numFmtId="183" formatCode="_(* #,##0_);_(* \(#,##0\);_(* &quot;-&quot;?_);_(@_)"/>
    <numFmt numFmtId="184" formatCode="#,##0.0_);\(#,##0.0\)"/>
    <numFmt numFmtId="185" formatCode="#,##0_ ;\-#,##0\ "/>
    <numFmt numFmtId="186" formatCode="#,##0;[Red]\(#,##0.0\)"/>
    <numFmt numFmtId="187" formatCode="#,##0_ ;[Red]\(#,##0\)\ "/>
    <numFmt numFmtId="188" formatCode="#,##0.00;\(#,##0.00\)"/>
    <numFmt numFmtId="189" formatCode="_)d\-mmm\-yy_)"/>
    <numFmt numFmtId="190" formatCode="_(#,##0.0_);\(#,##0.0\);_(&quot;-&quot;_)"/>
    <numFmt numFmtId="191" formatCode="_(###0_);\(###0\);_(###0_)"/>
    <numFmt numFmtId="192" formatCode="#,##0.0000_);[Red]\(#,##0.0000\)"/>
    <numFmt numFmtId="193" formatCode="0.0"/>
    <numFmt numFmtId="194" formatCode=";;_(&quot;-&quot;_)"/>
    <numFmt numFmtId="195" formatCode="_-* #,##0.0_-;\-* #,##0.0_-;_-* &quot;-&quot;??_-;_-@_-"/>
    <numFmt numFmtId="196" formatCode="0.00;\-0.00;_(&quot;-&quot;_)"/>
    <numFmt numFmtId="197" formatCode="[$-C09]mmm\-yyyy;@"/>
    <numFmt numFmtId="198" formatCode="_-* #\ ##0.00_-;\-* #\ ##0.00_-;_-* &quot;-&quot;??_-;_-@_-"/>
    <numFmt numFmtId="199" formatCode="_(#\ ##0.00_);\(#\ ##0.00\);_(&quot;-&quot;_)"/>
    <numFmt numFmtId="200" formatCode="#\ ##0.00_ ;\-#\ ##0.00\ ;&quot;-&quot;"/>
    <numFmt numFmtId="201" formatCode="#\ ##0.00;\-#\ ##0.00;&quot;-&quot;"/>
    <numFmt numFmtId="202" formatCode="&quot;Warning&quot;;&quot;Warning&quot;;&quot;OK&quot;"/>
    <numFmt numFmtId="203" formatCode="_-* ##\ ##0.00_-;\-* ##\ ##0.00_-;_-* &quot;-&quot;??_-;_-@_-"/>
    <numFmt numFmtId="204" formatCode="mmmm"/>
    <numFmt numFmtId="205" formatCode="mmm\ yyyy"/>
    <numFmt numFmtId="206" formatCode="0.00_ ;\-0.00\ "/>
    <numFmt numFmtId="207" formatCode="###,000"/>
    <numFmt numFmtId="208" formatCode="_-* #,##0.000_-;\-* #,##0.000_-;_-* &quot;-&quot;??_-;_-@_-"/>
    <numFmt numFmtId="209" formatCode="[Red]\●;[Red]\●;[Color10]\●"/>
    <numFmt numFmtId="210" formatCode="_(* #,##0.0_);_(* \(#,##0.0\);_(* &quot;-&quot;?_);_(@_)"/>
    <numFmt numFmtId="211" formatCode="#,##0.000_ ;[Red]\-#,##0.000\ "/>
    <numFmt numFmtId="212" formatCode="#,##0\x_);\(#,##0\x\);#,##0\x_)"/>
    <numFmt numFmtId="213" formatCode="#,##0%_);\(#,##0%\);#,##0%_)"/>
    <numFmt numFmtId="214" formatCode="_(&quot;$&quot;#,##0.0_);\(&quot;$&quot;#,##0.0\);_(&quot;-&quot;_)"/>
    <numFmt numFmtId="215" formatCode="d/m/yy"/>
    <numFmt numFmtId="216" formatCode="_(#,##0.0\x_);\(#,##0.0\x\);_(&quot;-&quot;_)"/>
    <numFmt numFmtId="217" formatCode="_(#,##0.0%_);\(#,##0.0%\);_(&quot;-&quot;_)"/>
    <numFmt numFmtId="218" formatCode="_(* &quot;$&quot;#,##0_)_;;_(* \(&quot;$&quot;#,##0\)_;;_(* &quot;$&quot;#,##0_)_;"/>
    <numFmt numFmtId="219" formatCode="d/m/yy__;"/>
    <numFmt numFmtId="220" formatCode="_(* #,##0\x_)_;;_(* \(#,##0\x\)_;;_(* #,##0\x_)_;"/>
    <numFmt numFmtId="221" formatCode="_(* #,##0_)_;;_(* \(#,##0\)_;;_(* #,##0_)_;"/>
    <numFmt numFmtId="222" formatCode="_(* #,##0%_)_;;_(* \(#,##0%\)_;;_(* #,##0%_)_;"/>
    <numFmt numFmtId="223" formatCode="###0_)_;;\(###0\)_;;###0_)_;"/>
    <numFmt numFmtId="224" formatCode="&quot;$&quot;#,##0;\(&quot;$&quot;#,##0\);&quot;$&quot;#,##0"/>
    <numFmt numFmtId="225" formatCode="#,##0\x;\(#,##0\x\);#,##0\x"/>
    <numFmt numFmtId="226" formatCode="#,##0;\(#,##0\);#,##0"/>
    <numFmt numFmtId="227" formatCode="#,##0%;\(#,##0%\);#,##0%"/>
    <numFmt numFmtId="228" formatCode="###0;\(###0\);###0"/>
    <numFmt numFmtId="229" formatCode="_)d/m/yy_)"/>
    <numFmt numFmtId="230" formatCode="#,##0.0_);[Red]\(#,##0.0\)"/>
    <numFmt numFmtId="231" formatCode="#,##0.00;[Red]\-#,##0;\-;[Blue]General"/>
    <numFmt numFmtId="232" formatCode="dd/mm/yy__;"/>
    <numFmt numFmtId="233" formatCode="_(* &quot;$&quot;#,##0_)_;;[Blue]_(* \(&quot;$&quot;#,##0\)_;;_(* &quot;$&quot;#,##0_)_;"/>
    <numFmt numFmtId="234" formatCode="_(* #,##0\x_)_;;[Blue]_(* \(#,##0\x\)_;;_(* #,##0\x_)_;"/>
    <numFmt numFmtId="235" formatCode="_(* #,##0_)_;;[Blue]_(* \(#,##0\)_;;_(* #,##0_)_;"/>
    <numFmt numFmtId="236" formatCode="_(* #,##0%_)_;;[Blue]_(* \(#,##0%\)_;;_(* #,##0%_)_;"/>
    <numFmt numFmtId="237" formatCode="###0_);\(###0\);###0_)"/>
    <numFmt numFmtId="238" formatCode="#,##0_);[Blue]\(#,##0\);#,##0_)"/>
    <numFmt numFmtId="239" formatCode="_-* ####\ ##0.00_-;\-* ####\ ##0.00_-;_-* &quot;-&quot;??_-;_-@_-"/>
    <numFmt numFmtId="240" formatCode="0.000"/>
    <numFmt numFmtId="241" formatCode="_(####\ ##0.00_);\(####\ ##0.00\);_(&quot;-&quot;_)"/>
    <numFmt numFmtId="242" formatCode="_-* #######\ ##0.00_-;\-* #######\ ##0.00_-;_-* &quot;-&quot;??_-;_-@_-"/>
    <numFmt numFmtId="243" formatCode="0.000000000"/>
  </numFmts>
  <fonts count="188">
    <font>
      <sz val="8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color indexed="9"/>
      <name val="Arial"/>
      <family val="2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b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i/>
      <u/>
      <sz val="8"/>
      <color theme="10"/>
      <name val="Arial"/>
      <family val="2"/>
    </font>
    <font>
      <b/>
      <i/>
      <sz val="8"/>
      <color indexed="8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1"/>
      <color theme="1"/>
      <name val="Arial"/>
      <family val="2"/>
      <scheme val="minor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1"/>
      <name val="Arial"/>
      <family val="2"/>
    </font>
    <font>
      <u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sz val="13"/>
      <color indexed="9"/>
      <name val="Arial"/>
      <family val="2"/>
    </font>
    <font>
      <sz val="10"/>
      <color indexed="55"/>
      <name val="Arial"/>
      <family val="2"/>
    </font>
    <font>
      <b/>
      <sz val="10"/>
      <color theme="1"/>
      <name val="Arial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sz val="10"/>
      <color indexed="16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theme="5" tint="-0.499984740745262"/>
      <name val="Arial"/>
      <family val="2"/>
    </font>
    <font>
      <b/>
      <i/>
      <sz val="8"/>
      <color theme="0"/>
      <name val="Arial"/>
      <family val="2"/>
    </font>
    <font>
      <u/>
      <sz val="8"/>
      <name val="Arial"/>
      <family val="2"/>
    </font>
    <font>
      <u/>
      <sz val="10"/>
      <color indexed="12"/>
      <name val="MS Sans Serif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1"/>
      <color theme="1"/>
      <name val="Arial"/>
      <family val="2"/>
      <scheme val="minor"/>
    </font>
    <font>
      <b/>
      <sz val="12"/>
      <color theme="0"/>
      <name val="Arial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1"/>
      <color indexed="10"/>
      <name val="Calibri"/>
      <family val="2"/>
    </font>
    <font>
      <sz val="8"/>
      <name val="Helvetica"/>
      <family val="2"/>
    </font>
    <font>
      <b/>
      <sz val="11"/>
      <name val="Arial"/>
      <family val="2"/>
      <scheme val="minor"/>
    </font>
    <font>
      <b/>
      <sz val="15"/>
      <color indexed="56"/>
      <name val="Calibri"/>
      <family val="2"/>
    </font>
    <font>
      <b/>
      <sz val="12"/>
      <color theme="0"/>
      <name val="Helvetica"/>
      <family val="2"/>
    </font>
    <font>
      <b/>
      <sz val="13"/>
      <color indexed="56"/>
      <name val="Calibri"/>
      <family val="2"/>
    </font>
    <font>
      <b/>
      <sz val="11"/>
      <color theme="4"/>
      <name val="Helvetica"/>
      <family val="2"/>
    </font>
    <font>
      <b/>
      <sz val="11"/>
      <color indexed="56"/>
      <name val="Calibri"/>
      <family val="2"/>
    </font>
    <font>
      <b/>
      <sz val="10"/>
      <name val="Helvetica"/>
      <family val="2"/>
    </font>
    <font>
      <sz val="10"/>
      <color theme="1"/>
      <name val="Helvetica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Arial"/>
      <family val="2"/>
      <scheme val="minor"/>
    </font>
    <font>
      <u/>
      <sz val="11"/>
      <color rgb="FF0000FF"/>
      <name val="Arial"/>
      <family val="2"/>
      <scheme val="minor"/>
    </font>
    <font>
      <b/>
      <sz val="9"/>
      <color indexed="9"/>
      <name val="Arial"/>
      <family val="2"/>
    </font>
    <font>
      <sz val="9"/>
      <name val="Arial"/>
      <family val="2"/>
    </font>
    <font>
      <sz val="11"/>
      <color indexed="19"/>
      <name val="Calibri"/>
      <family val="2"/>
    </font>
    <font>
      <sz val="8"/>
      <color rgb="FFFF0066"/>
      <name val="Helvetica"/>
      <family val="2"/>
    </font>
    <font>
      <sz val="12"/>
      <name val="Arial"/>
      <family val="2"/>
    </font>
    <font>
      <sz val="12"/>
      <name val="Arial MT"/>
    </font>
    <font>
      <sz val="10"/>
      <name val="Courier"/>
      <family val="3"/>
    </font>
    <font>
      <sz val="10"/>
      <color theme="4"/>
      <name val="Helvetica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5"/>
      <color theme="4"/>
      <name val="Helvetica"/>
      <family val="2"/>
    </font>
    <font>
      <b/>
      <sz val="18"/>
      <color indexed="56"/>
      <name val="Cambria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8"/>
      <color indexed="60"/>
      <name val="Arial"/>
      <family val="2"/>
    </font>
    <font>
      <b/>
      <sz val="14"/>
      <color indexed="60"/>
      <name val="Arial"/>
      <family val="2"/>
    </font>
    <font>
      <sz val="8"/>
      <color indexed="29"/>
      <name val="Arial"/>
      <family val="2"/>
    </font>
    <font>
      <vertAlign val="superscript"/>
      <sz val="8"/>
      <color indexed="59"/>
      <name val="Arial"/>
      <family val="2"/>
    </font>
    <font>
      <b/>
      <sz val="8"/>
      <color indexed="60"/>
      <name val="Arial"/>
      <family val="2"/>
    </font>
    <font>
      <sz val="6"/>
      <color indexed="16"/>
      <name val="Palatino"/>
      <family val="1"/>
    </font>
    <font>
      <b/>
      <sz val="9"/>
      <name val="Arial"/>
      <family val="2"/>
      <scheme val="major"/>
    </font>
    <font>
      <b/>
      <sz val="8"/>
      <name val="Arial"/>
      <family val="2"/>
      <scheme val="major"/>
    </font>
    <font>
      <b/>
      <sz val="10"/>
      <color indexed="60"/>
      <name val="Arial"/>
      <family val="2"/>
    </font>
    <font>
      <b/>
      <sz val="9"/>
      <color indexed="60"/>
      <name val="Arial"/>
      <family val="2"/>
    </font>
    <font>
      <b/>
      <sz val="12"/>
      <color indexed="60"/>
      <name val="Arial"/>
      <family val="2"/>
    </font>
    <font>
      <sz val="12"/>
      <color rgb="FF9C6500"/>
      <name val="Arial"/>
      <family val="2"/>
      <scheme val="minor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b/>
      <sz val="8"/>
      <color indexed="8"/>
      <name val="Tahoma"/>
      <family val="2"/>
    </font>
    <font>
      <b/>
      <u/>
      <sz val="8"/>
      <color indexed="56"/>
      <name val="Tahoma"/>
      <family val="2"/>
    </font>
    <font>
      <b/>
      <sz val="12"/>
      <color indexed="8"/>
      <name val="Tahoma"/>
      <family val="2"/>
    </font>
    <font>
      <b/>
      <sz val="13"/>
      <color indexed="8"/>
      <name val="Tahoma"/>
      <family val="2"/>
    </font>
    <font>
      <b/>
      <sz val="14"/>
      <color indexed="8"/>
      <name val="Tahoma"/>
      <family val="2"/>
    </font>
    <font>
      <b/>
      <sz val="13"/>
      <name val="Arial"/>
      <family val="2"/>
    </font>
    <font>
      <sz val="9"/>
      <color indexed="21"/>
      <name val="Helvetica-Black"/>
      <family val="2"/>
    </font>
    <font>
      <sz val="9"/>
      <name val="Helvetica-Black"/>
    </font>
    <font>
      <u/>
      <sz val="7.5"/>
      <color indexed="56"/>
      <name val="Arial"/>
      <family val="2"/>
    </font>
    <font>
      <b/>
      <sz val="8"/>
      <color rgb="FF000000"/>
      <name val="Arial"/>
      <family val="2"/>
    </font>
    <font>
      <b/>
      <i/>
      <sz val="8"/>
      <color rgb="FF000000"/>
      <name val="Arial"/>
      <family val="2"/>
    </font>
    <font>
      <i/>
      <sz val="8"/>
      <color rgb="FF000000"/>
      <name val="Arial"/>
      <family val="2"/>
    </font>
  </fonts>
  <fills count="122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2"/>
      </patternFill>
    </fill>
    <fill>
      <patternFill patternType="solid">
        <fgColor indexed="27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23"/>
        <bgColor auto="1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8F3D8"/>
        <bgColor rgb="FF000000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medium">
        <color indexed="9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rgb="FF000000"/>
      </bottom>
      <diagonal/>
    </border>
  </borders>
  <cellStyleXfs count="60239">
    <xf numFmtId="0" fontId="0" fillId="0" borderId="0"/>
    <xf numFmtId="170" fontId="7" fillId="7" borderId="0" applyProtection="0"/>
    <xf numFmtId="9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17" fillId="0" borderId="0" applyFont="0" applyFill="0" applyBorder="0" applyAlignment="0" applyProtection="0"/>
    <xf numFmtId="171" fontId="16" fillId="0" borderId="5">
      <alignment horizontal="right" vertical="center"/>
      <protection locked="0"/>
    </xf>
    <xf numFmtId="43" fontId="1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8" fontId="16" fillId="0" borderId="0"/>
    <xf numFmtId="178" fontId="16" fillId="0" borderId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7" fillId="0" borderId="0"/>
    <xf numFmtId="42" fontId="28" fillId="0" borderId="0" applyFont="0" applyFill="0" applyBorder="0" applyAlignment="0" applyProtection="0"/>
    <xf numFmtId="0" fontId="29" fillId="30" borderId="0" applyNumberFormat="0" applyBorder="0" applyAlignment="0" applyProtection="0"/>
    <xf numFmtId="0" fontId="30" fillId="0" borderId="0" applyNumberFormat="0" applyFill="0" applyBorder="0" applyAlignment="0"/>
    <xf numFmtId="165" fontId="23" fillId="4" borderId="0" applyNumberFormat="0" applyFont="0" applyBorder="0" applyAlignment="0">
      <alignment horizontal="right"/>
    </xf>
    <xf numFmtId="165" fontId="23" fillId="4" borderId="0" applyNumberFormat="0" applyFont="0" applyBorder="0" applyAlignment="0">
      <alignment horizontal="right"/>
    </xf>
    <xf numFmtId="0" fontId="31" fillId="0" borderId="0" applyNumberFormat="0" applyFill="0" applyBorder="0" applyAlignment="0">
      <protection locked="0"/>
    </xf>
    <xf numFmtId="0" fontId="32" fillId="14" borderId="11" applyNumberFormat="0" applyAlignment="0" applyProtection="0"/>
    <xf numFmtId="0" fontId="33" fillId="31" borderId="12" applyNumberFormat="0" applyAlignment="0" applyProtection="0"/>
    <xf numFmtId="41" fontId="2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180" fontId="2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0" fontId="39" fillId="0" borderId="0"/>
    <xf numFmtId="0" fontId="40" fillId="0" borderId="0"/>
    <xf numFmtId="0" fontId="41" fillId="35" borderId="0" applyNumberFormat="0" applyBorder="0" applyAlignment="0" applyProtection="0"/>
    <xf numFmtId="0" fontId="25" fillId="0" borderId="0" applyFill="0" applyBorder="0">
      <alignment vertical="center"/>
    </xf>
    <xf numFmtId="0" fontId="42" fillId="0" borderId="13" applyNumberFormat="0" applyFill="0" applyAlignment="0" applyProtection="0"/>
    <xf numFmtId="0" fontId="25" fillId="0" borderId="0" applyFill="0" applyBorder="0">
      <alignment vertical="center"/>
    </xf>
    <xf numFmtId="0" fontId="43" fillId="0" borderId="0" applyFill="0" applyBorder="0">
      <alignment vertical="center"/>
    </xf>
    <xf numFmtId="0" fontId="44" fillId="0" borderId="14" applyNumberFormat="0" applyFill="0" applyAlignment="0" applyProtection="0"/>
    <xf numFmtId="0" fontId="43" fillId="0" borderId="0" applyFill="0" applyBorder="0">
      <alignment vertical="center"/>
    </xf>
    <xf numFmtId="0" fontId="13" fillId="0" borderId="0" applyFill="0" applyBorder="0">
      <alignment vertical="center"/>
    </xf>
    <xf numFmtId="0" fontId="45" fillId="0" borderId="15" applyNumberFormat="0" applyFill="0" applyAlignment="0" applyProtection="0"/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45" fillId="0" borderId="0" applyNumberFormat="0" applyFill="0" applyBorder="0" applyAlignment="0" applyProtection="0"/>
    <xf numFmtId="0" fontId="16" fillId="0" borderId="0" applyFill="0" applyBorder="0">
      <alignment vertical="center"/>
    </xf>
    <xf numFmtId="182" fontId="46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Fill="0" applyBorder="0">
      <alignment horizontal="center" vertical="center"/>
      <protection locked="0"/>
    </xf>
    <xf numFmtId="0" fontId="49" fillId="0" borderId="0" applyFill="0" applyBorder="0">
      <alignment horizontal="left" vertical="center"/>
      <protection locked="0"/>
    </xf>
    <xf numFmtId="0" fontId="50" fillId="12" borderId="11" applyNumberFormat="0" applyAlignment="0" applyProtection="0"/>
    <xf numFmtId="165" fontId="23" fillId="36" borderId="0" applyFont="0" applyBorder="0" applyAlignment="0">
      <alignment horizontal="right"/>
      <protection locked="0"/>
    </xf>
    <xf numFmtId="165" fontId="23" fillId="36" borderId="0" applyFont="0" applyBorder="0" applyAlignment="0">
      <alignment horizontal="right"/>
      <protection locked="0"/>
    </xf>
    <xf numFmtId="183" fontId="23" fillId="6" borderId="0" applyFont="0" applyBorder="0">
      <alignment horizontal="right"/>
      <protection locked="0"/>
    </xf>
    <xf numFmtId="183" fontId="23" fillId="6" borderId="0" applyFont="0" applyBorder="0">
      <alignment horizontal="right"/>
      <protection locked="0"/>
    </xf>
    <xf numFmtId="165" fontId="23" fillId="10" borderId="0" applyFont="0" applyBorder="0">
      <alignment horizontal="right"/>
      <protection locked="0"/>
    </xf>
    <xf numFmtId="165" fontId="23" fillId="10" borderId="0" applyFont="0" applyBorder="0">
      <alignment horizontal="right"/>
      <protection locked="0"/>
    </xf>
    <xf numFmtId="0" fontId="16" fillId="4" borderId="0"/>
    <xf numFmtId="0" fontId="51" fillId="0" borderId="16" applyNumberFormat="0" applyFill="0" applyAlignment="0" applyProtection="0"/>
    <xf numFmtId="184" fontId="52" fillId="0" borderId="0"/>
    <xf numFmtId="0" fontId="53" fillId="0" borderId="0" applyFill="0" applyBorder="0">
      <alignment horizontal="left" vertical="center"/>
    </xf>
    <xf numFmtId="0" fontId="54" fillId="15" borderId="0" applyNumberFormat="0" applyBorder="0" applyAlignment="0" applyProtection="0"/>
    <xf numFmtId="185" fontId="5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8" fillId="0" borderId="0"/>
    <xf numFmtId="0" fontId="23" fillId="3" borderId="0"/>
    <xf numFmtId="0" fontId="56" fillId="0" borderId="0"/>
    <xf numFmtId="0" fontId="23" fillId="0" borderId="0"/>
    <xf numFmtId="0" fontId="23" fillId="0" borderId="0"/>
    <xf numFmtId="0" fontId="23" fillId="13" borderId="17" applyNumberFormat="0" applyFont="0" applyAlignment="0" applyProtection="0"/>
    <xf numFmtId="0" fontId="57" fillId="14" borderId="18" applyNumberFormat="0" applyAlignment="0" applyProtection="0"/>
    <xf numFmtId="186" fontId="23" fillId="0" borderId="0" applyFill="0" applyBorder="0"/>
    <xf numFmtId="186" fontId="23" fillId="0" borderId="0" applyFill="0" applyBorder="0"/>
    <xf numFmtId="186" fontId="23" fillId="0" borderId="0" applyFill="0" applyBorder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58" fillId="0" borderId="0"/>
    <xf numFmtId="0" fontId="13" fillId="0" borderId="0" applyFill="0" applyBorder="0">
      <alignment vertical="center"/>
    </xf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187" fontId="59" fillId="0" borderId="19"/>
    <xf numFmtId="0" fontId="60" fillId="0" borderId="20">
      <alignment horizontal="center"/>
    </xf>
    <xf numFmtId="3" fontId="34" fillId="0" borderId="0" applyFont="0" applyFill="0" applyBorder="0" applyAlignment="0" applyProtection="0"/>
    <xf numFmtId="0" fontId="34" fillId="37" borderId="0" applyNumberFormat="0" applyFont="0" applyBorder="0" applyAlignment="0" applyProtection="0"/>
    <xf numFmtId="188" fontId="23" fillId="0" borderId="0"/>
    <xf numFmtId="188" fontId="23" fillId="0" borderId="0"/>
    <xf numFmtId="188" fontId="23" fillId="0" borderId="0"/>
    <xf numFmtId="189" fontId="16" fillId="0" borderId="0" applyFill="0" applyBorder="0">
      <alignment horizontal="right" vertical="center"/>
    </xf>
    <xf numFmtId="190" fontId="16" fillId="0" borderId="0" applyFill="0" applyBorder="0">
      <alignment horizontal="right" vertical="center"/>
    </xf>
    <xf numFmtId="191" fontId="16" fillId="0" borderId="0" applyFill="0" applyBorder="0">
      <alignment horizontal="right" vertical="center"/>
    </xf>
    <xf numFmtId="0" fontId="23" fillId="13" borderId="0" applyNumberFormat="0" applyFont="0" applyBorder="0" applyAlignment="0" applyProtection="0"/>
    <xf numFmtId="0" fontId="23" fillId="13" borderId="0" applyNumberFormat="0" applyFont="0" applyBorder="0" applyAlignment="0" applyProtection="0"/>
    <xf numFmtId="0" fontId="23" fillId="14" borderId="0" applyNumberFormat="0" applyFont="0" applyBorder="0" applyAlignment="0" applyProtection="0"/>
    <xf numFmtId="0" fontId="23" fillId="14" borderId="0" applyNumberFormat="0" applyFont="0" applyBorder="0" applyAlignment="0" applyProtection="0"/>
    <xf numFmtId="0" fontId="23" fillId="16" borderId="0" applyNumberFormat="0" applyFont="0" applyBorder="0" applyAlignment="0" applyProtection="0"/>
    <xf numFmtId="0" fontId="23" fillId="16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16" borderId="0" applyNumberFormat="0" applyFont="0" applyBorder="0" applyAlignment="0" applyProtection="0"/>
    <xf numFmtId="0" fontId="23" fillId="16" borderId="0" applyNumberFormat="0" applyFont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/>
    <xf numFmtId="0" fontId="23" fillId="0" borderId="0" applyNumberFormat="0" applyFont="0" applyBorder="0" applyAlignment="0" applyProtection="0"/>
    <xf numFmtId="0" fontId="23" fillId="0" borderId="0" applyNumberFormat="0" applyFont="0" applyBorder="0" applyAlignment="0" applyProtection="0"/>
    <xf numFmtId="0" fontId="6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53" fillId="0" borderId="0"/>
    <xf numFmtId="0" fontId="62" fillId="0" borderId="0"/>
    <xf numFmtId="15" fontId="23" fillId="0" borderId="0"/>
    <xf numFmtId="15" fontId="23" fillId="0" borderId="0"/>
    <xf numFmtId="15" fontId="23" fillId="0" borderId="0"/>
    <xf numFmtId="10" fontId="23" fillId="0" borderId="0"/>
    <xf numFmtId="10" fontId="23" fillId="0" borderId="0"/>
    <xf numFmtId="10" fontId="23" fillId="0" borderId="0"/>
    <xf numFmtId="0" fontId="63" fillId="9" borderId="7" applyBorder="0" applyProtection="0">
      <alignment horizontal="centerContinuous" vertical="center"/>
    </xf>
    <xf numFmtId="0" fontId="64" fillId="0" borderId="0" applyBorder="0" applyProtection="0">
      <alignment vertical="center"/>
    </xf>
    <xf numFmtId="0" fontId="65" fillId="0" borderId="0">
      <alignment horizontal="left"/>
    </xf>
    <xf numFmtId="0" fontId="65" fillId="0" borderId="10" applyFill="0" applyBorder="0" applyProtection="0">
      <alignment horizontal="left" vertical="top"/>
    </xf>
    <xf numFmtId="49" fontId="23" fillId="0" borderId="0" applyFont="0" applyFill="0" applyBorder="0" applyAlignment="0" applyProtection="0"/>
    <xf numFmtId="0" fontId="66" fillId="0" borderId="0"/>
    <xf numFmtId="49" fontId="23" fillId="0" borderId="0" applyFont="0" applyFill="0" applyBorder="0" applyAlignment="0" applyProtection="0"/>
    <xf numFmtId="0" fontId="67" fillId="0" borderId="0"/>
    <xf numFmtId="0" fontId="67" fillId="0" borderId="0"/>
    <xf numFmtId="0" fontId="66" fillId="0" borderId="0"/>
    <xf numFmtId="184" fontId="68" fillId="0" borderId="0"/>
    <xf numFmtId="0" fontId="61" fillId="0" borderId="0" applyNumberFormat="0" applyFill="0" applyBorder="0" applyAlignment="0" applyProtection="0"/>
    <xf numFmtId="0" fontId="69" fillId="0" borderId="0" applyFill="0" applyBorder="0">
      <alignment horizontal="left" vertical="center"/>
      <protection locked="0"/>
    </xf>
    <xf numFmtId="0" fontId="66" fillId="0" borderId="0"/>
    <xf numFmtId="0" fontId="70" fillId="0" borderId="0" applyFill="0" applyBorder="0">
      <alignment horizontal="left" vertical="center"/>
      <protection locked="0"/>
    </xf>
    <xf numFmtId="0" fontId="37" fillId="0" borderId="21" applyNumberFormat="0" applyFill="0" applyAlignment="0" applyProtection="0"/>
    <xf numFmtId="0" fontId="71" fillId="0" borderId="0" applyNumberFormat="0" applyFill="0" applyBorder="0" applyAlignment="0" applyProtection="0"/>
    <xf numFmtId="192" fontId="23" fillId="0" borderId="7" applyBorder="0" applyProtection="0">
      <alignment horizontal="right"/>
    </xf>
    <xf numFmtId="192" fontId="23" fillId="0" borderId="7" applyBorder="0" applyProtection="0">
      <alignment horizontal="right"/>
    </xf>
    <xf numFmtId="192" fontId="23" fillId="0" borderId="7" applyBorder="0" applyProtection="0">
      <alignment horizontal="right"/>
    </xf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7" fillId="42" borderId="0"/>
    <xf numFmtId="202" fontId="78" fillId="0" borderId="23">
      <alignment horizontal="center"/>
    </xf>
    <xf numFmtId="0" fontId="79" fillId="43" borderId="6">
      <alignment horizontal="center" vertical="center"/>
    </xf>
    <xf numFmtId="0" fontId="23" fillId="44" borderId="11"/>
    <xf numFmtId="0" fontId="80" fillId="0" borderId="0" applyFill="0" applyBorder="0"/>
    <xf numFmtId="0" fontId="81" fillId="0" borderId="0" applyNumberFormat="0" applyFill="0"/>
    <xf numFmtId="0" fontId="82" fillId="0" borderId="0" applyFill="0"/>
    <xf numFmtId="0" fontId="83" fillId="0" borderId="0" applyFill="0"/>
    <xf numFmtId="0" fontId="84" fillId="0" borderId="0" applyFill="0"/>
    <xf numFmtId="0" fontId="77" fillId="45" borderId="0"/>
    <xf numFmtId="0" fontId="23" fillId="38" borderId="24" applyNumberFormat="0" applyFont="0" applyAlignment="0"/>
    <xf numFmtId="0" fontId="85" fillId="7" borderId="25" applyNumberFormat="0"/>
    <xf numFmtId="0" fontId="86" fillId="46" borderId="0"/>
    <xf numFmtId="0" fontId="87" fillId="46" borderId="0" applyNumberFormat="0"/>
    <xf numFmtId="0" fontId="88" fillId="46" borderId="0"/>
    <xf numFmtId="0" fontId="89" fillId="47" borderId="6" applyNumberFormat="0">
      <alignment horizontal="center" vertical="center"/>
    </xf>
    <xf numFmtId="0" fontId="90" fillId="48" borderId="11" applyNumberFormat="0" applyAlignment="0">
      <alignment horizontal="right"/>
    </xf>
    <xf numFmtId="0" fontId="25" fillId="38" borderId="24" applyNumberFormat="0" applyAlignment="0"/>
    <xf numFmtId="0" fontId="78" fillId="0" borderId="0" applyNumberFormat="0" applyFill="0" applyBorder="0"/>
    <xf numFmtId="0" fontId="91" fillId="49" borderId="24" applyNumberFormat="0">
      <protection locked="0"/>
    </xf>
    <xf numFmtId="0" fontId="94" fillId="0" borderId="0" applyNumberFormat="0" applyFill="0" applyBorder="0" applyAlignment="0" applyProtection="0"/>
    <xf numFmtId="0" fontId="23" fillId="0" borderId="0"/>
    <xf numFmtId="0" fontId="95" fillId="0" borderId="30" applyNumberFormat="0" applyFont="0" applyFill="0" applyAlignment="0" applyProtection="0"/>
    <xf numFmtId="207" fontId="96" fillId="0" borderId="31" applyNumberFormat="0" applyProtection="0">
      <alignment horizontal="right" vertical="center"/>
    </xf>
    <xf numFmtId="207" fontId="97" fillId="0" borderId="32" applyNumberFormat="0" applyProtection="0">
      <alignment horizontal="right" vertical="center"/>
    </xf>
    <xf numFmtId="0" fontId="97" fillId="51" borderId="30" applyNumberFormat="0" applyAlignment="0" applyProtection="0">
      <alignment horizontal="left" vertical="center" indent="1"/>
    </xf>
    <xf numFmtId="0" fontId="98" fillId="52" borderId="32" applyNumberFormat="0" applyAlignment="0" applyProtection="0">
      <alignment horizontal="left" vertical="center" indent="1"/>
    </xf>
    <xf numFmtId="0" fontId="98" fillId="52" borderId="32" applyNumberFormat="0" applyAlignment="0" applyProtection="0">
      <alignment horizontal="left" vertical="center" indent="1"/>
    </xf>
    <xf numFmtId="0" fontId="99" fillId="0" borderId="33" applyNumberFormat="0" applyFill="0" applyBorder="0" applyAlignment="0" applyProtection="0"/>
    <xf numFmtId="0" fontId="99" fillId="52" borderId="32" applyNumberFormat="0" applyAlignment="0" applyProtection="0">
      <alignment horizontal="left" vertical="center" indent="1"/>
    </xf>
    <xf numFmtId="0" fontId="99" fillId="52" borderId="32" applyNumberFormat="0" applyAlignment="0" applyProtection="0">
      <alignment horizontal="left" vertical="center" indent="1"/>
    </xf>
    <xf numFmtId="207" fontId="100" fillId="53" borderId="31" applyNumberFormat="0" applyBorder="0" applyProtection="0">
      <alignment horizontal="right" vertical="center"/>
    </xf>
    <xf numFmtId="207" fontId="101" fillId="53" borderId="32" applyNumberFormat="0" applyBorder="0" applyProtection="0">
      <alignment horizontal="right" vertical="center"/>
    </xf>
    <xf numFmtId="0" fontId="99" fillId="54" borderId="32" applyNumberFormat="0" applyAlignment="0" applyProtection="0">
      <alignment horizontal="left" vertical="center" indent="1"/>
    </xf>
    <xf numFmtId="207" fontId="101" fillId="54" borderId="32" applyNumberFormat="0" applyProtection="0">
      <alignment horizontal="right" vertical="center"/>
    </xf>
    <xf numFmtId="0" fontId="102" fillId="0" borderId="33" applyNumberFormat="0" applyBorder="0" applyAlignment="0" applyProtection="0"/>
    <xf numFmtId="207" fontId="103" fillId="55" borderId="34" applyNumberFormat="0" applyBorder="0" applyAlignment="0" applyProtection="0">
      <alignment horizontal="right" vertical="center" indent="1"/>
    </xf>
    <xf numFmtId="207" fontId="104" fillId="56" borderId="34" applyNumberFormat="0" applyBorder="0" applyAlignment="0" applyProtection="0">
      <alignment horizontal="right" vertical="center" indent="1"/>
    </xf>
    <xf numFmtId="207" fontId="104" fillId="57" borderId="34" applyNumberFormat="0" applyBorder="0" applyAlignment="0" applyProtection="0">
      <alignment horizontal="right" vertical="center" indent="1"/>
    </xf>
    <xf numFmtId="207" fontId="105" fillId="58" borderId="34" applyNumberFormat="0" applyBorder="0" applyAlignment="0" applyProtection="0">
      <alignment horizontal="right" vertical="center" indent="1"/>
    </xf>
    <xf numFmtId="207" fontId="105" fillId="59" borderId="34" applyNumberFormat="0" applyBorder="0" applyAlignment="0" applyProtection="0">
      <alignment horizontal="right" vertical="center" indent="1"/>
    </xf>
    <xf numFmtId="207" fontId="105" fillId="60" borderId="34" applyNumberFormat="0" applyBorder="0" applyAlignment="0" applyProtection="0">
      <alignment horizontal="right" vertical="center" indent="1"/>
    </xf>
    <xf numFmtId="207" fontId="106" fillId="61" borderId="34" applyNumberFormat="0" applyBorder="0" applyAlignment="0" applyProtection="0">
      <alignment horizontal="right" vertical="center" indent="1"/>
    </xf>
    <xf numFmtId="207" fontId="106" fillId="62" borderId="34" applyNumberFormat="0" applyBorder="0" applyAlignment="0" applyProtection="0">
      <alignment horizontal="right" vertical="center" indent="1"/>
    </xf>
    <xf numFmtId="207" fontId="106" fillId="63" borderId="34" applyNumberFormat="0" applyBorder="0" applyAlignment="0" applyProtection="0">
      <alignment horizontal="right" vertical="center" indent="1"/>
    </xf>
    <xf numFmtId="0" fontId="98" fillId="64" borderId="30" applyNumberFormat="0" applyAlignment="0" applyProtection="0">
      <alignment horizontal="left" vertical="center" indent="1"/>
    </xf>
    <xf numFmtId="0" fontId="98" fillId="65" borderId="30" applyNumberFormat="0" applyAlignment="0" applyProtection="0">
      <alignment horizontal="left" vertical="center" indent="1"/>
    </xf>
    <xf numFmtId="0" fontId="98" fillId="66" borderId="30" applyNumberFormat="0" applyAlignment="0" applyProtection="0">
      <alignment horizontal="left" vertical="center" indent="1"/>
    </xf>
    <xf numFmtId="0" fontId="98" fillId="53" borderId="30" applyNumberFormat="0" applyAlignment="0" applyProtection="0">
      <alignment horizontal="left" vertical="center" indent="1"/>
    </xf>
    <xf numFmtId="0" fontId="98" fillId="54" borderId="32" applyNumberFormat="0" applyAlignment="0" applyProtection="0">
      <alignment horizontal="left" vertical="center" indent="1"/>
    </xf>
    <xf numFmtId="207" fontId="96" fillId="53" borderId="31" applyNumberFormat="0" applyBorder="0" applyProtection="0">
      <alignment horizontal="right" vertical="center"/>
    </xf>
    <xf numFmtId="207" fontId="97" fillId="53" borderId="32" applyNumberFormat="0" applyBorder="0" applyProtection="0">
      <alignment horizontal="right" vertical="center"/>
    </xf>
    <xf numFmtId="207" fontId="96" fillId="67" borderId="30" applyNumberFormat="0" applyAlignment="0" applyProtection="0">
      <alignment horizontal="left" vertical="center" indent="1"/>
    </xf>
    <xf numFmtId="0" fontId="97" fillId="51" borderId="32" applyNumberFormat="0" applyAlignment="0" applyProtection="0">
      <alignment horizontal="left" vertical="center" indent="1"/>
    </xf>
    <xf numFmtId="0" fontId="98" fillId="54" borderId="32" applyNumberFormat="0" applyAlignment="0" applyProtection="0">
      <alignment horizontal="left" vertical="center" indent="1"/>
    </xf>
    <xf numFmtId="207" fontId="97" fillId="54" borderId="32" applyNumberFormat="0" applyProtection="0">
      <alignment horizontal="right" vertical="center"/>
    </xf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8" fillId="68" borderId="0">
      <alignment vertical="center"/>
      <protection locked="0"/>
    </xf>
    <xf numFmtId="43" fontId="23" fillId="0" borderId="0" applyFont="0" applyFill="0" applyBorder="0" applyAlignment="0" applyProtection="0"/>
    <xf numFmtId="0" fontId="23" fillId="0" borderId="0"/>
    <xf numFmtId="180" fontId="23" fillId="0" borderId="0"/>
    <xf numFmtId="180" fontId="23" fillId="0" borderId="0"/>
    <xf numFmtId="0" fontId="109" fillId="0" borderId="0"/>
    <xf numFmtId="0" fontId="109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3" fillId="69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3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12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5" borderId="0" applyNumberFormat="0" applyBorder="0" applyAlignment="0" applyProtection="0"/>
    <xf numFmtId="0" fontId="22" fillId="13" borderId="0" applyNumberFormat="0" applyBorder="0" applyAlignment="0" applyProtection="0"/>
    <xf numFmtId="0" fontId="22" fillId="75" borderId="0" applyNumberFormat="0" applyBorder="0" applyAlignment="0" applyProtection="0"/>
    <xf numFmtId="0" fontId="22" fillId="71" borderId="0" applyNumberFormat="0" applyBorder="0" applyAlignment="0" applyProtection="0"/>
    <xf numFmtId="0" fontId="3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15" borderId="0" applyNumberFormat="0" applyBorder="0" applyAlignment="0" applyProtection="0"/>
    <xf numFmtId="0" fontId="22" fillId="76" borderId="0" applyNumberFormat="0" applyBorder="0" applyAlignment="0" applyProtection="0"/>
    <xf numFmtId="0" fontId="22" fillId="76" borderId="0" applyNumberFormat="0" applyBorder="0" applyAlignment="0" applyProtection="0"/>
    <xf numFmtId="0" fontId="22" fillId="30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13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26" fillId="75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29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7" borderId="0" applyNumberFormat="0" applyBorder="0" applyAlignment="0" applyProtection="0"/>
    <xf numFmtId="0" fontId="26" fillId="76" borderId="0" applyNumberFormat="0" applyBorder="0" applyAlignment="0" applyProtection="0"/>
    <xf numFmtId="0" fontId="26" fillId="76" borderId="0" applyNumberFormat="0" applyBorder="0" applyAlignment="0" applyProtection="0"/>
    <xf numFmtId="0" fontId="26" fillId="30" borderId="0" applyNumberFormat="0" applyBorder="0" applyAlignment="0" applyProtection="0"/>
    <xf numFmtId="0" fontId="26" fillId="79" borderId="0" applyNumberFormat="0" applyBorder="0" applyAlignment="0" applyProtection="0"/>
    <xf numFmtId="0" fontId="26" fillId="79" borderId="0" applyNumberFormat="0" applyBorder="0" applyAlignment="0" applyProtection="0"/>
    <xf numFmtId="0" fontId="26" fillId="7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73" borderId="0" applyNumberFormat="0" applyBorder="0" applyAlignment="0" applyProtection="0"/>
    <xf numFmtId="0" fontId="26" fillId="80" borderId="0" applyNumberFormat="0" applyBorder="0" applyAlignment="0" applyProtection="0"/>
    <xf numFmtId="0" fontId="26" fillId="80" borderId="0" applyNumberFormat="0" applyBorder="0" applyAlignment="0" applyProtection="0"/>
    <xf numFmtId="0" fontId="26" fillId="81" borderId="0" applyNumberFormat="0" applyBorder="0" applyAlignment="0" applyProtection="0"/>
    <xf numFmtId="0" fontId="26" fillId="8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82" borderId="0" applyNumberFormat="0" applyBorder="0" applyAlignment="0" applyProtection="0"/>
    <xf numFmtId="0" fontId="26" fillId="29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77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7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7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3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9" fillId="74" borderId="0" applyNumberFormat="0" applyBorder="0" applyAlignment="0" applyProtection="0"/>
    <xf numFmtId="165" fontId="23" fillId="4" borderId="0" applyNumberFormat="0" applyFont="0" applyBorder="0" applyAlignment="0">
      <alignment horizontal="right"/>
    </xf>
    <xf numFmtId="0" fontId="32" fillId="14" borderId="11" applyNumberFormat="0" applyAlignment="0" applyProtection="0"/>
    <xf numFmtId="0" fontId="111" fillId="14" borderId="11" applyNumberFormat="0" applyAlignment="0" applyProtection="0"/>
    <xf numFmtId="0" fontId="32" fillId="14" borderId="11" applyNumberFormat="0" applyAlignment="0" applyProtection="0"/>
    <xf numFmtId="0" fontId="32" fillId="16" borderId="11" applyNumberFormat="0" applyAlignment="0" applyProtection="0"/>
    <xf numFmtId="0" fontId="32" fillId="16" borderId="11" applyNumberFormat="0" applyAlignment="0" applyProtection="0"/>
    <xf numFmtId="0" fontId="33" fillId="31" borderId="12" applyNumberFormat="0" applyAlignment="0" applyProtection="0"/>
    <xf numFmtId="209" fontId="112" fillId="0" borderId="0">
      <alignment horizontal="center" vertical="center"/>
    </xf>
    <xf numFmtId="167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3" fillId="0" borderId="0" applyFont="0" applyFill="0" applyBorder="0" applyAlignment="0" applyProtection="0"/>
    <xf numFmtId="44" fontId="3" fillId="0" borderId="0" applyFont="0" applyFill="0" applyBorder="0" applyAlignment="0" applyProtection="0"/>
    <xf numFmtId="49" fontId="113" fillId="83" borderId="35">
      <alignment horizontal="center" vertical="center" wrapText="1"/>
    </xf>
    <xf numFmtId="190" fontId="30" fillId="7" borderId="36">
      <alignment horizontal="right" vertical="center"/>
      <protection locked="0"/>
    </xf>
    <xf numFmtId="0" fontId="41" fillId="75" borderId="0" applyNumberFormat="0" applyBorder="0" applyAlignment="0" applyProtection="0"/>
    <xf numFmtId="0" fontId="42" fillId="0" borderId="37" applyNumberFormat="0" applyFill="0" applyAlignment="0" applyProtection="0"/>
    <xf numFmtId="0" fontId="114" fillId="0" borderId="38" applyNumberFormat="0" applyFill="0" applyAlignment="0" applyProtection="0"/>
    <xf numFmtId="0" fontId="115" fillId="85" borderId="0" applyBorder="0">
      <alignment horizontal="left" vertical="center"/>
    </xf>
    <xf numFmtId="0" fontId="114" fillId="0" borderId="38" applyNumberFormat="0" applyFill="0" applyAlignment="0" applyProtection="0"/>
    <xf numFmtId="0" fontId="44" fillId="0" borderId="39" applyNumberFormat="0" applyFill="0" applyAlignment="0" applyProtection="0"/>
    <xf numFmtId="0" fontId="116" fillId="0" borderId="40" applyNumberFormat="0" applyFill="0" applyAlignment="0" applyProtection="0"/>
    <xf numFmtId="0" fontId="116" fillId="0" borderId="40" applyNumberFormat="0" applyFill="0" applyAlignment="0" applyProtection="0"/>
    <xf numFmtId="0" fontId="117" fillId="43" borderId="0" applyBorder="0">
      <alignment horizontal="left" vertical="center"/>
    </xf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41" applyNumberFormat="0" applyFill="0" applyAlignment="0" applyProtection="0"/>
    <xf numFmtId="0" fontId="13" fillId="0" borderId="0" applyFill="0" applyBorder="0">
      <alignment vertical="center"/>
    </xf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45" fillId="0" borderId="15" applyNumberFormat="0" applyFill="0" applyAlignment="0" applyProtection="0"/>
    <xf numFmtId="0" fontId="118" fillId="0" borderId="42" applyNumberFormat="0" applyFill="0" applyAlignment="0" applyProtection="0"/>
    <xf numFmtId="0" fontId="119" fillId="0" borderId="0" applyFill="0" applyBorder="0">
      <alignment horizontal="left" vertical="center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Fill="0" applyBorder="0">
      <alignment vertical="center"/>
    </xf>
    <xf numFmtId="0" fontId="121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210" fontId="23" fillId="10" borderId="0" applyFont="0" applyBorder="0">
      <alignment horizontal="right"/>
    </xf>
    <xf numFmtId="182" fontId="23" fillId="10" borderId="0" applyFont="0" applyBorder="0" applyAlignment="0"/>
    <xf numFmtId="210" fontId="23" fillId="10" borderId="0" applyFont="0" applyBorder="0">
      <alignment horizontal="right"/>
    </xf>
    <xf numFmtId="0" fontId="50" fillId="12" borderId="11" applyNumberFormat="0" applyAlignment="0" applyProtection="0"/>
    <xf numFmtId="0" fontId="50" fillId="15" borderId="11" applyNumberFormat="0" applyAlignment="0" applyProtection="0"/>
    <xf numFmtId="0" fontId="50" fillId="12" borderId="11" applyNumberFormat="0" applyAlignment="0" applyProtection="0"/>
    <xf numFmtId="165" fontId="23" fillId="36" borderId="0" applyFont="0" applyBorder="0" applyAlignment="0">
      <alignment horizontal="right"/>
      <protection locked="0"/>
    </xf>
    <xf numFmtId="165" fontId="23" fillId="86" borderId="0" applyFont="0" applyBorder="0" applyAlignment="0">
      <alignment horizontal="right"/>
      <protection locked="0"/>
    </xf>
    <xf numFmtId="165" fontId="23" fillId="36" borderId="0" applyFont="0" applyBorder="0" applyAlignment="0">
      <alignment horizontal="right"/>
      <protection locked="0"/>
    </xf>
    <xf numFmtId="165" fontId="23" fillId="36" borderId="0" applyFont="0" applyBorder="0" applyAlignment="0">
      <alignment horizontal="right"/>
      <protection locked="0"/>
    </xf>
    <xf numFmtId="165" fontId="23" fillId="86" borderId="0" applyFont="0" applyBorder="0" applyAlignment="0">
      <alignment horizontal="right"/>
      <protection locked="0"/>
    </xf>
    <xf numFmtId="165" fontId="23" fillId="36" borderId="0" applyFont="0" applyBorder="0" applyAlignment="0">
      <alignment horizontal="right"/>
      <protection locked="0"/>
    </xf>
    <xf numFmtId="165" fontId="23" fillId="86" borderId="0" applyFont="0" applyBorder="0" applyAlignment="0">
      <alignment horizontal="right"/>
      <protection locked="0"/>
    </xf>
    <xf numFmtId="10" fontId="23" fillId="86" borderId="0" applyFont="0" applyBorder="0">
      <alignment horizontal="right"/>
      <protection locked="0"/>
    </xf>
    <xf numFmtId="165" fontId="23" fillId="36" borderId="0" applyFont="0" applyBorder="0" applyAlignment="0">
      <alignment horizontal="right"/>
      <protection locked="0"/>
    </xf>
    <xf numFmtId="3" fontId="23" fillId="87" borderId="0" applyFont="0" applyBorder="0">
      <protection locked="0"/>
    </xf>
    <xf numFmtId="182" fontId="43" fillId="87" borderId="0" applyBorder="0" applyAlignment="0">
      <protection locked="0"/>
    </xf>
    <xf numFmtId="183" fontId="23" fillId="6" borderId="0" applyFont="0" applyBorder="0">
      <alignment horizontal="right"/>
      <protection locked="0"/>
    </xf>
    <xf numFmtId="10" fontId="25" fillId="6" borderId="0" applyFont="0" applyBorder="0" applyAlignment="0">
      <alignment horizontal="left"/>
      <protection locked="0"/>
    </xf>
    <xf numFmtId="165" fontId="23" fillId="10" borderId="0" applyFont="0" applyBorder="0">
      <alignment horizontal="right"/>
      <protection locked="0"/>
    </xf>
    <xf numFmtId="165" fontId="23" fillId="10" borderId="0" applyFont="0" applyBorder="0">
      <alignment horizontal="right"/>
      <protection locked="0"/>
    </xf>
    <xf numFmtId="9" fontId="25" fillId="10" borderId="0" applyFont="0" applyBorder="0">
      <alignment horizontal="right"/>
      <protection locked="0"/>
    </xf>
    <xf numFmtId="211" fontId="3" fillId="84" borderId="43">
      <protection locked="0"/>
    </xf>
    <xf numFmtId="211" fontId="3" fillId="84" borderId="43">
      <protection locked="0"/>
    </xf>
    <xf numFmtId="211" fontId="3" fillId="84" borderId="43">
      <protection locked="0"/>
    </xf>
    <xf numFmtId="49" fontId="3" fillId="84" borderId="43" applyFont="0" applyAlignment="0">
      <alignment horizontal="left" vertical="center" wrapText="1"/>
      <protection locked="0"/>
    </xf>
    <xf numFmtId="49" fontId="3" fillId="84" borderId="43" applyFont="0" applyAlignment="0">
      <alignment horizontal="left" vertical="center" wrapText="1"/>
      <protection locked="0"/>
    </xf>
    <xf numFmtId="49" fontId="3" fillId="84" borderId="43" applyFont="0" applyAlignment="0">
      <alignment horizontal="left" vertical="center" wrapText="1"/>
      <protection locked="0"/>
    </xf>
    <xf numFmtId="182" fontId="125" fillId="88" borderId="0" applyBorder="0" applyAlignment="0"/>
    <xf numFmtId="0" fontId="71" fillId="0" borderId="44" applyNumberFormat="0" applyFill="0" applyAlignment="0" applyProtection="0"/>
    <xf numFmtId="210" fontId="126" fillId="4" borderId="29" applyFont="0" applyBorder="0" applyAlignment="0"/>
    <xf numFmtId="182" fontId="43" fillId="4" borderId="0" applyFont="0" applyBorder="0" applyAlignment="0"/>
    <xf numFmtId="0" fontId="127" fillId="15" borderId="0" applyNumberFormat="0" applyBorder="0" applyAlignment="0" applyProtection="0"/>
    <xf numFmtId="211" fontId="3" fillId="89" borderId="43"/>
    <xf numFmtId="211" fontId="3" fillId="89" borderId="43"/>
    <xf numFmtId="211" fontId="3" fillId="89" borderId="43"/>
    <xf numFmtId="0" fontId="23" fillId="0" borderId="0"/>
    <xf numFmtId="0" fontId="23" fillId="0" borderId="0"/>
    <xf numFmtId="0" fontId="3" fillId="0" borderId="0"/>
    <xf numFmtId="0" fontId="23" fillId="0" borderId="0"/>
    <xf numFmtId="0" fontId="23" fillId="3" borderId="0"/>
    <xf numFmtId="0" fontId="3" fillId="0" borderId="0"/>
    <xf numFmtId="0" fontId="23" fillId="3" borderId="0"/>
    <xf numFmtId="0" fontId="128" fillId="0" borderId="0"/>
    <xf numFmtId="0" fontId="3" fillId="0" borderId="0"/>
    <xf numFmtId="0" fontId="23" fillId="0" borderId="0" applyFill="0"/>
    <xf numFmtId="0" fontId="23" fillId="0" borderId="0" applyFill="0"/>
    <xf numFmtId="0" fontId="2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129" fillId="0" borderId="0"/>
    <xf numFmtId="0" fontId="23" fillId="0" borderId="0"/>
    <xf numFmtId="0" fontId="23" fillId="3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3" borderId="0"/>
    <xf numFmtId="0" fontId="23" fillId="3" borderId="0"/>
    <xf numFmtId="0" fontId="23" fillId="0" borderId="0"/>
    <xf numFmtId="0" fontId="23" fillId="0" borderId="0"/>
    <xf numFmtId="0" fontId="35" fillId="0" borderId="0"/>
    <xf numFmtId="0" fontId="22" fillId="0" borderId="0"/>
    <xf numFmtId="0" fontId="22" fillId="0" borderId="0"/>
    <xf numFmtId="0" fontId="23" fillId="0" borderId="0"/>
    <xf numFmtId="0" fontId="23" fillId="0" borderId="0" applyFill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3" borderId="0"/>
    <xf numFmtId="0" fontId="23" fillId="3" borderId="0"/>
    <xf numFmtId="0" fontId="23" fillId="0" borderId="0"/>
    <xf numFmtId="0" fontId="34" fillId="0" borderId="0"/>
    <xf numFmtId="0" fontId="23" fillId="3" borderId="0"/>
    <xf numFmtId="0" fontId="3" fillId="0" borderId="0"/>
    <xf numFmtId="0" fontId="3" fillId="0" borderId="0"/>
    <xf numFmtId="0" fontId="3" fillId="0" borderId="0"/>
    <xf numFmtId="0" fontId="23" fillId="3" borderId="0"/>
    <xf numFmtId="0" fontId="130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3" borderId="0"/>
    <xf numFmtId="0" fontId="23" fillId="3" borderId="0"/>
    <xf numFmtId="0" fontId="23" fillId="3" borderId="0"/>
    <xf numFmtId="0" fontId="23" fillId="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23" fillId="0" borderId="0" applyFill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4" fillId="0" borderId="0"/>
    <xf numFmtId="0" fontId="22" fillId="0" borderId="0"/>
    <xf numFmtId="0" fontId="131" fillId="0" borderId="0"/>
    <xf numFmtId="0" fontId="23" fillId="3" borderId="0"/>
    <xf numFmtId="0" fontId="2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130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130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130" fillId="13" borderId="17" applyNumberFormat="0" applyFont="0" applyAlignment="0" applyProtection="0"/>
    <xf numFmtId="190" fontId="120" fillId="0" borderId="0" applyFill="0" applyBorder="0">
      <alignment horizontal="right" vertical="center"/>
    </xf>
    <xf numFmtId="190" fontId="132" fillId="90" borderId="36">
      <alignment horizontal="right" vertical="center"/>
      <protection locked="0"/>
    </xf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6" borderId="18" applyNumberFormat="0" applyAlignment="0" applyProtection="0"/>
    <xf numFmtId="0" fontId="57" fillId="16" borderId="18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60" fillId="0" borderId="45">
      <alignment horizontal="center"/>
    </xf>
    <xf numFmtId="0" fontId="133" fillId="0" borderId="0" applyFill="0">
      <alignment horizontal="left" indent="3"/>
    </xf>
    <xf numFmtId="211" fontId="134" fillId="84" borderId="46">
      <alignment horizontal="right" indent="2"/>
      <protection locked="0"/>
    </xf>
    <xf numFmtId="0" fontId="135" fillId="0" borderId="0" applyFill="0" applyBorder="0">
      <alignment horizontal="lef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6" fillId="91" borderId="0">
      <alignment horizontal="left" vertical="center"/>
      <protection locked="0"/>
    </xf>
    <xf numFmtId="0" fontId="6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37" fillId="0" borderId="47" applyNumberFormat="0" applyFill="0" applyAlignment="0" applyProtection="0"/>
    <xf numFmtId="0" fontId="37" fillId="0" borderId="21" applyNumberFormat="0" applyFill="0" applyAlignment="0" applyProtection="0"/>
    <xf numFmtId="0" fontId="37" fillId="0" borderId="48" applyNumberFormat="0" applyFill="0" applyAlignment="0" applyProtection="0"/>
    <xf numFmtId="0" fontId="37" fillId="0" borderId="48" applyNumberFormat="0" applyFill="0" applyAlignment="0" applyProtection="0"/>
    <xf numFmtId="0" fontId="152" fillId="0" borderId="0"/>
    <xf numFmtId="9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100" borderId="0" applyNumberFormat="0" applyBorder="0" applyAlignment="0" applyProtection="0"/>
    <xf numFmtId="0" fontId="2" fillId="100" borderId="0" applyNumberFormat="0" applyBorder="0" applyAlignment="0" applyProtection="0"/>
    <xf numFmtId="0" fontId="2" fillId="100" borderId="0" applyNumberFormat="0" applyBorder="0" applyAlignment="0" applyProtection="0"/>
    <xf numFmtId="0" fontId="2" fillId="10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" fillId="100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" fillId="103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" fillId="103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" fillId="106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" fillId="106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" fillId="110" borderId="0" applyNumberFormat="0" applyBorder="0" applyAlignment="0" applyProtection="0"/>
    <xf numFmtId="0" fontId="22" fillId="75" borderId="0" applyNumberFormat="0" applyBorder="0" applyAlignment="0" applyProtection="0"/>
    <xf numFmtId="0" fontId="22" fillId="75" borderId="0" applyNumberFormat="0" applyBorder="0" applyAlignment="0" applyProtection="0"/>
    <xf numFmtId="0" fontId="22" fillId="75" borderId="0" applyNumberFormat="0" applyBorder="0" applyAlignment="0" applyProtection="0"/>
    <xf numFmtId="0" fontId="22" fillId="75" borderId="0" applyNumberFormat="0" applyBorder="0" applyAlignment="0" applyProtection="0"/>
    <xf numFmtId="0" fontId="22" fillId="75" borderId="0" applyNumberFormat="0" applyBorder="0" applyAlignment="0" applyProtection="0"/>
    <xf numFmtId="0" fontId="2" fillId="110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" fillId="113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" fillId="11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" fillId="70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" fillId="101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2" fillId="73" borderId="0" applyNumberFormat="0" applyBorder="0" applyAlignment="0" applyProtection="0"/>
    <xf numFmtId="0" fontId="2" fillId="101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2" fillId="104" borderId="0" applyNumberFormat="0" applyBorder="0" applyAlignment="0" applyProtection="0"/>
    <xf numFmtId="0" fontId="22" fillId="76" borderId="0" applyNumberFormat="0" applyBorder="0" applyAlignment="0" applyProtection="0"/>
    <xf numFmtId="0" fontId="22" fillId="76" borderId="0" applyNumberFormat="0" applyBorder="0" applyAlignment="0" applyProtection="0"/>
    <xf numFmtId="0" fontId="22" fillId="76" borderId="0" applyNumberFormat="0" applyBorder="0" applyAlignment="0" applyProtection="0"/>
    <xf numFmtId="0" fontId="22" fillId="76" borderId="0" applyNumberFormat="0" applyBorder="0" applyAlignment="0" applyProtection="0"/>
    <xf numFmtId="0" fontId="22" fillId="76" borderId="0" applyNumberFormat="0" applyBorder="0" applyAlignment="0" applyProtection="0"/>
    <xf numFmtId="0" fontId="2" fillId="104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2" fillId="107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2" fillId="74" borderId="0" applyNumberFormat="0" applyBorder="0" applyAlignment="0" applyProtection="0"/>
    <xf numFmtId="0" fontId="2" fillId="107" borderId="0" applyNumberFormat="0" applyBorder="0" applyAlignment="0" applyProtection="0"/>
    <xf numFmtId="0" fontId="2" fillId="111" borderId="0" applyNumberFormat="0" applyBorder="0" applyAlignment="0" applyProtection="0"/>
    <xf numFmtId="0" fontId="2" fillId="111" borderId="0" applyNumberFormat="0" applyBorder="0" applyAlignment="0" applyProtection="0"/>
    <xf numFmtId="0" fontId="2" fillId="111" borderId="0" applyNumberFormat="0" applyBorder="0" applyAlignment="0" applyProtection="0"/>
    <xf numFmtId="0" fontId="2" fillId="11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2" fillId="71" borderId="0" applyNumberFormat="0" applyBorder="0" applyAlignment="0" applyProtection="0"/>
    <xf numFmtId="0" fontId="2" fillId="111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" fillId="114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22" fillId="77" borderId="0" applyNumberFormat="0" applyBorder="0" applyAlignment="0" applyProtection="0"/>
    <xf numFmtId="0" fontId="2" fillId="114" borderId="0" applyNumberFormat="0" applyBorder="0" applyAlignment="0" applyProtection="0"/>
    <xf numFmtId="0" fontId="151" fillId="99" borderId="0" applyNumberFormat="0" applyBorder="0" applyAlignment="0" applyProtection="0"/>
    <xf numFmtId="0" fontId="151" fillId="99" borderId="0" applyNumberFormat="0" applyBorder="0" applyAlignment="0" applyProtection="0"/>
    <xf numFmtId="0" fontId="151" fillId="99" borderId="0" applyNumberFormat="0" applyBorder="0" applyAlignment="0" applyProtection="0"/>
    <xf numFmtId="0" fontId="151" fillId="102" borderId="0" applyNumberFormat="0" applyBorder="0" applyAlignment="0" applyProtection="0"/>
    <xf numFmtId="0" fontId="151" fillId="102" borderId="0" applyNumberFormat="0" applyBorder="0" applyAlignment="0" applyProtection="0"/>
    <xf numFmtId="0" fontId="151" fillId="102" borderId="0" applyNumberFormat="0" applyBorder="0" applyAlignment="0" applyProtection="0"/>
    <xf numFmtId="0" fontId="151" fillId="105" borderId="0" applyNumberFormat="0" applyBorder="0" applyAlignment="0" applyProtection="0"/>
    <xf numFmtId="0" fontId="151" fillId="105" borderId="0" applyNumberFormat="0" applyBorder="0" applyAlignment="0" applyProtection="0"/>
    <xf numFmtId="0" fontId="151" fillId="105" borderId="0" applyNumberFormat="0" applyBorder="0" applyAlignment="0" applyProtection="0"/>
    <xf numFmtId="0" fontId="151" fillId="108" borderId="0" applyNumberFormat="0" applyBorder="0" applyAlignment="0" applyProtection="0"/>
    <xf numFmtId="0" fontId="151" fillId="108" borderId="0" applyNumberFormat="0" applyBorder="0" applyAlignment="0" applyProtection="0"/>
    <xf numFmtId="0" fontId="151" fillId="108" borderId="0" applyNumberFormat="0" applyBorder="0" applyAlignment="0" applyProtection="0"/>
    <xf numFmtId="0" fontId="151" fillId="112" borderId="0" applyNumberFormat="0" applyBorder="0" applyAlignment="0" applyProtection="0"/>
    <xf numFmtId="0" fontId="151" fillId="112" borderId="0" applyNumberFormat="0" applyBorder="0" applyAlignment="0" applyProtection="0"/>
    <xf numFmtId="0" fontId="151" fillId="112" borderId="0" applyNumberFormat="0" applyBorder="0" applyAlignment="0" applyProtection="0"/>
    <xf numFmtId="0" fontId="151" fillId="115" borderId="0" applyNumberFormat="0" applyBorder="0" applyAlignment="0" applyProtection="0"/>
    <xf numFmtId="0" fontId="151" fillId="115" borderId="0" applyNumberFormat="0" applyBorder="0" applyAlignment="0" applyProtection="0"/>
    <xf numFmtId="0" fontId="151" fillId="115" borderId="0" applyNumberFormat="0" applyBorder="0" applyAlignment="0" applyProtection="0"/>
    <xf numFmtId="0" fontId="151" fillId="109" borderId="0" applyNumberFormat="0" applyBorder="0" applyAlignment="0" applyProtection="0"/>
    <xf numFmtId="164" fontId="153" fillId="0" borderId="58">
      <alignment horizontal="center" vertical="center"/>
      <protection locked="0"/>
    </xf>
    <xf numFmtId="14" fontId="153" fillId="0" borderId="58">
      <alignment horizontal="center" vertical="center"/>
      <protection locked="0"/>
    </xf>
    <xf numFmtId="212" fontId="153" fillId="0" borderId="58">
      <alignment horizontal="center" vertical="center"/>
      <protection locked="0"/>
    </xf>
    <xf numFmtId="37" fontId="153" fillId="0" borderId="58">
      <alignment horizontal="center" vertical="center"/>
      <protection locked="0"/>
    </xf>
    <xf numFmtId="213" fontId="153" fillId="0" borderId="58">
      <alignment horizontal="center" vertical="center"/>
      <protection locked="0"/>
    </xf>
    <xf numFmtId="0" fontId="153" fillId="0" borderId="58">
      <alignment horizontal="center" vertical="center"/>
      <protection locked="0"/>
    </xf>
    <xf numFmtId="37" fontId="153" fillId="0" borderId="58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4" fontId="16" fillId="0" borderId="5">
      <alignment horizontal="center" vertical="center"/>
      <protection locked="0"/>
    </xf>
    <xf numFmtId="2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15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216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190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217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191" fontId="16" fillId="0" borderId="5">
      <alignment horizontal="center" vertical="center"/>
      <protection locked="0"/>
    </xf>
    <xf numFmtId="218" fontId="153" fillId="0" borderId="58">
      <alignment vertical="center"/>
      <protection locked="0"/>
    </xf>
    <xf numFmtId="219" fontId="153" fillId="0" borderId="58">
      <alignment horizontal="right" vertical="center"/>
      <protection locked="0"/>
    </xf>
    <xf numFmtId="220" fontId="153" fillId="0" borderId="58">
      <alignment vertical="center"/>
      <protection locked="0"/>
    </xf>
    <xf numFmtId="221" fontId="153" fillId="0" borderId="58">
      <alignment vertical="center"/>
      <protection locked="0"/>
    </xf>
    <xf numFmtId="222" fontId="153" fillId="0" borderId="58">
      <alignment vertical="center"/>
      <protection locked="0"/>
    </xf>
    <xf numFmtId="0" fontId="153" fillId="0" borderId="58">
      <alignment vertical="center"/>
      <protection locked="0"/>
    </xf>
    <xf numFmtId="223" fontId="153" fillId="0" borderId="58">
      <alignment horizontal="right"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0" fontId="16" fillId="0" borderId="5">
      <alignment vertical="center"/>
      <protection locked="0"/>
    </xf>
    <xf numFmtId="224" fontId="153" fillId="0" borderId="58">
      <alignment horizontal="center" vertical="center"/>
      <protection locked="0"/>
    </xf>
    <xf numFmtId="215" fontId="153" fillId="0" borderId="58">
      <alignment horizontal="center" vertical="center"/>
      <protection locked="0"/>
    </xf>
    <xf numFmtId="225" fontId="153" fillId="0" borderId="58">
      <alignment horizontal="center" vertical="center"/>
      <protection locked="0"/>
    </xf>
    <xf numFmtId="226" fontId="153" fillId="0" borderId="58">
      <alignment horizontal="center" vertical="center"/>
      <protection locked="0"/>
    </xf>
    <xf numFmtId="227" fontId="153" fillId="0" borderId="58">
      <alignment horizontal="center" vertical="center"/>
      <protection locked="0"/>
    </xf>
    <xf numFmtId="0" fontId="153" fillId="0" borderId="58">
      <alignment horizontal="center" vertical="center"/>
      <protection locked="0"/>
    </xf>
    <xf numFmtId="228" fontId="153" fillId="0" borderId="58">
      <alignment horizontal="center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14" fontId="16" fillId="0" borderId="5">
      <alignment horizontal="right" vertical="center"/>
      <protection locked="0"/>
    </xf>
    <xf numFmtId="22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189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216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190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217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191" fontId="16" fillId="0" borderId="5">
      <alignment horizontal="right" vertical="center"/>
      <protection locked="0"/>
    </xf>
    <xf numFmtId="0" fontId="142" fillId="93" borderId="0" applyNumberFormat="0" applyBorder="0" applyAlignment="0" applyProtection="0"/>
    <xf numFmtId="0" fontId="142" fillId="93" borderId="0" applyNumberFormat="0" applyBorder="0" applyAlignment="0" applyProtection="0"/>
    <xf numFmtId="0" fontId="142" fillId="93" borderId="0" applyNumberFormat="0" applyBorder="0" applyAlignment="0" applyProtection="0"/>
    <xf numFmtId="0" fontId="142" fillId="93" borderId="0" applyNumberFormat="0" applyBorder="0" applyAlignment="0" applyProtection="0"/>
    <xf numFmtId="230" fontId="28" fillId="0" borderId="59"/>
    <xf numFmtId="38" fontId="28" fillId="0" borderId="59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111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6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32" fillId="14" borderId="11" applyNumberFormat="0" applyAlignment="0" applyProtection="0"/>
    <xf numFmtId="0" fontId="146" fillId="96" borderId="52" applyNumberFormat="0" applyAlignment="0" applyProtection="0"/>
    <xf numFmtId="0" fontId="146" fillId="96" borderId="52" applyNumberFormat="0" applyAlignment="0" applyProtection="0"/>
    <xf numFmtId="0" fontId="146" fillId="96" borderId="52" applyNumberFormat="0" applyAlignment="0" applyProtection="0"/>
    <xf numFmtId="0" fontId="16" fillId="0" borderId="0" applyNumberFormat="0" applyFont="0" applyFill="0" applyBorder="0">
      <alignment horizontal="center" vertical="center"/>
      <protection locked="0"/>
    </xf>
    <xf numFmtId="214" fontId="16" fillId="0" borderId="0" applyFill="0" applyBorder="0">
      <alignment horizontal="center" vertical="center"/>
    </xf>
    <xf numFmtId="215" fontId="16" fillId="0" borderId="0" applyFill="0" applyBorder="0">
      <alignment horizontal="center" vertical="center"/>
    </xf>
    <xf numFmtId="216" fontId="16" fillId="0" borderId="0" applyFill="0" applyBorder="0">
      <alignment horizontal="center" vertical="center"/>
    </xf>
    <xf numFmtId="190" fontId="16" fillId="0" borderId="0" applyFill="0" applyBorder="0">
      <alignment horizontal="center" vertical="center"/>
    </xf>
    <xf numFmtId="217" fontId="16" fillId="0" borderId="0" applyFill="0" applyBorder="0">
      <alignment horizontal="center" vertical="center"/>
    </xf>
    <xf numFmtId="191" fontId="16" fillId="0" borderId="0" applyFill="0" applyBorder="0">
      <alignment horizontal="center" vertical="center"/>
    </xf>
    <xf numFmtId="0" fontId="33" fillId="31" borderId="12" applyNumberFormat="0" applyAlignment="0" applyProtection="0"/>
    <xf numFmtId="0" fontId="33" fillId="31" borderId="12" applyNumberFormat="0" applyAlignment="0" applyProtection="0"/>
    <xf numFmtId="0" fontId="148" fillId="97" borderId="55" applyNumberFormat="0" applyAlignment="0" applyProtection="0"/>
    <xf numFmtId="0" fontId="148" fillId="97" borderId="55" applyNumberFormat="0" applyAlignment="0" applyProtection="0"/>
    <xf numFmtId="0" fontId="148" fillId="97" borderId="55" applyNumberFormat="0" applyAlignment="0" applyProtection="0"/>
    <xf numFmtId="0" fontId="148" fillId="97" borderId="55" applyNumberFormat="0" applyAlignment="0" applyProtection="0"/>
    <xf numFmtId="43" fontId="2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54" fillId="0" borderId="0" applyFill="0" applyBorder="0">
      <alignment vertical="center"/>
    </xf>
    <xf numFmtId="0" fontId="155" fillId="0" borderId="0" applyFill="0" applyBorder="0">
      <alignment vertical="center"/>
    </xf>
    <xf numFmtId="0" fontId="55" fillId="0" borderId="0" applyFont="0" applyFill="0" applyBorder="0" applyAlignment="0" applyProtection="0">
      <alignment horizontal="right"/>
    </xf>
    <xf numFmtId="44" fontId="23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5" fillId="0" borderId="60" applyNumberFormat="0" applyFont="0" applyFill="0" applyAlignment="0" applyProtection="0"/>
    <xf numFmtId="231" fontId="156" fillId="50" borderId="61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18" fontId="153" fillId="0" borderId="58">
      <alignment horizontal="center" vertical="center"/>
      <protection locked="0"/>
    </xf>
    <xf numFmtId="232" fontId="153" fillId="0" borderId="58">
      <alignment horizontal="right" vertical="center"/>
      <protection locked="0"/>
    </xf>
    <xf numFmtId="220" fontId="153" fillId="0" borderId="58">
      <alignment horizontal="center" vertical="center"/>
      <protection locked="0"/>
    </xf>
    <xf numFmtId="221" fontId="153" fillId="0" borderId="58">
      <alignment horizontal="center" vertical="center"/>
      <protection locked="0"/>
    </xf>
    <xf numFmtId="222" fontId="153" fillId="0" borderId="58">
      <alignment horizontal="center" vertical="center"/>
      <protection locked="0"/>
    </xf>
    <xf numFmtId="0" fontId="153" fillId="0" borderId="58">
      <alignment vertical="center"/>
      <protection locked="0"/>
    </xf>
    <xf numFmtId="223" fontId="153" fillId="0" borderId="58">
      <alignment horizontal="right" vertical="center"/>
      <protection locked="0"/>
    </xf>
    <xf numFmtId="0" fontId="65" fillId="0" borderId="0" applyFill="0" applyBorder="0" applyProtection="0">
      <alignment horizontal="left"/>
    </xf>
    <xf numFmtId="218" fontId="153" fillId="0" borderId="0" applyFill="0" applyBorder="0">
      <alignment horizontal="right" vertical="center"/>
    </xf>
    <xf numFmtId="219" fontId="153" fillId="0" borderId="0" applyFill="0" applyBorder="0">
      <alignment horizontal="right" vertical="center"/>
    </xf>
    <xf numFmtId="220" fontId="153" fillId="0" borderId="0" applyFill="0" applyBorder="0">
      <alignment horizontal="right" vertical="center"/>
    </xf>
    <xf numFmtId="221" fontId="153" fillId="0" borderId="0" applyFill="0" applyBorder="0">
      <alignment horizontal="right" vertical="center"/>
    </xf>
    <xf numFmtId="222" fontId="153" fillId="0" borderId="0" applyFill="0" applyBorder="0">
      <alignment horizontal="right" vertical="center"/>
    </xf>
    <xf numFmtId="0" fontId="157" fillId="0" borderId="0" applyFill="0" applyBorder="0">
      <alignment horizontal="right" vertical="center"/>
    </xf>
    <xf numFmtId="223" fontId="153" fillId="0" borderId="0" applyFill="0" applyBorder="0">
      <alignment horizontal="right" vertical="center"/>
    </xf>
    <xf numFmtId="4" fontId="23" fillId="117" borderId="0"/>
    <xf numFmtId="4" fontId="23" fillId="117" borderId="0"/>
    <xf numFmtId="0" fontId="141" fillId="92" borderId="0" applyNumberFormat="0" applyBorder="0" applyAlignment="0" applyProtection="0"/>
    <xf numFmtId="0" fontId="141" fillId="92" borderId="0" applyNumberFormat="0" applyBorder="0" applyAlignment="0" applyProtection="0"/>
    <xf numFmtId="0" fontId="141" fillId="92" borderId="0" applyNumberFormat="0" applyBorder="0" applyAlignment="0" applyProtection="0"/>
    <xf numFmtId="0" fontId="141" fillId="92" borderId="0" applyNumberFormat="0" applyBorder="0" applyAlignment="0" applyProtection="0"/>
    <xf numFmtId="0" fontId="55" fillId="0" borderId="0" applyFont="0" applyFill="0" applyBorder="0" applyAlignment="0" applyProtection="0">
      <alignment horizontal="right"/>
    </xf>
    <xf numFmtId="0" fontId="158" fillId="0" borderId="0" applyProtection="0">
      <alignment horizontal="right"/>
    </xf>
    <xf numFmtId="0" fontId="138" fillId="0" borderId="49" applyNumberFormat="0" applyFill="0" applyAlignment="0" applyProtection="0"/>
    <xf numFmtId="0" fontId="139" fillId="0" borderId="50" applyNumberFormat="0" applyFill="0" applyAlignment="0" applyProtection="0"/>
    <xf numFmtId="0" fontId="139" fillId="0" borderId="50" applyNumberFormat="0" applyFill="0" applyAlignment="0" applyProtection="0"/>
    <xf numFmtId="0" fontId="159" fillId="0" borderId="0" applyFill="0" applyBorder="0">
      <alignment vertical="center"/>
    </xf>
    <xf numFmtId="0" fontId="45" fillId="0" borderId="41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45" fillId="0" borderId="6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18" fillId="0" borderId="42" applyNumberFormat="0" applyFill="0" applyAlignment="0" applyProtection="0"/>
    <xf numFmtId="0" fontId="140" fillId="0" borderId="51" applyNumberFormat="0" applyFill="0" applyAlignment="0" applyProtection="0"/>
    <xf numFmtId="0" fontId="160" fillId="0" borderId="0" applyFill="0" applyBorder="0">
      <alignment vertical="center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8" fillId="0" borderId="0" applyFill="0" applyBorder="0">
      <alignment horizontal="center" vertical="center"/>
    </xf>
    <xf numFmtId="0" fontId="48" fillId="0" borderId="0" applyFill="0" applyBorder="0">
      <alignment horizontal="center" vertical="center"/>
      <protection locked="0"/>
    </xf>
    <xf numFmtId="0" fontId="49" fillId="0" borderId="0" applyFill="0" applyBorder="0">
      <alignment vertical="center"/>
    </xf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5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50" fillId="12" borderId="11" applyNumberFormat="0" applyAlignment="0" applyProtection="0"/>
    <xf numFmtId="0" fontId="144" fillId="95" borderId="52" applyNumberFormat="0" applyAlignment="0" applyProtection="0"/>
    <xf numFmtId="0" fontId="144" fillId="95" borderId="52" applyNumberFormat="0" applyAlignment="0" applyProtection="0"/>
    <xf numFmtId="0" fontId="144" fillId="95" borderId="52" applyNumberFormat="0" applyAlignment="0" applyProtection="0"/>
    <xf numFmtId="0" fontId="144" fillId="95" borderId="52" applyNumberFormat="0" applyAlignment="0" applyProtection="0"/>
    <xf numFmtId="0" fontId="154" fillId="0" borderId="0" applyFill="0" applyBorder="0">
      <alignment vertical="center"/>
    </xf>
    <xf numFmtId="233" fontId="153" fillId="0" borderId="0" applyFill="0" applyBorder="0">
      <alignment horizontal="center" vertical="center"/>
    </xf>
    <xf numFmtId="232" fontId="153" fillId="0" borderId="0" applyFill="0" applyBorder="0">
      <alignment horizontal="right" vertical="center"/>
    </xf>
    <xf numFmtId="234" fontId="153" fillId="0" borderId="0" applyFill="0" applyBorder="0">
      <alignment horizontal="center" vertical="center"/>
    </xf>
    <xf numFmtId="235" fontId="153" fillId="0" borderId="0" applyFill="0" applyBorder="0">
      <alignment horizontal="center" vertical="center"/>
    </xf>
    <xf numFmtId="236" fontId="153" fillId="0" borderId="0" applyFill="0" applyBorder="0">
      <alignment horizontal="center" vertical="center"/>
    </xf>
    <xf numFmtId="223" fontId="153" fillId="0" borderId="0" applyFill="0" applyBorder="0">
      <alignment horizontal="right" vertical="center"/>
    </xf>
    <xf numFmtId="0" fontId="161" fillId="0" borderId="0" applyFill="0" applyBorder="0">
      <alignment vertical="center"/>
    </xf>
    <xf numFmtId="0" fontId="162" fillId="0" borderId="0" applyFill="0" applyBorder="0">
      <alignment vertical="center"/>
    </xf>
    <xf numFmtId="0" fontId="157" fillId="0" borderId="0" applyFill="0" applyBorder="0">
      <alignment vertical="center"/>
    </xf>
    <xf numFmtId="0" fontId="153" fillId="0" borderId="0" applyFill="0" applyBorder="0">
      <alignment vertical="center"/>
    </xf>
    <xf numFmtId="164" fontId="153" fillId="0" borderId="0" applyFill="0" applyBorder="0">
      <alignment horizontal="center" vertical="center"/>
    </xf>
    <xf numFmtId="14" fontId="153" fillId="0" borderId="0" applyFill="0" applyBorder="0">
      <alignment horizontal="center" vertical="center"/>
    </xf>
    <xf numFmtId="212" fontId="153" fillId="0" borderId="0" applyFill="0" applyBorder="0">
      <alignment horizontal="center" vertical="center"/>
    </xf>
    <xf numFmtId="37" fontId="153" fillId="0" borderId="0" applyFill="0" applyBorder="0">
      <alignment horizontal="center" vertical="center"/>
    </xf>
    <xf numFmtId="213" fontId="153" fillId="0" borderId="0" applyFill="0" applyBorder="0">
      <alignment horizontal="center" vertical="center"/>
    </xf>
    <xf numFmtId="0" fontId="153" fillId="0" borderId="0" applyFill="0" applyBorder="0">
      <alignment horizontal="center" vertical="center"/>
    </xf>
    <xf numFmtId="237" fontId="153" fillId="0" borderId="0" applyFill="0" applyBorder="0">
      <alignment horizontal="center" vertical="center"/>
    </xf>
    <xf numFmtId="0" fontId="163" fillId="0" borderId="0" applyFill="0" applyBorder="0">
      <alignment vertical="center"/>
    </xf>
    <xf numFmtId="41" fontId="23" fillId="10" borderId="0" applyFont="0" applyBorder="0">
      <alignment horizontal="right"/>
      <protection locked="0"/>
    </xf>
    <xf numFmtId="165" fontId="23" fillId="10" borderId="0" applyFont="0" applyBorder="0">
      <alignment horizontal="right"/>
      <protection locked="0"/>
    </xf>
    <xf numFmtId="41" fontId="23" fillId="10" borderId="0" applyFont="0" applyBorder="0">
      <alignment horizontal="right"/>
      <protection locked="0"/>
    </xf>
    <xf numFmtId="0" fontId="147" fillId="0" borderId="54" applyNumberFormat="0" applyFill="0" applyAlignment="0" applyProtection="0"/>
    <xf numFmtId="0" fontId="147" fillId="0" borderId="54" applyNumberFormat="0" applyFill="0" applyAlignment="0" applyProtection="0"/>
    <xf numFmtId="0" fontId="147" fillId="0" borderId="54" applyNumberFormat="0" applyFill="0" applyAlignment="0" applyProtection="0"/>
    <xf numFmtId="0" fontId="147" fillId="0" borderId="54" applyNumberFormat="0" applyFill="0" applyAlignment="0" applyProtection="0"/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3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0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171" fontId="16" fillId="0" borderId="6" applyFill="0">
      <alignment horizontal="center" vertical="center"/>
    </xf>
    <xf numFmtId="0" fontId="153" fillId="0" borderId="63" applyFill="0">
      <alignment horizontal="center" vertical="center"/>
    </xf>
    <xf numFmtId="0" fontId="157" fillId="0" borderId="63" applyFill="0">
      <alignment horizontal="center" vertical="center"/>
    </xf>
    <xf numFmtId="238" fontId="153" fillId="0" borderId="63" applyFill="0">
      <alignment horizontal="center" vertical="center"/>
    </xf>
    <xf numFmtId="37" fontId="7" fillId="0" borderId="63" applyFill="0">
      <alignment horizontal="center" vertical="center"/>
    </xf>
    <xf numFmtId="224" fontId="153" fillId="0" borderId="0" applyFill="0" applyBorder="0">
      <alignment horizontal="center" vertical="center"/>
    </xf>
    <xf numFmtId="215" fontId="153" fillId="0" borderId="0" applyFill="0" applyBorder="0">
      <alignment horizontal="center" vertical="center"/>
    </xf>
    <xf numFmtId="225" fontId="153" fillId="0" borderId="0" applyFill="0" applyBorder="0">
      <alignment horizontal="center" vertical="center"/>
    </xf>
    <xf numFmtId="226" fontId="153" fillId="0" borderId="0" applyFill="0" applyBorder="0">
      <alignment horizontal="center" vertical="center"/>
    </xf>
    <xf numFmtId="227" fontId="153" fillId="0" borderId="0" applyFill="0" applyBorder="0">
      <alignment horizontal="center" vertical="center"/>
    </xf>
    <xf numFmtId="0" fontId="153" fillId="0" borderId="0" applyFill="0" applyBorder="0">
      <alignment horizontal="center" vertical="center"/>
    </xf>
    <xf numFmtId="228" fontId="153" fillId="0" borderId="0" applyFill="0" applyBorder="0">
      <alignment horizontal="center" vertical="center"/>
    </xf>
    <xf numFmtId="0" fontId="55" fillId="0" borderId="0" applyFont="0" applyFill="0" applyBorder="0" applyAlignment="0" applyProtection="0">
      <alignment horizontal="right"/>
    </xf>
    <xf numFmtId="0" fontId="143" fillId="94" borderId="0" applyNumberFormat="0" applyBorder="0" applyAlignment="0" applyProtection="0"/>
    <xf numFmtId="0" fontId="143" fillId="94" borderId="0" applyNumberFormat="0" applyBorder="0" applyAlignment="0" applyProtection="0"/>
    <xf numFmtId="0" fontId="143" fillId="94" borderId="0" applyNumberFormat="0" applyBorder="0" applyAlignment="0" applyProtection="0"/>
    <xf numFmtId="0" fontId="143" fillId="94" borderId="0" applyNumberFormat="0" applyBorder="0" applyAlignment="0" applyProtection="0"/>
    <xf numFmtId="0" fontId="164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3" fillId="0" borderId="0"/>
    <xf numFmtId="0" fontId="2" fillId="0" borderId="0"/>
    <xf numFmtId="0" fontId="2" fillId="0" borderId="0"/>
    <xf numFmtId="0" fontId="2" fillId="98" borderId="56" applyNumberFormat="0" applyFont="0" applyAlignment="0" applyProtection="0"/>
    <xf numFmtId="0" fontId="2" fillId="98" borderId="56" applyNumberFormat="0" applyFont="0" applyAlignment="0" applyProtection="0"/>
    <xf numFmtId="0" fontId="2" fillId="98" borderId="56" applyNumberFormat="0" applyFont="0" applyAlignment="0" applyProtection="0"/>
    <xf numFmtId="0" fontId="2" fillId="98" borderId="56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130" fillId="13" borderId="17" applyNumberFormat="0" applyFont="0" applyAlignment="0" applyProtection="0"/>
    <xf numFmtId="0" fontId="23" fillId="98" borderId="56" applyNumberFormat="0" applyFont="0" applyAlignment="0" applyProtection="0"/>
    <xf numFmtId="0" fontId="130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3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2" fillId="13" borderId="17" applyNumberFormat="0" applyFont="0" applyAlignment="0" applyProtection="0"/>
    <xf numFmtId="0" fontId="2" fillId="98" borderId="56" applyNumberFormat="0" applyFon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6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57" fillId="14" borderId="18" applyNumberFormat="0" applyAlignment="0" applyProtection="0"/>
    <xf numFmtId="0" fontId="145" fillId="96" borderId="53" applyNumberFormat="0" applyAlignment="0" applyProtection="0"/>
    <xf numFmtId="0" fontId="145" fillId="96" borderId="53" applyNumberFormat="0" applyAlignment="0" applyProtection="0"/>
    <xf numFmtId="0" fontId="145" fillId="96" borderId="53" applyNumberFormat="0" applyAlignment="0" applyProtection="0"/>
    <xf numFmtId="40" fontId="165" fillId="3" borderId="0">
      <alignment horizontal="right"/>
    </xf>
    <xf numFmtId="0" fontId="166" fillId="3" borderId="0">
      <alignment horizontal="right"/>
    </xf>
    <xf numFmtId="0" fontId="167" fillId="0" borderId="0" applyFill="0" applyBorder="0">
      <alignment vertical="center"/>
    </xf>
    <xf numFmtId="218" fontId="7" fillId="0" borderId="0" applyFill="0" applyBorder="0">
      <alignment horizontal="center" vertical="center"/>
    </xf>
    <xf numFmtId="232" fontId="7" fillId="0" borderId="0" applyFill="0" applyBorder="0">
      <alignment horizontal="right" vertical="center"/>
    </xf>
    <xf numFmtId="220" fontId="7" fillId="0" borderId="0" applyFill="0" applyBorder="0">
      <alignment horizontal="center" vertical="center"/>
    </xf>
    <xf numFmtId="221" fontId="7" fillId="0" borderId="0" applyFill="0" applyBorder="0">
      <alignment horizontal="center" vertical="center"/>
    </xf>
    <xf numFmtId="222" fontId="7" fillId="0" borderId="0" applyFill="0" applyBorder="0">
      <alignment horizontal="center" vertical="center"/>
    </xf>
    <xf numFmtId="0" fontId="7" fillId="0" borderId="0" applyFill="0" applyBorder="0">
      <alignment horizontal="right" vertical="center"/>
    </xf>
    <xf numFmtId="223" fontId="7" fillId="0" borderId="0" applyFill="0" applyBorder="0">
      <alignment horizontal="right" vertical="center"/>
    </xf>
    <xf numFmtId="0" fontId="168" fillId="0" borderId="0" applyFill="0" applyBorder="0">
      <alignment vertical="center"/>
    </xf>
    <xf numFmtId="0" fontId="169" fillId="0" borderId="0" applyFill="0" applyBorder="0">
      <alignment vertical="center"/>
    </xf>
    <xf numFmtId="0" fontId="9" fillId="0" borderId="0" applyFill="0" applyBorder="0">
      <alignment vertical="center"/>
    </xf>
    <xf numFmtId="0" fontId="7" fillId="0" borderId="0" applyFill="0" applyBorder="0">
      <alignment vertical="center"/>
    </xf>
    <xf numFmtId="0" fontId="170" fillId="3" borderId="29"/>
    <xf numFmtId="164" fontId="7" fillId="0" borderId="0" applyFill="0" applyBorder="0">
      <alignment horizontal="center" vertical="center"/>
    </xf>
    <xf numFmtId="14" fontId="7" fillId="0" borderId="0" applyFill="0" applyBorder="0">
      <alignment horizontal="center" vertical="center"/>
    </xf>
    <xf numFmtId="212" fontId="7" fillId="0" borderId="0" applyFill="0" applyBorder="0">
      <alignment horizontal="center" vertical="center"/>
    </xf>
    <xf numFmtId="37" fontId="7" fillId="0" borderId="0" applyFill="0" applyBorder="0">
      <alignment horizontal="center" vertical="center"/>
    </xf>
    <xf numFmtId="213" fontId="7" fillId="0" borderId="0" applyFill="0" applyBorder="0">
      <alignment horizontal="center" vertical="center"/>
    </xf>
    <xf numFmtId="0" fontId="7" fillId="0" borderId="0" applyFill="0" applyBorder="0">
      <alignment horizontal="center" vertical="center"/>
    </xf>
    <xf numFmtId="237" fontId="7" fillId="0" borderId="0" applyFill="0" applyBorder="0">
      <alignment horizontal="center" vertical="center"/>
    </xf>
    <xf numFmtId="0" fontId="170" fillId="0" borderId="0" applyBorder="0">
      <alignment horizontal="centerContinuous"/>
    </xf>
    <xf numFmtId="0" fontId="171" fillId="0" borderId="0" applyBorder="0">
      <alignment horizontal="centerContinuous"/>
    </xf>
    <xf numFmtId="0" fontId="81" fillId="0" borderId="0" applyFill="0" applyBorder="0">
      <alignment vertical="center"/>
    </xf>
    <xf numFmtId="1" fontId="172" fillId="0" borderId="0" applyProtection="0">
      <alignment horizontal="right" vertical="center"/>
    </xf>
    <xf numFmtId="9" fontId="152" fillId="0" borderId="0" applyFont="0" applyFill="0" applyBorder="0" applyAlignment="0" applyProtection="0"/>
    <xf numFmtId="214" fontId="173" fillId="0" borderId="0" applyFill="0" applyBorder="0">
      <alignment horizontal="right" vertical="center"/>
    </xf>
    <xf numFmtId="229" fontId="173" fillId="0" borderId="0" applyFill="0" applyBorder="0">
      <alignment horizontal="right" vertical="center"/>
    </xf>
    <xf numFmtId="0" fontId="174" fillId="0" borderId="0" applyFill="0" applyBorder="0">
      <alignment vertical="center"/>
    </xf>
    <xf numFmtId="0" fontId="175" fillId="0" borderId="0" applyFill="0" applyBorder="0">
      <alignment vertical="center"/>
    </xf>
    <xf numFmtId="0" fontId="176" fillId="0" borderId="0" applyFill="0" applyBorder="0">
      <alignment vertical="center"/>
    </xf>
    <xf numFmtId="0" fontId="173" fillId="0" borderId="0" applyFill="0" applyBorder="0">
      <alignment vertical="center"/>
    </xf>
    <xf numFmtId="0" fontId="48" fillId="0" borderId="0" applyFill="0" applyBorder="0">
      <alignment horizontal="center" vertical="center"/>
      <protection locked="0"/>
    </xf>
    <xf numFmtId="0" fontId="48" fillId="0" borderId="0" applyFill="0" applyBorder="0">
      <alignment horizontal="center" vertical="center"/>
      <protection locked="0"/>
    </xf>
    <xf numFmtId="0" fontId="177" fillId="0" borderId="0" applyFill="0" applyBorder="0">
      <alignment horizontal="left" vertical="center"/>
      <protection locked="0"/>
    </xf>
    <xf numFmtId="0" fontId="178" fillId="0" borderId="0" applyFill="0" applyBorder="0">
      <alignment horizontal="left" vertical="center"/>
    </xf>
    <xf numFmtId="216" fontId="173" fillId="0" borderId="0" applyFill="0" applyBorder="0">
      <alignment horizontal="right" vertical="center"/>
    </xf>
    <xf numFmtId="0" fontId="173" fillId="0" borderId="0" applyFill="0" applyBorder="0">
      <alignment vertical="center"/>
    </xf>
    <xf numFmtId="190" fontId="173" fillId="0" borderId="0" applyFill="0" applyBorder="0">
      <alignment horizontal="right" vertical="center"/>
    </xf>
    <xf numFmtId="217" fontId="173" fillId="0" borderId="0" applyFill="0" applyBorder="0">
      <alignment horizontal="right" vertical="center"/>
    </xf>
    <xf numFmtId="0" fontId="176" fillId="0" borderId="0" applyFill="0" applyBorder="0">
      <alignment vertical="center"/>
    </xf>
    <xf numFmtId="190" fontId="179" fillId="0" borderId="0" applyFill="0" applyBorder="0">
      <alignment horizontal="left" vertical="center"/>
    </xf>
    <xf numFmtId="0" fontId="180" fillId="0" borderId="0" applyFill="0" applyBorder="0">
      <alignment horizontal="left" vertical="center"/>
    </xf>
    <xf numFmtId="191" fontId="173" fillId="0" borderId="0" applyFill="0" applyBorder="0">
      <alignment horizontal="right" vertical="center"/>
    </xf>
    <xf numFmtId="187" fontId="59" fillId="0" borderId="19"/>
    <xf numFmtId="187" fontId="59" fillId="0" borderId="19"/>
    <xf numFmtId="187" fontId="59" fillId="0" borderId="19"/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0" fontId="60" fillId="0" borderId="20">
      <alignment horizontal="center"/>
    </xf>
    <xf numFmtId="214" fontId="16" fillId="0" borderId="0" applyFill="0" applyBorder="0">
      <alignment horizontal="right" vertical="center"/>
    </xf>
    <xf numFmtId="216" fontId="16" fillId="0" borderId="0" applyFill="0" applyBorder="0">
      <alignment horizontal="right" vertical="center"/>
    </xf>
    <xf numFmtId="217" fontId="16" fillId="0" borderId="0" applyFill="0" applyBorder="0">
      <alignment horizontal="right" vertical="center"/>
    </xf>
    <xf numFmtId="0" fontId="181" fillId="0" borderId="0" applyFill="0" applyBorder="0">
      <alignment horizontal="left" vertical="center"/>
    </xf>
    <xf numFmtId="0" fontId="64" fillId="0" borderId="0" applyBorder="0" applyProtection="0">
      <alignment vertical="center"/>
    </xf>
    <xf numFmtId="0" fontId="64" fillId="0" borderId="7" applyBorder="0" applyProtection="0">
      <alignment horizontal="right" vertical="center"/>
    </xf>
    <xf numFmtId="0" fontId="63" fillId="118" borderId="0" applyBorder="0" applyProtection="0">
      <alignment horizontal="centerContinuous" vertical="center"/>
    </xf>
    <xf numFmtId="0" fontId="182" fillId="9" borderId="7" applyBorder="0" applyProtection="0">
      <alignment horizontal="centerContinuous" vertical="center"/>
    </xf>
    <xf numFmtId="0" fontId="182" fillId="9" borderId="7" applyBorder="0" applyProtection="0">
      <alignment horizontal="centerContinuous" vertical="center"/>
    </xf>
    <xf numFmtId="0" fontId="182" fillId="9" borderId="7" applyBorder="0" applyProtection="0">
      <alignment horizontal="centerContinuous" vertical="center"/>
    </xf>
    <xf numFmtId="0" fontId="183" fillId="0" borderId="0" applyFill="0" applyBorder="0" applyProtection="0">
      <alignment horizontal="left"/>
    </xf>
    <xf numFmtId="0" fontId="65" fillId="0" borderId="10" applyFill="0" applyBorder="0" applyProtection="0">
      <alignment horizontal="left" vertical="top"/>
    </xf>
    <xf numFmtId="0" fontId="65" fillId="0" borderId="10" applyFill="0" applyBorder="0" applyProtection="0">
      <alignment horizontal="left" vertical="top"/>
    </xf>
    <xf numFmtId="0" fontId="65" fillId="0" borderId="10" applyFill="0" applyBorder="0" applyProtection="0">
      <alignment horizontal="left" vertical="top"/>
    </xf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84" fillId="0" borderId="0" applyFill="0" applyBorder="0">
      <alignment horizontal="left" vertical="center"/>
      <protection locked="0"/>
    </xf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47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48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107" fillId="0" borderId="57" applyNumberFormat="0" applyFill="0" applyAlignment="0" applyProtection="0"/>
    <xf numFmtId="0" fontId="107" fillId="0" borderId="57" applyNumberFormat="0" applyFill="0" applyAlignment="0" applyProtection="0"/>
    <xf numFmtId="0" fontId="107" fillId="0" borderId="57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92" fontId="23" fillId="0" borderId="7" applyBorder="0" applyProtection="0">
      <alignment horizontal="right"/>
    </xf>
    <xf numFmtId="192" fontId="23" fillId="0" borderId="7" applyBorder="0" applyProtection="0">
      <alignment horizontal="right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3">
    <xf numFmtId="0" fontId="0" fillId="0" borderId="0" xfId="0"/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6" fillId="2" borderId="1" xfId="0" applyFont="1" applyFill="1" applyBorder="1"/>
    <xf numFmtId="168" fontId="7" fillId="3" borderId="0" xfId="0" applyNumberFormat="1" applyFont="1" applyFill="1"/>
    <xf numFmtId="168" fontId="8" fillId="0" borderId="0" xfId="0" applyNumberFormat="1" applyFont="1"/>
    <xf numFmtId="168" fontId="7" fillId="0" borderId="0" xfId="0" applyNumberFormat="1" applyFont="1"/>
    <xf numFmtId="168" fontId="9" fillId="0" borderId="0" xfId="0" applyNumberFormat="1" applyFont="1"/>
    <xf numFmtId="168" fontId="10" fillId="0" borderId="0" xfId="0" applyNumberFormat="1" applyFont="1"/>
    <xf numFmtId="0" fontId="7" fillId="5" borderId="0" xfId="0" applyFont="1" applyFill="1"/>
    <xf numFmtId="0" fontId="7" fillId="6" borderId="0" xfId="0" applyFont="1" applyFill="1"/>
    <xf numFmtId="168" fontId="13" fillId="0" borderId="0" xfId="0" applyNumberFormat="1" applyFont="1"/>
    <xf numFmtId="168" fontId="9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left" indent="1"/>
    </xf>
    <xf numFmtId="168" fontId="8" fillId="0" borderId="0" xfId="0" applyNumberFormat="1" applyFont="1" applyAlignment="1">
      <alignment horizontal="center"/>
    </xf>
    <xf numFmtId="168" fontId="0" fillId="0" borderId="0" xfId="0" applyNumberFormat="1"/>
    <xf numFmtId="43" fontId="13" fillId="0" borderId="6" xfId="0" applyNumberFormat="1" applyFont="1" applyBorder="1" applyAlignment="1">
      <alignment horizontal="center"/>
    </xf>
    <xf numFmtId="168" fontId="18" fillId="0" borderId="0" xfId="3" applyNumberFormat="1" applyFont="1" applyAlignment="1" applyProtection="1"/>
    <xf numFmtId="168" fontId="8" fillId="3" borderId="0" xfId="0" applyNumberFormat="1" applyFont="1" applyFill="1"/>
    <xf numFmtId="168" fontId="19" fillId="0" borderId="0" xfId="0" applyNumberFormat="1" applyFont="1" applyAlignment="1">
      <alignment horizontal="center"/>
    </xf>
    <xf numFmtId="173" fontId="16" fillId="0" borderId="0" xfId="5" applyNumberFormat="1" applyBorder="1" applyAlignment="1" applyProtection="1">
      <alignment horizontal="center" vertical="center"/>
    </xf>
    <xf numFmtId="174" fontId="13" fillId="0" borderId="0" xfId="5" applyNumberFormat="1" applyFont="1" applyBorder="1" applyAlignment="1" applyProtection="1">
      <alignment horizontal="center" vertical="center"/>
    </xf>
    <xf numFmtId="174" fontId="21" fillId="0" borderId="0" xfId="5" applyNumberFormat="1" applyFont="1" applyBorder="1" applyAlignment="1" applyProtection="1">
      <alignment horizontal="center" vertical="center"/>
    </xf>
    <xf numFmtId="175" fontId="7" fillId="0" borderId="0" xfId="0" applyNumberFormat="1" applyFont="1"/>
    <xf numFmtId="177" fontId="16" fillId="0" borderId="0" xfId="5" applyNumberFormat="1" applyBorder="1" applyAlignment="1" applyProtection="1">
      <alignment horizontal="center" vertical="center"/>
    </xf>
    <xf numFmtId="168" fontId="8" fillId="3" borderId="0" xfId="0" applyNumberFormat="1" applyFont="1" applyFill="1" applyAlignment="1">
      <alignment horizontal="center"/>
    </xf>
    <xf numFmtId="168" fontId="18" fillId="0" borderId="0" xfId="3" applyNumberFormat="1" applyFont="1" applyAlignment="1" applyProtection="1">
      <alignment horizontal="center"/>
    </xf>
    <xf numFmtId="0" fontId="72" fillId="38" borderId="0" xfId="0" applyFont="1" applyFill="1" applyAlignment="1">
      <alignment horizontal="left" vertical="center"/>
    </xf>
    <xf numFmtId="0" fontId="72" fillId="38" borderId="0" xfId="0" applyFont="1" applyFill="1" applyAlignment="1">
      <alignment horizontal="left" indent="9"/>
    </xf>
    <xf numFmtId="0" fontId="73" fillId="38" borderId="0" xfId="0" applyFont="1" applyFill="1"/>
    <xf numFmtId="0" fontId="0" fillId="38" borderId="0" xfId="0" applyFill="1"/>
    <xf numFmtId="0" fontId="0" fillId="38" borderId="0" xfId="0" applyFill="1" applyAlignment="1">
      <alignment horizontal="right"/>
    </xf>
    <xf numFmtId="43" fontId="24" fillId="38" borderId="0" xfId="0" applyNumberFormat="1" applyFont="1" applyFill="1" applyAlignment="1">
      <alignment horizontal="center"/>
    </xf>
    <xf numFmtId="0" fontId="74" fillId="38" borderId="1" xfId="0" applyFont="1" applyFill="1" applyBorder="1" applyAlignment="1">
      <alignment horizontal="left"/>
    </xf>
    <xf numFmtId="0" fontId="0" fillId="38" borderId="1" xfId="0" applyFill="1" applyBorder="1"/>
    <xf numFmtId="0" fontId="0" fillId="39" borderId="4" xfId="0" applyFill="1" applyBorder="1"/>
    <xf numFmtId="0" fontId="25" fillId="39" borderId="4" xfId="0" applyFont="1" applyFill="1" applyBorder="1" applyAlignment="1">
      <alignment vertical="center"/>
    </xf>
    <xf numFmtId="0" fontId="0" fillId="39" borderId="4" xfId="0" applyFill="1" applyBorder="1" applyAlignment="1">
      <alignment wrapText="1"/>
    </xf>
    <xf numFmtId="44" fontId="25" fillId="39" borderId="4" xfId="0" applyNumberFormat="1" applyFont="1" applyFill="1" applyBorder="1" applyAlignment="1">
      <alignment horizontal="center" wrapText="1"/>
    </xf>
    <xf numFmtId="0" fontId="0" fillId="3" borderId="0" xfId="0" applyFill="1" applyAlignment="1">
      <alignment wrapText="1"/>
    </xf>
    <xf numFmtId="0" fontId="0" fillId="3" borderId="0" xfId="0" applyFill="1"/>
    <xf numFmtId="0" fontId="24" fillId="39" borderId="4" xfId="0" applyFont="1" applyFill="1" applyBorder="1"/>
    <xf numFmtId="169" fontId="7" fillId="41" borderId="3" xfId="0" applyNumberFormat="1" applyFont="1" applyFill="1" applyBorder="1" applyAlignment="1" applyProtection="1">
      <alignment horizontal="center"/>
      <protection locked="0"/>
    </xf>
    <xf numFmtId="0" fontId="74" fillId="38" borderId="0" xfId="0" applyFont="1" applyFill="1" applyAlignment="1">
      <alignment horizontal="left"/>
    </xf>
    <xf numFmtId="0" fontId="74" fillId="38" borderId="0" xfId="0" applyFont="1" applyFill="1" applyAlignment="1">
      <alignment horizontal="left" indent="9"/>
    </xf>
    <xf numFmtId="0" fontId="0" fillId="3" borderId="8" xfId="0" applyFill="1" applyBorder="1" applyAlignment="1">
      <alignment wrapText="1"/>
    </xf>
    <xf numFmtId="0" fontId="0" fillId="3" borderId="8" xfId="0" applyFill="1" applyBorder="1"/>
    <xf numFmtId="0" fontId="0" fillId="0" borderId="8" xfId="0" applyBorder="1"/>
    <xf numFmtId="0" fontId="7" fillId="40" borderId="0" xfId="0" applyFont="1" applyFill="1" applyAlignment="1">
      <alignment horizontal="center"/>
    </xf>
    <xf numFmtId="10" fontId="7" fillId="41" borderId="3" xfId="2" applyNumberFormat="1" applyFont="1" applyFill="1" applyBorder="1" applyAlignment="1" applyProtection="1">
      <alignment horizontal="center"/>
      <protection locked="0"/>
    </xf>
    <xf numFmtId="49" fontId="7" fillId="41" borderId="3" xfId="0" applyNumberFormat="1" applyFont="1" applyFill="1" applyBorder="1" applyAlignment="1" applyProtection="1">
      <alignment horizontal="left" indent="1"/>
      <protection locked="0"/>
    </xf>
    <xf numFmtId="168" fontId="19" fillId="0" borderId="0" xfId="0" applyNumberFormat="1" applyFont="1" applyAlignment="1">
      <alignment horizontal="center" wrapText="1"/>
    </xf>
    <xf numFmtId="193" fontId="7" fillId="41" borderId="3" xfId="0" applyNumberFormat="1" applyFont="1" applyFill="1" applyBorder="1" applyAlignment="1" applyProtection="1">
      <alignment horizontal="center"/>
      <protection locked="0"/>
    </xf>
    <xf numFmtId="197" fontId="7" fillId="0" borderId="0" xfId="0" applyNumberFormat="1" applyFont="1" applyAlignment="1">
      <alignment horizontal="left"/>
    </xf>
    <xf numFmtId="195" fontId="7" fillId="0" borderId="0" xfId="0" applyNumberFormat="1" applyFont="1"/>
    <xf numFmtId="168" fontId="8" fillId="0" borderId="0" xfId="0" applyNumberFormat="1" applyFont="1" applyAlignment="1">
      <alignment horizontal="center" wrapText="1"/>
    </xf>
    <xf numFmtId="168" fontId="20" fillId="40" borderId="9" xfId="0" applyNumberFormat="1" applyFont="1" applyFill="1" applyBorder="1" applyAlignment="1" applyProtection="1">
      <alignment horizontal="center"/>
      <protection locked="0"/>
    </xf>
    <xf numFmtId="0" fontId="74" fillId="38" borderId="1" xfId="0" applyFont="1" applyFill="1" applyBorder="1" applyAlignment="1">
      <alignment horizontal="left" indent="9"/>
    </xf>
    <xf numFmtId="0" fontId="24" fillId="38" borderId="2" xfId="0" applyFont="1" applyFill="1" applyBorder="1"/>
    <xf numFmtId="0" fontId="75" fillId="38" borderId="2" xfId="0" applyFont="1" applyFill="1" applyBorder="1"/>
    <xf numFmtId="0" fontId="75" fillId="39" borderId="4" xfId="0" applyFont="1" applyFill="1" applyBorder="1"/>
    <xf numFmtId="0" fontId="75" fillId="39" borderId="4" xfId="0" applyFont="1" applyFill="1" applyBorder="1" applyAlignment="1">
      <alignment horizontal="center"/>
    </xf>
    <xf numFmtId="0" fontId="20" fillId="39" borderId="4" xfId="0" applyFont="1" applyFill="1" applyBorder="1" applyAlignment="1">
      <alignment horizontal="center" vertical="center"/>
    </xf>
    <xf numFmtId="0" fontId="20" fillId="39" borderId="4" xfId="0" applyFont="1" applyFill="1" applyBorder="1" applyAlignment="1">
      <alignment vertical="center"/>
    </xf>
    <xf numFmtId="0" fontId="75" fillId="39" borderId="4" xfId="0" applyFont="1" applyFill="1" applyBorder="1" applyAlignment="1">
      <alignment wrapText="1"/>
    </xf>
    <xf numFmtId="44" fontId="20" fillId="39" borderId="4" xfId="0" applyNumberFormat="1" applyFont="1" applyFill="1" applyBorder="1" applyAlignment="1">
      <alignment horizontal="center" wrapText="1"/>
    </xf>
    <xf numFmtId="0" fontId="75" fillId="3" borderId="0" xfId="0" applyFont="1" applyFill="1" applyAlignment="1">
      <alignment wrapText="1"/>
    </xf>
    <xf numFmtId="0" fontId="75" fillId="3" borderId="0" xfId="0" applyFont="1" applyFill="1"/>
    <xf numFmtId="0" fontId="75" fillId="0" borderId="0" xfId="0" applyFont="1"/>
    <xf numFmtId="168" fontId="7" fillId="0" borderId="0" xfId="0" applyNumberFormat="1" applyFont="1" applyAlignment="1">
      <alignment horizontal="center"/>
    </xf>
    <xf numFmtId="168" fontId="18" fillId="0" borderId="0" xfId="3" applyNumberFormat="1" applyFont="1" applyFill="1" applyAlignment="1" applyProtection="1">
      <alignment horizontal="center"/>
    </xf>
    <xf numFmtId="198" fontId="7" fillId="0" borderId="0" xfId="0" applyNumberFormat="1" applyFont="1" applyAlignment="1">
      <alignment horizontal="center"/>
    </xf>
    <xf numFmtId="168" fontId="8" fillId="0" borderId="7" xfId="0" applyNumberFormat="1" applyFont="1" applyBorder="1" applyAlignment="1">
      <alignment horizontal="center"/>
    </xf>
    <xf numFmtId="168" fontId="9" fillId="0" borderId="8" xfId="0" applyNumberFormat="1" applyFont="1" applyBorder="1" applyAlignment="1">
      <alignment horizontal="left" indent="1"/>
    </xf>
    <xf numFmtId="168" fontId="8" fillId="0" borderId="8" xfId="0" applyNumberFormat="1" applyFont="1" applyBorder="1" applyAlignment="1">
      <alignment horizontal="center"/>
    </xf>
    <xf numFmtId="198" fontId="9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left"/>
    </xf>
    <xf numFmtId="10" fontId="7" fillId="0" borderId="0" xfId="2" applyNumberFormat="1" applyFont="1" applyAlignment="1" applyProtection="1">
      <alignment horizontal="center"/>
    </xf>
    <xf numFmtId="168" fontId="9" fillId="0" borderId="8" xfId="0" applyNumberFormat="1" applyFont="1" applyBorder="1"/>
    <xf numFmtId="176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left" indent="2"/>
    </xf>
    <xf numFmtId="168" fontId="19" fillId="0" borderId="8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left" indent="1"/>
    </xf>
    <xf numFmtId="195" fontId="9" fillId="0" borderId="0" xfId="0" applyNumberFormat="1" applyFont="1" applyAlignment="1">
      <alignment horizontal="center"/>
    </xf>
    <xf numFmtId="201" fontId="7" fillId="0" borderId="0" xfId="0" applyNumberFormat="1" applyFont="1" applyAlignment="1">
      <alignment horizontal="center"/>
    </xf>
    <xf numFmtId="201" fontId="9" fillId="0" borderId="0" xfId="0" applyNumberFormat="1" applyFont="1" applyAlignment="1">
      <alignment horizontal="center"/>
    </xf>
    <xf numFmtId="199" fontId="13" fillId="0" borderId="4" xfId="5" applyNumberFormat="1" applyFont="1" applyBorder="1" applyAlignment="1" applyProtection="1">
      <alignment horizontal="center" vertical="center"/>
    </xf>
    <xf numFmtId="49" fontId="8" fillId="41" borderId="22" xfId="0" applyNumberFormat="1" applyFont="1" applyFill="1" applyBorder="1" applyAlignment="1" applyProtection="1">
      <alignment horizontal="center"/>
      <protection locked="0"/>
    </xf>
    <xf numFmtId="43" fontId="13" fillId="0" borderId="3" xfId="0" applyNumberFormat="1" applyFont="1" applyBorder="1" applyAlignment="1">
      <alignment horizontal="center"/>
    </xf>
    <xf numFmtId="43" fontId="13" fillId="0" borderId="0" xfId="0" applyNumberFormat="1" applyFont="1" applyAlignment="1">
      <alignment horizontal="center"/>
    </xf>
    <xf numFmtId="0" fontId="11" fillId="38" borderId="2" xfId="0" applyFont="1" applyFill="1" applyBorder="1"/>
    <xf numFmtId="0" fontId="12" fillId="38" borderId="2" xfId="0" applyFont="1" applyFill="1" applyBorder="1" applyAlignment="1">
      <alignment horizontal="center"/>
    </xf>
    <xf numFmtId="0" fontId="12" fillId="38" borderId="2" xfId="0" applyFont="1" applyFill="1" applyBorder="1"/>
    <xf numFmtId="168" fontId="9" fillId="0" borderId="7" xfId="0" applyNumberFormat="1" applyFont="1" applyBorder="1"/>
    <xf numFmtId="168" fontId="7" fillId="0" borderId="7" xfId="0" applyNumberFormat="1" applyFont="1" applyBorder="1"/>
    <xf numFmtId="168" fontId="9" fillId="0" borderId="4" xfId="0" applyNumberFormat="1" applyFont="1" applyBorder="1" applyAlignment="1">
      <alignment horizontal="left"/>
    </xf>
    <xf numFmtId="168" fontId="8" fillId="0" borderId="4" xfId="0" applyNumberFormat="1" applyFont="1" applyBorder="1" applyAlignment="1">
      <alignment horizontal="center"/>
    </xf>
    <xf numFmtId="43" fontId="7" fillId="0" borderId="0" xfId="0" applyNumberFormat="1" applyFont="1"/>
    <xf numFmtId="10" fontId="7" fillId="0" borderId="0" xfId="2" applyNumberFormat="1" applyFont="1" applyBorder="1" applyAlignment="1" applyProtection="1">
      <alignment horizontal="center"/>
    </xf>
    <xf numFmtId="168" fontId="8" fillId="0" borderId="0" xfId="6" applyNumberFormat="1" applyFont="1" applyAlignment="1" applyProtection="1">
      <alignment horizontal="center"/>
    </xf>
    <xf numFmtId="172" fontId="16" fillId="0" borderId="0" xfId="2" applyNumberFormat="1" applyFont="1" applyFill="1" applyBorder="1" applyAlignment="1" applyProtection="1">
      <alignment horizontal="center" vertical="center"/>
    </xf>
    <xf numFmtId="176" fontId="7" fillId="0" borderId="0" xfId="0" applyNumberFormat="1" applyFont="1"/>
    <xf numFmtId="168" fontId="7" fillId="0" borderId="0" xfId="0" applyNumberFormat="1" applyFont="1" applyAlignment="1">
      <alignment horizontal="left"/>
    </xf>
    <xf numFmtId="194" fontId="7" fillId="8" borderId="3" xfId="0" applyNumberFormat="1" applyFont="1" applyFill="1" applyBorder="1" applyAlignment="1">
      <alignment horizontal="left" indent="1"/>
    </xf>
    <xf numFmtId="0" fontId="76" fillId="39" borderId="4" xfId="0" applyFont="1" applyFill="1" applyBorder="1"/>
    <xf numFmtId="196" fontId="8" fillId="41" borderId="3" xfId="2" applyNumberFormat="1" applyFont="1" applyFill="1" applyBorder="1" applyAlignment="1" applyProtection="1">
      <alignment horizontal="center"/>
      <protection locked="0"/>
    </xf>
    <xf numFmtId="200" fontId="9" fillId="0" borderId="0" xfId="0" applyNumberFormat="1" applyFont="1" applyAlignment="1">
      <alignment horizontal="center"/>
    </xf>
    <xf numFmtId="168" fontId="7" fillId="0" borderId="0" xfId="0" applyNumberFormat="1" applyFont="1" applyProtection="1">
      <protection locked="0"/>
    </xf>
    <xf numFmtId="204" fontId="7" fillId="41" borderId="3" xfId="0" applyNumberFormat="1" applyFont="1" applyFill="1" applyBorder="1" applyAlignment="1" applyProtection="1">
      <alignment horizontal="center"/>
      <protection locked="0"/>
    </xf>
    <xf numFmtId="1" fontId="7" fillId="41" borderId="3" xfId="0" applyNumberFormat="1" applyFont="1" applyFill="1" applyBorder="1" applyAlignment="1" applyProtection="1">
      <alignment horizontal="center"/>
      <protection locked="0"/>
    </xf>
    <xf numFmtId="205" fontId="75" fillId="39" borderId="4" xfId="0" applyNumberFormat="1" applyFont="1" applyFill="1" applyBorder="1" applyAlignment="1">
      <alignment horizontal="center" wrapText="1"/>
    </xf>
    <xf numFmtId="205" fontId="92" fillId="38" borderId="2" xfId="0" applyNumberFormat="1" applyFont="1" applyFill="1" applyBorder="1" applyAlignment="1">
      <alignment horizontal="center"/>
    </xf>
    <xf numFmtId="205" fontId="75" fillId="38" borderId="2" xfId="0" applyNumberFormat="1" applyFont="1" applyFill="1" applyBorder="1" applyAlignment="1">
      <alignment horizontal="left"/>
    </xf>
    <xf numFmtId="205" fontId="9" fillId="0" borderId="7" xfId="0" applyNumberFormat="1" applyFont="1" applyBorder="1" applyAlignment="1">
      <alignment horizontal="center"/>
    </xf>
    <xf numFmtId="205" fontId="7" fillId="0" borderId="0" xfId="0" applyNumberFormat="1" applyFont="1" applyAlignment="1">
      <alignment horizontal="left" indent="1"/>
    </xf>
    <xf numFmtId="205" fontId="8" fillId="0" borderId="0" xfId="0" applyNumberFormat="1" applyFont="1" applyAlignment="1">
      <alignment horizontal="center"/>
    </xf>
    <xf numFmtId="205" fontId="8" fillId="41" borderId="22" xfId="0" applyNumberFormat="1" applyFont="1" applyFill="1" applyBorder="1" applyAlignment="1" applyProtection="1">
      <alignment horizontal="center"/>
      <protection locked="0"/>
    </xf>
    <xf numFmtId="205" fontId="9" fillId="0" borderId="0" xfId="0" applyNumberFormat="1" applyFont="1" applyAlignment="1">
      <alignment horizontal="center"/>
    </xf>
    <xf numFmtId="2" fontId="7" fillId="0" borderId="0" xfId="0" applyNumberFormat="1" applyFont="1" applyAlignment="1" applyProtection="1">
      <alignment horizontal="center"/>
      <protection locked="0"/>
    </xf>
    <xf numFmtId="168" fontId="15" fillId="0" borderId="0" xfId="3" applyNumberFormat="1" applyAlignment="1" applyProtection="1">
      <alignment horizontal="center"/>
    </xf>
    <xf numFmtId="10" fontId="7" fillId="0" borderId="0" xfId="2" applyNumberFormat="1" applyFont="1" applyFill="1" applyBorder="1" applyAlignment="1" applyProtection="1">
      <alignment horizontal="center"/>
      <protection locked="0"/>
    </xf>
    <xf numFmtId="196" fontId="7" fillId="0" borderId="0" xfId="2" applyNumberFormat="1" applyFont="1" applyFill="1" applyBorder="1" applyAlignment="1" applyProtection="1">
      <alignment horizontal="center"/>
      <protection locked="0"/>
    </xf>
    <xf numFmtId="205" fontId="7" fillId="41" borderId="3" xfId="2" applyNumberFormat="1" applyFont="1" applyFill="1" applyBorder="1" applyAlignment="1" applyProtection="1">
      <alignment horizontal="center"/>
      <protection locked="0"/>
    </xf>
    <xf numFmtId="0" fontId="75" fillId="38" borderId="27" xfId="0" applyFont="1" applyFill="1" applyBorder="1"/>
    <xf numFmtId="205" fontId="1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left" indent="1"/>
    </xf>
    <xf numFmtId="205" fontId="8" fillId="0" borderId="7" xfId="0" applyNumberFormat="1" applyFont="1" applyBorder="1" applyAlignment="1">
      <alignment horizontal="center"/>
    </xf>
    <xf numFmtId="206" fontId="7" fillId="0" borderId="0" xfId="2" applyNumberFormat="1" applyFont="1" applyFill="1" applyBorder="1" applyAlignment="1" applyProtection="1">
      <alignment horizontal="center"/>
    </xf>
    <xf numFmtId="0" fontId="15" fillId="38" borderId="0" xfId="3" applyFill="1" applyBorder="1" applyAlignment="1">
      <alignment horizontal="right"/>
    </xf>
    <xf numFmtId="0" fontId="75" fillId="38" borderId="2" xfId="0" applyFont="1" applyFill="1" applyBorder="1" applyAlignment="1">
      <alignment horizontal="center"/>
    </xf>
    <xf numFmtId="0" fontId="7" fillId="0" borderId="3" xfId="0" applyFont="1" applyBorder="1" applyAlignment="1" applyProtection="1">
      <alignment horizontal="center"/>
      <protection locked="0"/>
    </xf>
    <xf numFmtId="1" fontId="7" fillId="0" borderId="3" xfId="0" applyNumberFormat="1" applyFont="1" applyBorder="1" applyAlignment="1" applyProtection="1">
      <alignment horizontal="center"/>
      <protection locked="0"/>
    </xf>
    <xf numFmtId="205" fontId="7" fillId="0" borderId="3" xfId="0" applyNumberFormat="1" applyFont="1" applyBorder="1" applyAlignment="1" applyProtection="1">
      <alignment horizontal="center"/>
      <protection locked="0"/>
    </xf>
    <xf numFmtId="2" fontId="13" fillId="0" borderId="4" xfId="5" applyNumberFormat="1" applyFont="1" applyBorder="1" applyAlignment="1" applyProtection="1">
      <alignment horizontal="center" vertical="center"/>
    </xf>
    <xf numFmtId="0" fontId="15" fillId="38" borderId="0" xfId="3" applyFill="1" applyBorder="1" applyAlignment="1" applyProtection="1">
      <alignment horizontal="right"/>
    </xf>
    <xf numFmtId="195" fontId="7" fillId="0" borderId="0" xfId="0" applyNumberFormat="1" applyFont="1" applyProtection="1">
      <protection locked="0"/>
    </xf>
    <xf numFmtId="49" fontId="8" fillId="0" borderId="22" xfId="0" applyNumberFormat="1" applyFont="1" applyBorder="1" applyAlignment="1">
      <alignment horizontal="center"/>
    </xf>
    <xf numFmtId="205" fontId="8" fillId="0" borderId="22" xfId="0" applyNumberFormat="1" applyFont="1" applyBorder="1" applyAlignment="1">
      <alignment horizontal="center"/>
    </xf>
    <xf numFmtId="10" fontId="7" fillId="0" borderId="0" xfId="2" applyNumberFormat="1" applyFont="1" applyFill="1" applyBorder="1" applyAlignment="1" applyProtection="1">
      <alignment horizontal="center"/>
    </xf>
    <xf numFmtId="182" fontId="7" fillId="0" borderId="0" xfId="2" applyNumberFormat="1" applyFont="1" applyAlignment="1" applyProtection="1">
      <alignment horizontal="center"/>
      <protection locked="0"/>
    </xf>
    <xf numFmtId="174" fontId="13" fillId="0" borderId="0" xfId="5" applyNumberFormat="1" applyFont="1" applyBorder="1" applyAlignment="1">
      <alignment horizontal="center" vertical="center"/>
      <protection locked="0"/>
    </xf>
    <xf numFmtId="168" fontId="16" fillId="0" borderId="0" xfId="5" applyNumberFormat="1" applyBorder="1" applyAlignment="1">
      <alignment horizontal="center" vertical="center"/>
      <protection locked="0"/>
    </xf>
    <xf numFmtId="168" fontId="7" fillId="0" borderId="0" xfId="0" applyNumberFormat="1" applyFont="1" applyAlignment="1" applyProtection="1">
      <alignment horizontal="center"/>
      <protection locked="0"/>
    </xf>
    <xf numFmtId="49" fontId="7" fillId="0" borderId="3" xfId="0" applyNumberFormat="1" applyFont="1" applyBorder="1" applyAlignment="1" applyProtection="1">
      <alignment horizontal="left" indent="1"/>
      <protection locked="0"/>
    </xf>
    <xf numFmtId="205" fontId="7" fillId="0" borderId="0" xfId="2" applyNumberFormat="1" applyFont="1" applyFill="1" applyBorder="1" applyAlignment="1" applyProtection="1">
      <alignment horizontal="center"/>
      <protection locked="0"/>
    </xf>
    <xf numFmtId="182" fontId="7" fillId="0" borderId="0" xfId="2" applyNumberFormat="1" applyFont="1" applyFill="1" applyBorder="1" applyAlignment="1" applyProtection="1">
      <alignment horizontal="center"/>
      <protection locked="0"/>
    </xf>
    <xf numFmtId="205" fontId="8" fillId="0" borderId="22" xfId="0" applyNumberFormat="1" applyFont="1" applyBorder="1" applyAlignment="1" applyProtection="1">
      <alignment horizontal="center"/>
      <protection locked="0"/>
    </xf>
    <xf numFmtId="168" fontId="8" fillId="0" borderId="0" xfId="0" applyNumberFormat="1" applyFont="1" applyAlignment="1" applyProtection="1">
      <alignment horizontal="center"/>
      <protection locked="0"/>
    </xf>
    <xf numFmtId="205" fontId="20" fillId="8" borderId="9" xfId="0" applyNumberFormat="1" applyFont="1" applyFill="1" applyBorder="1" applyAlignment="1" applyProtection="1">
      <alignment horizontal="center"/>
      <protection locked="0"/>
    </xf>
    <xf numFmtId="10" fontId="16" fillId="0" borderId="0" xfId="2" applyNumberFormat="1" applyFont="1" applyFill="1" applyBorder="1" applyAlignment="1" applyProtection="1">
      <alignment horizontal="center" vertical="center"/>
    </xf>
    <xf numFmtId="10" fontId="7" fillId="0" borderId="0" xfId="2" applyNumberFormat="1" applyFont="1" applyProtection="1">
      <protection locked="0"/>
    </xf>
    <xf numFmtId="205" fontId="16" fillId="8" borderId="9" xfId="0" applyNumberFormat="1" applyFont="1" applyFill="1" applyBorder="1" applyAlignment="1" applyProtection="1">
      <alignment horizontal="center"/>
      <protection locked="0"/>
    </xf>
    <xf numFmtId="194" fontId="9" fillId="8" borderId="28" xfId="0" applyNumberFormat="1" applyFont="1" applyFill="1" applyBorder="1" applyAlignment="1" applyProtection="1">
      <alignment horizontal="center"/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205" fontId="7" fillId="0" borderId="0" xfId="0" applyNumberFormat="1" applyFont="1" applyAlignment="1" applyProtection="1">
      <alignment horizontal="center"/>
      <protection locked="0"/>
    </xf>
    <xf numFmtId="168" fontId="8" fillId="41" borderId="3" xfId="0" applyNumberFormat="1" applyFont="1" applyFill="1" applyBorder="1" applyAlignment="1">
      <alignment horizontal="center"/>
    </xf>
    <xf numFmtId="205" fontId="8" fillId="41" borderId="3" xfId="0" applyNumberFormat="1" applyFont="1" applyFill="1" applyBorder="1" applyAlignment="1">
      <alignment horizontal="center"/>
    </xf>
    <xf numFmtId="0" fontId="93" fillId="38" borderId="0" xfId="3" applyFont="1" applyFill="1" applyBorder="1" applyAlignment="1" applyProtection="1"/>
    <xf numFmtId="10" fontId="13" fillId="0" borderId="0" xfId="2" applyNumberFormat="1" applyFont="1" applyFill="1" applyBorder="1" applyAlignment="1" applyProtection="1">
      <alignment horizontal="center" vertical="center"/>
    </xf>
    <xf numFmtId="9" fontId="7" fillId="0" borderId="0" xfId="2" applyFont="1" applyProtection="1"/>
    <xf numFmtId="168" fontId="7" fillId="38" borderId="0" xfId="0" applyNumberFormat="1" applyFont="1" applyFill="1"/>
    <xf numFmtId="168" fontId="7" fillId="38" borderId="0" xfId="0" applyNumberFormat="1" applyFont="1" applyFill="1" applyAlignment="1">
      <alignment vertical="top"/>
    </xf>
    <xf numFmtId="195" fontId="21" fillId="38" borderId="0" xfId="0" applyNumberFormat="1" applyFont="1" applyFill="1" applyProtection="1">
      <protection locked="0"/>
    </xf>
    <xf numFmtId="10" fontId="16" fillId="116" borderId="0" xfId="2" applyNumberFormat="1" applyFont="1" applyFill="1" applyAlignment="1" applyProtection="1">
      <alignment horizontal="center"/>
    </xf>
    <xf numFmtId="195" fontId="16" fillId="38" borderId="0" xfId="0" applyNumberFormat="1" applyFont="1" applyFill="1" applyProtection="1">
      <protection locked="0"/>
    </xf>
    <xf numFmtId="193" fontId="7" fillId="0" borderId="0" xfId="0" applyNumberFormat="1" applyFont="1" applyAlignment="1" applyProtection="1">
      <alignment horizontal="center"/>
      <protection locked="0"/>
    </xf>
    <xf numFmtId="208" fontId="9" fillId="0" borderId="0" xfId="0" applyNumberFormat="1" applyFont="1"/>
    <xf numFmtId="195" fontId="9" fillId="0" borderId="0" xfId="0" applyNumberFormat="1" applyFont="1"/>
    <xf numFmtId="10" fontId="16" fillId="38" borderId="0" xfId="2" applyNumberFormat="1" applyFont="1" applyFill="1" applyAlignment="1" applyProtection="1">
      <alignment horizontal="center"/>
    </xf>
    <xf numFmtId="168" fontId="21" fillId="38" borderId="0" xfId="0" applyNumberFormat="1" applyFont="1" applyFill="1"/>
    <xf numFmtId="168" fontId="21" fillId="0" borderId="0" xfId="0" applyNumberFormat="1" applyFont="1"/>
    <xf numFmtId="10" fontId="16" fillId="41" borderId="3" xfId="2" applyNumberFormat="1" applyFont="1" applyFill="1" applyBorder="1" applyAlignment="1" applyProtection="1">
      <alignment horizontal="center"/>
      <protection locked="0"/>
    </xf>
    <xf numFmtId="10" fontId="16" fillId="0" borderId="0" xfId="2" applyNumberFormat="1" applyFont="1" applyProtection="1">
      <protection locked="0"/>
    </xf>
    <xf numFmtId="168" fontId="16" fillId="38" borderId="0" xfId="0" applyNumberFormat="1" applyFont="1" applyFill="1"/>
    <xf numFmtId="168" fontId="16" fillId="0" borderId="0" xfId="0" applyNumberFormat="1" applyFont="1" applyAlignment="1">
      <alignment horizontal="left"/>
    </xf>
    <xf numFmtId="10" fontId="16" fillId="0" borderId="0" xfId="2" applyNumberFormat="1" applyFont="1" applyFill="1" applyBorder="1" applyAlignment="1" applyProtection="1">
      <alignment horizontal="center"/>
      <protection locked="0"/>
    </xf>
    <xf numFmtId="0" fontId="7" fillId="41" borderId="3" xfId="0" applyFont="1" applyFill="1" applyBorder="1" applyAlignment="1" applyProtection="1">
      <alignment horizontal="left" indent="1"/>
      <protection locked="0"/>
    </xf>
    <xf numFmtId="10" fontId="7" fillId="0" borderId="0" xfId="2" applyNumberFormat="1" applyFont="1" applyBorder="1" applyProtection="1"/>
    <xf numFmtId="2" fontId="7" fillId="40" borderId="3" xfId="0" applyNumberFormat="1" applyFont="1" applyFill="1" applyBorder="1" applyAlignment="1" applyProtection="1">
      <alignment horizontal="center"/>
      <protection locked="0"/>
    </xf>
    <xf numFmtId="168" fontId="8" fillId="0" borderId="0" xfId="0" applyNumberFormat="1" applyFont="1" applyAlignment="1">
      <alignment horizontal="right"/>
    </xf>
    <xf numFmtId="2" fontId="16" fillId="0" borderId="0" xfId="0" applyNumberFormat="1" applyFont="1" applyAlignment="1" applyProtection="1">
      <alignment horizontal="center"/>
      <protection locked="0"/>
    </xf>
    <xf numFmtId="193" fontId="16" fillId="0" borderId="0" xfId="0" applyNumberFormat="1" applyFont="1" applyAlignment="1" applyProtection="1">
      <alignment horizontal="center"/>
      <protection locked="0"/>
    </xf>
    <xf numFmtId="168" fontId="16" fillId="0" borderId="0" xfId="0" applyNumberFormat="1" applyFont="1"/>
    <xf numFmtId="195" fontId="16" fillId="0" borderId="0" xfId="0" applyNumberFormat="1" applyFont="1" applyProtection="1">
      <protection locked="0"/>
    </xf>
    <xf numFmtId="2" fontId="7" fillId="38" borderId="0" xfId="0" applyNumberFormat="1" applyFont="1" applyFill="1" applyAlignment="1" applyProtection="1">
      <alignment horizontal="center"/>
      <protection locked="0"/>
    </xf>
    <xf numFmtId="168" fontId="7" fillId="38" borderId="0" xfId="0" applyNumberFormat="1" applyFont="1" applyFill="1" applyAlignment="1" applyProtection="1">
      <alignment horizontal="center"/>
      <protection locked="0"/>
    </xf>
    <xf numFmtId="182" fontId="7" fillId="38" borderId="0" xfId="2" applyNumberFormat="1" applyFont="1" applyFill="1" applyBorder="1" applyAlignment="1" applyProtection="1">
      <alignment horizontal="center"/>
      <protection locked="0"/>
    </xf>
    <xf numFmtId="0" fontId="95" fillId="0" borderId="0" xfId="0" applyFont="1"/>
    <xf numFmtId="203" fontId="9" fillId="0" borderId="0" xfId="0" applyNumberFormat="1" applyFont="1" applyAlignment="1">
      <alignment horizontal="center"/>
    </xf>
    <xf numFmtId="239" fontId="9" fillId="0" borderId="0" xfId="0" applyNumberFormat="1" applyFont="1" applyAlignment="1">
      <alignment horizontal="center"/>
    </xf>
    <xf numFmtId="0" fontId="185" fillId="0" borderId="0" xfId="0" applyFont="1"/>
    <xf numFmtId="0" fontId="186" fillId="0" borderId="0" xfId="0" applyFont="1"/>
    <xf numFmtId="0" fontId="187" fillId="0" borderId="0" xfId="0" applyFont="1"/>
    <xf numFmtId="0" fontId="95" fillId="120" borderId="3" xfId="0" applyFont="1" applyFill="1" applyBorder="1"/>
    <xf numFmtId="0" fontId="185" fillId="0" borderId="4" xfId="0" applyFont="1" applyBorder="1"/>
    <xf numFmtId="0" fontId="187" fillId="0" borderId="4" xfId="0" applyFont="1" applyBorder="1"/>
    <xf numFmtId="0" fontId="187" fillId="120" borderId="22" xfId="0" applyFont="1" applyFill="1" applyBorder="1"/>
    <xf numFmtId="240" fontId="7" fillId="0" borderId="0" xfId="0" applyNumberFormat="1" applyFont="1"/>
    <xf numFmtId="205" fontId="95" fillId="120" borderId="3" xfId="0" applyNumberFormat="1" applyFont="1" applyFill="1" applyBorder="1"/>
    <xf numFmtId="240" fontId="95" fillId="121" borderId="26" xfId="0" applyNumberFormat="1" applyFont="1" applyFill="1" applyBorder="1"/>
    <xf numFmtId="2" fontId="13" fillId="0" borderId="4" xfId="0" applyNumberFormat="1" applyFont="1" applyBorder="1"/>
    <xf numFmtId="2" fontId="95" fillId="0" borderId="0" xfId="0" applyNumberFormat="1" applyFont="1"/>
    <xf numFmtId="193" fontId="13" fillId="0" borderId="4" xfId="5" applyNumberFormat="1" applyFont="1" applyBorder="1" applyAlignment="1" applyProtection="1">
      <alignment horizontal="center" vertical="center"/>
    </xf>
    <xf numFmtId="2" fontId="7" fillId="119" borderId="0" xfId="0" applyNumberFormat="1" applyFont="1" applyFill="1" applyAlignment="1" applyProtection="1">
      <alignment horizontal="center"/>
      <protection locked="0"/>
    </xf>
    <xf numFmtId="10" fontId="95" fillId="41" borderId="26" xfId="2" applyNumberFormat="1" applyFont="1" applyFill="1" applyBorder="1" applyAlignment="1" applyProtection="1">
      <alignment horizontal="center"/>
      <protection locked="0"/>
    </xf>
    <xf numFmtId="10" fontId="7" fillId="0" borderId="0" xfId="0" applyNumberFormat="1" applyFont="1"/>
    <xf numFmtId="168" fontId="7" fillId="0" borderId="0" xfId="0" applyNumberFormat="1" applyFont="1" applyAlignment="1">
      <alignment wrapText="1"/>
    </xf>
    <xf numFmtId="196" fontId="7" fillId="119" borderId="0" xfId="2" applyNumberFormat="1" applyFont="1" applyFill="1" applyBorder="1" applyAlignment="1" applyProtection="1">
      <alignment horizontal="center" vertical="center"/>
      <protection locked="0"/>
    </xf>
    <xf numFmtId="10" fontId="7" fillId="0" borderId="0" xfId="0" applyNumberFormat="1" applyFont="1" applyAlignment="1">
      <alignment horizontal="center"/>
    </xf>
    <xf numFmtId="203" fontId="7" fillId="0" borderId="0" xfId="0" applyNumberFormat="1" applyFont="1" applyAlignment="1">
      <alignment horizontal="center"/>
    </xf>
    <xf numFmtId="241" fontId="13" fillId="0" borderId="4" xfId="5" applyNumberFormat="1" applyFont="1" applyBorder="1" applyAlignment="1" applyProtection="1">
      <alignment horizontal="center" vertical="center"/>
    </xf>
    <xf numFmtId="2" fontId="72" fillId="38" borderId="0" xfId="0" applyNumberFormat="1" applyFont="1" applyFill="1" applyAlignment="1">
      <alignment horizontal="left" vertical="center"/>
    </xf>
    <xf numFmtId="2" fontId="74" fillId="38" borderId="1" xfId="0" applyNumberFormat="1" applyFont="1" applyFill="1" applyBorder="1" applyAlignment="1">
      <alignment horizontal="left"/>
    </xf>
    <xf numFmtId="2" fontId="8" fillId="3" borderId="0" xfId="0" applyNumberFormat="1" applyFont="1" applyFill="1" applyAlignment="1">
      <alignment horizontal="center"/>
    </xf>
    <xf numFmtId="2" fontId="0" fillId="39" borderId="4" xfId="0" applyNumberFormat="1" applyFill="1" applyBorder="1"/>
    <xf numFmtId="2" fontId="8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8" fillId="0" borderId="0" xfId="0" applyNumberFormat="1" applyFont="1" applyAlignment="1">
      <alignment horizontal="center" wrapText="1"/>
    </xf>
    <xf numFmtId="2" fontId="7" fillId="0" borderId="0" xfId="0" applyNumberFormat="1" applyFont="1"/>
    <xf numFmtId="2" fontId="7" fillId="41" borderId="3" xfId="0" applyNumberFormat="1" applyFont="1" applyFill="1" applyBorder="1" applyAlignment="1" applyProtection="1">
      <alignment horizontal="center"/>
      <protection locked="0"/>
    </xf>
    <xf numFmtId="2" fontId="95" fillId="120" borderId="3" xfId="0" applyNumberFormat="1" applyFont="1" applyFill="1" applyBorder="1" applyAlignment="1" applyProtection="1">
      <alignment horizontal="center"/>
      <protection locked="0"/>
    </xf>
    <xf numFmtId="242" fontId="9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 wrapText="1"/>
    </xf>
    <xf numFmtId="205" fontId="9" fillId="0" borderId="64" xfId="0" applyNumberFormat="1" applyFont="1" applyBorder="1" applyAlignment="1">
      <alignment horizontal="center"/>
    </xf>
    <xf numFmtId="0" fontId="24" fillId="0" borderId="0" xfId="0" applyFont="1"/>
    <xf numFmtId="0" fontId="25" fillId="0" borderId="0" xfId="0" applyFont="1" applyAlignment="1">
      <alignment vertical="center"/>
    </xf>
    <xf numFmtId="0" fontId="0" fillId="0" borderId="0" xfId="0" applyAlignment="1">
      <alignment wrapText="1"/>
    </xf>
    <xf numFmtId="44" fontId="25" fillId="0" borderId="0" xfId="0" applyNumberFormat="1" applyFont="1" applyAlignment="1">
      <alignment horizontal="center" wrapText="1"/>
    </xf>
    <xf numFmtId="243" fontId="7" fillId="0" borderId="0" xfId="0" applyNumberFormat="1" applyFont="1"/>
    <xf numFmtId="0" fontId="75" fillId="38" borderId="2" xfId="0" applyFont="1" applyFill="1" applyBorder="1" applyAlignment="1">
      <alignment horizontal="center"/>
    </xf>
    <xf numFmtId="205" fontId="9" fillId="0" borderId="7" xfId="0" applyNumberFormat="1" applyFont="1" applyBorder="1" applyAlignment="1">
      <alignment horizontal="center"/>
    </xf>
  </cellXfs>
  <cellStyles count="60239">
    <cellStyle name=" 1" xfId="10" xr:uid="{00000000-0005-0000-0000-000000000000}"/>
    <cellStyle name=" 1 2" xfId="11" xr:uid="{00000000-0005-0000-0000-000001000000}"/>
    <cellStyle name=" 1 2 2" xfId="305" xr:uid="{00000000-0005-0000-0000-000002000000}"/>
    <cellStyle name=" 1 2 3" xfId="306" xr:uid="{00000000-0005-0000-0000-000003000000}"/>
    <cellStyle name=" 1 3" xfId="307" xr:uid="{00000000-0005-0000-0000-000004000000}"/>
    <cellStyle name=" 1 3 2" xfId="308" xr:uid="{00000000-0005-0000-0000-000005000000}"/>
    <cellStyle name=" 1 4" xfId="309" xr:uid="{00000000-0005-0000-0000-000006000000}"/>
    <cellStyle name=" 1_29(d) - Gas extensions -tariffs" xfId="12" xr:uid="{00000000-0005-0000-0000-000007000000}"/>
    <cellStyle name="_3GIS model v2.77_Distribution Business_Retail Fin Perform " xfId="310" xr:uid="{00000000-0005-0000-0000-000008000000}"/>
    <cellStyle name="_3GIS model v2.77_Fleet Overhead Costs 2_Retail Fin Perform " xfId="311" xr:uid="{00000000-0005-0000-0000-000009000000}"/>
    <cellStyle name="_3GIS model v2.77_Fleet Overhead Costs_Retail Fin Perform " xfId="312" xr:uid="{00000000-0005-0000-0000-00000A000000}"/>
    <cellStyle name="_3GIS model v2.77_Forecast 2_Retail Fin Perform " xfId="313" xr:uid="{00000000-0005-0000-0000-00000B000000}"/>
    <cellStyle name="_3GIS model v2.77_Forecast_Retail Fin Perform " xfId="314" xr:uid="{00000000-0005-0000-0000-00000C000000}"/>
    <cellStyle name="_3GIS model v2.77_Funding &amp; Cashflow_1_Retail Fin Perform " xfId="315" xr:uid="{00000000-0005-0000-0000-00000D000000}"/>
    <cellStyle name="_3GIS model v2.77_Funding &amp; Cashflow_Retail Fin Perform " xfId="316" xr:uid="{00000000-0005-0000-0000-00000E000000}"/>
    <cellStyle name="_3GIS model v2.77_Group P&amp;L_1_Retail Fin Perform " xfId="317" xr:uid="{00000000-0005-0000-0000-00000F000000}"/>
    <cellStyle name="_3GIS model v2.77_Group P&amp;L_Retail Fin Perform " xfId="318" xr:uid="{00000000-0005-0000-0000-000010000000}"/>
    <cellStyle name="_3GIS model v2.77_Opening  Detailed BS_Retail Fin Perform " xfId="319" xr:uid="{00000000-0005-0000-0000-000011000000}"/>
    <cellStyle name="_3GIS model v2.77_OUTPUT DB_Retail Fin Perform " xfId="320" xr:uid="{00000000-0005-0000-0000-000012000000}"/>
    <cellStyle name="_3GIS model v2.77_OUTPUT EB_Retail Fin Perform " xfId="321" xr:uid="{00000000-0005-0000-0000-000013000000}"/>
    <cellStyle name="_3GIS model v2.77_Report_Retail Fin Perform " xfId="322" xr:uid="{00000000-0005-0000-0000-000014000000}"/>
    <cellStyle name="_3GIS model v2.77_Retail Fin Perform " xfId="323" xr:uid="{00000000-0005-0000-0000-000015000000}"/>
    <cellStyle name="_3GIS model v2.77_Sheet2 2_Retail Fin Perform " xfId="324" xr:uid="{00000000-0005-0000-0000-000016000000}"/>
    <cellStyle name="_3GIS model v2.77_Sheet2_Retail Fin Perform " xfId="325" xr:uid="{00000000-0005-0000-0000-000017000000}"/>
    <cellStyle name="_Capex" xfId="13" xr:uid="{00000000-0005-0000-0000-000018000000}"/>
    <cellStyle name="_Capex 2" xfId="14" xr:uid="{00000000-0005-0000-0000-000019000000}"/>
    <cellStyle name="_Capex_29(d) - Gas extensions -tariffs" xfId="15" xr:uid="{00000000-0005-0000-0000-00001A000000}"/>
    <cellStyle name="_UED AMP 2009-14 Final 250309 Less PU" xfId="16" xr:uid="{00000000-0005-0000-0000-00001B000000}"/>
    <cellStyle name="_UED AMP 2009-14 Final 250309 Less PU_1011 monthly" xfId="17" xr:uid="{00000000-0005-0000-0000-00001C000000}"/>
    <cellStyle name="20% - Accent1 10" xfId="843" xr:uid="{00000000-0005-0000-0000-00001D000000}"/>
    <cellStyle name="20% - Accent1 11" xfId="844" xr:uid="{00000000-0005-0000-0000-00001E000000}"/>
    <cellStyle name="20% - Accent1 12" xfId="845" xr:uid="{00000000-0005-0000-0000-00001F000000}"/>
    <cellStyle name="20% - Accent1 13" xfId="846" xr:uid="{00000000-0005-0000-0000-000020000000}"/>
    <cellStyle name="20% - Accent1 2" xfId="18" xr:uid="{00000000-0005-0000-0000-000021000000}"/>
    <cellStyle name="20% - Accent1 2 2" xfId="326" xr:uid="{00000000-0005-0000-0000-000022000000}"/>
    <cellStyle name="20% - Accent1 2 3" xfId="327" xr:uid="{00000000-0005-0000-0000-000023000000}"/>
    <cellStyle name="20% - Accent1 3" xfId="328" xr:uid="{00000000-0005-0000-0000-000024000000}"/>
    <cellStyle name="20% - Accent1 4" xfId="329" xr:uid="{00000000-0005-0000-0000-000025000000}"/>
    <cellStyle name="20% - Accent1 5" xfId="847" xr:uid="{00000000-0005-0000-0000-000026000000}"/>
    <cellStyle name="20% - Accent1 6" xfId="848" xr:uid="{00000000-0005-0000-0000-000027000000}"/>
    <cellStyle name="20% - Accent1 7" xfId="849" xr:uid="{00000000-0005-0000-0000-000028000000}"/>
    <cellStyle name="20% - Accent1 8" xfId="850" xr:uid="{00000000-0005-0000-0000-000029000000}"/>
    <cellStyle name="20% - Accent1 9" xfId="851" xr:uid="{00000000-0005-0000-0000-00002A000000}"/>
    <cellStyle name="20% - Accent2 10" xfId="852" xr:uid="{00000000-0005-0000-0000-00002B000000}"/>
    <cellStyle name="20% - Accent2 11" xfId="853" xr:uid="{00000000-0005-0000-0000-00002C000000}"/>
    <cellStyle name="20% - Accent2 12" xfId="854" xr:uid="{00000000-0005-0000-0000-00002D000000}"/>
    <cellStyle name="20% - Accent2 13" xfId="855" xr:uid="{00000000-0005-0000-0000-00002E000000}"/>
    <cellStyle name="20% - Accent2 2" xfId="19" xr:uid="{00000000-0005-0000-0000-00002F000000}"/>
    <cellStyle name="20% - Accent2 2 2" xfId="330" xr:uid="{00000000-0005-0000-0000-000030000000}"/>
    <cellStyle name="20% - Accent2 2 3" xfId="331" xr:uid="{00000000-0005-0000-0000-000031000000}"/>
    <cellStyle name="20% - Accent2 3" xfId="332" xr:uid="{00000000-0005-0000-0000-000032000000}"/>
    <cellStyle name="20% - Accent2 4" xfId="856" xr:uid="{00000000-0005-0000-0000-000033000000}"/>
    <cellStyle name="20% - Accent2 5" xfId="857" xr:uid="{00000000-0005-0000-0000-000034000000}"/>
    <cellStyle name="20% - Accent2 6" xfId="858" xr:uid="{00000000-0005-0000-0000-000035000000}"/>
    <cellStyle name="20% - Accent2 7" xfId="859" xr:uid="{00000000-0005-0000-0000-000036000000}"/>
    <cellStyle name="20% - Accent2 8" xfId="860" xr:uid="{00000000-0005-0000-0000-000037000000}"/>
    <cellStyle name="20% - Accent2 9" xfId="861" xr:uid="{00000000-0005-0000-0000-000038000000}"/>
    <cellStyle name="20% - Accent3 10" xfId="862" xr:uid="{00000000-0005-0000-0000-000039000000}"/>
    <cellStyle name="20% - Accent3 11" xfId="863" xr:uid="{00000000-0005-0000-0000-00003A000000}"/>
    <cellStyle name="20% - Accent3 12" xfId="864" xr:uid="{00000000-0005-0000-0000-00003B000000}"/>
    <cellStyle name="20% - Accent3 13" xfId="865" xr:uid="{00000000-0005-0000-0000-00003C000000}"/>
    <cellStyle name="20% - Accent3 2" xfId="20" xr:uid="{00000000-0005-0000-0000-00003D000000}"/>
    <cellStyle name="20% - Accent3 2 2" xfId="333" xr:uid="{00000000-0005-0000-0000-00003E000000}"/>
    <cellStyle name="20% - Accent3 2 3" xfId="334" xr:uid="{00000000-0005-0000-0000-00003F000000}"/>
    <cellStyle name="20% - Accent3 3" xfId="335" xr:uid="{00000000-0005-0000-0000-000040000000}"/>
    <cellStyle name="20% - Accent3 4" xfId="866" xr:uid="{00000000-0005-0000-0000-000041000000}"/>
    <cellStyle name="20% - Accent3 5" xfId="867" xr:uid="{00000000-0005-0000-0000-000042000000}"/>
    <cellStyle name="20% - Accent3 6" xfId="868" xr:uid="{00000000-0005-0000-0000-000043000000}"/>
    <cellStyle name="20% - Accent3 7" xfId="869" xr:uid="{00000000-0005-0000-0000-000044000000}"/>
    <cellStyle name="20% - Accent3 8" xfId="870" xr:uid="{00000000-0005-0000-0000-000045000000}"/>
    <cellStyle name="20% - Accent3 9" xfId="871" xr:uid="{00000000-0005-0000-0000-000046000000}"/>
    <cellStyle name="20% - Accent4 10" xfId="872" xr:uid="{00000000-0005-0000-0000-000047000000}"/>
    <cellStyle name="20% - Accent4 11" xfId="873" xr:uid="{00000000-0005-0000-0000-000048000000}"/>
    <cellStyle name="20% - Accent4 12" xfId="874" xr:uid="{00000000-0005-0000-0000-000049000000}"/>
    <cellStyle name="20% - Accent4 13" xfId="875" xr:uid="{00000000-0005-0000-0000-00004A000000}"/>
    <cellStyle name="20% - Accent4 2" xfId="21" xr:uid="{00000000-0005-0000-0000-00004B000000}"/>
    <cellStyle name="20% - Accent4 2 2" xfId="336" xr:uid="{00000000-0005-0000-0000-00004C000000}"/>
    <cellStyle name="20% - Accent4 2 3" xfId="337" xr:uid="{00000000-0005-0000-0000-00004D000000}"/>
    <cellStyle name="20% - Accent4 3" xfId="338" xr:uid="{00000000-0005-0000-0000-00004E000000}"/>
    <cellStyle name="20% - Accent4 4" xfId="876" xr:uid="{00000000-0005-0000-0000-00004F000000}"/>
    <cellStyle name="20% - Accent4 5" xfId="877" xr:uid="{00000000-0005-0000-0000-000050000000}"/>
    <cellStyle name="20% - Accent4 6" xfId="878" xr:uid="{00000000-0005-0000-0000-000051000000}"/>
    <cellStyle name="20% - Accent4 7" xfId="879" xr:uid="{00000000-0005-0000-0000-000052000000}"/>
    <cellStyle name="20% - Accent4 8" xfId="880" xr:uid="{00000000-0005-0000-0000-000053000000}"/>
    <cellStyle name="20% - Accent4 9" xfId="881" xr:uid="{00000000-0005-0000-0000-000054000000}"/>
    <cellStyle name="20% - Accent5 10" xfId="882" xr:uid="{00000000-0005-0000-0000-000055000000}"/>
    <cellStyle name="20% - Accent5 11" xfId="883" xr:uid="{00000000-0005-0000-0000-000056000000}"/>
    <cellStyle name="20% - Accent5 12" xfId="884" xr:uid="{00000000-0005-0000-0000-000057000000}"/>
    <cellStyle name="20% - Accent5 13" xfId="885" xr:uid="{00000000-0005-0000-0000-000058000000}"/>
    <cellStyle name="20% - Accent5 2" xfId="22" xr:uid="{00000000-0005-0000-0000-000059000000}"/>
    <cellStyle name="20% - Accent5 2 2" xfId="339" xr:uid="{00000000-0005-0000-0000-00005A000000}"/>
    <cellStyle name="20% - Accent5 3" xfId="340" xr:uid="{00000000-0005-0000-0000-00005B000000}"/>
    <cellStyle name="20% - Accent5 4" xfId="886" xr:uid="{00000000-0005-0000-0000-00005C000000}"/>
    <cellStyle name="20% - Accent5 5" xfId="887" xr:uid="{00000000-0005-0000-0000-00005D000000}"/>
    <cellStyle name="20% - Accent5 6" xfId="888" xr:uid="{00000000-0005-0000-0000-00005E000000}"/>
    <cellStyle name="20% - Accent5 7" xfId="889" xr:uid="{00000000-0005-0000-0000-00005F000000}"/>
    <cellStyle name="20% - Accent5 8" xfId="890" xr:uid="{00000000-0005-0000-0000-000060000000}"/>
    <cellStyle name="20% - Accent5 9" xfId="891" xr:uid="{00000000-0005-0000-0000-000061000000}"/>
    <cellStyle name="20% - Accent6 10" xfId="892" xr:uid="{00000000-0005-0000-0000-000062000000}"/>
    <cellStyle name="20% - Accent6 11" xfId="893" xr:uid="{00000000-0005-0000-0000-000063000000}"/>
    <cellStyle name="20% - Accent6 12" xfId="894" xr:uid="{00000000-0005-0000-0000-000064000000}"/>
    <cellStyle name="20% - Accent6 13" xfId="895" xr:uid="{00000000-0005-0000-0000-000065000000}"/>
    <cellStyle name="20% - Accent6 2" xfId="23" xr:uid="{00000000-0005-0000-0000-000066000000}"/>
    <cellStyle name="20% - Accent6 2 2" xfId="341" xr:uid="{00000000-0005-0000-0000-000067000000}"/>
    <cellStyle name="20% - Accent6 3" xfId="896" xr:uid="{00000000-0005-0000-0000-000068000000}"/>
    <cellStyle name="20% - Accent6 4" xfId="897" xr:uid="{00000000-0005-0000-0000-000069000000}"/>
    <cellStyle name="20% - Accent6 5" xfId="898" xr:uid="{00000000-0005-0000-0000-00006A000000}"/>
    <cellStyle name="20% - Accent6 6" xfId="899" xr:uid="{00000000-0005-0000-0000-00006B000000}"/>
    <cellStyle name="20% - Accent6 7" xfId="900" xr:uid="{00000000-0005-0000-0000-00006C000000}"/>
    <cellStyle name="20% - Accent6 8" xfId="901" xr:uid="{00000000-0005-0000-0000-00006D000000}"/>
    <cellStyle name="20% - Accent6 9" xfId="902" xr:uid="{00000000-0005-0000-0000-00006E000000}"/>
    <cellStyle name="40% - Accent1 10" xfId="903" xr:uid="{00000000-0005-0000-0000-00006F000000}"/>
    <cellStyle name="40% - Accent1 11" xfId="904" xr:uid="{00000000-0005-0000-0000-000070000000}"/>
    <cellStyle name="40% - Accent1 12" xfId="905" xr:uid="{00000000-0005-0000-0000-000071000000}"/>
    <cellStyle name="40% - Accent1 13" xfId="906" xr:uid="{00000000-0005-0000-0000-000072000000}"/>
    <cellStyle name="40% - Accent1 2" xfId="24" xr:uid="{00000000-0005-0000-0000-000073000000}"/>
    <cellStyle name="40% - Accent1 2 2" xfId="342" xr:uid="{00000000-0005-0000-0000-000074000000}"/>
    <cellStyle name="40% - Accent1 2 3" xfId="343" xr:uid="{00000000-0005-0000-0000-000075000000}"/>
    <cellStyle name="40% - Accent1 3" xfId="344" xr:uid="{00000000-0005-0000-0000-000076000000}"/>
    <cellStyle name="40% - Accent1 4" xfId="345" xr:uid="{00000000-0005-0000-0000-000077000000}"/>
    <cellStyle name="40% - Accent1 5" xfId="907" xr:uid="{00000000-0005-0000-0000-000078000000}"/>
    <cellStyle name="40% - Accent1 6" xfId="908" xr:uid="{00000000-0005-0000-0000-000079000000}"/>
    <cellStyle name="40% - Accent1 7" xfId="909" xr:uid="{00000000-0005-0000-0000-00007A000000}"/>
    <cellStyle name="40% - Accent1 8" xfId="910" xr:uid="{00000000-0005-0000-0000-00007B000000}"/>
    <cellStyle name="40% - Accent1 9" xfId="911" xr:uid="{00000000-0005-0000-0000-00007C000000}"/>
    <cellStyle name="40% - Accent2 10" xfId="912" xr:uid="{00000000-0005-0000-0000-00007D000000}"/>
    <cellStyle name="40% - Accent2 11" xfId="913" xr:uid="{00000000-0005-0000-0000-00007E000000}"/>
    <cellStyle name="40% - Accent2 12" xfId="914" xr:uid="{00000000-0005-0000-0000-00007F000000}"/>
    <cellStyle name="40% - Accent2 13" xfId="915" xr:uid="{00000000-0005-0000-0000-000080000000}"/>
    <cellStyle name="40% - Accent2 2" xfId="25" xr:uid="{00000000-0005-0000-0000-000081000000}"/>
    <cellStyle name="40% - Accent2 2 2" xfId="346" xr:uid="{00000000-0005-0000-0000-000082000000}"/>
    <cellStyle name="40% - Accent2 3" xfId="347" xr:uid="{00000000-0005-0000-0000-000083000000}"/>
    <cellStyle name="40% - Accent2 4" xfId="916" xr:uid="{00000000-0005-0000-0000-000084000000}"/>
    <cellStyle name="40% - Accent2 5" xfId="917" xr:uid="{00000000-0005-0000-0000-000085000000}"/>
    <cellStyle name="40% - Accent2 6" xfId="918" xr:uid="{00000000-0005-0000-0000-000086000000}"/>
    <cellStyle name="40% - Accent2 7" xfId="919" xr:uid="{00000000-0005-0000-0000-000087000000}"/>
    <cellStyle name="40% - Accent2 8" xfId="920" xr:uid="{00000000-0005-0000-0000-000088000000}"/>
    <cellStyle name="40% - Accent2 9" xfId="921" xr:uid="{00000000-0005-0000-0000-000089000000}"/>
    <cellStyle name="40% - Accent3 10" xfId="922" xr:uid="{00000000-0005-0000-0000-00008A000000}"/>
    <cellStyle name="40% - Accent3 11" xfId="923" xr:uid="{00000000-0005-0000-0000-00008B000000}"/>
    <cellStyle name="40% - Accent3 12" xfId="924" xr:uid="{00000000-0005-0000-0000-00008C000000}"/>
    <cellStyle name="40% - Accent3 13" xfId="925" xr:uid="{00000000-0005-0000-0000-00008D000000}"/>
    <cellStyle name="40% - Accent3 2" xfId="26" xr:uid="{00000000-0005-0000-0000-00008E000000}"/>
    <cellStyle name="40% - Accent3 2 2" xfId="348" xr:uid="{00000000-0005-0000-0000-00008F000000}"/>
    <cellStyle name="40% - Accent3 2 3" xfId="349" xr:uid="{00000000-0005-0000-0000-000090000000}"/>
    <cellStyle name="40% - Accent3 3" xfId="350" xr:uid="{00000000-0005-0000-0000-000091000000}"/>
    <cellStyle name="40% - Accent3 4" xfId="926" xr:uid="{00000000-0005-0000-0000-000092000000}"/>
    <cellStyle name="40% - Accent3 5" xfId="927" xr:uid="{00000000-0005-0000-0000-000093000000}"/>
    <cellStyle name="40% - Accent3 6" xfId="928" xr:uid="{00000000-0005-0000-0000-000094000000}"/>
    <cellStyle name="40% - Accent3 7" xfId="929" xr:uid="{00000000-0005-0000-0000-000095000000}"/>
    <cellStyle name="40% - Accent3 8" xfId="930" xr:uid="{00000000-0005-0000-0000-000096000000}"/>
    <cellStyle name="40% - Accent3 9" xfId="931" xr:uid="{00000000-0005-0000-0000-000097000000}"/>
    <cellStyle name="40% - Accent4 10" xfId="932" xr:uid="{00000000-0005-0000-0000-000098000000}"/>
    <cellStyle name="40% - Accent4 11" xfId="933" xr:uid="{00000000-0005-0000-0000-000099000000}"/>
    <cellStyle name="40% - Accent4 12" xfId="934" xr:uid="{00000000-0005-0000-0000-00009A000000}"/>
    <cellStyle name="40% - Accent4 13" xfId="935" xr:uid="{00000000-0005-0000-0000-00009B000000}"/>
    <cellStyle name="40% - Accent4 2" xfId="27" xr:uid="{00000000-0005-0000-0000-00009C000000}"/>
    <cellStyle name="40% - Accent4 2 2" xfId="351" xr:uid="{00000000-0005-0000-0000-00009D000000}"/>
    <cellStyle name="40% - Accent4 2 3" xfId="352" xr:uid="{00000000-0005-0000-0000-00009E000000}"/>
    <cellStyle name="40% - Accent4 3" xfId="353" xr:uid="{00000000-0005-0000-0000-00009F000000}"/>
    <cellStyle name="40% - Accent4 4" xfId="936" xr:uid="{00000000-0005-0000-0000-0000A0000000}"/>
    <cellStyle name="40% - Accent4 5" xfId="937" xr:uid="{00000000-0005-0000-0000-0000A1000000}"/>
    <cellStyle name="40% - Accent4 6" xfId="938" xr:uid="{00000000-0005-0000-0000-0000A2000000}"/>
    <cellStyle name="40% - Accent4 7" xfId="939" xr:uid="{00000000-0005-0000-0000-0000A3000000}"/>
    <cellStyle name="40% - Accent4 8" xfId="940" xr:uid="{00000000-0005-0000-0000-0000A4000000}"/>
    <cellStyle name="40% - Accent4 9" xfId="941" xr:uid="{00000000-0005-0000-0000-0000A5000000}"/>
    <cellStyle name="40% - Accent5 10" xfId="942" xr:uid="{00000000-0005-0000-0000-0000A6000000}"/>
    <cellStyle name="40% - Accent5 11" xfId="943" xr:uid="{00000000-0005-0000-0000-0000A7000000}"/>
    <cellStyle name="40% - Accent5 12" xfId="944" xr:uid="{00000000-0005-0000-0000-0000A8000000}"/>
    <cellStyle name="40% - Accent5 13" xfId="945" xr:uid="{00000000-0005-0000-0000-0000A9000000}"/>
    <cellStyle name="40% - Accent5 2" xfId="28" xr:uid="{00000000-0005-0000-0000-0000AA000000}"/>
    <cellStyle name="40% - Accent5 2 2" xfId="354" xr:uid="{00000000-0005-0000-0000-0000AB000000}"/>
    <cellStyle name="40% - Accent5 2 3" xfId="355" xr:uid="{00000000-0005-0000-0000-0000AC000000}"/>
    <cellStyle name="40% - Accent5 3" xfId="356" xr:uid="{00000000-0005-0000-0000-0000AD000000}"/>
    <cellStyle name="40% - Accent5 4" xfId="946" xr:uid="{00000000-0005-0000-0000-0000AE000000}"/>
    <cellStyle name="40% - Accent5 5" xfId="947" xr:uid="{00000000-0005-0000-0000-0000AF000000}"/>
    <cellStyle name="40% - Accent5 6" xfId="948" xr:uid="{00000000-0005-0000-0000-0000B0000000}"/>
    <cellStyle name="40% - Accent5 7" xfId="949" xr:uid="{00000000-0005-0000-0000-0000B1000000}"/>
    <cellStyle name="40% - Accent5 8" xfId="950" xr:uid="{00000000-0005-0000-0000-0000B2000000}"/>
    <cellStyle name="40% - Accent5 9" xfId="951" xr:uid="{00000000-0005-0000-0000-0000B3000000}"/>
    <cellStyle name="40% - Accent6 10" xfId="952" xr:uid="{00000000-0005-0000-0000-0000B4000000}"/>
    <cellStyle name="40% - Accent6 11" xfId="953" xr:uid="{00000000-0005-0000-0000-0000B5000000}"/>
    <cellStyle name="40% - Accent6 12" xfId="954" xr:uid="{00000000-0005-0000-0000-0000B6000000}"/>
    <cellStyle name="40% - Accent6 13" xfId="955" xr:uid="{00000000-0005-0000-0000-0000B7000000}"/>
    <cellStyle name="40% - Accent6 2" xfId="29" xr:uid="{00000000-0005-0000-0000-0000B8000000}"/>
    <cellStyle name="40% - Accent6 2 2" xfId="357" xr:uid="{00000000-0005-0000-0000-0000B9000000}"/>
    <cellStyle name="40% - Accent6 2 3" xfId="358" xr:uid="{00000000-0005-0000-0000-0000BA000000}"/>
    <cellStyle name="40% - Accent6 3" xfId="359" xr:uid="{00000000-0005-0000-0000-0000BB000000}"/>
    <cellStyle name="40% - Accent6 4" xfId="956" xr:uid="{00000000-0005-0000-0000-0000BC000000}"/>
    <cellStyle name="40% - Accent6 5" xfId="957" xr:uid="{00000000-0005-0000-0000-0000BD000000}"/>
    <cellStyle name="40% - Accent6 6" xfId="958" xr:uid="{00000000-0005-0000-0000-0000BE000000}"/>
    <cellStyle name="40% - Accent6 7" xfId="959" xr:uid="{00000000-0005-0000-0000-0000BF000000}"/>
    <cellStyle name="40% - Accent6 8" xfId="960" xr:uid="{00000000-0005-0000-0000-0000C0000000}"/>
    <cellStyle name="40% - Accent6 9" xfId="961" xr:uid="{00000000-0005-0000-0000-0000C1000000}"/>
    <cellStyle name="60% - Accent1 2" xfId="30" xr:uid="{00000000-0005-0000-0000-0000C2000000}"/>
    <cellStyle name="60% - Accent1 2 2" xfId="360" xr:uid="{00000000-0005-0000-0000-0000C3000000}"/>
    <cellStyle name="60% - Accent1 2 3" xfId="361" xr:uid="{00000000-0005-0000-0000-0000C4000000}"/>
    <cellStyle name="60% - Accent1 3" xfId="362" xr:uid="{00000000-0005-0000-0000-0000C5000000}"/>
    <cellStyle name="60% - Accent1 4" xfId="962" xr:uid="{00000000-0005-0000-0000-0000C6000000}"/>
    <cellStyle name="60% - Accent1 5" xfId="963" xr:uid="{00000000-0005-0000-0000-0000C7000000}"/>
    <cellStyle name="60% - Accent1 6" xfId="964" xr:uid="{00000000-0005-0000-0000-0000C8000000}"/>
    <cellStyle name="60% - Accent2 2" xfId="31" xr:uid="{00000000-0005-0000-0000-0000C9000000}"/>
    <cellStyle name="60% - Accent2 2 2" xfId="363" xr:uid="{00000000-0005-0000-0000-0000CA000000}"/>
    <cellStyle name="60% - Accent2 2 3" xfId="364" xr:uid="{00000000-0005-0000-0000-0000CB000000}"/>
    <cellStyle name="60% - Accent2 3" xfId="365" xr:uid="{00000000-0005-0000-0000-0000CC000000}"/>
    <cellStyle name="60% - Accent2 4" xfId="965" xr:uid="{00000000-0005-0000-0000-0000CD000000}"/>
    <cellStyle name="60% - Accent2 5" xfId="966" xr:uid="{00000000-0005-0000-0000-0000CE000000}"/>
    <cellStyle name="60% - Accent2 6" xfId="967" xr:uid="{00000000-0005-0000-0000-0000CF000000}"/>
    <cellStyle name="60% - Accent3 2" xfId="32" xr:uid="{00000000-0005-0000-0000-0000D0000000}"/>
    <cellStyle name="60% - Accent3 2 2" xfId="366" xr:uid="{00000000-0005-0000-0000-0000D1000000}"/>
    <cellStyle name="60% - Accent3 2 3" xfId="367" xr:uid="{00000000-0005-0000-0000-0000D2000000}"/>
    <cellStyle name="60% - Accent3 3" xfId="368" xr:uid="{00000000-0005-0000-0000-0000D3000000}"/>
    <cellStyle name="60% - Accent3 4" xfId="968" xr:uid="{00000000-0005-0000-0000-0000D4000000}"/>
    <cellStyle name="60% - Accent3 5" xfId="969" xr:uid="{00000000-0005-0000-0000-0000D5000000}"/>
    <cellStyle name="60% - Accent3 6" xfId="970" xr:uid="{00000000-0005-0000-0000-0000D6000000}"/>
    <cellStyle name="60% - Accent4 2" xfId="33" xr:uid="{00000000-0005-0000-0000-0000D7000000}"/>
    <cellStyle name="60% - Accent4 2 2" xfId="369" xr:uid="{00000000-0005-0000-0000-0000D8000000}"/>
    <cellStyle name="60% - Accent4 2 3" xfId="370" xr:uid="{00000000-0005-0000-0000-0000D9000000}"/>
    <cellStyle name="60% - Accent4 3" xfId="371" xr:uid="{00000000-0005-0000-0000-0000DA000000}"/>
    <cellStyle name="60% - Accent4 4" xfId="971" xr:uid="{00000000-0005-0000-0000-0000DB000000}"/>
    <cellStyle name="60% - Accent4 5" xfId="972" xr:uid="{00000000-0005-0000-0000-0000DC000000}"/>
    <cellStyle name="60% - Accent4 6" xfId="973" xr:uid="{00000000-0005-0000-0000-0000DD000000}"/>
    <cellStyle name="60% - Accent5 2" xfId="34" xr:uid="{00000000-0005-0000-0000-0000DE000000}"/>
    <cellStyle name="60% - Accent5 2 2" xfId="372" xr:uid="{00000000-0005-0000-0000-0000DF000000}"/>
    <cellStyle name="60% - Accent5 2 3" xfId="373" xr:uid="{00000000-0005-0000-0000-0000E0000000}"/>
    <cellStyle name="60% - Accent5 3" xfId="374" xr:uid="{00000000-0005-0000-0000-0000E1000000}"/>
    <cellStyle name="60% - Accent5 4" xfId="974" xr:uid="{00000000-0005-0000-0000-0000E2000000}"/>
    <cellStyle name="60% - Accent5 5" xfId="975" xr:uid="{00000000-0005-0000-0000-0000E3000000}"/>
    <cellStyle name="60% - Accent5 6" xfId="976" xr:uid="{00000000-0005-0000-0000-0000E4000000}"/>
    <cellStyle name="60% - Accent6 2" xfId="35" xr:uid="{00000000-0005-0000-0000-0000E5000000}"/>
    <cellStyle name="60% - Accent6 2 2" xfId="375" xr:uid="{00000000-0005-0000-0000-0000E6000000}"/>
    <cellStyle name="60% - Accent6 2 3" xfId="376" xr:uid="{00000000-0005-0000-0000-0000E7000000}"/>
    <cellStyle name="60% - Accent6 3" xfId="377" xr:uid="{00000000-0005-0000-0000-0000E8000000}"/>
    <cellStyle name="60% - Accent6 4" xfId="977" xr:uid="{00000000-0005-0000-0000-0000E9000000}"/>
    <cellStyle name="60% - Accent6 5" xfId="978" xr:uid="{00000000-0005-0000-0000-0000EA000000}"/>
    <cellStyle name="60% - Accent6 6" xfId="979" xr:uid="{00000000-0005-0000-0000-0000EB000000}"/>
    <cellStyle name="Accent1 - 20%" xfId="36" xr:uid="{00000000-0005-0000-0000-0000EC000000}"/>
    <cellStyle name="Accent1 - 40%" xfId="37" xr:uid="{00000000-0005-0000-0000-0000ED000000}"/>
    <cellStyle name="Accent1 - 60%" xfId="38" xr:uid="{00000000-0005-0000-0000-0000EE000000}"/>
    <cellStyle name="Accent1 2" xfId="39" xr:uid="{00000000-0005-0000-0000-0000EF000000}"/>
    <cellStyle name="Accent1 2 2" xfId="378" xr:uid="{00000000-0005-0000-0000-0000F0000000}"/>
    <cellStyle name="Accent1 2 3" xfId="379" xr:uid="{00000000-0005-0000-0000-0000F1000000}"/>
    <cellStyle name="Accent1 3" xfId="380" xr:uid="{00000000-0005-0000-0000-0000F2000000}"/>
    <cellStyle name="Accent1 4" xfId="381" xr:uid="{00000000-0005-0000-0000-0000F3000000}"/>
    <cellStyle name="Accent1 5" xfId="382" xr:uid="{00000000-0005-0000-0000-0000F4000000}"/>
    <cellStyle name="Accent1 6" xfId="383" xr:uid="{00000000-0005-0000-0000-0000F5000000}"/>
    <cellStyle name="Accent1 7" xfId="384" xr:uid="{00000000-0005-0000-0000-0000F6000000}"/>
    <cellStyle name="Accent2 - 20%" xfId="40" xr:uid="{00000000-0005-0000-0000-0000F7000000}"/>
    <cellStyle name="Accent2 - 40%" xfId="41" xr:uid="{00000000-0005-0000-0000-0000F8000000}"/>
    <cellStyle name="Accent2 - 60%" xfId="42" xr:uid="{00000000-0005-0000-0000-0000F9000000}"/>
    <cellStyle name="Accent2 2" xfId="43" xr:uid="{00000000-0005-0000-0000-0000FA000000}"/>
    <cellStyle name="Accent2 2 2" xfId="385" xr:uid="{00000000-0005-0000-0000-0000FB000000}"/>
    <cellStyle name="Accent2 3" xfId="386" xr:uid="{00000000-0005-0000-0000-0000FC000000}"/>
    <cellStyle name="Accent2 4" xfId="387" xr:uid="{00000000-0005-0000-0000-0000FD000000}"/>
    <cellStyle name="Accent2 5" xfId="388" xr:uid="{00000000-0005-0000-0000-0000FE000000}"/>
    <cellStyle name="Accent2 6" xfId="389" xr:uid="{00000000-0005-0000-0000-0000FF000000}"/>
    <cellStyle name="Accent2 7" xfId="390" xr:uid="{00000000-0005-0000-0000-000000010000}"/>
    <cellStyle name="Accent3 - 20%" xfId="44" xr:uid="{00000000-0005-0000-0000-000001010000}"/>
    <cellStyle name="Accent3 - 40%" xfId="45" xr:uid="{00000000-0005-0000-0000-000002010000}"/>
    <cellStyle name="Accent3 - 60%" xfId="46" xr:uid="{00000000-0005-0000-0000-000003010000}"/>
    <cellStyle name="Accent3 2" xfId="47" xr:uid="{00000000-0005-0000-0000-000004010000}"/>
    <cellStyle name="Accent3 2 2" xfId="391" xr:uid="{00000000-0005-0000-0000-000005010000}"/>
    <cellStyle name="Accent3 3" xfId="392" xr:uid="{00000000-0005-0000-0000-000006010000}"/>
    <cellStyle name="Accent3 4" xfId="393" xr:uid="{00000000-0005-0000-0000-000007010000}"/>
    <cellStyle name="Accent3 5" xfId="394" xr:uid="{00000000-0005-0000-0000-000008010000}"/>
    <cellStyle name="Accent3 6" xfId="395" xr:uid="{00000000-0005-0000-0000-000009010000}"/>
    <cellStyle name="Accent3 7" xfId="396" xr:uid="{00000000-0005-0000-0000-00000A010000}"/>
    <cellStyle name="Accent4 - 20%" xfId="48" xr:uid="{00000000-0005-0000-0000-00000B010000}"/>
    <cellStyle name="Accent4 - 40%" xfId="49" xr:uid="{00000000-0005-0000-0000-00000C010000}"/>
    <cellStyle name="Accent4 - 60%" xfId="50" xr:uid="{00000000-0005-0000-0000-00000D010000}"/>
    <cellStyle name="Accent4 2" xfId="51" xr:uid="{00000000-0005-0000-0000-00000E010000}"/>
    <cellStyle name="Accent4 2 2" xfId="397" xr:uid="{00000000-0005-0000-0000-00000F010000}"/>
    <cellStyle name="Accent4 2 3" xfId="398" xr:uid="{00000000-0005-0000-0000-000010010000}"/>
    <cellStyle name="Accent4 3" xfId="399" xr:uid="{00000000-0005-0000-0000-000011010000}"/>
    <cellStyle name="Accent4 4" xfId="400" xr:uid="{00000000-0005-0000-0000-000012010000}"/>
    <cellStyle name="Accent4 5" xfId="401" xr:uid="{00000000-0005-0000-0000-000013010000}"/>
    <cellStyle name="Accent4 6" xfId="402" xr:uid="{00000000-0005-0000-0000-000014010000}"/>
    <cellStyle name="Accent4 7" xfId="403" xr:uid="{00000000-0005-0000-0000-000015010000}"/>
    <cellStyle name="Accent5 - 20%" xfId="52" xr:uid="{00000000-0005-0000-0000-000016010000}"/>
    <cellStyle name="Accent5 - 40%" xfId="53" xr:uid="{00000000-0005-0000-0000-000017010000}"/>
    <cellStyle name="Accent5 - 60%" xfId="54" xr:uid="{00000000-0005-0000-0000-000018010000}"/>
    <cellStyle name="Accent5 2" xfId="55" xr:uid="{00000000-0005-0000-0000-000019010000}"/>
    <cellStyle name="Accent5 2 2" xfId="980" xr:uid="{00000000-0005-0000-0000-00001A010000}"/>
    <cellStyle name="Accent5 3" xfId="404" xr:uid="{00000000-0005-0000-0000-00001B010000}"/>
    <cellStyle name="Accent5 4" xfId="405" xr:uid="{00000000-0005-0000-0000-00001C010000}"/>
    <cellStyle name="Accent5 5" xfId="406" xr:uid="{00000000-0005-0000-0000-00001D010000}"/>
    <cellStyle name="Accent5 6" xfId="407" xr:uid="{00000000-0005-0000-0000-00001E010000}"/>
    <cellStyle name="Accent5 7" xfId="408" xr:uid="{00000000-0005-0000-0000-00001F010000}"/>
    <cellStyle name="Accent6 - 20%" xfId="56" xr:uid="{00000000-0005-0000-0000-000020010000}"/>
    <cellStyle name="Accent6 - 40%" xfId="57" xr:uid="{00000000-0005-0000-0000-000021010000}"/>
    <cellStyle name="Accent6 - 60%" xfId="58" xr:uid="{00000000-0005-0000-0000-000022010000}"/>
    <cellStyle name="Accent6 2" xfId="59" xr:uid="{00000000-0005-0000-0000-000023010000}"/>
    <cellStyle name="Accent6 2 2" xfId="409" xr:uid="{00000000-0005-0000-0000-000024010000}"/>
    <cellStyle name="Accent6 3" xfId="410" xr:uid="{00000000-0005-0000-0000-000025010000}"/>
    <cellStyle name="Accent6 4" xfId="411" xr:uid="{00000000-0005-0000-0000-000026010000}"/>
    <cellStyle name="Accent6 5" xfId="412" xr:uid="{00000000-0005-0000-0000-000027010000}"/>
    <cellStyle name="Accent6 6" xfId="413" xr:uid="{00000000-0005-0000-0000-000028010000}"/>
    <cellStyle name="Accent6 7" xfId="414" xr:uid="{00000000-0005-0000-0000-000029010000}"/>
    <cellStyle name="Agara" xfId="60" xr:uid="{00000000-0005-0000-0000-00002A010000}"/>
    <cellStyle name="AS Input Middle Currency" xfId="981" xr:uid="{00000000-0005-0000-0000-00002B010000}"/>
    <cellStyle name="AS Input Middle Date" xfId="982" xr:uid="{00000000-0005-0000-0000-00002C010000}"/>
    <cellStyle name="AS Input Middle Multiple" xfId="983" xr:uid="{00000000-0005-0000-0000-00002D010000}"/>
    <cellStyle name="AS Input Middle Number" xfId="984" xr:uid="{00000000-0005-0000-0000-00002E010000}"/>
    <cellStyle name="AS Input Middle Percentage" xfId="985" xr:uid="{00000000-0005-0000-0000-00002F010000}"/>
    <cellStyle name="AS Input Middle Title / Name" xfId="986" xr:uid="{00000000-0005-0000-0000-000030010000}"/>
    <cellStyle name="AS Input Middle Year" xfId="987" xr:uid="{00000000-0005-0000-0000-000031010000}"/>
    <cellStyle name="Assumptions Center Currency" xfId="988" xr:uid="{00000000-0005-0000-0000-000032010000}"/>
    <cellStyle name="Assumptions Center Currency 2" xfId="989" xr:uid="{00000000-0005-0000-0000-000033010000}"/>
    <cellStyle name="Assumptions Center Currency 3" xfId="990" xr:uid="{00000000-0005-0000-0000-000034010000}"/>
    <cellStyle name="Assumptions Center Currency 4" xfId="991" xr:uid="{00000000-0005-0000-0000-000035010000}"/>
    <cellStyle name="Assumptions Center Currency 5" xfId="992" xr:uid="{00000000-0005-0000-0000-000036010000}"/>
    <cellStyle name="Assumptions Center Currency 6" xfId="993" xr:uid="{00000000-0005-0000-0000-000037010000}"/>
    <cellStyle name="Assumptions Center Currency 7" xfId="994" xr:uid="{00000000-0005-0000-0000-000038010000}"/>
    <cellStyle name="Assumptions Center Currency 8" xfId="995" xr:uid="{00000000-0005-0000-0000-000039010000}"/>
    <cellStyle name="Assumptions Center Date" xfId="996" xr:uid="{00000000-0005-0000-0000-00003A010000}"/>
    <cellStyle name="Assumptions Center Date 2" xfId="997" xr:uid="{00000000-0005-0000-0000-00003B010000}"/>
    <cellStyle name="Assumptions Center Date 3" xfId="998" xr:uid="{00000000-0005-0000-0000-00003C010000}"/>
    <cellStyle name="Assumptions Center Date 4" xfId="999" xr:uid="{00000000-0005-0000-0000-00003D010000}"/>
    <cellStyle name="Assumptions Center Date 5" xfId="1000" xr:uid="{00000000-0005-0000-0000-00003E010000}"/>
    <cellStyle name="Assumptions Center Date 6" xfId="1001" xr:uid="{00000000-0005-0000-0000-00003F010000}"/>
    <cellStyle name="Assumptions Center Date 7" xfId="1002" xr:uid="{00000000-0005-0000-0000-000040010000}"/>
    <cellStyle name="Assumptions Center Date 8" xfId="1003" xr:uid="{00000000-0005-0000-0000-000041010000}"/>
    <cellStyle name="Assumptions Center Multiple" xfId="1004" xr:uid="{00000000-0005-0000-0000-000042010000}"/>
    <cellStyle name="Assumptions Center Multiple 2" xfId="1005" xr:uid="{00000000-0005-0000-0000-000043010000}"/>
    <cellStyle name="Assumptions Center Multiple 3" xfId="1006" xr:uid="{00000000-0005-0000-0000-000044010000}"/>
    <cellStyle name="Assumptions Center Multiple 4" xfId="1007" xr:uid="{00000000-0005-0000-0000-000045010000}"/>
    <cellStyle name="Assumptions Center Multiple 5" xfId="1008" xr:uid="{00000000-0005-0000-0000-000046010000}"/>
    <cellStyle name="Assumptions Center Multiple 6" xfId="1009" xr:uid="{00000000-0005-0000-0000-000047010000}"/>
    <cellStyle name="Assumptions Center Multiple 7" xfId="1010" xr:uid="{00000000-0005-0000-0000-000048010000}"/>
    <cellStyle name="Assumptions Center Multiple 8" xfId="1011" xr:uid="{00000000-0005-0000-0000-000049010000}"/>
    <cellStyle name="Assumptions Center Number" xfId="1012" xr:uid="{00000000-0005-0000-0000-00004A010000}"/>
    <cellStyle name="Assumptions Center Number 2" xfId="1013" xr:uid="{00000000-0005-0000-0000-00004B010000}"/>
    <cellStyle name="Assumptions Center Number 3" xfId="1014" xr:uid="{00000000-0005-0000-0000-00004C010000}"/>
    <cellStyle name="Assumptions Center Number 4" xfId="1015" xr:uid="{00000000-0005-0000-0000-00004D010000}"/>
    <cellStyle name="Assumptions Center Number 5" xfId="1016" xr:uid="{00000000-0005-0000-0000-00004E010000}"/>
    <cellStyle name="Assumptions Center Number 6" xfId="1017" xr:uid="{00000000-0005-0000-0000-00004F010000}"/>
    <cellStyle name="Assumptions Center Number 7" xfId="1018" xr:uid="{00000000-0005-0000-0000-000050010000}"/>
    <cellStyle name="Assumptions Center Number 8" xfId="1019" xr:uid="{00000000-0005-0000-0000-000051010000}"/>
    <cellStyle name="Assumptions Center Percentage" xfId="1020" xr:uid="{00000000-0005-0000-0000-000052010000}"/>
    <cellStyle name="Assumptions Center Percentage 2" xfId="1021" xr:uid="{00000000-0005-0000-0000-000053010000}"/>
    <cellStyle name="Assumptions Center Percentage 3" xfId="1022" xr:uid="{00000000-0005-0000-0000-000054010000}"/>
    <cellStyle name="Assumptions Center Percentage 4" xfId="1023" xr:uid="{00000000-0005-0000-0000-000055010000}"/>
    <cellStyle name="Assumptions Center Percentage 5" xfId="1024" xr:uid="{00000000-0005-0000-0000-000056010000}"/>
    <cellStyle name="Assumptions Center Percentage 6" xfId="1025" xr:uid="{00000000-0005-0000-0000-000057010000}"/>
    <cellStyle name="Assumptions Center Percentage 7" xfId="1026" xr:uid="{00000000-0005-0000-0000-000058010000}"/>
    <cellStyle name="Assumptions Center Percentage 8" xfId="1027" xr:uid="{00000000-0005-0000-0000-000059010000}"/>
    <cellStyle name="Assumptions Center Year" xfId="1028" xr:uid="{00000000-0005-0000-0000-00005A010000}"/>
    <cellStyle name="Assumptions Center Year 2" xfId="1029" xr:uid="{00000000-0005-0000-0000-00005B010000}"/>
    <cellStyle name="Assumptions Center Year 3" xfId="1030" xr:uid="{00000000-0005-0000-0000-00005C010000}"/>
    <cellStyle name="Assumptions Center Year 4" xfId="1031" xr:uid="{00000000-0005-0000-0000-00005D010000}"/>
    <cellStyle name="Assumptions Center Year 5" xfId="1032" xr:uid="{00000000-0005-0000-0000-00005E010000}"/>
    <cellStyle name="Assumptions Center Year 6" xfId="1033" xr:uid="{00000000-0005-0000-0000-00005F010000}"/>
    <cellStyle name="Assumptions Center Year 7" xfId="1034" xr:uid="{00000000-0005-0000-0000-000060010000}"/>
    <cellStyle name="Assumptions Center Year 8" xfId="1035" xr:uid="{00000000-0005-0000-0000-000061010000}"/>
    <cellStyle name="Assumptions Forecast Currency" xfId="1036" xr:uid="{00000000-0005-0000-0000-000062010000}"/>
    <cellStyle name="Assumptions Forecast Date" xfId="1037" xr:uid="{00000000-0005-0000-0000-000063010000}"/>
    <cellStyle name="Assumptions Forecast Multiple" xfId="1038" xr:uid="{00000000-0005-0000-0000-000064010000}"/>
    <cellStyle name="Assumptions Forecast Number" xfId="1039" xr:uid="{00000000-0005-0000-0000-000065010000}"/>
    <cellStyle name="Assumptions Forecast Percentage" xfId="1040" xr:uid="{00000000-0005-0000-0000-000066010000}"/>
    <cellStyle name="Assumptions Forecast Title / Name" xfId="1041" xr:uid="{00000000-0005-0000-0000-000067010000}"/>
    <cellStyle name="Assumptions Forecast Year" xfId="1042" xr:uid="{00000000-0005-0000-0000-000068010000}"/>
    <cellStyle name="Assumptions Heading" xfId="1043" xr:uid="{00000000-0005-0000-0000-000069010000}"/>
    <cellStyle name="Assumptions Heading 2" xfId="1044" xr:uid="{00000000-0005-0000-0000-00006A010000}"/>
    <cellStyle name="Assumptions Heading 3" xfId="1045" xr:uid="{00000000-0005-0000-0000-00006B010000}"/>
    <cellStyle name="Assumptions Heading 4" xfId="1046" xr:uid="{00000000-0005-0000-0000-00006C010000}"/>
    <cellStyle name="Assumptions Heading 5" xfId="1047" xr:uid="{00000000-0005-0000-0000-00006D010000}"/>
    <cellStyle name="Assumptions Heading 6" xfId="1048" xr:uid="{00000000-0005-0000-0000-00006E010000}"/>
    <cellStyle name="Assumptions Heading 7" xfId="1049" xr:uid="{00000000-0005-0000-0000-00006F010000}"/>
    <cellStyle name="Assumptions Heading 8" xfId="1050" xr:uid="{00000000-0005-0000-0000-000070010000}"/>
    <cellStyle name="Assumptions Heading_Pivot_Table_Example_BA" xfId="1051" xr:uid="{00000000-0005-0000-0000-000071010000}"/>
    <cellStyle name="Assumptions Middle Currency" xfId="1052" xr:uid="{00000000-0005-0000-0000-000072010000}"/>
    <cellStyle name="Assumptions Middle Date" xfId="1053" xr:uid="{00000000-0005-0000-0000-000073010000}"/>
    <cellStyle name="Assumptions Middle Multiple" xfId="1054" xr:uid="{00000000-0005-0000-0000-000074010000}"/>
    <cellStyle name="Assumptions Middle Number" xfId="1055" xr:uid="{00000000-0005-0000-0000-000075010000}"/>
    <cellStyle name="Assumptions Middle Percentage" xfId="1056" xr:uid="{00000000-0005-0000-0000-000076010000}"/>
    <cellStyle name="Assumptions Middle Title / Name" xfId="1057" xr:uid="{00000000-0005-0000-0000-000077010000}"/>
    <cellStyle name="Assumptions Middle Year" xfId="1058" xr:uid="{00000000-0005-0000-0000-000078010000}"/>
    <cellStyle name="Assumptions Right Currency" xfId="1059" xr:uid="{00000000-0005-0000-0000-000079010000}"/>
    <cellStyle name="Assumptions Right Currency 2" xfId="1060" xr:uid="{00000000-0005-0000-0000-00007A010000}"/>
    <cellStyle name="Assumptions Right Currency 3" xfId="1061" xr:uid="{00000000-0005-0000-0000-00007B010000}"/>
    <cellStyle name="Assumptions Right Currency 4" xfId="1062" xr:uid="{00000000-0005-0000-0000-00007C010000}"/>
    <cellStyle name="Assumptions Right Currency 5" xfId="1063" xr:uid="{00000000-0005-0000-0000-00007D010000}"/>
    <cellStyle name="Assumptions Right Currency 6" xfId="1064" xr:uid="{00000000-0005-0000-0000-00007E010000}"/>
    <cellStyle name="Assumptions Right Currency 7" xfId="1065" xr:uid="{00000000-0005-0000-0000-00007F010000}"/>
    <cellStyle name="Assumptions Right Currency 8" xfId="1066" xr:uid="{00000000-0005-0000-0000-000080010000}"/>
    <cellStyle name="Assumptions Right Currency_Pivot_Table_Example_BA" xfId="1067" xr:uid="{00000000-0005-0000-0000-000081010000}"/>
    <cellStyle name="Assumptions Right Date" xfId="1068" xr:uid="{00000000-0005-0000-0000-000082010000}"/>
    <cellStyle name="Assumptions Right Date 2" xfId="1069" xr:uid="{00000000-0005-0000-0000-000083010000}"/>
    <cellStyle name="Assumptions Right Date 3" xfId="1070" xr:uid="{00000000-0005-0000-0000-000084010000}"/>
    <cellStyle name="Assumptions Right Date 4" xfId="1071" xr:uid="{00000000-0005-0000-0000-000085010000}"/>
    <cellStyle name="Assumptions Right Date 5" xfId="1072" xr:uid="{00000000-0005-0000-0000-000086010000}"/>
    <cellStyle name="Assumptions Right Date 6" xfId="1073" xr:uid="{00000000-0005-0000-0000-000087010000}"/>
    <cellStyle name="Assumptions Right Date 7" xfId="1074" xr:uid="{00000000-0005-0000-0000-000088010000}"/>
    <cellStyle name="Assumptions Right Date 8" xfId="1075" xr:uid="{00000000-0005-0000-0000-000089010000}"/>
    <cellStyle name="Assumptions Right Multiple" xfId="1076" xr:uid="{00000000-0005-0000-0000-00008A010000}"/>
    <cellStyle name="Assumptions Right Multiple 2" xfId="1077" xr:uid="{00000000-0005-0000-0000-00008B010000}"/>
    <cellStyle name="Assumptions Right Multiple 3" xfId="1078" xr:uid="{00000000-0005-0000-0000-00008C010000}"/>
    <cellStyle name="Assumptions Right Multiple 4" xfId="1079" xr:uid="{00000000-0005-0000-0000-00008D010000}"/>
    <cellStyle name="Assumptions Right Multiple 5" xfId="1080" xr:uid="{00000000-0005-0000-0000-00008E010000}"/>
    <cellStyle name="Assumptions Right Multiple 6" xfId="1081" xr:uid="{00000000-0005-0000-0000-00008F010000}"/>
    <cellStyle name="Assumptions Right Multiple 7" xfId="1082" xr:uid="{00000000-0005-0000-0000-000090010000}"/>
    <cellStyle name="Assumptions Right Multiple 8" xfId="1083" xr:uid="{00000000-0005-0000-0000-000091010000}"/>
    <cellStyle name="Assumptions Right Number" xfId="5" xr:uid="{00000000-0005-0000-0000-000092010000}"/>
    <cellStyle name="Assumptions Right Number 2" xfId="1084" xr:uid="{00000000-0005-0000-0000-000093010000}"/>
    <cellStyle name="Assumptions Right Number 3" xfId="1085" xr:uid="{00000000-0005-0000-0000-000094010000}"/>
    <cellStyle name="Assumptions Right Number 4" xfId="1086" xr:uid="{00000000-0005-0000-0000-000095010000}"/>
    <cellStyle name="Assumptions Right Number 5" xfId="1087" xr:uid="{00000000-0005-0000-0000-000096010000}"/>
    <cellStyle name="Assumptions Right Number 6" xfId="1088" xr:uid="{00000000-0005-0000-0000-000097010000}"/>
    <cellStyle name="Assumptions Right Number 7" xfId="1089" xr:uid="{00000000-0005-0000-0000-000098010000}"/>
    <cellStyle name="Assumptions Right Number 8" xfId="1090" xr:uid="{00000000-0005-0000-0000-000099010000}"/>
    <cellStyle name="Assumptions Right Percentage" xfId="1091" xr:uid="{00000000-0005-0000-0000-00009A010000}"/>
    <cellStyle name="Assumptions Right Percentage 2" xfId="1092" xr:uid="{00000000-0005-0000-0000-00009B010000}"/>
    <cellStyle name="Assumptions Right Percentage 3" xfId="1093" xr:uid="{00000000-0005-0000-0000-00009C010000}"/>
    <cellStyle name="Assumptions Right Percentage 4" xfId="1094" xr:uid="{00000000-0005-0000-0000-00009D010000}"/>
    <cellStyle name="Assumptions Right Percentage 5" xfId="1095" xr:uid="{00000000-0005-0000-0000-00009E010000}"/>
    <cellStyle name="Assumptions Right Percentage 6" xfId="1096" xr:uid="{00000000-0005-0000-0000-00009F010000}"/>
    <cellStyle name="Assumptions Right Percentage 7" xfId="1097" xr:uid="{00000000-0005-0000-0000-0000A0010000}"/>
    <cellStyle name="Assumptions Right Percentage 8" xfId="1098" xr:uid="{00000000-0005-0000-0000-0000A1010000}"/>
    <cellStyle name="Assumptions Right Year" xfId="1099" xr:uid="{00000000-0005-0000-0000-0000A2010000}"/>
    <cellStyle name="Assumptions Right Year 2" xfId="1100" xr:uid="{00000000-0005-0000-0000-0000A3010000}"/>
    <cellStyle name="Assumptions Right Year 3" xfId="1101" xr:uid="{00000000-0005-0000-0000-0000A4010000}"/>
    <cellStyle name="Assumptions Right Year 4" xfId="1102" xr:uid="{00000000-0005-0000-0000-0000A5010000}"/>
    <cellStyle name="Assumptions Right Year 5" xfId="1103" xr:uid="{00000000-0005-0000-0000-0000A6010000}"/>
    <cellStyle name="Assumptions Right Year 6" xfId="1104" xr:uid="{00000000-0005-0000-0000-0000A7010000}"/>
    <cellStyle name="Assumptions Right Year 7" xfId="1105" xr:uid="{00000000-0005-0000-0000-0000A8010000}"/>
    <cellStyle name="Assumptions Right Year 8" xfId="1106" xr:uid="{00000000-0005-0000-0000-0000A9010000}"/>
    <cellStyle name="B79812_.wvu.PrintTitlest" xfId="61" xr:uid="{00000000-0005-0000-0000-0000AA010000}"/>
    <cellStyle name="Bad 2" xfId="62" xr:uid="{00000000-0005-0000-0000-0000AB010000}"/>
    <cellStyle name="Bad 2 2" xfId="415" xr:uid="{00000000-0005-0000-0000-0000AC010000}"/>
    <cellStyle name="Bad 3" xfId="1107" xr:uid="{00000000-0005-0000-0000-0000AD010000}"/>
    <cellStyle name="Bad 4" xfId="1108" xr:uid="{00000000-0005-0000-0000-0000AE010000}"/>
    <cellStyle name="Bad 5" xfId="1109" xr:uid="{00000000-0005-0000-0000-0000AF010000}"/>
    <cellStyle name="Bad 6" xfId="1110" xr:uid="{00000000-0005-0000-0000-0000B0010000}"/>
    <cellStyle name="Black" xfId="63" xr:uid="{00000000-0005-0000-0000-0000B1010000}"/>
    <cellStyle name="Blank" xfId="1111" xr:uid="{00000000-0005-0000-0000-0000B2010000}"/>
    <cellStyle name="Blockout" xfId="64" xr:uid="{00000000-0005-0000-0000-0000B3010000}"/>
    <cellStyle name="Blockout 2" xfId="65" xr:uid="{00000000-0005-0000-0000-0000B4010000}"/>
    <cellStyle name="Blockout 3" xfId="416" xr:uid="{00000000-0005-0000-0000-0000B5010000}"/>
    <cellStyle name="Blue" xfId="66" xr:uid="{00000000-0005-0000-0000-0000B6010000}"/>
    <cellStyle name="Border" xfId="1112" xr:uid="{00000000-0005-0000-0000-0000B7010000}"/>
    <cellStyle name="Calcs_Divider" xfId="244" xr:uid="{00000000-0005-0000-0000-0000B8010000}"/>
    <cellStyle name="Calculation 2" xfId="67" xr:uid="{00000000-0005-0000-0000-0000B9010000}"/>
    <cellStyle name="Calculation 2 10" xfId="1113" xr:uid="{00000000-0005-0000-0000-0000BA010000}"/>
    <cellStyle name="Calculation 2 10 2" xfId="1114" xr:uid="{00000000-0005-0000-0000-0000BB010000}"/>
    <cellStyle name="Calculation 2 10 2 2" xfId="1115" xr:uid="{00000000-0005-0000-0000-0000BC010000}"/>
    <cellStyle name="Calculation 2 10 2 3" xfId="1116" xr:uid="{00000000-0005-0000-0000-0000BD010000}"/>
    <cellStyle name="Calculation 2 10 2 4" xfId="1117" xr:uid="{00000000-0005-0000-0000-0000BE010000}"/>
    <cellStyle name="Calculation 2 10 2 5" xfId="1118" xr:uid="{00000000-0005-0000-0000-0000BF010000}"/>
    <cellStyle name="Calculation 2 10 2 6" xfId="1119" xr:uid="{00000000-0005-0000-0000-0000C0010000}"/>
    <cellStyle name="Calculation 2 10 2 7" xfId="1120" xr:uid="{00000000-0005-0000-0000-0000C1010000}"/>
    <cellStyle name="Calculation 2 10 3" xfId="1121" xr:uid="{00000000-0005-0000-0000-0000C2010000}"/>
    <cellStyle name="Calculation 2 10 4" xfId="1122" xr:uid="{00000000-0005-0000-0000-0000C3010000}"/>
    <cellStyle name="Calculation 2 10 5" xfId="1123" xr:uid="{00000000-0005-0000-0000-0000C4010000}"/>
    <cellStyle name="Calculation 2 11" xfId="1124" xr:uid="{00000000-0005-0000-0000-0000C5010000}"/>
    <cellStyle name="Calculation 2 11 2" xfId="1125" xr:uid="{00000000-0005-0000-0000-0000C6010000}"/>
    <cellStyle name="Calculation 2 11 2 2" xfId="1126" xr:uid="{00000000-0005-0000-0000-0000C7010000}"/>
    <cellStyle name="Calculation 2 11 2 3" xfId="1127" xr:uid="{00000000-0005-0000-0000-0000C8010000}"/>
    <cellStyle name="Calculation 2 11 2 4" xfId="1128" xr:uid="{00000000-0005-0000-0000-0000C9010000}"/>
    <cellStyle name="Calculation 2 11 2 5" xfId="1129" xr:uid="{00000000-0005-0000-0000-0000CA010000}"/>
    <cellStyle name="Calculation 2 11 2 6" xfId="1130" xr:uid="{00000000-0005-0000-0000-0000CB010000}"/>
    <cellStyle name="Calculation 2 11 2 7" xfId="1131" xr:uid="{00000000-0005-0000-0000-0000CC010000}"/>
    <cellStyle name="Calculation 2 11 3" xfId="1132" xr:uid="{00000000-0005-0000-0000-0000CD010000}"/>
    <cellStyle name="Calculation 2 11 4" xfId="1133" xr:uid="{00000000-0005-0000-0000-0000CE010000}"/>
    <cellStyle name="Calculation 2 11 5" xfId="1134" xr:uid="{00000000-0005-0000-0000-0000CF010000}"/>
    <cellStyle name="Calculation 2 12" xfId="1135" xr:uid="{00000000-0005-0000-0000-0000D0010000}"/>
    <cellStyle name="Calculation 2 12 2" xfId="1136" xr:uid="{00000000-0005-0000-0000-0000D1010000}"/>
    <cellStyle name="Calculation 2 12 2 2" xfId="1137" xr:uid="{00000000-0005-0000-0000-0000D2010000}"/>
    <cellStyle name="Calculation 2 12 2 3" xfId="1138" xr:uid="{00000000-0005-0000-0000-0000D3010000}"/>
    <cellStyle name="Calculation 2 12 2 4" xfId="1139" xr:uid="{00000000-0005-0000-0000-0000D4010000}"/>
    <cellStyle name="Calculation 2 12 2 5" xfId="1140" xr:uid="{00000000-0005-0000-0000-0000D5010000}"/>
    <cellStyle name="Calculation 2 12 2 6" xfId="1141" xr:uid="{00000000-0005-0000-0000-0000D6010000}"/>
    <cellStyle name="Calculation 2 12 2 7" xfId="1142" xr:uid="{00000000-0005-0000-0000-0000D7010000}"/>
    <cellStyle name="Calculation 2 12 3" xfId="1143" xr:uid="{00000000-0005-0000-0000-0000D8010000}"/>
    <cellStyle name="Calculation 2 12 4" xfId="1144" xr:uid="{00000000-0005-0000-0000-0000D9010000}"/>
    <cellStyle name="Calculation 2 12 5" xfId="1145" xr:uid="{00000000-0005-0000-0000-0000DA010000}"/>
    <cellStyle name="Calculation 2 13" xfId="1146" xr:uid="{00000000-0005-0000-0000-0000DB010000}"/>
    <cellStyle name="Calculation 2 13 2" xfId="1147" xr:uid="{00000000-0005-0000-0000-0000DC010000}"/>
    <cellStyle name="Calculation 2 13 2 2" xfId="1148" xr:uid="{00000000-0005-0000-0000-0000DD010000}"/>
    <cellStyle name="Calculation 2 13 2 3" xfId="1149" xr:uid="{00000000-0005-0000-0000-0000DE010000}"/>
    <cellStyle name="Calculation 2 13 2 4" xfId="1150" xr:uid="{00000000-0005-0000-0000-0000DF010000}"/>
    <cellStyle name="Calculation 2 13 2 5" xfId="1151" xr:uid="{00000000-0005-0000-0000-0000E0010000}"/>
    <cellStyle name="Calculation 2 13 2 6" xfId="1152" xr:uid="{00000000-0005-0000-0000-0000E1010000}"/>
    <cellStyle name="Calculation 2 13 2 7" xfId="1153" xr:uid="{00000000-0005-0000-0000-0000E2010000}"/>
    <cellStyle name="Calculation 2 13 3" xfId="1154" xr:uid="{00000000-0005-0000-0000-0000E3010000}"/>
    <cellStyle name="Calculation 2 13 4" xfId="1155" xr:uid="{00000000-0005-0000-0000-0000E4010000}"/>
    <cellStyle name="Calculation 2 13 5" xfId="1156" xr:uid="{00000000-0005-0000-0000-0000E5010000}"/>
    <cellStyle name="Calculation 2 14" xfId="1157" xr:uid="{00000000-0005-0000-0000-0000E6010000}"/>
    <cellStyle name="Calculation 2 14 2" xfId="1158" xr:uid="{00000000-0005-0000-0000-0000E7010000}"/>
    <cellStyle name="Calculation 2 14 3" xfId="1159" xr:uid="{00000000-0005-0000-0000-0000E8010000}"/>
    <cellStyle name="Calculation 2 14 4" xfId="1160" xr:uid="{00000000-0005-0000-0000-0000E9010000}"/>
    <cellStyle name="Calculation 2 14 5" xfId="1161" xr:uid="{00000000-0005-0000-0000-0000EA010000}"/>
    <cellStyle name="Calculation 2 14 6" xfId="1162" xr:uid="{00000000-0005-0000-0000-0000EB010000}"/>
    <cellStyle name="Calculation 2 14 7" xfId="1163" xr:uid="{00000000-0005-0000-0000-0000EC010000}"/>
    <cellStyle name="Calculation 2 14 8" xfId="1164" xr:uid="{00000000-0005-0000-0000-0000ED010000}"/>
    <cellStyle name="Calculation 2 15" xfId="1165" xr:uid="{00000000-0005-0000-0000-0000EE010000}"/>
    <cellStyle name="Calculation 2 15 2" xfId="1166" xr:uid="{00000000-0005-0000-0000-0000EF010000}"/>
    <cellStyle name="Calculation 2 15 3" xfId="1167" xr:uid="{00000000-0005-0000-0000-0000F0010000}"/>
    <cellStyle name="Calculation 2 15 4" xfId="1168" xr:uid="{00000000-0005-0000-0000-0000F1010000}"/>
    <cellStyle name="Calculation 2 15 5" xfId="1169" xr:uid="{00000000-0005-0000-0000-0000F2010000}"/>
    <cellStyle name="Calculation 2 15 6" xfId="1170" xr:uid="{00000000-0005-0000-0000-0000F3010000}"/>
    <cellStyle name="Calculation 2 15 7" xfId="1171" xr:uid="{00000000-0005-0000-0000-0000F4010000}"/>
    <cellStyle name="Calculation 2 16" xfId="1172" xr:uid="{00000000-0005-0000-0000-0000F5010000}"/>
    <cellStyle name="Calculation 2 16 2" xfId="1173" xr:uid="{00000000-0005-0000-0000-0000F6010000}"/>
    <cellStyle name="Calculation 2 16 3" xfId="1174" xr:uid="{00000000-0005-0000-0000-0000F7010000}"/>
    <cellStyle name="Calculation 2 16 4" xfId="1175" xr:uid="{00000000-0005-0000-0000-0000F8010000}"/>
    <cellStyle name="Calculation 2 16 5" xfId="1176" xr:uid="{00000000-0005-0000-0000-0000F9010000}"/>
    <cellStyle name="Calculation 2 17" xfId="1177" xr:uid="{00000000-0005-0000-0000-0000FA010000}"/>
    <cellStyle name="Calculation 2 17 2" xfId="1178" xr:uid="{00000000-0005-0000-0000-0000FB010000}"/>
    <cellStyle name="Calculation 2 17 3" xfId="1179" xr:uid="{00000000-0005-0000-0000-0000FC010000}"/>
    <cellStyle name="Calculation 2 17 4" xfId="1180" xr:uid="{00000000-0005-0000-0000-0000FD010000}"/>
    <cellStyle name="Calculation 2 17 5" xfId="1181" xr:uid="{00000000-0005-0000-0000-0000FE010000}"/>
    <cellStyle name="Calculation 2 18" xfId="1182" xr:uid="{00000000-0005-0000-0000-0000FF010000}"/>
    <cellStyle name="Calculation 2 18 2" xfId="1183" xr:uid="{00000000-0005-0000-0000-000000020000}"/>
    <cellStyle name="Calculation 2 18 3" xfId="1184" xr:uid="{00000000-0005-0000-0000-000001020000}"/>
    <cellStyle name="Calculation 2 18 4" xfId="1185" xr:uid="{00000000-0005-0000-0000-000002020000}"/>
    <cellStyle name="Calculation 2 18 5" xfId="1186" xr:uid="{00000000-0005-0000-0000-000003020000}"/>
    <cellStyle name="Calculation 2 19" xfId="1187" xr:uid="{00000000-0005-0000-0000-000004020000}"/>
    <cellStyle name="Calculation 2 2" xfId="417" xr:uid="{00000000-0005-0000-0000-000005020000}"/>
    <cellStyle name="Calculation 2 2 10" xfId="1188" xr:uid="{00000000-0005-0000-0000-000006020000}"/>
    <cellStyle name="Calculation 2 2 10 2" xfId="1189" xr:uid="{00000000-0005-0000-0000-000007020000}"/>
    <cellStyle name="Calculation 2 2 10 2 2" xfId="1190" xr:uid="{00000000-0005-0000-0000-000008020000}"/>
    <cellStyle name="Calculation 2 2 10 2 3" xfId="1191" xr:uid="{00000000-0005-0000-0000-000009020000}"/>
    <cellStyle name="Calculation 2 2 10 2 4" xfId="1192" xr:uid="{00000000-0005-0000-0000-00000A020000}"/>
    <cellStyle name="Calculation 2 2 10 2 5" xfId="1193" xr:uid="{00000000-0005-0000-0000-00000B020000}"/>
    <cellStyle name="Calculation 2 2 10 2 6" xfId="1194" xr:uid="{00000000-0005-0000-0000-00000C020000}"/>
    <cellStyle name="Calculation 2 2 10 2 7" xfId="1195" xr:uid="{00000000-0005-0000-0000-00000D020000}"/>
    <cellStyle name="Calculation 2 2 10 3" xfId="1196" xr:uid="{00000000-0005-0000-0000-00000E020000}"/>
    <cellStyle name="Calculation 2 2 10 4" xfId="1197" xr:uid="{00000000-0005-0000-0000-00000F020000}"/>
    <cellStyle name="Calculation 2 2 10 5" xfId="1198" xr:uid="{00000000-0005-0000-0000-000010020000}"/>
    <cellStyle name="Calculation 2 2 11" xfId="1199" xr:uid="{00000000-0005-0000-0000-000011020000}"/>
    <cellStyle name="Calculation 2 2 11 2" xfId="1200" xr:uid="{00000000-0005-0000-0000-000012020000}"/>
    <cellStyle name="Calculation 2 2 11 2 2" xfId="1201" xr:uid="{00000000-0005-0000-0000-000013020000}"/>
    <cellStyle name="Calculation 2 2 11 2 3" xfId="1202" xr:uid="{00000000-0005-0000-0000-000014020000}"/>
    <cellStyle name="Calculation 2 2 11 2 4" xfId="1203" xr:uid="{00000000-0005-0000-0000-000015020000}"/>
    <cellStyle name="Calculation 2 2 11 2 5" xfId="1204" xr:uid="{00000000-0005-0000-0000-000016020000}"/>
    <cellStyle name="Calculation 2 2 11 2 6" xfId="1205" xr:uid="{00000000-0005-0000-0000-000017020000}"/>
    <cellStyle name="Calculation 2 2 11 2 7" xfId="1206" xr:uid="{00000000-0005-0000-0000-000018020000}"/>
    <cellStyle name="Calculation 2 2 11 3" xfId="1207" xr:uid="{00000000-0005-0000-0000-000019020000}"/>
    <cellStyle name="Calculation 2 2 11 4" xfId="1208" xr:uid="{00000000-0005-0000-0000-00001A020000}"/>
    <cellStyle name="Calculation 2 2 11 5" xfId="1209" xr:uid="{00000000-0005-0000-0000-00001B020000}"/>
    <cellStyle name="Calculation 2 2 12" xfId="1210" xr:uid="{00000000-0005-0000-0000-00001C020000}"/>
    <cellStyle name="Calculation 2 2 12 2" xfId="1211" xr:uid="{00000000-0005-0000-0000-00001D020000}"/>
    <cellStyle name="Calculation 2 2 12 3" xfId="1212" xr:uid="{00000000-0005-0000-0000-00001E020000}"/>
    <cellStyle name="Calculation 2 2 12 4" xfId="1213" xr:uid="{00000000-0005-0000-0000-00001F020000}"/>
    <cellStyle name="Calculation 2 2 12 5" xfId="1214" xr:uid="{00000000-0005-0000-0000-000020020000}"/>
    <cellStyle name="Calculation 2 2 12 6" xfId="1215" xr:uid="{00000000-0005-0000-0000-000021020000}"/>
    <cellStyle name="Calculation 2 2 12 7" xfId="1216" xr:uid="{00000000-0005-0000-0000-000022020000}"/>
    <cellStyle name="Calculation 2 2 12 8" xfId="1217" xr:uid="{00000000-0005-0000-0000-000023020000}"/>
    <cellStyle name="Calculation 2 2 13" xfId="1218" xr:uid="{00000000-0005-0000-0000-000024020000}"/>
    <cellStyle name="Calculation 2 2 13 2" xfId="1219" xr:uid="{00000000-0005-0000-0000-000025020000}"/>
    <cellStyle name="Calculation 2 2 13 3" xfId="1220" xr:uid="{00000000-0005-0000-0000-000026020000}"/>
    <cellStyle name="Calculation 2 2 13 4" xfId="1221" xr:uid="{00000000-0005-0000-0000-000027020000}"/>
    <cellStyle name="Calculation 2 2 13 5" xfId="1222" xr:uid="{00000000-0005-0000-0000-000028020000}"/>
    <cellStyle name="Calculation 2 2 13 6" xfId="1223" xr:uid="{00000000-0005-0000-0000-000029020000}"/>
    <cellStyle name="Calculation 2 2 13 7" xfId="1224" xr:uid="{00000000-0005-0000-0000-00002A020000}"/>
    <cellStyle name="Calculation 2 2 14" xfId="1225" xr:uid="{00000000-0005-0000-0000-00002B020000}"/>
    <cellStyle name="Calculation 2 2 14 2" xfId="1226" xr:uid="{00000000-0005-0000-0000-00002C020000}"/>
    <cellStyle name="Calculation 2 2 14 3" xfId="1227" xr:uid="{00000000-0005-0000-0000-00002D020000}"/>
    <cellStyle name="Calculation 2 2 14 4" xfId="1228" xr:uid="{00000000-0005-0000-0000-00002E020000}"/>
    <cellStyle name="Calculation 2 2 14 5" xfId="1229" xr:uid="{00000000-0005-0000-0000-00002F020000}"/>
    <cellStyle name="Calculation 2 2 15" xfId="1230" xr:uid="{00000000-0005-0000-0000-000030020000}"/>
    <cellStyle name="Calculation 2 2 15 2" xfId="1231" xr:uid="{00000000-0005-0000-0000-000031020000}"/>
    <cellStyle name="Calculation 2 2 15 3" xfId="1232" xr:uid="{00000000-0005-0000-0000-000032020000}"/>
    <cellStyle name="Calculation 2 2 15 4" xfId="1233" xr:uid="{00000000-0005-0000-0000-000033020000}"/>
    <cellStyle name="Calculation 2 2 15 5" xfId="1234" xr:uid="{00000000-0005-0000-0000-000034020000}"/>
    <cellStyle name="Calculation 2 2 16" xfId="1235" xr:uid="{00000000-0005-0000-0000-000035020000}"/>
    <cellStyle name="Calculation 2 2 16 2" xfId="1236" xr:uid="{00000000-0005-0000-0000-000036020000}"/>
    <cellStyle name="Calculation 2 2 16 3" xfId="1237" xr:uid="{00000000-0005-0000-0000-000037020000}"/>
    <cellStyle name="Calculation 2 2 16 4" xfId="1238" xr:uid="{00000000-0005-0000-0000-000038020000}"/>
    <cellStyle name="Calculation 2 2 16 5" xfId="1239" xr:uid="{00000000-0005-0000-0000-000039020000}"/>
    <cellStyle name="Calculation 2 2 17" xfId="1240" xr:uid="{00000000-0005-0000-0000-00003A020000}"/>
    <cellStyle name="Calculation 2 2 17 2" xfId="1241" xr:uid="{00000000-0005-0000-0000-00003B020000}"/>
    <cellStyle name="Calculation 2 2 17 3" xfId="1242" xr:uid="{00000000-0005-0000-0000-00003C020000}"/>
    <cellStyle name="Calculation 2 2 17 4" xfId="1243" xr:uid="{00000000-0005-0000-0000-00003D020000}"/>
    <cellStyle name="Calculation 2 2 17 5" xfId="1244" xr:uid="{00000000-0005-0000-0000-00003E020000}"/>
    <cellStyle name="Calculation 2 2 18" xfId="1245" xr:uid="{00000000-0005-0000-0000-00003F020000}"/>
    <cellStyle name="Calculation 2 2 19" xfId="1246" xr:uid="{00000000-0005-0000-0000-000040020000}"/>
    <cellStyle name="Calculation 2 2 2" xfId="418" xr:uid="{00000000-0005-0000-0000-000041020000}"/>
    <cellStyle name="Calculation 2 2 2 10" xfId="1247" xr:uid="{00000000-0005-0000-0000-000042020000}"/>
    <cellStyle name="Calculation 2 2 2 10 2" xfId="1248" xr:uid="{00000000-0005-0000-0000-000043020000}"/>
    <cellStyle name="Calculation 2 2 2 10 3" xfId="1249" xr:uid="{00000000-0005-0000-0000-000044020000}"/>
    <cellStyle name="Calculation 2 2 2 10 4" xfId="1250" xr:uid="{00000000-0005-0000-0000-000045020000}"/>
    <cellStyle name="Calculation 2 2 2 10 5" xfId="1251" xr:uid="{00000000-0005-0000-0000-000046020000}"/>
    <cellStyle name="Calculation 2 2 2 10 6" xfId="1252" xr:uid="{00000000-0005-0000-0000-000047020000}"/>
    <cellStyle name="Calculation 2 2 2 10 7" xfId="1253" xr:uid="{00000000-0005-0000-0000-000048020000}"/>
    <cellStyle name="Calculation 2 2 2 10 8" xfId="1254" xr:uid="{00000000-0005-0000-0000-000049020000}"/>
    <cellStyle name="Calculation 2 2 2 11" xfId="1255" xr:uid="{00000000-0005-0000-0000-00004A020000}"/>
    <cellStyle name="Calculation 2 2 2 11 2" xfId="1256" xr:uid="{00000000-0005-0000-0000-00004B020000}"/>
    <cellStyle name="Calculation 2 2 2 11 3" xfId="1257" xr:uid="{00000000-0005-0000-0000-00004C020000}"/>
    <cellStyle name="Calculation 2 2 2 11 4" xfId="1258" xr:uid="{00000000-0005-0000-0000-00004D020000}"/>
    <cellStyle name="Calculation 2 2 2 11 5" xfId="1259" xr:uid="{00000000-0005-0000-0000-00004E020000}"/>
    <cellStyle name="Calculation 2 2 2 11 6" xfId="1260" xr:uid="{00000000-0005-0000-0000-00004F020000}"/>
    <cellStyle name="Calculation 2 2 2 11 7" xfId="1261" xr:uid="{00000000-0005-0000-0000-000050020000}"/>
    <cellStyle name="Calculation 2 2 2 12" xfId="1262" xr:uid="{00000000-0005-0000-0000-000051020000}"/>
    <cellStyle name="Calculation 2 2 2 12 2" xfId="1263" xr:uid="{00000000-0005-0000-0000-000052020000}"/>
    <cellStyle name="Calculation 2 2 2 12 3" xfId="1264" xr:uid="{00000000-0005-0000-0000-000053020000}"/>
    <cellStyle name="Calculation 2 2 2 12 4" xfId="1265" xr:uid="{00000000-0005-0000-0000-000054020000}"/>
    <cellStyle name="Calculation 2 2 2 12 5" xfId="1266" xr:uid="{00000000-0005-0000-0000-000055020000}"/>
    <cellStyle name="Calculation 2 2 2 13" xfId="1267" xr:uid="{00000000-0005-0000-0000-000056020000}"/>
    <cellStyle name="Calculation 2 2 2 13 2" xfId="1268" xr:uid="{00000000-0005-0000-0000-000057020000}"/>
    <cellStyle name="Calculation 2 2 2 13 3" xfId="1269" xr:uid="{00000000-0005-0000-0000-000058020000}"/>
    <cellStyle name="Calculation 2 2 2 13 4" xfId="1270" xr:uid="{00000000-0005-0000-0000-000059020000}"/>
    <cellStyle name="Calculation 2 2 2 13 5" xfId="1271" xr:uid="{00000000-0005-0000-0000-00005A020000}"/>
    <cellStyle name="Calculation 2 2 2 14" xfId="1272" xr:uid="{00000000-0005-0000-0000-00005B020000}"/>
    <cellStyle name="Calculation 2 2 2 14 2" xfId="1273" xr:uid="{00000000-0005-0000-0000-00005C020000}"/>
    <cellStyle name="Calculation 2 2 2 14 3" xfId="1274" xr:uid="{00000000-0005-0000-0000-00005D020000}"/>
    <cellStyle name="Calculation 2 2 2 14 4" xfId="1275" xr:uid="{00000000-0005-0000-0000-00005E020000}"/>
    <cellStyle name="Calculation 2 2 2 14 5" xfId="1276" xr:uid="{00000000-0005-0000-0000-00005F020000}"/>
    <cellStyle name="Calculation 2 2 2 15" xfId="1277" xr:uid="{00000000-0005-0000-0000-000060020000}"/>
    <cellStyle name="Calculation 2 2 2 15 2" xfId="1278" xr:uid="{00000000-0005-0000-0000-000061020000}"/>
    <cellStyle name="Calculation 2 2 2 15 3" xfId="1279" xr:uid="{00000000-0005-0000-0000-000062020000}"/>
    <cellStyle name="Calculation 2 2 2 15 4" xfId="1280" xr:uid="{00000000-0005-0000-0000-000063020000}"/>
    <cellStyle name="Calculation 2 2 2 15 5" xfId="1281" xr:uid="{00000000-0005-0000-0000-000064020000}"/>
    <cellStyle name="Calculation 2 2 2 16" xfId="1282" xr:uid="{00000000-0005-0000-0000-000065020000}"/>
    <cellStyle name="Calculation 2 2 2 17" xfId="1283" xr:uid="{00000000-0005-0000-0000-000066020000}"/>
    <cellStyle name="Calculation 2 2 2 2" xfId="1284" xr:uid="{00000000-0005-0000-0000-000067020000}"/>
    <cellStyle name="Calculation 2 2 2 2 10" xfId="1285" xr:uid="{00000000-0005-0000-0000-000068020000}"/>
    <cellStyle name="Calculation 2 2 2 2 10 2" xfId="1286" xr:uid="{00000000-0005-0000-0000-000069020000}"/>
    <cellStyle name="Calculation 2 2 2 2 10 3" xfId="1287" xr:uid="{00000000-0005-0000-0000-00006A020000}"/>
    <cellStyle name="Calculation 2 2 2 2 10 4" xfId="1288" xr:uid="{00000000-0005-0000-0000-00006B020000}"/>
    <cellStyle name="Calculation 2 2 2 2 10 5" xfId="1289" xr:uid="{00000000-0005-0000-0000-00006C020000}"/>
    <cellStyle name="Calculation 2 2 2 2 10 6" xfId="1290" xr:uid="{00000000-0005-0000-0000-00006D020000}"/>
    <cellStyle name="Calculation 2 2 2 2 10 7" xfId="1291" xr:uid="{00000000-0005-0000-0000-00006E020000}"/>
    <cellStyle name="Calculation 2 2 2 2 11" xfId="1292" xr:uid="{00000000-0005-0000-0000-00006F020000}"/>
    <cellStyle name="Calculation 2 2 2 2 11 2" xfId="1293" xr:uid="{00000000-0005-0000-0000-000070020000}"/>
    <cellStyle name="Calculation 2 2 2 2 11 3" xfId="1294" xr:uid="{00000000-0005-0000-0000-000071020000}"/>
    <cellStyle name="Calculation 2 2 2 2 11 4" xfId="1295" xr:uid="{00000000-0005-0000-0000-000072020000}"/>
    <cellStyle name="Calculation 2 2 2 2 11 5" xfId="1296" xr:uid="{00000000-0005-0000-0000-000073020000}"/>
    <cellStyle name="Calculation 2 2 2 2 12" xfId="1297" xr:uid="{00000000-0005-0000-0000-000074020000}"/>
    <cellStyle name="Calculation 2 2 2 2 12 2" xfId="1298" xr:uid="{00000000-0005-0000-0000-000075020000}"/>
    <cellStyle name="Calculation 2 2 2 2 12 3" xfId="1299" xr:uid="{00000000-0005-0000-0000-000076020000}"/>
    <cellStyle name="Calculation 2 2 2 2 12 4" xfId="1300" xr:uid="{00000000-0005-0000-0000-000077020000}"/>
    <cellStyle name="Calculation 2 2 2 2 12 5" xfId="1301" xr:uid="{00000000-0005-0000-0000-000078020000}"/>
    <cellStyle name="Calculation 2 2 2 2 13" xfId="1302" xr:uid="{00000000-0005-0000-0000-000079020000}"/>
    <cellStyle name="Calculation 2 2 2 2 13 2" xfId="1303" xr:uid="{00000000-0005-0000-0000-00007A020000}"/>
    <cellStyle name="Calculation 2 2 2 2 13 3" xfId="1304" xr:uid="{00000000-0005-0000-0000-00007B020000}"/>
    <cellStyle name="Calculation 2 2 2 2 13 4" xfId="1305" xr:uid="{00000000-0005-0000-0000-00007C020000}"/>
    <cellStyle name="Calculation 2 2 2 2 13 5" xfId="1306" xr:uid="{00000000-0005-0000-0000-00007D020000}"/>
    <cellStyle name="Calculation 2 2 2 2 14" xfId="1307" xr:uid="{00000000-0005-0000-0000-00007E020000}"/>
    <cellStyle name="Calculation 2 2 2 2 14 2" xfId="1308" xr:uid="{00000000-0005-0000-0000-00007F020000}"/>
    <cellStyle name="Calculation 2 2 2 2 14 3" xfId="1309" xr:uid="{00000000-0005-0000-0000-000080020000}"/>
    <cellStyle name="Calculation 2 2 2 2 14 4" xfId="1310" xr:uid="{00000000-0005-0000-0000-000081020000}"/>
    <cellStyle name="Calculation 2 2 2 2 14 5" xfId="1311" xr:uid="{00000000-0005-0000-0000-000082020000}"/>
    <cellStyle name="Calculation 2 2 2 2 15" xfId="1312" xr:uid="{00000000-0005-0000-0000-000083020000}"/>
    <cellStyle name="Calculation 2 2 2 2 15 2" xfId="1313" xr:uid="{00000000-0005-0000-0000-000084020000}"/>
    <cellStyle name="Calculation 2 2 2 2 15 3" xfId="1314" xr:uid="{00000000-0005-0000-0000-000085020000}"/>
    <cellStyle name="Calculation 2 2 2 2 15 4" xfId="1315" xr:uid="{00000000-0005-0000-0000-000086020000}"/>
    <cellStyle name="Calculation 2 2 2 2 15 5" xfId="1316" xr:uid="{00000000-0005-0000-0000-000087020000}"/>
    <cellStyle name="Calculation 2 2 2 2 16" xfId="1317" xr:uid="{00000000-0005-0000-0000-000088020000}"/>
    <cellStyle name="Calculation 2 2 2 2 16 2" xfId="1318" xr:uid="{00000000-0005-0000-0000-000089020000}"/>
    <cellStyle name="Calculation 2 2 2 2 16 3" xfId="1319" xr:uid="{00000000-0005-0000-0000-00008A020000}"/>
    <cellStyle name="Calculation 2 2 2 2 16 4" xfId="1320" xr:uid="{00000000-0005-0000-0000-00008B020000}"/>
    <cellStyle name="Calculation 2 2 2 2 16 5" xfId="1321" xr:uid="{00000000-0005-0000-0000-00008C020000}"/>
    <cellStyle name="Calculation 2 2 2 2 17" xfId="1322" xr:uid="{00000000-0005-0000-0000-00008D020000}"/>
    <cellStyle name="Calculation 2 2 2 2 17 2" xfId="1323" xr:uid="{00000000-0005-0000-0000-00008E020000}"/>
    <cellStyle name="Calculation 2 2 2 2 17 3" xfId="1324" xr:uid="{00000000-0005-0000-0000-00008F020000}"/>
    <cellStyle name="Calculation 2 2 2 2 17 4" xfId="1325" xr:uid="{00000000-0005-0000-0000-000090020000}"/>
    <cellStyle name="Calculation 2 2 2 2 17 5" xfId="1326" xr:uid="{00000000-0005-0000-0000-000091020000}"/>
    <cellStyle name="Calculation 2 2 2 2 18" xfId="1327" xr:uid="{00000000-0005-0000-0000-000092020000}"/>
    <cellStyle name="Calculation 2 2 2 2 2" xfId="1328" xr:uid="{00000000-0005-0000-0000-000093020000}"/>
    <cellStyle name="Calculation 2 2 2 2 2 10" xfId="1329" xr:uid="{00000000-0005-0000-0000-000094020000}"/>
    <cellStyle name="Calculation 2 2 2 2 2 10 2" xfId="1330" xr:uid="{00000000-0005-0000-0000-000095020000}"/>
    <cellStyle name="Calculation 2 2 2 2 2 10 3" xfId="1331" xr:uid="{00000000-0005-0000-0000-000096020000}"/>
    <cellStyle name="Calculation 2 2 2 2 2 10 4" xfId="1332" xr:uid="{00000000-0005-0000-0000-000097020000}"/>
    <cellStyle name="Calculation 2 2 2 2 2 10 5" xfId="1333" xr:uid="{00000000-0005-0000-0000-000098020000}"/>
    <cellStyle name="Calculation 2 2 2 2 2 11" xfId="1334" xr:uid="{00000000-0005-0000-0000-000099020000}"/>
    <cellStyle name="Calculation 2 2 2 2 2 11 2" xfId="1335" xr:uid="{00000000-0005-0000-0000-00009A020000}"/>
    <cellStyle name="Calculation 2 2 2 2 2 11 3" xfId="1336" xr:uid="{00000000-0005-0000-0000-00009B020000}"/>
    <cellStyle name="Calculation 2 2 2 2 2 11 4" xfId="1337" xr:uid="{00000000-0005-0000-0000-00009C020000}"/>
    <cellStyle name="Calculation 2 2 2 2 2 11 5" xfId="1338" xr:uid="{00000000-0005-0000-0000-00009D020000}"/>
    <cellStyle name="Calculation 2 2 2 2 2 12" xfId="1339" xr:uid="{00000000-0005-0000-0000-00009E020000}"/>
    <cellStyle name="Calculation 2 2 2 2 2 12 2" xfId="1340" xr:uid="{00000000-0005-0000-0000-00009F020000}"/>
    <cellStyle name="Calculation 2 2 2 2 2 12 3" xfId="1341" xr:uid="{00000000-0005-0000-0000-0000A0020000}"/>
    <cellStyle name="Calculation 2 2 2 2 2 12 4" xfId="1342" xr:uid="{00000000-0005-0000-0000-0000A1020000}"/>
    <cellStyle name="Calculation 2 2 2 2 2 12 5" xfId="1343" xr:uid="{00000000-0005-0000-0000-0000A2020000}"/>
    <cellStyle name="Calculation 2 2 2 2 2 13" xfId="1344" xr:uid="{00000000-0005-0000-0000-0000A3020000}"/>
    <cellStyle name="Calculation 2 2 2 2 2 13 2" xfId="1345" xr:uid="{00000000-0005-0000-0000-0000A4020000}"/>
    <cellStyle name="Calculation 2 2 2 2 2 13 3" xfId="1346" xr:uid="{00000000-0005-0000-0000-0000A5020000}"/>
    <cellStyle name="Calculation 2 2 2 2 2 13 4" xfId="1347" xr:uid="{00000000-0005-0000-0000-0000A6020000}"/>
    <cellStyle name="Calculation 2 2 2 2 2 13 5" xfId="1348" xr:uid="{00000000-0005-0000-0000-0000A7020000}"/>
    <cellStyle name="Calculation 2 2 2 2 2 14" xfId="1349" xr:uid="{00000000-0005-0000-0000-0000A8020000}"/>
    <cellStyle name="Calculation 2 2 2 2 2 14 2" xfId="1350" xr:uid="{00000000-0005-0000-0000-0000A9020000}"/>
    <cellStyle name="Calculation 2 2 2 2 2 14 3" xfId="1351" xr:uid="{00000000-0005-0000-0000-0000AA020000}"/>
    <cellStyle name="Calculation 2 2 2 2 2 14 4" xfId="1352" xr:uid="{00000000-0005-0000-0000-0000AB020000}"/>
    <cellStyle name="Calculation 2 2 2 2 2 14 5" xfId="1353" xr:uid="{00000000-0005-0000-0000-0000AC020000}"/>
    <cellStyle name="Calculation 2 2 2 2 2 15" xfId="1354" xr:uid="{00000000-0005-0000-0000-0000AD020000}"/>
    <cellStyle name="Calculation 2 2 2 2 2 15 2" xfId="1355" xr:uid="{00000000-0005-0000-0000-0000AE020000}"/>
    <cellStyle name="Calculation 2 2 2 2 2 15 3" xfId="1356" xr:uid="{00000000-0005-0000-0000-0000AF020000}"/>
    <cellStyle name="Calculation 2 2 2 2 2 15 4" xfId="1357" xr:uid="{00000000-0005-0000-0000-0000B0020000}"/>
    <cellStyle name="Calculation 2 2 2 2 2 15 5" xfId="1358" xr:uid="{00000000-0005-0000-0000-0000B1020000}"/>
    <cellStyle name="Calculation 2 2 2 2 2 16" xfId="1359" xr:uid="{00000000-0005-0000-0000-0000B2020000}"/>
    <cellStyle name="Calculation 2 2 2 2 2 16 2" xfId="1360" xr:uid="{00000000-0005-0000-0000-0000B3020000}"/>
    <cellStyle name="Calculation 2 2 2 2 2 16 3" xfId="1361" xr:uid="{00000000-0005-0000-0000-0000B4020000}"/>
    <cellStyle name="Calculation 2 2 2 2 2 16 4" xfId="1362" xr:uid="{00000000-0005-0000-0000-0000B5020000}"/>
    <cellStyle name="Calculation 2 2 2 2 2 16 5" xfId="1363" xr:uid="{00000000-0005-0000-0000-0000B6020000}"/>
    <cellStyle name="Calculation 2 2 2 2 2 17" xfId="1364" xr:uid="{00000000-0005-0000-0000-0000B7020000}"/>
    <cellStyle name="Calculation 2 2 2 2 2 17 2" xfId="1365" xr:uid="{00000000-0005-0000-0000-0000B8020000}"/>
    <cellStyle name="Calculation 2 2 2 2 2 17 3" xfId="1366" xr:uid="{00000000-0005-0000-0000-0000B9020000}"/>
    <cellStyle name="Calculation 2 2 2 2 2 17 4" xfId="1367" xr:uid="{00000000-0005-0000-0000-0000BA020000}"/>
    <cellStyle name="Calculation 2 2 2 2 2 17 5" xfId="1368" xr:uid="{00000000-0005-0000-0000-0000BB020000}"/>
    <cellStyle name="Calculation 2 2 2 2 2 18" xfId="1369" xr:uid="{00000000-0005-0000-0000-0000BC020000}"/>
    <cellStyle name="Calculation 2 2 2 2 2 2" xfId="1370" xr:uid="{00000000-0005-0000-0000-0000BD020000}"/>
    <cellStyle name="Calculation 2 2 2 2 2 2 10" xfId="1371" xr:uid="{00000000-0005-0000-0000-0000BE020000}"/>
    <cellStyle name="Calculation 2 2 2 2 2 2 2" xfId="1372" xr:uid="{00000000-0005-0000-0000-0000BF020000}"/>
    <cellStyle name="Calculation 2 2 2 2 2 2 2 2" xfId="1373" xr:uid="{00000000-0005-0000-0000-0000C0020000}"/>
    <cellStyle name="Calculation 2 2 2 2 2 2 2 2 2" xfId="1374" xr:uid="{00000000-0005-0000-0000-0000C1020000}"/>
    <cellStyle name="Calculation 2 2 2 2 2 2 2 2 3" xfId="1375" xr:uid="{00000000-0005-0000-0000-0000C2020000}"/>
    <cellStyle name="Calculation 2 2 2 2 2 2 2 2 4" xfId="1376" xr:uid="{00000000-0005-0000-0000-0000C3020000}"/>
    <cellStyle name="Calculation 2 2 2 2 2 2 2 2 5" xfId="1377" xr:uid="{00000000-0005-0000-0000-0000C4020000}"/>
    <cellStyle name="Calculation 2 2 2 2 2 2 2 2 6" xfId="1378" xr:uid="{00000000-0005-0000-0000-0000C5020000}"/>
    <cellStyle name="Calculation 2 2 2 2 2 2 2 2 7" xfId="1379" xr:uid="{00000000-0005-0000-0000-0000C6020000}"/>
    <cellStyle name="Calculation 2 2 2 2 2 2 2 3" xfId="1380" xr:uid="{00000000-0005-0000-0000-0000C7020000}"/>
    <cellStyle name="Calculation 2 2 2 2 2 2 2 4" xfId="1381" xr:uid="{00000000-0005-0000-0000-0000C8020000}"/>
    <cellStyle name="Calculation 2 2 2 2 2 2 3" xfId="1382" xr:uid="{00000000-0005-0000-0000-0000C9020000}"/>
    <cellStyle name="Calculation 2 2 2 2 2 2 3 2" xfId="1383" xr:uid="{00000000-0005-0000-0000-0000CA020000}"/>
    <cellStyle name="Calculation 2 2 2 2 2 2 3 2 2" xfId="1384" xr:uid="{00000000-0005-0000-0000-0000CB020000}"/>
    <cellStyle name="Calculation 2 2 2 2 2 2 3 2 3" xfId="1385" xr:uid="{00000000-0005-0000-0000-0000CC020000}"/>
    <cellStyle name="Calculation 2 2 2 2 2 2 3 2 4" xfId="1386" xr:uid="{00000000-0005-0000-0000-0000CD020000}"/>
    <cellStyle name="Calculation 2 2 2 2 2 2 3 2 5" xfId="1387" xr:uid="{00000000-0005-0000-0000-0000CE020000}"/>
    <cellStyle name="Calculation 2 2 2 2 2 2 3 2 6" xfId="1388" xr:uid="{00000000-0005-0000-0000-0000CF020000}"/>
    <cellStyle name="Calculation 2 2 2 2 2 2 3 2 7" xfId="1389" xr:uid="{00000000-0005-0000-0000-0000D0020000}"/>
    <cellStyle name="Calculation 2 2 2 2 2 2 3 3" xfId="1390" xr:uid="{00000000-0005-0000-0000-0000D1020000}"/>
    <cellStyle name="Calculation 2 2 2 2 2 2 3 4" xfId="1391" xr:uid="{00000000-0005-0000-0000-0000D2020000}"/>
    <cellStyle name="Calculation 2 2 2 2 2 2 4" xfId="1392" xr:uid="{00000000-0005-0000-0000-0000D3020000}"/>
    <cellStyle name="Calculation 2 2 2 2 2 2 4 2" xfId="1393" xr:uid="{00000000-0005-0000-0000-0000D4020000}"/>
    <cellStyle name="Calculation 2 2 2 2 2 2 4 2 2" xfId="1394" xr:uid="{00000000-0005-0000-0000-0000D5020000}"/>
    <cellStyle name="Calculation 2 2 2 2 2 2 4 2 3" xfId="1395" xr:uid="{00000000-0005-0000-0000-0000D6020000}"/>
    <cellStyle name="Calculation 2 2 2 2 2 2 4 2 4" xfId="1396" xr:uid="{00000000-0005-0000-0000-0000D7020000}"/>
    <cellStyle name="Calculation 2 2 2 2 2 2 4 2 5" xfId="1397" xr:uid="{00000000-0005-0000-0000-0000D8020000}"/>
    <cellStyle name="Calculation 2 2 2 2 2 2 4 2 6" xfId="1398" xr:uid="{00000000-0005-0000-0000-0000D9020000}"/>
    <cellStyle name="Calculation 2 2 2 2 2 2 4 2 7" xfId="1399" xr:uid="{00000000-0005-0000-0000-0000DA020000}"/>
    <cellStyle name="Calculation 2 2 2 2 2 2 4 3" xfId="1400" xr:uid="{00000000-0005-0000-0000-0000DB020000}"/>
    <cellStyle name="Calculation 2 2 2 2 2 2 4 4" xfId="1401" xr:uid="{00000000-0005-0000-0000-0000DC020000}"/>
    <cellStyle name="Calculation 2 2 2 2 2 2 5" xfId="1402" xr:uid="{00000000-0005-0000-0000-0000DD020000}"/>
    <cellStyle name="Calculation 2 2 2 2 2 2 5 2" xfId="1403" xr:uid="{00000000-0005-0000-0000-0000DE020000}"/>
    <cellStyle name="Calculation 2 2 2 2 2 2 5 3" xfId="1404" xr:uid="{00000000-0005-0000-0000-0000DF020000}"/>
    <cellStyle name="Calculation 2 2 2 2 2 2 5 4" xfId="1405" xr:uid="{00000000-0005-0000-0000-0000E0020000}"/>
    <cellStyle name="Calculation 2 2 2 2 2 2 5 5" xfId="1406" xr:uid="{00000000-0005-0000-0000-0000E1020000}"/>
    <cellStyle name="Calculation 2 2 2 2 2 2 5 6" xfId="1407" xr:uid="{00000000-0005-0000-0000-0000E2020000}"/>
    <cellStyle name="Calculation 2 2 2 2 2 2 5 7" xfId="1408" xr:uid="{00000000-0005-0000-0000-0000E3020000}"/>
    <cellStyle name="Calculation 2 2 2 2 2 2 5 8" xfId="1409" xr:uid="{00000000-0005-0000-0000-0000E4020000}"/>
    <cellStyle name="Calculation 2 2 2 2 2 2 6" xfId="1410" xr:uid="{00000000-0005-0000-0000-0000E5020000}"/>
    <cellStyle name="Calculation 2 2 2 2 2 2 6 2" xfId="1411" xr:uid="{00000000-0005-0000-0000-0000E6020000}"/>
    <cellStyle name="Calculation 2 2 2 2 2 2 6 3" xfId="1412" xr:uid="{00000000-0005-0000-0000-0000E7020000}"/>
    <cellStyle name="Calculation 2 2 2 2 2 2 6 4" xfId="1413" xr:uid="{00000000-0005-0000-0000-0000E8020000}"/>
    <cellStyle name="Calculation 2 2 2 2 2 2 6 5" xfId="1414" xr:uid="{00000000-0005-0000-0000-0000E9020000}"/>
    <cellStyle name="Calculation 2 2 2 2 2 2 6 6" xfId="1415" xr:uid="{00000000-0005-0000-0000-0000EA020000}"/>
    <cellStyle name="Calculation 2 2 2 2 2 2 6 7" xfId="1416" xr:uid="{00000000-0005-0000-0000-0000EB020000}"/>
    <cellStyle name="Calculation 2 2 2 2 2 2 7" xfId="1417" xr:uid="{00000000-0005-0000-0000-0000EC020000}"/>
    <cellStyle name="Calculation 2 2 2 2 2 2 8" xfId="1418" xr:uid="{00000000-0005-0000-0000-0000ED020000}"/>
    <cellStyle name="Calculation 2 2 2 2 2 2 9" xfId="1419" xr:uid="{00000000-0005-0000-0000-0000EE020000}"/>
    <cellStyle name="Calculation 2 2 2 2 2 3" xfId="1420" xr:uid="{00000000-0005-0000-0000-0000EF020000}"/>
    <cellStyle name="Calculation 2 2 2 2 2 3 2" xfId="1421" xr:uid="{00000000-0005-0000-0000-0000F0020000}"/>
    <cellStyle name="Calculation 2 2 2 2 2 3 2 2" xfId="1422" xr:uid="{00000000-0005-0000-0000-0000F1020000}"/>
    <cellStyle name="Calculation 2 2 2 2 2 3 2 3" xfId="1423" xr:uid="{00000000-0005-0000-0000-0000F2020000}"/>
    <cellStyle name="Calculation 2 2 2 2 2 3 2 4" xfId="1424" xr:uid="{00000000-0005-0000-0000-0000F3020000}"/>
    <cellStyle name="Calculation 2 2 2 2 2 3 2 5" xfId="1425" xr:uid="{00000000-0005-0000-0000-0000F4020000}"/>
    <cellStyle name="Calculation 2 2 2 2 2 3 2 6" xfId="1426" xr:uid="{00000000-0005-0000-0000-0000F5020000}"/>
    <cellStyle name="Calculation 2 2 2 2 2 3 2 7" xfId="1427" xr:uid="{00000000-0005-0000-0000-0000F6020000}"/>
    <cellStyle name="Calculation 2 2 2 2 2 3 3" xfId="1428" xr:uid="{00000000-0005-0000-0000-0000F7020000}"/>
    <cellStyle name="Calculation 2 2 2 2 2 3 4" xfId="1429" xr:uid="{00000000-0005-0000-0000-0000F8020000}"/>
    <cellStyle name="Calculation 2 2 2 2 2 3 5" xfId="1430" xr:uid="{00000000-0005-0000-0000-0000F9020000}"/>
    <cellStyle name="Calculation 2 2 2 2 2 4" xfId="1431" xr:uid="{00000000-0005-0000-0000-0000FA020000}"/>
    <cellStyle name="Calculation 2 2 2 2 2 4 2" xfId="1432" xr:uid="{00000000-0005-0000-0000-0000FB020000}"/>
    <cellStyle name="Calculation 2 2 2 2 2 4 2 2" xfId="1433" xr:uid="{00000000-0005-0000-0000-0000FC020000}"/>
    <cellStyle name="Calculation 2 2 2 2 2 4 2 3" xfId="1434" xr:uid="{00000000-0005-0000-0000-0000FD020000}"/>
    <cellStyle name="Calculation 2 2 2 2 2 4 2 4" xfId="1435" xr:uid="{00000000-0005-0000-0000-0000FE020000}"/>
    <cellStyle name="Calculation 2 2 2 2 2 4 2 5" xfId="1436" xr:uid="{00000000-0005-0000-0000-0000FF020000}"/>
    <cellStyle name="Calculation 2 2 2 2 2 4 2 6" xfId="1437" xr:uid="{00000000-0005-0000-0000-000000030000}"/>
    <cellStyle name="Calculation 2 2 2 2 2 4 2 7" xfId="1438" xr:uid="{00000000-0005-0000-0000-000001030000}"/>
    <cellStyle name="Calculation 2 2 2 2 2 4 3" xfId="1439" xr:uid="{00000000-0005-0000-0000-000002030000}"/>
    <cellStyle name="Calculation 2 2 2 2 2 4 4" xfId="1440" xr:uid="{00000000-0005-0000-0000-000003030000}"/>
    <cellStyle name="Calculation 2 2 2 2 2 4 5" xfId="1441" xr:uid="{00000000-0005-0000-0000-000004030000}"/>
    <cellStyle name="Calculation 2 2 2 2 2 5" xfId="1442" xr:uid="{00000000-0005-0000-0000-000005030000}"/>
    <cellStyle name="Calculation 2 2 2 2 2 5 2" xfId="1443" xr:uid="{00000000-0005-0000-0000-000006030000}"/>
    <cellStyle name="Calculation 2 2 2 2 2 5 2 2" xfId="1444" xr:uid="{00000000-0005-0000-0000-000007030000}"/>
    <cellStyle name="Calculation 2 2 2 2 2 5 2 3" xfId="1445" xr:uid="{00000000-0005-0000-0000-000008030000}"/>
    <cellStyle name="Calculation 2 2 2 2 2 5 2 4" xfId="1446" xr:uid="{00000000-0005-0000-0000-000009030000}"/>
    <cellStyle name="Calculation 2 2 2 2 2 5 2 5" xfId="1447" xr:uid="{00000000-0005-0000-0000-00000A030000}"/>
    <cellStyle name="Calculation 2 2 2 2 2 5 2 6" xfId="1448" xr:uid="{00000000-0005-0000-0000-00000B030000}"/>
    <cellStyle name="Calculation 2 2 2 2 2 5 2 7" xfId="1449" xr:uid="{00000000-0005-0000-0000-00000C030000}"/>
    <cellStyle name="Calculation 2 2 2 2 2 5 3" xfId="1450" xr:uid="{00000000-0005-0000-0000-00000D030000}"/>
    <cellStyle name="Calculation 2 2 2 2 2 5 4" xfId="1451" xr:uid="{00000000-0005-0000-0000-00000E030000}"/>
    <cellStyle name="Calculation 2 2 2 2 2 5 5" xfId="1452" xr:uid="{00000000-0005-0000-0000-00000F030000}"/>
    <cellStyle name="Calculation 2 2 2 2 2 6" xfId="1453" xr:uid="{00000000-0005-0000-0000-000010030000}"/>
    <cellStyle name="Calculation 2 2 2 2 2 6 2" xfId="1454" xr:uid="{00000000-0005-0000-0000-000011030000}"/>
    <cellStyle name="Calculation 2 2 2 2 2 6 3" xfId="1455" xr:uid="{00000000-0005-0000-0000-000012030000}"/>
    <cellStyle name="Calculation 2 2 2 2 2 6 4" xfId="1456" xr:uid="{00000000-0005-0000-0000-000013030000}"/>
    <cellStyle name="Calculation 2 2 2 2 2 6 5" xfId="1457" xr:uid="{00000000-0005-0000-0000-000014030000}"/>
    <cellStyle name="Calculation 2 2 2 2 2 6 6" xfId="1458" xr:uid="{00000000-0005-0000-0000-000015030000}"/>
    <cellStyle name="Calculation 2 2 2 2 2 6 7" xfId="1459" xr:uid="{00000000-0005-0000-0000-000016030000}"/>
    <cellStyle name="Calculation 2 2 2 2 2 6 8" xfId="1460" xr:uid="{00000000-0005-0000-0000-000017030000}"/>
    <cellStyle name="Calculation 2 2 2 2 2 7" xfId="1461" xr:uid="{00000000-0005-0000-0000-000018030000}"/>
    <cellStyle name="Calculation 2 2 2 2 2 7 2" xfId="1462" xr:uid="{00000000-0005-0000-0000-000019030000}"/>
    <cellStyle name="Calculation 2 2 2 2 2 7 3" xfId="1463" xr:uid="{00000000-0005-0000-0000-00001A030000}"/>
    <cellStyle name="Calculation 2 2 2 2 2 7 4" xfId="1464" xr:uid="{00000000-0005-0000-0000-00001B030000}"/>
    <cellStyle name="Calculation 2 2 2 2 2 7 5" xfId="1465" xr:uid="{00000000-0005-0000-0000-00001C030000}"/>
    <cellStyle name="Calculation 2 2 2 2 2 7 6" xfId="1466" xr:uid="{00000000-0005-0000-0000-00001D030000}"/>
    <cellStyle name="Calculation 2 2 2 2 2 7 7" xfId="1467" xr:uid="{00000000-0005-0000-0000-00001E030000}"/>
    <cellStyle name="Calculation 2 2 2 2 2 8" xfId="1468" xr:uid="{00000000-0005-0000-0000-00001F030000}"/>
    <cellStyle name="Calculation 2 2 2 2 2 8 2" xfId="1469" xr:uid="{00000000-0005-0000-0000-000020030000}"/>
    <cellStyle name="Calculation 2 2 2 2 2 8 3" xfId="1470" xr:uid="{00000000-0005-0000-0000-000021030000}"/>
    <cellStyle name="Calculation 2 2 2 2 2 8 4" xfId="1471" xr:uid="{00000000-0005-0000-0000-000022030000}"/>
    <cellStyle name="Calculation 2 2 2 2 2 8 5" xfId="1472" xr:uid="{00000000-0005-0000-0000-000023030000}"/>
    <cellStyle name="Calculation 2 2 2 2 2 9" xfId="1473" xr:uid="{00000000-0005-0000-0000-000024030000}"/>
    <cellStyle name="Calculation 2 2 2 2 2 9 2" xfId="1474" xr:uid="{00000000-0005-0000-0000-000025030000}"/>
    <cellStyle name="Calculation 2 2 2 2 2 9 3" xfId="1475" xr:uid="{00000000-0005-0000-0000-000026030000}"/>
    <cellStyle name="Calculation 2 2 2 2 2 9 4" xfId="1476" xr:uid="{00000000-0005-0000-0000-000027030000}"/>
    <cellStyle name="Calculation 2 2 2 2 2 9 5" xfId="1477" xr:uid="{00000000-0005-0000-0000-000028030000}"/>
    <cellStyle name="Calculation 2 2 2 2 3" xfId="1478" xr:uid="{00000000-0005-0000-0000-000029030000}"/>
    <cellStyle name="Calculation 2 2 2 2 3 10" xfId="1479" xr:uid="{00000000-0005-0000-0000-00002A030000}"/>
    <cellStyle name="Calculation 2 2 2 2 3 2" xfId="1480" xr:uid="{00000000-0005-0000-0000-00002B030000}"/>
    <cellStyle name="Calculation 2 2 2 2 3 2 2" xfId="1481" xr:uid="{00000000-0005-0000-0000-00002C030000}"/>
    <cellStyle name="Calculation 2 2 2 2 3 2 2 2" xfId="1482" xr:uid="{00000000-0005-0000-0000-00002D030000}"/>
    <cellStyle name="Calculation 2 2 2 2 3 2 2 3" xfId="1483" xr:uid="{00000000-0005-0000-0000-00002E030000}"/>
    <cellStyle name="Calculation 2 2 2 2 3 2 2 4" xfId="1484" xr:uid="{00000000-0005-0000-0000-00002F030000}"/>
    <cellStyle name="Calculation 2 2 2 2 3 2 2 5" xfId="1485" xr:uid="{00000000-0005-0000-0000-000030030000}"/>
    <cellStyle name="Calculation 2 2 2 2 3 2 2 6" xfId="1486" xr:uid="{00000000-0005-0000-0000-000031030000}"/>
    <cellStyle name="Calculation 2 2 2 2 3 2 2 7" xfId="1487" xr:uid="{00000000-0005-0000-0000-000032030000}"/>
    <cellStyle name="Calculation 2 2 2 2 3 2 3" xfId="1488" xr:uid="{00000000-0005-0000-0000-000033030000}"/>
    <cellStyle name="Calculation 2 2 2 2 3 2 4" xfId="1489" xr:uid="{00000000-0005-0000-0000-000034030000}"/>
    <cellStyle name="Calculation 2 2 2 2 3 3" xfId="1490" xr:uid="{00000000-0005-0000-0000-000035030000}"/>
    <cellStyle name="Calculation 2 2 2 2 3 3 2" xfId="1491" xr:uid="{00000000-0005-0000-0000-000036030000}"/>
    <cellStyle name="Calculation 2 2 2 2 3 3 2 2" xfId="1492" xr:uid="{00000000-0005-0000-0000-000037030000}"/>
    <cellStyle name="Calculation 2 2 2 2 3 3 2 3" xfId="1493" xr:uid="{00000000-0005-0000-0000-000038030000}"/>
    <cellStyle name="Calculation 2 2 2 2 3 3 2 4" xfId="1494" xr:uid="{00000000-0005-0000-0000-000039030000}"/>
    <cellStyle name="Calculation 2 2 2 2 3 3 2 5" xfId="1495" xr:uid="{00000000-0005-0000-0000-00003A030000}"/>
    <cellStyle name="Calculation 2 2 2 2 3 3 2 6" xfId="1496" xr:uid="{00000000-0005-0000-0000-00003B030000}"/>
    <cellStyle name="Calculation 2 2 2 2 3 3 2 7" xfId="1497" xr:uid="{00000000-0005-0000-0000-00003C030000}"/>
    <cellStyle name="Calculation 2 2 2 2 3 3 3" xfId="1498" xr:uid="{00000000-0005-0000-0000-00003D030000}"/>
    <cellStyle name="Calculation 2 2 2 2 3 3 4" xfId="1499" xr:uid="{00000000-0005-0000-0000-00003E030000}"/>
    <cellStyle name="Calculation 2 2 2 2 3 4" xfId="1500" xr:uid="{00000000-0005-0000-0000-00003F030000}"/>
    <cellStyle name="Calculation 2 2 2 2 3 4 2" xfId="1501" xr:uid="{00000000-0005-0000-0000-000040030000}"/>
    <cellStyle name="Calculation 2 2 2 2 3 4 2 2" xfId="1502" xr:uid="{00000000-0005-0000-0000-000041030000}"/>
    <cellStyle name="Calculation 2 2 2 2 3 4 2 3" xfId="1503" xr:uid="{00000000-0005-0000-0000-000042030000}"/>
    <cellStyle name="Calculation 2 2 2 2 3 4 2 4" xfId="1504" xr:uid="{00000000-0005-0000-0000-000043030000}"/>
    <cellStyle name="Calculation 2 2 2 2 3 4 2 5" xfId="1505" xr:uid="{00000000-0005-0000-0000-000044030000}"/>
    <cellStyle name="Calculation 2 2 2 2 3 4 2 6" xfId="1506" xr:uid="{00000000-0005-0000-0000-000045030000}"/>
    <cellStyle name="Calculation 2 2 2 2 3 4 2 7" xfId="1507" xr:uid="{00000000-0005-0000-0000-000046030000}"/>
    <cellStyle name="Calculation 2 2 2 2 3 4 3" xfId="1508" xr:uid="{00000000-0005-0000-0000-000047030000}"/>
    <cellStyle name="Calculation 2 2 2 2 3 4 4" xfId="1509" xr:uid="{00000000-0005-0000-0000-000048030000}"/>
    <cellStyle name="Calculation 2 2 2 2 3 5" xfId="1510" xr:uid="{00000000-0005-0000-0000-000049030000}"/>
    <cellStyle name="Calculation 2 2 2 2 3 5 2" xfId="1511" xr:uid="{00000000-0005-0000-0000-00004A030000}"/>
    <cellStyle name="Calculation 2 2 2 2 3 5 3" xfId="1512" xr:uid="{00000000-0005-0000-0000-00004B030000}"/>
    <cellStyle name="Calculation 2 2 2 2 3 5 4" xfId="1513" xr:uid="{00000000-0005-0000-0000-00004C030000}"/>
    <cellStyle name="Calculation 2 2 2 2 3 5 5" xfId="1514" xr:uid="{00000000-0005-0000-0000-00004D030000}"/>
    <cellStyle name="Calculation 2 2 2 2 3 5 6" xfId="1515" xr:uid="{00000000-0005-0000-0000-00004E030000}"/>
    <cellStyle name="Calculation 2 2 2 2 3 5 7" xfId="1516" xr:uid="{00000000-0005-0000-0000-00004F030000}"/>
    <cellStyle name="Calculation 2 2 2 2 3 5 8" xfId="1517" xr:uid="{00000000-0005-0000-0000-000050030000}"/>
    <cellStyle name="Calculation 2 2 2 2 3 6" xfId="1518" xr:uid="{00000000-0005-0000-0000-000051030000}"/>
    <cellStyle name="Calculation 2 2 2 2 3 6 2" xfId="1519" xr:uid="{00000000-0005-0000-0000-000052030000}"/>
    <cellStyle name="Calculation 2 2 2 2 3 6 3" xfId="1520" xr:uid="{00000000-0005-0000-0000-000053030000}"/>
    <cellStyle name="Calculation 2 2 2 2 3 6 4" xfId="1521" xr:uid="{00000000-0005-0000-0000-000054030000}"/>
    <cellStyle name="Calculation 2 2 2 2 3 6 5" xfId="1522" xr:uid="{00000000-0005-0000-0000-000055030000}"/>
    <cellStyle name="Calculation 2 2 2 2 3 6 6" xfId="1523" xr:uid="{00000000-0005-0000-0000-000056030000}"/>
    <cellStyle name="Calculation 2 2 2 2 3 6 7" xfId="1524" xr:uid="{00000000-0005-0000-0000-000057030000}"/>
    <cellStyle name="Calculation 2 2 2 2 3 7" xfId="1525" xr:uid="{00000000-0005-0000-0000-000058030000}"/>
    <cellStyle name="Calculation 2 2 2 2 3 8" xfId="1526" xr:uid="{00000000-0005-0000-0000-000059030000}"/>
    <cellStyle name="Calculation 2 2 2 2 3 9" xfId="1527" xr:uid="{00000000-0005-0000-0000-00005A030000}"/>
    <cellStyle name="Calculation 2 2 2 2 4" xfId="1528" xr:uid="{00000000-0005-0000-0000-00005B030000}"/>
    <cellStyle name="Calculation 2 2 2 2 4 10" xfId="1529" xr:uid="{00000000-0005-0000-0000-00005C030000}"/>
    <cellStyle name="Calculation 2 2 2 2 4 2" xfId="1530" xr:uid="{00000000-0005-0000-0000-00005D030000}"/>
    <cellStyle name="Calculation 2 2 2 2 4 2 2" xfId="1531" xr:uid="{00000000-0005-0000-0000-00005E030000}"/>
    <cellStyle name="Calculation 2 2 2 2 4 2 2 2" xfId="1532" xr:uid="{00000000-0005-0000-0000-00005F030000}"/>
    <cellStyle name="Calculation 2 2 2 2 4 2 2 3" xfId="1533" xr:uid="{00000000-0005-0000-0000-000060030000}"/>
    <cellStyle name="Calculation 2 2 2 2 4 2 2 4" xfId="1534" xr:uid="{00000000-0005-0000-0000-000061030000}"/>
    <cellStyle name="Calculation 2 2 2 2 4 2 2 5" xfId="1535" xr:uid="{00000000-0005-0000-0000-000062030000}"/>
    <cellStyle name="Calculation 2 2 2 2 4 2 2 6" xfId="1536" xr:uid="{00000000-0005-0000-0000-000063030000}"/>
    <cellStyle name="Calculation 2 2 2 2 4 2 2 7" xfId="1537" xr:uid="{00000000-0005-0000-0000-000064030000}"/>
    <cellStyle name="Calculation 2 2 2 2 4 2 3" xfId="1538" xr:uid="{00000000-0005-0000-0000-000065030000}"/>
    <cellStyle name="Calculation 2 2 2 2 4 2 4" xfId="1539" xr:uid="{00000000-0005-0000-0000-000066030000}"/>
    <cellStyle name="Calculation 2 2 2 2 4 3" xfId="1540" xr:uid="{00000000-0005-0000-0000-000067030000}"/>
    <cellStyle name="Calculation 2 2 2 2 4 3 2" xfId="1541" xr:uid="{00000000-0005-0000-0000-000068030000}"/>
    <cellStyle name="Calculation 2 2 2 2 4 3 2 2" xfId="1542" xr:uid="{00000000-0005-0000-0000-000069030000}"/>
    <cellStyle name="Calculation 2 2 2 2 4 3 2 3" xfId="1543" xr:uid="{00000000-0005-0000-0000-00006A030000}"/>
    <cellStyle name="Calculation 2 2 2 2 4 3 2 4" xfId="1544" xr:uid="{00000000-0005-0000-0000-00006B030000}"/>
    <cellStyle name="Calculation 2 2 2 2 4 3 2 5" xfId="1545" xr:uid="{00000000-0005-0000-0000-00006C030000}"/>
    <cellStyle name="Calculation 2 2 2 2 4 3 2 6" xfId="1546" xr:uid="{00000000-0005-0000-0000-00006D030000}"/>
    <cellStyle name="Calculation 2 2 2 2 4 3 2 7" xfId="1547" xr:uid="{00000000-0005-0000-0000-00006E030000}"/>
    <cellStyle name="Calculation 2 2 2 2 4 3 3" xfId="1548" xr:uid="{00000000-0005-0000-0000-00006F030000}"/>
    <cellStyle name="Calculation 2 2 2 2 4 3 4" xfId="1549" xr:uid="{00000000-0005-0000-0000-000070030000}"/>
    <cellStyle name="Calculation 2 2 2 2 4 4" xfId="1550" xr:uid="{00000000-0005-0000-0000-000071030000}"/>
    <cellStyle name="Calculation 2 2 2 2 4 4 2" xfId="1551" xr:uid="{00000000-0005-0000-0000-000072030000}"/>
    <cellStyle name="Calculation 2 2 2 2 4 4 2 2" xfId="1552" xr:uid="{00000000-0005-0000-0000-000073030000}"/>
    <cellStyle name="Calculation 2 2 2 2 4 4 2 3" xfId="1553" xr:uid="{00000000-0005-0000-0000-000074030000}"/>
    <cellStyle name="Calculation 2 2 2 2 4 4 2 4" xfId="1554" xr:uid="{00000000-0005-0000-0000-000075030000}"/>
    <cellStyle name="Calculation 2 2 2 2 4 4 2 5" xfId="1555" xr:uid="{00000000-0005-0000-0000-000076030000}"/>
    <cellStyle name="Calculation 2 2 2 2 4 4 2 6" xfId="1556" xr:uid="{00000000-0005-0000-0000-000077030000}"/>
    <cellStyle name="Calculation 2 2 2 2 4 4 2 7" xfId="1557" xr:uid="{00000000-0005-0000-0000-000078030000}"/>
    <cellStyle name="Calculation 2 2 2 2 4 4 3" xfId="1558" xr:uid="{00000000-0005-0000-0000-000079030000}"/>
    <cellStyle name="Calculation 2 2 2 2 4 4 4" xfId="1559" xr:uid="{00000000-0005-0000-0000-00007A030000}"/>
    <cellStyle name="Calculation 2 2 2 2 4 5" xfId="1560" xr:uid="{00000000-0005-0000-0000-00007B030000}"/>
    <cellStyle name="Calculation 2 2 2 2 4 5 2" xfId="1561" xr:uid="{00000000-0005-0000-0000-00007C030000}"/>
    <cellStyle name="Calculation 2 2 2 2 4 5 3" xfId="1562" xr:uid="{00000000-0005-0000-0000-00007D030000}"/>
    <cellStyle name="Calculation 2 2 2 2 4 5 4" xfId="1563" xr:uid="{00000000-0005-0000-0000-00007E030000}"/>
    <cellStyle name="Calculation 2 2 2 2 4 5 5" xfId="1564" xr:uid="{00000000-0005-0000-0000-00007F030000}"/>
    <cellStyle name="Calculation 2 2 2 2 4 5 6" xfId="1565" xr:uid="{00000000-0005-0000-0000-000080030000}"/>
    <cellStyle name="Calculation 2 2 2 2 4 5 7" xfId="1566" xr:uid="{00000000-0005-0000-0000-000081030000}"/>
    <cellStyle name="Calculation 2 2 2 2 4 5 8" xfId="1567" xr:uid="{00000000-0005-0000-0000-000082030000}"/>
    <cellStyle name="Calculation 2 2 2 2 4 6" xfId="1568" xr:uid="{00000000-0005-0000-0000-000083030000}"/>
    <cellStyle name="Calculation 2 2 2 2 4 6 2" xfId="1569" xr:uid="{00000000-0005-0000-0000-000084030000}"/>
    <cellStyle name="Calculation 2 2 2 2 4 6 3" xfId="1570" xr:uid="{00000000-0005-0000-0000-000085030000}"/>
    <cellStyle name="Calculation 2 2 2 2 4 6 4" xfId="1571" xr:uid="{00000000-0005-0000-0000-000086030000}"/>
    <cellStyle name="Calculation 2 2 2 2 4 6 5" xfId="1572" xr:uid="{00000000-0005-0000-0000-000087030000}"/>
    <cellStyle name="Calculation 2 2 2 2 4 6 6" xfId="1573" xr:uid="{00000000-0005-0000-0000-000088030000}"/>
    <cellStyle name="Calculation 2 2 2 2 4 6 7" xfId="1574" xr:uid="{00000000-0005-0000-0000-000089030000}"/>
    <cellStyle name="Calculation 2 2 2 2 4 7" xfId="1575" xr:uid="{00000000-0005-0000-0000-00008A030000}"/>
    <cellStyle name="Calculation 2 2 2 2 4 8" xfId="1576" xr:uid="{00000000-0005-0000-0000-00008B030000}"/>
    <cellStyle name="Calculation 2 2 2 2 4 9" xfId="1577" xr:uid="{00000000-0005-0000-0000-00008C030000}"/>
    <cellStyle name="Calculation 2 2 2 2 5" xfId="1578" xr:uid="{00000000-0005-0000-0000-00008D030000}"/>
    <cellStyle name="Calculation 2 2 2 2 5 2" xfId="1579" xr:uid="{00000000-0005-0000-0000-00008E030000}"/>
    <cellStyle name="Calculation 2 2 2 2 5 2 2" xfId="1580" xr:uid="{00000000-0005-0000-0000-00008F030000}"/>
    <cellStyle name="Calculation 2 2 2 2 5 2 3" xfId="1581" xr:uid="{00000000-0005-0000-0000-000090030000}"/>
    <cellStyle name="Calculation 2 2 2 2 5 2 4" xfId="1582" xr:uid="{00000000-0005-0000-0000-000091030000}"/>
    <cellStyle name="Calculation 2 2 2 2 5 2 5" xfId="1583" xr:uid="{00000000-0005-0000-0000-000092030000}"/>
    <cellStyle name="Calculation 2 2 2 2 5 2 6" xfId="1584" xr:uid="{00000000-0005-0000-0000-000093030000}"/>
    <cellStyle name="Calculation 2 2 2 2 5 2 7" xfId="1585" xr:uid="{00000000-0005-0000-0000-000094030000}"/>
    <cellStyle name="Calculation 2 2 2 2 5 3" xfId="1586" xr:uid="{00000000-0005-0000-0000-000095030000}"/>
    <cellStyle name="Calculation 2 2 2 2 5 4" xfId="1587" xr:uid="{00000000-0005-0000-0000-000096030000}"/>
    <cellStyle name="Calculation 2 2 2 2 5 5" xfId="1588" xr:uid="{00000000-0005-0000-0000-000097030000}"/>
    <cellStyle name="Calculation 2 2 2 2 6" xfId="1589" xr:uid="{00000000-0005-0000-0000-000098030000}"/>
    <cellStyle name="Calculation 2 2 2 2 6 2" xfId="1590" xr:uid="{00000000-0005-0000-0000-000099030000}"/>
    <cellStyle name="Calculation 2 2 2 2 6 2 2" xfId="1591" xr:uid="{00000000-0005-0000-0000-00009A030000}"/>
    <cellStyle name="Calculation 2 2 2 2 6 2 3" xfId="1592" xr:uid="{00000000-0005-0000-0000-00009B030000}"/>
    <cellStyle name="Calculation 2 2 2 2 6 2 4" xfId="1593" xr:uid="{00000000-0005-0000-0000-00009C030000}"/>
    <cellStyle name="Calculation 2 2 2 2 6 2 5" xfId="1594" xr:uid="{00000000-0005-0000-0000-00009D030000}"/>
    <cellStyle name="Calculation 2 2 2 2 6 2 6" xfId="1595" xr:uid="{00000000-0005-0000-0000-00009E030000}"/>
    <cellStyle name="Calculation 2 2 2 2 6 2 7" xfId="1596" xr:uid="{00000000-0005-0000-0000-00009F030000}"/>
    <cellStyle name="Calculation 2 2 2 2 6 3" xfId="1597" xr:uid="{00000000-0005-0000-0000-0000A0030000}"/>
    <cellStyle name="Calculation 2 2 2 2 6 4" xfId="1598" xr:uid="{00000000-0005-0000-0000-0000A1030000}"/>
    <cellStyle name="Calculation 2 2 2 2 6 5" xfId="1599" xr:uid="{00000000-0005-0000-0000-0000A2030000}"/>
    <cellStyle name="Calculation 2 2 2 2 7" xfId="1600" xr:uid="{00000000-0005-0000-0000-0000A3030000}"/>
    <cellStyle name="Calculation 2 2 2 2 7 2" xfId="1601" xr:uid="{00000000-0005-0000-0000-0000A4030000}"/>
    <cellStyle name="Calculation 2 2 2 2 7 2 2" xfId="1602" xr:uid="{00000000-0005-0000-0000-0000A5030000}"/>
    <cellStyle name="Calculation 2 2 2 2 7 2 3" xfId="1603" xr:uid="{00000000-0005-0000-0000-0000A6030000}"/>
    <cellStyle name="Calculation 2 2 2 2 7 2 4" xfId="1604" xr:uid="{00000000-0005-0000-0000-0000A7030000}"/>
    <cellStyle name="Calculation 2 2 2 2 7 2 5" xfId="1605" xr:uid="{00000000-0005-0000-0000-0000A8030000}"/>
    <cellStyle name="Calculation 2 2 2 2 7 2 6" xfId="1606" xr:uid="{00000000-0005-0000-0000-0000A9030000}"/>
    <cellStyle name="Calculation 2 2 2 2 7 2 7" xfId="1607" xr:uid="{00000000-0005-0000-0000-0000AA030000}"/>
    <cellStyle name="Calculation 2 2 2 2 7 3" xfId="1608" xr:uid="{00000000-0005-0000-0000-0000AB030000}"/>
    <cellStyle name="Calculation 2 2 2 2 7 4" xfId="1609" xr:uid="{00000000-0005-0000-0000-0000AC030000}"/>
    <cellStyle name="Calculation 2 2 2 2 7 5" xfId="1610" xr:uid="{00000000-0005-0000-0000-0000AD030000}"/>
    <cellStyle name="Calculation 2 2 2 2 8" xfId="1611" xr:uid="{00000000-0005-0000-0000-0000AE030000}"/>
    <cellStyle name="Calculation 2 2 2 2 8 2" xfId="1612" xr:uid="{00000000-0005-0000-0000-0000AF030000}"/>
    <cellStyle name="Calculation 2 2 2 2 8 2 2" xfId="1613" xr:uid="{00000000-0005-0000-0000-0000B0030000}"/>
    <cellStyle name="Calculation 2 2 2 2 8 2 3" xfId="1614" xr:uid="{00000000-0005-0000-0000-0000B1030000}"/>
    <cellStyle name="Calculation 2 2 2 2 8 2 4" xfId="1615" xr:uid="{00000000-0005-0000-0000-0000B2030000}"/>
    <cellStyle name="Calculation 2 2 2 2 8 2 5" xfId="1616" xr:uid="{00000000-0005-0000-0000-0000B3030000}"/>
    <cellStyle name="Calculation 2 2 2 2 8 2 6" xfId="1617" xr:uid="{00000000-0005-0000-0000-0000B4030000}"/>
    <cellStyle name="Calculation 2 2 2 2 8 2 7" xfId="1618" xr:uid="{00000000-0005-0000-0000-0000B5030000}"/>
    <cellStyle name="Calculation 2 2 2 2 8 3" xfId="1619" xr:uid="{00000000-0005-0000-0000-0000B6030000}"/>
    <cellStyle name="Calculation 2 2 2 2 8 4" xfId="1620" xr:uid="{00000000-0005-0000-0000-0000B7030000}"/>
    <cellStyle name="Calculation 2 2 2 2 8 5" xfId="1621" xr:uid="{00000000-0005-0000-0000-0000B8030000}"/>
    <cellStyle name="Calculation 2 2 2 2 9" xfId="1622" xr:uid="{00000000-0005-0000-0000-0000B9030000}"/>
    <cellStyle name="Calculation 2 2 2 2 9 2" xfId="1623" xr:uid="{00000000-0005-0000-0000-0000BA030000}"/>
    <cellStyle name="Calculation 2 2 2 2 9 3" xfId="1624" xr:uid="{00000000-0005-0000-0000-0000BB030000}"/>
    <cellStyle name="Calculation 2 2 2 2 9 4" xfId="1625" xr:uid="{00000000-0005-0000-0000-0000BC030000}"/>
    <cellStyle name="Calculation 2 2 2 2 9 5" xfId="1626" xr:uid="{00000000-0005-0000-0000-0000BD030000}"/>
    <cellStyle name="Calculation 2 2 2 2 9 6" xfId="1627" xr:uid="{00000000-0005-0000-0000-0000BE030000}"/>
    <cellStyle name="Calculation 2 2 2 2 9 7" xfId="1628" xr:uid="{00000000-0005-0000-0000-0000BF030000}"/>
    <cellStyle name="Calculation 2 2 2 2 9 8" xfId="1629" xr:uid="{00000000-0005-0000-0000-0000C0030000}"/>
    <cellStyle name="Calculation 2 2 2 3" xfId="1630" xr:uid="{00000000-0005-0000-0000-0000C1030000}"/>
    <cellStyle name="Calculation 2 2 2 3 10" xfId="1631" xr:uid="{00000000-0005-0000-0000-0000C2030000}"/>
    <cellStyle name="Calculation 2 2 2 3 10 2" xfId="1632" xr:uid="{00000000-0005-0000-0000-0000C3030000}"/>
    <cellStyle name="Calculation 2 2 2 3 10 3" xfId="1633" xr:uid="{00000000-0005-0000-0000-0000C4030000}"/>
    <cellStyle name="Calculation 2 2 2 3 10 4" xfId="1634" xr:uid="{00000000-0005-0000-0000-0000C5030000}"/>
    <cellStyle name="Calculation 2 2 2 3 10 5" xfId="1635" xr:uid="{00000000-0005-0000-0000-0000C6030000}"/>
    <cellStyle name="Calculation 2 2 2 3 11" xfId="1636" xr:uid="{00000000-0005-0000-0000-0000C7030000}"/>
    <cellStyle name="Calculation 2 2 2 3 11 2" xfId="1637" xr:uid="{00000000-0005-0000-0000-0000C8030000}"/>
    <cellStyle name="Calculation 2 2 2 3 11 3" xfId="1638" xr:uid="{00000000-0005-0000-0000-0000C9030000}"/>
    <cellStyle name="Calculation 2 2 2 3 11 4" xfId="1639" xr:uid="{00000000-0005-0000-0000-0000CA030000}"/>
    <cellStyle name="Calculation 2 2 2 3 11 5" xfId="1640" xr:uid="{00000000-0005-0000-0000-0000CB030000}"/>
    <cellStyle name="Calculation 2 2 2 3 12" xfId="1641" xr:uid="{00000000-0005-0000-0000-0000CC030000}"/>
    <cellStyle name="Calculation 2 2 2 3 12 2" xfId="1642" xr:uid="{00000000-0005-0000-0000-0000CD030000}"/>
    <cellStyle name="Calculation 2 2 2 3 12 3" xfId="1643" xr:uid="{00000000-0005-0000-0000-0000CE030000}"/>
    <cellStyle name="Calculation 2 2 2 3 12 4" xfId="1644" xr:uid="{00000000-0005-0000-0000-0000CF030000}"/>
    <cellStyle name="Calculation 2 2 2 3 12 5" xfId="1645" xr:uid="{00000000-0005-0000-0000-0000D0030000}"/>
    <cellStyle name="Calculation 2 2 2 3 13" xfId="1646" xr:uid="{00000000-0005-0000-0000-0000D1030000}"/>
    <cellStyle name="Calculation 2 2 2 3 13 2" xfId="1647" xr:uid="{00000000-0005-0000-0000-0000D2030000}"/>
    <cellStyle name="Calculation 2 2 2 3 13 3" xfId="1648" xr:uid="{00000000-0005-0000-0000-0000D3030000}"/>
    <cellStyle name="Calculation 2 2 2 3 13 4" xfId="1649" xr:uid="{00000000-0005-0000-0000-0000D4030000}"/>
    <cellStyle name="Calculation 2 2 2 3 13 5" xfId="1650" xr:uid="{00000000-0005-0000-0000-0000D5030000}"/>
    <cellStyle name="Calculation 2 2 2 3 14" xfId="1651" xr:uid="{00000000-0005-0000-0000-0000D6030000}"/>
    <cellStyle name="Calculation 2 2 2 3 14 2" xfId="1652" xr:uid="{00000000-0005-0000-0000-0000D7030000}"/>
    <cellStyle name="Calculation 2 2 2 3 14 3" xfId="1653" xr:uid="{00000000-0005-0000-0000-0000D8030000}"/>
    <cellStyle name="Calculation 2 2 2 3 14 4" xfId="1654" xr:uid="{00000000-0005-0000-0000-0000D9030000}"/>
    <cellStyle name="Calculation 2 2 2 3 14 5" xfId="1655" xr:uid="{00000000-0005-0000-0000-0000DA030000}"/>
    <cellStyle name="Calculation 2 2 2 3 15" xfId="1656" xr:uid="{00000000-0005-0000-0000-0000DB030000}"/>
    <cellStyle name="Calculation 2 2 2 3 15 2" xfId="1657" xr:uid="{00000000-0005-0000-0000-0000DC030000}"/>
    <cellStyle name="Calculation 2 2 2 3 15 3" xfId="1658" xr:uid="{00000000-0005-0000-0000-0000DD030000}"/>
    <cellStyle name="Calculation 2 2 2 3 15 4" xfId="1659" xr:uid="{00000000-0005-0000-0000-0000DE030000}"/>
    <cellStyle name="Calculation 2 2 2 3 15 5" xfId="1660" xr:uid="{00000000-0005-0000-0000-0000DF030000}"/>
    <cellStyle name="Calculation 2 2 2 3 16" xfId="1661" xr:uid="{00000000-0005-0000-0000-0000E0030000}"/>
    <cellStyle name="Calculation 2 2 2 3 16 2" xfId="1662" xr:uid="{00000000-0005-0000-0000-0000E1030000}"/>
    <cellStyle name="Calculation 2 2 2 3 16 3" xfId="1663" xr:uid="{00000000-0005-0000-0000-0000E2030000}"/>
    <cellStyle name="Calculation 2 2 2 3 16 4" xfId="1664" xr:uid="{00000000-0005-0000-0000-0000E3030000}"/>
    <cellStyle name="Calculation 2 2 2 3 16 5" xfId="1665" xr:uid="{00000000-0005-0000-0000-0000E4030000}"/>
    <cellStyle name="Calculation 2 2 2 3 17" xfId="1666" xr:uid="{00000000-0005-0000-0000-0000E5030000}"/>
    <cellStyle name="Calculation 2 2 2 3 17 2" xfId="1667" xr:uid="{00000000-0005-0000-0000-0000E6030000}"/>
    <cellStyle name="Calculation 2 2 2 3 17 3" xfId="1668" xr:uid="{00000000-0005-0000-0000-0000E7030000}"/>
    <cellStyle name="Calculation 2 2 2 3 17 4" xfId="1669" xr:uid="{00000000-0005-0000-0000-0000E8030000}"/>
    <cellStyle name="Calculation 2 2 2 3 17 5" xfId="1670" xr:uid="{00000000-0005-0000-0000-0000E9030000}"/>
    <cellStyle name="Calculation 2 2 2 3 18" xfId="1671" xr:uid="{00000000-0005-0000-0000-0000EA030000}"/>
    <cellStyle name="Calculation 2 2 2 3 2" xfId="1672" xr:uid="{00000000-0005-0000-0000-0000EB030000}"/>
    <cellStyle name="Calculation 2 2 2 3 2 10" xfId="1673" xr:uid="{00000000-0005-0000-0000-0000EC030000}"/>
    <cellStyle name="Calculation 2 2 2 3 2 2" xfId="1674" xr:uid="{00000000-0005-0000-0000-0000ED030000}"/>
    <cellStyle name="Calculation 2 2 2 3 2 2 2" xfId="1675" xr:uid="{00000000-0005-0000-0000-0000EE030000}"/>
    <cellStyle name="Calculation 2 2 2 3 2 2 2 2" xfId="1676" xr:uid="{00000000-0005-0000-0000-0000EF030000}"/>
    <cellStyle name="Calculation 2 2 2 3 2 2 2 3" xfId="1677" xr:uid="{00000000-0005-0000-0000-0000F0030000}"/>
    <cellStyle name="Calculation 2 2 2 3 2 2 2 4" xfId="1678" xr:uid="{00000000-0005-0000-0000-0000F1030000}"/>
    <cellStyle name="Calculation 2 2 2 3 2 2 2 5" xfId="1679" xr:uid="{00000000-0005-0000-0000-0000F2030000}"/>
    <cellStyle name="Calculation 2 2 2 3 2 2 2 6" xfId="1680" xr:uid="{00000000-0005-0000-0000-0000F3030000}"/>
    <cellStyle name="Calculation 2 2 2 3 2 2 2 7" xfId="1681" xr:uid="{00000000-0005-0000-0000-0000F4030000}"/>
    <cellStyle name="Calculation 2 2 2 3 2 2 3" xfId="1682" xr:uid="{00000000-0005-0000-0000-0000F5030000}"/>
    <cellStyle name="Calculation 2 2 2 3 2 2 4" xfId="1683" xr:uid="{00000000-0005-0000-0000-0000F6030000}"/>
    <cellStyle name="Calculation 2 2 2 3 2 3" xfId="1684" xr:uid="{00000000-0005-0000-0000-0000F7030000}"/>
    <cellStyle name="Calculation 2 2 2 3 2 3 2" xfId="1685" xr:uid="{00000000-0005-0000-0000-0000F8030000}"/>
    <cellStyle name="Calculation 2 2 2 3 2 3 2 2" xfId="1686" xr:uid="{00000000-0005-0000-0000-0000F9030000}"/>
    <cellStyle name="Calculation 2 2 2 3 2 3 2 3" xfId="1687" xr:uid="{00000000-0005-0000-0000-0000FA030000}"/>
    <cellStyle name="Calculation 2 2 2 3 2 3 2 4" xfId="1688" xr:uid="{00000000-0005-0000-0000-0000FB030000}"/>
    <cellStyle name="Calculation 2 2 2 3 2 3 2 5" xfId="1689" xr:uid="{00000000-0005-0000-0000-0000FC030000}"/>
    <cellStyle name="Calculation 2 2 2 3 2 3 2 6" xfId="1690" xr:uid="{00000000-0005-0000-0000-0000FD030000}"/>
    <cellStyle name="Calculation 2 2 2 3 2 3 2 7" xfId="1691" xr:uid="{00000000-0005-0000-0000-0000FE030000}"/>
    <cellStyle name="Calculation 2 2 2 3 2 3 3" xfId="1692" xr:uid="{00000000-0005-0000-0000-0000FF030000}"/>
    <cellStyle name="Calculation 2 2 2 3 2 3 4" xfId="1693" xr:uid="{00000000-0005-0000-0000-000000040000}"/>
    <cellStyle name="Calculation 2 2 2 3 2 4" xfId="1694" xr:uid="{00000000-0005-0000-0000-000001040000}"/>
    <cellStyle name="Calculation 2 2 2 3 2 4 2" xfId="1695" xr:uid="{00000000-0005-0000-0000-000002040000}"/>
    <cellStyle name="Calculation 2 2 2 3 2 4 2 2" xfId="1696" xr:uid="{00000000-0005-0000-0000-000003040000}"/>
    <cellStyle name="Calculation 2 2 2 3 2 4 2 3" xfId="1697" xr:uid="{00000000-0005-0000-0000-000004040000}"/>
    <cellStyle name="Calculation 2 2 2 3 2 4 2 4" xfId="1698" xr:uid="{00000000-0005-0000-0000-000005040000}"/>
    <cellStyle name="Calculation 2 2 2 3 2 4 2 5" xfId="1699" xr:uid="{00000000-0005-0000-0000-000006040000}"/>
    <cellStyle name="Calculation 2 2 2 3 2 4 2 6" xfId="1700" xr:uid="{00000000-0005-0000-0000-000007040000}"/>
    <cellStyle name="Calculation 2 2 2 3 2 4 2 7" xfId="1701" xr:uid="{00000000-0005-0000-0000-000008040000}"/>
    <cellStyle name="Calculation 2 2 2 3 2 4 3" xfId="1702" xr:uid="{00000000-0005-0000-0000-000009040000}"/>
    <cellStyle name="Calculation 2 2 2 3 2 4 4" xfId="1703" xr:uid="{00000000-0005-0000-0000-00000A040000}"/>
    <cellStyle name="Calculation 2 2 2 3 2 5" xfId="1704" xr:uid="{00000000-0005-0000-0000-00000B040000}"/>
    <cellStyle name="Calculation 2 2 2 3 2 5 2" xfId="1705" xr:uid="{00000000-0005-0000-0000-00000C040000}"/>
    <cellStyle name="Calculation 2 2 2 3 2 5 3" xfId="1706" xr:uid="{00000000-0005-0000-0000-00000D040000}"/>
    <cellStyle name="Calculation 2 2 2 3 2 5 4" xfId="1707" xr:uid="{00000000-0005-0000-0000-00000E040000}"/>
    <cellStyle name="Calculation 2 2 2 3 2 5 5" xfId="1708" xr:uid="{00000000-0005-0000-0000-00000F040000}"/>
    <cellStyle name="Calculation 2 2 2 3 2 5 6" xfId="1709" xr:uid="{00000000-0005-0000-0000-000010040000}"/>
    <cellStyle name="Calculation 2 2 2 3 2 5 7" xfId="1710" xr:uid="{00000000-0005-0000-0000-000011040000}"/>
    <cellStyle name="Calculation 2 2 2 3 2 5 8" xfId="1711" xr:uid="{00000000-0005-0000-0000-000012040000}"/>
    <cellStyle name="Calculation 2 2 2 3 2 6" xfId="1712" xr:uid="{00000000-0005-0000-0000-000013040000}"/>
    <cellStyle name="Calculation 2 2 2 3 2 6 2" xfId="1713" xr:uid="{00000000-0005-0000-0000-000014040000}"/>
    <cellStyle name="Calculation 2 2 2 3 2 6 3" xfId="1714" xr:uid="{00000000-0005-0000-0000-000015040000}"/>
    <cellStyle name="Calculation 2 2 2 3 2 6 4" xfId="1715" xr:uid="{00000000-0005-0000-0000-000016040000}"/>
    <cellStyle name="Calculation 2 2 2 3 2 6 5" xfId="1716" xr:uid="{00000000-0005-0000-0000-000017040000}"/>
    <cellStyle name="Calculation 2 2 2 3 2 6 6" xfId="1717" xr:uid="{00000000-0005-0000-0000-000018040000}"/>
    <cellStyle name="Calculation 2 2 2 3 2 6 7" xfId="1718" xr:uid="{00000000-0005-0000-0000-000019040000}"/>
    <cellStyle name="Calculation 2 2 2 3 2 7" xfId="1719" xr:uid="{00000000-0005-0000-0000-00001A040000}"/>
    <cellStyle name="Calculation 2 2 2 3 2 8" xfId="1720" xr:uid="{00000000-0005-0000-0000-00001B040000}"/>
    <cellStyle name="Calculation 2 2 2 3 2 9" xfId="1721" xr:uid="{00000000-0005-0000-0000-00001C040000}"/>
    <cellStyle name="Calculation 2 2 2 3 3" xfId="1722" xr:uid="{00000000-0005-0000-0000-00001D040000}"/>
    <cellStyle name="Calculation 2 2 2 3 3 2" xfId="1723" xr:uid="{00000000-0005-0000-0000-00001E040000}"/>
    <cellStyle name="Calculation 2 2 2 3 3 2 2" xfId="1724" xr:uid="{00000000-0005-0000-0000-00001F040000}"/>
    <cellStyle name="Calculation 2 2 2 3 3 2 3" xfId="1725" xr:uid="{00000000-0005-0000-0000-000020040000}"/>
    <cellStyle name="Calculation 2 2 2 3 3 2 4" xfId="1726" xr:uid="{00000000-0005-0000-0000-000021040000}"/>
    <cellStyle name="Calculation 2 2 2 3 3 2 5" xfId="1727" xr:uid="{00000000-0005-0000-0000-000022040000}"/>
    <cellStyle name="Calculation 2 2 2 3 3 2 6" xfId="1728" xr:uid="{00000000-0005-0000-0000-000023040000}"/>
    <cellStyle name="Calculation 2 2 2 3 3 2 7" xfId="1729" xr:uid="{00000000-0005-0000-0000-000024040000}"/>
    <cellStyle name="Calculation 2 2 2 3 3 3" xfId="1730" xr:uid="{00000000-0005-0000-0000-000025040000}"/>
    <cellStyle name="Calculation 2 2 2 3 3 4" xfId="1731" xr:uid="{00000000-0005-0000-0000-000026040000}"/>
    <cellStyle name="Calculation 2 2 2 3 3 5" xfId="1732" xr:uid="{00000000-0005-0000-0000-000027040000}"/>
    <cellStyle name="Calculation 2 2 2 3 4" xfId="1733" xr:uid="{00000000-0005-0000-0000-000028040000}"/>
    <cellStyle name="Calculation 2 2 2 3 4 2" xfId="1734" xr:uid="{00000000-0005-0000-0000-000029040000}"/>
    <cellStyle name="Calculation 2 2 2 3 4 2 2" xfId="1735" xr:uid="{00000000-0005-0000-0000-00002A040000}"/>
    <cellStyle name="Calculation 2 2 2 3 4 2 3" xfId="1736" xr:uid="{00000000-0005-0000-0000-00002B040000}"/>
    <cellStyle name="Calculation 2 2 2 3 4 2 4" xfId="1737" xr:uid="{00000000-0005-0000-0000-00002C040000}"/>
    <cellStyle name="Calculation 2 2 2 3 4 2 5" xfId="1738" xr:uid="{00000000-0005-0000-0000-00002D040000}"/>
    <cellStyle name="Calculation 2 2 2 3 4 2 6" xfId="1739" xr:uid="{00000000-0005-0000-0000-00002E040000}"/>
    <cellStyle name="Calculation 2 2 2 3 4 2 7" xfId="1740" xr:uid="{00000000-0005-0000-0000-00002F040000}"/>
    <cellStyle name="Calculation 2 2 2 3 4 3" xfId="1741" xr:uid="{00000000-0005-0000-0000-000030040000}"/>
    <cellStyle name="Calculation 2 2 2 3 4 4" xfId="1742" xr:uid="{00000000-0005-0000-0000-000031040000}"/>
    <cellStyle name="Calculation 2 2 2 3 4 5" xfId="1743" xr:uid="{00000000-0005-0000-0000-000032040000}"/>
    <cellStyle name="Calculation 2 2 2 3 5" xfId="1744" xr:uid="{00000000-0005-0000-0000-000033040000}"/>
    <cellStyle name="Calculation 2 2 2 3 5 2" xfId="1745" xr:uid="{00000000-0005-0000-0000-000034040000}"/>
    <cellStyle name="Calculation 2 2 2 3 5 2 2" xfId="1746" xr:uid="{00000000-0005-0000-0000-000035040000}"/>
    <cellStyle name="Calculation 2 2 2 3 5 2 3" xfId="1747" xr:uid="{00000000-0005-0000-0000-000036040000}"/>
    <cellStyle name="Calculation 2 2 2 3 5 2 4" xfId="1748" xr:uid="{00000000-0005-0000-0000-000037040000}"/>
    <cellStyle name="Calculation 2 2 2 3 5 2 5" xfId="1749" xr:uid="{00000000-0005-0000-0000-000038040000}"/>
    <cellStyle name="Calculation 2 2 2 3 5 2 6" xfId="1750" xr:uid="{00000000-0005-0000-0000-000039040000}"/>
    <cellStyle name="Calculation 2 2 2 3 5 2 7" xfId="1751" xr:uid="{00000000-0005-0000-0000-00003A040000}"/>
    <cellStyle name="Calculation 2 2 2 3 5 3" xfId="1752" xr:uid="{00000000-0005-0000-0000-00003B040000}"/>
    <cellStyle name="Calculation 2 2 2 3 5 4" xfId="1753" xr:uid="{00000000-0005-0000-0000-00003C040000}"/>
    <cellStyle name="Calculation 2 2 2 3 5 5" xfId="1754" xr:uid="{00000000-0005-0000-0000-00003D040000}"/>
    <cellStyle name="Calculation 2 2 2 3 6" xfId="1755" xr:uid="{00000000-0005-0000-0000-00003E040000}"/>
    <cellStyle name="Calculation 2 2 2 3 6 2" xfId="1756" xr:uid="{00000000-0005-0000-0000-00003F040000}"/>
    <cellStyle name="Calculation 2 2 2 3 6 3" xfId="1757" xr:uid="{00000000-0005-0000-0000-000040040000}"/>
    <cellStyle name="Calculation 2 2 2 3 6 4" xfId="1758" xr:uid="{00000000-0005-0000-0000-000041040000}"/>
    <cellStyle name="Calculation 2 2 2 3 6 5" xfId="1759" xr:uid="{00000000-0005-0000-0000-000042040000}"/>
    <cellStyle name="Calculation 2 2 2 3 6 6" xfId="1760" xr:uid="{00000000-0005-0000-0000-000043040000}"/>
    <cellStyle name="Calculation 2 2 2 3 6 7" xfId="1761" xr:uid="{00000000-0005-0000-0000-000044040000}"/>
    <cellStyle name="Calculation 2 2 2 3 6 8" xfId="1762" xr:uid="{00000000-0005-0000-0000-000045040000}"/>
    <cellStyle name="Calculation 2 2 2 3 7" xfId="1763" xr:uid="{00000000-0005-0000-0000-000046040000}"/>
    <cellStyle name="Calculation 2 2 2 3 7 2" xfId="1764" xr:uid="{00000000-0005-0000-0000-000047040000}"/>
    <cellStyle name="Calculation 2 2 2 3 7 3" xfId="1765" xr:uid="{00000000-0005-0000-0000-000048040000}"/>
    <cellStyle name="Calculation 2 2 2 3 7 4" xfId="1766" xr:uid="{00000000-0005-0000-0000-000049040000}"/>
    <cellStyle name="Calculation 2 2 2 3 7 5" xfId="1767" xr:uid="{00000000-0005-0000-0000-00004A040000}"/>
    <cellStyle name="Calculation 2 2 2 3 7 6" xfId="1768" xr:uid="{00000000-0005-0000-0000-00004B040000}"/>
    <cellStyle name="Calculation 2 2 2 3 7 7" xfId="1769" xr:uid="{00000000-0005-0000-0000-00004C040000}"/>
    <cellStyle name="Calculation 2 2 2 3 8" xfId="1770" xr:uid="{00000000-0005-0000-0000-00004D040000}"/>
    <cellStyle name="Calculation 2 2 2 3 8 2" xfId="1771" xr:uid="{00000000-0005-0000-0000-00004E040000}"/>
    <cellStyle name="Calculation 2 2 2 3 8 3" xfId="1772" xr:uid="{00000000-0005-0000-0000-00004F040000}"/>
    <cellStyle name="Calculation 2 2 2 3 8 4" xfId="1773" xr:uid="{00000000-0005-0000-0000-000050040000}"/>
    <cellStyle name="Calculation 2 2 2 3 8 5" xfId="1774" xr:uid="{00000000-0005-0000-0000-000051040000}"/>
    <cellStyle name="Calculation 2 2 2 3 9" xfId="1775" xr:uid="{00000000-0005-0000-0000-000052040000}"/>
    <cellStyle name="Calculation 2 2 2 3 9 2" xfId="1776" xr:uid="{00000000-0005-0000-0000-000053040000}"/>
    <cellStyle name="Calculation 2 2 2 3 9 3" xfId="1777" xr:uid="{00000000-0005-0000-0000-000054040000}"/>
    <cellStyle name="Calculation 2 2 2 3 9 4" xfId="1778" xr:uid="{00000000-0005-0000-0000-000055040000}"/>
    <cellStyle name="Calculation 2 2 2 3 9 5" xfId="1779" xr:uid="{00000000-0005-0000-0000-000056040000}"/>
    <cellStyle name="Calculation 2 2 2 4" xfId="1780" xr:uid="{00000000-0005-0000-0000-000057040000}"/>
    <cellStyle name="Calculation 2 2 2 4 10" xfId="1781" xr:uid="{00000000-0005-0000-0000-000058040000}"/>
    <cellStyle name="Calculation 2 2 2 4 2" xfId="1782" xr:uid="{00000000-0005-0000-0000-000059040000}"/>
    <cellStyle name="Calculation 2 2 2 4 2 2" xfId="1783" xr:uid="{00000000-0005-0000-0000-00005A040000}"/>
    <cellStyle name="Calculation 2 2 2 4 2 2 2" xfId="1784" xr:uid="{00000000-0005-0000-0000-00005B040000}"/>
    <cellStyle name="Calculation 2 2 2 4 2 2 3" xfId="1785" xr:uid="{00000000-0005-0000-0000-00005C040000}"/>
    <cellStyle name="Calculation 2 2 2 4 2 2 4" xfId="1786" xr:uid="{00000000-0005-0000-0000-00005D040000}"/>
    <cellStyle name="Calculation 2 2 2 4 2 2 5" xfId="1787" xr:uid="{00000000-0005-0000-0000-00005E040000}"/>
    <cellStyle name="Calculation 2 2 2 4 2 2 6" xfId="1788" xr:uid="{00000000-0005-0000-0000-00005F040000}"/>
    <cellStyle name="Calculation 2 2 2 4 2 2 7" xfId="1789" xr:uid="{00000000-0005-0000-0000-000060040000}"/>
    <cellStyle name="Calculation 2 2 2 4 2 3" xfId="1790" xr:uid="{00000000-0005-0000-0000-000061040000}"/>
    <cellStyle name="Calculation 2 2 2 4 2 4" xfId="1791" xr:uid="{00000000-0005-0000-0000-000062040000}"/>
    <cellStyle name="Calculation 2 2 2 4 3" xfId="1792" xr:uid="{00000000-0005-0000-0000-000063040000}"/>
    <cellStyle name="Calculation 2 2 2 4 3 2" xfId="1793" xr:uid="{00000000-0005-0000-0000-000064040000}"/>
    <cellStyle name="Calculation 2 2 2 4 3 2 2" xfId="1794" xr:uid="{00000000-0005-0000-0000-000065040000}"/>
    <cellStyle name="Calculation 2 2 2 4 3 2 3" xfId="1795" xr:uid="{00000000-0005-0000-0000-000066040000}"/>
    <cellStyle name="Calculation 2 2 2 4 3 2 4" xfId="1796" xr:uid="{00000000-0005-0000-0000-000067040000}"/>
    <cellStyle name="Calculation 2 2 2 4 3 2 5" xfId="1797" xr:uid="{00000000-0005-0000-0000-000068040000}"/>
    <cellStyle name="Calculation 2 2 2 4 3 2 6" xfId="1798" xr:uid="{00000000-0005-0000-0000-000069040000}"/>
    <cellStyle name="Calculation 2 2 2 4 3 2 7" xfId="1799" xr:uid="{00000000-0005-0000-0000-00006A040000}"/>
    <cellStyle name="Calculation 2 2 2 4 3 3" xfId="1800" xr:uid="{00000000-0005-0000-0000-00006B040000}"/>
    <cellStyle name="Calculation 2 2 2 4 3 4" xfId="1801" xr:uid="{00000000-0005-0000-0000-00006C040000}"/>
    <cellStyle name="Calculation 2 2 2 4 4" xfId="1802" xr:uid="{00000000-0005-0000-0000-00006D040000}"/>
    <cellStyle name="Calculation 2 2 2 4 4 2" xfId="1803" xr:uid="{00000000-0005-0000-0000-00006E040000}"/>
    <cellStyle name="Calculation 2 2 2 4 4 2 2" xfId="1804" xr:uid="{00000000-0005-0000-0000-00006F040000}"/>
    <cellStyle name="Calculation 2 2 2 4 4 2 3" xfId="1805" xr:uid="{00000000-0005-0000-0000-000070040000}"/>
    <cellStyle name="Calculation 2 2 2 4 4 2 4" xfId="1806" xr:uid="{00000000-0005-0000-0000-000071040000}"/>
    <cellStyle name="Calculation 2 2 2 4 4 2 5" xfId="1807" xr:uid="{00000000-0005-0000-0000-000072040000}"/>
    <cellStyle name="Calculation 2 2 2 4 4 2 6" xfId="1808" xr:uid="{00000000-0005-0000-0000-000073040000}"/>
    <cellStyle name="Calculation 2 2 2 4 4 2 7" xfId="1809" xr:uid="{00000000-0005-0000-0000-000074040000}"/>
    <cellStyle name="Calculation 2 2 2 4 4 3" xfId="1810" xr:uid="{00000000-0005-0000-0000-000075040000}"/>
    <cellStyle name="Calculation 2 2 2 4 4 4" xfId="1811" xr:uid="{00000000-0005-0000-0000-000076040000}"/>
    <cellStyle name="Calculation 2 2 2 4 5" xfId="1812" xr:uid="{00000000-0005-0000-0000-000077040000}"/>
    <cellStyle name="Calculation 2 2 2 4 5 2" xfId="1813" xr:uid="{00000000-0005-0000-0000-000078040000}"/>
    <cellStyle name="Calculation 2 2 2 4 5 3" xfId="1814" xr:uid="{00000000-0005-0000-0000-000079040000}"/>
    <cellStyle name="Calculation 2 2 2 4 5 4" xfId="1815" xr:uid="{00000000-0005-0000-0000-00007A040000}"/>
    <cellStyle name="Calculation 2 2 2 4 5 5" xfId="1816" xr:uid="{00000000-0005-0000-0000-00007B040000}"/>
    <cellStyle name="Calculation 2 2 2 4 5 6" xfId="1817" xr:uid="{00000000-0005-0000-0000-00007C040000}"/>
    <cellStyle name="Calculation 2 2 2 4 5 7" xfId="1818" xr:uid="{00000000-0005-0000-0000-00007D040000}"/>
    <cellStyle name="Calculation 2 2 2 4 5 8" xfId="1819" xr:uid="{00000000-0005-0000-0000-00007E040000}"/>
    <cellStyle name="Calculation 2 2 2 4 6" xfId="1820" xr:uid="{00000000-0005-0000-0000-00007F040000}"/>
    <cellStyle name="Calculation 2 2 2 4 6 2" xfId="1821" xr:uid="{00000000-0005-0000-0000-000080040000}"/>
    <cellStyle name="Calculation 2 2 2 4 6 3" xfId="1822" xr:uid="{00000000-0005-0000-0000-000081040000}"/>
    <cellStyle name="Calculation 2 2 2 4 6 4" xfId="1823" xr:uid="{00000000-0005-0000-0000-000082040000}"/>
    <cellStyle name="Calculation 2 2 2 4 6 5" xfId="1824" xr:uid="{00000000-0005-0000-0000-000083040000}"/>
    <cellStyle name="Calculation 2 2 2 4 6 6" xfId="1825" xr:uid="{00000000-0005-0000-0000-000084040000}"/>
    <cellStyle name="Calculation 2 2 2 4 6 7" xfId="1826" xr:uid="{00000000-0005-0000-0000-000085040000}"/>
    <cellStyle name="Calculation 2 2 2 4 7" xfId="1827" xr:uid="{00000000-0005-0000-0000-000086040000}"/>
    <cellStyle name="Calculation 2 2 2 4 8" xfId="1828" xr:uid="{00000000-0005-0000-0000-000087040000}"/>
    <cellStyle name="Calculation 2 2 2 4 9" xfId="1829" xr:uid="{00000000-0005-0000-0000-000088040000}"/>
    <cellStyle name="Calculation 2 2 2 5" xfId="1830" xr:uid="{00000000-0005-0000-0000-000089040000}"/>
    <cellStyle name="Calculation 2 2 2 5 10" xfId="1831" xr:uid="{00000000-0005-0000-0000-00008A040000}"/>
    <cellStyle name="Calculation 2 2 2 5 2" xfId="1832" xr:uid="{00000000-0005-0000-0000-00008B040000}"/>
    <cellStyle name="Calculation 2 2 2 5 2 2" xfId="1833" xr:uid="{00000000-0005-0000-0000-00008C040000}"/>
    <cellStyle name="Calculation 2 2 2 5 2 2 2" xfId="1834" xr:uid="{00000000-0005-0000-0000-00008D040000}"/>
    <cellStyle name="Calculation 2 2 2 5 2 2 3" xfId="1835" xr:uid="{00000000-0005-0000-0000-00008E040000}"/>
    <cellStyle name="Calculation 2 2 2 5 2 2 4" xfId="1836" xr:uid="{00000000-0005-0000-0000-00008F040000}"/>
    <cellStyle name="Calculation 2 2 2 5 2 2 5" xfId="1837" xr:uid="{00000000-0005-0000-0000-000090040000}"/>
    <cellStyle name="Calculation 2 2 2 5 2 2 6" xfId="1838" xr:uid="{00000000-0005-0000-0000-000091040000}"/>
    <cellStyle name="Calculation 2 2 2 5 2 2 7" xfId="1839" xr:uid="{00000000-0005-0000-0000-000092040000}"/>
    <cellStyle name="Calculation 2 2 2 5 2 3" xfId="1840" xr:uid="{00000000-0005-0000-0000-000093040000}"/>
    <cellStyle name="Calculation 2 2 2 5 2 4" xfId="1841" xr:uid="{00000000-0005-0000-0000-000094040000}"/>
    <cellStyle name="Calculation 2 2 2 5 3" xfId="1842" xr:uid="{00000000-0005-0000-0000-000095040000}"/>
    <cellStyle name="Calculation 2 2 2 5 3 2" xfId="1843" xr:uid="{00000000-0005-0000-0000-000096040000}"/>
    <cellStyle name="Calculation 2 2 2 5 3 2 2" xfId="1844" xr:uid="{00000000-0005-0000-0000-000097040000}"/>
    <cellStyle name="Calculation 2 2 2 5 3 2 3" xfId="1845" xr:uid="{00000000-0005-0000-0000-000098040000}"/>
    <cellStyle name="Calculation 2 2 2 5 3 2 4" xfId="1846" xr:uid="{00000000-0005-0000-0000-000099040000}"/>
    <cellStyle name="Calculation 2 2 2 5 3 2 5" xfId="1847" xr:uid="{00000000-0005-0000-0000-00009A040000}"/>
    <cellStyle name="Calculation 2 2 2 5 3 2 6" xfId="1848" xr:uid="{00000000-0005-0000-0000-00009B040000}"/>
    <cellStyle name="Calculation 2 2 2 5 3 2 7" xfId="1849" xr:uid="{00000000-0005-0000-0000-00009C040000}"/>
    <cellStyle name="Calculation 2 2 2 5 3 3" xfId="1850" xr:uid="{00000000-0005-0000-0000-00009D040000}"/>
    <cellStyle name="Calculation 2 2 2 5 3 4" xfId="1851" xr:uid="{00000000-0005-0000-0000-00009E040000}"/>
    <cellStyle name="Calculation 2 2 2 5 4" xfId="1852" xr:uid="{00000000-0005-0000-0000-00009F040000}"/>
    <cellStyle name="Calculation 2 2 2 5 4 2" xfId="1853" xr:uid="{00000000-0005-0000-0000-0000A0040000}"/>
    <cellStyle name="Calculation 2 2 2 5 4 2 2" xfId="1854" xr:uid="{00000000-0005-0000-0000-0000A1040000}"/>
    <cellStyle name="Calculation 2 2 2 5 4 2 3" xfId="1855" xr:uid="{00000000-0005-0000-0000-0000A2040000}"/>
    <cellStyle name="Calculation 2 2 2 5 4 2 4" xfId="1856" xr:uid="{00000000-0005-0000-0000-0000A3040000}"/>
    <cellStyle name="Calculation 2 2 2 5 4 2 5" xfId="1857" xr:uid="{00000000-0005-0000-0000-0000A4040000}"/>
    <cellStyle name="Calculation 2 2 2 5 4 2 6" xfId="1858" xr:uid="{00000000-0005-0000-0000-0000A5040000}"/>
    <cellStyle name="Calculation 2 2 2 5 4 2 7" xfId="1859" xr:uid="{00000000-0005-0000-0000-0000A6040000}"/>
    <cellStyle name="Calculation 2 2 2 5 4 3" xfId="1860" xr:uid="{00000000-0005-0000-0000-0000A7040000}"/>
    <cellStyle name="Calculation 2 2 2 5 4 4" xfId="1861" xr:uid="{00000000-0005-0000-0000-0000A8040000}"/>
    <cellStyle name="Calculation 2 2 2 5 5" xfId="1862" xr:uid="{00000000-0005-0000-0000-0000A9040000}"/>
    <cellStyle name="Calculation 2 2 2 5 5 2" xfId="1863" xr:uid="{00000000-0005-0000-0000-0000AA040000}"/>
    <cellStyle name="Calculation 2 2 2 5 5 3" xfId="1864" xr:uid="{00000000-0005-0000-0000-0000AB040000}"/>
    <cellStyle name="Calculation 2 2 2 5 5 4" xfId="1865" xr:uid="{00000000-0005-0000-0000-0000AC040000}"/>
    <cellStyle name="Calculation 2 2 2 5 5 5" xfId="1866" xr:uid="{00000000-0005-0000-0000-0000AD040000}"/>
    <cellStyle name="Calculation 2 2 2 5 5 6" xfId="1867" xr:uid="{00000000-0005-0000-0000-0000AE040000}"/>
    <cellStyle name="Calculation 2 2 2 5 5 7" xfId="1868" xr:uid="{00000000-0005-0000-0000-0000AF040000}"/>
    <cellStyle name="Calculation 2 2 2 5 5 8" xfId="1869" xr:uid="{00000000-0005-0000-0000-0000B0040000}"/>
    <cellStyle name="Calculation 2 2 2 5 6" xfId="1870" xr:uid="{00000000-0005-0000-0000-0000B1040000}"/>
    <cellStyle name="Calculation 2 2 2 5 6 2" xfId="1871" xr:uid="{00000000-0005-0000-0000-0000B2040000}"/>
    <cellStyle name="Calculation 2 2 2 5 6 3" xfId="1872" xr:uid="{00000000-0005-0000-0000-0000B3040000}"/>
    <cellStyle name="Calculation 2 2 2 5 6 4" xfId="1873" xr:uid="{00000000-0005-0000-0000-0000B4040000}"/>
    <cellStyle name="Calculation 2 2 2 5 6 5" xfId="1874" xr:uid="{00000000-0005-0000-0000-0000B5040000}"/>
    <cellStyle name="Calculation 2 2 2 5 6 6" xfId="1875" xr:uid="{00000000-0005-0000-0000-0000B6040000}"/>
    <cellStyle name="Calculation 2 2 2 5 6 7" xfId="1876" xr:uid="{00000000-0005-0000-0000-0000B7040000}"/>
    <cellStyle name="Calculation 2 2 2 5 7" xfId="1877" xr:uid="{00000000-0005-0000-0000-0000B8040000}"/>
    <cellStyle name="Calculation 2 2 2 5 8" xfId="1878" xr:uid="{00000000-0005-0000-0000-0000B9040000}"/>
    <cellStyle name="Calculation 2 2 2 5 9" xfId="1879" xr:uid="{00000000-0005-0000-0000-0000BA040000}"/>
    <cellStyle name="Calculation 2 2 2 6" xfId="1880" xr:uid="{00000000-0005-0000-0000-0000BB040000}"/>
    <cellStyle name="Calculation 2 2 2 6 2" xfId="1881" xr:uid="{00000000-0005-0000-0000-0000BC040000}"/>
    <cellStyle name="Calculation 2 2 2 6 2 2" xfId="1882" xr:uid="{00000000-0005-0000-0000-0000BD040000}"/>
    <cellStyle name="Calculation 2 2 2 6 2 3" xfId="1883" xr:uid="{00000000-0005-0000-0000-0000BE040000}"/>
    <cellStyle name="Calculation 2 2 2 6 2 4" xfId="1884" xr:uid="{00000000-0005-0000-0000-0000BF040000}"/>
    <cellStyle name="Calculation 2 2 2 6 2 5" xfId="1885" xr:uid="{00000000-0005-0000-0000-0000C0040000}"/>
    <cellStyle name="Calculation 2 2 2 6 2 6" xfId="1886" xr:uid="{00000000-0005-0000-0000-0000C1040000}"/>
    <cellStyle name="Calculation 2 2 2 6 2 7" xfId="1887" xr:uid="{00000000-0005-0000-0000-0000C2040000}"/>
    <cellStyle name="Calculation 2 2 2 6 3" xfId="1888" xr:uid="{00000000-0005-0000-0000-0000C3040000}"/>
    <cellStyle name="Calculation 2 2 2 6 4" xfId="1889" xr:uid="{00000000-0005-0000-0000-0000C4040000}"/>
    <cellStyle name="Calculation 2 2 2 6 5" xfId="1890" xr:uid="{00000000-0005-0000-0000-0000C5040000}"/>
    <cellStyle name="Calculation 2 2 2 7" xfId="1891" xr:uid="{00000000-0005-0000-0000-0000C6040000}"/>
    <cellStyle name="Calculation 2 2 2 7 2" xfId="1892" xr:uid="{00000000-0005-0000-0000-0000C7040000}"/>
    <cellStyle name="Calculation 2 2 2 7 2 2" xfId="1893" xr:uid="{00000000-0005-0000-0000-0000C8040000}"/>
    <cellStyle name="Calculation 2 2 2 7 2 3" xfId="1894" xr:uid="{00000000-0005-0000-0000-0000C9040000}"/>
    <cellStyle name="Calculation 2 2 2 7 2 4" xfId="1895" xr:uid="{00000000-0005-0000-0000-0000CA040000}"/>
    <cellStyle name="Calculation 2 2 2 7 2 5" xfId="1896" xr:uid="{00000000-0005-0000-0000-0000CB040000}"/>
    <cellStyle name="Calculation 2 2 2 7 2 6" xfId="1897" xr:uid="{00000000-0005-0000-0000-0000CC040000}"/>
    <cellStyle name="Calculation 2 2 2 7 2 7" xfId="1898" xr:uid="{00000000-0005-0000-0000-0000CD040000}"/>
    <cellStyle name="Calculation 2 2 2 7 3" xfId="1899" xr:uid="{00000000-0005-0000-0000-0000CE040000}"/>
    <cellStyle name="Calculation 2 2 2 7 4" xfId="1900" xr:uid="{00000000-0005-0000-0000-0000CF040000}"/>
    <cellStyle name="Calculation 2 2 2 7 5" xfId="1901" xr:uid="{00000000-0005-0000-0000-0000D0040000}"/>
    <cellStyle name="Calculation 2 2 2 8" xfId="1902" xr:uid="{00000000-0005-0000-0000-0000D1040000}"/>
    <cellStyle name="Calculation 2 2 2 8 2" xfId="1903" xr:uid="{00000000-0005-0000-0000-0000D2040000}"/>
    <cellStyle name="Calculation 2 2 2 8 2 2" xfId="1904" xr:uid="{00000000-0005-0000-0000-0000D3040000}"/>
    <cellStyle name="Calculation 2 2 2 8 2 3" xfId="1905" xr:uid="{00000000-0005-0000-0000-0000D4040000}"/>
    <cellStyle name="Calculation 2 2 2 8 2 4" xfId="1906" xr:uid="{00000000-0005-0000-0000-0000D5040000}"/>
    <cellStyle name="Calculation 2 2 2 8 2 5" xfId="1907" xr:uid="{00000000-0005-0000-0000-0000D6040000}"/>
    <cellStyle name="Calculation 2 2 2 8 2 6" xfId="1908" xr:uid="{00000000-0005-0000-0000-0000D7040000}"/>
    <cellStyle name="Calculation 2 2 2 8 2 7" xfId="1909" xr:uid="{00000000-0005-0000-0000-0000D8040000}"/>
    <cellStyle name="Calculation 2 2 2 8 3" xfId="1910" xr:uid="{00000000-0005-0000-0000-0000D9040000}"/>
    <cellStyle name="Calculation 2 2 2 8 4" xfId="1911" xr:uid="{00000000-0005-0000-0000-0000DA040000}"/>
    <cellStyle name="Calculation 2 2 2 8 5" xfId="1912" xr:uid="{00000000-0005-0000-0000-0000DB040000}"/>
    <cellStyle name="Calculation 2 2 2 9" xfId="1913" xr:uid="{00000000-0005-0000-0000-0000DC040000}"/>
    <cellStyle name="Calculation 2 2 2 9 2" xfId="1914" xr:uid="{00000000-0005-0000-0000-0000DD040000}"/>
    <cellStyle name="Calculation 2 2 2 9 2 2" xfId="1915" xr:uid="{00000000-0005-0000-0000-0000DE040000}"/>
    <cellStyle name="Calculation 2 2 2 9 2 3" xfId="1916" xr:uid="{00000000-0005-0000-0000-0000DF040000}"/>
    <cellStyle name="Calculation 2 2 2 9 2 4" xfId="1917" xr:uid="{00000000-0005-0000-0000-0000E0040000}"/>
    <cellStyle name="Calculation 2 2 2 9 2 5" xfId="1918" xr:uid="{00000000-0005-0000-0000-0000E1040000}"/>
    <cellStyle name="Calculation 2 2 2 9 2 6" xfId="1919" xr:uid="{00000000-0005-0000-0000-0000E2040000}"/>
    <cellStyle name="Calculation 2 2 2 9 2 7" xfId="1920" xr:uid="{00000000-0005-0000-0000-0000E3040000}"/>
    <cellStyle name="Calculation 2 2 2 9 3" xfId="1921" xr:uid="{00000000-0005-0000-0000-0000E4040000}"/>
    <cellStyle name="Calculation 2 2 2 9 4" xfId="1922" xr:uid="{00000000-0005-0000-0000-0000E5040000}"/>
    <cellStyle name="Calculation 2 2 2 9 5" xfId="1923" xr:uid="{00000000-0005-0000-0000-0000E6040000}"/>
    <cellStyle name="Calculation 2 2 20" xfId="1924" xr:uid="{00000000-0005-0000-0000-0000E7040000}"/>
    <cellStyle name="Calculation 2 2 3" xfId="1925" xr:uid="{00000000-0005-0000-0000-0000E8040000}"/>
    <cellStyle name="Calculation 2 2 3 10" xfId="1926" xr:uid="{00000000-0005-0000-0000-0000E9040000}"/>
    <cellStyle name="Calculation 2 2 3 10 2" xfId="1927" xr:uid="{00000000-0005-0000-0000-0000EA040000}"/>
    <cellStyle name="Calculation 2 2 3 10 3" xfId="1928" xr:uid="{00000000-0005-0000-0000-0000EB040000}"/>
    <cellStyle name="Calculation 2 2 3 10 4" xfId="1929" xr:uid="{00000000-0005-0000-0000-0000EC040000}"/>
    <cellStyle name="Calculation 2 2 3 10 5" xfId="1930" xr:uid="{00000000-0005-0000-0000-0000ED040000}"/>
    <cellStyle name="Calculation 2 2 3 10 6" xfId="1931" xr:uid="{00000000-0005-0000-0000-0000EE040000}"/>
    <cellStyle name="Calculation 2 2 3 10 7" xfId="1932" xr:uid="{00000000-0005-0000-0000-0000EF040000}"/>
    <cellStyle name="Calculation 2 2 3 10 8" xfId="1933" xr:uid="{00000000-0005-0000-0000-0000F0040000}"/>
    <cellStyle name="Calculation 2 2 3 11" xfId="1934" xr:uid="{00000000-0005-0000-0000-0000F1040000}"/>
    <cellStyle name="Calculation 2 2 3 11 2" xfId="1935" xr:uid="{00000000-0005-0000-0000-0000F2040000}"/>
    <cellStyle name="Calculation 2 2 3 11 3" xfId="1936" xr:uid="{00000000-0005-0000-0000-0000F3040000}"/>
    <cellStyle name="Calculation 2 2 3 11 4" xfId="1937" xr:uid="{00000000-0005-0000-0000-0000F4040000}"/>
    <cellStyle name="Calculation 2 2 3 11 5" xfId="1938" xr:uid="{00000000-0005-0000-0000-0000F5040000}"/>
    <cellStyle name="Calculation 2 2 3 11 6" xfId="1939" xr:uid="{00000000-0005-0000-0000-0000F6040000}"/>
    <cellStyle name="Calculation 2 2 3 11 7" xfId="1940" xr:uid="{00000000-0005-0000-0000-0000F7040000}"/>
    <cellStyle name="Calculation 2 2 3 12" xfId="1941" xr:uid="{00000000-0005-0000-0000-0000F8040000}"/>
    <cellStyle name="Calculation 2 2 3 12 2" xfId="1942" xr:uid="{00000000-0005-0000-0000-0000F9040000}"/>
    <cellStyle name="Calculation 2 2 3 12 3" xfId="1943" xr:uid="{00000000-0005-0000-0000-0000FA040000}"/>
    <cellStyle name="Calculation 2 2 3 12 4" xfId="1944" xr:uid="{00000000-0005-0000-0000-0000FB040000}"/>
    <cellStyle name="Calculation 2 2 3 12 5" xfId="1945" xr:uid="{00000000-0005-0000-0000-0000FC040000}"/>
    <cellStyle name="Calculation 2 2 3 13" xfId="1946" xr:uid="{00000000-0005-0000-0000-0000FD040000}"/>
    <cellStyle name="Calculation 2 2 3 13 2" xfId="1947" xr:uid="{00000000-0005-0000-0000-0000FE040000}"/>
    <cellStyle name="Calculation 2 2 3 13 3" xfId="1948" xr:uid="{00000000-0005-0000-0000-0000FF040000}"/>
    <cellStyle name="Calculation 2 2 3 13 4" xfId="1949" xr:uid="{00000000-0005-0000-0000-000000050000}"/>
    <cellStyle name="Calculation 2 2 3 13 5" xfId="1950" xr:uid="{00000000-0005-0000-0000-000001050000}"/>
    <cellStyle name="Calculation 2 2 3 14" xfId="1951" xr:uid="{00000000-0005-0000-0000-000002050000}"/>
    <cellStyle name="Calculation 2 2 3 14 2" xfId="1952" xr:uid="{00000000-0005-0000-0000-000003050000}"/>
    <cellStyle name="Calculation 2 2 3 14 3" xfId="1953" xr:uid="{00000000-0005-0000-0000-000004050000}"/>
    <cellStyle name="Calculation 2 2 3 14 4" xfId="1954" xr:uid="{00000000-0005-0000-0000-000005050000}"/>
    <cellStyle name="Calculation 2 2 3 14 5" xfId="1955" xr:uid="{00000000-0005-0000-0000-000006050000}"/>
    <cellStyle name="Calculation 2 2 3 15" xfId="1956" xr:uid="{00000000-0005-0000-0000-000007050000}"/>
    <cellStyle name="Calculation 2 2 3 15 2" xfId="1957" xr:uid="{00000000-0005-0000-0000-000008050000}"/>
    <cellStyle name="Calculation 2 2 3 15 3" xfId="1958" xr:uid="{00000000-0005-0000-0000-000009050000}"/>
    <cellStyle name="Calculation 2 2 3 15 4" xfId="1959" xr:uid="{00000000-0005-0000-0000-00000A050000}"/>
    <cellStyle name="Calculation 2 2 3 15 5" xfId="1960" xr:uid="{00000000-0005-0000-0000-00000B050000}"/>
    <cellStyle name="Calculation 2 2 3 16" xfId="1961" xr:uid="{00000000-0005-0000-0000-00000C050000}"/>
    <cellStyle name="Calculation 2 2 3 17" xfId="1962" xr:uid="{00000000-0005-0000-0000-00000D050000}"/>
    <cellStyle name="Calculation 2 2 3 2" xfId="1963" xr:uid="{00000000-0005-0000-0000-00000E050000}"/>
    <cellStyle name="Calculation 2 2 3 2 10" xfId="1964" xr:uid="{00000000-0005-0000-0000-00000F050000}"/>
    <cellStyle name="Calculation 2 2 3 2 10 2" xfId="1965" xr:uid="{00000000-0005-0000-0000-000010050000}"/>
    <cellStyle name="Calculation 2 2 3 2 10 3" xfId="1966" xr:uid="{00000000-0005-0000-0000-000011050000}"/>
    <cellStyle name="Calculation 2 2 3 2 10 4" xfId="1967" xr:uid="{00000000-0005-0000-0000-000012050000}"/>
    <cellStyle name="Calculation 2 2 3 2 10 5" xfId="1968" xr:uid="{00000000-0005-0000-0000-000013050000}"/>
    <cellStyle name="Calculation 2 2 3 2 10 6" xfId="1969" xr:uid="{00000000-0005-0000-0000-000014050000}"/>
    <cellStyle name="Calculation 2 2 3 2 10 7" xfId="1970" xr:uid="{00000000-0005-0000-0000-000015050000}"/>
    <cellStyle name="Calculation 2 2 3 2 11" xfId="1971" xr:uid="{00000000-0005-0000-0000-000016050000}"/>
    <cellStyle name="Calculation 2 2 3 2 11 2" xfId="1972" xr:uid="{00000000-0005-0000-0000-000017050000}"/>
    <cellStyle name="Calculation 2 2 3 2 11 3" xfId="1973" xr:uid="{00000000-0005-0000-0000-000018050000}"/>
    <cellStyle name="Calculation 2 2 3 2 11 4" xfId="1974" xr:uid="{00000000-0005-0000-0000-000019050000}"/>
    <cellStyle name="Calculation 2 2 3 2 11 5" xfId="1975" xr:uid="{00000000-0005-0000-0000-00001A050000}"/>
    <cellStyle name="Calculation 2 2 3 2 12" xfId="1976" xr:uid="{00000000-0005-0000-0000-00001B050000}"/>
    <cellStyle name="Calculation 2 2 3 2 12 2" xfId="1977" xr:uid="{00000000-0005-0000-0000-00001C050000}"/>
    <cellStyle name="Calculation 2 2 3 2 12 3" xfId="1978" xr:uid="{00000000-0005-0000-0000-00001D050000}"/>
    <cellStyle name="Calculation 2 2 3 2 12 4" xfId="1979" xr:uid="{00000000-0005-0000-0000-00001E050000}"/>
    <cellStyle name="Calculation 2 2 3 2 12 5" xfId="1980" xr:uid="{00000000-0005-0000-0000-00001F050000}"/>
    <cellStyle name="Calculation 2 2 3 2 13" xfId="1981" xr:uid="{00000000-0005-0000-0000-000020050000}"/>
    <cellStyle name="Calculation 2 2 3 2 13 2" xfId="1982" xr:uid="{00000000-0005-0000-0000-000021050000}"/>
    <cellStyle name="Calculation 2 2 3 2 13 3" xfId="1983" xr:uid="{00000000-0005-0000-0000-000022050000}"/>
    <cellStyle name="Calculation 2 2 3 2 13 4" xfId="1984" xr:uid="{00000000-0005-0000-0000-000023050000}"/>
    <cellStyle name="Calculation 2 2 3 2 13 5" xfId="1985" xr:uid="{00000000-0005-0000-0000-000024050000}"/>
    <cellStyle name="Calculation 2 2 3 2 14" xfId="1986" xr:uid="{00000000-0005-0000-0000-000025050000}"/>
    <cellStyle name="Calculation 2 2 3 2 14 2" xfId="1987" xr:uid="{00000000-0005-0000-0000-000026050000}"/>
    <cellStyle name="Calculation 2 2 3 2 14 3" xfId="1988" xr:uid="{00000000-0005-0000-0000-000027050000}"/>
    <cellStyle name="Calculation 2 2 3 2 14 4" xfId="1989" xr:uid="{00000000-0005-0000-0000-000028050000}"/>
    <cellStyle name="Calculation 2 2 3 2 14 5" xfId="1990" xr:uid="{00000000-0005-0000-0000-000029050000}"/>
    <cellStyle name="Calculation 2 2 3 2 15" xfId="1991" xr:uid="{00000000-0005-0000-0000-00002A050000}"/>
    <cellStyle name="Calculation 2 2 3 2 15 2" xfId="1992" xr:uid="{00000000-0005-0000-0000-00002B050000}"/>
    <cellStyle name="Calculation 2 2 3 2 15 3" xfId="1993" xr:uid="{00000000-0005-0000-0000-00002C050000}"/>
    <cellStyle name="Calculation 2 2 3 2 15 4" xfId="1994" xr:uid="{00000000-0005-0000-0000-00002D050000}"/>
    <cellStyle name="Calculation 2 2 3 2 15 5" xfId="1995" xr:uid="{00000000-0005-0000-0000-00002E050000}"/>
    <cellStyle name="Calculation 2 2 3 2 16" xfId="1996" xr:uid="{00000000-0005-0000-0000-00002F050000}"/>
    <cellStyle name="Calculation 2 2 3 2 16 2" xfId="1997" xr:uid="{00000000-0005-0000-0000-000030050000}"/>
    <cellStyle name="Calculation 2 2 3 2 16 3" xfId="1998" xr:uid="{00000000-0005-0000-0000-000031050000}"/>
    <cellStyle name="Calculation 2 2 3 2 16 4" xfId="1999" xr:uid="{00000000-0005-0000-0000-000032050000}"/>
    <cellStyle name="Calculation 2 2 3 2 16 5" xfId="2000" xr:uid="{00000000-0005-0000-0000-000033050000}"/>
    <cellStyle name="Calculation 2 2 3 2 17" xfId="2001" xr:uid="{00000000-0005-0000-0000-000034050000}"/>
    <cellStyle name="Calculation 2 2 3 2 17 2" xfId="2002" xr:uid="{00000000-0005-0000-0000-000035050000}"/>
    <cellStyle name="Calculation 2 2 3 2 17 3" xfId="2003" xr:uid="{00000000-0005-0000-0000-000036050000}"/>
    <cellStyle name="Calculation 2 2 3 2 17 4" xfId="2004" xr:uid="{00000000-0005-0000-0000-000037050000}"/>
    <cellStyle name="Calculation 2 2 3 2 17 5" xfId="2005" xr:uid="{00000000-0005-0000-0000-000038050000}"/>
    <cellStyle name="Calculation 2 2 3 2 18" xfId="2006" xr:uid="{00000000-0005-0000-0000-000039050000}"/>
    <cellStyle name="Calculation 2 2 3 2 2" xfId="2007" xr:uid="{00000000-0005-0000-0000-00003A050000}"/>
    <cellStyle name="Calculation 2 2 3 2 2 10" xfId="2008" xr:uid="{00000000-0005-0000-0000-00003B050000}"/>
    <cellStyle name="Calculation 2 2 3 2 2 10 2" xfId="2009" xr:uid="{00000000-0005-0000-0000-00003C050000}"/>
    <cellStyle name="Calculation 2 2 3 2 2 10 3" xfId="2010" xr:uid="{00000000-0005-0000-0000-00003D050000}"/>
    <cellStyle name="Calculation 2 2 3 2 2 10 4" xfId="2011" xr:uid="{00000000-0005-0000-0000-00003E050000}"/>
    <cellStyle name="Calculation 2 2 3 2 2 10 5" xfId="2012" xr:uid="{00000000-0005-0000-0000-00003F050000}"/>
    <cellStyle name="Calculation 2 2 3 2 2 11" xfId="2013" xr:uid="{00000000-0005-0000-0000-000040050000}"/>
    <cellStyle name="Calculation 2 2 3 2 2 11 2" xfId="2014" xr:uid="{00000000-0005-0000-0000-000041050000}"/>
    <cellStyle name="Calculation 2 2 3 2 2 11 3" xfId="2015" xr:uid="{00000000-0005-0000-0000-000042050000}"/>
    <cellStyle name="Calculation 2 2 3 2 2 11 4" xfId="2016" xr:uid="{00000000-0005-0000-0000-000043050000}"/>
    <cellStyle name="Calculation 2 2 3 2 2 11 5" xfId="2017" xr:uid="{00000000-0005-0000-0000-000044050000}"/>
    <cellStyle name="Calculation 2 2 3 2 2 12" xfId="2018" xr:uid="{00000000-0005-0000-0000-000045050000}"/>
    <cellStyle name="Calculation 2 2 3 2 2 12 2" xfId="2019" xr:uid="{00000000-0005-0000-0000-000046050000}"/>
    <cellStyle name="Calculation 2 2 3 2 2 12 3" xfId="2020" xr:uid="{00000000-0005-0000-0000-000047050000}"/>
    <cellStyle name="Calculation 2 2 3 2 2 12 4" xfId="2021" xr:uid="{00000000-0005-0000-0000-000048050000}"/>
    <cellStyle name="Calculation 2 2 3 2 2 12 5" xfId="2022" xr:uid="{00000000-0005-0000-0000-000049050000}"/>
    <cellStyle name="Calculation 2 2 3 2 2 13" xfId="2023" xr:uid="{00000000-0005-0000-0000-00004A050000}"/>
    <cellStyle name="Calculation 2 2 3 2 2 13 2" xfId="2024" xr:uid="{00000000-0005-0000-0000-00004B050000}"/>
    <cellStyle name="Calculation 2 2 3 2 2 13 3" xfId="2025" xr:uid="{00000000-0005-0000-0000-00004C050000}"/>
    <cellStyle name="Calculation 2 2 3 2 2 13 4" xfId="2026" xr:uid="{00000000-0005-0000-0000-00004D050000}"/>
    <cellStyle name="Calculation 2 2 3 2 2 13 5" xfId="2027" xr:uid="{00000000-0005-0000-0000-00004E050000}"/>
    <cellStyle name="Calculation 2 2 3 2 2 14" xfId="2028" xr:uid="{00000000-0005-0000-0000-00004F050000}"/>
    <cellStyle name="Calculation 2 2 3 2 2 14 2" xfId="2029" xr:uid="{00000000-0005-0000-0000-000050050000}"/>
    <cellStyle name="Calculation 2 2 3 2 2 14 3" xfId="2030" xr:uid="{00000000-0005-0000-0000-000051050000}"/>
    <cellStyle name="Calculation 2 2 3 2 2 14 4" xfId="2031" xr:uid="{00000000-0005-0000-0000-000052050000}"/>
    <cellStyle name="Calculation 2 2 3 2 2 14 5" xfId="2032" xr:uid="{00000000-0005-0000-0000-000053050000}"/>
    <cellStyle name="Calculation 2 2 3 2 2 15" xfId="2033" xr:uid="{00000000-0005-0000-0000-000054050000}"/>
    <cellStyle name="Calculation 2 2 3 2 2 15 2" xfId="2034" xr:uid="{00000000-0005-0000-0000-000055050000}"/>
    <cellStyle name="Calculation 2 2 3 2 2 15 3" xfId="2035" xr:uid="{00000000-0005-0000-0000-000056050000}"/>
    <cellStyle name="Calculation 2 2 3 2 2 15 4" xfId="2036" xr:uid="{00000000-0005-0000-0000-000057050000}"/>
    <cellStyle name="Calculation 2 2 3 2 2 15 5" xfId="2037" xr:uid="{00000000-0005-0000-0000-000058050000}"/>
    <cellStyle name="Calculation 2 2 3 2 2 16" xfId="2038" xr:uid="{00000000-0005-0000-0000-000059050000}"/>
    <cellStyle name="Calculation 2 2 3 2 2 16 2" xfId="2039" xr:uid="{00000000-0005-0000-0000-00005A050000}"/>
    <cellStyle name="Calculation 2 2 3 2 2 16 3" xfId="2040" xr:uid="{00000000-0005-0000-0000-00005B050000}"/>
    <cellStyle name="Calculation 2 2 3 2 2 16 4" xfId="2041" xr:uid="{00000000-0005-0000-0000-00005C050000}"/>
    <cellStyle name="Calculation 2 2 3 2 2 16 5" xfId="2042" xr:uid="{00000000-0005-0000-0000-00005D050000}"/>
    <cellStyle name="Calculation 2 2 3 2 2 17" xfId="2043" xr:uid="{00000000-0005-0000-0000-00005E050000}"/>
    <cellStyle name="Calculation 2 2 3 2 2 17 2" xfId="2044" xr:uid="{00000000-0005-0000-0000-00005F050000}"/>
    <cellStyle name="Calculation 2 2 3 2 2 17 3" xfId="2045" xr:uid="{00000000-0005-0000-0000-000060050000}"/>
    <cellStyle name="Calculation 2 2 3 2 2 17 4" xfId="2046" xr:uid="{00000000-0005-0000-0000-000061050000}"/>
    <cellStyle name="Calculation 2 2 3 2 2 17 5" xfId="2047" xr:uid="{00000000-0005-0000-0000-000062050000}"/>
    <cellStyle name="Calculation 2 2 3 2 2 18" xfId="2048" xr:uid="{00000000-0005-0000-0000-000063050000}"/>
    <cellStyle name="Calculation 2 2 3 2 2 2" xfId="2049" xr:uid="{00000000-0005-0000-0000-000064050000}"/>
    <cellStyle name="Calculation 2 2 3 2 2 2 10" xfId="2050" xr:uid="{00000000-0005-0000-0000-000065050000}"/>
    <cellStyle name="Calculation 2 2 3 2 2 2 2" xfId="2051" xr:uid="{00000000-0005-0000-0000-000066050000}"/>
    <cellStyle name="Calculation 2 2 3 2 2 2 2 2" xfId="2052" xr:uid="{00000000-0005-0000-0000-000067050000}"/>
    <cellStyle name="Calculation 2 2 3 2 2 2 2 2 2" xfId="2053" xr:uid="{00000000-0005-0000-0000-000068050000}"/>
    <cellStyle name="Calculation 2 2 3 2 2 2 2 2 3" xfId="2054" xr:uid="{00000000-0005-0000-0000-000069050000}"/>
    <cellStyle name="Calculation 2 2 3 2 2 2 2 2 4" xfId="2055" xr:uid="{00000000-0005-0000-0000-00006A050000}"/>
    <cellStyle name="Calculation 2 2 3 2 2 2 2 2 5" xfId="2056" xr:uid="{00000000-0005-0000-0000-00006B050000}"/>
    <cellStyle name="Calculation 2 2 3 2 2 2 2 2 6" xfId="2057" xr:uid="{00000000-0005-0000-0000-00006C050000}"/>
    <cellStyle name="Calculation 2 2 3 2 2 2 2 2 7" xfId="2058" xr:uid="{00000000-0005-0000-0000-00006D050000}"/>
    <cellStyle name="Calculation 2 2 3 2 2 2 2 3" xfId="2059" xr:uid="{00000000-0005-0000-0000-00006E050000}"/>
    <cellStyle name="Calculation 2 2 3 2 2 2 2 4" xfId="2060" xr:uid="{00000000-0005-0000-0000-00006F050000}"/>
    <cellStyle name="Calculation 2 2 3 2 2 2 3" xfId="2061" xr:uid="{00000000-0005-0000-0000-000070050000}"/>
    <cellStyle name="Calculation 2 2 3 2 2 2 3 2" xfId="2062" xr:uid="{00000000-0005-0000-0000-000071050000}"/>
    <cellStyle name="Calculation 2 2 3 2 2 2 3 2 2" xfId="2063" xr:uid="{00000000-0005-0000-0000-000072050000}"/>
    <cellStyle name="Calculation 2 2 3 2 2 2 3 2 3" xfId="2064" xr:uid="{00000000-0005-0000-0000-000073050000}"/>
    <cellStyle name="Calculation 2 2 3 2 2 2 3 2 4" xfId="2065" xr:uid="{00000000-0005-0000-0000-000074050000}"/>
    <cellStyle name="Calculation 2 2 3 2 2 2 3 2 5" xfId="2066" xr:uid="{00000000-0005-0000-0000-000075050000}"/>
    <cellStyle name="Calculation 2 2 3 2 2 2 3 2 6" xfId="2067" xr:uid="{00000000-0005-0000-0000-000076050000}"/>
    <cellStyle name="Calculation 2 2 3 2 2 2 3 2 7" xfId="2068" xr:uid="{00000000-0005-0000-0000-000077050000}"/>
    <cellStyle name="Calculation 2 2 3 2 2 2 3 3" xfId="2069" xr:uid="{00000000-0005-0000-0000-000078050000}"/>
    <cellStyle name="Calculation 2 2 3 2 2 2 3 4" xfId="2070" xr:uid="{00000000-0005-0000-0000-000079050000}"/>
    <cellStyle name="Calculation 2 2 3 2 2 2 4" xfId="2071" xr:uid="{00000000-0005-0000-0000-00007A050000}"/>
    <cellStyle name="Calculation 2 2 3 2 2 2 4 2" xfId="2072" xr:uid="{00000000-0005-0000-0000-00007B050000}"/>
    <cellStyle name="Calculation 2 2 3 2 2 2 4 2 2" xfId="2073" xr:uid="{00000000-0005-0000-0000-00007C050000}"/>
    <cellStyle name="Calculation 2 2 3 2 2 2 4 2 3" xfId="2074" xr:uid="{00000000-0005-0000-0000-00007D050000}"/>
    <cellStyle name="Calculation 2 2 3 2 2 2 4 2 4" xfId="2075" xr:uid="{00000000-0005-0000-0000-00007E050000}"/>
    <cellStyle name="Calculation 2 2 3 2 2 2 4 2 5" xfId="2076" xr:uid="{00000000-0005-0000-0000-00007F050000}"/>
    <cellStyle name="Calculation 2 2 3 2 2 2 4 2 6" xfId="2077" xr:uid="{00000000-0005-0000-0000-000080050000}"/>
    <cellStyle name="Calculation 2 2 3 2 2 2 4 2 7" xfId="2078" xr:uid="{00000000-0005-0000-0000-000081050000}"/>
    <cellStyle name="Calculation 2 2 3 2 2 2 4 3" xfId="2079" xr:uid="{00000000-0005-0000-0000-000082050000}"/>
    <cellStyle name="Calculation 2 2 3 2 2 2 4 4" xfId="2080" xr:uid="{00000000-0005-0000-0000-000083050000}"/>
    <cellStyle name="Calculation 2 2 3 2 2 2 5" xfId="2081" xr:uid="{00000000-0005-0000-0000-000084050000}"/>
    <cellStyle name="Calculation 2 2 3 2 2 2 5 2" xfId="2082" xr:uid="{00000000-0005-0000-0000-000085050000}"/>
    <cellStyle name="Calculation 2 2 3 2 2 2 5 3" xfId="2083" xr:uid="{00000000-0005-0000-0000-000086050000}"/>
    <cellStyle name="Calculation 2 2 3 2 2 2 5 4" xfId="2084" xr:uid="{00000000-0005-0000-0000-000087050000}"/>
    <cellStyle name="Calculation 2 2 3 2 2 2 5 5" xfId="2085" xr:uid="{00000000-0005-0000-0000-000088050000}"/>
    <cellStyle name="Calculation 2 2 3 2 2 2 5 6" xfId="2086" xr:uid="{00000000-0005-0000-0000-000089050000}"/>
    <cellStyle name="Calculation 2 2 3 2 2 2 5 7" xfId="2087" xr:uid="{00000000-0005-0000-0000-00008A050000}"/>
    <cellStyle name="Calculation 2 2 3 2 2 2 5 8" xfId="2088" xr:uid="{00000000-0005-0000-0000-00008B050000}"/>
    <cellStyle name="Calculation 2 2 3 2 2 2 6" xfId="2089" xr:uid="{00000000-0005-0000-0000-00008C050000}"/>
    <cellStyle name="Calculation 2 2 3 2 2 2 6 2" xfId="2090" xr:uid="{00000000-0005-0000-0000-00008D050000}"/>
    <cellStyle name="Calculation 2 2 3 2 2 2 6 3" xfId="2091" xr:uid="{00000000-0005-0000-0000-00008E050000}"/>
    <cellStyle name="Calculation 2 2 3 2 2 2 6 4" xfId="2092" xr:uid="{00000000-0005-0000-0000-00008F050000}"/>
    <cellStyle name="Calculation 2 2 3 2 2 2 6 5" xfId="2093" xr:uid="{00000000-0005-0000-0000-000090050000}"/>
    <cellStyle name="Calculation 2 2 3 2 2 2 6 6" xfId="2094" xr:uid="{00000000-0005-0000-0000-000091050000}"/>
    <cellStyle name="Calculation 2 2 3 2 2 2 6 7" xfId="2095" xr:uid="{00000000-0005-0000-0000-000092050000}"/>
    <cellStyle name="Calculation 2 2 3 2 2 2 7" xfId="2096" xr:uid="{00000000-0005-0000-0000-000093050000}"/>
    <cellStyle name="Calculation 2 2 3 2 2 2 8" xfId="2097" xr:uid="{00000000-0005-0000-0000-000094050000}"/>
    <cellStyle name="Calculation 2 2 3 2 2 2 9" xfId="2098" xr:uid="{00000000-0005-0000-0000-000095050000}"/>
    <cellStyle name="Calculation 2 2 3 2 2 3" xfId="2099" xr:uid="{00000000-0005-0000-0000-000096050000}"/>
    <cellStyle name="Calculation 2 2 3 2 2 3 2" xfId="2100" xr:uid="{00000000-0005-0000-0000-000097050000}"/>
    <cellStyle name="Calculation 2 2 3 2 2 3 2 2" xfId="2101" xr:uid="{00000000-0005-0000-0000-000098050000}"/>
    <cellStyle name="Calculation 2 2 3 2 2 3 2 3" xfId="2102" xr:uid="{00000000-0005-0000-0000-000099050000}"/>
    <cellStyle name="Calculation 2 2 3 2 2 3 2 4" xfId="2103" xr:uid="{00000000-0005-0000-0000-00009A050000}"/>
    <cellStyle name="Calculation 2 2 3 2 2 3 2 5" xfId="2104" xr:uid="{00000000-0005-0000-0000-00009B050000}"/>
    <cellStyle name="Calculation 2 2 3 2 2 3 2 6" xfId="2105" xr:uid="{00000000-0005-0000-0000-00009C050000}"/>
    <cellStyle name="Calculation 2 2 3 2 2 3 2 7" xfId="2106" xr:uid="{00000000-0005-0000-0000-00009D050000}"/>
    <cellStyle name="Calculation 2 2 3 2 2 3 3" xfId="2107" xr:uid="{00000000-0005-0000-0000-00009E050000}"/>
    <cellStyle name="Calculation 2 2 3 2 2 3 4" xfId="2108" xr:uid="{00000000-0005-0000-0000-00009F050000}"/>
    <cellStyle name="Calculation 2 2 3 2 2 3 5" xfId="2109" xr:uid="{00000000-0005-0000-0000-0000A0050000}"/>
    <cellStyle name="Calculation 2 2 3 2 2 4" xfId="2110" xr:uid="{00000000-0005-0000-0000-0000A1050000}"/>
    <cellStyle name="Calculation 2 2 3 2 2 4 2" xfId="2111" xr:uid="{00000000-0005-0000-0000-0000A2050000}"/>
    <cellStyle name="Calculation 2 2 3 2 2 4 2 2" xfId="2112" xr:uid="{00000000-0005-0000-0000-0000A3050000}"/>
    <cellStyle name="Calculation 2 2 3 2 2 4 2 3" xfId="2113" xr:uid="{00000000-0005-0000-0000-0000A4050000}"/>
    <cellStyle name="Calculation 2 2 3 2 2 4 2 4" xfId="2114" xr:uid="{00000000-0005-0000-0000-0000A5050000}"/>
    <cellStyle name="Calculation 2 2 3 2 2 4 2 5" xfId="2115" xr:uid="{00000000-0005-0000-0000-0000A6050000}"/>
    <cellStyle name="Calculation 2 2 3 2 2 4 2 6" xfId="2116" xr:uid="{00000000-0005-0000-0000-0000A7050000}"/>
    <cellStyle name="Calculation 2 2 3 2 2 4 2 7" xfId="2117" xr:uid="{00000000-0005-0000-0000-0000A8050000}"/>
    <cellStyle name="Calculation 2 2 3 2 2 4 3" xfId="2118" xr:uid="{00000000-0005-0000-0000-0000A9050000}"/>
    <cellStyle name="Calculation 2 2 3 2 2 4 4" xfId="2119" xr:uid="{00000000-0005-0000-0000-0000AA050000}"/>
    <cellStyle name="Calculation 2 2 3 2 2 4 5" xfId="2120" xr:uid="{00000000-0005-0000-0000-0000AB050000}"/>
    <cellStyle name="Calculation 2 2 3 2 2 5" xfId="2121" xr:uid="{00000000-0005-0000-0000-0000AC050000}"/>
    <cellStyle name="Calculation 2 2 3 2 2 5 2" xfId="2122" xr:uid="{00000000-0005-0000-0000-0000AD050000}"/>
    <cellStyle name="Calculation 2 2 3 2 2 5 2 2" xfId="2123" xr:uid="{00000000-0005-0000-0000-0000AE050000}"/>
    <cellStyle name="Calculation 2 2 3 2 2 5 2 3" xfId="2124" xr:uid="{00000000-0005-0000-0000-0000AF050000}"/>
    <cellStyle name="Calculation 2 2 3 2 2 5 2 4" xfId="2125" xr:uid="{00000000-0005-0000-0000-0000B0050000}"/>
    <cellStyle name="Calculation 2 2 3 2 2 5 2 5" xfId="2126" xr:uid="{00000000-0005-0000-0000-0000B1050000}"/>
    <cellStyle name="Calculation 2 2 3 2 2 5 2 6" xfId="2127" xr:uid="{00000000-0005-0000-0000-0000B2050000}"/>
    <cellStyle name="Calculation 2 2 3 2 2 5 2 7" xfId="2128" xr:uid="{00000000-0005-0000-0000-0000B3050000}"/>
    <cellStyle name="Calculation 2 2 3 2 2 5 3" xfId="2129" xr:uid="{00000000-0005-0000-0000-0000B4050000}"/>
    <cellStyle name="Calculation 2 2 3 2 2 5 4" xfId="2130" xr:uid="{00000000-0005-0000-0000-0000B5050000}"/>
    <cellStyle name="Calculation 2 2 3 2 2 5 5" xfId="2131" xr:uid="{00000000-0005-0000-0000-0000B6050000}"/>
    <cellStyle name="Calculation 2 2 3 2 2 6" xfId="2132" xr:uid="{00000000-0005-0000-0000-0000B7050000}"/>
    <cellStyle name="Calculation 2 2 3 2 2 6 2" xfId="2133" xr:uid="{00000000-0005-0000-0000-0000B8050000}"/>
    <cellStyle name="Calculation 2 2 3 2 2 6 3" xfId="2134" xr:uid="{00000000-0005-0000-0000-0000B9050000}"/>
    <cellStyle name="Calculation 2 2 3 2 2 6 4" xfId="2135" xr:uid="{00000000-0005-0000-0000-0000BA050000}"/>
    <cellStyle name="Calculation 2 2 3 2 2 6 5" xfId="2136" xr:uid="{00000000-0005-0000-0000-0000BB050000}"/>
    <cellStyle name="Calculation 2 2 3 2 2 6 6" xfId="2137" xr:uid="{00000000-0005-0000-0000-0000BC050000}"/>
    <cellStyle name="Calculation 2 2 3 2 2 6 7" xfId="2138" xr:uid="{00000000-0005-0000-0000-0000BD050000}"/>
    <cellStyle name="Calculation 2 2 3 2 2 6 8" xfId="2139" xr:uid="{00000000-0005-0000-0000-0000BE050000}"/>
    <cellStyle name="Calculation 2 2 3 2 2 7" xfId="2140" xr:uid="{00000000-0005-0000-0000-0000BF050000}"/>
    <cellStyle name="Calculation 2 2 3 2 2 7 2" xfId="2141" xr:uid="{00000000-0005-0000-0000-0000C0050000}"/>
    <cellStyle name="Calculation 2 2 3 2 2 7 3" xfId="2142" xr:uid="{00000000-0005-0000-0000-0000C1050000}"/>
    <cellStyle name="Calculation 2 2 3 2 2 7 4" xfId="2143" xr:uid="{00000000-0005-0000-0000-0000C2050000}"/>
    <cellStyle name="Calculation 2 2 3 2 2 7 5" xfId="2144" xr:uid="{00000000-0005-0000-0000-0000C3050000}"/>
    <cellStyle name="Calculation 2 2 3 2 2 7 6" xfId="2145" xr:uid="{00000000-0005-0000-0000-0000C4050000}"/>
    <cellStyle name="Calculation 2 2 3 2 2 7 7" xfId="2146" xr:uid="{00000000-0005-0000-0000-0000C5050000}"/>
    <cellStyle name="Calculation 2 2 3 2 2 8" xfId="2147" xr:uid="{00000000-0005-0000-0000-0000C6050000}"/>
    <cellStyle name="Calculation 2 2 3 2 2 8 2" xfId="2148" xr:uid="{00000000-0005-0000-0000-0000C7050000}"/>
    <cellStyle name="Calculation 2 2 3 2 2 8 3" xfId="2149" xr:uid="{00000000-0005-0000-0000-0000C8050000}"/>
    <cellStyle name="Calculation 2 2 3 2 2 8 4" xfId="2150" xr:uid="{00000000-0005-0000-0000-0000C9050000}"/>
    <cellStyle name="Calculation 2 2 3 2 2 8 5" xfId="2151" xr:uid="{00000000-0005-0000-0000-0000CA050000}"/>
    <cellStyle name="Calculation 2 2 3 2 2 9" xfId="2152" xr:uid="{00000000-0005-0000-0000-0000CB050000}"/>
    <cellStyle name="Calculation 2 2 3 2 2 9 2" xfId="2153" xr:uid="{00000000-0005-0000-0000-0000CC050000}"/>
    <cellStyle name="Calculation 2 2 3 2 2 9 3" xfId="2154" xr:uid="{00000000-0005-0000-0000-0000CD050000}"/>
    <cellStyle name="Calculation 2 2 3 2 2 9 4" xfId="2155" xr:uid="{00000000-0005-0000-0000-0000CE050000}"/>
    <cellStyle name="Calculation 2 2 3 2 2 9 5" xfId="2156" xr:uid="{00000000-0005-0000-0000-0000CF050000}"/>
    <cellStyle name="Calculation 2 2 3 2 3" xfId="2157" xr:uid="{00000000-0005-0000-0000-0000D0050000}"/>
    <cellStyle name="Calculation 2 2 3 2 3 10" xfId="2158" xr:uid="{00000000-0005-0000-0000-0000D1050000}"/>
    <cellStyle name="Calculation 2 2 3 2 3 2" xfId="2159" xr:uid="{00000000-0005-0000-0000-0000D2050000}"/>
    <cellStyle name="Calculation 2 2 3 2 3 2 2" xfId="2160" xr:uid="{00000000-0005-0000-0000-0000D3050000}"/>
    <cellStyle name="Calculation 2 2 3 2 3 2 2 2" xfId="2161" xr:uid="{00000000-0005-0000-0000-0000D4050000}"/>
    <cellStyle name="Calculation 2 2 3 2 3 2 2 3" xfId="2162" xr:uid="{00000000-0005-0000-0000-0000D5050000}"/>
    <cellStyle name="Calculation 2 2 3 2 3 2 2 4" xfId="2163" xr:uid="{00000000-0005-0000-0000-0000D6050000}"/>
    <cellStyle name="Calculation 2 2 3 2 3 2 2 5" xfId="2164" xr:uid="{00000000-0005-0000-0000-0000D7050000}"/>
    <cellStyle name="Calculation 2 2 3 2 3 2 2 6" xfId="2165" xr:uid="{00000000-0005-0000-0000-0000D8050000}"/>
    <cellStyle name="Calculation 2 2 3 2 3 2 2 7" xfId="2166" xr:uid="{00000000-0005-0000-0000-0000D9050000}"/>
    <cellStyle name="Calculation 2 2 3 2 3 2 3" xfId="2167" xr:uid="{00000000-0005-0000-0000-0000DA050000}"/>
    <cellStyle name="Calculation 2 2 3 2 3 2 4" xfId="2168" xr:uid="{00000000-0005-0000-0000-0000DB050000}"/>
    <cellStyle name="Calculation 2 2 3 2 3 3" xfId="2169" xr:uid="{00000000-0005-0000-0000-0000DC050000}"/>
    <cellStyle name="Calculation 2 2 3 2 3 3 2" xfId="2170" xr:uid="{00000000-0005-0000-0000-0000DD050000}"/>
    <cellStyle name="Calculation 2 2 3 2 3 3 2 2" xfId="2171" xr:uid="{00000000-0005-0000-0000-0000DE050000}"/>
    <cellStyle name="Calculation 2 2 3 2 3 3 2 3" xfId="2172" xr:uid="{00000000-0005-0000-0000-0000DF050000}"/>
    <cellStyle name="Calculation 2 2 3 2 3 3 2 4" xfId="2173" xr:uid="{00000000-0005-0000-0000-0000E0050000}"/>
    <cellStyle name="Calculation 2 2 3 2 3 3 2 5" xfId="2174" xr:uid="{00000000-0005-0000-0000-0000E1050000}"/>
    <cellStyle name="Calculation 2 2 3 2 3 3 2 6" xfId="2175" xr:uid="{00000000-0005-0000-0000-0000E2050000}"/>
    <cellStyle name="Calculation 2 2 3 2 3 3 2 7" xfId="2176" xr:uid="{00000000-0005-0000-0000-0000E3050000}"/>
    <cellStyle name="Calculation 2 2 3 2 3 3 3" xfId="2177" xr:uid="{00000000-0005-0000-0000-0000E4050000}"/>
    <cellStyle name="Calculation 2 2 3 2 3 3 4" xfId="2178" xr:uid="{00000000-0005-0000-0000-0000E5050000}"/>
    <cellStyle name="Calculation 2 2 3 2 3 4" xfId="2179" xr:uid="{00000000-0005-0000-0000-0000E6050000}"/>
    <cellStyle name="Calculation 2 2 3 2 3 4 2" xfId="2180" xr:uid="{00000000-0005-0000-0000-0000E7050000}"/>
    <cellStyle name="Calculation 2 2 3 2 3 4 2 2" xfId="2181" xr:uid="{00000000-0005-0000-0000-0000E8050000}"/>
    <cellStyle name="Calculation 2 2 3 2 3 4 2 3" xfId="2182" xr:uid="{00000000-0005-0000-0000-0000E9050000}"/>
    <cellStyle name="Calculation 2 2 3 2 3 4 2 4" xfId="2183" xr:uid="{00000000-0005-0000-0000-0000EA050000}"/>
    <cellStyle name="Calculation 2 2 3 2 3 4 2 5" xfId="2184" xr:uid="{00000000-0005-0000-0000-0000EB050000}"/>
    <cellStyle name="Calculation 2 2 3 2 3 4 2 6" xfId="2185" xr:uid="{00000000-0005-0000-0000-0000EC050000}"/>
    <cellStyle name="Calculation 2 2 3 2 3 4 2 7" xfId="2186" xr:uid="{00000000-0005-0000-0000-0000ED050000}"/>
    <cellStyle name="Calculation 2 2 3 2 3 4 3" xfId="2187" xr:uid="{00000000-0005-0000-0000-0000EE050000}"/>
    <cellStyle name="Calculation 2 2 3 2 3 4 4" xfId="2188" xr:uid="{00000000-0005-0000-0000-0000EF050000}"/>
    <cellStyle name="Calculation 2 2 3 2 3 5" xfId="2189" xr:uid="{00000000-0005-0000-0000-0000F0050000}"/>
    <cellStyle name="Calculation 2 2 3 2 3 5 2" xfId="2190" xr:uid="{00000000-0005-0000-0000-0000F1050000}"/>
    <cellStyle name="Calculation 2 2 3 2 3 5 3" xfId="2191" xr:uid="{00000000-0005-0000-0000-0000F2050000}"/>
    <cellStyle name="Calculation 2 2 3 2 3 5 4" xfId="2192" xr:uid="{00000000-0005-0000-0000-0000F3050000}"/>
    <cellStyle name="Calculation 2 2 3 2 3 5 5" xfId="2193" xr:uid="{00000000-0005-0000-0000-0000F4050000}"/>
    <cellStyle name="Calculation 2 2 3 2 3 5 6" xfId="2194" xr:uid="{00000000-0005-0000-0000-0000F5050000}"/>
    <cellStyle name="Calculation 2 2 3 2 3 5 7" xfId="2195" xr:uid="{00000000-0005-0000-0000-0000F6050000}"/>
    <cellStyle name="Calculation 2 2 3 2 3 5 8" xfId="2196" xr:uid="{00000000-0005-0000-0000-0000F7050000}"/>
    <cellStyle name="Calculation 2 2 3 2 3 6" xfId="2197" xr:uid="{00000000-0005-0000-0000-0000F8050000}"/>
    <cellStyle name="Calculation 2 2 3 2 3 6 2" xfId="2198" xr:uid="{00000000-0005-0000-0000-0000F9050000}"/>
    <cellStyle name="Calculation 2 2 3 2 3 6 3" xfId="2199" xr:uid="{00000000-0005-0000-0000-0000FA050000}"/>
    <cellStyle name="Calculation 2 2 3 2 3 6 4" xfId="2200" xr:uid="{00000000-0005-0000-0000-0000FB050000}"/>
    <cellStyle name="Calculation 2 2 3 2 3 6 5" xfId="2201" xr:uid="{00000000-0005-0000-0000-0000FC050000}"/>
    <cellStyle name="Calculation 2 2 3 2 3 6 6" xfId="2202" xr:uid="{00000000-0005-0000-0000-0000FD050000}"/>
    <cellStyle name="Calculation 2 2 3 2 3 6 7" xfId="2203" xr:uid="{00000000-0005-0000-0000-0000FE050000}"/>
    <cellStyle name="Calculation 2 2 3 2 3 7" xfId="2204" xr:uid="{00000000-0005-0000-0000-0000FF050000}"/>
    <cellStyle name="Calculation 2 2 3 2 3 8" xfId="2205" xr:uid="{00000000-0005-0000-0000-000000060000}"/>
    <cellStyle name="Calculation 2 2 3 2 3 9" xfId="2206" xr:uid="{00000000-0005-0000-0000-000001060000}"/>
    <cellStyle name="Calculation 2 2 3 2 4" xfId="2207" xr:uid="{00000000-0005-0000-0000-000002060000}"/>
    <cellStyle name="Calculation 2 2 3 2 4 10" xfId="2208" xr:uid="{00000000-0005-0000-0000-000003060000}"/>
    <cellStyle name="Calculation 2 2 3 2 4 2" xfId="2209" xr:uid="{00000000-0005-0000-0000-000004060000}"/>
    <cellStyle name="Calculation 2 2 3 2 4 2 2" xfId="2210" xr:uid="{00000000-0005-0000-0000-000005060000}"/>
    <cellStyle name="Calculation 2 2 3 2 4 2 2 2" xfId="2211" xr:uid="{00000000-0005-0000-0000-000006060000}"/>
    <cellStyle name="Calculation 2 2 3 2 4 2 2 3" xfId="2212" xr:uid="{00000000-0005-0000-0000-000007060000}"/>
    <cellStyle name="Calculation 2 2 3 2 4 2 2 4" xfId="2213" xr:uid="{00000000-0005-0000-0000-000008060000}"/>
    <cellStyle name="Calculation 2 2 3 2 4 2 2 5" xfId="2214" xr:uid="{00000000-0005-0000-0000-000009060000}"/>
    <cellStyle name="Calculation 2 2 3 2 4 2 2 6" xfId="2215" xr:uid="{00000000-0005-0000-0000-00000A060000}"/>
    <cellStyle name="Calculation 2 2 3 2 4 2 2 7" xfId="2216" xr:uid="{00000000-0005-0000-0000-00000B060000}"/>
    <cellStyle name="Calculation 2 2 3 2 4 2 3" xfId="2217" xr:uid="{00000000-0005-0000-0000-00000C060000}"/>
    <cellStyle name="Calculation 2 2 3 2 4 2 4" xfId="2218" xr:uid="{00000000-0005-0000-0000-00000D060000}"/>
    <cellStyle name="Calculation 2 2 3 2 4 3" xfId="2219" xr:uid="{00000000-0005-0000-0000-00000E060000}"/>
    <cellStyle name="Calculation 2 2 3 2 4 3 2" xfId="2220" xr:uid="{00000000-0005-0000-0000-00000F060000}"/>
    <cellStyle name="Calculation 2 2 3 2 4 3 2 2" xfId="2221" xr:uid="{00000000-0005-0000-0000-000010060000}"/>
    <cellStyle name="Calculation 2 2 3 2 4 3 2 3" xfId="2222" xr:uid="{00000000-0005-0000-0000-000011060000}"/>
    <cellStyle name="Calculation 2 2 3 2 4 3 2 4" xfId="2223" xr:uid="{00000000-0005-0000-0000-000012060000}"/>
    <cellStyle name="Calculation 2 2 3 2 4 3 2 5" xfId="2224" xr:uid="{00000000-0005-0000-0000-000013060000}"/>
    <cellStyle name="Calculation 2 2 3 2 4 3 2 6" xfId="2225" xr:uid="{00000000-0005-0000-0000-000014060000}"/>
    <cellStyle name="Calculation 2 2 3 2 4 3 2 7" xfId="2226" xr:uid="{00000000-0005-0000-0000-000015060000}"/>
    <cellStyle name="Calculation 2 2 3 2 4 3 3" xfId="2227" xr:uid="{00000000-0005-0000-0000-000016060000}"/>
    <cellStyle name="Calculation 2 2 3 2 4 3 4" xfId="2228" xr:uid="{00000000-0005-0000-0000-000017060000}"/>
    <cellStyle name="Calculation 2 2 3 2 4 4" xfId="2229" xr:uid="{00000000-0005-0000-0000-000018060000}"/>
    <cellStyle name="Calculation 2 2 3 2 4 4 2" xfId="2230" xr:uid="{00000000-0005-0000-0000-000019060000}"/>
    <cellStyle name="Calculation 2 2 3 2 4 4 2 2" xfId="2231" xr:uid="{00000000-0005-0000-0000-00001A060000}"/>
    <cellStyle name="Calculation 2 2 3 2 4 4 2 3" xfId="2232" xr:uid="{00000000-0005-0000-0000-00001B060000}"/>
    <cellStyle name="Calculation 2 2 3 2 4 4 2 4" xfId="2233" xr:uid="{00000000-0005-0000-0000-00001C060000}"/>
    <cellStyle name="Calculation 2 2 3 2 4 4 2 5" xfId="2234" xr:uid="{00000000-0005-0000-0000-00001D060000}"/>
    <cellStyle name="Calculation 2 2 3 2 4 4 2 6" xfId="2235" xr:uid="{00000000-0005-0000-0000-00001E060000}"/>
    <cellStyle name="Calculation 2 2 3 2 4 4 2 7" xfId="2236" xr:uid="{00000000-0005-0000-0000-00001F060000}"/>
    <cellStyle name="Calculation 2 2 3 2 4 4 3" xfId="2237" xr:uid="{00000000-0005-0000-0000-000020060000}"/>
    <cellStyle name="Calculation 2 2 3 2 4 4 4" xfId="2238" xr:uid="{00000000-0005-0000-0000-000021060000}"/>
    <cellStyle name="Calculation 2 2 3 2 4 5" xfId="2239" xr:uid="{00000000-0005-0000-0000-000022060000}"/>
    <cellStyle name="Calculation 2 2 3 2 4 5 2" xfId="2240" xr:uid="{00000000-0005-0000-0000-000023060000}"/>
    <cellStyle name="Calculation 2 2 3 2 4 5 3" xfId="2241" xr:uid="{00000000-0005-0000-0000-000024060000}"/>
    <cellStyle name="Calculation 2 2 3 2 4 5 4" xfId="2242" xr:uid="{00000000-0005-0000-0000-000025060000}"/>
    <cellStyle name="Calculation 2 2 3 2 4 5 5" xfId="2243" xr:uid="{00000000-0005-0000-0000-000026060000}"/>
    <cellStyle name="Calculation 2 2 3 2 4 5 6" xfId="2244" xr:uid="{00000000-0005-0000-0000-000027060000}"/>
    <cellStyle name="Calculation 2 2 3 2 4 5 7" xfId="2245" xr:uid="{00000000-0005-0000-0000-000028060000}"/>
    <cellStyle name="Calculation 2 2 3 2 4 5 8" xfId="2246" xr:uid="{00000000-0005-0000-0000-000029060000}"/>
    <cellStyle name="Calculation 2 2 3 2 4 6" xfId="2247" xr:uid="{00000000-0005-0000-0000-00002A060000}"/>
    <cellStyle name="Calculation 2 2 3 2 4 6 2" xfId="2248" xr:uid="{00000000-0005-0000-0000-00002B060000}"/>
    <cellStyle name="Calculation 2 2 3 2 4 6 3" xfId="2249" xr:uid="{00000000-0005-0000-0000-00002C060000}"/>
    <cellStyle name="Calculation 2 2 3 2 4 6 4" xfId="2250" xr:uid="{00000000-0005-0000-0000-00002D060000}"/>
    <cellStyle name="Calculation 2 2 3 2 4 6 5" xfId="2251" xr:uid="{00000000-0005-0000-0000-00002E060000}"/>
    <cellStyle name="Calculation 2 2 3 2 4 6 6" xfId="2252" xr:uid="{00000000-0005-0000-0000-00002F060000}"/>
    <cellStyle name="Calculation 2 2 3 2 4 6 7" xfId="2253" xr:uid="{00000000-0005-0000-0000-000030060000}"/>
    <cellStyle name="Calculation 2 2 3 2 4 7" xfId="2254" xr:uid="{00000000-0005-0000-0000-000031060000}"/>
    <cellStyle name="Calculation 2 2 3 2 4 8" xfId="2255" xr:uid="{00000000-0005-0000-0000-000032060000}"/>
    <cellStyle name="Calculation 2 2 3 2 4 9" xfId="2256" xr:uid="{00000000-0005-0000-0000-000033060000}"/>
    <cellStyle name="Calculation 2 2 3 2 5" xfId="2257" xr:uid="{00000000-0005-0000-0000-000034060000}"/>
    <cellStyle name="Calculation 2 2 3 2 5 2" xfId="2258" xr:uid="{00000000-0005-0000-0000-000035060000}"/>
    <cellStyle name="Calculation 2 2 3 2 5 2 2" xfId="2259" xr:uid="{00000000-0005-0000-0000-000036060000}"/>
    <cellStyle name="Calculation 2 2 3 2 5 2 3" xfId="2260" xr:uid="{00000000-0005-0000-0000-000037060000}"/>
    <cellStyle name="Calculation 2 2 3 2 5 2 4" xfId="2261" xr:uid="{00000000-0005-0000-0000-000038060000}"/>
    <cellStyle name="Calculation 2 2 3 2 5 2 5" xfId="2262" xr:uid="{00000000-0005-0000-0000-000039060000}"/>
    <cellStyle name="Calculation 2 2 3 2 5 2 6" xfId="2263" xr:uid="{00000000-0005-0000-0000-00003A060000}"/>
    <cellStyle name="Calculation 2 2 3 2 5 2 7" xfId="2264" xr:uid="{00000000-0005-0000-0000-00003B060000}"/>
    <cellStyle name="Calculation 2 2 3 2 5 3" xfId="2265" xr:uid="{00000000-0005-0000-0000-00003C060000}"/>
    <cellStyle name="Calculation 2 2 3 2 5 4" xfId="2266" xr:uid="{00000000-0005-0000-0000-00003D060000}"/>
    <cellStyle name="Calculation 2 2 3 2 5 5" xfId="2267" xr:uid="{00000000-0005-0000-0000-00003E060000}"/>
    <cellStyle name="Calculation 2 2 3 2 6" xfId="2268" xr:uid="{00000000-0005-0000-0000-00003F060000}"/>
    <cellStyle name="Calculation 2 2 3 2 6 2" xfId="2269" xr:uid="{00000000-0005-0000-0000-000040060000}"/>
    <cellStyle name="Calculation 2 2 3 2 6 2 2" xfId="2270" xr:uid="{00000000-0005-0000-0000-000041060000}"/>
    <cellStyle name="Calculation 2 2 3 2 6 2 3" xfId="2271" xr:uid="{00000000-0005-0000-0000-000042060000}"/>
    <cellStyle name="Calculation 2 2 3 2 6 2 4" xfId="2272" xr:uid="{00000000-0005-0000-0000-000043060000}"/>
    <cellStyle name="Calculation 2 2 3 2 6 2 5" xfId="2273" xr:uid="{00000000-0005-0000-0000-000044060000}"/>
    <cellStyle name="Calculation 2 2 3 2 6 2 6" xfId="2274" xr:uid="{00000000-0005-0000-0000-000045060000}"/>
    <cellStyle name="Calculation 2 2 3 2 6 2 7" xfId="2275" xr:uid="{00000000-0005-0000-0000-000046060000}"/>
    <cellStyle name="Calculation 2 2 3 2 6 3" xfId="2276" xr:uid="{00000000-0005-0000-0000-000047060000}"/>
    <cellStyle name="Calculation 2 2 3 2 6 4" xfId="2277" xr:uid="{00000000-0005-0000-0000-000048060000}"/>
    <cellStyle name="Calculation 2 2 3 2 6 5" xfId="2278" xr:uid="{00000000-0005-0000-0000-000049060000}"/>
    <cellStyle name="Calculation 2 2 3 2 7" xfId="2279" xr:uid="{00000000-0005-0000-0000-00004A060000}"/>
    <cellStyle name="Calculation 2 2 3 2 7 2" xfId="2280" xr:uid="{00000000-0005-0000-0000-00004B060000}"/>
    <cellStyle name="Calculation 2 2 3 2 7 2 2" xfId="2281" xr:uid="{00000000-0005-0000-0000-00004C060000}"/>
    <cellStyle name="Calculation 2 2 3 2 7 2 3" xfId="2282" xr:uid="{00000000-0005-0000-0000-00004D060000}"/>
    <cellStyle name="Calculation 2 2 3 2 7 2 4" xfId="2283" xr:uid="{00000000-0005-0000-0000-00004E060000}"/>
    <cellStyle name="Calculation 2 2 3 2 7 2 5" xfId="2284" xr:uid="{00000000-0005-0000-0000-00004F060000}"/>
    <cellStyle name="Calculation 2 2 3 2 7 2 6" xfId="2285" xr:uid="{00000000-0005-0000-0000-000050060000}"/>
    <cellStyle name="Calculation 2 2 3 2 7 2 7" xfId="2286" xr:uid="{00000000-0005-0000-0000-000051060000}"/>
    <cellStyle name="Calculation 2 2 3 2 7 3" xfId="2287" xr:uid="{00000000-0005-0000-0000-000052060000}"/>
    <cellStyle name="Calculation 2 2 3 2 7 4" xfId="2288" xr:uid="{00000000-0005-0000-0000-000053060000}"/>
    <cellStyle name="Calculation 2 2 3 2 7 5" xfId="2289" xr:uid="{00000000-0005-0000-0000-000054060000}"/>
    <cellStyle name="Calculation 2 2 3 2 8" xfId="2290" xr:uid="{00000000-0005-0000-0000-000055060000}"/>
    <cellStyle name="Calculation 2 2 3 2 8 2" xfId="2291" xr:uid="{00000000-0005-0000-0000-000056060000}"/>
    <cellStyle name="Calculation 2 2 3 2 8 2 2" xfId="2292" xr:uid="{00000000-0005-0000-0000-000057060000}"/>
    <cellStyle name="Calculation 2 2 3 2 8 2 3" xfId="2293" xr:uid="{00000000-0005-0000-0000-000058060000}"/>
    <cellStyle name="Calculation 2 2 3 2 8 2 4" xfId="2294" xr:uid="{00000000-0005-0000-0000-000059060000}"/>
    <cellStyle name="Calculation 2 2 3 2 8 2 5" xfId="2295" xr:uid="{00000000-0005-0000-0000-00005A060000}"/>
    <cellStyle name="Calculation 2 2 3 2 8 2 6" xfId="2296" xr:uid="{00000000-0005-0000-0000-00005B060000}"/>
    <cellStyle name="Calculation 2 2 3 2 8 2 7" xfId="2297" xr:uid="{00000000-0005-0000-0000-00005C060000}"/>
    <cellStyle name="Calculation 2 2 3 2 8 3" xfId="2298" xr:uid="{00000000-0005-0000-0000-00005D060000}"/>
    <cellStyle name="Calculation 2 2 3 2 8 4" xfId="2299" xr:uid="{00000000-0005-0000-0000-00005E060000}"/>
    <cellStyle name="Calculation 2 2 3 2 8 5" xfId="2300" xr:uid="{00000000-0005-0000-0000-00005F060000}"/>
    <cellStyle name="Calculation 2 2 3 2 9" xfId="2301" xr:uid="{00000000-0005-0000-0000-000060060000}"/>
    <cellStyle name="Calculation 2 2 3 2 9 2" xfId="2302" xr:uid="{00000000-0005-0000-0000-000061060000}"/>
    <cellStyle name="Calculation 2 2 3 2 9 3" xfId="2303" xr:uid="{00000000-0005-0000-0000-000062060000}"/>
    <cellStyle name="Calculation 2 2 3 2 9 4" xfId="2304" xr:uid="{00000000-0005-0000-0000-000063060000}"/>
    <cellStyle name="Calculation 2 2 3 2 9 5" xfId="2305" xr:uid="{00000000-0005-0000-0000-000064060000}"/>
    <cellStyle name="Calculation 2 2 3 2 9 6" xfId="2306" xr:uid="{00000000-0005-0000-0000-000065060000}"/>
    <cellStyle name="Calculation 2 2 3 2 9 7" xfId="2307" xr:uid="{00000000-0005-0000-0000-000066060000}"/>
    <cellStyle name="Calculation 2 2 3 2 9 8" xfId="2308" xr:uid="{00000000-0005-0000-0000-000067060000}"/>
    <cellStyle name="Calculation 2 2 3 3" xfId="2309" xr:uid="{00000000-0005-0000-0000-000068060000}"/>
    <cellStyle name="Calculation 2 2 3 3 10" xfId="2310" xr:uid="{00000000-0005-0000-0000-000069060000}"/>
    <cellStyle name="Calculation 2 2 3 3 10 2" xfId="2311" xr:uid="{00000000-0005-0000-0000-00006A060000}"/>
    <cellStyle name="Calculation 2 2 3 3 10 3" xfId="2312" xr:uid="{00000000-0005-0000-0000-00006B060000}"/>
    <cellStyle name="Calculation 2 2 3 3 10 4" xfId="2313" xr:uid="{00000000-0005-0000-0000-00006C060000}"/>
    <cellStyle name="Calculation 2 2 3 3 10 5" xfId="2314" xr:uid="{00000000-0005-0000-0000-00006D060000}"/>
    <cellStyle name="Calculation 2 2 3 3 11" xfId="2315" xr:uid="{00000000-0005-0000-0000-00006E060000}"/>
    <cellStyle name="Calculation 2 2 3 3 11 2" xfId="2316" xr:uid="{00000000-0005-0000-0000-00006F060000}"/>
    <cellStyle name="Calculation 2 2 3 3 11 3" xfId="2317" xr:uid="{00000000-0005-0000-0000-000070060000}"/>
    <cellStyle name="Calculation 2 2 3 3 11 4" xfId="2318" xr:uid="{00000000-0005-0000-0000-000071060000}"/>
    <cellStyle name="Calculation 2 2 3 3 11 5" xfId="2319" xr:uid="{00000000-0005-0000-0000-000072060000}"/>
    <cellStyle name="Calculation 2 2 3 3 12" xfId="2320" xr:uid="{00000000-0005-0000-0000-000073060000}"/>
    <cellStyle name="Calculation 2 2 3 3 12 2" xfId="2321" xr:uid="{00000000-0005-0000-0000-000074060000}"/>
    <cellStyle name="Calculation 2 2 3 3 12 3" xfId="2322" xr:uid="{00000000-0005-0000-0000-000075060000}"/>
    <cellStyle name="Calculation 2 2 3 3 12 4" xfId="2323" xr:uid="{00000000-0005-0000-0000-000076060000}"/>
    <cellStyle name="Calculation 2 2 3 3 12 5" xfId="2324" xr:uid="{00000000-0005-0000-0000-000077060000}"/>
    <cellStyle name="Calculation 2 2 3 3 13" xfId="2325" xr:uid="{00000000-0005-0000-0000-000078060000}"/>
    <cellStyle name="Calculation 2 2 3 3 13 2" xfId="2326" xr:uid="{00000000-0005-0000-0000-000079060000}"/>
    <cellStyle name="Calculation 2 2 3 3 13 3" xfId="2327" xr:uid="{00000000-0005-0000-0000-00007A060000}"/>
    <cellStyle name="Calculation 2 2 3 3 13 4" xfId="2328" xr:uid="{00000000-0005-0000-0000-00007B060000}"/>
    <cellStyle name="Calculation 2 2 3 3 13 5" xfId="2329" xr:uid="{00000000-0005-0000-0000-00007C060000}"/>
    <cellStyle name="Calculation 2 2 3 3 14" xfId="2330" xr:uid="{00000000-0005-0000-0000-00007D060000}"/>
    <cellStyle name="Calculation 2 2 3 3 14 2" xfId="2331" xr:uid="{00000000-0005-0000-0000-00007E060000}"/>
    <cellStyle name="Calculation 2 2 3 3 14 3" xfId="2332" xr:uid="{00000000-0005-0000-0000-00007F060000}"/>
    <cellStyle name="Calculation 2 2 3 3 14 4" xfId="2333" xr:uid="{00000000-0005-0000-0000-000080060000}"/>
    <cellStyle name="Calculation 2 2 3 3 14 5" xfId="2334" xr:uid="{00000000-0005-0000-0000-000081060000}"/>
    <cellStyle name="Calculation 2 2 3 3 15" xfId="2335" xr:uid="{00000000-0005-0000-0000-000082060000}"/>
    <cellStyle name="Calculation 2 2 3 3 15 2" xfId="2336" xr:uid="{00000000-0005-0000-0000-000083060000}"/>
    <cellStyle name="Calculation 2 2 3 3 15 3" xfId="2337" xr:uid="{00000000-0005-0000-0000-000084060000}"/>
    <cellStyle name="Calculation 2 2 3 3 15 4" xfId="2338" xr:uid="{00000000-0005-0000-0000-000085060000}"/>
    <cellStyle name="Calculation 2 2 3 3 15 5" xfId="2339" xr:uid="{00000000-0005-0000-0000-000086060000}"/>
    <cellStyle name="Calculation 2 2 3 3 16" xfId="2340" xr:uid="{00000000-0005-0000-0000-000087060000}"/>
    <cellStyle name="Calculation 2 2 3 3 16 2" xfId="2341" xr:uid="{00000000-0005-0000-0000-000088060000}"/>
    <cellStyle name="Calculation 2 2 3 3 16 3" xfId="2342" xr:uid="{00000000-0005-0000-0000-000089060000}"/>
    <cellStyle name="Calculation 2 2 3 3 16 4" xfId="2343" xr:uid="{00000000-0005-0000-0000-00008A060000}"/>
    <cellStyle name="Calculation 2 2 3 3 16 5" xfId="2344" xr:uid="{00000000-0005-0000-0000-00008B060000}"/>
    <cellStyle name="Calculation 2 2 3 3 17" xfId="2345" xr:uid="{00000000-0005-0000-0000-00008C060000}"/>
    <cellStyle name="Calculation 2 2 3 3 17 2" xfId="2346" xr:uid="{00000000-0005-0000-0000-00008D060000}"/>
    <cellStyle name="Calculation 2 2 3 3 17 3" xfId="2347" xr:uid="{00000000-0005-0000-0000-00008E060000}"/>
    <cellStyle name="Calculation 2 2 3 3 17 4" xfId="2348" xr:uid="{00000000-0005-0000-0000-00008F060000}"/>
    <cellStyle name="Calculation 2 2 3 3 17 5" xfId="2349" xr:uid="{00000000-0005-0000-0000-000090060000}"/>
    <cellStyle name="Calculation 2 2 3 3 18" xfId="2350" xr:uid="{00000000-0005-0000-0000-000091060000}"/>
    <cellStyle name="Calculation 2 2 3 3 2" xfId="2351" xr:uid="{00000000-0005-0000-0000-000092060000}"/>
    <cellStyle name="Calculation 2 2 3 3 2 10" xfId="2352" xr:uid="{00000000-0005-0000-0000-000093060000}"/>
    <cellStyle name="Calculation 2 2 3 3 2 2" xfId="2353" xr:uid="{00000000-0005-0000-0000-000094060000}"/>
    <cellStyle name="Calculation 2 2 3 3 2 2 2" xfId="2354" xr:uid="{00000000-0005-0000-0000-000095060000}"/>
    <cellStyle name="Calculation 2 2 3 3 2 2 2 2" xfId="2355" xr:uid="{00000000-0005-0000-0000-000096060000}"/>
    <cellStyle name="Calculation 2 2 3 3 2 2 2 3" xfId="2356" xr:uid="{00000000-0005-0000-0000-000097060000}"/>
    <cellStyle name="Calculation 2 2 3 3 2 2 2 4" xfId="2357" xr:uid="{00000000-0005-0000-0000-000098060000}"/>
    <cellStyle name="Calculation 2 2 3 3 2 2 2 5" xfId="2358" xr:uid="{00000000-0005-0000-0000-000099060000}"/>
    <cellStyle name="Calculation 2 2 3 3 2 2 2 6" xfId="2359" xr:uid="{00000000-0005-0000-0000-00009A060000}"/>
    <cellStyle name="Calculation 2 2 3 3 2 2 2 7" xfId="2360" xr:uid="{00000000-0005-0000-0000-00009B060000}"/>
    <cellStyle name="Calculation 2 2 3 3 2 2 3" xfId="2361" xr:uid="{00000000-0005-0000-0000-00009C060000}"/>
    <cellStyle name="Calculation 2 2 3 3 2 2 4" xfId="2362" xr:uid="{00000000-0005-0000-0000-00009D060000}"/>
    <cellStyle name="Calculation 2 2 3 3 2 3" xfId="2363" xr:uid="{00000000-0005-0000-0000-00009E060000}"/>
    <cellStyle name="Calculation 2 2 3 3 2 3 2" xfId="2364" xr:uid="{00000000-0005-0000-0000-00009F060000}"/>
    <cellStyle name="Calculation 2 2 3 3 2 3 2 2" xfId="2365" xr:uid="{00000000-0005-0000-0000-0000A0060000}"/>
    <cellStyle name="Calculation 2 2 3 3 2 3 2 3" xfId="2366" xr:uid="{00000000-0005-0000-0000-0000A1060000}"/>
    <cellStyle name="Calculation 2 2 3 3 2 3 2 4" xfId="2367" xr:uid="{00000000-0005-0000-0000-0000A2060000}"/>
    <cellStyle name="Calculation 2 2 3 3 2 3 2 5" xfId="2368" xr:uid="{00000000-0005-0000-0000-0000A3060000}"/>
    <cellStyle name="Calculation 2 2 3 3 2 3 2 6" xfId="2369" xr:uid="{00000000-0005-0000-0000-0000A4060000}"/>
    <cellStyle name="Calculation 2 2 3 3 2 3 2 7" xfId="2370" xr:uid="{00000000-0005-0000-0000-0000A5060000}"/>
    <cellStyle name="Calculation 2 2 3 3 2 3 3" xfId="2371" xr:uid="{00000000-0005-0000-0000-0000A6060000}"/>
    <cellStyle name="Calculation 2 2 3 3 2 3 4" xfId="2372" xr:uid="{00000000-0005-0000-0000-0000A7060000}"/>
    <cellStyle name="Calculation 2 2 3 3 2 4" xfId="2373" xr:uid="{00000000-0005-0000-0000-0000A8060000}"/>
    <cellStyle name="Calculation 2 2 3 3 2 4 2" xfId="2374" xr:uid="{00000000-0005-0000-0000-0000A9060000}"/>
    <cellStyle name="Calculation 2 2 3 3 2 4 2 2" xfId="2375" xr:uid="{00000000-0005-0000-0000-0000AA060000}"/>
    <cellStyle name="Calculation 2 2 3 3 2 4 2 3" xfId="2376" xr:uid="{00000000-0005-0000-0000-0000AB060000}"/>
    <cellStyle name="Calculation 2 2 3 3 2 4 2 4" xfId="2377" xr:uid="{00000000-0005-0000-0000-0000AC060000}"/>
    <cellStyle name="Calculation 2 2 3 3 2 4 2 5" xfId="2378" xr:uid="{00000000-0005-0000-0000-0000AD060000}"/>
    <cellStyle name="Calculation 2 2 3 3 2 4 2 6" xfId="2379" xr:uid="{00000000-0005-0000-0000-0000AE060000}"/>
    <cellStyle name="Calculation 2 2 3 3 2 4 2 7" xfId="2380" xr:uid="{00000000-0005-0000-0000-0000AF060000}"/>
    <cellStyle name="Calculation 2 2 3 3 2 4 3" xfId="2381" xr:uid="{00000000-0005-0000-0000-0000B0060000}"/>
    <cellStyle name="Calculation 2 2 3 3 2 4 4" xfId="2382" xr:uid="{00000000-0005-0000-0000-0000B1060000}"/>
    <cellStyle name="Calculation 2 2 3 3 2 5" xfId="2383" xr:uid="{00000000-0005-0000-0000-0000B2060000}"/>
    <cellStyle name="Calculation 2 2 3 3 2 5 2" xfId="2384" xr:uid="{00000000-0005-0000-0000-0000B3060000}"/>
    <cellStyle name="Calculation 2 2 3 3 2 5 3" xfId="2385" xr:uid="{00000000-0005-0000-0000-0000B4060000}"/>
    <cellStyle name="Calculation 2 2 3 3 2 5 4" xfId="2386" xr:uid="{00000000-0005-0000-0000-0000B5060000}"/>
    <cellStyle name="Calculation 2 2 3 3 2 5 5" xfId="2387" xr:uid="{00000000-0005-0000-0000-0000B6060000}"/>
    <cellStyle name="Calculation 2 2 3 3 2 5 6" xfId="2388" xr:uid="{00000000-0005-0000-0000-0000B7060000}"/>
    <cellStyle name="Calculation 2 2 3 3 2 5 7" xfId="2389" xr:uid="{00000000-0005-0000-0000-0000B8060000}"/>
    <cellStyle name="Calculation 2 2 3 3 2 5 8" xfId="2390" xr:uid="{00000000-0005-0000-0000-0000B9060000}"/>
    <cellStyle name="Calculation 2 2 3 3 2 6" xfId="2391" xr:uid="{00000000-0005-0000-0000-0000BA060000}"/>
    <cellStyle name="Calculation 2 2 3 3 2 6 2" xfId="2392" xr:uid="{00000000-0005-0000-0000-0000BB060000}"/>
    <cellStyle name="Calculation 2 2 3 3 2 6 3" xfId="2393" xr:uid="{00000000-0005-0000-0000-0000BC060000}"/>
    <cellStyle name="Calculation 2 2 3 3 2 6 4" xfId="2394" xr:uid="{00000000-0005-0000-0000-0000BD060000}"/>
    <cellStyle name="Calculation 2 2 3 3 2 6 5" xfId="2395" xr:uid="{00000000-0005-0000-0000-0000BE060000}"/>
    <cellStyle name="Calculation 2 2 3 3 2 6 6" xfId="2396" xr:uid="{00000000-0005-0000-0000-0000BF060000}"/>
    <cellStyle name="Calculation 2 2 3 3 2 6 7" xfId="2397" xr:uid="{00000000-0005-0000-0000-0000C0060000}"/>
    <cellStyle name="Calculation 2 2 3 3 2 7" xfId="2398" xr:uid="{00000000-0005-0000-0000-0000C1060000}"/>
    <cellStyle name="Calculation 2 2 3 3 2 8" xfId="2399" xr:uid="{00000000-0005-0000-0000-0000C2060000}"/>
    <cellStyle name="Calculation 2 2 3 3 2 9" xfId="2400" xr:uid="{00000000-0005-0000-0000-0000C3060000}"/>
    <cellStyle name="Calculation 2 2 3 3 3" xfId="2401" xr:uid="{00000000-0005-0000-0000-0000C4060000}"/>
    <cellStyle name="Calculation 2 2 3 3 3 2" xfId="2402" xr:uid="{00000000-0005-0000-0000-0000C5060000}"/>
    <cellStyle name="Calculation 2 2 3 3 3 2 2" xfId="2403" xr:uid="{00000000-0005-0000-0000-0000C6060000}"/>
    <cellStyle name="Calculation 2 2 3 3 3 2 3" xfId="2404" xr:uid="{00000000-0005-0000-0000-0000C7060000}"/>
    <cellStyle name="Calculation 2 2 3 3 3 2 4" xfId="2405" xr:uid="{00000000-0005-0000-0000-0000C8060000}"/>
    <cellStyle name="Calculation 2 2 3 3 3 2 5" xfId="2406" xr:uid="{00000000-0005-0000-0000-0000C9060000}"/>
    <cellStyle name="Calculation 2 2 3 3 3 2 6" xfId="2407" xr:uid="{00000000-0005-0000-0000-0000CA060000}"/>
    <cellStyle name="Calculation 2 2 3 3 3 2 7" xfId="2408" xr:uid="{00000000-0005-0000-0000-0000CB060000}"/>
    <cellStyle name="Calculation 2 2 3 3 3 3" xfId="2409" xr:uid="{00000000-0005-0000-0000-0000CC060000}"/>
    <cellStyle name="Calculation 2 2 3 3 3 4" xfId="2410" xr:uid="{00000000-0005-0000-0000-0000CD060000}"/>
    <cellStyle name="Calculation 2 2 3 3 3 5" xfId="2411" xr:uid="{00000000-0005-0000-0000-0000CE060000}"/>
    <cellStyle name="Calculation 2 2 3 3 4" xfId="2412" xr:uid="{00000000-0005-0000-0000-0000CF060000}"/>
    <cellStyle name="Calculation 2 2 3 3 4 2" xfId="2413" xr:uid="{00000000-0005-0000-0000-0000D0060000}"/>
    <cellStyle name="Calculation 2 2 3 3 4 2 2" xfId="2414" xr:uid="{00000000-0005-0000-0000-0000D1060000}"/>
    <cellStyle name="Calculation 2 2 3 3 4 2 3" xfId="2415" xr:uid="{00000000-0005-0000-0000-0000D2060000}"/>
    <cellStyle name="Calculation 2 2 3 3 4 2 4" xfId="2416" xr:uid="{00000000-0005-0000-0000-0000D3060000}"/>
    <cellStyle name="Calculation 2 2 3 3 4 2 5" xfId="2417" xr:uid="{00000000-0005-0000-0000-0000D4060000}"/>
    <cellStyle name="Calculation 2 2 3 3 4 2 6" xfId="2418" xr:uid="{00000000-0005-0000-0000-0000D5060000}"/>
    <cellStyle name="Calculation 2 2 3 3 4 2 7" xfId="2419" xr:uid="{00000000-0005-0000-0000-0000D6060000}"/>
    <cellStyle name="Calculation 2 2 3 3 4 3" xfId="2420" xr:uid="{00000000-0005-0000-0000-0000D7060000}"/>
    <cellStyle name="Calculation 2 2 3 3 4 4" xfId="2421" xr:uid="{00000000-0005-0000-0000-0000D8060000}"/>
    <cellStyle name="Calculation 2 2 3 3 4 5" xfId="2422" xr:uid="{00000000-0005-0000-0000-0000D9060000}"/>
    <cellStyle name="Calculation 2 2 3 3 5" xfId="2423" xr:uid="{00000000-0005-0000-0000-0000DA060000}"/>
    <cellStyle name="Calculation 2 2 3 3 5 2" xfId="2424" xr:uid="{00000000-0005-0000-0000-0000DB060000}"/>
    <cellStyle name="Calculation 2 2 3 3 5 2 2" xfId="2425" xr:uid="{00000000-0005-0000-0000-0000DC060000}"/>
    <cellStyle name="Calculation 2 2 3 3 5 2 3" xfId="2426" xr:uid="{00000000-0005-0000-0000-0000DD060000}"/>
    <cellStyle name="Calculation 2 2 3 3 5 2 4" xfId="2427" xr:uid="{00000000-0005-0000-0000-0000DE060000}"/>
    <cellStyle name="Calculation 2 2 3 3 5 2 5" xfId="2428" xr:uid="{00000000-0005-0000-0000-0000DF060000}"/>
    <cellStyle name="Calculation 2 2 3 3 5 2 6" xfId="2429" xr:uid="{00000000-0005-0000-0000-0000E0060000}"/>
    <cellStyle name="Calculation 2 2 3 3 5 2 7" xfId="2430" xr:uid="{00000000-0005-0000-0000-0000E1060000}"/>
    <cellStyle name="Calculation 2 2 3 3 5 3" xfId="2431" xr:uid="{00000000-0005-0000-0000-0000E2060000}"/>
    <cellStyle name="Calculation 2 2 3 3 5 4" xfId="2432" xr:uid="{00000000-0005-0000-0000-0000E3060000}"/>
    <cellStyle name="Calculation 2 2 3 3 5 5" xfId="2433" xr:uid="{00000000-0005-0000-0000-0000E4060000}"/>
    <cellStyle name="Calculation 2 2 3 3 6" xfId="2434" xr:uid="{00000000-0005-0000-0000-0000E5060000}"/>
    <cellStyle name="Calculation 2 2 3 3 6 2" xfId="2435" xr:uid="{00000000-0005-0000-0000-0000E6060000}"/>
    <cellStyle name="Calculation 2 2 3 3 6 3" xfId="2436" xr:uid="{00000000-0005-0000-0000-0000E7060000}"/>
    <cellStyle name="Calculation 2 2 3 3 6 4" xfId="2437" xr:uid="{00000000-0005-0000-0000-0000E8060000}"/>
    <cellStyle name="Calculation 2 2 3 3 6 5" xfId="2438" xr:uid="{00000000-0005-0000-0000-0000E9060000}"/>
    <cellStyle name="Calculation 2 2 3 3 6 6" xfId="2439" xr:uid="{00000000-0005-0000-0000-0000EA060000}"/>
    <cellStyle name="Calculation 2 2 3 3 6 7" xfId="2440" xr:uid="{00000000-0005-0000-0000-0000EB060000}"/>
    <cellStyle name="Calculation 2 2 3 3 6 8" xfId="2441" xr:uid="{00000000-0005-0000-0000-0000EC060000}"/>
    <cellStyle name="Calculation 2 2 3 3 7" xfId="2442" xr:uid="{00000000-0005-0000-0000-0000ED060000}"/>
    <cellStyle name="Calculation 2 2 3 3 7 2" xfId="2443" xr:uid="{00000000-0005-0000-0000-0000EE060000}"/>
    <cellStyle name="Calculation 2 2 3 3 7 3" xfId="2444" xr:uid="{00000000-0005-0000-0000-0000EF060000}"/>
    <cellStyle name="Calculation 2 2 3 3 7 4" xfId="2445" xr:uid="{00000000-0005-0000-0000-0000F0060000}"/>
    <cellStyle name="Calculation 2 2 3 3 7 5" xfId="2446" xr:uid="{00000000-0005-0000-0000-0000F1060000}"/>
    <cellStyle name="Calculation 2 2 3 3 7 6" xfId="2447" xr:uid="{00000000-0005-0000-0000-0000F2060000}"/>
    <cellStyle name="Calculation 2 2 3 3 7 7" xfId="2448" xr:uid="{00000000-0005-0000-0000-0000F3060000}"/>
    <cellStyle name="Calculation 2 2 3 3 8" xfId="2449" xr:uid="{00000000-0005-0000-0000-0000F4060000}"/>
    <cellStyle name="Calculation 2 2 3 3 8 2" xfId="2450" xr:uid="{00000000-0005-0000-0000-0000F5060000}"/>
    <cellStyle name="Calculation 2 2 3 3 8 3" xfId="2451" xr:uid="{00000000-0005-0000-0000-0000F6060000}"/>
    <cellStyle name="Calculation 2 2 3 3 8 4" xfId="2452" xr:uid="{00000000-0005-0000-0000-0000F7060000}"/>
    <cellStyle name="Calculation 2 2 3 3 8 5" xfId="2453" xr:uid="{00000000-0005-0000-0000-0000F8060000}"/>
    <cellStyle name="Calculation 2 2 3 3 9" xfId="2454" xr:uid="{00000000-0005-0000-0000-0000F9060000}"/>
    <cellStyle name="Calculation 2 2 3 3 9 2" xfId="2455" xr:uid="{00000000-0005-0000-0000-0000FA060000}"/>
    <cellStyle name="Calculation 2 2 3 3 9 3" xfId="2456" xr:uid="{00000000-0005-0000-0000-0000FB060000}"/>
    <cellStyle name="Calculation 2 2 3 3 9 4" xfId="2457" xr:uid="{00000000-0005-0000-0000-0000FC060000}"/>
    <cellStyle name="Calculation 2 2 3 3 9 5" xfId="2458" xr:uid="{00000000-0005-0000-0000-0000FD060000}"/>
    <cellStyle name="Calculation 2 2 3 4" xfId="2459" xr:uid="{00000000-0005-0000-0000-0000FE060000}"/>
    <cellStyle name="Calculation 2 2 3 4 10" xfId="2460" xr:uid="{00000000-0005-0000-0000-0000FF060000}"/>
    <cellStyle name="Calculation 2 2 3 4 2" xfId="2461" xr:uid="{00000000-0005-0000-0000-000000070000}"/>
    <cellStyle name="Calculation 2 2 3 4 2 2" xfId="2462" xr:uid="{00000000-0005-0000-0000-000001070000}"/>
    <cellStyle name="Calculation 2 2 3 4 2 2 2" xfId="2463" xr:uid="{00000000-0005-0000-0000-000002070000}"/>
    <cellStyle name="Calculation 2 2 3 4 2 2 3" xfId="2464" xr:uid="{00000000-0005-0000-0000-000003070000}"/>
    <cellStyle name="Calculation 2 2 3 4 2 2 4" xfId="2465" xr:uid="{00000000-0005-0000-0000-000004070000}"/>
    <cellStyle name="Calculation 2 2 3 4 2 2 5" xfId="2466" xr:uid="{00000000-0005-0000-0000-000005070000}"/>
    <cellStyle name="Calculation 2 2 3 4 2 2 6" xfId="2467" xr:uid="{00000000-0005-0000-0000-000006070000}"/>
    <cellStyle name="Calculation 2 2 3 4 2 2 7" xfId="2468" xr:uid="{00000000-0005-0000-0000-000007070000}"/>
    <cellStyle name="Calculation 2 2 3 4 2 3" xfId="2469" xr:uid="{00000000-0005-0000-0000-000008070000}"/>
    <cellStyle name="Calculation 2 2 3 4 2 4" xfId="2470" xr:uid="{00000000-0005-0000-0000-000009070000}"/>
    <cellStyle name="Calculation 2 2 3 4 3" xfId="2471" xr:uid="{00000000-0005-0000-0000-00000A070000}"/>
    <cellStyle name="Calculation 2 2 3 4 3 2" xfId="2472" xr:uid="{00000000-0005-0000-0000-00000B070000}"/>
    <cellStyle name="Calculation 2 2 3 4 3 2 2" xfId="2473" xr:uid="{00000000-0005-0000-0000-00000C070000}"/>
    <cellStyle name="Calculation 2 2 3 4 3 2 3" xfId="2474" xr:uid="{00000000-0005-0000-0000-00000D070000}"/>
    <cellStyle name="Calculation 2 2 3 4 3 2 4" xfId="2475" xr:uid="{00000000-0005-0000-0000-00000E070000}"/>
    <cellStyle name="Calculation 2 2 3 4 3 2 5" xfId="2476" xr:uid="{00000000-0005-0000-0000-00000F070000}"/>
    <cellStyle name="Calculation 2 2 3 4 3 2 6" xfId="2477" xr:uid="{00000000-0005-0000-0000-000010070000}"/>
    <cellStyle name="Calculation 2 2 3 4 3 2 7" xfId="2478" xr:uid="{00000000-0005-0000-0000-000011070000}"/>
    <cellStyle name="Calculation 2 2 3 4 3 3" xfId="2479" xr:uid="{00000000-0005-0000-0000-000012070000}"/>
    <cellStyle name="Calculation 2 2 3 4 3 4" xfId="2480" xr:uid="{00000000-0005-0000-0000-000013070000}"/>
    <cellStyle name="Calculation 2 2 3 4 4" xfId="2481" xr:uid="{00000000-0005-0000-0000-000014070000}"/>
    <cellStyle name="Calculation 2 2 3 4 4 2" xfId="2482" xr:uid="{00000000-0005-0000-0000-000015070000}"/>
    <cellStyle name="Calculation 2 2 3 4 4 2 2" xfId="2483" xr:uid="{00000000-0005-0000-0000-000016070000}"/>
    <cellStyle name="Calculation 2 2 3 4 4 2 3" xfId="2484" xr:uid="{00000000-0005-0000-0000-000017070000}"/>
    <cellStyle name="Calculation 2 2 3 4 4 2 4" xfId="2485" xr:uid="{00000000-0005-0000-0000-000018070000}"/>
    <cellStyle name="Calculation 2 2 3 4 4 2 5" xfId="2486" xr:uid="{00000000-0005-0000-0000-000019070000}"/>
    <cellStyle name="Calculation 2 2 3 4 4 2 6" xfId="2487" xr:uid="{00000000-0005-0000-0000-00001A070000}"/>
    <cellStyle name="Calculation 2 2 3 4 4 2 7" xfId="2488" xr:uid="{00000000-0005-0000-0000-00001B070000}"/>
    <cellStyle name="Calculation 2 2 3 4 4 3" xfId="2489" xr:uid="{00000000-0005-0000-0000-00001C070000}"/>
    <cellStyle name="Calculation 2 2 3 4 4 4" xfId="2490" xr:uid="{00000000-0005-0000-0000-00001D070000}"/>
    <cellStyle name="Calculation 2 2 3 4 5" xfId="2491" xr:uid="{00000000-0005-0000-0000-00001E070000}"/>
    <cellStyle name="Calculation 2 2 3 4 5 2" xfId="2492" xr:uid="{00000000-0005-0000-0000-00001F070000}"/>
    <cellStyle name="Calculation 2 2 3 4 5 3" xfId="2493" xr:uid="{00000000-0005-0000-0000-000020070000}"/>
    <cellStyle name="Calculation 2 2 3 4 5 4" xfId="2494" xr:uid="{00000000-0005-0000-0000-000021070000}"/>
    <cellStyle name="Calculation 2 2 3 4 5 5" xfId="2495" xr:uid="{00000000-0005-0000-0000-000022070000}"/>
    <cellStyle name="Calculation 2 2 3 4 5 6" xfId="2496" xr:uid="{00000000-0005-0000-0000-000023070000}"/>
    <cellStyle name="Calculation 2 2 3 4 5 7" xfId="2497" xr:uid="{00000000-0005-0000-0000-000024070000}"/>
    <cellStyle name="Calculation 2 2 3 4 5 8" xfId="2498" xr:uid="{00000000-0005-0000-0000-000025070000}"/>
    <cellStyle name="Calculation 2 2 3 4 6" xfId="2499" xr:uid="{00000000-0005-0000-0000-000026070000}"/>
    <cellStyle name="Calculation 2 2 3 4 6 2" xfId="2500" xr:uid="{00000000-0005-0000-0000-000027070000}"/>
    <cellStyle name="Calculation 2 2 3 4 6 3" xfId="2501" xr:uid="{00000000-0005-0000-0000-000028070000}"/>
    <cellStyle name="Calculation 2 2 3 4 6 4" xfId="2502" xr:uid="{00000000-0005-0000-0000-000029070000}"/>
    <cellStyle name="Calculation 2 2 3 4 6 5" xfId="2503" xr:uid="{00000000-0005-0000-0000-00002A070000}"/>
    <cellStyle name="Calculation 2 2 3 4 6 6" xfId="2504" xr:uid="{00000000-0005-0000-0000-00002B070000}"/>
    <cellStyle name="Calculation 2 2 3 4 6 7" xfId="2505" xr:uid="{00000000-0005-0000-0000-00002C070000}"/>
    <cellStyle name="Calculation 2 2 3 4 7" xfId="2506" xr:uid="{00000000-0005-0000-0000-00002D070000}"/>
    <cellStyle name="Calculation 2 2 3 4 8" xfId="2507" xr:uid="{00000000-0005-0000-0000-00002E070000}"/>
    <cellStyle name="Calculation 2 2 3 4 9" xfId="2508" xr:uid="{00000000-0005-0000-0000-00002F070000}"/>
    <cellStyle name="Calculation 2 2 3 5" xfId="2509" xr:uid="{00000000-0005-0000-0000-000030070000}"/>
    <cellStyle name="Calculation 2 2 3 5 10" xfId="2510" xr:uid="{00000000-0005-0000-0000-000031070000}"/>
    <cellStyle name="Calculation 2 2 3 5 2" xfId="2511" xr:uid="{00000000-0005-0000-0000-000032070000}"/>
    <cellStyle name="Calculation 2 2 3 5 2 2" xfId="2512" xr:uid="{00000000-0005-0000-0000-000033070000}"/>
    <cellStyle name="Calculation 2 2 3 5 2 2 2" xfId="2513" xr:uid="{00000000-0005-0000-0000-000034070000}"/>
    <cellStyle name="Calculation 2 2 3 5 2 2 3" xfId="2514" xr:uid="{00000000-0005-0000-0000-000035070000}"/>
    <cellStyle name="Calculation 2 2 3 5 2 2 4" xfId="2515" xr:uid="{00000000-0005-0000-0000-000036070000}"/>
    <cellStyle name="Calculation 2 2 3 5 2 2 5" xfId="2516" xr:uid="{00000000-0005-0000-0000-000037070000}"/>
    <cellStyle name="Calculation 2 2 3 5 2 2 6" xfId="2517" xr:uid="{00000000-0005-0000-0000-000038070000}"/>
    <cellStyle name="Calculation 2 2 3 5 2 2 7" xfId="2518" xr:uid="{00000000-0005-0000-0000-000039070000}"/>
    <cellStyle name="Calculation 2 2 3 5 2 3" xfId="2519" xr:uid="{00000000-0005-0000-0000-00003A070000}"/>
    <cellStyle name="Calculation 2 2 3 5 2 4" xfId="2520" xr:uid="{00000000-0005-0000-0000-00003B070000}"/>
    <cellStyle name="Calculation 2 2 3 5 3" xfId="2521" xr:uid="{00000000-0005-0000-0000-00003C070000}"/>
    <cellStyle name="Calculation 2 2 3 5 3 2" xfId="2522" xr:uid="{00000000-0005-0000-0000-00003D070000}"/>
    <cellStyle name="Calculation 2 2 3 5 3 2 2" xfId="2523" xr:uid="{00000000-0005-0000-0000-00003E070000}"/>
    <cellStyle name="Calculation 2 2 3 5 3 2 3" xfId="2524" xr:uid="{00000000-0005-0000-0000-00003F070000}"/>
    <cellStyle name="Calculation 2 2 3 5 3 2 4" xfId="2525" xr:uid="{00000000-0005-0000-0000-000040070000}"/>
    <cellStyle name="Calculation 2 2 3 5 3 2 5" xfId="2526" xr:uid="{00000000-0005-0000-0000-000041070000}"/>
    <cellStyle name="Calculation 2 2 3 5 3 2 6" xfId="2527" xr:uid="{00000000-0005-0000-0000-000042070000}"/>
    <cellStyle name="Calculation 2 2 3 5 3 2 7" xfId="2528" xr:uid="{00000000-0005-0000-0000-000043070000}"/>
    <cellStyle name="Calculation 2 2 3 5 3 3" xfId="2529" xr:uid="{00000000-0005-0000-0000-000044070000}"/>
    <cellStyle name="Calculation 2 2 3 5 3 4" xfId="2530" xr:uid="{00000000-0005-0000-0000-000045070000}"/>
    <cellStyle name="Calculation 2 2 3 5 4" xfId="2531" xr:uid="{00000000-0005-0000-0000-000046070000}"/>
    <cellStyle name="Calculation 2 2 3 5 4 2" xfId="2532" xr:uid="{00000000-0005-0000-0000-000047070000}"/>
    <cellStyle name="Calculation 2 2 3 5 4 2 2" xfId="2533" xr:uid="{00000000-0005-0000-0000-000048070000}"/>
    <cellStyle name="Calculation 2 2 3 5 4 2 3" xfId="2534" xr:uid="{00000000-0005-0000-0000-000049070000}"/>
    <cellStyle name="Calculation 2 2 3 5 4 2 4" xfId="2535" xr:uid="{00000000-0005-0000-0000-00004A070000}"/>
    <cellStyle name="Calculation 2 2 3 5 4 2 5" xfId="2536" xr:uid="{00000000-0005-0000-0000-00004B070000}"/>
    <cellStyle name="Calculation 2 2 3 5 4 2 6" xfId="2537" xr:uid="{00000000-0005-0000-0000-00004C070000}"/>
    <cellStyle name="Calculation 2 2 3 5 4 2 7" xfId="2538" xr:uid="{00000000-0005-0000-0000-00004D070000}"/>
    <cellStyle name="Calculation 2 2 3 5 4 3" xfId="2539" xr:uid="{00000000-0005-0000-0000-00004E070000}"/>
    <cellStyle name="Calculation 2 2 3 5 4 4" xfId="2540" xr:uid="{00000000-0005-0000-0000-00004F070000}"/>
    <cellStyle name="Calculation 2 2 3 5 5" xfId="2541" xr:uid="{00000000-0005-0000-0000-000050070000}"/>
    <cellStyle name="Calculation 2 2 3 5 5 2" xfId="2542" xr:uid="{00000000-0005-0000-0000-000051070000}"/>
    <cellStyle name="Calculation 2 2 3 5 5 3" xfId="2543" xr:uid="{00000000-0005-0000-0000-000052070000}"/>
    <cellStyle name="Calculation 2 2 3 5 5 4" xfId="2544" xr:uid="{00000000-0005-0000-0000-000053070000}"/>
    <cellStyle name="Calculation 2 2 3 5 5 5" xfId="2545" xr:uid="{00000000-0005-0000-0000-000054070000}"/>
    <cellStyle name="Calculation 2 2 3 5 5 6" xfId="2546" xr:uid="{00000000-0005-0000-0000-000055070000}"/>
    <cellStyle name="Calculation 2 2 3 5 5 7" xfId="2547" xr:uid="{00000000-0005-0000-0000-000056070000}"/>
    <cellStyle name="Calculation 2 2 3 5 5 8" xfId="2548" xr:uid="{00000000-0005-0000-0000-000057070000}"/>
    <cellStyle name="Calculation 2 2 3 5 6" xfId="2549" xr:uid="{00000000-0005-0000-0000-000058070000}"/>
    <cellStyle name="Calculation 2 2 3 5 6 2" xfId="2550" xr:uid="{00000000-0005-0000-0000-000059070000}"/>
    <cellStyle name="Calculation 2 2 3 5 6 3" xfId="2551" xr:uid="{00000000-0005-0000-0000-00005A070000}"/>
    <cellStyle name="Calculation 2 2 3 5 6 4" xfId="2552" xr:uid="{00000000-0005-0000-0000-00005B070000}"/>
    <cellStyle name="Calculation 2 2 3 5 6 5" xfId="2553" xr:uid="{00000000-0005-0000-0000-00005C070000}"/>
    <cellStyle name="Calculation 2 2 3 5 6 6" xfId="2554" xr:uid="{00000000-0005-0000-0000-00005D070000}"/>
    <cellStyle name="Calculation 2 2 3 5 6 7" xfId="2555" xr:uid="{00000000-0005-0000-0000-00005E070000}"/>
    <cellStyle name="Calculation 2 2 3 5 7" xfId="2556" xr:uid="{00000000-0005-0000-0000-00005F070000}"/>
    <cellStyle name="Calculation 2 2 3 5 8" xfId="2557" xr:uid="{00000000-0005-0000-0000-000060070000}"/>
    <cellStyle name="Calculation 2 2 3 5 9" xfId="2558" xr:uid="{00000000-0005-0000-0000-000061070000}"/>
    <cellStyle name="Calculation 2 2 3 6" xfId="2559" xr:uid="{00000000-0005-0000-0000-000062070000}"/>
    <cellStyle name="Calculation 2 2 3 6 2" xfId="2560" xr:uid="{00000000-0005-0000-0000-000063070000}"/>
    <cellStyle name="Calculation 2 2 3 6 2 2" xfId="2561" xr:uid="{00000000-0005-0000-0000-000064070000}"/>
    <cellStyle name="Calculation 2 2 3 6 2 3" xfId="2562" xr:uid="{00000000-0005-0000-0000-000065070000}"/>
    <cellStyle name="Calculation 2 2 3 6 2 4" xfId="2563" xr:uid="{00000000-0005-0000-0000-000066070000}"/>
    <cellStyle name="Calculation 2 2 3 6 2 5" xfId="2564" xr:uid="{00000000-0005-0000-0000-000067070000}"/>
    <cellStyle name="Calculation 2 2 3 6 2 6" xfId="2565" xr:uid="{00000000-0005-0000-0000-000068070000}"/>
    <cellStyle name="Calculation 2 2 3 6 2 7" xfId="2566" xr:uid="{00000000-0005-0000-0000-000069070000}"/>
    <cellStyle name="Calculation 2 2 3 6 3" xfId="2567" xr:uid="{00000000-0005-0000-0000-00006A070000}"/>
    <cellStyle name="Calculation 2 2 3 6 4" xfId="2568" xr:uid="{00000000-0005-0000-0000-00006B070000}"/>
    <cellStyle name="Calculation 2 2 3 6 5" xfId="2569" xr:uid="{00000000-0005-0000-0000-00006C070000}"/>
    <cellStyle name="Calculation 2 2 3 7" xfId="2570" xr:uid="{00000000-0005-0000-0000-00006D070000}"/>
    <cellStyle name="Calculation 2 2 3 7 2" xfId="2571" xr:uid="{00000000-0005-0000-0000-00006E070000}"/>
    <cellStyle name="Calculation 2 2 3 7 2 2" xfId="2572" xr:uid="{00000000-0005-0000-0000-00006F070000}"/>
    <cellStyle name="Calculation 2 2 3 7 2 3" xfId="2573" xr:uid="{00000000-0005-0000-0000-000070070000}"/>
    <cellStyle name="Calculation 2 2 3 7 2 4" xfId="2574" xr:uid="{00000000-0005-0000-0000-000071070000}"/>
    <cellStyle name="Calculation 2 2 3 7 2 5" xfId="2575" xr:uid="{00000000-0005-0000-0000-000072070000}"/>
    <cellStyle name="Calculation 2 2 3 7 2 6" xfId="2576" xr:uid="{00000000-0005-0000-0000-000073070000}"/>
    <cellStyle name="Calculation 2 2 3 7 2 7" xfId="2577" xr:uid="{00000000-0005-0000-0000-000074070000}"/>
    <cellStyle name="Calculation 2 2 3 7 3" xfId="2578" xr:uid="{00000000-0005-0000-0000-000075070000}"/>
    <cellStyle name="Calculation 2 2 3 7 4" xfId="2579" xr:uid="{00000000-0005-0000-0000-000076070000}"/>
    <cellStyle name="Calculation 2 2 3 7 5" xfId="2580" xr:uid="{00000000-0005-0000-0000-000077070000}"/>
    <cellStyle name="Calculation 2 2 3 8" xfId="2581" xr:uid="{00000000-0005-0000-0000-000078070000}"/>
    <cellStyle name="Calculation 2 2 3 8 2" xfId="2582" xr:uid="{00000000-0005-0000-0000-000079070000}"/>
    <cellStyle name="Calculation 2 2 3 8 2 2" xfId="2583" xr:uid="{00000000-0005-0000-0000-00007A070000}"/>
    <cellStyle name="Calculation 2 2 3 8 2 3" xfId="2584" xr:uid="{00000000-0005-0000-0000-00007B070000}"/>
    <cellStyle name="Calculation 2 2 3 8 2 4" xfId="2585" xr:uid="{00000000-0005-0000-0000-00007C070000}"/>
    <cellStyle name="Calculation 2 2 3 8 2 5" xfId="2586" xr:uid="{00000000-0005-0000-0000-00007D070000}"/>
    <cellStyle name="Calculation 2 2 3 8 2 6" xfId="2587" xr:uid="{00000000-0005-0000-0000-00007E070000}"/>
    <cellStyle name="Calculation 2 2 3 8 2 7" xfId="2588" xr:uid="{00000000-0005-0000-0000-00007F070000}"/>
    <cellStyle name="Calculation 2 2 3 8 3" xfId="2589" xr:uid="{00000000-0005-0000-0000-000080070000}"/>
    <cellStyle name="Calculation 2 2 3 8 4" xfId="2590" xr:uid="{00000000-0005-0000-0000-000081070000}"/>
    <cellStyle name="Calculation 2 2 3 8 5" xfId="2591" xr:uid="{00000000-0005-0000-0000-000082070000}"/>
    <cellStyle name="Calculation 2 2 3 9" xfId="2592" xr:uid="{00000000-0005-0000-0000-000083070000}"/>
    <cellStyle name="Calculation 2 2 3 9 2" xfId="2593" xr:uid="{00000000-0005-0000-0000-000084070000}"/>
    <cellStyle name="Calculation 2 2 3 9 2 2" xfId="2594" xr:uid="{00000000-0005-0000-0000-000085070000}"/>
    <cellStyle name="Calculation 2 2 3 9 2 3" xfId="2595" xr:uid="{00000000-0005-0000-0000-000086070000}"/>
    <cellStyle name="Calculation 2 2 3 9 2 4" xfId="2596" xr:uid="{00000000-0005-0000-0000-000087070000}"/>
    <cellStyle name="Calculation 2 2 3 9 2 5" xfId="2597" xr:uid="{00000000-0005-0000-0000-000088070000}"/>
    <cellStyle name="Calculation 2 2 3 9 2 6" xfId="2598" xr:uid="{00000000-0005-0000-0000-000089070000}"/>
    <cellStyle name="Calculation 2 2 3 9 2 7" xfId="2599" xr:uid="{00000000-0005-0000-0000-00008A070000}"/>
    <cellStyle name="Calculation 2 2 3 9 3" xfId="2600" xr:uid="{00000000-0005-0000-0000-00008B070000}"/>
    <cellStyle name="Calculation 2 2 3 9 4" xfId="2601" xr:uid="{00000000-0005-0000-0000-00008C070000}"/>
    <cellStyle name="Calculation 2 2 3 9 5" xfId="2602" xr:uid="{00000000-0005-0000-0000-00008D070000}"/>
    <cellStyle name="Calculation 2 2 4" xfId="2603" xr:uid="{00000000-0005-0000-0000-00008E070000}"/>
    <cellStyle name="Calculation 2 2 4 10" xfId="2604" xr:uid="{00000000-0005-0000-0000-00008F070000}"/>
    <cellStyle name="Calculation 2 2 4 10 2" xfId="2605" xr:uid="{00000000-0005-0000-0000-000090070000}"/>
    <cellStyle name="Calculation 2 2 4 10 3" xfId="2606" xr:uid="{00000000-0005-0000-0000-000091070000}"/>
    <cellStyle name="Calculation 2 2 4 10 4" xfId="2607" xr:uid="{00000000-0005-0000-0000-000092070000}"/>
    <cellStyle name="Calculation 2 2 4 10 5" xfId="2608" xr:uid="{00000000-0005-0000-0000-000093070000}"/>
    <cellStyle name="Calculation 2 2 4 10 6" xfId="2609" xr:uid="{00000000-0005-0000-0000-000094070000}"/>
    <cellStyle name="Calculation 2 2 4 10 7" xfId="2610" xr:uid="{00000000-0005-0000-0000-000095070000}"/>
    <cellStyle name="Calculation 2 2 4 11" xfId="2611" xr:uid="{00000000-0005-0000-0000-000096070000}"/>
    <cellStyle name="Calculation 2 2 4 11 2" xfId="2612" xr:uid="{00000000-0005-0000-0000-000097070000}"/>
    <cellStyle name="Calculation 2 2 4 11 3" xfId="2613" xr:uid="{00000000-0005-0000-0000-000098070000}"/>
    <cellStyle name="Calculation 2 2 4 11 4" xfId="2614" xr:uid="{00000000-0005-0000-0000-000099070000}"/>
    <cellStyle name="Calculation 2 2 4 11 5" xfId="2615" xr:uid="{00000000-0005-0000-0000-00009A070000}"/>
    <cellStyle name="Calculation 2 2 4 12" xfId="2616" xr:uid="{00000000-0005-0000-0000-00009B070000}"/>
    <cellStyle name="Calculation 2 2 4 12 2" xfId="2617" xr:uid="{00000000-0005-0000-0000-00009C070000}"/>
    <cellStyle name="Calculation 2 2 4 12 3" xfId="2618" xr:uid="{00000000-0005-0000-0000-00009D070000}"/>
    <cellStyle name="Calculation 2 2 4 12 4" xfId="2619" xr:uid="{00000000-0005-0000-0000-00009E070000}"/>
    <cellStyle name="Calculation 2 2 4 12 5" xfId="2620" xr:uid="{00000000-0005-0000-0000-00009F070000}"/>
    <cellStyle name="Calculation 2 2 4 13" xfId="2621" xr:uid="{00000000-0005-0000-0000-0000A0070000}"/>
    <cellStyle name="Calculation 2 2 4 13 2" xfId="2622" xr:uid="{00000000-0005-0000-0000-0000A1070000}"/>
    <cellStyle name="Calculation 2 2 4 13 3" xfId="2623" xr:uid="{00000000-0005-0000-0000-0000A2070000}"/>
    <cellStyle name="Calculation 2 2 4 13 4" xfId="2624" xr:uid="{00000000-0005-0000-0000-0000A3070000}"/>
    <cellStyle name="Calculation 2 2 4 13 5" xfId="2625" xr:uid="{00000000-0005-0000-0000-0000A4070000}"/>
    <cellStyle name="Calculation 2 2 4 14" xfId="2626" xr:uid="{00000000-0005-0000-0000-0000A5070000}"/>
    <cellStyle name="Calculation 2 2 4 14 2" xfId="2627" xr:uid="{00000000-0005-0000-0000-0000A6070000}"/>
    <cellStyle name="Calculation 2 2 4 14 3" xfId="2628" xr:uid="{00000000-0005-0000-0000-0000A7070000}"/>
    <cellStyle name="Calculation 2 2 4 14 4" xfId="2629" xr:uid="{00000000-0005-0000-0000-0000A8070000}"/>
    <cellStyle name="Calculation 2 2 4 14 5" xfId="2630" xr:uid="{00000000-0005-0000-0000-0000A9070000}"/>
    <cellStyle name="Calculation 2 2 4 15" xfId="2631" xr:uid="{00000000-0005-0000-0000-0000AA070000}"/>
    <cellStyle name="Calculation 2 2 4 15 2" xfId="2632" xr:uid="{00000000-0005-0000-0000-0000AB070000}"/>
    <cellStyle name="Calculation 2 2 4 15 3" xfId="2633" xr:uid="{00000000-0005-0000-0000-0000AC070000}"/>
    <cellStyle name="Calculation 2 2 4 15 4" xfId="2634" xr:uid="{00000000-0005-0000-0000-0000AD070000}"/>
    <cellStyle name="Calculation 2 2 4 15 5" xfId="2635" xr:uid="{00000000-0005-0000-0000-0000AE070000}"/>
    <cellStyle name="Calculation 2 2 4 16" xfId="2636" xr:uid="{00000000-0005-0000-0000-0000AF070000}"/>
    <cellStyle name="Calculation 2 2 4 16 2" xfId="2637" xr:uid="{00000000-0005-0000-0000-0000B0070000}"/>
    <cellStyle name="Calculation 2 2 4 16 3" xfId="2638" xr:uid="{00000000-0005-0000-0000-0000B1070000}"/>
    <cellStyle name="Calculation 2 2 4 16 4" xfId="2639" xr:uid="{00000000-0005-0000-0000-0000B2070000}"/>
    <cellStyle name="Calculation 2 2 4 16 5" xfId="2640" xr:uid="{00000000-0005-0000-0000-0000B3070000}"/>
    <cellStyle name="Calculation 2 2 4 17" xfId="2641" xr:uid="{00000000-0005-0000-0000-0000B4070000}"/>
    <cellStyle name="Calculation 2 2 4 17 2" xfId="2642" xr:uid="{00000000-0005-0000-0000-0000B5070000}"/>
    <cellStyle name="Calculation 2 2 4 17 3" xfId="2643" xr:uid="{00000000-0005-0000-0000-0000B6070000}"/>
    <cellStyle name="Calculation 2 2 4 17 4" xfId="2644" xr:uid="{00000000-0005-0000-0000-0000B7070000}"/>
    <cellStyle name="Calculation 2 2 4 17 5" xfId="2645" xr:uid="{00000000-0005-0000-0000-0000B8070000}"/>
    <cellStyle name="Calculation 2 2 4 18" xfId="2646" xr:uid="{00000000-0005-0000-0000-0000B9070000}"/>
    <cellStyle name="Calculation 2 2 4 2" xfId="2647" xr:uid="{00000000-0005-0000-0000-0000BA070000}"/>
    <cellStyle name="Calculation 2 2 4 2 10" xfId="2648" xr:uid="{00000000-0005-0000-0000-0000BB070000}"/>
    <cellStyle name="Calculation 2 2 4 2 10 2" xfId="2649" xr:uid="{00000000-0005-0000-0000-0000BC070000}"/>
    <cellStyle name="Calculation 2 2 4 2 10 3" xfId="2650" xr:uid="{00000000-0005-0000-0000-0000BD070000}"/>
    <cellStyle name="Calculation 2 2 4 2 10 4" xfId="2651" xr:uid="{00000000-0005-0000-0000-0000BE070000}"/>
    <cellStyle name="Calculation 2 2 4 2 10 5" xfId="2652" xr:uid="{00000000-0005-0000-0000-0000BF070000}"/>
    <cellStyle name="Calculation 2 2 4 2 11" xfId="2653" xr:uid="{00000000-0005-0000-0000-0000C0070000}"/>
    <cellStyle name="Calculation 2 2 4 2 11 2" xfId="2654" xr:uid="{00000000-0005-0000-0000-0000C1070000}"/>
    <cellStyle name="Calculation 2 2 4 2 11 3" xfId="2655" xr:uid="{00000000-0005-0000-0000-0000C2070000}"/>
    <cellStyle name="Calculation 2 2 4 2 11 4" xfId="2656" xr:uid="{00000000-0005-0000-0000-0000C3070000}"/>
    <cellStyle name="Calculation 2 2 4 2 11 5" xfId="2657" xr:uid="{00000000-0005-0000-0000-0000C4070000}"/>
    <cellStyle name="Calculation 2 2 4 2 12" xfId="2658" xr:uid="{00000000-0005-0000-0000-0000C5070000}"/>
    <cellStyle name="Calculation 2 2 4 2 12 2" xfId="2659" xr:uid="{00000000-0005-0000-0000-0000C6070000}"/>
    <cellStyle name="Calculation 2 2 4 2 12 3" xfId="2660" xr:uid="{00000000-0005-0000-0000-0000C7070000}"/>
    <cellStyle name="Calculation 2 2 4 2 12 4" xfId="2661" xr:uid="{00000000-0005-0000-0000-0000C8070000}"/>
    <cellStyle name="Calculation 2 2 4 2 12 5" xfId="2662" xr:uid="{00000000-0005-0000-0000-0000C9070000}"/>
    <cellStyle name="Calculation 2 2 4 2 13" xfId="2663" xr:uid="{00000000-0005-0000-0000-0000CA070000}"/>
    <cellStyle name="Calculation 2 2 4 2 13 2" xfId="2664" xr:uid="{00000000-0005-0000-0000-0000CB070000}"/>
    <cellStyle name="Calculation 2 2 4 2 13 3" xfId="2665" xr:uid="{00000000-0005-0000-0000-0000CC070000}"/>
    <cellStyle name="Calculation 2 2 4 2 13 4" xfId="2666" xr:uid="{00000000-0005-0000-0000-0000CD070000}"/>
    <cellStyle name="Calculation 2 2 4 2 13 5" xfId="2667" xr:uid="{00000000-0005-0000-0000-0000CE070000}"/>
    <cellStyle name="Calculation 2 2 4 2 14" xfId="2668" xr:uid="{00000000-0005-0000-0000-0000CF070000}"/>
    <cellStyle name="Calculation 2 2 4 2 14 2" xfId="2669" xr:uid="{00000000-0005-0000-0000-0000D0070000}"/>
    <cellStyle name="Calculation 2 2 4 2 14 3" xfId="2670" xr:uid="{00000000-0005-0000-0000-0000D1070000}"/>
    <cellStyle name="Calculation 2 2 4 2 14 4" xfId="2671" xr:uid="{00000000-0005-0000-0000-0000D2070000}"/>
    <cellStyle name="Calculation 2 2 4 2 14 5" xfId="2672" xr:uid="{00000000-0005-0000-0000-0000D3070000}"/>
    <cellStyle name="Calculation 2 2 4 2 15" xfId="2673" xr:uid="{00000000-0005-0000-0000-0000D4070000}"/>
    <cellStyle name="Calculation 2 2 4 2 15 2" xfId="2674" xr:uid="{00000000-0005-0000-0000-0000D5070000}"/>
    <cellStyle name="Calculation 2 2 4 2 15 3" xfId="2675" xr:uid="{00000000-0005-0000-0000-0000D6070000}"/>
    <cellStyle name="Calculation 2 2 4 2 15 4" xfId="2676" xr:uid="{00000000-0005-0000-0000-0000D7070000}"/>
    <cellStyle name="Calculation 2 2 4 2 15 5" xfId="2677" xr:uid="{00000000-0005-0000-0000-0000D8070000}"/>
    <cellStyle name="Calculation 2 2 4 2 16" xfId="2678" xr:uid="{00000000-0005-0000-0000-0000D9070000}"/>
    <cellStyle name="Calculation 2 2 4 2 16 2" xfId="2679" xr:uid="{00000000-0005-0000-0000-0000DA070000}"/>
    <cellStyle name="Calculation 2 2 4 2 16 3" xfId="2680" xr:uid="{00000000-0005-0000-0000-0000DB070000}"/>
    <cellStyle name="Calculation 2 2 4 2 16 4" xfId="2681" xr:uid="{00000000-0005-0000-0000-0000DC070000}"/>
    <cellStyle name="Calculation 2 2 4 2 16 5" xfId="2682" xr:uid="{00000000-0005-0000-0000-0000DD070000}"/>
    <cellStyle name="Calculation 2 2 4 2 17" xfId="2683" xr:uid="{00000000-0005-0000-0000-0000DE070000}"/>
    <cellStyle name="Calculation 2 2 4 2 17 2" xfId="2684" xr:uid="{00000000-0005-0000-0000-0000DF070000}"/>
    <cellStyle name="Calculation 2 2 4 2 17 3" xfId="2685" xr:uid="{00000000-0005-0000-0000-0000E0070000}"/>
    <cellStyle name="Calculation 2 2 4 2 17 4" xfId="2686" xr:uid="{00000000-0005-0000-0000-0000E1070000}"/>
    <cellStyle name="Calculation 2 2 4 2 17 5" xfId="2687" xr:uid="{00000000-0005-0000-0000-0000E2070000}"/>
    <cellStyle name="Calculation 2 2 4 2 18" xfId="2688" xr:uid="{00000000-0005-0000-0000-0000E3070000}"/>
    <cellStyle name="Calculation 2 2 4 2 2" xfId="2689" xr:uid="{00000000-0005-0000-0000-0000E4070000}"/>
    <cellStyle name="Calculation 2 2 4 2 2 10" xfId="2690" xr:uid="{00000000-0005-0000-0000-0000E5070000}"/>
    <cellStyle name="Calculation 2 2 4 2 2 2" xfId="2691" xr:uid="{00000000-0005-0000-0000-0000E6070000}"/>
    <cellStyle name="Calculation 2 2 4 2 2 2 2" xfId="2692" xr:uid="{00000000-0005-0000-0000-0000E7070000}"/>
    <cellStyle name="Calculation 2 2 4 2 2 2 2 2" xfId="2693" xr:uid="{00000000-0005-0000-0000-0000E8070000}"/>
    <cellStyle name="Calculation 2 2 4 2 2 2 2 3" xfId="2694" xr:uid="{00000000-0005-0000-0000-0000E9070000}"/>
    <cellStyle name="Calculation 2 2 4 2 2 2 2 4" xfId="2695" xr:uid="{00000000-0005-0000-0000-0000EA070000}"/>
    <cellStyle name="Calculation 2 2 4 2 2 2 2 5" xfId="2696" xr:uid="{00000000-0005-0000-0000-0000EB070000}"/>
    <cellStyle name="Calculation 2 2 4 2 2 2 2 6" xfId="2697" xr:uid="{00000000-0005-0000-0000-0000EC070000}"/>
    <cellStyle name="Calculation 2 2 4 2 2 2 2 7" xfId="2698" xr:uid="{00000000-0005-0000-0000-0000ED070000}"/>
    <cellStyle name="Calculation 2 2 4 2 2 2 3" xfId="2699" xr:uid="{00000000-0005-0000-0000-0000EE070000}"/>
    <cellStyle name="Calculation 2 2 4 2 2 2 4" xfId="2700" xr:uid="{00000000-0005-0000-0000-0000EF070000}"/>
    <cellStyle name="Calculation 2 2 4 2 2 3" xfId="2701" xr:uid="{00000000-0005-0000-0000-0000F0070000}"/>
    <cellStyle name="Calculation 2 2 4 2 2 3 2" xfId="2702" xr:uid="{00000000-0005-0000-0000-0000F1070000}"/>
    <cellStyle name="Calculation 2 2 4 2 2 3 2 2" xfId="2703" xr:uid="{00000000-0005-0000-0000-0000F2070000}"/>
    <cellStyle name="Calculation 2 2 4 2 2 3 2 3" xfId="2704" xr:uid="{00000000-0005-0000-0000-0000F3070000}"/>
    <cellStyle name="Calculation 2 2 4 2 2 3 2 4" xfId="2705" xr:uid="{00000000-0005-0000-0000-0000F4070000}"/>
    <cellStyle name="Calculation 2 2 4 2 2 3 2 5" xfId="2706" xr:uid="{00000000-0005-0000-0000-0000F5070000}"/>
    <cellStyle name="Calculation 2 2 4 2 2 3 2 6" xfId="2707" xr:uid="{00000000-0005-0000-0000-0000F6070000}"/>
    <cellStyle name="Calculation 2 2 4 2 2 3 2 7" xfId="2708" xr:uid="{00000000-0005-0000-0000-0000F7070000}"/>
    <cellStyle name="Calculation 2 2 4 2 2 3 3" xfId="2709" xr:uid="{00000000-0005-0000-0000-0000F8070000}"/>
    <cellStyle name="Calculation 2 2 4 2 2 3 4" xfId="2710" xr:uid="{00000000-0005-0000-0000-0000F9070000}"/>
    <cellStyle name="Calculation 2 2 4 2 2 4" xfId="2711" xr:uid="{00000000-0005-0000-0000-0000FA070000}"/>
    <cellStyle name="Calculation 2 2 4 2 2 4 2" xfId="2712" xr:uid="{00000000-0005-0000-0000-0000FB070000}"/>
    <cellStyle name="Calculation 2 2 4 2 2 4 2 2" xfId="2713" xr:uid="{00000000-0005-0000-0000-0000FC070000}"/>
    <cellStyle name="Calculation 2 2 4 2 2 4 2 3" xfId="2714" xr:uid="{00000000-0005-0000-0000-0000FD070000}"/>
    <cellStyle name="Calculation 2 2 4 2 2 4 2 4" xfId="2715" xr:uid="{00000000-0005-0000-0000-0000FE070000}"/>
    <cellStyle name="Calculation 2 2 4 2 2 4 2 5" xfId="2716" xr:uid="{00000000-0005-0000-0000-0000FF070000}"/>
    <cellStyle name="Calculation 2 2 4 2 2 4 2 6" xfId="2717" xr:uid="{00000000-0005-0000-0000-000000080000}"/>
    <cellStyle name="Calculation 2 2 4 2 2 4 2 7" xfId="2718" xr:uid="{00000000-0005-0000-0000-000001080000}"/>
    <cellStyle name="Calculation 2 2 4 2 2 4 3" xfId="2719" xr:uid="{00000000-0005-0000-0000-000002080000}"/>
    <cellStyle name="Calculation 2 2 4 2 2 4 4" xfId="2720" xr:uid="{00000000-0005-0000-0000-000003080000}"/>
    <cellStyle name="Calculation 2 2 4 2 2 5" xfId="2721" xr:uid="{00000000-0005-0000-0000-000004080000}"/>
    <cellStyle name="Calculation 2 2 4 2 2 5 2" xfId="2722" xr:uid="{00000000-0005-0000-0000-000005080000}"/>
    <cellStyle name="Calculation 2 2 4 2 2 5 3" xfId="2723" xr:uid="{00000000-0005-0000-0000-000006080000}"/>
    <cellStyle name="Calculation 2 2 4 2 2 5 4" xfId="2724" xr:uid="{00000000-0005-0000-0000-000007080000}"/>
    <cellStyle name="Calculation 2 2 4 2 2 5 5" xfId="2725" xr:uid="{00000000-0005-0000-0000-000008080000}"/>
    <cellStyle name="Calculation 2 2 4 2 2 5 6" xfId="2726" xr:uid="{00000000-0005-0000-0000-000009080000}"/>
    <cellStyle name="Calculation 2 2 4 2 2 5 7" xfId="2727" xr:uid="{00000000-0005-0000-0000-00000A080000}"/>
    <cellStyle name="Calculation 2 2 4 2 2 5 8" xfId="2728" xr:uid="{00000000-0005-0000-0000-00000B080000}"/>
    <cellStyle name="Calculation 2 2 4 2 2 6" xfId="2729" xr:uid="{00000000-0005-0000-0000-00000C080000}"/>
    <cellStyle name="Calculation 2 2 4 2 2 6 2" xfId="2730" xr:uid="{00000000-0005-0000-0000-00000D080000}"/>
    <cellStyle name="Calculation 2 2 4 2 2 6 3" xfId="2731" xr:uid="{00000000-0005-0000-0000-00000E080000}"/>
    <cellStyle name="Calculation 2 2 4 2 2 6 4" xfId="2732" xr:uid="{00000000-0005-0000-0000-00000F080000}"/>
    <cellStyle name="Calculation 2 2 4 2 2 6 5" xfId="2733" xr:uid="{00000000-0005-0000-0000-000010080000}"/>
    <cellStyle name="Calculation 2 2 4 2 2 6 6" xfId="2734" xr:uid="{00000000-0005-0000-0000-000011080000}"/>
    <cellStyle name="Calculation 2 2 4 2 2 6 7" xfId="2735" xr:uid="{00000000-0005-0000-0000-000012080000}"/>
    <cellStyle name="Calculation 2 2 4 2 2 7" xfId="2736" xr:uid="{00000000-0005-0000-0000-000013080000}"/>
    <cellStyle name="Calculation 2 2 4 2 2 8" xfId="2737" xr:uid="{00000000-0005-0000-0000-000014080000}"/>
    <cellStyle name="Calculation 2 2 4 2 2 9" xfId="2738" xr:uid="{00000000-0005-0000-0000-000015080000}"/>
    <cellStyle name="Calculation 2 2 4 2 3" xfId="2739" xr:uid="{00000000-0005-0000-0000-000016080000}"/>
    <cellStyle name="Calculation 2 2 4 2 3 2" xfId="2740" xr:uid="{00000000-0005-0000-0000-000017080000}"/>
    <cellStyle name="Calculation 2 2 4 2 3 2 2" xfId="2741" xr:uid="{00000000-0005-0000-0000-000018080000}"/>
    <cellStyle name="Calculation 2 2 4 2 3 2 3" xfId="2742" xr:uid="{00000000-0005-0000-0000-000019080000}"/>
    <cellStyle name="Calculation 2 2 4 2 3 2 4" xfId="2743" xr:uid="{00000000-0005-0000-0000-00001A080000}"/>
    <cellStyle name="Calculation 2 2 4 2 3 2 5" xfId="2744" xr:uid="{00000000-0005-0000-0000-00001B080000}"/>
    <cellStyle name="Calculation 2 2 4 2 3 2 6" xfId="2745" xr:uid="{00000000-0005-0000-0000-00001C080000}"/>
    <cellStyle name="Calculation 2 2 4 2 3 2 7" xfId="2746" xr:uid="{00000000-0005-0000-0000-00001D080000}"/>
    <cellStyle name="Calculation 2 2 4 2 3 3" xfId="2747" xr:uid="{00000000-0005-0000-0000-00001E080000}"/>
    <cellStyle name="Calculation 2 2 4 2 3 4" xfId="2748" xr:uid="{00000000-0005-0000-0000-00001F080000}"/>
    <cellStyle name="Calculation 2 2 4 2 3 5" xfId="2749" xr:uid="{00000000-0005-0000-0000-000020080000}"/>
    <cellStyle name="Calculation 2 2 4 2 4" xfId="2750" xr:uid="{00000000-0005-0000-0000-000021080000}"/>
    <cellStyle name="Calculation 2 2 4 2 4 2" xfId="2751" xr:uid="{00000000-0005-0000-0000-000022080000}"/>
    <cellStyle name="Calculation 2 2 4 2 4 2 2" xfId="2752" xr:uid="{00000000-0005-0000-0000-000023080000}"/>
    <cellStyle name="Calculation 2 2 4 2 4 2 3" xfId="2753" xr:uid="{00000000-0005-0000-0000-000024080000}"/>
    <cellStyle name="Calculation 2 2 4 2 4 2 4" xfId="2754" xr:uid="{00000000-0005-0000-0000-000025080000}"/>
    <cellStyle name="Calculation 2 2 4 2 4 2 5" xfId="2755" xr:uid="{00000000-0005-0000-0000-000026080000}"/>
    <cellStyle name="Calculation 2 2 4 2 4 2 6" xfId="2756" xr:uid="{00000000-0005-0000-0000-000027080000}"/>
    <cellStyle name="Calculation 2 2 4 2 4 2 7" xfId="2757" xr:uid="{00000000-0005-0000-0000-000028080000}"/>
    <cellStyle name="Calculation 2 2 4 2 4 3" xfId="2758" xr:uid="{00000000-0005-0000-0000-000029080000}"/>
    <cellStyle name="Calculation 2 2 4 2 4 4" xfId="2759" xr:uid="{00000000-0005-0000-0000-00002A080000}"/>
    <cellStyle name="Calculation 2 2 4 2 4 5" xfId="2760" xr:uid="{00000000-0005-0000-0000-00002B080000}"/>
    <cellStyle name="Calculation 2 2 4 2 5" xfId="2761" xr:uid="{00000000-0005-0000-0000-00002C080000}"/>
    <cellStyle name="Calculation 2 2 4 2 5 2" xfId="2762" xr:uid="{00000000-0005-0000-0000-00002D080000}"/>
    <cellStyle name="Calculation 2 2 4 2 5 2 2" xfId="2763" xr:uid="{00000000-0005-0000-0000-00002E080000}"/>
    <cellStyle name="Calculation 2 2 4 2 5 2 3" xfId="2764" xr:uid="{00000000-0005-0000-0000-00002F080000}"/>
    <cellStyle name="Calculation 2 2 4 2 5 2 4" xfId="2765" xr:uid="{00000000-0005-0000-0000-000030080000}"/>
    <cellStyle name="Calculation 2 2 4 2 5 2 5" xfId="2766" xr:uid="{00000000-0005-0000-0000-000031080000}"/>
    <cellStyle name="Calculation 2 2 4 2 5 2 6" xfId="2767" xr:uid="{00000000-0005-0000-0000-000032080000}"/>
    <cellStyle name="Calculation 2 2 4 2 5 2 7" xfId="2768" xr:uid="{00000000-0005-0000-0000-000033080000}"/>
    <cellStyle name="Calculation 2 2 4 2 5 3" xfId="2769" xr:uid="{00000000-0005-0000-0000-000034080000}"/>
    <cellStyle name="Calculation 2 2 4 2 5 4" xfId="2770" xr:uid="{00000000-0005-0000-0000-000035080000}"/>
    <cellStyle name="Calculation 2 2 4 2 5 5" xfId="2771" xr:uid="{00000000-0005-0000-0000-000036080000}"/>
    <cellStyle name="Calculation 2 2 4 2 6" xfId="2772" xr:uid="{00000000-0005-0000-0000-000037080000}"/>
    <cellStyle name="Calculation 2 2 4 2 6 2" xfId="2773" xr:uid="{00000000-0005-0000-0000-000038080000}"/>
    <cellStyle name="Calculation 2 2 4 2 6 3" xfId="2774" xr:uid="{00000000-0005-0000-0000-000039080000}"/>
    <cellStyle name="Calculation 2 2 4 2 6 4" xfId="2775" xr:uid="{00000000-0005-0000-0000-00003A080000}"/>
    <cellStyle name="Calculation 2 2 4 2 6 5" xfId="2776" xr:uid="{00000000-0005-0000-0000-00003B080000}"/>
    <cellStyle name="Calculation 2 2 4 2 6 6" xfId="2777" xr:uid="{00000000-0005-0000-0000-00003C080000}"/>
    <cellStyle name="Calculation 2 2 4 2 6 7" xfId="2778" xr:uid="{00000000-0005-0000-0000-00003D080000}"/>
    <cellStyle name="Calculation 2 2 4 2 6 8" xfId="2779" xr:uid="{00000000-0005-0000-0000-00003E080000}"/>
    <cellStyle name="Calculation 2 2 4 2 7" xfId="2780" xr:uid="{00000000-0005-0000-0000-00003F080000}"/>
    <cellStyle name="Calculation 2 2 4 2 7 2" xfId="2781" xr:uid="{00000000-0005-0000-0000-000040080000}"/>
    <cellStyle name="Calculation 2 2 4 2 7 3" xfId="2782" xr:uid="{00000000-0005-0000-0000-000041080000}"/>
    <cellStyle name="Calculation 2 2 4 2 7 4" xfId="2783" xr:uid="{00000000-0005-0000-0000-000042080000}"/>
    <cellStyle name="Calculation 2 2 4 2 7 5" xfId="2784" xr:uid="{00000000-0005-0000-0000-000043080000}"/>
    <cellStyle name="Calculation 2 2 4 2 7 6" xfId="2785" xr:uid="{00000000-0005-0000-0000-000044080000}"/>
    <cellStyle name="Calculation 2 2 4 2 7 7" xfId="2786" xr:uid="{00000000-0005-0000-0000-000045080000}"/>
    <cellStyle name="Calculation 2 2 4 2 8" xfId="2787" xr:uid="{00000000-0005-0000-0000-000046080000}"/>
    <cellStyle name="Calculation 2 2 4 2 8 2" xfId="2788" xr:uid="{00000000-0005-0000-0000-000047080000}"/>
    <cellStyle name="Calculation 2 2 4 2 8 3" xfId="2789" xr:uid="{00000000-0005-0000-0000-000048080000}"/>
    <cellStyle name="Calculation 2 2 4 2 8 4" xfId="2790" xr:uid="{00000000-0005-0000-0000-000049080000}"/>
    <cellStyle name="Calculation 2 2 4 2 8 5" xfId="2791" xr:uid="{00000000-0005-0000-0000-00004A080000}"/>
    <cellStyle name="Calculation 2 2 4 2 9" xfId="2792" xr:uid="{00000000-0005-0000-0000-00004B080000}"/>
    <cellStyle name="Calculation 2 2 4 2 9 2" xfId="2793" xr:uid="{00000000-0005-0000-0000-00004C080000}"/>
    <cellStyle name="Calculation 2 2 4 2 9 3" xfId="2794" xr:uid="{00000000-0005-0000-0000-00004D080000}"/>
    <cellStyle name="Calculation 2 2 4 2 9 4" xfId="2795" xr:uid="{00000000-0005-0000-0000-00004E080000}"/>
    <cellStyle name="Calculation 2 2 4 2 9 5" xfId="2796" xr:uid="{00000000-0005-0000-0000-00004F080000}"/>
    <cellStyle name="Calculation 2 2 4 3" xfId="2797" xr:uid="{00000000-0005-0000-0000-000050080000}"/>
    <cellStyle name="Calculation 2 2 4 3 10" xfId="2798" xr:uid="{00000000-0005-0000-0000-000051080000}"/>
    <cellStyle name="Calculation 2 2 4 3 2" xfId="2799" xr:uid="{00000000-0005-0000-0000-000052080000}"/>
    <cellStyle name="Calculation 2 2 4 3 2 2" xfId="2800" xr:uid="{00000000-0005-0000-0000-000053080000}"/>
    <cellStyle name="Calculation 2 2 4 3 2 2 2" xfId="2801" xr:uid="{00000000-0005-0000-0000-000054080000}"/>
    <cellStyle name="Calculation 2 2 4 3 2 2 3" xfId="2802" xr:uid="{00000000-0005-0000-0000-000055080000}"/>
    <cellStyle name="Calculation 2 2 4 3 2 2 4" xfId="2803" xr:uid="{00000000-0005-0000-0000-000056080000}"/>
    <cellStyle name="Calculation 2 2 4 3 2 2 5" xfId="2804" xr:uid="{00000000-0005-0000-0000-000057080000}"/>
    <cellStyle name="Calculation 2 2 4 3 2 2 6" xfId="2805" xr:uid="{00000000-0005-0000-0000-000058080000}"/>
    <cellStyle name="Calculation 2 2 4 3 2 2 7" xfId="2806" xr:uid="{00000000-0005-0000-0000-000059080000}"/>
    <cellStyle name="Calculation 2 2 4 3 2 3" xfId="2807" xr:uid="{00000000-0005-0000-0000-00005A080000}"/>
    <cellStyle name="Calculation 2 2 4 3 2 4" xfId="2808" xr:uid="{00000000-0005-0000-0000-00005B080000}"/>
    <cellStyle name="Calculation 2 2 4 3 3" xfId="2809" xr:uid="{00000000-0005-0000-0000-00005C080000}"/>
    <cellStyle name="Calculation 2 2 4 3 3 2" xfId="2810" xr:uid="{00000000-0005-0000-0000-00005D080000}"/>
    <cellStyle name="Calculation 2 2 4 3 3 2 2" xfId="2811" xr:uid="{00000000-0005-0000-0000-00005E080000}"/>
    <cellStyle name="Calculation 2 2 4 3 3 2 3" xfId="2812" xr:uid="{00000000-0005-0000-0000-00005F080000}"/>
    <cellStyle name="Calculation 2 2 4 3 3 2 4" xfId="2813" xr:uid="{00000000-0005-0000-0000-000060080000}"/>
    <cellStyle name="Calculation 2 2 4 3 3 2 5" xfId="2814" xr:uid="{00000000-0005-0000-0000-000061080000}"/>
    <cellStyle name="Calculation 2 2 4 3 3 2 6" xfId="2815" xr:uid="{00000000-0005-0000-0000-000062080000}"/>
    <cellStyle name="Calculation 2 2 4 3 3 2 7" xfId="2816" xr:uid="{00000000-0005-0000-0000-000063080000}"/>
    <cellStyle name="Calculation 2 2 4 3 3 3" xfId="2817" xr:uid="{00000000-0005-0000-0000-000064080000}"/>
    <cellStyle name="Calculation 2 2 4 3 3 4" xfId="2818" xr:uid="{00000000-0005-0000-0000-000065080000}"/>
    <cellStyle name="Calculation 2 2 4 3 4" xfId="2819" xr:uid="{00000000-0005-0000-0000-000066080000}"/>
    <cellStyle name="Calculation 2 2 4 3 4 2" xfId="2820" xr:uid="{00000000-0005-0000-0000-000067080000}"/>
    <cellStyle name="Calculation 2 2 4 3 4 2 2" xfId="2821" xr:uid="{00000000-0005-0000-0000-000068080000}"/>
    <cellStyle name="Calculation 2 2 4 3 4 2 3" xfId="2822" xr:uid="{00000000-0005-0000-0000-000069080000}"/>
    <cellStyle name="Calculation 2 2 4 3 4 2 4" xfId="2823" xr:uid="{00000000-0005-0000-0000-00006A080000}"/>
    <cellStyle name="Calculation 2 2 4 3 4 2 5" xfId="2824" xr:uid="{00000000-0005-0000-0000-00006B080000}"/>
    <cellStyle name="Calculation 2 2 4 3 4 2 6" xfId="2825" xr:uid="{00000000-0005-0000-0000-00006C080000}"/>
    <cellStyle name="Calculation 2 2 4 3 4 2 7" xfId="2826" xr:uid="{00000000-0005-0000-0000-00006D080000}"/>
    <cellStyle name="Calculation 2 2 4 3 4 3" xfId="2827" xr:uid="{00000000-0005-0000-0000-00006E080000}"/>
    <cellStyle name="Calculation 2 2 4 3 4 4" xfId="2828" xr:uid="{00000000-0005-0000-0000-00006F080000}"/>
    <cellStyle name="Calculation 2 2 4 3 5" xfId="2829" xr:uid="{00000000-0005-0000-0000-000070080000}"/>
    <cellStyle name="Calculation 2 2 4 3 5 2" xfId="2830" xr:uid="{00000000-0005-0000-0000-000071080000}"/>
    <cellStyle name="Calculation 2 2 4 3 5 3" xfId="2831" xr:uid="{00000000-0005-0000-0000-000072080000}"/>
    <cellStyle name="Calculation 2 2 4 3 5 4" xfId="2832" xr:uid="{00000000-0005-0000-0000-000073080000}"/>
    <cellStyle name="Calculation 2 2 4 3 5 5" xfId="2833" xr:uid="{00000000-0005-0000-0000-000074080000}"/>
    <cellStyle name="Calculation 2 2 4 3 5 6" xfId="2834" xr:uid="{00000000-0005-0000-0000-000075080000}"/>
    <cellStyle name="Calculation 2 2 4 3 5 7" xfId="2835" xr:uid="{00000000-0005-0000-0000-000076080000}"/>
    <cellStyle name="Calculation 2 2 4 3 5 8" xfId="2836" xr:uid="{00000000-0005-0000-0000-000077080000}"/>
    <cellStyle name="Calculation 2 2 4 3 6" xfId="2837" xr:uid="{00000000-0005-0000-0000-000078080000}"/>
    <cellStyle name="Calculation 2 2 4 3 6 2" xfId="2838" xr:uid="{00000000-0005-0000-0000-000079080000}"/>
    <cellStyle name="Calculation 2 2 4 3 6 3" xfId="2839" xr:uid="{00000000-0005-0000-0000-00007A080000}"/>
    <cellStyle name="Calculation 2 2 4 3 6 4" xfId="2840" xr:uid="{00000000-0005-0000-0000-00007B080000}"/>
    <cellStyle name="Calculation 2 2 4 3 6 5" xfId="2841" xr:uid="{00000000-0005-0000-0000-00007C080000}"/>
    <cellStyle name="Calculation 2 2 4 3 6 6" xfId="2842" xr:uid="{00000000-0005-0000-0000-00007D080000}"/>
    <cellStyle name="Calculation 2 2 4 3 6 7" xfId="2843" xr:uid="{00000000-0005-0000-0000-00007E080000}"/>
    <cellStyle name="Calculation 2 2 4 3 7" xfId="2844" xr:uid="{00000000-0005-0000-0000-00007F080000}"/>
    <cellStyle name="Calculation 2 2 4 3 8" xfId="2845" xr:uid="{00000000-0005-0000-0000-000080080000}"/>
    <cellStyle name="Calculation 2 2 4 3 9" xfId="2846" xr:uid="{00000000-0005-0000-0000-000081080000}"/>
    <cellStyle name="Calculation 2 2 4 4" xfId="2847" xr:uid="{00000000-0005-0000-0000-000082080000}"/>
    <cellStyle name="Calculation 2 2 4 4 10" xfId="2848" xr:uid="{00000000-0005-0000-0000-000083080000}"/>
    <cellStyle name="Calculation 2 2 4 4 2" xfId="2849" xr:uid="{00000000-0005-0000-0000-000084080000}"/>
    <cellStyle name="Calculation 2 2 4 4 2 2" xfId="2850" xr:uid="{00000000-0005-0000-0000-000085080000}"/>
    <cellStyle name="Calculation 2 2 4 4 2 2 2" xfId="2851" xr:uid="{00000000-0005-0000-0000-000086080000}"/>
    <cellStyle name="Calculation 2 2 4 4 2 2 3" xfId="2852" xr:uid="{00000000-0005-0000-0000-000087080000}"/>
    <cellStyle name="Calculation 2 2 4 4 2 2 4" xfId="2853" xr:uid="{00000000-0005-0000-0000-000088080000}"/>
    <cellStyle name="Calculation 2 2 4 4 2 2 5" xfId="2854" xr:uid="{00000000-0005-0000-0000-000089080000}"/>
    <cellStyle name="Calculation 2 2 4 4 2 2 6" xfId="2855" xr:uid="{00000000-0005-0000-0000-00008A080000}"/>
    <cellStyle name="Calculation 2 2 4 4 2 2 7" xfId="2856" xr:uid="{00000000-0005-0000-0000-00008B080000}"/>
    <cellStyle name="Calculation 2 2 4 4 2 3" xfId="2857" xr:uid="{00000000-0005-0000-0000-00008C080000}"/>
    <cellStyle name="Calculation 2 2 4 4 2 4" xfId="2858" xr:uid="{00000000-0005-0000-0000-00008D080000}"/>
    <cellStyle name="Calculation 2 2 4 4 3" xfId="2859" xr:uid="{00000000-0005-0000-0000-00008E080000}"/>
    <cellStyle name="Calculation 2 2 4 4 3 2" xfId="2860" xr:uid="{00000000-0005-0000-0000-00008F080000}"/>
    <cellStyle name="Calculation 2 2 4 4 3 2 2" xfId="2861" xr:uid="{00000000-0005-0000-0000-000090080000}"/>
    <cellStyle name="Calculation 2 2 4 4 3 2 3" xfId="2862" xr:uid="{00000000-0005-0000-0000-000091080000}"/>
    <cellStyle name="Calculation 2 2 4 4 3 2 4" xfId="2863" xr:uid="{00000000-0005-0000-0000-000092080000}"/>
    <cellStyle name="Calculation 2 2 4 4 3 2 5" xfId="2864" xr:uid="{00000000-0005-0000-0000-000093080000}"/>
    <cellStyle name="Calculation 2 2 4 4 3 2 6" xfId="2865" xr:uid="{00000000-0005-0000-0000-000094080000}"/>
    <cellStyle name="Calculation 2 2 4 4 3 2 7" xfId="2866" xr:uid="{00000000-0005-0000-0000-000095080000}"/>
    <cellStyle name="Calculation 2 2 4 4 3 3" xfId="2867" xr:uid="{00000000-0005-0000-0000-000096080000}"/>
    <cellStyle name="Calculation 2 2 4 4 3 4" xfId="2868" xr:uid="{00000000-0005-0000-0000-000097080000}"/>
    <cellStyle name="Calculation 2 2 4 4 4" xfId="2869" xr:uid="{00000000-0005-0000-0000-000098080000}"/>
    <cellStyle name="Calculation 2 2 4 4 4 2" xfId="2870" xr:uid="{00000000-0005-0000-0000-000099080000}"/>
    <cellStyle name="Calculation 2 2 4 4 4 2 2" xfId="2871" xr:uid="{00000000-0005-0000-0000-00009A080000}"/>
    <cellStyle name="Calculation 2 2 4 4 4 2 3" xfId="2872" xr:uid="{00000000-0005-0000-0000-00009B080000}"/>
    <cellStyle name="Calculation 2 2 4 4 4 2 4" xfId="2873" xr:uid="{00000000-0005-0000-0000-00009C080000}"/>
    <cellStyle name="Calculation 2 2 4 4 4 2 5" xfId="2874" xr:uid="{00000000-0005-0000-0000-00009D080000}"/>
    <cellStyle name="Calculation 2 2 4 4 4 2 6" xfId="2875" xr:uid="{00000000-0005-0000-0000-00009E080000}"/>
    <cellStyle name="Calculation 2 2 4 4 4 2 7" xfId="2876" xr:uid="{00000000-0005-0000-0000-00009F080000}"/>
    <cellStyle name="Calculation 2 2 4 4 4 3" xfId="2877" xr:uid="{00000000-0005-0000-0000-0000A0080000}"/>
    <cellStyle name="Calculation 2 2 4 4 4 4" xfId="2878" xr:uid="{00000000-0005-0000-0000-0000A1080000}"/>
    <cellStyle name="Calculation 2 2 4 4 5" xfId="2879" xr:uid="{00000000-0005-0000-0000-0000A2080000}"/>
    <cellStyle name="Calculation 2 2 4 4 5 2" xfId="2880" xr:uid="{00000000-0005-0000-0000-0000A3080000}"/>
    <cellStyle name="Calculation 2 2 4 4 5 3" xfId="2881" xr:uid="{00000000-0005-0000-0000-0000A4080000}"/>
    <cellStyle name="Calculation 2 2 4 4 5 4" xfId="2882" xr:uid="{00000000-0005-0000-0000-0000A5080000}"/>
    <cellStyle name="Calculation 2 2 4 4 5 5" xfId="2883" xr:uid="{00000000-0005-0000-0000-0000A6080000}"/>
    <cellStyle name="Calculation 2 2 4 4 5 6" xfId="2884" xr:uid="{00000000-0005-0000-0000-0000A7080000}"/>
    <cellStyle name="Calculation 2 2 4 4 5 7" xfId="2885" xr:uid="{00000000-0005-0000-0000-0000A8080000}"/>
    <cellStyle name="Calculation 2 2 4 4 5 8" xfId="2886" xr:uid="{00000000-0005-0000-0000-0000A9080000}"/>
    <cellStyle name="Calculation 2 2 4 4 6" xfId="2887" xr:uid="{00000000-0005-0000-0000-0000AA080000}"/>
    <cellStyle name="Calculation 2 2 4 4 6 2" xfId="2888" xr:uid="{00000000-0005-0000-0000-0000AB080000}"/>
    <cellStyle name="Calculation 2 2 4 4 6 3" xfId="2889" xr:uid="{00000000-0005-0000-0000-0000AC080000}"/>
    <cellStyle name="Calculation 2 2 4 4 6 4" xfId="2890" xr:uid="{00000000-0005-0000-0000-0000AD080000}"/>
    <cellStyle name="Calculation 2 2 4 4 6 5" xfId="2891" xr:uid="{00000000-0005-0000-0000-0000AE080000}"/>
    <cellStyle name="Calculation 2 2 4 4 6 6" xfId="2892" xr:uid="{00000000-0005-0000-0000-0000AF080000}"/>
    <cellStyle name="Calculation 2 2 4 4 6 7" xfId="2893" xr:uid="{00000000-0005-0000-0000-0000B0080000}"/>
    <cellStyle name="Calculation 2 2 4 4 7" xfId="2894" xr:uid="{00000000-0005-0000-0000-0000B1080000}"/>
    <cellStyle name="Calculation 2 2 4 4 8" xfId="2895" xr:uid="{00000000-0005-0000-0000-0000B2080000}"/>
    <cellStyle name="Calculation 2 2 4 4 9" xfId="2896" xr:uid="{00000000-0005-0000-0000-0000B3080000}"/>
    <cellStyle name="Calculation 2 2 4 5" xfId="2897" xr:uid="{00000000-0005-0000-0000-0000B4080000}"/>
    <cellStyle name="Calculation 2 2 4 5 2" xfId="2898" xr:uid="{00000000-0005-0000-0000-0000B5080000}"/>
    <cellStyle name="Calculation 2 2 4 5 2 2" xfId="2899" xr:uid="{00000000-0005-0000-0000-0000B6080000}"/>
    <cellStyle name="Calculation 2 2 4 5 2 3" xfId="2900" xr:uid="{00000000-0005-0000-0000-0000B7080000}"/>
    <cellStyle name="Calculation 2 2 4 5 2 4" xfId="2901" xr:uid="{00000000-0005-0000-0000-0000B8080000}"/>
    <cellStyle name="Calculation 2 2 4 5 2 5" xfId="2902" xr:uid="{00000000-0005-0000-0000-0000B9080000}"/>
    <cellStyle name="Calculation 2 2 4 5 2 6" xfId="2903" xr:uid="{00000000-0005-0000-0000-0000BA080000}"/>
    <cellStyle name="Calculation 2 2 4 5 2 7" xfId="2904" xr:uid="{00000000-0005-0000-0000-0000BB080000}"/>
    <cellStyle name="Calculation 2 2 4 5 3" xfId="2905" xr:uid="{00000000-0005-0000-0000-0000BC080000}"/>
    <cellStyle name="Calculation 2 2 4 5 4" xfId="2906" xr:uid="{00000000-0005-0000-0000-0000BD080000}"/>
    <cellStyle name="Calculation 2 2 4 5 5" xfId="2907" xr:uid="{00000000-0005-0000-0000-0000BE080000}"/>
    <cellStyle name="Calculation 2 2 4 6" xfId="2908" xr:uid="{00000000-0005-0000-0000-0000BF080000}"/>
    <cellStyle name="Calculation 2 2 4 6 2" xfId="2909" xr:uid="{00000000-0005-0000-0000-0000C0080000}"/>
    <cellStyle name="Calculation 2 2 4 6 2 2" xfId="2910" xr:uid="{00000000-0005-0000-0000-0000C1080000}"/>
    <cellStyle name="Calculation 2 2 4 6 2 3" xfId="2911" xr:uid="{00000000-0005-0000-0000-0000C2080000}"/>
    <cellStyle name="Calculation 2 2 4 6 2 4" xfId="2912" xr:uid="{00000000-0005-0000-0000-0000C3080000}"/>
    <cellStyle name="Calculation 2 2 4 6 2 5" xfId="2913" xr:uid="{00000000-0005-0000-0000-0000C4080000}"/>
    <cellStyle name="Calculation 2 2 4 6 2 6" xfId="2914" xr:uid="{00000000-0005-0000-0000-0000C5080000}"/>
    <cellStyle name="Calculation 2 2 4 6 2 7" xfId="2915" xr:uid="{00000000-0005-0000-0000-0000C6080000}"/>
    <cellStyle name="Calculation 2 2 4 6 3" xfId="2916" xr:uid="{00000000-0005-0000-0000-0000C7080000}"/>
    <cellStyle name="Calculation 2 2 4 6 4" xfId="2917" xr:uid="{00000000-0005-0000-0000-0000C8080000}"/>
    <cellStyle name="Calculation 2 2 4 6 5" xfId="2918" xr:uid="{00000000-0005-0000-0000-0000C9080000}"/>
    <cellStyle name="Calculation 2 2 4 7" xfId="2919" xr:uid="{00000000-0005-0000-0000-0000CA080000}"/>
    <cellStyle name="Calculation 2 2 4 7 2" xfId="2920" xr:uid="{00000000-0005-0000-0000-0000CB080000}"/>
    <cellStyle name="Calculation 2 2 4 7 2 2" xfId="2921" xr:uid="{00000000-0005-0000-0000-0000CC080000}"/>
    <cellStyle name="Calculation 2 2 4 7 2 3" xfId="2922" xr:uid="{00000000-0005-0000-0000-0000CD080000}"/>
    <cellStyle name="Calculation 2 2 4 7 2 4" xfId="2923" xr:uid="{00000000-0005-0000-0000-0000CE080000}"/>
    <cellStyle name="Calculation 2 2 4 7 2 5" xfId="2924" xr:uid="{00000000-0005-0000-0000-0000CF080000}"/>
    <cellStyle name="Calculation 2 2 4 7 2 6" xfId="2925" xr:uid="{00000000-0005-0000-0000-0000D0080000}"/>
    <cellStyle name="Calculation 2 2 4 7 2 7" xfId="2926" xr:uid="{00000000-0005-0000-0000-0000D1080000}"/>
    <cellStyle name="Calculation 2 2 4 7 3" xfId="2927" xr:uid="{00000000-0005-0000-0000-0000D2080000}"/>
    <cellStyle name="Calculation 2 2 4 7 4" xfId="2928" xr:uid="{00000000-0005-0000-0000-0000D3080000}"/>
    <cellStyle name="Calculation 2 2 4 7 5" xfId="2929" xr:uid="{00000000-0005-0000-0000-0000D4080000}"/>
    <cellStyle name="Calculation 2 2 4 8" xfId="2930" xr:uid="{00000000-0005-0000-0000-0000D5080000}"/>
    <cellStyle name="Calculation 2 2 4 8 2" xfId="2931" xr:uid="{00000000-0005-0000-0000-0000D6080000}"/>
    <cellStyle name="Calculation 2 2 4 8 2 2" xfId="2932" xr:uid="{00000000-0005-0000-0000-0000D7080000}"/>
    <cellStyle name="Calculation 2 2 4 8 2 3" xfId="2933" xr:uid="{00000000-0005-0000-0000-0000D8080000}"/>
    <cellStyle name="Calculation 2 2 4 8 2 4" xfId="2934" xr:uid="{00000000-0005-0000-0000-0000D9080000}"/>
    <cellStyle name="Calculation 2 2 4 8 2 5" xfId="2935" xr:uid="{00000000-0005-0000-0000-0000DA080000}"/>
    <cellStyle name="Calculation 2 2 4 8 2 6" xfId="2936" xr:uid="{00000000-0005-0000-0000-0000DB080000}"/>
    <cellStyle name="Calculation 2 2 4 8 2 7" xfId="2937" xr:uid="{00000000-0005-0000-0000-0000DC080000}"/>
    <cellStyle name="Calculation 2 2 4 8 3" xfId="2938" xr:uid="{00000000-0005-0000-0000-0000DD080000}"/>
    <cellStyle name="Calculation 2 2 4 8 4" xfId="2939" xr:uid="{00000000-0005-0000-0000-0000DE080000}"/>
    <cellStyle name="Calculation 2 2 4 8 5" xfId="2940" xr:uid="{00000000-0005-0000-0000-0000DF080000}"/>
    <cellStyle name="Calculation 2 2 4 9" xfId="2941" xr:uid="{00000000-0005-0000-0000-0000E0080000}"/>
    <cellStyle name="Calculation 2 2 4 9 2" xfId="2942" xr:uid="{00000000-0005-0000-0000-0000E1080000}"/>
    <cellStyle name="Calculation 2 2 4 9 3" xfId="2943" xr:uid="{00000000-0005-0000-0000-0000E2080000}"/>
    <cellStyle name="Calculation 2 2 4 9 4" xfId="2944" xr:uid="{00000000-0005-0000-0000-0000E3080000}"/>
    <cellStyle name="Calculation 2 2 4 9 5" xfId="2945" xr:uid="{00000000-0005-0000-0000-0000E4080000}"/>
    <cellStyle name="Calculation 2 2 4 9 6" xfId="2946" xr:uid="{00000000-0005-0000-0000-0000E5080000}"/>
    <cellStyle name="Calculation 2 2 4 9 7" xfId="2947" xr:uid="{00000000-0005-0000-0000-0000E6080000}"/>
    <cellStyle name="Calculation 2 2 4 9 8" xfId="2948" xr:uid="{00000000-0005-0000-0000-0000E7080000}"/>
    <cellStyle name="Calculation 2 2 5" xfId="2949" xr:uid="{00000000-0005-0000-0000-0000E8080000}"/>
    <cellStyle name="Calculation 2 2 5 10" xfId="2950" xr:uid="{00000000-0005-0000-0000-0000E9080000}"/>
    <cellStyle name="Calculation 2 2 5 10 2" xfId="2951" xr:uid="{00000000-0005-0000-0000-0000EA080000}"/>
    <cellStyle name="Calculation 2 2 5 10 3" xfId="2952" xr:uid="{00000000-0005-0000-0000-0000EB080000}"/>
    <cellStyle name="Calculation 2 2 5 10 4" xfId="2953" xr:uid="{00000000-0005-0000-0000-0000EC080000}"/>
    <cellStyle name="Calculation 2 2 5 10 5" xfId="2954" xr:uid="{00000000-0005-0000-0000-0000ED080000}"/>
    <cellStyle name="Calculation 2 2 5 11" xfId="2955" xr:uid="{00000000-0005-0000-0000-0000EE080000}"/>
    <cellStyle name="Calculation 2 2 5 11 2" xfId="2956" xr:uid="{00000000-0005-0000-0000-0000EF080000}"/>
    <cellStyle name="Calculation 2 2 5 11 3" xfId="2957" xr:uid="{00000000-0005-0000-0000-0000F0080000}"/>
    <cellStyle name="Calculation 2 2 5 11 4" xfId="2958" xr:uid="{00000000-0005-0000-0000-0000F1080000}"/>
    <cellStyle name="Calculation 2 2 5 11 5" xfId="2959" xr:uid="{00000000-0005-0000-0000-0000F2080000}"/>
    <cellStyle name="Calculation 2 2 5 12" xfId="2960" xr:uid="{00000000-0005-0000-0000-0000F3080000}"/>
    <cellStyle name="Calculation 2 2 5 12 2" xfId="2961" xr:uid="{00000000-0005-0000-0000-0000F4080000}"/>
    <cellStyle name="Calculation 2 2 5 12 3" xfId="2962" xr:uid="{00000000-0005-0000-0000-0000F5080000}"/>
    <cellStyle name="Calculation 2 2 5 12 4" xfId="2963" xr:uid="{00000000-0005-0000-0000-0000F6080000}"/>
    <cellStyle name="Calculation 2 2 5 12 5" xfId="2964" xr:uid="{00000000-0005-0000-0000-0000F7080000}"/>
    <cellStyle name="Calculation 2 2 5 13" xfId="2965" xr:uid="{00000000-0005-0000-0000-0000F8080000}"/>
    <cellStyle name="Calculation 2 2 5 13 2" xfId="2966" xr:uid="{00000000-0005-0000-0000-0000F9080000}"/>
    <cellStyle name="Calculation 2 2 5 13 3" xfId="2967" xr:uid="{00000000-0005-0000-0000-0000FA080000}"/>
    <cellStyle name="Calculation 2 2 5 13 4" xfId="2968" xr:uid="{00000000-0005-0000-0000-0000FB080000}"/>
    <cellStyle name="Calculation 2 2 5 13 5" xfId="2969" xr:uid="{00000000-0005-0000-0000-0000FC080000}"/>
    <cellStyle name="Calculation 2 2 5 14" xfId="2970" xr:uid="{00000000-0005-0000-0000-0000FD080000}"/>
    <cellStyle name="Calculation 2 2 5 14 2" xfId="2971" xr:uid="{00000000-0005-0000-0000-0000FE080000}"/>
    <cellStyle name="Calculation 2 2 5 14 3" xfId="2972" xr:uid="{00000000-0005-0000-0000-0000FF080000}"/>
    <cellStyle name="Calculation 2 2 5 14 4" xfId="2973" xr:uid="{00000000-0005-0000-0000-000000090000}"/>
    <cellStyle name="Calculation 2 2 5 14 5" xfId="2974" xr:uid="{00000000-0005-0000-0000-000001090000}"/>
    <cellStyle name="Calculation 2 2 5 15" xfId="2975" xr:uid="{00000000-0005-0000-0000-000002090000}"/>
    <cellStyle name="Calculation 2 2 5 15 2" xfId="2976" xr:uid="{00000000-0005-0000-0000-000003090000}"/>
    <cellStyle name="Calculation 2 2 5 15 3" xfId="2977" xr:uid="{00000000-0005-0000-0000-000004090000}"/>
    <cellStyle name="Calculation 2 2 5 15 4" xfId="2978" xr:uid="{00000000-0005-0000-0000-000005090000}"/>
    <cellStyle name="Calculation 2 2 5 15 5" xfId="2979" xr:uid="{00000000-0005-0000-0000-000006090000}"/>
    <cellStyle name="Calculation 2 2 5 16" xfId="2980" xr:uid="{00000000-0005-0000-0000-000007090000}"/>
    <cellStyle name="Calculation 2 2 5 16 2" xfId="2981" xr:uid="{00000000-0005-0000-0000-000008090000}"/>
    <cellStyle name="Calculation 2 2 5 16 3" xfId="2982" xr:uid="{00000000-0005-0000-0000-000009090000}"/>
    <cellStyle name="Calculation 2 2 5 16 4" xfId="2983" xr:uid="{00000000-0005-0000-0000-00000A090000}"/>
    <cellStyle name="Calculation 2 2 5 16 5" xfId="2984" xr:uid="{00000000-0005-0000-0000-00000B090000}"/>
    <cellStyle name="Calculation 2 2 5 17" xfId="2985" xr:uid="{00000000-0005-0000-0000-00000C090000}"/>
    <cellStyle name="Calculation 2 2 5 17 2" xfId="2986" xr:uid="{00000000-0005-0000-0000-00000D090000}"/>
    <cellStyle name="Calculation 2 2 5 17 3" xfId="2987" xr:uid="{00000000-0005-0000-0000-00000E090000}"/>
    <cellStyle name="Calculation 2 2 5 17 4" xfId="2988" xr:uid="{00000000-0005-0000-0000-00000F090000}"/>
    <cellStyle name="Calculation 2 2 5 17 5" xfId="2989" xr:uid="{00000000-0005-0000-0000-000010090000}"/>
    <cellStyle name="Calculation 2 2 5 18" xfId="2990" xr:uid="{00000000-0005-0000-0000-000011090000}"/>
    <cellStyle name="Calculation 2 2 5 2" xfId="2991" xr:uid="{00000000-0005-0000-0000-000012090000}"/>
    <cellStyle name="Calculation 2 2 5 2 10" xfId="2992" xr:uid="{00000000-0005-0000-0000-000013090000}"/>
    <cellStyle name="Calculation 2 2 5 2 2" xfId="2993" xr:uid="{00000000-0005-0000-0000-000014090000}"/>
    <cellStyle name="Calculation 2 2 5 2 2 2" xfId="2994" xr:uid="{00000000-0005-0000-0000-000015090000}"/>
    <cellStyle name="Calculation 2 2 5 2 2 2 2" xfId="2995" xr:uid="{00000000-0005-0000-0000-000016090000}"/>
    <cellStyle name="Calculation 2 2 5 2 2 2 3" xfId="2996" xr:uid="{00000000-0005-0000-0000-000017090000}"/>
    <cellStyle name="Calculation 2 2 5 2 2 2 4" xfId="2997" xr:uid="{00000000-0005-0000-0000-000018090000}"/>
    <cellStyle name="Calculation 2 2 5 2 2 2 5" xfId="2998" xr:uid="{00000000-0005-0000-0000-000019090000}"/>
    <cellStyle name="Calculation 2 2 5 2 2 2 6" xfId="2999" xr:uid="{00000000-0005-0000-0000-00001A090000}"/>
    <cellStyle name="Calculation 2 2 5 2 2 2 7" xfId="3000" xr:uid="{00000000-0005-0000-0000-00001B090000}"/>
    <cellStyle name="Calculation 2 2 5 2 2 3" xfId="3001" xr:uid="{00000000-0005-0000-0000-00001C090000}"/>
    <cellStyle name="Calculation 2 2 5 2 2 4" xfId="3002" xr:uid="{00000000-0005-0000-0000-00001D090000}"/>
    <cellStyle name="Calculation 2 2 5 2 3" xfId="3003" xr:uid="{00000000-0005-0000-0000-00001E090000}"/>
    <cellStyle name="Calculation 2 2 5 2 3 2" xfId="3004" xr:uid="{00000000-0005-0000-0000-00001F090000}"/>
    <cellStyle name="Calculation 2 2 5 2 3 2 2" xfId="3005" xr:uid="{00000000-0005-0000-0000-000020090000}"/>
    <cellStyle name="Calculation 2 2 5 2 3 2 3" xfId="3006" xr:uid="{00000000-0005-0000-0000-000021090000}"/>
    <cellStyle name="Calculation 2 2 5 2 3 2 4" xfId="3007" xr:uid="{00000000-0005-0000-0000-000022090000}"/>
    <cellStyle name="Calculation 2 2 5 2 3 2 5" xfId="3008" xr:uid="{00000000-0005-0000-0000-000023090000}"/>
    <cellStyle name="Calculation 2 2 5 2 3 2 6" xfId="3009" xr:uid="{00000000-0005-0000-0000-000024090000}"/>
    <cellStyle name="Calculation 2 2 5 2 3 2 7" xfId="3010" xr:uid="{00000000-0005-0000-0000-000025090000}"/>
    <cellStyle name="Calculation 2 2 5 2 3 3" xfId="3011" xr:uid="{00000000-0005-0000-0000-000026090000}"/>
    <cellStyle name="Calculation 2 2 5 2 3 4" xfId="3012" xr:uid="{00000000-0005-0000-0000-000027090000}"/>
    <cellStyle name="Calculation 2 2 5 2 4" xfId="3013" xr:uid="{00000000-0005-0000-0000-000028090000}"/>
    <cellStyle name="Calculation 2 2 5 2 4 2" xfId="3014" xr:uid="{00000000-0005-0000-0000-000029090000}"/>
    <cellStyle name="Calculation 2 2 5 2 4 2 2" xfId="3015" xr:uid="{00000000-0005-0000-0000-00002A090000}"/>
    <cellStyle name="Calculation 2 2 5 2 4 2 3" xfId="3016" xr:uid="{00000000-0005-0000-0000-00002B090000}"/>
    <cellStyle name="Calculation 2 2 5 2 4 2 4" xfId="3017" xr:uid="{00000000-0005-0000-0000-00002C090000}"/>
    <cellStyle name="Calculation 2 2 5 2 4 2 5" xfId="3018" xr:uid="{00000000-0005-0000-0000-00002D090000}"/>
    <cellStyle name="Calculation 2 2 5 2 4 2 6" xfId="3019" xr:uid="{00000000-0005-0000-0000-00002E090000}"/>
    <cellStyle name="Calculation 2 2 5 2 4 2 7" xfId="3020" xr:uid="{00000000-0005-0000-0000-00002F090000}"/>
    <cellStyle name="Calculation 2 2 5 2 4 3" xfId="3021" xr:uid="{00000000-0005-0000-0000-000030090000}"/>
    <cellStyle name="Calculation 2 2 5 2 4 4" xfId="3022" xr:uid="{00000000-0005-0000-0000-000031090000}"/>
    <cellStyle name="Calculation 2 2 5 2 5" xfId="3023" xr:uid="{00000000-0005-0000-0000-000032090000}"/>
    <cellStyle name="Calculation 2 2 5 2 5 2" xfId="3024" xr:uid="{00000000-0005-0000-0000-000033090000}"/>
    <cellStyle name="Calculation 2 2 5 2 5 3" xfId="3025" xr:uid="{00000000-0005-0000-0000-000034090000}"/>
    <cellStyle name="Calculation 2 2 5 2 5 4" xfId="3026" xr:uid="{00000000-0005-0000-0000-000035090000}"/>
    <cellStyle name="Calculation 2 2 5 2 5 5" xfId="3027" xr:uid="{00000000-0005-0000-0000-000036090000}"/>
    <cellStyle name="Calculation 2 2 5 2 5 6" xfId="3028" xr:uid="{00000000-0005-0000-0000-000037090000}"/>
    <cellStyle name="Calculation 2 2 5 2 5 7" xfId="3029" xr:uid="{00000000-0005-0000-0000-000038090000}"/>
    <cellStyle name="Calculation 2 2 5 2 5 8" xfId="3030" xr:uid="{00000000-0005-0000-0000-000039090000}"/>
    <cellStyle name="Calculation 2 2 5 2 6" xfId="3031" xr:uid="{00000000-0005-0000-0000-00003A090000}"/>
    <cellStyle name="Calculation 2 2 5 2 6 2" xfId="3032" xr:uid="{00000000-0005-0000-0000-00003B090000}"/>
    <cellStyle name="Calculation 2 2 5 2 6 3" xfId="3033" xr:uid="{00000000-0005-0000-0000-00003C090000}"/>
    <cellStyle name="Calculation 2 2 5 2 6 4" xfId="3034" xr:uid="{00000000-0005-0000-0000-00003D090000}"/>
    <cellStyle name="Calculation 2 2 5 2 6 5" xfId="3035" xr:uid="{00000000-0005-0000-0000-00003E090000}"/>
    <cellStyle name="Calculation 2 2 5 2 6 6" xfId="3036" xr:uid="{00000000-0005-0000-0000-00003F090000}"/>
    <cellStyle name="Calculation 2 2 5 2 6 7" xfId="3037" xr:uid="{00000000-0005-0000-0000-000040090000}"/>
    <cellStyle name="Calculation 2 2 5 2 7" xfId="3038" xr:uid="{00000000-0005-0000-0000-000041090000}"/>
    <cellStyle name="Calculation 2 2 5 2 8" xfId="3039" xr:uid="{00000000-0005-0000-0000-000042090000}"/>
    <cellStyle name="Calculation 2 2 5 2 9" xfId="3040" xr:uid="{00000000-0005-0000-0000-000043090000}"/>
    <cellStyle name="Calculation 2 2 5 3" xfId="3041" xr:uid="{00000000-0005-0000-0000-000044090000}"/>
    <cellStyle name="Calculation 2 2 5 3 2" xfId="3042" xr:uid="{00000000-0005-0000-0000-000045090000}"/>
    <cellStyle name="Calculation 2 2 5 3 2 2" xfId="3043" xr:uid="{00000000-0005-0000-0000-000046090000}"/>
    <cellStyle name="Calculation 2 2 5 3 2 3" xfId="3044" xr:uid="{00000000-0005-0000-0000-000047090000}"/>
    <cellStyle name="Calculation 2 2 5 3 2 4" xfId="3045" xr:uid="{00000000-0005-0000-0000-000048090000}"/>
    <cellStyle name="Calculation 2 2 5 3 2 5" xfId="3046" xr:uid="{00000000-0005-0000-0000-000049090000}"/>
    <cellStyle name="Calculation 2 2 5 3 2 6" xfId="3047" xr:uid="{00000000-0005-0000-0000-00004A090000}"/>
    <cellStyle name="Calculation 2 2 5 3 2 7" xfId="3048" xr:uid="{00000000-0005-0000-0000-00004B090000}"/>
    <cellStyle name="Calculation 2 2 5 3 3" xfId="3049" xr:uid="{00000000-0005-0000-0000-00004C090000}"/>
    <cellStyle name="Calculation 2 2 5 3 4" xfId="3050" xr:uid="{00000000-0005-0000-0000-00004D090000}"/>
    <cellStyle name="Calculation 2 2 5 3 5" xfId="3051" xr:uid="{00000000-0005-0000-0000-00004E090000}"/>
    <cellStyle name="Calculation 2 2 5 4" xfId="3052" xr:uid="{00000000-0005-0000-0000-00004F090000}"/>
    <cellStyle name="Calculation 2 2 5 4 2" xfId="3053" xr:uid="{00000000-0005-0000-0000-000050090000}"/>
    <cellStyle name="Calculation 2 2 5 4 2 2" xfId="3054" xr:uid="{00000000-0005-0000-0000-000051090000}"/>
    <cellStyle name="Calculation 2 2 5 4 2 3" xfId="3055" xr:uid="{00000000-0005-0000-0000-000052090000}"/>
    <cellStyle name="Calculation 2 2 5 4 2 4" xfId="3056" xr:uid="{00000000-0005-0000-0000-000053090000}"/>
    <cellStyle name="Calculation 2 2 5 4 2 5" xfId="3057" xr:uid="{00000000-0005-0000-0000-000054090000}"/>
    <cellStyle name="Calculation 2 2 5 4 2 6" xfId="3058" xr:uid="{00000000-0005-0000-0000-000055090000}"/>
    <cellStyle name="Calculation 2 2 5 4 2 7" xfId="3059" xr:uid="{00000000-0005-0000-0000-000056090000}"/>
    <cellStyle name="Calculation 2 2 5 4 3" xfId="3060" xr:uid="{00000000-0005-0000-0000-000057090000}"/>
    <cellStyle name="Calculation 2 2 5 4 4" xfId="3061" xr:uid="{00000000-0005-0000-0000-000058090000}"/>
    <cellStyle name="Calculation 2 2 5 4 5" xfId="3062" xr:uid="{00000000-0005-0000-0000-000059090000}"/>
    <cellStyle name="Calculation 2 2 5 5" xfId="3063" xr:uid="{00000000-0005-0000-0000-00005A090000}"/>
    <cellStyle name="Calculation 2 2 5 5 2" xfId="3064" xr:uid="{00000000-0005-0000-0000-00005B090000}"/>
    <cellStyle name="Calculation 2 2 5 5 2 2" xfId="3065" xr:uid="{00000000-0005-0000-0000-00005C090000}"/>
    <cellStyle name="Calculation 2 2 5 5 2 3" xfId="3066" xr:uid="{00000000-0005-0000-0000-00005D090000}"/>
    <cellStyle name="Calculation 2 2 5 5 2 4" xfId="3067" xr:uid="{00000000-0005-0000-0000-00005E090000}"/>
    <cellStyle name="Calculation 2 2 5 5 2 5" xfId="3068" xr:uid="{00000000-0005-0000-0000-00005F090000}"/>
    <cellStyle name="Calculation 2 2 5 5 2 6" xfId="3069" xr:uid="{00000000-0005-0000-0000-000060090000}"/>
    <cellStyle name="Calculation 2 2 5 5 2 7" xfId="3070" xr:uid="{00000000-0005-0000-0000-000061090000}"/>
    <cellStyle name="Calculation 2 2 5 5 3" xfId="3071" xr:uid="{00000000-0005-0000-0000-000062090000}"/>
    <cellStyle name="Calculation 2 2 5 5 4" xfId="3072" xr:uid="{00000000-0005-0000-0000-000063090000}"/>
    <cellStyle name="Calculation 2 2 5 5 5" xfId="3073" xr:uid="{00000000-0005-0000-0000-000064090000}"/>
    <cellStyle name="Calculation 2 2 5 6" xfId="3074" xr:uid="{00000000-0005-0000-0000-000065090000}"/>
    <cellStyle name="Calculation 2 2 5 6 2" xfId="3075" xr:uid="{00000000-0005-0000-0000-000066090000}"/>
    <cellStyle name="Calculation 2 2 5 6 3" xfId="3076" xr:uid="{00000000-0005-0000-0000-000067090000}"/>
    <cellStyle name="Calculation 2 2 5 6 4" xfId="3077" xr:uid="{00000000-0005-0000-0000-000068090000}"/>
    <cellStyle name="Calculation 2 2 5 6 5" xfId="3078" xr:uid="{00000000-0005-0000-0000-000069090000}"/>
    <cellStyle name="Calculation 2 2 5 6 6" xfId="3079" xr:uid="{00000000-0005-0000-0000-00006A090000}"/>
    <cellStyle name="Calculation 2 2 5 6 7" xfId="3080" xr:uid="{00000000-0005-0000-0000-00006B090000}"/>
    <cellStyle name="Calculation 2 2 5 6 8" xfId="3081" xr:uid="{00000000-0005-0000-0000-00006C090000}"/>
    <cellStyle name="Calculation 2 2 5 7" xfId="3082" xr:uid="{00000000-0005-0000-0000-00006D090000}"/>
    <cellStyle name="Calculation 2 2 5 7 2" xfId="3083" xr:uid="{00000000-0005-0000-0000-00006E090000}"/>
    <cellStyle name="Calculation 2 2 5 7 3" xfId="3084" xr:uid="{00000000-0005-0000-0000-00006F090000}"/>
    <cellStyle name="Calculation 2 2 5 7 4" xfId="3085" xr:uid="{00000000-0005-0000-0000-000070090000}"/>
    <cellStyle name="Calculation 2 2 5 7 5" xfId="3086" xr:uid="{00000000-0005-0000-0000-000071090000}"/>
    <cellStyle name="Calculation 2 2 5 7 6" xfId="3087" xr:uid="{00000000-0005-0000-0000-000072090000}"/>
    <cellStyle name="Calculation 2 2 5 7 7" xfId="3088" xr:uid="{00000000-0005-0000-0000-000073090000}"/>
    <cellStyle name="Calculation 2 2 5 8" xfId="3089" xr:uid="{00000000-0005-0000-0000-000074090000}"/>
    <cellStyle name="Calculation 2 2 5 8 2" xfId="3090" xr:uid="{00000000-0005-0000-0000-000075090000}"/>
    <cellStyle name="Calculation 2 2 5 8 3" xfId="3091" xr:uid="{00000000-0005-0000-0000-000076090000}"/>
    <cellStyle name="Calculation 2 2 5 8 4" xfId="3092" xr:uid="{00000000-0005-0000-0000-000077090000}"/>
    <cellStyle name="Calculation 2 2 5 8 5" xfId="3093" xr:uid="{00000000-0005-0000-0000-000078090000}"/>
    <cellStyle name="Calculation 2 2 5 9" xfId="3094" xr:uid="{00000000-0005-0000-0000-000079090000}"/>
    <cellStyle name="Calculation 2 2 5 9 2" xfId="3095" xr:uid="{00000000-0005-0000-0000-00007A090000}"/>
    <cellStyle name="Calculation 2 2 5 9 3" xfId="3096" xr:uid="{00000000-0005-0000-0000-00007B090000}"/>
    <cellStyle name="Calculation 2 2 5 9 4" xfId="3097" xr:uid="{00000000-0005-0000-0000-00007C090000}"/>
    <cellStyle name="Calculation 2 2 5 9 5" xfId="3098" xr:uid="{00000000-0005-0000-0000-00007D090000}"/>
    <cellStyle name="Calculation 2 2 6" xfId="3099" xr:uid="{00000000-0005-0000-0000-00007E090000}"/>
    <cellStyle name="Calculation 2 2 6 10" xfId="3100" xr:uid="{00000000-0005-0000-0000-00007F090000}"/>
    <cellStyle name="Calculation 2 2 6 2" xfId="3101" xr:uid="{00000000-0005-0000-0000-000080090000}"/>
    <cellStyle name="Calculation 2 2 6 2 2" xfId="3102" xr:uid="{00000000-0005-0000-0000-000081090000}"/>
    <cellStyle name="Calculation 2 2 6 2 2 2" xfId="3103" xr:uid="{00000000-0005-0000-0000-000082090000}"/>
    <cellStyle name="Calculation 2 2 6 2 2 3" xfId="3104" xr:uid="{00000000-0005-0000-0000-000083090000}"/>
    <cellStyle name="Calculation 2 2 6 2 2 4" xfId="3105" xr:uid="{00000000-0005-0000-0000-000084090000}"/>
    <cellStyle name="Calculation 2 2 6 2 2 5" xfId="3106" xr:uid="{00000000-0005-0000-0000-000085090000}"/>
    <cellStyle name="Calculation 2 2 6 2 2 6" xfId="3107" xr:uid="{00000000-0005-0000-0000-000086090000}"/>
    <cellStyle name="Calculation 2 2 6 2 2 7" xfId="3108" xr:uid="{00000000-0005-0000-0000-000087090000}"/>
    <cellStyle name="Calculation 2 2 6 2 3" xfId="3109" xr:uid="{00000000-0005-0000-0000-000088090000}"/>
    <cellStyle name="Calculation 2 2 6 2 4" xfId="3110" xr:uid="{00000000-0005-0000-0000-000089090000}"/>
    <cellStyle name="Calculation 2 2 6 3" xfId="3111" xr:uid="{00000000-0005-0000-0000-00008A090000}"/>
    <cellStyle name="Calculation 2 2 6 3 2" xfId="3112" xr:uid="{00000000-0005-0000-0000-00008B090000}"/>
    <cellStyle name="Calculation 2 2 6 3 2 2" xfId="3113" xr:uid="{00000000-0005-0000-0000-00008C090000}"/>
    <cellStyle name="Calculation 2 2 6 3 2 3" xfId="3114" xr:uid="{00000000-0005-0000-0000-00008D090000}"/>
    <cellStyle name="Calculation 2 2 6 3 2 4" xfId="3115" xr:uid="{00000000-0005-0000-0000-00008E090000}"/>
    <cellStyle name="Calculation 2 2 6 3 2 5" xfId="3116" xr:uid="{00000000-0005-0000-0000-00008F090000}"/>
    <cellStyle name="Calculation 2 2 6 3 2 6" xfId="3117" xr:uid="{00000000-0005-0000-0000-000090090000}"/>
    <cellStyle name="Calculation 2 2 6 3 2 7" xfId="3118" xr:uid="{00000000-0005-0000-0000-000091090000}"/>
    <cellStyle name="Calculation 2 2 6 3 3" xfId="3119" xr:uid="{00000000-0005-0000-0000-000092090000}"/>
    <cellStyle name="Calculation 2 2 6 3 4" xfId="3120" xr:uid="{00000000-0005-0000-0000-000093090000}"/>
    <cellStyle name="Calculation 2 2 6 4" xfId="3121" xr:uid="{00000000-0005-0000-0000-000094090000}"/>
    <cellStyle name="Calculation 2 2 6 4 2" xfId="3122" xr:uid="{00000000-0005-0000-0000-000095090000}"/>
    <cellStyle name="Calculation 2 2 6 4 2 2" xfId="3123" xr:uid="{00000000-0005-0000-0000-000096090000}"/>
    <cellStyle name="Calculation 2 2 6 4 2 3" xfId="3124" xr:uid="{00000000-0005-0000-0000-000097090000}"/>
    <cellStyle name="Calculation 2 2 6 4 2 4" xfId="3125" xr:uid="{00000000-0005-0000-0000-000098090000}"/>
    <cellStyle name="Calculation 2 2 6 4 2 5" xfId="3126" xr:uid="{00000000-0005-0000-0000-000099090000}"/>
    <cellStyle name="Calculation 2 2 6 4 2 6" xfId="3127" xr:uid="{00000000-0005-0000-0000-00009A090000}"/>
    <cellStyle name="Calculation 2 2 6 4 2 7" xfId="3128" xr:uid="{00000000-0005-0000-0000-00009B090000}"/>
    <cellStyle name="Calculation 2 2 6 4 3" xfId="3129" xr:uid="{00000000-0005-0000-0000-00009C090000}"/>
    <cellStyle name="Calculation 2 2 6 4 4" xfId="3130" xr:uid="{00000000-0005-0000-0000-00009D090000}"/>
    <cellStyle name="Calculation 2 2 6 5" xfId="3131" xr:uid="{00000000-0005-0000-0000-00009E090000}"/>
    <cellStyle name="Calculation 2 2 6 5 2" xfId="3132" xr:uid="{00000000-0005-0000-0000-00009F090000}"/>
    <cellStyle name="Calculation 2 2 6 5 3" xfId="3133" xr:uid="{00000000-0005-0000-0000-0000A0090000}"/>
    <cellStyle name="Calculation 2 2 6 5 4" xfId="3134" xr:uid="{00000000-0005-0000-0000-0000A1090000}"/>
    <cellStyle name="Calculation 2 2 6 5 5" xfId="3135" xr:uid="{00000000-0005-0000-0000-0000A2090000}"/>
    <cellStyle name="Calculation 2 2 6 5 6" xfId="3136" xr:uid="{00000000-0005-0000-0000-0000A3090000}"/>
    <cellStyle name="Calculation 2 2 6 5 7" xfId="3137" xr:uid="{00000000-0005-0000-0000-0000A4090000}"/>
    <cellStyle name="Calculation 2 2 6 5 8" xfId="3138" xr:uid="{00000000-0005-0000-0000-0000A5090000}"/>
    <cellStyle name="Calculation 2 2 6 6" xfId="3139" xr:uid="{00000000-0005-0000-0000-0000A6090000}"/>
    <cellStyle name="Calculation 2 2 6 6 2" xfId="3140" xr:uid="{00000000-0005-0000-0000-0000A7090000}"/>
    <cellStyle name="Calculation 2 2 6 6 3" xfId="3141" xr:uid="{00000000-0005-0000-0000-0000A8090000}"/>
    <cellStyle name="Calculation 2 2 6 6 4" xfId="3142" xr:uid="{00000000-0005-0000-0000-0000A9090000}"/>
    <cellStyle name="Calculation 2 2 6 6 5" xfId="3143" xr:uid="{00000000-0005-0000-0000-0000AA090000}"/>
    <cellStyle name="Calculation 2 2 6 6 6" xfId="3144" xr:uid="{00000000-0005-0000-0000-0000AB090000}"/>
    <cellStyle name="Calculation 2 2 6 6 7" xfId="3145" xr:uid="{00000000-0005-0000-0000-0000AC090000}"/>
    <cellStyle name="Calculation 2 2 6 7" xfId="3146" xr:uid="{00000000-0005-0000-0000-0000AD090000}"/>
    <cellStyle name="Calculation 2 2 6 8" xfId="3147" xr:uid="{00000000-0005-0000-0000-0000AE090000}"/>
    <cellStyle name="Calculation 2 2 6 9" xfId="3148" xr:uid="{00000000-0005-0000-0000-0000AF090000}"/>
    <cellStyle name="Calculation 2 2 7" xfId="3149" xr:uid="{00000000-0005-0000-0000-0000B0090000}"/>
    <cellStyle name="Calculation 2 2 7 10" xfId="3150" xr:uid="{00000000-0005-0000-0000-0000B1090000}"/>
    <cellStyle name="Calculation 2 2 7 2" xfId="3151" xr:uid="{00000000-0005-0000-0000-0000B2090000}"/>
    <cellStyle name="Calculation 2 2 7 2 2" xfId="3152" xr:uid="{00000000-0005-0000-0000-0000B3090000}"/>
    <cellStyle name="Calculation 2 2 7 2 2 2" xfId="3153" xr:uid="{00000000-0005-0000-0000-0000B4090000}"/>
    <cellStyle name="Calculation 2 2 7 2 2 3" xfId="3154" xr:uid="{00000000-0005-0000-0000-0000B5090000}"/>
    <cellStyle name="Calculation 2 2 7 2 2 4" xfId="3155" xr:uid="{00000000-0005-0000-0000-0000B6090000}"/>
    <cellStyle name="Calculation 2 2 7 2 2 5" xfId="3156" xr:uid="{00000000-0005-0000-0000-0000B7090000}"/>
    <cellStyle name="Calculation 2 2 7 2 2 6" xfId="3157" xr:uid="{00000000-0005-0000-0000-0000B8090000}"/>
    <cellStyle name="Calculation 2 2 7 2 2 7" xfId="3158" xr:uid="{00000000-0005-0000-0000-0000B9090000}"/>
    <cellStyle name="Calculation 2 2 7 2 3" xfId="3159" xr:uid="{00000000-0005-0000-0000-0000BA090000}"/>
    <cellStyle name="Calculation 2 2 7 2 4" xfId="3160" xr:uid="{00000000-0005-0000-0000-0000BB090000}"/>
    <cellStyle name="Calculation 2 2 7 3" xfId="3161" xr:uid="{00000000-0005-0000-0000-0000BC090000}"/>
    <cellStyle name="Calculation 2 2 7 3 2" xfId="3162" xr:uid="{00000000-0005-0000-0000-0000BD090000}"/>
    <cellStyle name="Calculation 2 2 7 3 2 2" xfId="3163" xr:uid="{00000000-0005-0000-0000-0000BE090000}"/>
    <cellStyle name="Calculation 2 2 7 3 2 3" xfId="3164" xr:uid="{00000000-0005-0000-0000-0000BF090000}"/>
    <cellStyle name="Calculation 2 2 7 3 2 4" xfId="3165" xr:uid="{00000000-0005-0000-0000-0000C0090000}"/>
    <cellStyle name="Calculation 2 2 7 3 2 5" xfId="3166" xr:uid="{00000000-0005-0000-0000-0000C1090000}"/>
    <cellStyle name="Calculation 2 2 7 3 2 6" xfId="3167" xr:uid="{00000000-0005-0000-0000-0000C2090000}"/>
    <cellStyle name="Calculation 2 2 7 3 2 7" xfId="3168" xr:uid="{00000000-0005-0000-0000-0000C3090000}"/>
    <cellStyle name="Calculation 2 2 7 3 3" xfId="3169" xr:uid="{00000000-0005-0000-0000-0000C4090000}"/>
    <cellStyle name="Calculation 2 2 7 3 4" xfId="3170" xr:uid="{00000000-0005-0000-0000-0000C5090000}"/>
    <cellStyle name="Calculation 2 2 7 4" xfId="3171" xr:uid="{00000000-0005-0000-0000-0000C6090000}"/>
    <cellStyle name="Calculation 2 2 7 4 2" xfId="3172" xr:uid="{00000000-0005-0000-0000-0000C7090000}"/>
    <cellStyle name="Calculation 2 2 7 4 2 2" xfId="3173" xr:uid="{00000000-0005-0000-0000-0000C8090000}"/>
    <cellStyle name="Calculation 2 2 7 4 2 3" xfId="3174" xr:uid="{00000000-0005-0000-0000-0000C9090000}"/>
    <cellStyle name="Calculation 2 2 7 4 2 4" xfId="3175" xr:uid="{00000000-0005-0000-0000-0000CA090000}"/>
    <cellStyle name="Calculation 2 2 7 4 2 5" xfId="3176" xr:uid="{00000000-0005-0000-0000-0000CB090000}"/>
    <cellStyle name="Calculation 2 2 7 4 2 6" xfId="3177" xr:uid="{00000000-0005-0000-0000-0000CC090000}"/>
    <cellStyle name="Calculation 2 2 7 4 2 7" xfId="3178" xr:uid="{00000000-0005-0000-0000-0000CD090000}"/>
    <cellStyle name="Calculation 2 2 7 4 3" xfId="3179" xr:uid="{00000000-0005-0000-0000-0000CE090000}"/>
    <cellStyle name="Calculation 2 2 7 4 4" xfId="3180" xr:uid="{00000000-0005-0000-0000-0000CF090000}"/>
    <cellStyle name="Calculation 2 2 7 5" xfId="3181" xr:uid="{00000000-0005-0000-0000-0000D0090000}"/>
    <cellStyle name="Calculation 2 2 7 5 2" xfId="3182" xr:uid="{00000000-0005-0000-0000-0000D1090000}"/>
    <cellStyle name="Calculation 2 2 7 5 3" xfId="3183" xr:uid="{00000000-0005-0000-0000-0000D2090000}"/>
    <cellStyle name="Calculation 2 2 7 5 4" xfId="3184" xr:uid="{00000000-0005-0000-0000-0000D3090000}"/>
    <cellStyle name="Calculation 2 2 7 5 5" xfId="3185" xr:uid="{00000000-0005-0000-0000-0000D4090000}"/>
    <cellStyle name="Calculation 2 2 7 5 6" xfId="3186" xr:uid="{00000000-0005-0000-0000-0000D5090000}"/>
    <cellStyle name="Calculation 2 2 7 5 7" xfId="3187" xr:uid="{00000000-0005-0000-0000-0000D6090000}"/>
    <cellStyle name="Calculation 2 2 7 5 8" xfId="3188" xr:uid="{00000000-0005-0000-0000-0000D7090000}"/>
    <cellStyle name="Calculation 2 2 7 6" xfId="3189" xr:uid="{00000000-0005-0000-0000-0000D8090000}"/>
    <cellStyle name="Calculation 2 2 7 6 2" xfId="3190" xr:uid="{00000000-0005-0000-0000-0000D9090000}"/>
    <cellStyle name="Calculation 2 2 7 6 3" xfId="3191" xr:uid="{00000000-0005-0000-0000-0000DA090000}"/>
    <cellStyle name="Calculation 2 2 7 6 4" xfId="3192" xr:uid="{00000000-0005-0000-0000-0000DB090000}"/>
    <cellStyle name="Calculation 2 2 7 6 5" xfId="3193" xr:uid="{00000000-0005-0000-0000-0000DC090000}"/>
    <cellStyle name="Calculation 2 2 7 6 6" xfId="3194" xr:uid="{00000000-0005-0000-0000-0000DD090000}"/>
    <cellStyle name="Calculation 2 2 7 6 7" xfId="3195" xr:uid="{00000000-0005-0000-0000-0000DE090000}"/>
    <cellStyle name="Calculation 2 2 7 7" xfId="3196" xr:uid="{00000000-0005-0000-0000-0000DF090000}"/>
    <cellStyle name="Calculation 2 2 7 8" xfId="3197" xr:uid="{00000000-0005-0000-0000-0000E0090000}"/>
    <cellStyle name="Calculation 2 2 7 9" xfId="3198" xr:uid="{00000000-0005-0000-0000-0000E1090000}"/>
    <cellStyle name="Calculation 2 2 8" xfId="3199" xr:uid="{00000000-0005-0000-0000-0000E2090000}"/>
    <cellStyle name="Calculation 2 2 8 2" xfId="3200" xr:uid="{00000000-0005-0000-0000-0000E3090000}"/>
    <cellStyle name="Calculation 2 2 8 2 2" xfId="3201" xr:uid="{00000000-0005-0000-0000-0000E4090000}"/>
    <cellStyle name="Calculation 2 2 8 2 3" xfId="3202" xr:uid="{00000000-0005-0000-0000-0000E5090000}"/>
    <cellStyle name="Calculation 2 2 8 2 4" xfId="3203" xr:uid="{00000000-0005-0000-0000-0000E6090000}"/>
    <cellStyle name="Calculation 2 2 8 2 5" xfId="3204" xr:uid="{00000000-0005-0000-0000-0000E7090000}"/>
    <cellStyle name="Calculation 2 2 8 2 6" xfId="3205" xr:uid="{00000000-0005-0000-0000-0000E8090000}"/>
    <cellStyle name="Calculation 2 2 8 2 7" xfId="3206" xr:uid="{00000000-0005-0000-0000-0000E9090000}"/>
    <cellStyle name="Calculation 2 2 8 3" xfId="3207" xr:uid="{00000000-0005-0000-0000-0000EA090000}"/>
    <cellStyle name="Calculation 2 2 8 4" xfId="3208" xr:uid="{00000000-0005-0000-0000-0000EB090000}"/>
    <cellStyle name="Calculation 2 2 8 5" xfId="3209" xr:uid="{00000000-0005-0000-0000-0000EC090000}"/>
    <cellStyle name="Calculation 2 2 9" xfId="3210" xr:uid="{00000000-0005-0000-0000-0000ED090000}"/>
    <cellStyle name="Calculation 2 2 9 2" xfId="3211" xr:uid="{00000000-0005-0000-0000-0000EE090000}"/>
    <cellStyle name="Calculation 2 2 9 2 2" xfId="3212" xr:uid="{00000000-0005-0000-0000-0000EF090000}"/>
    <cellStyle name="Calculation 2 2 9 2 3" xfId="3213" xr:uid="{00000000-0005-0000-0000-0000F0090000}"/>
    <cellStyle name="Calculation 2 2 9 2 4" xfId="3214" xr:uid="{00000000-0005-0000-0000-0000F1090000}"/>
    <cellStyle name="Calculation 2 2 9 2 5" xfId="3215" xr:uid="{00000000-0005-0000-0000-0000F2090000}"/>
    <cellStyle name="Calculation 2 2 9 2 6" xfId="3216" xr:uid="{00000000-0005-0000-0000-0000F3090000}"/>
    <cellStyle name="Calculation 2 2 9 2 7" xfId="3217" xr:uid="{00000000-0005-0000-0000-0000F4090000}"/>
    <cellStyle name="Calculation 2 2 9 3" xfId="3218" xr:uid="{00000000-0005-0000-0000-0000F5090000}"/>
    <cellStyle name="Calculation 2 2 9 4" xfId="3219" xr:uid="{00000000-0005-0000-0000-0000F6090000}"/>
    <cellStyle name="Calculation 2 2 9 5" xfId="3220" xr:uid="{00000000-0005-0000-0000-0000F7090000}"/>
    <cellStyle name="Calculation 2 20" xfId="3221" xr:uid="{00000000-0005-0000-0000-0000F8090000}"/>
    <cellStyle name="Calculation 2 21" xfId="3222" xr:uid="{00000000-0005-0000-0000-0000F9090000}"/>
    <cellStyle name="Calculation 2 22" xfId="3223" xr:uid="{00000000-0005-0000-0000-0000FA090000}"/>
    <cellStyle name="Calculation 2 23" xfId="3224" xr:uid="{00000000-0005-0000-0000-0000FB090000}"/>
    <cellStyle name="Calculation 2 3" xfId="419" xr:uid="{00000000-0005-0000-0000-0000FC090000}"/>
    <cellStyle name="Calculation 2 3 10" xfId="3225" xr:uid="{00000000-0005-0000-0000-0000FD090000}"/>
    <cellStyle name="Calculation 2 3 10 2" xfId="3226" xr:uid="{00000000-0005-0000-0000-0000FE090000}"/>
    <cellStyle name="Calculation 2 3 10 2 2" xfId="3227" xr:uid="{00000000-0005-0000-0000-0000FF090000}"/>
    <cellStyle name="Calculation 2 3 10 2 3" xfId="3228" xr:uid="{00000000-0005-0000-0000-0000000A0000}"/>
    <cellStyle name="Calculation 2 3 10 2 4" xfId="3229" xr:uid="{00000000-0005-0000-0000-0000010A0000}"/>
    <cellStyle name="Calculation 2 3 10 2 5" xfId="3230" xr:uid="{00000000-0005-0000-0000-0000020A0000}"/>
    <cellStyle name="Calculation 2 3 10 2 6" xfId="3231" xr:uid="{00000000-0005-0000-0000-0000030A0000}"/>
    <cellStyle name="Calculation 2 3 10 2 7" xfId="3232" xr:uid="{00000000-0005-0000-0000-0000040A0000}"/>
    <cellStyle name="Calculation 2 3 10 3" xfId="3233" xr:uid="{00000000-0005-0000-0000-0000050A0000}"/>
    <cellStyle name="Calculation 2 3 10 4" xfId="3234" xr:uid="{00000000-0005-0000-0000-0000060A0000}"/>
    <cellStyle name="Calculation 2 3 10 5" xfId="3235" xr:uid="{00000000-0005-0000-0000-0000070A0000}"/>
    <cellStyle name="Calculation 2 3 11" xfId="3236" xr:uid="{00000000-0005-0000-0000-0000080A0000}"/>
    <cellStyle name="Calculation 2 3 11 2" xfId="3237" xr:uid="{00000000-0005-0000-0000-0000090A0000}"/>
    <cellStyle name="Calculation 2 3 11 2 2" xfId="3238" xr:uid="{00000000-0005-0000-0000-00000A0A0000}"/>
    <cellStyle name="Calculation 2 3 11 2 3" xfId="3239" xr:uid="{00000000-0005-0000-0000-00000B0A0000}"/>
    <cellStyle name="Calculation 2 3 11 2 4" xfId="3240" xr:uid="{00000000-0005-0000-0000-00000C0A0000}"/>
    <cellStyle name="Calculation 2 3 11 2 5" xfId="3241" xr:uid="{00000000-0005-0000-0000-00000D0A0000}"/>
    <cellStyle name="Calculation 2 3 11 2 6" xfId="3242" xr:uid="{00000000-0005-0000-0000-00000E0A0000}"/>
    <cellStyle name="Calculation 2 3 11 2 7" xfId="3243" xr:uid="{00000000-0005-0000-0000-00000F0A0000}"/>
    <cellStyle name="Calculation 2 3 11 3" xfId="3244" xr:uid="{00000000-0005-0000-0000-0000100A0000}"/>
    <cellStyle name="Calculation 2 3 11 4" xfId="3245" xr:uid="{00000000-0005-0000-0000-0000110A0000}"/>
    <cellStyle name="Calculation 2 3 11 5" xfId="3246" xr:uid="{00000000-0005-0000-0000-0000120A0000}"/>
    <cellStyle name="Calculation 2 3 12" xfId="3247" xr:uid="{00000000-0005-0000-0000-0000130A0000}"/>
    <cellStyle name="Calculation 2 3 12 2" xfId="3248" xr:uid="{00000000-0005-0000-0000-0000140A0000}"/>
    <cellStyle name="Calculation 2 3 12 3" xfId="3249" xr:uid="{00000000-0005-0000-0000-0000150A0000}"/>
    <cellStyle name="Calculation 2 3 12 4" xfId="3250" xr:uid="{00000000-0005-0000-0000-0000160A0000}"/>
    <cellStyle name="Calculation 2 3 12 5" xfId="3251" xr:uid="{00000000-0005-0000-0000-0000170A0000}"/>
    <cellStyle name="Calculation 2 3 12 6" xfId="3252" xr:uid="{00000000-0005-0000-0000-0000180A0000}"/>
    <cellStyle name="Calculation 2 3 12 7" xfId="3253" xr:uid="{00000000-0005-0000-0000-0000190A0000}"/>
    <cellStyle name="Calculation 2 3 12 8" xfId="3254" xr:uid="{00000000-0005-0000-0000-00001A0A0000}"/>
    <cellStyle name="Calculation 2 3 13" xfId="3255" xr:uid="{00000000-0005-0000-0000-00001B0A0000}"/>
    <cellStyle name="Calculation 2 3 13 2" xfId="3256" xr:uid="{00000000-0005-0000-0000-00001C0A0000}"/>
    <cellStyle name="Calculation 2 3 13 3" xfId="3257" xr:uid="{00000000-0005-0000-0000-00001D0A0000}"/>
    <cellStyle name="Calculation 2 3 13 4" xfId="3258" xr:uid="{00000000-0005-0000-0000-00001E0A0000}"/>
    <cellStyle name="Calculation 2 3 13 5" xfId="3259" xr:uid="{00000000-0005-0000-0000-00001F0A0000}"/>
    <cellStyle name="Calculation 2 3 13 6" xfId="3260" xr:uid="{00000000-0005-0000-0000-0000200A0000}"/>
    <cellStyle name="Calculation 2 3 13 7" xfId="3261" xr:uid="{00000000-0005-0000-0000-0000210A0000}"/>
    <cellStyle name="Calculation 2 3 14" xfId="3262" xr:uid="{00000000-0005-0000-0000-0000220A0000}"/>
    <cellStyle name="Calculation 2 3 14 2" xfId="3263" xr:uid="{00000000-0005-0000-0000-0000230A0000}"/>
    <cellStyle name="Calculation 2 3 14 3" xfId="3264" xr:uid="{00000000-0005-0000-0000-0000240A0000}"/>
    <cellStyle name="Calculation 2 3 14 4" xfId="3265" xr:uid="{00000000-0005-0000-0000-0000250A0000}"/>
    <cellStyle name="Calculation 2 3 14 5" xfId="3266" xr:uid="{00000000-0005-0000-0000-0000260A0000}"/>
    <cellStyle name="Calculation 2 3 15" xfId="3267" xr:uid="{00000000-0005-0000-0000-0000270A0000}"/>
    <cellStyle name="Calculation 2 3 15 2" xfId="3268" xr:uid="{00000000-0005-0000-0000-0000280A0000}"/>
    <cellStyle name="Calculation 2 3 15 3" xfId="3269" xr:uid="{00000000-0005-0000-0000-0000290A0000}"/>
    <cellStyle name="Calculation 2 3 15 4" xfId="3270" xr:uid="{00000000-0005-0000-0000-00002A0A0000}"/>
    <cellStyle name="Calculation 2 3 15 5" xfId="3271" xr:uid="{00000000-0005-0000-0000-00002B0A0000}"/>
    <cellStyle name="Calculation 2 3 16" xfId="3272" xr:uid="{00000000-0005-0000-0000-00002C0A0000}"/>
    <cellStyle name="Calculation 2 3 16 2" xfId="3273" xr:uid="{00000000-0005-0000-0000-00002D0A0000}"/>
    <cellStyle name="Calculation 2 3 16 3" xfId="3274" xr:uid="{00000000-0005-0000-0000-00002E0A0000}"/>
    <cellStyle name="Calculation 2 3 16 4" xfId="3275" xr:uid="{00000000-0005-0000-0000-00002F0A0000}"/>
    <cellStyle name="Calculation 2 3 16 5" xfId="3276" xr:uid="{00000000-0005-0000-0000-0000300A0000}"/>
    <cellStyle name="Calculation 2 3 17" xfId="3277" xr:uid="{00000000-0005-0000-0000-0000310A0000}"/>
    <cellStyle name="Calculation 2 3 17 2" xfId="3278" xr:uid="{00000000-0005-0000-0000-0000320A0000}"/>
    <cellStyle name="Calculation 2 3 17 3" xfId="3279" xr:uid="{00000000-0005-0000-0000-0000330A0000}"/>
    <cellStyle name="Calculation 2 3 17 4" xfId="3280" xr:uid="{00000000-0005-0000-0000-0000340A0000}"/>
    <cellStyle name="Calculation 2 3 17 5" xfId="3281" xr:uid="{00000000-0005-0000-0000-0000350A0000}"/>
    <cellStyle name="Calculation 2 3 18" xfId="3282" xr:uid="{00000000-0005-0000-0000-0000360A0000}"/>
    <cellStyle name="Calculation 2 3 19" xfId="3283" xr:uid="{00000000-0005-0000-0000-0000370A0000}"/>
    <cellStyle name="Calculation 2 3 2" xfId="3284" xr:uid="{00000000-0005-0000-0000-0000380A0000}"/>
    <cellStyle name="Calculation 2 3 2 10" xfId="3285" xr:uid="{00000000-0005-0000-0000-0000390A0000}"/>
    <cellStyle name="Calculation 2 3 2 10 2" xfId="3286" xr:uid="{00000000-0005-0000-0000-00003A0A0000}"/>
    <cellStyle name="Calculation 2 3 2 10 3" xfId="3287" xr:uid="{00000000-0005-0000-0000-00003B0A0000}"/>
    <cellStyle name="Calculation 2 3 2 10 4" xfId="3288" xr:uid="{00000000-0005-0000-0000-00003C0A0000}"/>
    <cellStyle name="Calculation 2 3 2 10 5" xfId="3289" xr:uid="{00000000-0005-0000-0000-00003D0A0000}"/>
    <cellStyle name="Calculation 2 3 2 10 6" xfId="3290" xr:uid="{00000000-0005-0000-0000-00003E0A0000}"/>
    <cellStyle name="Calculation 2 3 2 10 7" xfId="3291" xr:uid="{00000000-0005-0000-0000-00003F0A0000}"/>
    <cellStyle name="Calculation 2 3 2 10 8" xfId="3292" xr:uid="{00000000-0005-0000-0000-0000400A0000}"/>
    <cellStyle name="Calculation 2 3 2 11" xfId="3293" xr:uid="{00000000-0005-0000-0000-0000410A0000}"/>
    <cellStyle name="Calculation 2 3 2 11 2" xfId="3294" xr:uid="{00000000-0005-0000-0000-0000420A0000}"/>
    <cellStyle name="Calculation 2 3 2 11 3" xfId="3295" xr:uid="{00000000-0005-0000-0000-0000430A0000}"/>
    <cellStyle name="Calculation 2 3 2 11 4" xfId="3296" xr:uid="{00000000-0005-0000-0000-0000440A0000}"/>
    <cellStyle name="Calculation 2 3 2 11 5" xfId="3297" xr:uid="{00000000-0005-0000-0000-0000450A0000}"/>
    <cellStyle name="Calculation 2 3 2 11 6" xfId="3298" xr:uid="{00000000-0005-0000-0000-0000460A0000}"/>
    <cellStyle name="Calculation 2 3 2 11 7" xfId="3299" xr:uid="{00000000-0005-0000-0000-0000470A0000}"/>
    <cellStyle name="Calculation 2 3 2 12" xfId="3300" xr:uid="{00000000-0005-0000-0000-0000480A0000}"/>
    <cellStyle name="Calculation 2 3 2 12 2" xfId="3301" xr:uid="{00000000-0005-0000-0000-0000490A0000}"/>
    <cellStyle name="Calculation 2 3 2 12 3" xfId="3302" xr:uid="{00000000-0005-0000-0000-00004A0A0000}"/>
    <cellStyle name="Calculation 2 3 2 12 4" xfId="3303" xr:uid="{00000000-0005-0000-0000-00004B0A0000}"/>
    <cellStyle name="Calculation 2 3 2 12 5" xfId="3304" xr:uid="{00000000-0005-0000-0000-00004C0A0000}"/>
    <cellStyle name="Calculation 2 3 2 13" xfId="3305" xr:uid="{00000000-0005-0000-0000-00004D0A0000}"/>
    <cellStyle name="Calculation 2 3 2 13 2" xfId="3306" xr:uid="{00000000-0005-0000-0000-00004E0A0000}"/>
    <cellStyle name="Calculation 2 3 2 13 3" xfId="3307" xr:uid="{00000000-0005-0000-0000-00004F0A0000}"/>
    <cellStyle name="Calculation 2 3 2 13 4" xfId="3308" xr:uid="{00000000-0005-0000-0000-0000500A0000}"/>
    <cellStyle name="Calculation 2 3 2 13 5" xfId="3309" xr:uid="{00000000-0005-0000-0000-0000510A0000}"/>
    <cellStyle name="Calculation 2 3 2 14" xfId="3310" xr:uid="{00000000-0005-0000-0000-0000520A0000}"/>
    <cellStyle name="Calculation 2 3 2 14 2" xfId="3311" xr:uid="{00000000-0005-0000-0000-0000530A0000}"/>
    <cellStyle name="Calculation 2 3 2 14 3" xfId="3312" xr:uid="{00000000-0005-0000-0000-0000540A0000}"/>
    <cellStyle name="Calculation 2 3 2 14 4" xfId="3313" xr:uid="{00000000-0005-0000-0000-0000550A0000}"/>
    <cellStyle name="Calculation 2 3 2 14 5" xfId="3314" xr:uid="{00000000-0005-0000-0000-0000560A0000}"/>
    <cellStyle name="Calculation 2 3 2 15" xfId="3315" xr:uid="{00000000-0005-0000-0000-0000570A0000}"/>
    <cellStyle name="Calculation 2 3 2 15 2" xfId="3316" xr:uid="{00000000-0005-0000-0000-0000580A0000}"/>
    <cellStyle name="Calculation 2 3 2 15 3" xfId="3317" xr:uid="{00000000-0005-0000-0000-0000590A0000}"/>
    <cellStyle name="Calculation 2 3 2 15 4" xfId="3318" xr:uid="{00000000-0005-0000-0000-00005A0A0000}"/>
    <cellStyle name="Calculation 2 3 2 15 5" xfId="3319" xr:uid="{00000000-0005-0000-0000-00005B0A0000}"/>
    <cellStyle name="Calculation 2 3 2 16" xfId="3320" xr:uid="{00000000-0005-0000-0000-00005C0A0000}"/>
    <cellStyle name="Calculation 2 3 2 17" xfId="3321" xr:uid="{00000000-0005-0000-0000-00005D0A0000}"/>
    <cellStyle name="Calculation 2 3 2 2" xfId="3322" xr:uid="{00000000-0005-0000-0000-00005E0A0000}"/>
    <cellStyle name="Calculation 2 3 2 2 10" xfId="3323" xr:uid="{00000000-0005-0000-0000-00005F0A0000}"/>
    <cellStyle name="Calculation 2 3 2 2 10 2" xfId="3324" xr:uid="{00000000-0005-0000-0000-0000600A0000}"/>
    <cellStyle name="Calculation 2 3 2 2 10 3" xfId="3325" xr:uid="{00000000-0005-0000-0000-0000610A0000}"/>
    <cellStyle name="Calculation 2 3 2 2 10 4" xfId="3326" xr:uid="{00000000-0005-0000-0000-0000620A0000}"/>
    <cellStyle name="Calculation 2 3 2 2 10 5" xfId="3327" xr:uid="{00000000-0005-0000-0000-0000630A0000}"/>
    <cellStyle name="Calculation 2 3 2 2 10 6" xfId="3328" xr:uid="{00000000-0005-0000-0000-0000640A0000}"/>
    <cellStyle name="Calculation 2 3 2 2 10 7" xfId="3329" xr:uid="{00000000-0005-0000-0000-0000650A0000}"/>
    <cellStyle name="Calculation 2 3 2 2 11" xfId="3330" xr:uid="{00000000-0005-0000-0000-0000660A0000}"/>
    <cellStyle name="Calculation 2 3 2 2 11 2" xfId="3331" xr:uid="{00000000-0005-0000-0000-0000670A0000}"/>
    <cellStyle name="Calculation 2 3 2 2 11 3" xfId="3332" xr:uid="{00000000-0005-0000-0000-0000680A0000}"/>
    <cellStyle name="Calculation 2 3 2 2 11 4" xfId="3333" xr:uid="{00000000-0005-0000-0000-0000690A0000}"/>
    <cellStyle name="Calculation 2 3 2 2 11 5" xfId="3334" xr:uid="{00000000-0005-0000-0000-00006A0A0000}"/>
    <cellStyle name="Calculation 2 3 2 2 12" xfId="3335" xr:uid="{00000000-0005-0000-0000-00006B0A0000}"/>
    <cellStyle name="Calculation 2 3 2 2 12 2" xfId="3336" xr:uid="{00000000-0005-0000-0000-00006C0A0000}"/>
    <cellStyle name="Calculation 2 3 2 2 12 3" xfId="3337" xr:uid="{00000000-0005-0000-0000-00006D0A0000}"/>
    <cellStyle name="Calculation 2 3 2 2 12 4" xfId="3338" xr:uid="{00000000-0005-0000-0000-00006E0A0000}"/>
    <cellStyle name="Calculation 2 3 2 2 12 5" xfId="3339" xr:uid="{00000000-0005-0000-0000-00006F0A0000}"/>
    <cellStyle name="Calculation 2 3 2 2 13" xfId="3340" xr:uid="{00000000-0005-0000-0000-0000700A0000}"/>
    <cellStyle name="Calculation 2 3 2 2 13 2" xfId="3341" xr:uid="{00000000-0005-0000-0000-0000710A0000}"/>
    <cellStyle name="Calculation 2 3 2 2 13 3" xfId="3342" xr:uid="{00000000-0005-0000-0000-0000720A0000}"/>
    <cellStyle name="Calculation 2 3 2 2 13 4" xfId="3343" xr:uid="{00000000-0005-0000-0000-0000730A0000}"/>
    <cellStyle name="Calculation 2 3 2 2 13 5" xfId="3344" xr:uid="{00000000-0005-0000-0000-0000740A0000}"/>
    <cellStyle name="Calculation 2 3 2 2 14" xfId="3345" xr:uid="{00000000-0005-0000-0000-0000750A0000}"/>
    <cellStyle name="Calculation 2 3 2 2 14 2" xfId="3346" xr:uid="{00000000-0005-0000-0000-0000760A0000}"/>
    <cellStyle name="Calculation 2 3 2 2 14 3" xfId="3347" xr:uid="{00000000-0005-0000-0000-0000770A0000}"/>
    <cellStyle name="Calculation 2 3 2 2 14 4" xfId="3348" xr:uid="{00000000-0005-0000-0000-0000780A0000}"/>
    <cellStyle name="Calculation 2 3 2 2 14 5" xfId="3349" xr:uid="{00000000-0005-0000-0000-0000790A0000}"/>
    <cellStyle name="Calculation 2 3 2 2 15" xfId="3350" xr:uid="{00000000-0005-0000-0000-00007A0A0000}"/>
    <cellStyle name="Calculation 2 3 2 2 15 2" xfId="3351" xr:uid="{00000000-0005-0000-0000-00007B0A0000}"/>
    <cellStyle name="Calculation 2 3 2 2 15 3" xfId="3352" xr:uid="{00000000-0005-0000-0000-00007C0A0000}"/>
    <cellStyle name="Calculation 2 3 2 2 15 4" xfId="3353" xr:uid="{00000000-0005-0000-0000-00007D0A0000}"/>
    <cellStyle name="Calculation 2 3 2 2 15 5" xfId="3354" xr:uid="{00000000-0005-0000-0000-00007E0A0000}"/>
    <cellStyle name="Calculation 2 3 2 2 16" xfId="3355" xr:uid="{00000000-0005-0000-0000-00007F0A0000}"/>
    <cellStyle name="Calculation 2 3 2 2 16 2" xfId="3356" xr:uid="{00000000-0005-0000-0000-0000800A0000}"/>
    <cellStyle name="Calculation 2 3 2 2 16 3" xfId="3357" xr:uid="{00000000-0005-0000-0000-0000810A0000}"/>
    <cellStyle name="Calculation 2 3 2 2 16 4" xfId="3358" xr:uid="{00000000-0005-0000-0000-0000820A0000}"/>
    <cellStyle name="Calculation 2 3 2 2 16 5" xfId="3359" xr:uid="{00000000-0005-0000-0000-0000830A0000}"/>
    <cellStyle name="Calculation 2 3 2 2 17" xfId="3360" xr:uid="{00000000-0005-0000-0000-0000840A0000}"/>
    <cellStyle name="Calculation 2 3 2 2 17 2" xfId="3361" xr:uid="{00000000-0005-0000-0000-0000850A0000}"/>
    <cellStyle name="Calculation 2 3 2 2 17 3" xfId="3362" xr:uid="{00000000-0005-0000-0000-0000860A0000}"/>
    <cellStyle name="Calculation 2 3 2 2 17 4" xfId="3363" xr:uid="{00000000-0005-0000-0000-0000870A0000}"/>
    <cellStyle name="Calculation 2 3 2 2 17 5" xfId="3364" xr:uid="{00000000-0005-0000-0000-0000880A0000}"/>
    <cellStyle name="Calculation 2 3 2 2 18" xfId="3365" xr:uid="{00000000-0005-0000-0000-0000890A0000}"/>
    <cellStyle name="Calculation 2 3 2 2 2" xfId="3366" xr:uid="{00000000-0005-0000-0000-00008A0A0000}"/>
    <cellStyle name="Calculation 2 3 2 2 2 10" xfId="3367" xr:uid="{00000000-0005-0000-0000-00008B0A0000}"/>
    <cellStyle name="Calculation 2 3 2 2 2 10 2" xfId="3368" xr:uid="{00000000-0005-0000-0000-00008C0A0000}"/>
    <cellStyle name="Calculation 2 3 2 2 2 10 3" xfId="3369" xr:uid="{00000000-0005-0000-0000-00008D0A0000}"/>
    <cellStyle name="Calculation 2 3 2 2 2 10 4" xfId="3370" xr:uid="{00000000-0005-0000-0000-00008E0A0000}"/>
    <cellStyle name="Calculation 2 3 2 2 2 10 5" xfId="3371" xr:uid="{00000000-0005-0000-0000-00008F0A0000}"/>
    <cellStyle name="Calculation 2 3 2 2 2 11" xfId="3372" xr:uid="{00000000-0005-0000-0000-0000900A0000}"/>
    <cellStyle name="Calculation 2 3 2 2 2 11 2" xfId="3373" xr:uid="{00000000-0005-0000-0000-0000910A0000}"/>
    <cellStyle name="Calculation 2 3 2 2 2 11 3" xfId="3374" xr:uid="{00000000-0005-0000-0000-0000920A0000}"/>
    <cellStyle name="Calculation 2 3 2 2 2 11 4" xfId="3375" xr:uid="{00000000-0005-0000-0000-0000930A0000}"/>
    <cellStyle name="Calculation 2 3 2 2 2 11 5" xfId="3376" xr:uid="{00000000-0005-0000-0000-0000940A0000}"/>
    <cellStyle name="Calculation 2 3 2 2 2 12" xfId="3377" xr:uid="{00000000-0005-0000-0000-0000950A0000}"/>
    <cellStyle name="Calculation 2 3 2 2 2 12 2" xfId="3378" xr:uid="{00000000-0005-0000-0000-0000960A0000}"/>
    <cellStyle name="Calculation 2 3 2 2 2 12 3" xfId="3379" xr:uid="{00000000-0005-0000-0000-0000970A0000}"/>
    <cellStyle name="Calculation 2 3 2 2 2 12 4" xfId="3380" xr:uid="{00000000-0005-0000-0000-0000980A0000}"/>
    <cellStyle name="Calculation 2 3 2 2 2 12 5" xfId="3381" xr:uid="{00000000-0005-0000-0000-0000990A0000}"/>
    <cellStyle name="Calculation 2 3 2 2 2 13" xfId="3382" xr:uid="{00000000-0005-0000-0000-00009A0A0000}"/>
    <cellStyle name="Calculation 2 3 2 2 2 13 2" xfId="3383" xr:uid="{00000000-0005-0000-0000-00009B0A0000}"/>
    <cellStyle name="Calculation 2 3 2 2 2 13 3" xfId="3384" xr:uid="{00000000-0005-0000-0000-00009C0A0000}"/>
    <cellStyle name="Calculation 2 3 2 2 2 13 4" xfId="3385" xr:uid="{00000000-0005-0000-0000-00009D0A0000}"/>
    <cellStyle name="Calculation 2 3 2 2 2 13 5" xfId="3386" xr:uid="{00000000-0005-0000-0000-00009E0A0000}"/>
    <cellStyle name="Calculation 2 3 2 2 2 14" xfId="3387" xr:uid="{00000000-0005-0000-0000-00009F0A0000}"/>
    <cellStyle name="Calculation 2 3 2 2 2 14 2" xfId="3388" xr:uid="{00000000-0005-0000-0000-0000A00A0000}"/>
    <cellStyle name="Calculation 2 3 2 2 2 14 3" xfId="3389" xr:uid="{00000000-0005-0000-0000-0000A10A0000}"/>
    <cellStyle name="Calculation 2 3 2 2 2 14 4" xfId="3390" xr:uid="{00000000-0005-0000-0000-0000A20A0000}"/>
    <cellStyle name="Calculation 2 3 2 2 2 14 5" xfId="3391" xr:uid="{00000000-0005-0000-0000-0000A30A0000}"/>
    <cellStyle name="Calculation 2 3 2 2 2 15" xfId="3392" xr:uid="{00000000-0005-0000-0000-0000A40A0000}"/>
    <cellStyle name="Calculation 2 3 2 2 2 15 2" xfId="3393" xr:uid="{00000000-0005-0000-0000-0000A50A0000}"/>
    <cellStyle name="Calculation 2 3 2 2 2 15 3" xfId="3394" xr:uid="{00000000-0005-0000-0000-0000A60A0000}"/>
    <cellStyle name="Calculation 2 3 2 2 2 15 4" xfId="3395" xr:uid="{00000000-0005-0000-0000-0000A70A0000}"/>
    <cellStyle name="Calculation 2 3 2 2 2 15 5" xfId="3396" xr:uid="{00000000-0005-0000-0000-0000A80A0000}"/>
    <cellStyle name="Calculation 2 3 2 2 2 16" xfId="3397" xr:uid="{00000000-0005-0000-0000-0000A90A0000}"/>
    <cellStyle name="Calculation 2 3 2 2 2 16 2" xfId="3398" xr:uid="{00000000-0005-0000-0000-0000AA0A0000}"/>
    <cellStyle name="Calculation 2 3 2 2 2 16 3" xfId="3399" xr:uid="{00000000-0005-0000-0000-0000AB0A0000}"/>
    <cellStyle name="Calculation 2 3 2 2 2 16 4" xfId="3400" xr:uid="{00000000-0005-0000-0000-0000AC0A0000}"/>
    <cellStyle name="Calculation 2 3 2 2 2 16 5" xfId="3401" xr:uid="{00000000-0005-0000-0000-0000AD0A0000}"/>
    <cellStyle name="Calculation 2 3 2 2 2 17" xfId="3402" xr:uid="{00000000-0005-0000-0000-0000AE0A0000}"/>
    <cellStyle name="Calculation 2 3 2 2 2 17 2" xfId="3403" xr:uid="{00000000-0005-0000-0000-0000AF0A0000}"/>
    <cellStyle name="Calculation 2 3 2 2 2 17 3" xfId="3404" xr:uid="{00000000-0005-0000-0000-0000B00A0000}"/>
    <cellStyle name="Calculation 2 3 2 2 2 17 4" xfId="3405" xr:uid="{00000000-0005-0000-0000-0000B10A0000}"/>
    <cellStyle name="Calculation 2 3 2 2 2 17 5" xfId="3406" xr:uid="{00000000-0005-0000-0000-0000B20A0000}"/>
    <cellStyle name="Calculation 2 3 2 2 2 18" xfId="3407" xr:uid="{00000000-0005-0000-0000-0000B30A0000}"/>
    <cellStyle name="Calculation 2 3 2 2 2 2" xfId="3408" xr:uid="{00000000-0005-0000-0000-0000B40A0000}"/>
    <cellStyle name="Calculation 2 3 2 2 2 2 10" xfId="3409" xr:uid="{00000000-0005-0000-0000-0000B50A0000}"/>
    <cellStyle name="Calculation 2 3 2 2 2 2 2" xfId="3410" xr:uid="{00000000-0005-0000-0000-0000B60A0000}"/>
    <cellStyle name="Calculation 2 3 2 2 2 2 2 2" xfId="3411" xr:uid="{00000000-0005-0000-0000-0000B70A0000}"/>
    <cellStyle name="Calculation 2 3 2 2 2 2 2 2 2" xfId="3412" xr:uid="{00000000-0005-0000-0000-0000B80A0000}"/>
    <cellStyle name="Calculation 2 3 2 2 2 2 2 2 3" xfId="3413" xr:uid="{00000000-0005-0000-0000-0000B90A0000}"/>
    <cellStyle name="Calculation 2 3 2 2 2 2 2 2 4" xfId="3414" xr:uid="{00000000-0005-0000-0000-0000BA0A0000}"/>
    <cellStyle name="Calculation 2 3 2 2 2 2 2 2 5" xfId="3415" xr:uid="{00000000-0005-0000-0000-0000BB0A0000}"/>
    <cellStyle name="Calculation 2 3 2 2 2 2 2 2 6" xfId="3416" xr:uid="{00000000-0005-0000-0000-0000BC0A0000}"/>
    <cellStyle name="Calculation 2 3 2 2 2 2 2 2 7" xfId="3417" xr:uid="{00000000-0005-0000-0000-0000BD0A0000}"/>
    <cellStyle name="Calculation 2 3 2 2 2 2 2 3" xfId="3418" xr:uid="{00000000-0005-0000-0000-0000BE0A0000}"/>
    <cellStyle name="Calculation 2 3 2 2 2 2 2 4" xfId="3419" xr:uid="{00000000-0005-0000-0000-0000BF0A0000}"/>
    <cellStyle name="Calculation 2 3 2 2 2 2 3" xfId="3420" xr:uid="{00000000-0005-0000-0000-0000C00A0000}"/>
    <cellStyle name="Calculation 2 3 2 2 2 2 3 2" xfId="3421" xr:uid="{00000000-0005-0000-0000-0000C10A0000}"/>
    <cellStyle name="Calculation 2 3 2 2 2 2 3 2 2" xfId="3422" xr:uid="{00000000-0005-0000-0000-0000C20A0000}"/>
    <cellStyle name="Calculation 2 3 2 2 2 2 3 2 3" xfId="3423" xr:uid="{00000000-0005-0000-0000-0000C30A0000}"/>
    <cellStyle name="Calculation 2 3 2 2 2 2 3 2 4" xfId="3424" xr:uid="{00000000-0005-0000-0000-0000C40A0000}"/>
    <cellStyle name="Calculation 2 3 2 2 2 2 3 2 5" xfId="3425" xr:uid="{00000000-0005-0000-0000-0000C50A0000}"/>
    <cellStyle name="Calculation 2 3 2 2 2 2 3 2 6" xfId="3426" xr:uid="{00000000-0005-0000-0000-0000C60A0000}"/>
    <cellStyle name="Calculation 2 3 2 2 2 2 3 2 7" xfId="3427" xr:uid="{00000000-0005-0000-0000-0000C70A0000}"/>
    <cellStyle name="Calculation 2 3 2 2 2 2 3 3" xfId="3428" xr:uid="{00000000-0005-0000-0000-0000C80A0000}"/>
    <cellStyle name="Calculation 2 3 2 2 2 2 3 4" xfId="3429" xr:uid="{00000000-0005-0000-0000-0000C90A0000}"/>
    <cellStyle name="Calculation 2 3 2 2 2 2 4" xfId="3430" xr:uid="{00000000-0005-0000-0000-0000CA0A0000}"/>
    <cellStyle name="Calculation 2 3 2 2 2 2 4 2" xfId="3431" xr:uid="{00000000-0005-0000-0000-0000CB0A0000}"/>
    <cellStyle name="Calculation 2 3 2 2 2 2 4 2 2" xfId="3432" xr:uid="{00000000-0005-0000-0000-0000CC0A0000}"/>
    <cellStyle name="Calculation 2 3 2 2 2 2 4 2 3" xfId="3433" xr:uid="{00000000-0005-0000-0000-0000CD0A0000}"/>
    <cellStyle name="Calculation 2 3 2 2 2 2 4 2 4" xfId="3434" xr:uid="{00000000-0005-0000-0000-0000CE0A0000}"/>
    <cellStyle name="Calculation 2 3 2 2 2 2 4 2 5" xfId="3435" xr:uid="{00000000-0005-0000-0000-0000CF0A0000}"/>
    <cellStyle name="Calculation 2 3 2 2 2 2 4 2 6" xfId="3436" xr:uid="{00000000-0005-0000-0000-0000D00A0000}"/>
    <cellStyle name="Calculation 2 3 2 2 2 2 4 2 7" xfId="3437" xr:uid="{00000000-0005-0000-0000-0000D10A0000}"/>
    <cellStyle name="Calculation 2 3 2 2 2 2 4 3" xfId="3438" xr:uid="{00000000-0005-0000-0000-0000D20A0000}"/>
    <cellStyle name="Calculation 2 3 2 2 2 2 4 4" xfId="3439" xr:uid="{00000000-0005-0000-0000-0000D30A0000}"/>
    <cellStyle name="Calculation 2 3 2 2 2 2 5" xfId="3440" xr:uid="{00000000-0005-0000-0000-0000D40A0000}"/>
    <cellStyle name="Calculation 2 3 2 2 2 2 5 2" xfId="3441" xr:uid="{00000000-0005-0000-0000-0000D50A0000}"/>
    <cellStyle name="Calculation 2 3 2 2 2 2 5 3" xfId="3442" xr:uid="{00000000-0005-0000-0000-0000D60A0000}"/>
    <cellStyle name="Calculation 2 3 2 2 2 2 5 4" xfId="3443" xr:uid="{00000000-0005-0000-0000-0000D70A0000}"/>
    <cellStyle name="Calculation 2 3 2 2 2 2 5 5" xfId="3444" xr:uid="{00000000-0005-0000-0000-0000D80A0000}"/>
    <cellStyle name="Calculation 2 3 2 2 2 2 5 6" xfId="3445" xr:uid="{00000000-0005-0000-0000-0000D90A0000}"/>
    <cellStyle name="Calculation 2 3 2 2 2 2 5 7" xfId="3446" xr:uid="{00000000-0005-0000-0000-0000DA0A0000}"/>
    <cellStyle name="Calculation 2 3 2 2 2 2 5 8" xfId="3447" xr:uid="{00000000-0005-0000-0000-0000DB0A0000}"/>
    <cellStyle name="Calculation 2 3 2 2 2 2 6" xfId="3448" xr:uid="{00000000-0005-0000-0000-0000DC0A0000}"/>
    <cellStyle name="Calculation 2 3 2 2 2 2 6 2" xfId="3449" xr:uid="{00000000-0005-0000-0000-0000DD0A0000}"/>
    <cellStyle name="Calculation 2 3 2 2 2 2 6 3" xfId="3450" xr:uid="{00000000-0005-0000-0000-0000DE0A0000}"/>
    <cellStyle name="Calculation 2 3 2 2 2 2 6 4" xfId="3451" xr:uid="{00000000-0005-0000-0000-0000DF0A0000}"/>
    <cellStyle name="Calculation 2 3 2 2 2 2 6 5" xfId="3452" xr:uid="{00000000-0005-0000-0000-0000E00A0000}"/>
    <cellStyle name="Calculation 2 3 2 2 2 2 6 6" xfId="3453" xr:uid="{00000000-0005-0000-0000-0000E10A0000}"/>
    <cellStyle name="Calculation 2 3 2 2 2 2 6 7" xfId="3454" xr:uid="{00000000-0005-0000-0000-0000E20A0000}"/>
    <cellStyle name="Calculation 2 3 2 2 2 2 7" xfId="3455" xr:uid="{00000000-0005-0000-0000-0000E30A0000}"/>
    <cellStyle name="Calculation 2 3 2 2 2 2 8" xfId="3456" xr:uid="{00000000-0005-0000-0000-0000E40A0000}"/>
    <cellStyle name="Calculation 2 3 2 2 2 2 9" xfId="3457" xr:uid="{00000000-0005-0000-0000-0000E50A0000}"/>
    <cellStyle name="Calculation 2 3 2 2 2 3" xfId="3458" xr:uid="{00000000-0005-0000-0000-0000E60A0000}"/>
    <cellStyle name="Calculation 2 3 2 2 2 3 2" xfId="3459" xr:uid="{00000000-0005-0000-0000-0000E70A0000}"/>
    <cellStyle name="Calculation 2 3 2 2 2 3 2 2" xfId="3460" xr:uid="{00000000-0005-0000-0000-0000E80A0000}"/>
    <cellStyle name="Calculation 2 3 2 2 2 3 2 3" xfId="3461" xr:uid="{00000000-0005-0000-0000-0000E90A0000}"/>
    <cellStyle name="Calculation 2 3 2 2 2 3 2 4" xfId="3462" xr:uid="{00000000-0005-0000-0000-0000EA0A0000}"/>
    <cellStyle name="Calculation 2 3 2 2 2 3 2 5" xfId="3463" xr:uid="{00000000-0005-0000-0000-0000EB0A0000}"/>
    <cellStyle name="Calculation 2 3 2 2 2 3 2 6" xfId="3464" xr:uid="{00000000-0005-0000-0000-0000EC0A0000}"/>
    <cellStyle name="Calculation 2 3 2 2 2 3 2 7" xfId="3465" xr:uid="{00000000-0005-0000-0000-0000ED0A0000}"/>
    <cellStyle name="Calculation 2 3 2 2 2 3 3" xfId="3466" xr:uid="{00000000-0005-0000-0000-0000EE0A0000}"/>
    <cellStyle name="Calculation 2 3 2 2 2 3 4" xfId="3467" xr:uid="{00000000-0005-0000-0000-0000EF0A0000}"/>
    <cellStyle name="Calculation 2 3 2 2 2 3 5" xfId="3468" xr:uid="{00000000-0005-0000-0000-0000F00A0000}"/>
    <cellStyle name="Calculation 2 3 2 2 2 4" xfId="3469" xr:uid="{00000000-0005-0000-0000-0000F10A0000}"/>
    <cellStyle name="Calculation 2 3 2 2 2 4 2" xfId="3470" xr:uid="{00000000-0005-0000-0000-0000F20A0000}"/>
    <cellStyle name="Calculation 2 3 2 2 2 4 2 2" xfId="3471" xr:uid="{00000000-0005-0000-0000-0000F30A0000}"/>
    <cellStyle name="Calculation 2 3 2 2 2 4 2 3" xfId="3472" xr:uid="{00000000-0005-0000-0000-0000F40A0000}"/>
    <cellStyle name="Calculation 2 3 2 2 2 4 2 4" xfId="3473" xr:uid="{00000000-0005-0000-0000-0000F50A0000}"/>
    <cellStyle name="Calculation 2 3 2 2 2 4 2 5" xfId="3474" xr:uid="{00000000-0005-0000-0000-0000F60A0000}"/>
    <cellStyle name="Calculation 2 3 2 2 2 4 2 6" xfId="3475" xr:uid="{00000000-0005-0000-0000-0000F70A0000}"/>
    <cellStyle name="Calculation 2 3 2 2 2 4 2 7" xfId="3476" xr:uid="{00000000-0005-0000-0000-0000F80A0000}"/>
    <cellStyle name="Calculation 2 3 2 2 2 4 3" xfId="3477" xr:uid="{00000000-0005-0000-0000-0000F90A0000}"/>
    <cellStyle name="Calculation 2 3 2 2 2 4 4" xfId="3478" xr:uid="{00000000-0005-0000-0000-0000FA0A0000}"/>
    <cellStyle name="Calculation 2 3 2 2 2 4 5" xfId="3479" xr:uid="{00000000-0005-0000-0000-0000FB0A0000}"/>
    <cellStyle name="Calculation 2 3 2 2 2 5" xfId="3480" xr:uid="{00000000-0005-0000-0000-0000FC0A0000}"/>
    <cellStyle name="Calculation 2 3 2 2 2 5 2" xfId="3481" xr:uid="{00000000-0005-0000-0000-0000FD0A0000}"/>
    <cellStyle name="Calculation 2 3 2 2 2 5 2 2" xfId="3482" xr:uid="{00000000-0005-0000-0000-0000FE0A0000}"/>
    <cellStyle name="Calculation 2 3 2 2 2 5 2 3" xfId="3483" xr:uid="{00000000-0005-0000-0000-0000FF0A0000}"/>
    <cellStyle name="Calculation 2 3 2 2 2 5 2 4" xfId="3484" xr:uid="{00000000-0005-0000-0000-0000000B0000}"/>
    <cellStyle name="Calculation 2 3 2 2 2 5 2 5" xfId="3485" xr:uid="{00000000-0005-0000-0000-0000010B0000}"/>
    <cellStyle name="Calculation 2 3 2 2 2 5 2 6" xfId="3486" xr:uid="{00000000-0005-0000-0000-0000020B0000}"/>
    <cellStyle name="Calculation 2 3 2 2 2 5 2 7" xfId="3487" xr:uid="{00000000-0005-0000-0000-0000030B0000}"/>
    <cellStyle name="Calculation 2 3 2 2 2 5 3" xfId="3488" xr:uid="{00000000-0005-0000-0000-0000040B0000}"/>
    <cellStyle name="Calculation 2 3 2 2 2 5 4" xfId="3489" xr:uid="{00000000-0005-0000-0000-0000050B0000}"/>
    <cellStyle name="Calculation 2 3 2 2 2 5 5" xfId="3490" xr:uid="{00000000-0005-0000-0000-0000060B0000}"/>
    <cellStyle name="Calculation 2 3 2 2 2 6" xfId="3491" xr:uid="{00000000-0005-0000-0000-0000070B0000}"/>
    <cellStyle name="Calculation 2 3 2 2 2 6 2" xfId="3492" xr:uid="{00000000-0005-0000-0000-0000080B0000}"/>
    <cellStyle name="Calculation 2 3 2 2 2 6 3" xfId="3493" xr:uid="{00000000-0005-0000-0000-0000090B0000}"/>
    <cellStyle name="Calculation 2 3 2 2 2 6 4" xfId="3494" xr:uid="{00000000-0005-0000-0000-00000A0B0000}"/>
    <cellStyle name="Calculation 2 3 2 2 2 6 5" xfId="3495" xr:uid="{00000000-0005-0000-0000-00000B0B0000}"/>
    <cellStyle name="Calculation 2 3 2 2 2 6 6" xfId="3496" xr:uid="{00000000-0005-0000-0000-00000C0B0000}"/>
    <cellStyle name="Calculation 2 3 2 2 2 6 7" xfId="3497" xr:uid="{00000000-0005-0000-0000-00000D0B0000}"/>
    <cellStyle name="Calculation 2 3 2 2 2 6 8" xfId="3498" xr:uid="{00000000-0005-0000-0000-00000E0B0000}"/>
    <cellStyle name="Calculation 2 3 2 2 2 7" xfId="3499" xr:uid="{00000000-0005-0000-0000-00000F0B0000}"/>
    <cellStyle name="Calculation 2 3 2 2 2 7 2" xfId="3500" xr:uid="{00000000-0005-0000-0000-0000100B0000}"/>
    <cellStyle name="Calculation 2 3 2 2 2 7 3" xfId="3501" xr:uid="{00000000-0005-0000-0000-0000110B0000}"/>
    <cellStyle name="Calculation 2 3 2 2 2 7 4" xfId="3502" xr:uid="{00000000-0005-0000-0000-0000120B0000}"/>
    <cellStyle name="Calculation 2 3 2 2 2 7 5" xfId="3503" xr:uid="{00000000-0005-0000-0000-0000130B0000}"/>
    <cellStyle name="Calculation 2 3 2 2 2 7 6" xfId="3504" xr:uid="{00000000-0005-0000-0000-0000140B0000}"/>
    <cellStyle name="Calculation 2 3 2 2 2 7 7" xfId="3505" xr:uid="{00000000-0005-0000-0000-0000150B0000}"/>
    <cellStyle name="Calculation 2 3 2 2 2 8" xfId="3506" xr:uid="{00000000-0005-0000-0000-0000160B0000}"/>
    <cellStyle name="Calculation 2 3 2 2 2 8 2" xfId="3507" xr:uid="{00000000-0005-0000-0000-0000170B0000}"/>
    <cellStyle name="Calculation 2 3 2 2 2 8 3" xfId="3508" xr:uid="{00000000-0005-0000-0000-0000180B0000}"/>
    <cellStyle name="Calculation 2 3 2 2 2 8 4" xfId="3509" xr:uid="{00000000-0005-0000-0000-0000190B0000}"/>
    <cellStyle name="Calculation 2 3 2 2 2 8 5" xfId="3510" xr:uid="{00000000-0005-0000-0000-00001A0B0000}"/>
    <cellStyle name="Calculation 2 3 2 2 2 9" xfId="3511" xr:uid="{00000000-0005-0000-0000-00001B0B0000}"/>
    <cellStyle name="Calculation 2 3 2 2 2 9 2" xfId="3512" xr:uid="{00000000-0005-0000-0000-00001C0B0000}"/>
    <cellStyle name="Calculation 2 3 2 2 2 9 3" xfId="3513" xr:uid="{00000000-0005-0000-0000-00001D0B0000}"/>
    <cellStyle name="Calculation 2 3 2 2 2 9 4" xfId="3514" xr:uid="{00000000-0005-0000-0000-00001E0B0000}"/>
    <cellStyle name="Calculation 2 3 2 2 2 9 5" xfId="3515" xr:uid="{00000000-0005-0000-0000-00001F0B0000}"/>
    <cellStyle name="Calculation 2 3 2 2 3" xfId="3516" xr:uid="{00000000-0005-0000-0000-0000200B0000}"/>
    <cellStyle name="Calculation 2 3 2 2 3 10" xfId="3517" xr:uid="{00000000-0005-0000-0000-0000210B0000}"/>
    <cellStyle name="Calculation 2 3 2 2 3 2" xfId="3518" xr:uid="{00000000-0005-0000-0000-0000220B0000}"/>
    <cellStyle name="Calculation 2 3 2 2 3 2 2" xfId="3519" xr:uid="{00000000-0005-0000-0000-0000230B0000}"/>
    <cellStyle name="Calculation 2 3 2 2 3 2 2 2" xfId="3520" xr:uid="{00000000-0005-0000-0000-0000240B0000}"/>
    <cellStyle name="Calculation 2 3 2 2 3 2 2 3" xfId="3521" xr:uid="{00000000-0005-0000-0000-0000250B0000}"/>
    <cellStyle name="Calculation 2 3 2 2 3 2 2 4" xfId="3522" xr:uid="{00000000-0005-0000-0000-0000260B0000}"/>
    <cellStyle name="Calculation 2 3 2 2 3 2 2 5" xfId="3523" xr:uid="{00000000-0005-0000-0000-0000270B0000}"/>
    <cellStyle name="Calculation 2 3 2 2 3 2 2 6" xfId="3524" xr:uid="{00000000-0005-0000-0000-0000280B0000}"/>
    <cellStyle name="Calculation 2 3 2 2 3 2 2 7" xfId="3525" xr:uid="{00000000-0005-0000-0000-0000290B0000}"/>
    <cellStyle name="Calculation 2 3 2 2 3 2 3" xfId="3526" xr:uid="{00000000-0005-0000-0000-00002A0B0000}"/>
    <cellStyle name="Calculation 2 3 2 2 3 2 4" xfId="3527" xr:uid="{00000000-0005-0000-0000-00002B0B0000}"/>
    <cellStyle name="Calculation 2 3 2 2 3 3" xfId="3528" xr:uid="{00000000-0005-0000-0000-00002C0B0000}"/>
    <cellStyle name="Calculation 2 3 2 2 3 3 2" xfId="3529" xr:uid="{00000000-0005-0000-0000-00002D0B0000}"/>
    <cellStyle name="Calculation 2 3 2 2 3 3 2 2" xfId="3530" xr:uid="{00000000-0005-0000-0000-00002E0B0000}"/>
    <cellStyle name="Calculation 2 3 2 2 3 3 2 3" xfId="3531" xr:uid="{00000000-0005-0000-0000-00002F0B0000}"/>
    <cellStyle name="Calculation 2 3 2 2 3 3 2 4" xfId="3532" xr:uid="{00000000-0005-0000-0000-0000300B0000}"/>
    <cellStyle name="Calculation 2 3 2 2 3 3 2 5" xfId="3533" xr:uid="{00000000-0005-0000-0000-0000310B0000}"/>
    <cellStyle name="Calculation 2 3 2 2 3 3 2 6" xfId="3534" xr:uid="{00000000-0005-0000-0000-0000320B0000}"/>
    <cellStyle name="Calculation 2 3 2 2 3 3 2 7" xfId="3535" xr:uid="{00000000-0005-0000-0000-0000330B0000}"/>
    <cellStyle name="Calculation 2 3 2 2 3 3 3" xfId="3536" xr:uid="{00000000-0005-0000-0000-0000340B0000}"/>
    <cellStyle name="Calculation 2 3 2 2 3 3 4" xfId="3537" xr:uid="{00000000-0005-0000-0000-0000350B0000}"/>
    <cellStyle name="Calculation 2 3 2 2 3 4" xfId="3538" xr:uid="{00000000-0005-0000-0000-0000360B0000}"/>
    <cellStyle name="Calculation 2 3 2 2 3 4 2" xfId="3539" xr:uid="{00000000-0005-0000-0000-0000370B0000}"/>
    <cellStyle name="Calculation 2 3 2 2 3 4 2 2" xfId="3540" xr:uid="{00000000-0005-0000-0000-0000380B0000}"/>
    <cellStyle name="Calculation 2 3 2 2 3 4 2 3" xfId="3541" xr:uid="{00000000-0005-0000-0000-0000390B0000}"/>
    <cellStyle name="Calculation 2 3 2 2 3 4 2 4" xfId="3542" xr:uid="{00000000-0005-0000-0000-00003A0B0000}"/>
    <cellStyle name="Calculation 2 3 2 2 3 4 2 5" xfId="3543" xr:uid="{00000000-0005-0000-0000-00003B0B0000}"/>
    <cellStyle name="Calculation 2 3 2 2 3 4 2 6" xfId="3544" xr:uid="{00000000-0005-0000-0000-00003C0B0000}"/>
    <cellStyle name="Calculation 2 3 2 2 3 4 2 7" xfId="3545" xr:uid="{00000000-0005-0000-0000-00003D0B0000}"/>
    <cellStyle name="Calculation 2 3 2 2 3 4 3" xfId="3546" xr:uid="{00000000-0005-0000-0000-00003E0B0000}"/>
    <cellStyle name="Calculation 2 3 2 2 3 4 4" xfId="3547" xr:uid="{00000000-0005-0000-0000-00003F0B0000}"/>
    <cellStyle name="Calculation 2 3 2 2 3 5" xfId="3548" xr:uid="{00000000-0005-0000-0000-0000400B0000}"/>
    <cellStyle name="Calculation 2 3 2 2 3 5 2" xfId="3549" xr:uid="{00000000-0005-0000-0000-0000410B0000}"/>
    <cellStyle name="Calculation 2 3 2 2 3 5 3" xfId="3550" xr:uid="{00000000-0005-0000-0000-0000420B0000}"/>
    <cellStyle name="Calculation 2 3 2 2 3 5 4" xfId="3551" xr:uid="{00000000-0005-0000-0000-0000430B0000}"/>
    <cellStyle name="Calculation 2 3 2 2 3 5 5" xfId="3552" xr:uid="{00000000-0005-0000-0000-0000440B0000}"/>
    <cellStyle name="Calculation 2 3 2 2 3 5 6" xfId="3553" xr:uid="{00000000-0005-0000-0000-0000450B0000}"/>
    <cellStyle name="Calculation 2 3 2 2 3 5 7" xfId="3554" xr:uid="{00000000-0005-0000-0000-0000460B0000}"/>
    <cellStyle name="Calculation 2 3 2 2 3 5 8" xfId="3555" xr:uid="{00000000-0005-0000-0000-0000470B0000}"/>
    <cellStyle name="Calculation 2 3 2 2 3 6" xfId="3556" xr:uid="{00000000-0005-0000-0000-0000480B0000}"/>
    <cellStyle name="Calculation 2 3 2 2 3 6 2" xfId="3557" xr:uid="{00000000-0005-0000-0000-0000490B0000}"/>
    <cellStyle name="Calculation 2 3 2 2 3 6 3" xfId="3558" xr:uid="{00000000-0005-0000-0000-00004A0B0000}"/>
    <cellStyle name="Calculation 2 3 2 2 3 6 4" xfId="3559" xr:uid="{00000000-0005-0000-0000-00004B0B0000}"/>
    <cellStyle name="Calculation 2 3 2 2 3 6 5" xfId="3560" xr:uid="{00000000-0005-0000-0000-00004C0B0000}"/>
    <cellStyle name="Calculation 2 3 2 2 3 6 6" xfId="3561" xr:uid="{00000000-0005-0000-0000-00004D0B0000}"/>
    <cellStyle name="Calculation 2 3 2 2 3 6 7" xfId="3562" xr:uid="{00000000-0005-0000-0000-00004E0B0000}"/>
    <cellStyle name="Calculation 2 3 2 2 3 7" xfId="3563" xr:uid="{00000000-0005-0000-0000-00004F0B0000}"/>
    <cellStyle name="Calculation 2 3 2 2 3 8" xfId="3564" xr:uid="{00000000-0005-0000-0000-0000500B0000}"/>
    <cellStyle name="Calculation 2 3 2 2 3 9" xfId="3565" xr:uid="{00000000-0005-0000-0000-0000510B0000}"/>
    <cellStyle name="Calculation 2 3 2 2 4" xfId="3566" xr:uid="{00000000-0005-0000-0000-0000520B0000}"/>
    <cellStyle name="Calculation 2 3 2 2 4 10" xfId="3567" xr:uid="{00000000-0005-0000-0000-0000530B0000}"/>
    <cellStyle name="Calculation 2 3 2 2 4 2" xfId="3568" xr:uid="{00000000-0005-0000-0000-0000540B0000}"/>
    <cellStyle name="Calculation 2 3 2 2 4 2 2" xfId="3569" xr:uid="{00000000-0005-0000-0000-0000550B0000}"/>
    <cellStyle name="Calculation 2 3 2 2 4 2 2 2" xfId="3570" xr:uid="{00000000-0005-0000-0000-0000560B0000}"/>
    <cellStyle name="Calculation 2 3 2 2 4 2 2 3" xfId="3571" xr:uid="{00000000-0005-0000-0000-0000570B0000}"/>
    <cellStyle name="Calculation 2 3 2 2 4 2 2 4" xfId="3572" xr:uid="{00000000-0005-0000-0000-0000580B0000}"/>
    <cellStyle name="Calculation 2 3 2 2 4 2 2 5" xfId="3573" xr:uid="{00000000-0005-0000-0000-0000590B0000}"/>
    <cellStyle name="Calculation 2 3 2 2 4 2 2 6" xfId="3574" xr:uid="{00000000-0005-0000-0000-00005A0B0000}"/>
    <cellStyle name="Calculation 2 3 2 2 4 2 2 7" xfId="3575" xr:uid="{00000000-0005-0000-0000-00005B0B0000}"/>
    <cellStyle name="Calculation 2 3 2 2 4 2 3" xfId="3576" xr:uid="{00000000-0005-0000-0000-00005C0B0000}"/>
    <cellStyle name="Calculation 2 3 2 2 4 2 4" xfId="3577" xr:uid="{00000000-0005-0000-0000-00005D0B0000}"/>
    <cellStyle name="Calculation 2 3 2 2 4 3" xfId="3578" xr:uid="{00000000-0005-0000-0000-00005E0B0000}"/>
    <cellStyle name="Calculation 2 3 2 2 4 3 2" xfId="3579" xr:uid="{00000000-0005-0000-0000-00005F0B0000}"/>
    <cellStyle name="Calculation 2 3 2 2 4 3 2 2" xfId="3580" xr:uid="{00000000-0005-0000-0000-0000600B0000}"/>
    <cellStyle name="Calculation 2 3 2 2 4 3 2 3" xfId="3581" xr:uid="{00000000-0005-0000-0000-0000610B0000}"/>
    <cellStyle name="Calculation 2 3 2 2 4 3 2 4" xfId="3582" xr:uid="{00000000-0005-0000-0000-0000620B0000}"/>
    <cellStyle name="Calculation 2 3 2 2 4 3 2 5" xfId="3583" xr:uid="{00000000-0005-0000-0000-0000630B0000}"/>
    <cellStyle name="Calculation 2 3 2 2 4 3 2 6" xfId="3584" xr:uid="{00000000-0005-0000-0000-0000640B0000}"/>
    <cellStyle name="Calculation 2 3 2 2 4 3 2 7" xfId="3585" xr:uid="{00000000-0005-0000-0000-0000650B0000}"/>
    <cellStyle name="Calculation 2 3 2 2 4 3 3" xfId="3586" xr:uid="{00000000-0005-0000-0000-0000660B0000}"/>
    <cellStyle name="Calculation 2 3 2 2 4 3 4" xfId="3587" xr:uid="{00000000-0005-0000-0000-0000670B0000}"/>
    <cellStyle name="Calculation 2 3 2 2 4 4" xfId="3588" xr:uid="{00000000-0005-0000-0000-0000680B0000}"/>
    <cellStyle name="Calculation 2 3 2 2 4 4 2" xfId="3589" xr:uid="{00000000-0005-0000-0000-0000690B0000}"/>
    <cellStyle name="Calculation 2 3 2 2 4 4 2 2" xfId="3590" xr:uid="{00000000-0005-0000-0000-00006A0B0000}"/>
    <cellStyle name="Calculation 2 3 2 2 4 4 2 3" xfId="3591" xr:uid="{00000000-0005-0000-0000-00006B0B0000}"/>
    <cellStyle name="Calculation 2 3 2 2 4 4 2 4" xfId="3592" xr:uid="{00000000-0005-0000-0000-00006C0B0000}"/>
    <cellStyle name="Calculation 2 3 2 2 4 4 2 5" xfId="3593" xr:uid="{00000000-0005-0000-0000-00006D0B0000}"/>
    <cellStyle name="Calculation 2 3 2 2 4 4 2 6" xfId="3594" xr:uid="{00000000-0005-0000-0000-00006E0B0000}"/>
    <cellStyle name="Calculation 2 3 2 2 4 4 2 7" xfId="3595" xr:uid="{00000000-0005-0000-0000-00006F0B0000}"/>
    <cellStyle name="Calculation 2 3 2 2 4 4 3" xfId="3596" xr:uid="{00000000-0005-0000-0000-0000700B0000}"/>
    <cellStyle name="Calculation 2 3 2 2 4 4 4" xfId="3597" xr:uid="{00000000-0005-0000-0000-0000710B0000}"/>
    <cellStyle name="Calculation 2 3 2 2 4 5" xfId="3598" xr:uid="{00000000-0005-0000-0000-0000720B0000}"/>
    <cellStyle name="Calculation 2 3 2 2 4 5 2" xfId="3599" xr:uid="{00000000-0005-0000-0000-0000730B0000}"/>
    <cellStyle name="Calculation 2 3 2 2 4 5 3" xfId="3600" xr:uid="{00000000-0005-0000-0000-0000740B0000}"/>
    <cellStyle name="Calculation 2 3 2 2 4 5 4" xfId="3601" xr:uid="{00000000-0005-0000-0000-0000750B0000}"/>
    <cellStyle name="Calculation 2 3 2 2 4 5 5" xfId="3602" xr:uid="{00000000-0005-0000-0000-0000760B0000}"/>
    <cellStyle name="Calculation 2 3 2 2 4 5 6" xfId="3603" xr:uid="{00000000-0005-0000-0000-0000770B0000}"/>
    <cellStyle name="Calculation 2 3 2 2 4 5 7" xfId="3604" xr:uid="{00000000-0005-0000-0000-0000780B0000}"/>
    <cellStyle name="Calculation 2 3 2 2 4 5 8" xfId="3605" xr:uid="{00000000-0005-0000-0000-0000790B0000}"/>
    <cellStyle name="Calculation 2 3 2 2 4 6" xfId="3606" xr:uid="{00000000-0005-0000-0000-00007A0B0000}"/>
    <cellStyle name="Calculation 2 3 2 2 4 6 2" xfId="3607" xr:uid="{00000000-0005-0000-0000-00007B0B0000}"/>
    <cellStyle name="Calculation 2 3 2 2 4 6 3" xfId="3608" xr:uid="{00000000-0005-0000-0000-00007C0B0000}"/>
    <cellStyle name="Calculation 2 3 2 2 4 6 4" xfId="3609" xr:uid="{00000000-0005-0000-0000-00007D0B0000}"/>
    <cellStyle name="Calculation 2 3 2 2 4 6 5" xfId="3610" xr:uid="{00000000-0005-0000-0000-00007E0B0000}"/>
    <cellStyle name="Calculation 2 3 2 2 4 6 6" xfId="3611" xr:uid="{00000000-0005-0000-0000-00007F0B0000}"/>
    <cellStyle name="Calculation 2 3 2 2 4 6 7" xfId="3612" xr:uid="{00000000-0005-0000-0000-0000800B0000}"/>
    <cellStyle name="Calculation 2 3 2 2 4 7" xfId="3613" xr:uid="{00000000-0005-0000-0000-0000810B0000}"/>
    <cellStyle name="Calculation 2 3 2 2 4 8" xfId="3614" xr:uid="{00000000-0005-0000-0000-0000820B0000}"/>
    <cellStyle name="Calculation 2 3 2 2 4 9" xfId="3615" xr:uid="{00000000-0005-0000-0000-0000830B0000}"/>
    <cellStyle name="Calculation 2 3 2 2 5" xfId="3616" xr:uid="{00000000-0005-0000-0000-0000840B0000}"/>
    <cellStyle name="Calculation 2 3 2 2 5 2" xfId="3617" xr:uid="{00000000-0005-0000-0000-0000850B0000}"/>
    <cellStyle name="Calculation 2 3 2 2 5 2 2" xfId="3618" xr:uid="{00000000-0005-0000-0000-0000860B0000}"/>
    <cellStyle name="Calculation 2 3 2 2 5 2 3" xfId="3619" xr:uid="{00000000-0005-0000-0000-0000870B0000}"/>
    <cellStyle name="Calculation 2 3 2 2 5 2 4" xfId="3620" xr:uid="{00000000-0005-0000-0000-0000880B0000}"/>
    <cellStyle name="Calculation 2 3 2 2 5 2 5" xfId="3621" xr:uid="{00000000-0005-0000-0000-0000890B0000}"/>
    <cellStyle name="Calculation 2 3 2 2 5 2 6" xfId="3622" xr:uid="{00000000-0005-0000-0000-00008A0B0000}"/>
    <cellStyle name="Calculation 2 3 2 2 5 2 7" xfId="3623" xr:uid="{00000000-0005-0000-0000-00008B0B0000}"/>
    <cellStyle name="Calculation 2 3 2 2 5 3" xfId="3624" xr:uid="{00000000-0005-0000-0000-00008C0B0000}"/>
    <cellStyle name="Calculation 2 3 2 2 5 4" xfId="3625" xr:uid="{00000000-0005-0000-0000-00008D0B0000}"/>
    <cellStyle name="Calculation 2 3 2 2 5 5" xfId="3626" xr:uid="{00000000-0005-0000-0000-00008E0B0000}"/>
    <cellStyle name="Calculation 2 3 2 2 6" xfId="3627" xr:uid="{00000000-0005-0000-0000-00008F0B0000}"/>
    <cellStyle name="Calculation 2 3 2 2 6 2" xfId="3628" xr:uid="{00000000-0005-0000-0000-0000900B0000}"/>
    <cellStyle name="Calculation 2 3 2 2 6 2 2" xfId="3629" xr:uid="{00000000-0005-0000-0000-0000910B0000}"/>
    <cellStyle name="Calculation 2 3 2 2 6 2 3" xfId="3630" xr:uid="{00000000-0005-0000-0000-0000920B0000}"/>
    <cellStyle name="Calculation 2 3 2 2 6 2 4" xfId="3631" xr:uid="{00000000-0005-0000-0000-0000930B0000}"/>
    <cellStyle name="Calculation 2 3 2 2 6 2 5" xfId="3632" xr:uid="{00000000-0005-0000-0000-0000940B0000}"/>
    <cellStyle name="Calculation 2 3 2 2 6 2 6" xfId="3633" xr:uid="{00000000-0005-0000-0000-0000950B0000}"/>
    <cellStyle name="Calculation 2 3 2 2 6 2 7" xfId="3634" xr:uid="{00000000-0005-0000-0000-0000960B0000}"/>
    <cellStyle name="Calculation 2 3 2 2 6 3" xfId="3635" xr:uid="{00000000-0005-0000-0000-0000970B0000}"/>
    <cellStyle name="Calculation 2 3 2 2 6 4" xfId="3636" xr:uid="{00000000-0005-0000-0000-0000980B0000}"/>
    <cellStyle name="Calculation 2 3 2 2 6 5" xfId="3637" xr:uid="{00000000-0005-0000-0000-0000990B0000}"/>
    <cellStyle name="Calculation 2 3 2 2 7" xfId="3638" xr:uid="{00000000-0005-0000-0000-00009A0B0000}"/>
    <cellStyle name="Calculation 2 3 2 2 7 2" xfId="3639" xr:uid="{00000000-0005-0000-0000-00009B0B0000}"/>
    <cellStyle name="Calculation 2 3 2 2 7 2 2" xfId="3640" xr:uid="{00000000-0005-0000-0000-00009C0B0000}"/>
    <cellStyle name="Calculation 2 3 2 2 7 2 3" xfId="3641" xr:uid="{00000000-0005-0000-0000-00009D0B0000}"/>
    <cellStyle name="Calculation 2 3 2 2 7 2 4" xfId="3642" xr:uid="{00000000-0005-0000-0000-00009E0B0000}"/>
    <cellStyle name="Calculation 2 3 2 2 7 2 5" xfId="3643" xr:uid="{00000000-0005-0000-0000-00009F0B0000}"/>
    <cellStyle name="Calculation 2 3 2 2 7 2 6" xfId="3644" xr:uid="{00000000-0005-0000-0000-0000A00B0000}"/>
    <cellStyle name="Calculation 2 3 2 2 7 2 7" xfId="3645" xr:uid="{00000000-0005-0000-0000-0000A10B0000}"/>
    <cellStyle name="Calculation 2 3 2 2 7 3" xfId="3646" xr:uid="{00000000-0005-0000-0000-0000A20B0000}"/>
    <cellStyle name="Calculation 2 3 2 2 7 4" xfId="3647" xr:uid="{00000000-0005-0000-0000-0000A30B0000}"/>
    <cellStyle name="Calculation 2 3 2 2 7 5" xfId="3648" xr:uid="{00000000-0005-0000-0000-0000A40B0000}"/>
    <cellStyle name="Calculation 2 3 2 2 8" xfId="3649" xr:uid="{00000000-0005-0000-0000-0000A50B0000}"/>
    <cellStyle name="Calculation 2 3 2 2 8 2" xfId="3650" xr:uid="{00000000-0005-0000-0000-0000A60B0000}"/>
    <cellStyle name="Calculation 2 3 2 2 8 2 2" xfId="3651" xr:uid="{00000000-0005-0000-0000-0000A70B0000}"/>
    <cellStyle name="Calculation 2 3 2 2 8 2 3" xfId="3652" xr:uid="{00000000-0005-0000-0000-0000A80B0000}"/>
    <cellStyle name="Calculation 2 3 2 2 8 2 4" xfId="3653" xr:uid="{00000000-0005-0000-0000-0000A90B0000}"/>
    <cellStyle name="Calculation 2 3 2 2 8 2 5" xfId="3654" xr:uid="{00000000-0005-0000-0000-0000AA0B0000}"/>
    <cellStyle name="Calculation 2 3 2 2 8 2 6" xfId="3655" xr:uid="{00000000-0005-0000-0000-0000AB0B0000}"/>
    <cellStyle name="Calculation 2 3 2 2 8 2 7" xfId="3656" xr:uid="{00000000-0005-0000-0000-0000AC0B0000}"/>
    <cellStyle name="Calculation 2 3 2 2 8 3" xfId="3657" xr:uid="{00000000-0005-0000-0000-0000AD0B0000}"/>
    <cellStyle name="Calculation 2 3 2 2 8 4" xfId="3658" xr:uid="{00000000-0005-0000-0000-0000AE0B0000}"/>
    <cellStyle name="Calculation 2 3 2 2 8 5" xfId="3659" xr:uid="{00000000-0005-0000-0000-0000AF0B0000}"/>
    <cellStyle name="Calculation 2 3 2 2 9" xfId="3660" xr:uid="{00000000-0005-0000-0000-0000B00B0000}"/>
    <cellStyle name="Calculation 2 3 2 2 9 2" xfId="3661" xr:uid="{00000000-0005-0000-0000-0000B10B0000}"/>
    <cellStyle name="Calculation 2 3 2 2 9 3" xfId="3662" xr:uid="{00000000-0005-0000-0000-0000B20B0000}"/>
    <cellStyle name="Calculation 2 3 2 2 9 4" xfId="3663" xr:uid="{00000000-0005-0000-0000-0000B30B0000}"/>
    <cellStyle name="Calculation 2 3 2 2 9 5" xfId="3664" xr:uid="{00000000-0005-0000-0000-0000B40B0000}"/>
    <cellStyle name="Calculation 2 3 2 2 9 6" xfId="3665" xr:uid="{00000000-0005-0000-0000-0000B50B0000}"/>
    <cellStyle name="Calculation 2 3 2 2 9 7" xfId="3666" xr:uid="{00000000-0005-0000-0000-0000B60B0000}"/>
    <cellStyle name="Calculation 2 3 2 2 9 8" xfId="3667" xr:uid="{00000000-0005-0000-0000-0000B70B0000}"/>
    <cellStyle name="Calculation 2 3 2 3" xfId="3668" xr:uid="{00000000-0005-0000-0000-0000B80B0000}"/>
    <cellStyle name="Calculation 2 3 2 3 10" xfId="3669" xr:uid="{00000000-0005-0000-0000-0000B90B0000}"/>
    <cellStyle name="Calculation 2 3 2 3 10 2" xfId="3670" xr:uid="{00000000-0005-0000-0000-0000BA0B0000}"/>
    <cellStyle name="Calculation 2 3 2 3 10 3" xfId="3671" xr:uid="{00000000-0005-0000-0000-0000BB0B0000}"/>
    <cellStyle name="Calculation 2 3 2 3 10 4" xfId="3672" xr:uid="{00000000-0005-0000-0000-0000BC0B0000}"/>
    <cellStyle name="Calculation 2 3 2 3 10 5" xfId="3673" xr:uid="{00000000-0005-0000-0000-0000BD0B0000}"/>
    <cellStyle name="Calculation 2 3 2 3 11" xfId="3674" xr:uid="{00000000-0005-0000-0000-0000BE0B0000}"/>
    <cellStyle name="Calculation 2 3 2 3 11 2" xfId="3675" xr:uid="{00000000-0005-0000-0000-0000BF0B0000}"/>
    <cellStyle name="Calculation 2 3 2 3 11 3" xfId="3676" xr:uid="{00000000-0005-0000-0000-0000C00B0000}"/>
    <cellStyle name="Calculation 2 3 2 3 11 4" xfId="3677" xr:uid="{00000000-0005-0000-0000-0000C10B0000}"/>
    <cellStyle name="Calculation 2 3 2 3 11 5" xfId="3678" xr:uid="{00000000-0005-0000-0000-0000C20B0000}"/>
    <cellStyle name="Calculation 2 3 2 3 12" xfId="3679" xr:uid="{00000000-0005-0000-0000-0000C30B0000}"/>
    <cellStyle name="Calculation 2 3 2 3 12 2" xfId="3680" xr:uid="{00000000-0005-0000-0000-0000C40B0000}"/>
    <cellStyle name="Calculation 2 3 2 3 12 3" xfId="3681" xr:uid="{00000000-0005-0000-0000-0000C50B0000}"/>
    <cellStyle name="Calculation 2 3 2 3 12 4" xfId="3682" xr:uid="{00000000-0005-0000-0000-0000C60B0000}"/>
    <cellStyle name="Calculation 2 3 2 3 12 5" xfId="3683" xr:uid="{00000000-0005-0000-0000-0000C70B0000}"/>
    <cellStyle name="Calculation 2 3 2 3 13" xfId="3684" xr:uid="{00000000-0005-0000-0000-0000C80B0000}"/>
    <cellStyle name="Calculation 2 3 2 3 13 2" xfId="3685" xr:uid="{00000000-0005-0000-0000-0000C90B0000}"/>
    <cellStyle name="Calculation 2 3 2 3 13 3" xfId="3686" xr:uid="{00000000-0005-0000-0000-0000CA0B0000}"/>
    <cellStyle name="Calculation 2 3 2 3 13 4" xfId="3687" xr:uid="{00000000-0005-0000-0000-0000CB0B0000}"/>
    <cellStyle name="Calculation 2 3 2 3 13 5" xfId="3688" xr:uid="{00000000-0005-0000-0000-0000CC0B0000}"/>
    <cellStyle name="Calculation 2 3 2 3 14" xfId="3689" xr:uid="{00000000-0005-0000-0000-0000CD0B0000}"/>
    <cellStyle name="Calculation 2 3 2 3 14 2" xfId="3690" xr:uid="{00000000-0005-0000-0000-0000CE0B0000}"/>
    <cellStyle name="Calculation 2 3 2 3 14 3" xfId="3691" xr:uid="{00000000-0005-0000-0000-0000CF0B0000}"/>
    <cellStyle name="Calculation 2 3 2 3 14 4" xfId="3692" xr:uid="{00000000-0005-0000-0000-0000D00B0000}"/>
    <cellStyle name="Calculation 2 3 2 3 14 5" xfId="3693" xr:uid="{00000000-0005-0000-0000-0000D10B0000}"/>
    <cellStyle name="Calculation 2 3 2 3 15" xfId="3694" xr:uid="{00000000-0005-0000-0000-0000D20B0000}"/>
    <cellStyle name="Calculation 2 3 2 3 15 2" xfId="3695" xr:uid="{00000000-0005-0000-0000-0000D30B0000}"/>
    <cellStyle name="Calculation 2 3 2 3 15 3" xfId="3696" xr:uid="{00000000-0005-0000-0000-0000D40B0000}"/>
    <cellStyle name="Calculation 2 3 2 3 15 4" xfId="3697" xr:uid="{00000000-0005-0000-0000-0000D50B0000}"/>
    <cellStyle name="Calculation 2 3 2 3 15 5" xfId="3698" xr:uid="{00000000-0005-0000-0000-0000D60B0000}"/>
    <cellStyle name="Calculation 2 3 2 3 16" xfId="3699" xr:uid="{00000000-0005-0000-0000-0000D70B0000}"/>
    <cellStyle name="Calculation 2 3 2 3 16 2" xfId="3700" xr:uid="{00000000-0005-0000-0000-0000D80B0000}"/>
    <cellStyle name="Calculation 2 3 2 3 16 3" xfId="3701" xr:uid="{00000000-0005-0000-0000-0000D90B0000}"/>
    <cellStyle name="Calculation 2 3 2 3 16 4" xfId="3702" xr:uid="{00000000-0005-0000-0000-0000DA0B0000}"/>
    <cellStyle name="Calculation 2 3 2 3 16 5" xfId="3703" xr:uid="{00000000-0005-0000-0000-0000DB0B0000}"/>
    <cellStyle name="Calculation 2 3 2 3 17" xfId="3704" xr:uid="{00000000-0005-0000-0000-0000DC0B0000}"/>
    <cellStyle name="Calculation 2 3 2 3 17 2" xfId="3705" xr:uid="{00000000-0005-0000-0000-0000DD0B0000}"/>
    <cellStyle name="Calculation 2 3 2 3 17 3" xfId="3706" xr:uid="{00000000-0005-0000-0000-0000DE0B0000}"/>
    <cellStyle name="Calculation 2 3 2 3 17 4" xfId="3707" xr:uid="{00000000-0005-0000-0000-0000DF0B0000}"/>
    <cellStyle name="Calculation 2 3 2 3 17 5" xfId="3708" xr:uid="{00000000-0005-0000-0000-0000E00B0000}"/>
    <cellStyle name="Calculation 2 3 2 3 18" xfId="3709" xr:uid="{00000000-0005-0000-0000-0000E10B0000}"/>
    <cellStyle name="Calculation 2 3 2 3 2" xfId="3710" xr:uid="{00000000-0005-0000-0000-0000E20B0000}"/>
    <cellStyle name="Calculation 2 3 2 3 2 10" xfId="3711" xr:uid="{00000000-0005-0000-0000-0000E30B0000}"/>
    <cellStyle name="Calculation 2 3 2 3 2 2" xfId="3712" xr:uid="{00000000-0005-0000-0000-0000E40B0000}"/>
    <cellStyle name="Calculation 2 3 2 3 2 2 2" xfId="3713" xr:uid="{00000000-0005-0000-0000-0000E50B0000}"/>
    <cellStyle name="Calculation 2 3 2 3 2 2 2 2" xfId="3714" xr:uid="{00000000-0005-0000-0000-0000E60B0000}"/>
    <cellStyle name="Calculation 2 3 2 3 2 2 2 3" xfId="3715" xr:uid="{00000000-0005-0000-0000-0000E70B0000}"/>
    <cellStyle name="Calculation 2 3 2 3 2 2 2 4" xfId="3716" xr:uid="{00000000-0005-0000-0000-0000E80B0000}"/>
    <cellStyle name="Calculation 2 3 2 3 2 2 2 5" xfId="3717" xr:uid="{00000000-0005-0000-0000-0000E90B0000}"/>
    <cellStyle name="Calculation 2 3 2 3 2 2 2 6" xfId="3718" xr:uid="{00000000-0005-0000-0000-0000EA0B0000}"/>
    <cellStyle name="Calculation 2 3 2 3 2 2 2 7" xfId="3719" xr:uid="{00000000-0005-0000-0000-0000EB0B0000}"/>
    <cellStyle name="Calculation 2 3 2 3 2 2 3" xfId="3720" xr:uid="{00000000-0005-0000-0000-0000EC0B0000}"/>
    <cellStyle name="Calculation 2 3 2 3 2 2 4" xfId="3721" xr:uid="{00000000-0005-0000-0000-0000ED0B0000}"/>
    <cellStyle name="Calculation 2 3 2 3 2 3" xfId="3722" xr:uid="{00000000-0005-0000-0000-0000EE0B0000}"/>
    <cellStyle name="Calculation 2 3 2 3 2 3 2" xfId="3723" xr:uid="{00000000-0005-0000-0000-0000EF0B0000}"/>
    <cellStyle name="Calculation 2 3 2 3 2 3 2 2" xfId="3724" xr:uid="{00000000-0005-0000-0000-0000F00B0000}"/>
    <cellStyle name="Calculation 2 3 2 3 2 3 2 3" xfId="3725" xr:uid="{00000000-0005-0000-0000-0000F10B0000}"/>
    <cellStyle name="Calculation 2 3 2 3 2 3 2 4" xfId="3726" xr:uid="{00000000-0005-0000-0000-0000F20B0000}"/>
    <cellStyle name="Calculation 2 3 2 3 2 3 2 5" xfId="3727" xr:uid="{00000000-0005-0000-0000-0000F30B0000}"/>
    <cellStyle name="Calculation 2 3 2 3 2 3 2 6" xfId="3728" xr:uid="{00000000-0005-0000-0000-0000F40B0000}"/>
    <cellStyle name="Calculation 2 3 2 3 2 3 2 7" xfId="3729" xr:uid="{00000000-0005-0000-0000-0000F50B0000}"/>
    <cellStyle name="Calculation 2 3 2 3 2 3 3" xfId="3730" xr:uid="{00000000-0005-0000-0000-0000F60B0000}"/>
    <cellStyle name="Calculation 2 3 2 3 2 3 4" xfId="3731" xr:uid="{00000000-0005-0000-0000-0000F70B0000}"/>
    <cellStyle name="Calculation 2 3 2 3 2 4" xfId="3732" xr:uid="{00000000-0005-0000-0000-0000F80B0000}"/>
    <cellStyle name="Calculation 2 3 2 3 2 4 2" xfId="3733" xr:uid="{00000000-0005-0000-0000-0000F90B0000}"/>
    <cellStyle name="Calculation 2 3 2 3 2 4 2 2" xfId="3734" xr:uid="{00000000-0005-0000-0000-0000FA0B0000}"/>
    <cellStyle name="Calculation 2 3 2 3 2 4 2 3" xfId="3735" xr:uid="{00000000-0005-0000-0000-0000FB0B0000}"/>
    <cellStyle name="Calculation 2 3 2 3 2 4 2 4" xfId="3736" xr:uid="{00000000-0005-0000-0000-0000FC0B0000}"/>
    <cellStyle name="Calculation 2 3 2 3 2 4 2 5" xfId="3737" xr:uid="{00000000-0005-0000-0000-0000FD0B0000}"/>
    <cellStyle name="Calculation 2 3 2 3 2 4 2 6" xfId="3738" xr:uid="{00000000-0005-0000-0000-0000FE0B0000}"/>
    <cellStyle name="Calculation 2 3 2 3 2 4 2 7" xfId="3739" xr:uid="{00000000-0005-0000-0000-0000FF0B0000}"/>
    <cellStyle name="Calculation 2 3 2 3 2 4 3" xfId="3740" xr:uid="{00000000-0005-0000-0000-0000000C0000}"/>
    <cellStyle name="Calculation 2 3 2 3 2 4 4" xfId="3741" xr:uid="{00000000-0005-0000-0000-0000010C0000}"/>
    <cellStyle name="Calculation 2 3 2 3 2 5" xfId="3742" xr:uid="{00000000-0005-0000-0000-0000020C0000}"/>
    <cellStyle name="Calculation 2 3 2 3 2 5 2" xfId="3743" xr:uid="{00000000-0005-0000-0000-0000030C0000}"/>
    <cellStyle name="Calculation 2 3 2 3 2 5 3" xfId="3744" xr:uid="{00000000-0005-0000-0000-0000040C0000}"/>
    <cellStyle name="Calculation 2 3 2 3 2 5 4" xfId="3745" xr:uid="{00000000-0005-0000-0000-0000050C0000}"/>
    <cellStyle name="Calculation 2 3 2 3 2 5 5" xfId="3746" xr:uid="{00000000-0005-0000-0000-0000060C0000}"/>
    <cellStyle name="Calculation 2 3 2 3 2 5 6" xfId="3747" xr:uid="{00000000-0005-0000-0000-0000070C0000}"/>
    <cellStyle name="Calculation 2 3 2 3 2 5 7" xfId="3748" xr:uid="{00000000-0005-0000-0000-0000080C0000}"/>
    <cellStyle name="Calculation 2 3 2 3 2 5 8" xfId="3749" xr:uid="{00000000-0005-0000-0000-0000090C0000}"/>
    <cellStyle name="Calculation 2 3 2 3 2 6" xfId="3750" xr:uid="{00000000-0005-0000-0000-00000A0C0000}"/>
    <cellStyle name="Calculation 2 3 2 3 2 6 2" xfId="3751" xr:uid="{00000000-0005-0000-0000-00000B0C0000}"/>
    <cellStyle name="Calculation 2 3 2 3 2 6 3" xfId="3752" xr:uid="{00000000-0005-0000-0000-00000C0C0000}"/>
    <cellStyle name="Calculation 2 3 2 3 2 6 4" xfId="3753" xr:uid="{00000000-0005-0000-0000-00000D0C0000}"/>
    <cellStyle name="Calculation 2 3 2 3 2 6 5" xfId="3754" xr:uid="{00000000-0005-0000-0000-00000E0C0000}"/>
    <cellStyle name="Calculation 2 3 2 3 2 6 6" xfId="3755" xr:uid="{00000000-0005-0000-0000-00000F0C0000}"/>
    <cellStyle name="Calculation 2 3 2 3 2 6 7" xfId="3756" xr:uid="{00000000-0005-0000-0000-0000100C0000}"/>
    <cellStyle name="Calculation 2 3 2 3 2 7" xfId="3757" xr:uid="{00000000-0005-0000-0000-0000110C0000}"/>
    <cellStyle name="Calculation 2 3 2 3 2 8" xfId="3758" xr:uid="{00000000-0005-0000-0000-0000120C0000}"/>
    <cellStyle name="Calculation 2 3 2 3 2 9" xfId="3759" xr:uid="{00000000-0005-0000-0000-0000130C0000}"/>
    <cellStyle name="Calculation 2 3 2 3 3" xfId="3760" xr:uid="{00000000-0005-0000-0000-0000140C0000}"/>
    <cellStyle name="Calculation 2 3 2 3 3 2" xfId="3761" xr:uid="{00000000-0005-0000-0000-0000150C0000}"/>
    <cellStyle name="Calculation 2 3 2 3 3 2 2" xfId="3762" xr:uid="{00000000-0005-0000-0000-0000160C0000}"/>
    <cellStyle name="Calculation 2 3 2 3 3 2 3" xfId="3763" xr:uid="{00000000-0005-0000-0000-0000170C0000}"/>
    <cellStyle name="Calculation 2 3 2 3 3 2 4" xfId="3764" xr:uid="{00000000-0005-0000-0000-0000180C0000}"/>
    <cellStyle name="Calculation 2 3 2 3 3 2 5" xfId="3765" xr:uid="{00000000-0005-0000-0000-0000190C0000}"/>
    <cellStyle name="Calculation 2 3 2 3 3 2 6" xfId="3766" xr:uid="{00000000-0005-0000-0000-00001A0C0000}"/>
    <cellStyle name="Calculation 2 3 2 3 3 2 7" xfId="3767" xr:uid="{00000000-0005-0000-0000-00001B0C0000}"/>
    <cellStyle name="Calculation 2 3 2 3 3 3" xfId="3768" xr:uid="{00000000-0005-0000-0000-00001C0C0000}"/>
    <cellStyle name="Calculation 2 3 2 3 3 4" xfId="3769" xr:uid="{00000000-0005-0000-0000-00001D0C0000}"/>
    <cellStyle name="Calculation 2 3 2 3 3 5" xfId="3770" xr:uid="{00000000-0005-0000-0000-00001E0C0000}"/>
    <cellStyle name="Calculation 2 3 2 3 4" xfId="3771" xr:uid="{00000000-0005-0000-0000-00001F0C0000}"/>
    <cellStyle name="Calculation 2 3 2 3 4 2" xfId="3772" xr:uid="{00000000-0005-0000-0000-0000200C0000}"/>
    <cellStyle name="Calculation 2 3 2 3 4 2 2" xfId="3773" xr:uid="{00000000-0005-0000-0000-0000210C0000}"/>
    <cellStyle name="Calculation 2 3 2 3 4 2 3" xfId="3774" xr:uid="{00000000-0005-0000-0000-0000220C0000}"/>
    <cellStyle name="Calculation 2 3 2 3 4 2 4" xfId="3775" xr:uid="{00000000-0005-0000-0000-0000230C0000}"/>
    <cellStyle name="Calculation 2 3 2 3 4 2 5" xfId="3776" xr:uid="{00000000-0005-0000-0000-0000240C0000}"/>
    <cellStyle name="Calculation 2 3 2 3 4 2 6" xfId="3777" xr:uid="{00000000-0005-0000-0000-0000250C0000}"/>
    <cellStyle name="Calculation 2 3 2 3 4 2 7" xfId="3778" xr:uid="{00000000-0005-0000-0000-0000260C0000}"/>
    <cellStyle name="Calculation 2 3 2 3 4 3" xfId="3779" xr:uid="{00000000-0005-0000-0000-0000270C0000}"/>
    <cellStyle name="Calculation 2 3 2 3 4 4" xfId="3780" xr:uid="{00000000-0005-0000-0000-0000280C0000}"/>
    <cellStyle name="Calculation 2 3 2 3 4 5" xfId="3781" xr:uid="{00000000-0005-0000-0000-0000290C0000}"/>
    <cellStyle name="Calculation 2 3 2 3 5" xfId="3782" xr:uid="{00000000-0005-0000-0000-00002A0C0000}"/>
    <cellStyle name="Calculation 2 3 2 3 5 2" xfId="3783" xr:uid="{00000000-0005-0000-0000-00002B0C0000}"/>
    <cellStyle name="Calculation 2 3 2 3 5 2 2" xfId="3784" xr:uid="{00000000-0005-0000-0000-00002C0C0000}"/>
    <cellStyle name="Calculation 2 3 2 3 5 2 3" xfId="3785" xr:uid="{00000000-0005-0000-0000-00002D0C0000}"/>
    <cellStyle name="Calculation 2 3 2 3 5 2 4" xfId="3786" xr:uid="{00000000-0005-0000-0000-00002E0C0000}"/>
    <cellStyle name="Calculation 2 3 2 3 5 2 5" xfId="3787" xr:uid="{00000000-0005-0000-0000-00002F0C0000}"/>
    <cellStyle name="Calculation 2 3 2 3 5 2 6" xfId="3788" xr:uid="{00000000-0005-0000-0000-0000300C0000}"/>
    <cellStyle name="Calculation 2 3 2 3 5 2 7" xfId="3789" xr:uid="{00000000-0005-0000-0000-0000310C0000}"/>
    <cellStyle name="Calculation 2 3 2 3 5 3" xfId="3790" xr:uid="{00000000-0005-0000-0000-0000320C0000}"/>
    <cellStyle name="Calculation 2 3 2 3 5 4" xfId="3791" xr:uid="{00000000-0005-0000-0000-0000330C0000}"/>
    <cellStyle name="Calculation 2 3 2 3 5 5" xfId="3792" xr:uid="{00000000-0005-0000-0000-0000340C0000}"/>
    <cellStyle name="Calculation 2 3 2 3 6" xfId="3793" xr:uid="{00000000-0005-0000-0000-0000350C0000}"/>
    <cellStyle name="Calculation 2 3 2 3 6 2" xfId="3794" xr:uid="{00000000-0005-0000-0000-0000360C0000}"/>
    <cellStyle name="Calculation 2 3 2 3 6 3" xfId="3795" xr:uid="{00000000-0005-0000-0000-0000370C0000}"/>
    <cellStyle name="Calculation 2 3 2 3 6 4" xfId="3796" xr:uid="{00000000-0005-0000-0000-0000380C0000}"/>
    <cellStyle name="Calculation 2 3 2 3 6 5" xfId="3797" xr:uid="{00000000-0005-0000-0000-0000390C0000}"/>
    <cellStyle name="Calculation 2 3 2 3 6 6" xfId="3798" xr:uid="{00000000-0005-0000-0000-00003A0C0000}"/>
    <cellStyle name="Calculation 2 3 2 3 6 7" xfId="3799" xr:uid="{00000000-0005-0000-0000-00003B0C0000}"/>
    <cellStyle name="Calculation 2 3 2 3 6 8" xfId="3800" xr:uid="{00000000-0005-0000-0000-00003C0C0000}"/>
    <cellStyle name="Calculation 2 3 2 3 7" xfId="3801" xr:uid="{00000000-0005-0000-0000-00003D0C0000}"/>
    <cellStyle name="Calculation 2 3 2 3 7 2" xfId="3802" xr:uid="{00000000-0005-0000-0000-00003E0C0000}"/>
    <cellStyle name="Calculation 2 3 2 3 7 3" xfId="3803" xr:uid="{00000000-0005-0000-0000-00003F0C0000}"/>
    <cellStyle name="Calculation 2 3 2 3 7 4" xfId="3804" xr:uid="{00000000-0005-0000-0000-0000400C0000}"/>
    <cellStyle name="Calculation 2 3 2 3 7 5" xfId="3805" xr:uid="{00000000-0005-0000-0000-0000410C0000}"/>
    <cellStyle name="Calculation 2 3 2 3 7 6" xfId="3806" xr:uid="{00000000-0005-0000-0000-0000420C0000}"/>
    <cellStyle name="Calculation 2 3 2 3 7 7" xfId="3807" xr:uid="{00000000-0005-0000-0000-0000430C0000}"/>
    <cellStyle name="Calculation 2 3 2 3 8" xfId="3808" xr:uid="{00000000-0005-0000-0000-0000440C0000}"/>
    <cellStyle name="Calculation 2 3 2 3 8 2" xfId="3809" xr:uid="{00000000-0005-0000-0000-0000450C0000}"/>
    <cellStyle name="Calculation 2 3 2 3 8 3" xfId="3810" xr:uid="{00000000-0005-0000-0000-0000460C0000}"/>
    <cellStyle name="Calculation 2 3 2 3 8 4" xfId="3811" xr:uid="{00000000-0005-0000-0000-0000470C0000}"/>
    <cellStyle name="Calculation 2 3 2 3 8 5" xfId="3812" xr:uid="{00000000-0005-0000-0000-0000480C0000}"/>
    <cellStyle name="Calculation 2 3 2 3 9" xfId="3813" xr:uid="{00000000-0005-0000-0000-0000490C0000}"/>
    <cellStyle name="Calculation 2 3 2 3 9 2" xfId="3814" xr:uid="{00000000-0005-0000-0000-00004A0C0000}"/>
    <cellStyle name="Calculation 2 3 2 3 9 3" xfId="3815" xr:uid="{00000000-0005-0000-0000-00004B0C0000}"/>
    <cellStyle name="Calculation 2 3 2 3 9 4" xfId="3816" xr:uid="{00000000-0005-0000-0000-00004C0C0000}"/>
    <cellStyle name="Calculation 2 3 2 3 9 5" xfId="3817" xr:uid="{00000000-0005-0000-0000-00004D0C0000}"/>
    <cellStyle name="Calculation 2 3 2 4" xfId="3818" xr:uid="{00000000-0005-0000-0000-00004E0C0000}"/>
    <cellStyle name="Calculation 2 3 2 4 10" xfId="3819" xr:uid="{00000000-0005-0000-0000-00004F0C0000}"/>
    <cellStyle name="Calculation 2 3 2 4 2" xfId="3820" xr:uid="{00000000-0005-0000-0000-0000500C0000}"/>
    <cellStyle name="Calculation 2 3 2 4 2 2" xfId="3821" xr:uid="{00000000-0005-0000-0000-0000510C0000}"/>
    <cellStyle name="Calculation 2 3 2 4 2 2 2" xfId="3822" xr:uid="{00000000-0005-0000-0000-0000520C0000}"/>
    <cellStyle name="Calculation 2 3 2 4 2 2 3" xfId="3823" xr:uid="{00000000-0005-0000-0000-0000530C0000}"/>
    <cellStyle name="Calculation 2 3 2 4 2 2 4" xfId="3824" xr:uid="{00000000-0005-0000-0000-0000540C0000}"/>
    <cellStyle name="Calculation 2 3 2 4 2 2 5" xfId="3825" xr:uid="{00000000-0005-0000-0000-0000550C0000}"/>
    <cellStyle name="Calculation 2 3 2 4 2 2 6" xfId="3826" xr:uid="{00000000-0005-0000-0000-0000560C0000}"/>
    <cellStyle name="Calculation 2 3 2 4 2 2 7" xfId="3827" xr:uid="{00000000-0005-0000-0000-0000570C0000}"/>
    <cellStyle name="Calculation 2 3 2 4 2 3" xfId="3828" xr:uid="{00000000-0005-0000-0000-0000580C0000}"/>
    <cellStyle name="Calculation 2 3 2 4 2 4" xfId="3829" xr:uid="{00000000-0005-0000-0000-0000590C0000}"/>
    <cellStyle name="Calculation 2 3 2 4 3" xfId="3830" xr:uid="{00000000-0005-0000-0000-00005A0C0000}"/>
    <cellStyle name="Calculation 2 3 2 4 3 2" xfId="3831" xr:uid="{00000000-0005-0000-0000-00005B0C0000}"/>
    <cellStyle name="Calculation 2 3 2 4 3 2 2" xfId="3832" xr:uid="{00000000-0005-0000-0000-00005C0C0000}"/>
    <cellStyle name="Calculation 2 3 2 4 3 2 3" xfId="3833" xr:uid="{00000000-0005-0000-0000-00005D0C0000}"/>
    <cellStyle name="Calculation 2 3 2 4 3 2 4" xfId="3834" xr:uid="{00000000-0005-0000-0000-00005E0C0000}"/>
    <cellStyle name="Calculation 2 3 2 4 3 2 5" xfId="3835" xr:uid="{00000000-0005-0000-0000-00005F0C0000}"/>
    <cellStyle name="Calculation 2 3 2 4 3 2 6" xfId="3836" xr:uid="{00000000-0005-0000-0000-0000600C0000}"/>
    <cellStyle name="Calculation 2 3 2 4 3 2 7" xfId="3837" xr:uid="{00000000-0005-0000-0000-0000610C0000}"/>
    <cellStyle name="Calculation 2 3 2 4 3 3" xfId="3838" xr:uid="{00000000-0005-0000-0000-0000620C0000}"/>
    <cellStyle name="Calculation 2 3 2 4 3 4" xfId="3839" xr:uid="{00000000-0005-0000-0000-0000630C0000}"/>
    <cellStyle name="Calculation 2 3 2 4 4" xfId="3840" xr:uid="{00000000-0005-0000-0000-0000640C0000}"/>
    <cellStyle name="Calculation 2 3 2 4 4 2" xfId="3841" xr:uid="{00000000-0005-0000-0000-0000650C0000}"/>
    <cellStyle name="Calculation 2 3 2 4 4 2 2" xfId="3842" xr:uid="{00000000-0005-0000-0000-0000660C0000}"/>
    <cellStyle name="Calculation 2 3 2 4 4 2 3" xfId="3843" xr:uid="{00000000-0005-0000-0000-0000670C0000}"/>
    <cellStyle name="Calculation 2 3 2 4 4 2 4" xfId="3844" xr:uid="{00000000-0005-0000-0000-0000680C0000}"/>
    <cellStyle name="Calculation 2 3 2 4 4 2 5" xfId="3845" xr:uid="{00000000-0005-0000-0000-0000690C0000}"/>
    <cellStyle name="Calculation 2 3 2 4 4 2 6" xfId="3846" xr:uid="{00000000-0005-0000-0000-00006A0C0000}"/>
    <cellStyle name="Calculation 2 3 2 4 4 2 7" xfId="3847" xr:uid="{00000000-0005-0000-0000-00006B0C0000}"/>
    <cellStyle name="Calculation 2 3 2 4 4 3" xfId="3848" xr:uid="{00000000-0005-0000-0000-00006C0C0000}"/>
    <cellStyle name="Calculation 2 3 2 4 4 4" xfId="3849" xr:uid="{00000000-0005-0000-0000-00006D0C0000}"/>
    <cellStyle name="Calculation 2 3 2 4 5" xfId="3850" xr:uid="{00000000-0005-0000-0000-00006E0C0000}"/>
    <cellStyle name="Calculation 2 3 2 4 5 2" xfId="3851" xr:uid="{00000000-0005-0000-0000-00006F0C0000}"/>
    <cellStyle name="Calculation 2 3 2 4 5 3" xfId="3852" xr:uid="{00000000-0005-0000-0000-0000700C0000}"/>
    <cellStyle name="Calculation 2 3 2 4 5 4" xfId="3853" xr:uid="{00000000-0005-0000-0000-0000710C0000}"/>
    <cellStyle name="Calculation 2 3 2 4 5 5" xfId="3854" xr:uid="{00000000-0005-0000-0000-0000720C0000}"/>
    <cellStyle name="Calculation 2 3 2 4 5 6" xfId="3855" xr:uid="{00000000-0005-0000-0000-0000730C0000}"/>
    <cellStyle name="Calculation 2 3 2 4 5 7" xfId="3856" xr:uid="{00000000-0005-0000-0000-0000740C0000}"/>
    <cellStyle name="Calculation 2 3 2 4 5 8" xfId="3857" xr:uid="{00000000-0005-0000-0000-0000750C0000}"/>
    <cellStyle name="Calculation 2 3 2 4 6" xfId="3858" xr:uid="{00000000-0005-0000-0000-0000760C0000}"/>
    <cellStyle name="Calculation 2 3 2 4 6 2" xfId="3859" xr:uid="{00000000-0005-0000-0000-0000770C0000}"/>
    <cellStyle name="Calculation 2 3 2 4 6 3" xfId="3860" xr:uid="{00000000-0005-0000-0000-0000780C0000}"/>
    <cellStyle name="Calculation 2 3 2 4 6 4" xfId="3861" xr:uid="{00000000-0005-0000-0000-0000790C0000}"/>
    <cellStyle name="Calculation 2 3 2 4 6 5" xfId="3862" xr:uid="{00000000-0005-0000-0000-00007A0C0000}"/>
    <cellStyle name="Calculation 2 3 2 4 6 6" xfId="3863" xr:uid="{00000000-0005-0000-0000-00007B0C0000}"/>
    <cellStyle name="Calculation 2 3 2 4 6 7" xfId="3864" xr:uid="{00000000-0005-0000-0000-00007C0C0000}"/>
    <cellStyle name="Calculation 2 3 2 4 7" xfId="3865" xr:uid="{00000000-0005-0000-0000-00007D0C0000}"/>
    <cellStyle name="Calculation 2 3 2 4 8" xfId="3866" xr:uid="{00000000-0005-0000-0000-00007E0C0000}"/>
    <cellStyle name="Calculation 2 3 2 4 9" xfId="3867" xr:uid="{00000000-0005-0000-0000-00007F0C0000}"/>
    <cellStyle name="Calculation 2 3 2 5" xfId="3868" xr:uid="{00000000-0005-0000-0000-0000800C0000}"/>
    <cellStyle name="Calculation 2 3 2 5 10" xfId="3869" xr:uid="{00000000-0005-0000-0000-0000810C0000}"/>
    <cellStyle name="Calculation 2 3 2 5 2" xfId="3870" xr:uid="{00000000-0005-0000-0000-0000820C0000}"/>
    <cellStyle name="Calculation 2 3 2 5 2 2" xfId="3871" xr:uid="{00000000-0005-0000-0000-0000830C0000}"/>
    <cellStyle name="Calculation 2 3 2 5 2 2 2" xfId="3872" xr:uid="{00000000-0005-0000-0000-0000840C0000}"/>
    <cellStyle name="Calculation 2 3 2 5 2 2 3" xfId="3873" xr:uid="{00000000-0005-0000-0000-0000850C0000}"/>
    <cellStyle name="Calculation 2 3 2 5 2 2 4" xfId="3874" xr:uid="{00000000-0005-0000-0000-0000860C0000}"/>
    <cellStyle name="Calculation 2 3 2 5 2 2 5" xfId="3875" xr:uid="{00000000-0005-0000-0000-0000870C0000}"/>
    <cellStyle name="Calculation 2 3 2 5 2 2 6" xfId="3876" xr:uid="{00000000-0005-0000-0000-0000880C0000}"/>
    <cellStyle name="Calculation 2 3 2 5 2 2 7" xfId="3877" xr:uid="{00000000-0005-0000-0000-0000890C0000}"/>
    <cellStyle name="Calculation 2 3 2 5 2 3" xfId="3878" xr:uid="{00000000-0005-0000-0000-00008A0C0000}"/>
    <cellStyle name="Calculation 2 3 2 5 2 4" xfId="3879" xr:uid="{00000000-0005-0000-0000-00008B0C0000}"/>
    <cellStyle name="Calculation 2 3 2 5 3" xfId="3880" xr:uid="{00000000-0005-0000-0000-00008C0C0000}"/>
    <cellStyle name="Calculation 2 3 2 5 3 2" xfId="3881" xr:uid="{00000000-0005-0000-0000-00008D0C0000}"/>
    <cellStyle name="Calculation 2 3 2 5 3 2 2" xfId="3882" xr:uid="{00000000-0005-0000-0000-00008E0C0000}"/>
    <cellStyle name="Calculation 2 3 2 5 3 2 3" xfId="3883" xr:uid="{00000000-0005-0000-0000-00008F0C0000}"/>
    <cellStyle name="Calculation 2 3 2 5 3 2 4" xfId="3884" xr:uid="{00000000-0005-0000-0000-0000900C0000}"/>
    <cellStyle name="Calculation 2 3 2 5 3 2 5" xfId="3885" xr:uid="{00000000-0005-0000-0000-0000910C0000}"/>
    <cellStyle name="Calculation 2 3 2 5 3 2 6" xfId="3886" xr:uid="{00000000-0005-0000-0000-0000920C0000}"/>
    <cellStyle name="Calculation 2 3 2 5 3 2 7" xfId="3887" xr:uid="{00000000-0005-0000-0000-0000930C0000}"/>
    <cellStyle name="Calculation 2 3 2 5 3 3" xfId="3888" xr:uid="{00000000-0005-0000-0000-0000940C0000}"/>
    <cellStyle name="Calculation 2 3 2 5 3 4" xfId="3889" xr:uid="{00000000-0005-0000-0000-0000950C0000}"/>
    <cellStyle name="Calculation 2 3 2 5 4" xfId="3890" xr:uid="{00000000-0005-0000-0000-0000960C0000}"/>
    <cellStyle name="Calculation 2 3 2 5 4 2" xfId="3891" xr:uid="{00000000-0005-0000-0000-0000970C0000}"/>
    <cellStyle name="Calculation 2 3 2 5 4 2 2" xfId="3892" xr:uid="{00000000-0005-0000-0000-0000980C0000}"/>
    <cellStyle name="Calculation 2 3 2 5 4 2 3" xfId="3893" xr:uid="{00000000-0005-0000-0000-0000990C0000}"/>
    <cellStyle name="Calculation 2 3 2 5 4 2 4" xfId="3894" xr:uid="{00000000-0005-0000-0000-00009A0C0000}"/>
    <cellStyle name="Calculation 2 3 2 5 4 2 5" xfId="3895" xr:uid="{00000000-0005-0000-0000-00009B0C0000}"/>
    <cellStyle name="Calculation 2 3 2 5 4 2 6" xfId="3896" xr:uid="{00000000-0005-0000-0000-00009C0C0000}"/>
    <cellStyle name="Calculation 2 3 2 5 4 2 7" xfId="3897" xr:uid="{00000000-0005-0000-0000-00009D0C0000}"/>
    <cellStyle name="Calculation 2 3 2 5 4 3" xfId="3898" xr:uid="{00000000-0005-0000-0000-00009E0C0000}"/>
    <cellStyle name="Calculation 2 3 2 5 4 4" xfId="3899" xr:uid="{00000000-0005-0000-0000-00009F0C0000}"/>
    <cellStyle name="Calculation 2 3 2 5 5" xfId="3900" xr:uid="{00000000-0005-0000-0000-0000A00C0000}"/>
    <cellStyle name="Calculation 2 3 2 5 5 2" xfId="3901" xr:uid="{00000000-0005-0000-0000-0000A10C0000}"/>
    <cellStyle name="Calculation 2 3 2 5 5 3" xfId="3902" xr:uid="{00000000-0005-0000-0000-0000A20C0000}"/>
    <cellStyle name="Calculation 2 3 2 5 5 4" xfId="3903" xr:uid="{00000000-0005-0000-0000-0000A30C0000}"/>
    <cellStyle name="Calculation 2 3 2 5 5 5" xfId="3904" xr:uid="{00000000-0005-0000-0000-0000A40C0000}"/>
    <cellStyle name="Calculation 2 3 2 5 5 6" xfId="3905" xr:uid="{00000000-0005-0000-0000-0000A50C0000}"/>
    <cellStyle name="Calculation 2 3 2 5 5 7" xfId="3906" xr:uid="{00000000-0005-0000-0000-0000A60C0000}"/>
    <cellStyle name="Calculation 2 3 2 5 5 8" xfId="3907" xr:uid="{00000000-0005-0000-0000-0000A70C0000}"/>
    <cellStyle name="Calculation 2 3 2 5 6" xfId="3908" xr:uid="{00000000-0005-0000-0000-0000A80C0000}"/>
    <cellStyle name="Calculation 2 3 2 5 6 2" xfId="3909" xr:uid="{00000000-0005-0000-0000-0000A90C0000}"/>
    <cellStyle name="Calculation 2 3 2 5 6 3" xfId="3910" xr:uid="{00000000-0005-0000-0000-0000AA0C0000}"/>
    <cellStyle name="Calculation 2 3 2 5 6 4" xfId="3911" xr:uid="{00000000-0005-0000-0000-0000AB0C0000}"/>
    <cellStyle name="Calculation 2 3 2 5 6 5" xfId="3912" xr:uid="{00000000-0005-0000-0000-0000AC0C0000}"/>
    <cellStyle name="Calculation 2 3 2 5 6 6" xfId="3913" xr:uid="{00000000-0005-0000-0000-0000AD0C0000}"/>
    <cellStyle name="Calculation 2 3 2 5 6 7" xfId="3914" xr:uid="{00000000-0005-0000-0000-0000AE0C0000}"/>
    <cellStyle name="Calculation 2 3 2 5 7" xfId="3915" xr:uid="{00000000-0005-0000-0000-0000AF0C0000}"/>
    <cellStyle name="Calculation 2 3 2 5 8" xfId="3916" xr:uid="{00000000-0005-0000-0000-0000B00C0000}"/>
    <cellStyle name="Calculation 2 3 2 5 9" xfId="3917" xr:uid="{00000000-0005-0000-0000-0000B10C0000}"/>
    <cellStyle name="Calculation 2 3 2 6" xfId="3918" xr:uid="{00000000-0005-0000-0000-0000B20C0000}"/>
    <cellStyle name="Calculation 2 3 2 6 2" xfId="3919" xr:uid="{00000000-0005-0000-0000-0000B30C0000}"/>
    <cellStyle name="Calculation 2 3 2 6 2 2" xfId="3920" xr:uid="{00000000-0005-0000-0000-0000B40C0000}"/>
    <cellStyle name="Calculation 2 3 2 6 2 3" xfId="3921" xr:uid="{00000000-0005-0000-0000-0000B50C0000}"/>
    <cellStyle name="Calculation 2 3 2 6 2 4" xfId="3922" xr:uid="{00000000-0005-0000-0000-0000B60C0000}"/>
    <cellStyle name="Calculation 2 3 2 6 2 5" xfId="3923" xr:uid="{00000000-0005-0000-0000-0000B70C0000}"/>
    <cellStyle name="Calculation 2 3 2 6 2 6" xfId="3924" xr:uid="{00000000-0005-0000-0000-0000B80C0000}"/>
    <cellStyle name="Calculation 2 3 2 6 2 7" xfId="3925" xr:uid="{00000000-0005-0000-0000-0000B90C0000}"/>
    <cellStyle name="Calculation 2 3 2 6 3" xfId="3926" xr:uid="{00000000-0005-0000-0000-0000BA0C0000}"/>
    <cellStyle name="Calculation 2 3 2 6 4" xfId="3927" xr:uid="{00000000-0005-0000-0000-0000BB0C0000}"/>
    <cellStyle name="Calculation 2 3 2 6 5" xfId="3928" xr:uid="{00000000-0005-0000-0000-0000BC0C0000}"/>
    <cellStyle name="Calculation 2 3 2 7" xfId="3929" xr:uid="{00000000-0005-0000-0000-0000BD0C0000}"/>
    <cellStyle name="Calculation 2 3 2 7 2" xfId="3930" xr:uid="{00000000-0005-0000-0000-0000BE0C0000}"/>
    <cellStyle name="Calculation 2 3 2 7 2 2" xfId="3931" xr:uid="{00000000-0005-0000-0000-0000BF0C0000}"/>
    <cellStyle name="Calculation 2 3 2 7 2 3" xfId="3932" xr:uid="{00000000-0005-0000-0000-0000C00C0000}"/>
    <cellStyle name="Calculation 2 3 2 7 2 4" xfId="3933" xr:uid="{00000000-0005-0000-0000-0000C10C0000}"/>
    <cellStyle name="Calculation 2 3 2 7 2 5" xfId="3934" xr:uid="{00000000-0005-0000-0000-0000C20C0000}"/>
    <cellStyle name="Calculation 2 3 2 7 2 6" xfId="3935" xr:uid="{00000000-0005-0000-0000-0000C30C0000}"/>
    <cellStyle name="Calculation 2 3 2 7 2 7" xfId="3936" xr:uid="{00000000-0005-0000-0000-0000C40C0000}"/>
    <cellStyle name="Calculation 2 3 2 7 3" xfId="3937" xr:uid="{00000000-0005-0000-0000-0000C50C0000}"/>
    <cellStyle name="Calculation 2 3 2 7 4" xfId="3938" xr:uid="{00000000-0005-0000-0000-0000C60C0000}"/>
    <cellStyle name="Calculation 2 3 2 7 5" xfId="3939" xr:uid="{00000000-0005-0000-0000-0000C70C0000}"/>
    <cellStyle name="Calculation 2 3 2 8" xfId="3940" xr:uid="{00000000-0005-0000-0000-0000C80C0000}"/>
    <cellStyle name="Calculation 2 3 2 8 2" xfId="3941" xr:uid="{00000000-0005-0000-0000-0000C90C0000}"/>
    <cellStyle name="Calculation 2 3 2 8 2 2" xfId="3942" xr:uid="{00000000-0005-0000-0000-0000CA0C0000}"/>
    <cellStyle name="Calculation 2 3 2 8 2 3" xfId="3943" xr:uid="{00000000-0005-0000-0000-0000CB0C0000}"/>
    <cellStyle name="Calculation 2 3 2 8 2 4" xfId="3944" xr:uid="{00000000-0005-0000-0000-0000CC0C0000}"/>
    <cellStyle name="Calculation 2 3 2 8 2 5" xfId="3945" xr:uid="{00000000-0005-0000-0000-0000CD0C0000}"/>
    <cellStyle name="Calculation 2 3 2 8 2 6" xfId="3946" xr:uid="{00000000-0005-0000-0000-0000CE0C0000}"/>
    <cellStyle name="Calculation 2 3 2 8 2 7" xfId="3947" xr:uid="{00000000-0005-0000-0000-0000CF0C0000}"/>
    <cellStyle name="Calculation 2 3 2 8 3" xfId="3948" xr:uid="{00000000-0005-0000-0000-0000D00C0000}"/>
    <cellStyle name="Calculation 2 3 2 8 4" xfId="3949" xr:uid="{00000000-0005-0000-0000-0000D10C0000}"/>
    <cellStyle name="Calculation 2 3 2 8 5" xfId="3950" xr:uid="{00000000-0005-0000-0000-0000D20C0000}"/>
    <cellStyle name="Calculation 2 3 2 9" xfId="3951" xr:uid="{00000000-0005-0000-0000-0000D30C0000}"/>
    <cellStyle name="Calculation 2 3 2 9 2" xfId="3952" xr:uid="{00000000-0005-0000-0000-0000D40C0000}"/>
    <cellStyle name="Calculation 2 3 2 9 2 2" xfId="3953" xr:uid="{00000000-0005-0000-0000-0000D50C0000}"/>
    <cellStyle name="Calculation 2 3 2 9 2 3" xfId="3954" xr:uid="{00000000-0005-0000-0000-0000D60C0000}"/>
    <cellStyle name="Calculation 2 3 2 9 2 4" xfId="3955" xr:uid="{00000000-0005-0000-0000-0000D70C0000}"/>
    <cellStyle name="Calculation 2 3 2 9 2 5" xfId="3956" xr:uid="{00000000-0005-0000-0000-0000D80C0000}"/>
    <cellStyle name="Calculation 2 3 2 9 2 6" xfId="3957" xr:uid="{00000000-0005-0000-0000-0000D90C0000}"/>
    <cellStyle name="Calculation 2 3 2 9 2 7" xfId="3958" xr:uid="{00000000-0005-0000-0000-0000DA0C0000}"/>
    <cellStyle name="Calculation 2 3 2 9 3" xfId="3959" xr:uid="{00000000-0005-0000-0000-0000DB0C0000}"/>
    <cellStyle name="Calculation 2 3 2 9 4" xfId="3960" xr:uid="{00000000-0005-0000-0000-0000DC0C0000}"/>
    <cellStyle name="Calculation 2 3 2 9 5" xfId="3961" xr:uid="{00000000-0005-0000-0000-0000DD0C0000}"/>
    <cellStyle name="Calculation 2 3 3" xfId="3962" xr:uid="{00000000-0005-0000-0000-0000DE0C0000}"/>
    <cellStyle name="Calculation 2 3 3 10" xfId="3963" xr:uid="{00000000-0005-0000-0000-0000DF0C0000}"/>
    <cellStyle name="Calculation 2 3 3 10 2" xfId="3964" xr:uid="{00000000-0005-0000-0000-0000E00C0000}"/>
    <cellStyle name="Calculation 2 3 3 10 3" xfId="3965" xr:uid="{00000000-0005-0000-0000-0000E10C0000}"/>
    <cellStyle name="Calculation 2 3 3 10 4" xfId="3966" xr:uid="{00000000-0005-0000-0000-0000E20C0000}"/>
    <cellStyle name="Calculation 2 3 3 10 5" xfId="3967" xr:uid="{00000000-0005-0000-0000-0000E30C0000}"/>
    <cellStyle name="Calculation 2 3 3 10 6" xfId="3968" xr:uid="{00000000-0005-0000-0000-0000E40C0000}"/>
    <cellStyle name="Calculation 2 3 3 10 7" xfId="3969" xr:uid="{00000000-0005-0000-0000-0000E50C0000}"/>
    <cellStyle name="Calculation 2 3 3 10 8" xfId="3970" xr:uid="{00000000-0005-0000-0000-0000E60C0000}"/>
    <cellStyle name="Calculation 2 3 3 11" xfId="3971" xr:uid="{00000000-0005-0000-0000-0000E70C0000}"/>
    <cellStyle name="Calculation 2 3 3 11 2" xfId="3972" xr:uid="{00000000-0005-0000-0000-0000E80C0000}"/>
    <cellStyle name="Calculation 2 3 3 11 3" xfId="3973" xr:uid="{00000000-0005-0000-0000-0000E90C0000}"/>
    <cellStyle name="Calculation 2 3 3 11 4" xfId="3974" xr:uid="{00000000-0005-0000-0000-0000EA0C0000}"/>
    <cellStyle name="Calculation 2 3 3 11 5" xfId="3975" xr:uid="{00000000-0005-0000-0000-0000EB0C0000}"/>
    <cellStyle name="Calculation 2 3 3 11 6" xfId="3976" xr:uid="{00000000-0005-0000-0000-0000EC0C0000}"/>
    <cellStyle name="Calculation 2 3 3 11 7" xfId="3977" xr:uid="{00000000-0005-0000-0000-0000ED0C0000}"/>
    <cellStyle name="Calculation 2 3 3 12" xfId="3978" xr:uid="{00000000-0005-0000-0000-0000EE0C0000}"/>
    <cellStyle name="Calculation 2 3 3 12 2" xfId="3979" xr:uid="{00000000-0005-0000-0000-0000EF0C0000}"/>
    <cellStyle name="Calculation 2 3 3 12 3" xfId="3980" xr:uid="{00000000-0005-0000-0000-0000F00C0000}"/>
    <cellStyle name="Calculation 2 3 3 12 4" xfId="3981" xr:uid="{00000000-0005-0000-0000-0000F10C0000}"/>
    <cellStyle name="Calculation 2 3 3 12 5" xfId="3982" xr:uid="{00000000-0005-0000-0000-0000F20C0000}"/>
    <cellStyle name="Calculation 2 3 3 13" xfId="3983" xr:uid="{00000000-0005-0000-0000-0000F30C0000}"/>
    <cellStyle name="Calculation 2 3 3 13 2" xfId="3984" xr:uid="{00000000-0005-0000-0000-0000F40C0000}"/>
    <cellStyle name="Calculation 2 3 3 13 3" xfId="3985" xr:uid="{00000000-0005-0000-0000-0000F50C0000}"/>
    <cellStyle name="Calculation 2 3 3 13 4" xfId="3986" xr:uid="{00000000-0005-0000-0000-0000F60C0000}"/>
    <cellStyle name="Calculation 2 3 3 13 5" xfId="3987" xr:uid="{00000000-0005-0000-0000-0000F70C0000}"/>
    <cellStyle name="Calculation 2 3 3 14" xfId="3988" xr:uid="{00000000-0005-0000-0000-0000F80C0000}"/>
    <cellStyle name="Calculation 2 3 3 14 2" xfId="3989" xr:uid="{00000000-0005-0000-0000-0000F90C0000}"/>
    <cellStyle name="Calculation 2 3 3 14 3" xfId="3990" xr:uid="{00000000-0005-0000-0000-0000FA0C0000}"/>
    <cellStyle name="Calculation 2 3 3 14 4" xfId="3991" xr:uid="{00000000-0005-0000-0000-0000FB0C0000}"/>
    <cellStyle name="Calculation 2 3 3 14 5" xfId="3992" xr:uid="{00000000-0005-0000-0000-0000FC0C0000}"/>
    <cellStyle name="Calculation 2 3 3 15" xfId="3993" xr:uid="{00000000-0005-0000-0000-0000FD0C0000}"/>
    <cellStyle name="Calculation 2 3 3 15 2" xfId="3994" xr:uid="{00000000-0005-0000-0000-0000FE0C0000}"/>
    <cellStyle name="Calculation 2 3 3 15 3" xfId="3995" xr:uid="{00000000-0005-0000-0000-0000FF0C0000}"/>
    <cellStyle name="Calculation 2 3 3 15 4" xfId="3996" xr:uid="{00000000-0005-0000-0000-0000000D0000}"/>
    <cellStyle name="Calculation 2 3 3 15 5" xfId="3997" xr:uid="{00000000-0005-0000-0000-0000010D0000}"/>
    <cellStyle name="Calculation 2 3 3 16" xfId="3998" xr:uid="{00000000-0005-0000-0000-0000020D0000}"/>
    <cellStyle name="Calculation 2 3 3 17" xfId="3999" xr:uid="{00000000-0005-0000-0000-0000030D0000}"/>
    <cellStyle name="Calculation 2 3 3 2" xfId="4000" xr:uid="{00000000-0005-0000-0000-0000040D0000}"/>
    <cellStyle name="Calculation 2 3 3 2 10" xfId="4001" xr:uid="{00000000-0005-0000-0000-0000050D0000}"/>
    <cellStyle name="Calculation 2 3 3 2 10 2" xfId="4002" xr:uid="{00000000-0005-0000-0000-0000060D0000}"/>
    <cellStyle name="Calculation 2 3 3 2 10 3" xfId="4003" xr:uid="{00000000-0005-0000-0000-0000070D0000}"/>
    <cellStyle name="Calculation 2 3 3 2 10 4" xfId="4004" xr:uid="{00000000-0005-0000-0000-0000080D0000}"/>
    <cellStyle name="Calculation 2 3 3 2 10 5" xfId="4005" xr:uid="{00000000-0005-0000-0000-0000090D0000}"/>
    <cellStyle name="Calculation 2 3 3 2 10 6" xfId="4006" xr:uid="{00000000-0005-0000-0000-00000A0D0000}"/>
    <cellStyle name="Calculation 2 3 3 2 10 7" xfId="4007" xr:uid="{00000000-0005-0000-0000-00000B0D0000}"/>
    <cellStyle name="Calculation 2 3 3 2 11" xfId="4008" xr:uid="{00000000-0005-0000-0000-00000C0D0000}"/>
    <cellStyle name="Calculation 2 3 3 2 11 2" xfId="4009" xr:uid="{00000000-0005-0000-0000-00000D0D0000}"/>
    <cellStyle name="Calculation 2 3 3 2 11 3" xfId="4010" xr:uid="{00000000-0005-0000-0000-00000E0D0000}"/>
    <cellStyle name="Calculation 2 3 3 2 11 4" xfId="4011" xr:uid="{00000000-0005-0000-0000-00000F0D0000}"/>
    <cellStyle name="Calculation 2 3 3 2 11 5" xfId="4012" xr:uid="{00000000-0005-0000-0000-0000100D0000}"/>
    <cellStyle name="Calculation 2 3 3 2 12" xfId="4013" xr:uid="{00000000-0005-0000-0000-0000110D0000}"/>
    <cellStyle name="Calculation 2 3 3 2 12 2" xfId="4014" xr:uid="{00000000-0005-0000-0000-0000120D0000}"/>
    <cellStyle name="Calculation 2 3 3 2 12 3" xfId="4015" xr:uid="{00000000-0005-0000-0000-0000130D0000}"/>
    <cellStyle name="Calculation 2 3 3 2 12 4" xfId="4016" xr:uid="{00000000-0005-0000-0000-0000140D0000}"/>
    <cellStyle name="Calculation 2 3 3 2 12 5" xfId="4017" xr:uid="{00000000-0005-0000-0000-0000150D0000}"/>
    <cellStyle name="Calculation 2 3 3 2 13" xfId="4018" xr:uid="{00000000-0005-0000-0000-0000160D0000}"/>
    <cellStyle name="Calculation 2 3 3 2 13 2" xfId="4019" xr:uid="{00000000-0005-0000-0000-0000170D0000}"/>
    <cellStyle name="Calculation 2 3 3 2 13 3" xfId="4020" xr:uid="{00000000-0005-0000-0000-0000180D0000}"/>
    <cellStyle name="Calculation 2 3 3 2 13 4" xfId="4021" xr:uid="{00000000-0005-0000-0000-0000190D0000}"/>
    <cellStyle name="Calculation 2 3 3 2 13 5" xfId="4022" xr:uid="{00000000-0005-0000-0000-00001A0D0000}"/>
    <cellStyle name="Calculation 2 3 3 2 14" xfId="4023" xr:uid="{00000000-0005-0000-0000-00001B0D0000}"/>
    <cellStyle name="Calculation 2 3 3 2 14 2" xfId="4024" xr:uid="{00000000-0005-0000-0000-00001C0D0000}"/>
    <cellStyle name="Calculation 2 3 3 2 14 3" xfId="4025" xr:uid="{00000000-0005-0000-0000-00001D0D0000}"/>
    <cellStyle name="Calculation 2 3 3 2 14 4" xfId="4026" xr:uid="{00000000-0005-0000-0000-00001E0D0000}"/>
    <cellStyle name="Calculation 2 3 3 2 14 5" xfId="4027" xr:uid="{00000000-0005-0000-0000-00001F0D0000}"/>
    <cellStyle name="Calculation 2 3 3 2 15" xfId="4028" xr:uid="{00000000-0005-0000-0000-0000200D0000}"/>
    <cellStyle name="Calculation 2 3 3 2 15 2" xfId="4029" xr:uid="{00000000-0005-0000-0000-0000210D0000}"/>
    <cellStyle name="Calculation 2 3 3 2 15 3" xfId="4030" xr:uid="{00000000-0005-0000-0000-0000220D0000}"/>
    <cellStyle name="Calculation 2 3 3 2 15 4" xfId="4031" xr:uid="{00000000-0005-0000-0000-0000230D0000}"/>
    <cellStyle name="Calculation 2 3 3 2 15 5" xfId="4032" xr:uid="{00000000-0005-0000-0000-0000240D0000}"/>
    <cellStyle name="Calculation 2 3 3 2 16" xfId="4033" xr:uid="{00000000-0005-0000-0000-0000250D0000}"/>
    <cellStyle name="Calculation 2 3 3 2 16 2" xfId="4034" xr:uid="{00000000-0005-0000-0000-0000260D0000}"/>
    <cellStyle name="Calculation 2 3 3 2 16 3" xfId="4035" xr:uid="{00000000-0005-0000-0000-0000270D0000}"/>
    <cellStyle name="Calculation 2 3 3 2 16 4" xfId="4036" xr:uid="{00000000-0005-0000-0000-0000280D0000}"/>
    <cellStyle name="Calculation 2 3 3 2 16 5" xfId="4037" xr:uid="{00000000-0005-0000-0000-0000290D0000}"/>
    <cellStyle name="Calculation 2 3 3 2 17" xfId="4038" xr:uid="{00000000-0005-0000-0000-00002A0D0000}"/>
    <cellStyle name="Calculation 2 3 3 2 17 2" xfId="4039" xr:uid="{00000000-0005-0000-0000-00002B0D0000}"/>
    <cellStyle name="Calculation 2 3 3 2 17 3" xfId="4040" xr:uid="{00000000-0005-0000-0000-00002C0D0000}"/>
    <cellStyle name="Calculation 2 3 3 2 17 4" xfId="4041" xr:uid="{00000000-0005-0000-0000-00002D0D0000}"/>
    <cellStyle name="Calculation 2 3 3 2 17 5" xfId="4042" xr:uid="{00000000-0005-0000-0000-00002E0D0000}"/>
    <cellStyle name="Calculation 2 3 3 2 18" xfId="4043" xr:uid="{00000000-0005-0000-0000-00002F0D0000}"/>
    <cellStyle name="Calculation 2 3 3 2 2" xfId="4044" xr:uid="{00000000-0005-0000-0000-0000300D0000}"/>
    <cellStyle name="Calculation 2 3 3 2 2 10" xfId="4045" xr:uid="{00000000-0005-0000-0000-0000310D0000}"/>
    <cellStyle name="Calculation 2 3 3 2 2 10 2" xfId="4046" xr:uid="{00000000-0005-0000-0000-0000320D0000}"/>
    <cellStyle name="Calculation 2 3 3 2 2 10 3" xfId="4047" xr:uid="{00000000-0005-0000-0000-0000330D0000}"/>
    <cellStyle name="Calculation 2 3 3 2 2 10 4" xfId="4048" xr:uid="{00000000-0005-0000-0000-0000340D0000}"/>
    <cellStyle name="Calculation 2 3 3 2 2 10 5" xfId="4049" xr:uid="{00000000-0005-0000-0000-0000350D0000}"/>
    <cellStyle name="Calculation 2 3 3 2 2 11" xfId="4050" xr:uid="{00000000-0005-0000-0000-0000360D0000}"/>
    <cellStyle name="Calculation 2 3 3 2 2 11 2" xfId="4051" xr:uid="{00000000-0005-0000-0000-0000370D0000}"/>
    <cellStyle name="Calculation 2 3 3 2 2 11 3" xfId="4052" xr:uid="{00000000-0005-0000-0000-0000380D0000}"/>
    <cellStyle name="Calculation 2 3 3 2 2 11 4" xfId="4053" xr:uid="{00000000-0005-0000-0000-0000390D0000}"/>
    <cellStyle name="Calculation 2 3 3 2 2 11 5" xfId="4054" xr:uid="{00000000-0005-0000-0000-00003A0D0000}"/>
    <cellStyle name="Calculation 2 3 3 2 2 12" xfId="4055" xr:uid="{00000000-0005-0000-0000-00003B0D0000}"/>
    <cellStyle name="Calculation 2 3 3 2 2 12 2" xfId="4056" xr:uid="{00000000-0005-0000-0000-00003C0D0000}"/>
    <cellStyle name="Calculation 2 3 3 2 2 12 3" xfId="4057" xr:uid="{00000000-0005-0000-0000-00003D0D0000}"/>
    <cellStyle name="Calculation 2 3 3 2 2 12 4" xfId="4058" xr:uid="{00000000-0005-0000-0000-00003E0D0000}"/>
    <cellStyle name="Calculation 2 3 3 2 2 12 5" xfId="4059" xr:uid="{00000000-0005-0000-0000-00003F0D0000}"/>
    <cellStyle name="Calculation 2 3 3 2 2 13" xfId="4060" xr:uid="{00000000-0005-0000-0000-0000400D0000}"/>
    <cellStyle name="Calculation 2 3 3 2 2 13 2" xfId="4061" xr:uid="{00000000-0005-0000-0000-0000410D0000}"/>
    <cellStyle name="Calculation 2 3 3 2 2 13 3" xfId="4062" xr:uid="{00000000-0005-0000-0000-0000420D0000}"/>
    <cellStyle name="Calculation 2 3 3 2 2 13 4" xfId="4063" xr:uid="{00000000-0005-0000-0000-0000430D0000}"/>
    <cellStyle name="Calculation 2 3 3 2 2 13 5" xfId="4064" xr:uid="{00000000-0005-0000-0000-0000440D0000}"/>
    <cellStyle name="Calculation 2 3 3 2 2 14" xfId="4065" xr:uid="{00000000-0005-0000-0000-0000450D0000}"/>
    <cellStyle name="Calculation 2 3 3 2 2 14 2" xfId="4066" xr:uid="{00000000-0005-0000-0000-0000460D0000}"/>
    <cellStyle name="Calculation 2 3 3 2 2 14 3" xfId="4067" xr:uid="{00000000-0005-0000-0000-0000470D0000}"/>
    <cellStyle name="Calculation 2 3 3 2 2 14 4" xfId="4068" xr:uid="{00000000-0005-0000-0000-0000480D0000}"/>
    <cellStyle name="Calculation 2 3 3 2 2 14 5" xfId="4069" xr:uid="{00000000-0005-0000-0000-0000490D0000}"/>
    <cellStyle name="Calculation 2 3 3 2 2 15" xfId="4070" xr:uid="{00000000-0005-0000-0000-00004A0D0000}"/>
    <cellStyle name="Calculation 2 3 3 2 2 15 2" xfId="4071" xr:uid="{00000000-0005-0000-0000-00004B0D0000}"/>
    <cellStyle name="Calculation 2 3 3 2 2 15 3" xfId="4072" xr:uid="{00000000-0005-0000-0000-00004C0D0000}"/>
    <cellStyle name="Calculation 2 3 3 2 2 15 4" xfId="4073" xr:uid="{00000000-0005-0000-0000-00004D0D0000}"/>
    <cellStyle name="Calculation 2 3 3 2 2 15 5" xfId="4074" xr:uid="{00000000-0005-0000-0000-00004E0D0000}"/>
    <cellStyle name="Calculation 2 3 3 2 2 16" xfId="4075" xr:uid="{00000000-0005-0000-0000-00004F0D0000}"/>
    <cellStyle name="Calculation 2 3 3 2 2 16 2" xfId="4076" xr:uid="{00000000-0005-0000-0000-0000500D0000}"/>
    <cellStyle name="Calculation 2 3 3 2 2 16 3" xfId="4077" xr:uid="{00000000-0005-0000-0000-0000510D0000}"/>
    <cellStyle name="Calculation 2 3 3 2 2 16 4" xfId="4078" xr:uid="{00000000-0005-0000-0000-0000520D0000}"/>
    <cellStyle name="Calculation 2 3 3 2 2 16 5" xfId="4079" xr:uid="{00000000-0005-0000-0000-0000530D0000}"/>
    <cellStyle name="Calculation 2 3 3 2 2 17" xfId="4080" xr:uid="{00000000-0005-0000-0000-0000540D0000}"/>
    <cellStyle name="Calculation 2 3 3 2 2 17 2" xfId="4081" xr:uid="{00000000-0005-0000-0000-0000550D0000}"/>
    <cellStyle name="Calculation 2 3 3 2 2 17 3" xfId="4082" xr:uid="{00000000-0005-0000-0000-0000560D0000}"/>
    <cellStyle name="Calculation 2 3 3 2 2 17 4" xfId="4083" xr:uid="{00000000-0005-0000-0000-0000570D0000}"/>
    <cellStyle name="Calculation 2 3 3 2 2 17 5" xfId="4084" xr:uid="{00000000-0005-0000-0000-0000580D0000}"/>
    <cellStyle name="Calculation 2 3 3 2 2 18" xfId="4085" xr:uid="{00000000-0005-0000-0000-0000590D0000}"/>
    <cellStyle name="Calculation 2 3 3 2 2 2" xfId="4086" xr:uid="{00000000-0005-0000-0000-00005A0D0000}"/>
    <cellStyle name="Calculation 2 3 3 2 2 2 10" xfId="4087" xr:uid="{00000000-0005-0000-0000-00005B0D0000}"/>
    <cellStyle name="Calculation 2 3 3 2 2 2 2" xfId="4088" xr:uid="{00000000-0005-0000-0000-00005C0D0000}"/>
    <cellStyle name="Calculation 2 3 3 2 2 2 2 2" xfId="4089" xr:uid="{00000000-0005-0000-0000-00005D0D0000}"/>
    <cellStyle name="Calculation 2 3 3 2 2 2 2 2 2" xfId="4090" xr:uid="{00000000-0005-0000-0000-00005E0D0000}"/>
    <cellStyle name="Calculation 2 3 3 2 2 2 2 2 3" xfId="4091" xr:uid="{00000000-0005-0000-0000-00005F0D0000}"/>
    <cellStyle name="Calculation 2 3 3 2 2 2 2 2 4" xfId="4092" xr:uid="{00000000-0005-0000-0000-0000600D0000}"/>
    <cellStyle name="Calculation 2 3 3 2 2 2 2 2 5" xfId="4093" xr:uid="{00000000-0005-0000-0000-0000610D0000}"/>
    <cellStyle name="Calculation 2 3 3 2 2 2 2 2 6" xfId="4094" xr:uid="{00000000-0005-0000-0000-0000620D0000}"/>
    <cellStyle name="Calculation 2 3 3 2 2 2 2 2 7" xfId="4095" xr:uid="{00000000-0005-0000-0000-0000630D0000}"/>
    <cellStyle name="Calculation 2 3 3 2 2 2 2 3" xfId="4096" xr:uid="{00000000-0005-0000-0000-0000640D0000}"/>
    <cellStyle name="Calculation 2 3 3 2 2 2 2 4" xfId="4097" xr:uid="{00000000-0005-0000-0000-0000650D0000}"/>
    <cellStyle name="Calculation 2 3 3 2 2 2 3" xfId="4098" xr:uid="{00000000-0005-0000-0000-0000660D0000}"/>
    <cellStyle name="Calculation 2 3 3 2 2 2 3 2" xfId="4099" xr:uid="{00000000-0005-0000-0000-0000670D0000}"/>
    <cellStyle name="Calculation 2 3 3 2 2 2 3 2 2" xfId="4100" xr:uid="{00000000-0005-0000-0000-0000680D0000}"/>
    <cellStyle name="Calculation 2 3 3 2 2 2 3 2 3" xfId="4101" xr:uid="{00000000-0005-0000-0000-0000690D0000}"/>
    <cellStyle name="Calculation 2 3 3 2 2 2 3 2 4" xfId="4102" xr:uid="{00000000-0005-0000-0000-00006A0D0000}"/>
    <cellStyle name="Calculation 2 3 3 2 2 2 3 2 5" xfId="4103" xr:uid="{00000000-0005-0000-0000-00006B0D0000}"/>
    <cellStyle name="Calculation 2 3 3 2 2 2 3 2 6" xfId="4104" xr:uid="{00000000-0005-0000-0000-00006C0D0000}"/>
    <cellStyle name="Calculation 2 3 3 2 2 2 3 2 7" xfId="4105" xr:uid="{00000000-0005-0000-0000-00006D0D0000}"/>
    <cellStyle name="Calculation 2 3 3 2 2 2 3 3" xfId="4106" xr:uid="{00000000-0005-0000-0000-00006E0D0000}"/>
    <cellStyle name="Calculation 2 3 3 2 2 2 3 4" xfId="4107" xr:uid="{00000000-0005-0000-0000-00006F0D0000}"/>
    <cellStyle name="Calculation 2 3 3 2 2 2 4" xfId="4108" xr:uid="{00000000-0005-0000-0000-0000700D0000}"/>
    <cellStyle name="Calculation 2 3 3 2 2 2 4 2" xfId="4109" xr:uid="{00000000-0005-0000-0000-0000710D0000}"/>
    <cellStyle name="Calculation 2 3 3 2 2 2 4 2 2" xfId="4110" xr:uid="{00000000-0005-0000-0000-0000720D0000}"/>
    <cellStyle name="Calculation 2 3 3 2 2 2 4 2 3" xfId="4111" xr:uid="{00000000-0005-0000-0000-0000730D0000}"/>
    <cellStyle name="Calculation 2 3 3 2 2 2 4 2 4" xfId="4112" xr:uid="{00000000-0005-0000-0000-0000740D0000}"/>
    <cellStyle name="Calculation 2 3 3 2 2 2 4 2 5" xfId="4113" xr:uid="{00000000-0005-0000-0000-0000750D0000}"/>
    <cellStyle name="Calculation 2 3 3 2 2 2 4 2 6" xfId="4114" xr:uid="{00000000-0005-0000-0000-0000760D0000}"/>
    <cellStyle name="Calculation 2 3 3 2 2 2 4 2 7" xfId="4115" xr:uid="{00000000-0005-0000-0000-0000770D0000}"/>
    <cellStyle name="Calculation 2 3 3 2 2 2 4 3" xfId="4116" xr:uid="{00000000-0005-0000-0000-0000780D0000}"/>
    <cellStyle name="Calculation 2 3 3 2 2 2 4 4" xfId="4117" xr:uid="{00000000-0005-0000-0000-0000790D0000}"/>
    <cellStyle name="Calculation 2 3 3 2 2 2 5" xfId="4118" xr:uid="{00000000-0005-0000-0000-00007A0D0000}"/>
    <cellStyle name="Calculation 2 3 3 2 2 2 5 2" xfId="4119" xr:uid="{00000000-0005-0000-0000-00007B0D0000}"/>
    <cellStyle name="Calculation 2 3 3 2 2 2 5 3" xfId="4120" xr:uid="{00000000-0005-0000-0000-00007C0D0000}"/>
    <cellStyle name="Calculation 2 3 3 2 2 2 5 4" xfId="4121" xr:uid="{00000000-0005-0000-0000-00007D0D0000}"/>
    <cellStyle name="Calculation 2 3 3 2 2 2 5 5" xfId="4122" xr:uid="{00000000-0005-0000-0000-00007E0D0000}"/>
    <cellStyle name="Calculation 2 3 3 2 2 2 5 6" xfId="4123" xr:uid="{00000000-0005-0000-0000-00007F0D0000}"/>
    <cellStyle name="Calculation 2 3 3 2 2 2 5 7" xfId="4124" xr:uid="{00000000-0005-0000-0000-0000800D0000}"/>
    <cellStyle name="Calculation 2 3 3 2 2 2 5 8" xfId="4125" xr:uid="{00000000-0005-0000-0000-0000810D0000}"/>
    <cellStyle name="Calculation 2 3 3 2 2 2 6" xfId="4126" xr:uid="{00000000-0005-0000-0000-0000820D0000}"/>
    <cellStyle name="Calculation 2 3 3 2 2 2 6 2" xfId="4127" xr:uid="{00000000-0005-0000-0000-0000830D0000}"/>
    <cellStyle name="Calculation 2 3 3 2 2 2 6 3" xfId="4128" xr:uid="{00000000-0005-0000-0000-0000840D0000}"/>
    <cellStyle name="Calculation 2 3 3 2 2 2 6 4" xfId="4129" xr:uid="{00000000-0005-0000-0000-0000850D0000}"/>
    <cellStyle name="Calculation 2 3 3 2 2 2 6 5" xfId="4130" xr:uid="{00000000-0005-0000-0000-0000860D0000}"/>
    <cellStyle name="Calculation 2 3 3 2 2 2 6 6" xfId="4131" xr:uid="{00000000-0005-0000-0000-0000870D0000}"/>
    <cellStyle name="Calculation 2 3 3 2 2 2 6 7" xfId="4132" xr:uid="{00000000-0005-0000-0000-0000880D0000}"/>
    <cellStyle name="Calculation 2 3 3 2 2 2 7" xfId="4133" xr:uid="{00000000-0005-0000-0000-0000890D0000}"/>
    <cellStyle name="Calculation 2 3 3 2 2 2 8" xfId="4134" xr:uid="{00000000-0005-0000-0000-00008A0D0000}"/>
    <cellStyle name="Calculation 2 3 3 2 2 2 9" xfId="4135" xr:uid="{00000000-0005-0000-0000-00008B0D0000}"/>
    <cellStyle name="Calculation 2 3 3 2 2 3" xfId="4136" xr:uid="{00000000-0005-0000-0000-00008C0D0000}"/>
    <cellStyle name="Calculation 2 3 3 2 2 3 2" xfId="4137" xr:uid="{00000000-0005-0000-0000-00008D0D0000}"/>
    <cellStyle name="Calculation 2 3 3 2 2 3 2 2" xfId="4138" xr:uid="{00000000-0005-0000-0000-00008E0D0000}"/>
    <cellStyle name="Calculation 2 3 3 2 2 3 2 3" xfId="4139" xr:uid="{00000000-0005-0000-0000-00008F0D0000}"/>
    <cellStyle name="Calculation 2 3 3 2 2 3 2 4" xfId="4140" xr:uid="{00000000-0005-0000-0000-0000900D0000}"/>
    <cellStyle name="Calculation 2 3 3 2 2 3 2 5" xfId="4141" xr:uid="{00000000-0005-0000-0000-0000910D0000}"/>
    <cellStyle name="Calculation 2 3 3 2 2 3 2 6" xfId="4142" xr:uid="{00000000-0005-0000-0000-0000920D0000}"/>
    <cellStyle name="Calculation 2 3 3 2 2 3 2 7" xfId="4143" xr:uid="{00000000-0005-0000-0000-0000930D0000}"/>
    <cellStyle name="Calculation 2 3 3 2 2 3 3" xfId="4144" xr:uid="{00000000-0005-0000-0000-0000940D0000}"/>
    <cellStyle name="Calculation 2 3 3 2 2 3 4" xfId="4145" xr:uid="{00000000-0005-0000-0000-0000950D0000}"/>
    <cellStyle name="Calculation 2 3 3 2 2 3 5" xfId="4146" xr:uid="{00000000-0005-0000-0000-0000960D0000}"/>
    <cellStyle name="Calculation 2 3 3 2 2 4" xfId="4147" xr:uid="{00000000-0005-0000-0000-0000970D0000}"/>
    <cellStyle name="Calculation 2 3 3 2 2 4 2" xfId="4148" xr:uid="{00000000-0005-0000-0000-0000980D0000}"/>
    <cellStyle name="Calculation 2 3 3 2 2 4 2 2" xfId="4149" xr:uid="{00000000-0005-0000-0000-0000990D0000}"/>
    <cellStyle name="Calculation 2 3 3 2 2 4 2 3" xfId="4150" xr:uid="{00000000-0005-0000-0000-00009A0D0000}"/>
    <cellStyle name="Calculation 2 3 3 2 2 4 2 4" xfId="4151" xr:uid="{00000000-0005-0000-0000-00009B0D0000}"/>
    <cellStyle name="Calculation 2 3 3 2 2 4 2 5" xfId="4152" xr:uid="{00000000-0005-0000-0000-00009C0D0000}"/>
    <cellStyle name="Calculation 2 3 3 2 2 4 2 6" xfId="4153" xr:uid="{00000000-0005-0000-0000-00009D0D0000}"/>
    <cellStyle name="Calculation 2 3 3 2 2 4 2 7" xfId="4154" xr:uid="{00000000-0005-0000-0000-00009E0D0000}"/>
    <cellStyle name="Calculation 2 3 3 2 2 4 3" xfId="4155" xr:uid="{00000000-0005-0000-0000-00009F0D0000}"/>
    <cellStyle name="Calculation 2 3 3 2 2 4 4" xfId="4156" xr:uid="{00000000-0005-0000-0000-0000A00D0000}"/>
    <cellStyle name="Calculation 2 3 3 2 2 4 5" xfId="4157" xr:uid="{00000000-0005-0000-0000-0000A10D0000}"/>
    <cellStyle name="Calculation 2 3 3 2 2 5" xfId="4158" xr:uid="{00000000-0005-0000-0000-0000A20D0000}"/>
    <cellStyle name="Calculation 2 3 3 2 2 5 2" xfId="4159" xr:uid="{00000000-0005-0000-0000-0000A30D0000}"/>
    <cellStyle name="Calculation 2 3 3 2 2 5 2 2" xfId="4160" xr:uid="{00000000-0005-0000-0000-0000A40D0000}"/>
    <cellStyle name="Calculation 2 3 3 2 2 5 2 3" xfId="4161" xr:uid="{00000000-0005-0000-0000-0000A50D0000}"/>
    <cellStyle name="Calculation 2 3 3 2 2 5 2 4" xfId="4162" xr:uid="{00000000-0005-0000-0000-0000A60D0000}"/>
    <cellStyle name="Calculation 2 3 3 2 2 5 2 5" xfId="4163" xr:uid="{00000000-0005-0000-0000-0000A70D0000}"/>
    <cellStyle name="Calculation 2 3 3 2 2 5 2 6" xfId="4164" xr:uid="{00000000-0005-0000-0000-0000A80D0000}"/>
    <cellStyle name="Calculation 2 3 3 2 2 5 2 7" xfId="4165" xr:uid="{00000000-0005-0000-0000-0000A90D0000}"/>
    <cellStyle name="Calculation 2 3 3 2 2 5 3" xfId="4166" xr:uid="{00000000-0005-0000-0000-0000AA0D0000}"/>
    <cellStyle name="Calculation 2 3 3 2 2 5 4" xfId="4167" xr:uid="{00000000-0005-0000-0000-0000AB0D0000}"/>
    <cellStyle name="Calculation 2 3 3 2 2 5 5" xfId="4168" xr:uid="{00000000-0005-0000-0000-0000AC0D0000}"/>
    <cellStyle name="Calculation 2 3 3 2 2 6" xfId="4169" xr:uid="{00000000-0005-0000-0000-0000AD0D0000}"/>
    <cellStyle name="Calculation 2 3 3 2 2 6 2" xfId="4170" xr:uid="{00000000-0005-0000-0000-0000AE0D0000}"/>
    <cellStyle name="Calculation 2 3 3 2 2 6 3" xfId="4171" xr:uid="{00000000-0005-0000-0000-0000AF0D0000}"/>
    <cellStyle name="Calculation 2 3 3 2 2 6 4" xfId="4172" xr:uid="{00000000-0005-0000-0000-0000B00D0000}"/>
    <cellStyle name="Calculation 2 3 3 2 2 6 5" xfId="4173" xr:uid="{00000000-0005-0000-0000-0000B10D0000}"/>
    <cellStyle name="Calculation 2 3 3 2 2 6 6" xfId="4174" xr:uid="{00000000-0005-0000-0000-0000B20D0000}"/>
    <cellStyle name="Calculation 2 3 3 2 2 6 7" xfId="4175" xr:uid="{00000000-0005-0000-0000-0000B30D0000}"/>
    <cellStyle name="Calculation 2 3 3 2 2 6 8" xfId="4176" xr:uid="{00000000-0005-0000-0000-0000B40D0000}"/>
    <cellStyle name="Calculation 2 3 3 2 2 7" xfId="4177" xr:uid="{00000000-0005-0000-0000-0000B50D0000}"/>
    <cellStyle name="Calculation 2 3 3 2 2 7 2" xfId="4178" xr:uid="{00000000-0005-0000-0000-0000B60D0000}"/>
    <cellStyle name="Calculation 2 3 3 2 2 7 3" xfId="4179" xr:uid="{00000000-0005-0000-0000-0000B70D0000}"/>
    <cellStyle name="Calculation 2 3 3 2 2 7 4" xfId="4180" xr:uid="{00000000-0005-0000-0000-0000B80D0000}"/>
    <cellStyle name="Calculation 2 3 3 2 2 7 5" xfId="4181" xr:uid="{00000000-0005-0000-0000-0000B90D0000}"/>
    <cellStyle name="Calculation 2 3 3 2 2 7 6" xfId="4182" xr:uid="{00000000-0005-0000-0000-0000BA0D0000}"/>
    <cellStyle name="Calculation 2 3 3 2 2 7 7" xfId="4183" xr:uid="{00000000-0005-0000-0000-0000BB0D0000}"/>
    <cellStyle name="Calculation 2 3 3 2 2 8" xfId="4184" xr:uid="{00000000-0005-0000-0000-0000BC0D0000}"/>
    <cellStyle name="Calculation 2 3 3 2 2 8 2" xfId="4185" xr:uid="{00000000-0005-0000-0000-0000BD0D0000}"/>
    <cellStyle name="Calculation 2 3 3 2 2 8 3" xfId="4186" xr:uid="{00000000-0005-0000-0000-0000BE0D0000}"/>
    <cellStyle name="Calculation 2 3 3 2 2 8 4" xfId="4187" xr:uid="{00000000-0005-0000-0000-0000BF0D0000}"/>
    <cellStyle name="Calculation 2 3 3 2 2 8 5" xfId="4188" xr:uid="{00000000-0005-0000-0000-0000C00D0000}"/>
    <cellStyle name="Calculation 2 3 3 2 2 9" xfId="4189" xr:uid="{00000000-0005-0000-0000-0000C10D0000}"/>
    <cellStyle name="Calculation 2 3 3 2 2 9 2" xfId="4190" xr:uid="{00000000-0005-0000-0000-0000C20D0000}"/>
    <cellStyle name="Calculation 2 3 3 2 2 9 3" xfId="4191" xr:uid="{00000000-0005-0000-0000-0000C30D0000}"/>
    <cellStyle name="Calculation 2 3 3 2 2 9 4" xfId="4192" xr:uid="{00000000-0005-0000-0000-0000C40D0000}"/>
    <cellStyle name="Calculation 2 3 3 2 2 9 5" xfId="4193" xr:uid="{00000000-0005-0000-0000-0000C50D0000}"/>
    <cellStyle name="Calculation 2 3 3 2 3" xfId="4194" xr:uid="{00000000-0005-0000-0000-0000C60D0000}"/>
    <cellStyle name="Calculation 2 3 3 2 3 10" xfId="4195" xr:uid="{00000000-0005-0000-0000-0000C70D0000}"/>
    <cellStyle name="Calculation 2 3 3 2 3 2" xfId="4196" xr:uid="{00000000-0005-0000-0000-0000C80D0000}"/>
    <cellStyle name="Calculation 2 3 3 2 3 2 2" xfId="4197" xr:uid="{00000000-0005-0000-0000-0000C90D0000}"/>
    <cellStyle name="Calculation 2 3 3 2 3 2 2 2" xfId="4198" xr:uid="{00000000-0005-0000-0000-0000CA0D0000}"/>
    <cellStyle name="Calculation 2 3 3 2 3 2 2 3" xfId="4199" xr:uid="{00000000-0005-0000-0000-0000CB0D0000}"/>
    <cellStyle name="Calculation 2 3 3 2 3 2 2 4" xfId="4200" xr:uid="{00000000-0005-0000-0000-0000CC0D0000}"/>
    <cellStyle name="Calculation 2 3 3 2 3 2 2 5" xfId="4201" xr:uid="{00000000-0005-0000-0000-0000CD0D0000}"/>
    <cellStyle name="Calculation 2 3 3 2 3 2 2 6" xfId="4202" xr:uid="{00000000-0005-0000-0000-0000CE0D0000}"/>
    <cellStyle name="Calculation 2 3 3 2 3 2 2 7" xfId="4203" xr:uid="{00000000-0005-0000-0000-0000CF0D0000}"/>
    <cellStyle name="Calculation 2 3 3 2 3 2 3" xfId="4204" xr:uid="{00000000-0005-0000-0000-0000D00D0000}"/>
    <cellStyle name="Calculation 2 3 3 2 3 2 4" xfId="4205" xr:uid="{00000000-0005-0000-0000-0000D10D0000}"/>
    <cellStyle name="Calculation 2 3 3 2 3 3" xfId="4206" xr:uid="{00000000-0005-0000-0000-0000D20D0000}"/>
    <cellStyle name="Calculation 2 3 3 2 3 3 2" xfId="4207" xr:uid="{00000000-0005-0000-0000-0000D30D0000}"/>
    <cellStyle name="Calculation 2 3 3 2 3 3 2 2" xfId="4208" xr:uid="{00000000-0005-0000-0000-0000D40D0000}"/>
    <cellStyle name="Calculation 2 3 3 2 3 3 2 3" xfId="4209" xr:uid="{00000000-0005-0000-0000-0000D50D0000}"/>
    <cellStyle name="Calculation 2 3 3 2 3 3 2 4" xfId="4210" xr:uid="{00000000-0005-0000-0000-0000D60D0000}"/>
    <cellStyle name="Calculation 2 3 3 2 3 3 2 5" xfId="4211" xr:uid="{00000000-0005-0000-0000-0000D70D0000}"/>
    <cellStyle name="Calculation 2 3 3 2 3 3 2 6" xfId="4212" xr:uid="{00000000-0005-0000-0000-0000D80D0000}"/>
    <cellStyle name="Calculation 2 3 3 2 3 3 2 7" xfId="4213" xr:uid="{00000000-0005-0000-0000-0000D90D0000}"/>
    <cellStyle name="Calculation 2 3 3 2 3 3 3" xfId="4214" xr:uid="{00000000-0005-0000-0000-0000DA0D0000}"/>
    <cellStyle name="Calculation 2 3 3 2 3 3 4" xfId="4215" xr:uid="{00000000-0005-0000-0000-0000DB0D0000}"/>
    <cellStyle name="Calculation 2 3 3 2 3 4" xfId="4216" xr:uid="{00000000-0005-0000-0000-0000DC0D0000}"/>
    <cellStyle name="Calculation 2 3 3 2 3 4 2" xfId="4217" xr:uid="{00000000-0005-0000-0000-0000DD0D0000}"/>
    <cellStyle name="Calculation 2 3 3 2 3 4 2 2" xfId="4218" xr:uid="{00000000-0005-0000-0000-0000DE0D0000}"/>
    <cellStyle name="Calculation 2 3 3 2 3 4 2 3" xfId="4219" xr:uid="{00000000-0005-0000-0000-0000DF0D0000}"/>
    <cellStyle name="Calculation 2 3 3 2 3 4 2 4" xfId="4220" xr:uid="{00000000-0005-0000-0000-0000E00D0000}"/>
    <cellStyle name="Calculation 2 3 3 2 3 4 2 5" xfId="4221" xr:uid="{00000000-0005-0000-0000-0000E10D0000}"/>
    <cellStyle name="Calculation 2 3 3 2 3 4 2 6" xfId="4222" xr:uid="{00000000-0005-0000-0000-0000E20D0000}"/>
    <cellStyle name="Calculation 2 3 3 2 3 4 2 7" xfId="4223" xr:uid="{00000000-0005-0000-0000-0000E30D0000}"/>
    <cellStyle name="Calculation 2 3 3 2 3 4 3" xfId="4224" xr:uid="{00000000-0005-0000-0000-0000E40D0000}"/>
    <cellStyle name="Calculation 2 3 3 2 3 4 4" xfId="4225" xr:uid="{00000000-0005-0000-0000-0000E50D0000}"/>
    <cellStyle name="Calculation 2 3 3 2 3 5" xfId="4226" xr:uid="{00000000-0005-0000-0000-0000E60D0000}"/>
    <cellStyle name="Calculation 2 3 3 2 3 5 2" xfId="4227" xr:uid="{00000000-0005-0000-0000-0000E70D0000}"/>
    <cellStyle name="Calculation 2 3 3 2 3 5 3" xfId="4228" xr:uid="{00000000-0005-0000-0000-0000E80D0000}"/>
    <cellStyle name="Calculation 2 3 3 2 3 5 4" xfId="4229" xr:uid="{00000000-0005-0000-0000-0000E90D0000}"/>
    <cellStyle name="Calculation 2 3 3 2 3 5 5" xfId="4230" xr:uid="{00000000-0005-0000-0000-0000EA0D0000}"/>
    <cellStyle name="Calculation 2 3 3 2 3 5 6" xfId="4231" xr:uid="{00000000-0005-0000-0000-0000EB0D0000}"/>
    <cellStyle name="Calculation 2 3 3 2 3 5 7" xfId="4232" xr:uid="{00000000-0005-0000-0000-0000EC0D0000}"/>
    <cellStyle name="Calculation 2 3 3 2 3 5 8" xfId="4233" xr:uid="{00000000-0005-0000-0000-0000ED0D0000}"/>
    <cellStyle name="Calculation 2 3 3 2 3 6" xfId="4234" xr:uid="{00000000-0005-0000-0000-0000EE0D0000}"/>
    <cellStyle name="Calculation 2 3 3 2 3 6 2" xfId="4235" xr:uid="{00000000-0005-0000-0000-0000EF0D0000}"/>
    <cellStyle name="Calculation 2 3 3 2 3 6 3" xfId="4236" xr:uid="{00000000-0005-0000-0000-0000F00D0000}"/>
    <cellStyle name="Calculation 2 3 3 2 3 6 4" xfId="4237" xr:uid="{00000000-0005-0000-0000-0000F10D0000}"/>
    <cellStyle name="Calculation 2 3 3 2 3 6 5" xfId="4238" xr:uid="{00000000-0005-0000-0000-0000F20D0000}"/>
    <cellStyle name="Calculation 2 3 3 2 3 6 6" xfId="4239" xr:uid="{00000000-0005-0000-0000-0000F30D0000}"/>
    <cellStyle name="Calculation 2 3 3 2 3 6 7" xfId="4240" xr:uid="{00000000-0005-0000-0000-0000F40D0000}"/>
    <cellStyle name="Calculation 2 3 3 2 3 7" xfId="4241" xr:uid="{00000000-0005-0000-0000-0000F50D0000}"/>
    <cellStyle name="Calculation 2 3 3 2 3 8" xfId="4242" xr:uid="{00000000-0005-0000-0000-0000F60D0000}"/>
    <cellStyle name="Calculation 2 3 3 2 3 9" xfId="4243" xr:uid="{00000000-0005-0000-0000-0000F70D0000}"/>
    <cellStyle name="Calculation 2 3 3 2 4" xfId="4244" xr:uid="{00000000-0005-0000-0000-0000F80D0000}"/>
    <cellStyle name="Calculation 2 3 3 2 4 10" xfId="4245" xr:uid="{00000000-0005-0000-0000-0000F90D0000}"/>
    <cellStyle name="Calculation 2 3 3 2 4 2" xfId="4246" xr:uid="{00000000-0005-0000-0000-0000FA0D0000}"/>
    <cellStyle name="Calculation 2 3 3 2 4 2 2" xfId="4247" xr:uid="{00000000-0005-0000-0000-0000FB0D0000}"/>
    <cellStyle name="Calculation 2 3 3 2 4 2 2 2" xfId="4248" xr:uid="{00000000-0005-0000-0000-0000FC0D0000}"/>
    <cellStyle name="Calculation 2 3 3 2 4 2 2 3" xfId="4249" xr:uid="{00000000-0005-0000-0000-0000FD0D0000}"/>
    <cellStyle name="Calculation 2 3 3 2 4 2 2 4" xfId="4250" xr:uid="{00000000-0005-0000-0000-0000FE0D0000}"/>
    <cellStyle name="Calculation 2 3 3 2 4 2 2 5" xfId="4251" xr:uid="{00000000-0005-0000-0000-0000FF0D0000}"/>
    <cellStyle name="Calculation 2 3 3 2 4 2 2 6" xfId="4252" xr:uid="{00000000-0005-0000-0000-0000000E0000}"/>
    <cellStyle name="Calculation 2 3 3 2 4 2 2 7" xfId="4253" xr:uid="{00000000-0005-0000-0000-0000010E0000}"/>
    <cellStyle name="Calculation 2 3 3 2 4 2 3" xfId="4254" xr:uid="{00000000-0005-0000-0000-0000020E0000}"/>
    <cellStyle name="Calculation 2 3 3 2 4 2 4" xfId="4255" xr:uid="{00000000-0005-0000-0000-0000030E0000}"/>
    <cellStyle name="Calculation 2 3 3 2 4 3" xfId="4256" xr:uid="{00000000-0005-0000-0000-0000040E0000}"/>
    <cellStyle name="Calculation 2 3 3 2 4 3 2" xfId="4257" xr:uid="{00000000-0005-0000-0000-0000050E0000}"/>
    <cellStyle name="Calculation 2 3 3 2 4 3 2 2" xfId="4258" xr:uid="{00000000-0005-0000-0000-0000060E0000}"/>
    <cellStyle name="Calculation 2 3 3 2 4 3 2 3" xfId="4259" xr:uid="{00000000-0005-0000-0000-0000070E0000}"/>
    <cellStyle name="Calculation 2 3 3 2 4 3 2 4" xfId="4260" xr:uid="{00000000-0005-0000-0000-0000080E0000}"/>
    <cellStyle name="Calculation 2 3 3 2 4 3 2 5" xfId="4261" xr:uid="{00000000-0005-0000-0000-0000090E0000}"/>
    <cellStyle name="Calculation 2 3 3 2 4 3 2 6" xfId="4262" xr:uid="{00000000-0005-0000-0000-00000A0E0000}"/>
    <cellStyle name="Calculation 2 3 3 2 4 3 2 7" xfId="4263" xr:uid="{00000000-0005-0000-0000-00000B0E0000}"/>
    <cellStyle name="Calculation 2 3 3 2 4 3 3" xfId="4264" xr:uid="{00000000-0005-0000-0000-00000C0E0000}"/>
    <cellStyle name="Calculation 2 3 3 2 4 3 4" xfId="4265" xr:uid="{00000000-0005-0000-0000-00000D0E0000}"/>
    <cellStyle name="Calculation 2 3 3 2 4 4" xfId="4266" xr:uid="{00000000-0005-0000-0000-00000E0E0000}"/>
    <cellStyle name="Calculation 2 3 3 2 4 4 2" xfId="4267" xr:uid="{00000000-0005-0000-0000-00000F0E0000}"/>
    <cellStyle name="Calculation 2 3 3 2 4 4 2 2" xfId="4268" xr:uid="{00000000-0005-0000-0000-0000100E0000}"/>
    <cellStyle name="Calculation 2 3 3 2 4 4 2 3" xfId="4269" xr:uid="{00000000-0005-0000-0000-0000110E0000}"/>
    <cellStyle name="Calculation 2 3 3 2 4 4 2 4" xfId="4270" xr:uid="{00000000-0005-0000-0000-0000120E0000}"/>
    <cellStyle name="Calculation 2 3 3 2 4 4 2 5" xfId="4271" xr:uid="{00000000-0005-0000-0000-0000130E0000}"/>
    <cellStyle name="Calculation 2 3 3 2 4 4 2 6" xfId="4272" xr:uid="{00000000-0005-0000-0000-0000140E0000}"/>
    <cellStyle name="Calculation 2 3 3 2 4 4 2 7" xfId="4273" xr:uid="{00000000-0005-0000-0000-0000150E0000}"/>
    <cellStyle name="Calculation 2 3 3 2 4 4 3" xfId="4274" xr:uid="{00000000-0005-0000-0000-0000160E0000}"/>
    <cellStyle name="Calculation 2 3 3 2 4 4 4" xfId="4275" xr:uid="{00000000-0005-0000-0000-0000170E0000}"/>
    <cellStyle name="Calculation 2 3 3 2 4 5" xfId="4276" xr:uid="{00000000-0005-0000-0000-0000180E0000}"/>
    <cellStyle name="Calculation 2 3 3 2 4 5 2" xfId="4277" xr:uid="{00000000-0005-0000-0000-0000190E0000}"/>
    <cellStyle name="Calculation 2 3 3 2 4 5 3" xfId="4278" xr:uid="{00000000-0005-0000-0000-00001A0E0000}"/>
    <cellStyle name="Calculation 2 3 3 2 4 5 4" xfId="4279" xr:uid="{00000000-0005-0000-0000-00001B0E0000}"/>
    <cellStyle name="Calculation 2 3 3 2 4 5 5" xfId="4280" xr:uid="{00000000-0005-0000-0000-00001C0E0000}"/>
    <cellStyle name="Calculation 2 3 3 2 4 5 6" xfId="4281" xr:uid="{00000000-0005-0000-0000-00001D0E0000}"/>
    <cellStyle name="Calculation 2 3 3 2 4 5 7" xfId="4282" xr:uid="{00000000-0005-0000-0000-00001E0E0000}"/>
    <cellStyle name="Calculation 2 3 3 2 4 5 8" xfId="4283" xr:uid="{00000000-0005-0000-0000-00001F0E0000}"/>
    <cellStyle name="Calculation 2 3 3 2 4 6" xfId="4284" xr:uid="{00000000-0005-0000-0000-0000200E0000}"/>
    <cellStyle name="Calculation 2 3 3 2 4 6 2" xfId="4285" xr:uid="{00000000-0005-0000-0000-0000210E0000}"/>
    <cellStyle name="Calculation 2 3 3 2 4 6 3" xfId="4286" xr:uid="{00000000-0005-0000-0000-0000220E0000}"/>
    <cellStyle name="Calculation 2 3 3 2 4 6 4" xfId="4287" xr:uid="{00000000-0005-0000-0000-0000230E0000}"/>
    <cellStyle name="Calculation 2 3 3 2 4 6 5" xfId="4288" xr:uid="{00000000-0005-0000-0000-0000240E0000}"/>
    <cellStyle name="Calculation 2 3 3 2 4 6 6" xfId="4289" xr:uid="{00000000-0005-0000-0000-0000250E0000}"/>
    <cellStyle name="Calculation 2 3 3 2 4 6 7" xfId="4290" xr:uid="{00000000-0005-0000-0000-0000260E0000}"/>
    <cellStyle name="Calculation 2 3 3 2 4 7" xfId="4291" xr:uid="{00000000-0005-0000-0000-0000270E0000}"/>
    <cellStyle name="Calculation 2 3 3 2 4 8" xfId="4292" xr:uid="{00000000-0005-0000-0000-0000280E0000}"/>
    <cellStyle name="Calculation 2 3 3 2 4 9" xfId="4293" xr:uid="{00000000-0005-0000-0000-0000290E0000}"/>
    <cellStyle name="Calculation 2 3 3 2 5" xfId="4294" xr:uid="{00000000-0005-0000-0000-00002A0E0000}"/>
    <cellStyle name="Calculation 2 3 3 2 5 2" xfId="4295" xr:uid="{00000000-0005-0000-0000-00002B0E0000}"/>
    <cellStyle name="Calculation 2 3 3 2 5 2 2" xfId="4296" xr:uid="{00000000-0005-0000-0000-00002C0E0000}"/>
    <cellStyle name="Calculation 2 3 3 2 5 2 3" xfId="4297" xr:uid="{00000000-0005-0000-0000-00002D0E0000}"/>
    <cellStyle name="Calculation 2 3 3 2 5 2 4" xfId="4298" xr:uid="{00000000-0005-0000-0000-00002E0E0000}"/>
    <cellStyle name="Calculation 2 3 3 2 5 2 5" xfId="4299" xr:uid="{00000000-0005-0000-0000-00002F0E0000}"/>
    <cellStyle name="Calculation 2 3 3 2 5 2 6" xfId="4300" xr:uid="{00000000-0005-0000-0000-0000300E0000}"/>
    <cellStyle name="Calculation 2 3 3 2 5 2 7" xfId="4301" xr:uid="{00000000-0005-0000-0000-0000310E0000}"/>
    <cellStyle name="Calculation 2 3 3 2 5 3" xfId="4302" xr:uid="{00000000-0005-0000-0000-0000320E0000}"/>
    <cellStyle name="Calculation 2 3 3 2 5 4" xfId="4303" xr:uid="{00000000-0005-0000-0000-0000330E0000}"/>
    <cellStyle name="Calculation 2 3 3 2 5 5" xfId="4304" xr:uid="{00000000-0005-0000-0000-0000340E0000}"/>
    <cellStyle name="Calculation 2 3 3 2 6" xfId="4305" xr:uid="{00000000-0005-0000-0000-0000350E0000}"/>
    <cellStyle name="Calculation 2 3 3 2 6 2" xfId="4306" xr:uid="{00000000-0005-0000-0000-0000360E0000}"/>
    <cellStyle name="Calculation 2 3 3 2 6 2 2" xfId="4307" xr:uid="{00000000-0005-0000-0000-0000370E0000}"/>
    <cellStyle name="Calculation 2 3 3 2 6 2 3" xfId="4308" xr:uid="{00000000-0005-0000-0000-0000380E0000}"/>
    <cellStyle name="Calculation 2 3 3 2 6 2 4" xfId="4309" xr:uid="{00000000-0005-0000-0000-0000390E0000}"/>
    <cellStyle name="Calculation 2 3 3 2 6 2 5" xfId="4310" xr:uid="{00000000-0005-0000-0000-00003A0E0000}"/>
    <cellStyle name="Calculation 2 3 3 2 6 2 6" xfId="4311" xr:uid="{00000000-0005-0000-0000-00003B0E0000}"/>
    <cellStyle name="Calculation 2 3 3 2 6 2 7" xfId="4312" xr:uid="{00000000-0005-0000-0000-00003C0E0000}"/>
    <cellStyle name="Calculation 2 3 3 2 6 3" xfId="4313" xr:uid="{00000000-0005-0000-0000-00003D0E0000}"/>
    <cellStyle name="Calculation 2 3 3 2 6 4" xfId="4314" xr:uid="{00000000-0005-0000-0000-00003E0E0000}"/>
    <cellStyle name="Calculation 2 3 3 2 6 5" xfId="4315" xr:uid="{00000000-0005-0000-0000-00003F0E0000}"/>
    <cellStyle name="Calculation 2 3 3 2 7" xfId="4316" xr:uid="{00000000-0005-0000-0000-0000400E0000}"/>
    <cellStyle name="Calculation 2 3 3 2 7 2" xfId="4317" xr:uid="{00000000-0005-0000-0000-0000410E0000}"/>
    <cellStyle name="Calculation 2 3 3 2 7 2 2" xfId="4318" xr:uid="{00000000-0005-0000-0000-0000420E0000}"/>
    <cellStyle name="Calculation 2 3 3 2 7 2 3" xfId="4319" xr:uid="{00000000-0005-0000-0000-0000430E0000}"/>
    <cellStyle name="Calculation 2 3 3 2 7 2 4" xfId="4320" xr:uid="{00000000-0005-0000-0000-0000440E0000}"/>
    <cellStyle name="Calculation 2 3 3 2 7 2 5" xfId="4321" xr:uid="{00000000-0005-0000-0000-0000450E0000}"/>
    <cellStyle name="Calculation 2 3 3 2 7 2 6" xfId="4322" xr:uid="{00000000-0005-0000-0000-0000460E0000}"/>
    <cellStyle name="Calculation 2 3 3 2 7 2 7" xfId="4323" xr:uid="{00000000-0005-0000-0000-0000470E0000}"/>
    <cellStyle name="Calculation 2 3 3 2 7 3" xfId="4324" xr:uid="{00000000-0005-0000-0000-0000480E0000}"/>
    <cellStyle name="Calculation 2 3 3 2 7 4" xfId="4325" xr:uid="{00000000-0005-0000-0000-0000490E0000}"/>
    <cellStyle name="Calculation 2 3 3 2 7 5" xfId="4326" xr:uid="{00000000-0005-0000-0000-00004A0E0000}"/>
    <cellStyle name="Calculation 2 3 3 2 8" xfId="4327" xr:uid="{00000000-0005-0000-0000-00004B0E0000}"/>
    <cellStyle name="Calculation 2 3 3 2 8 2" xfId="4328" xr:uid="{00000000-0005-0000-0000-00004C0E0000}"/>
    <cellStyle name="Calculation 2 3 3 2 8 2 2" xfId="4329" xr:uid="{00000000-0005-0000-0000-00004D0E0000}"/>
    <cellStyle name="Calculation 2 3 3 2 8 2 3" xfId="4330" xr:uid="{00000000-0005-0000-0000-00004E0E0000}"/>
    <cellStyle name="Calculation 2 3 3 2 8 2 4" xfId="4331" xr:uid="{00000000-0005-0000-0000-00004F0E0000}"/>
    <cellStyle name="Calculation 2 3 3 2 8 2 5" xfId="4332" xr:uid="{00000000-0005-0000-0000-0000500E0000}"/>
    <cellStyle name="Calculation 2 3 3 2 8 2 6" xfId="4333" xr:uid="{00000000-0005-0000-0000-0000510E0000}"/>
    <cellStyle name="Calculation 2 3 3 2 8 2 7" xfId="4334" xr:uid="{00000000-0005-0000-0000-0000520E0000}"/>
    <cellStyle name="Calculation 2 3 3 2 8 3" xfId="4335" xr:uid="{00000000-0005-0000-0000-0000530E0000}"/>
    <cellStyle name="Calculation 2 3 3 2 8 4" xfId="4336" xr:uid="{00000000-0005-0000-0000-0000540E0000}"/>
    <cellStyle name="Calculation 2 3 3 2 8 5" xfId="4337" xr:uid="{00000000-0005-0000-0000-0000550E0000}"/>
    <cellStyle name="Calculation 2 3 3 2 9" xfId="4338" xr:uid="{00000000-0005-0000-0000-0000560E0000}"/>
    <cellStyle name="Calculation 2 3 3 2 9 2" xfId="4339" xr:uid="{00000000-0005-0000-0000-0000570E0000}"/>
    <cellStyle name="Calculation 2 3 3 2 9 3" xfId="4340" xr:uid="{00000000-0005-0000-0000-0000580E0000}"/>
    <cellStyle name="Calculation 2 3 3 2 9 4" xfId="4341" xr:uid="{00000000-0005-0000-0000-0000590E0000}"/>
    <cellStyle name="Calculation 2 3 3 2 9 5" xfId="4342" xr:uid="{00000000-0005-0000-0000-00005A0E0000}"/>
    <cellStyle name="Calculation 2 3 3 2 9 6" xfId="4343" xr:uid="{00000000-0005-0000-0000-00005B0E0000}"/>
    <cellStyle name="Calculation 2 3 3 2 9 7" xfId="4344" xr:uid="{00000000-0005-0000-0000-00005C0E0000}"/>
    <cellStyle name="Calculation 2 3 3 2 9 8" xfId="4345" xr:uid="{00000000-0005-0000-0000-00005D0E0000}"/>
    <cellStyle name="Calculation 2 3 3 3" xfId="4346" xr:uid="{00000000-0005-0000-0000-00005E0E0000}"/>
    <cellStyle name="Calculation 2 3 3 3 10" xfId="4347" xr:uid="{00000000-0005-0000-0000-00005F0E0000}"/>
    <cellStyle name="Calculation 2 3 3 3 10 2" xfId="4348" xr:uid="{00000000-0005-0000-0000-0000600E0000}"/>
    <cellStyle name="Calculation 2 3 3 3 10 3" xfId="4349" xr:uid="{00000000-0005-0000-0000-0000610E0000}"/>
    <cellStyle name="Calculation 2 3 3 3 10 4" xfId="4350" xr:uid="{00000000-0005-0000-0000-0000620E0000}"/>
    <cellStyle name="Calculation 2 3 3 3 10 5" xfId="4351" xr:uid="{00000000-0005-0000-0000-0000630E0000}"/>
    <cellStyle name="Calculation 2 3 3 3 11" xfId="4352" xr:uid="{00000000-0005-0000-0000-0000640E0000}"/>
    <cellStyle name="Calculation 2 3 3 3 11 2" xfId="4353" xr:uid="{00000000-0005-0000-0000-0000650E0000}"/>
    <cellStyle name="Calculation 2 3 3 3 11 3" xfId="4354" xr:uid="{00000000-0005-0000-0000-0000660E0000}"/>
    <cellStyle name="Calculation 2 3 3 3 11 4" xfId="4355" xr:uid="{00000000-0005-0000-0000-0000670E0000}"/>
    <cellStyle name="Calculation 2 3 3 3 11 5" xfId="4356" xr:uid="{00000000-0005-0000-0000-0000680E0000}"/>
    <cellStyle name="Calculation 2 3 3 3 12" xfId="4357" xr:uid="{00000000-0005-0000-0000-0000690E0000}"/>
    <cellStyle name="Calculation 2 3 3 3 12 2" xfId="4358" xr:uid="{00000000-0005-0000-0000-00006A0E0000}"/>
    <cellStyle name="Calculation 2 3 3 3 12 3" xfId="4359" xr:uid="{00000000-0005-0000-0000-00006B0E0000}"/>
    <cellStyle name="Calculation 2 3 3 3 12 4" xfId="4360" xr:uid="{00000000-0005-0000-0000-00006C0E0000}"/>
    <cellStyle name="Calculation 2 3 3 3 12 5" xfId="4361" xr:uid="{00000000-0005-0000-0000-00006D0E0000}"/>
    <cellStyle name="Calculation 2 3 3 3 13" xfId="4362" xr:uid="{00000000-0005-0000-0000-00006E0E0000}"/>
    <cellStyle name="Calculation 2 3 3 3 13 2" xfId="4363" xr:uid="{00000000-0005-0000-0000-00006F0E0000}"/>
    <cellStyle name="Calculation 2 3 3 3 13 3" xfId="4364" xr:uid="{00000000-0005-0000-0000-0000700E0000}"/>
    <cellStyle name="Calculation 2 3 3 3 13 4" xfId="4365" xr:uid="{00000000-0005-0000-0000-0000710E0000}"/>
    <cellStyle name="Calculation 2 3 3 3 13 5" xfId="4366" xr:uid="{00000000-0005-0000-0000-0000720E0000}"/>
    <cellStyle name="Calculation 2 3 3 3 14" xfId="4367" xr:uid="{00000000-0005-0000-0000-0000730E0000}"/>
    <cellStyle name="Calculation 2 3 3 3 14 2" xfId="4368" xr:uid="{00000000-0005-0000-0000-0000740E0000}"/>
    <cellStyle name="Calculation 2 3 3 3 14 3" xfId="4369" xr:uid="{00000000-0005-0000-0000-0000750E0000}"/>
    <cellStyle name="Calculation 2 3 3 3 14 4" xfId="4370" xr:uid="{00000000-0005-0000-0000-0000760E0000}"/>
    <cellStyle name="Calculation 2 3 3 3 14 5" xfId="4371" xr:uid="{00000000-0005-0000-0000-0000770E0000}"/>
    <cellStyle name="Calculation 2 3 3 3 15" xfId="4372" xr:uid="{00000000-0005-0000-0000-0000780E0000}"/>
    <cellStyle name="Calculation 2 3 3 3 15 2" xfId="4373" xr:uid="{00000000-0005-0000-0000-0000790E0000}"/>
    <cellStyle name="Calculation 2 3 3 3 15 3" xfId="4374" xr:uid="{00000000-0005-0000-0000-00007A0E0000}"/>
    <cellStyle name="Calculation 2 3 3 3 15 4" xfId="4375" xr:uid="{00000000-0005-0000-0000-00007B0E0000}"/>
    <cellStyle name="Calculation 2 3 3 3 15 5" xfId="4376" xr:uid="{00000000-0005-0000-0000-00007C0E0000}"/>
    <cellStyle name="Calculation 2 3 3 3 16" xfId="4377" xr:uid="{00000000-0005-0000-0000-00007D0E0000}"/>
    <cellStyle name="Calculation 2 3 3 3 16 2" xfId="4378" xr:uid="{00000000-0005-0000-0000-00007E0E0000}"/>
    <cellStyle name="Calculation 2 3 3 3 16 3" xfId="4379" xr:uid="{00000000-0005-0000-0000-00007F0E0000}"/>
    <cellStyle name="Calculation 2 3 3 3 16 4" xfId="4380" xr:uid="{00000000-0005-0000-0000-0000800E0000}"/>
    <cellStyle name="Calculation 2 3 3 3 16 5" xfId="4381" xr:uid="{00000000-0005-0000-0000-0000810E0000}"/>
    <cellStyle name="Calculation 2 3 3 3 17" xfId="4382" xr:uid="{00000000-0005-0000-0000-0000820E0000}"/>
    <cellStyle name="Calculation 2 3 3 3 17 2" xfId="4383" xr:uid="{00000000-0005-0000-0000-0000830E0000}"/>
    <cellStyle name="Calculation 2 3 3 3 17 3" xfId="4384" xr:uid="{00000000-0005-0000-0000-0000840E0000}"/>
    <cellStyle name="Calculation 2 3 3 3 17 4" xfId="4385" xr:uid="{00000000-0005-0000-0000-0000850E0000}"/>
    <cellStyle name="Calculation 2 3 3 3 17 5" xfId="4386" xr:uid="{00000000-0005-0000-0000-0000860E0000}"/>
    <cellStyle name="Calculation 2 3 3 3 18" xfId="4387" xr:uid="{00000000-0005-0000-0000-0000870E0000}"/>
    <cellStyle name="Calculation 2 3 3 3 2" xfId="4388" xr:uid="{00000000-0005-0000-0000-0000880E0000}"/>
    <cellStyle name="Calculation 2 3 3 3 2 10" xfId="4389" xr:uid="{00000000-0005-0000-0000-0000890E0000}"/>
    <cellStyle name="Calculation 2 3 3 3 2 2" xfId="4390" xr:uid="{00000000-0005-0000-0000-00008A0E0000}"/>
    <cellStyle name="Calculation 2 3 3 3 2 2 2" xfId="4391" xr:uid="{00000000-0005-0000-0000-00008B0E0000}"/>
    <cellStyle name="Calculation 2 3 3 3 2 2 2 2" xfId="4392" xr:uid="{00000000-0005-0000-0000-00008C0E0000}"/>
    <cellStyle name="Calculation 2 3 3 3 2 2 2 3" xfId="4393" xr:uid="{00000000-0005-0000-0000-00008D0E0000}"/>
    <cellStyle name="Calculation 2 3 3 3 2 2 2 4" xfId="4394" xr:uid="{00000000-0005-0000-0000-00008E0E0000}"/>
    <cellStyle name="Calculation 2 3 3 3 2 2 2 5" xfId="4395" xr:uid="{00000000-0005-0000-0000-00008F0E0000}"/>
    <cellStyle name="Calculation 2 3 3 3 2 2 2 6" xfId="4396" xr:uid="{00000000-0005-0000-0000-0000900E0000}"/>
    <cellStyle name="Calculation 2 3 3 3 2 2 2 7" xfId="4397" xr:uid="{00000000-0005-0000-0000-0000910E0000}"/>
    <cellStyle name="Calculation 2 3 3 3 2 2 3" xfId="4398" xr:uid="{00000000-0005-0000-0000-0000920E0000}"/>
    <cellStyle name="Calculation 2 3 3 3 2 2 4" xfId="4399" xr:uid="{00000000-0005-0000-0000-0000930E0000}"/>
    <cellStyle name="Calculation 2 3 3 3 2 3" xfId="4400" xr:uid="{00000000-0005-0000-0000-0000940E0000}"/>
    <cellStyle name="Calculation 2 3 3 3 2 3 2" xfId="4401" xr:uid="{00000000-0005-0000-0000-0000950E0000}"/>
    <cellStyle name="Calculation 2 3 3 3 2 3 2 2" xfId="4402" xr:uid="{00000000-0005-0000-0000-0000960E0000}"/>
    <cellStyle name="Calculation 2 3 3 3 2 3 2 3" xfId="4403" xr:uid="{00000000-0005-0000-0000-0000970E0000}"/>
    <cellStyle name="Calculation 2 3 3 3 2 3 2 4" xfId="4404" xr:uid="{00000000-0005-0000-0000-0000980E0000}"/>
    <cellStyle name="Calculation 2 3 3 3 2 3 2 5" xfId="4405" xr:uid="{00000000-0005-0000-0000-0000990E0000}"/>
    <cellStyle name="Calculation 2 3 3 3 2 3 2 6" xfId="4406" xr:uid="{00000000-0005-0000-0000-00009A0E0000}"/>
    <cellStyle name="Calculation 2 3 3 3 2 3 2 7" xfId="4407" xr:uid="{00000000-0005-0000-0000-00009B0E0000}"/>
    <cellStyle name="Calculation 2 3 3 3 2 3 3" xfId="4408" xr:uid="{00000000-0005-0000-0000-00009C0E0000}"/>
    <cellStyle name="Calculation 2 3 3 3 2 3 4" xfId="4409" xr:uid="{00000000-0005-0000-0000-00009D0E0000}"/>
    <cellStyle name="Calculation 2 3 3 3 2 4" xfId="4410" xr:uid="{00000000-0005-0000-0000-00009E0E0000}"/>
    <cellStyle name="Calculation 2 3 3 3 2 4 2" xfId="4411" xr:uid="{00000000-0005-0000-0000-00009F0E0000}"/>
    <cellStyle name="Calculation 2 3 3 3 2 4 2 2" xfId="4412" xr:uid="{00000000-0005-0000-0000-0000A00E0000}"/>
    <cellStyle name="Calculation 2 3 3 3 2 4 2 3" xfId="4413" xr:uid="{00000000-0005-0000-0000-0000A10E0000}"/>
    <cellStyle name="Calculation 2 3 3 3 2 4 2 4" xfId="4414" xr:uid="{00000000-0005-0000-0000-0000A20E0000}"/>
    <cellStyle name="Calculation 2 3 3 3 2 4 2 5" xfId="4415" xr:uid="{00000000-0005-0000-0000-0000A30E0000}"/>
    <cellStyle name="Calculation 2 3 3 3 2 4 2 6" xfId="4416" xr:uid="{00000000-0005-0000-0000-0000A40E0000}"/>
    <cellStyle name="Calculation 2 3 3 3 2 4 2 7" xfId="4417" xr:uid="{00000000-0005-0000-0000-0000A50E0000}"/>
    <cellStyle name="Calculation 2 3 3 3 2 4 3" xfId="4418" xr:uid="{00000000-0005-0000-0000-0000A60E0000}"/>
    <cellStyle name="Calculation 2 3 3 3 2 4 4" xfId="4419" xr:uid="{00000000-0005-0000-0000-0000A70E0000}"/>
    <cellStyle name="Calculation 2 3 3 3 2 5" xfId="4420" xr:uid="{00000000-0005-0000-0000-0000A80E0000}"/>
    <cellStyle name="Calculation 2 3 3 3 2 5 2" xfId="4421" xr:uid="{00000000-0005-0000-0000-0000A90E0000}"/>
    <cellStyle name="Calculation 2 3 3 3 2 5 3" xfId="4422" xr:uid="{00000000-0005-0000-0000-0000AA0E0000}"/>
    <cellStyle name="Calculation 2 3 3 3 2 5 4" xfId="4423" xr:uid="{00000000-0005-0000-0000-0000AB0E0000}"/>
    <cellStyle name="Calculation 2 3 3 3 2 5 5" xfId="4424" xr:uid="{00000000-0005-0000-0000-0000AC0E0000}"/>
    <cellStyle name="Calculation 2 3 3 3 2 5 6" xfId="4425" xr:uid="{00000000-0005-0000-0000-0000AD0E0000}"/>
    <cellStyle name="Calculation 2 3 3 3 2 5 7" xfId="4426" xr:uid="{00000000-0005-0000-0000-0000AE0E0000}"/>
    <cellStyle name="Calculation 2 3 3 3 2 5 8" xfId="4427" xr:uid="{00000000-0005-0000-0000-0000AF0E0000}"/>
    <cellStyle name="Calculation 2 3 3 3 2 6" xfId="4428" xr:uid="{00000000-0005-0000-0000-0000B00E0000}"/>
    <cellStyle name="Calculation 2 3 3 3 2 6 2" xfId="4429" xr:uid="{00000000-0005-0000-0000-0000B10E0000}"/>
    <cellStyle name="Calculation 2 3 3 3 2 6 3" xfId="4430" xr:uid="{00000000-0005-0000-0000-0000B20E0000}"/>
    <cellStyle name="Calculation 2 3 3 3 2 6 4" xfId="4431" xr:uid="{00000000-0005-0000-0000-0000B30E0000}"/>
    <cellStyle name="Calculation 2 3 3 3 2 6 5" xfId="4432" xr:uid="{00000000-0005-0000-0000-0000B40E0000}"/>
    <cellStyle name="Calculation 2 3 3 3 2 6 6" xfId="4433" xr:uid="{00000000-0005-0000-0000-0000B50E0000}"/>
    <cellStyle name="Calculation 2 3 3 3 2 6 7" xfId="4434" xr:uid="{00000000-0005-0000-0000-0000B60E0000}"/>
    <cellStyle name="Calculation 2 3 3 3 2 7" xfId="4435" xr:uid="{00000000-0005-0000-0000-0000B70E0000}"/>
    <cellStyle name="Calculation 2 3 3 3 2 8" xfId="4436" xr:uid="{00000000-0005-0000-0000-0000B80E0000}"/>
    <cellStyle name="Calculation 2 3 3 3 2 9" xfId="4437" xr:uid="{00000000-0005-0000-0000-0000B90E0000}"/>
    <cellStyle name="Calculation 2 3 3 3 3" xfId="4438" xr:uid="{00000000-0005-0000-0000-0000BA0E0000}"/>
    <cellStyle name="Calculation 2 3 3 3 3 2" xfId="4439" xr:uid="{00000000-0005-0000-0000-0000BB0E0000}"/>
    <cellStyle name="Calculation 2 3 3 3 3 2 2" xfId="4440" xr:uid="{00000000-0005-0000-0000-0000BC0E0000}"/>
    <cellStyle name="Calculation 2 3 3 3 3 2 3" xfId="4441" xr:uid="{00000000-0005-0000-0000-0000BD0E0000}"/>
    <cellStyle name="Calculation 2 3 3 3 3 2 4" xfId="4442" xr:uid="{00000000-0005-0000-0000-0000BE0E0000}"/>
    <cellStyle name="Calculation 2 3 3 3 3 2 5" xfId="4443" xr:uid="{00000000-0005-0000-0000-0000BF0E0000}"/>
    <cellStyle name="Calculation 2 3 3 3 3 2 6" xfId="4444" xr:uid="{00000000-0005-0000-0000-0000C00E0000}"/>
    <cellStyle name="Calculation 2 3 3 3 3 2 7" xfId="4445" xr:uid="{00000000-0005-0000-0000-0000C10E0000}"/>
    <cellStyle name="Calculation 2 3 3 3 3 3" xfId="4446" xr:uid="{00000000-0005-0000-0000-0000C20E0000}"/>
    <cellStyle name="Calculation 2 3 3 3 3 4" xfId="4447" xr:uid="{00000000-0005-0000-0000-0000C30E0000}"/>
    <cellStyle name="Calculation 2 3 3 3 3 5" xfId="4448" xr:uid="{00000000-0005-0000-0000-0000C40E0000}"/>
    <cellStyle name="Calculation 2 3 3 3 4" xfId="4449" xr:uid="{00000000-0005-0000-0000-0000C50E0000}"/>
    <cellStyle name="Calculation 2 3 3 3 4 2" xfId="4450" xr:uid="{00000000-0005-0000-0000-0000C60E0000}"/>
    <cellStyle name="Calculation 2 3 3 3 4 2 2" xfId="4451" xr:uid="{00000000-0005-0000-0000-0000C70E0000}"/>
    <cellStyle name="Calculation 2 3 3 3 4 2 3" xfId="4452" xr:uid="{00000000-0005-0000-0000-0000C80E0000}"/>
    <cellStyle name="Calculation 2 3 3 3 4 2 4" xfId="4453" xr:uid="{00000000-0005-0000-0000-0000C90E0000}"/>
    <cellStyle name="Calculation 2 3 3 3 4 2 5" xfId="4454" xr:uid="{00000000-0005-0000-0000-0000CA0E0000}"/>
    <cellStyle name="Calculation 2 3 3 3 4 2 6" xfId="4455" xr:uid="{00000000-0005-0000-0000-0000CB0E0000}"/>
    <cellStyle name="Calculation 2 3 3 3 4 2 7" xfId="4456" xr:uid="{00000000-0005-0000-0000-0000CC0E0000}"/>
    <cellStyle name="Calculation 2 3 3 3 4 3" xfId="4457" xr:uid="{00000000-0005-0000-0000-0000CD0E0000}"/>
    <cellStyle name="Calculation 2 3 3 3 4 4" xfId="4458" xr:uid="{00000000-0005-0000-0000-0000CE0E0000}"/>
    <cellStyle name="Calculation 2 3 3 3 4 5" xfId="4459" xr:uid="{00000000-0005-0000-0000-0000CF0E0000}"/>
    <cellStyle name="Calculation 2 3 3 3 5" xfId="4460" xr:uid="{00000000-0005-0000-0000-0000D00E0000}"/>
    <cellStyle name="Calculation 2 3 3 3 5 2" xfId="4461" xr:uid="{00000000-0005-0000-0000-0000D10E0000}"/>
    <cellStyle name="Calculation 2 3 3 3 5 2 2" xfId="4462" xr:uid="{00000000-0005-0000-0000-0000D20E0000}"/>
    <cellStyle name="Calculation 2 3 3 3 5 2 3" xfId="4463" xr:uid="{00000000-0005-0000-0000-0000D30E0000}"/>
    <cellStyle name="Calculation 2 3 3 3 5 2 4" xfId="4464" xr:uid="{00000000-0005-0000-0000-0000D40E0000}"/>
    <cellStyle name="Calculation 2 3 3 3 5 2 5" xfId="4465" xr:uid="{00000000-0005-0000-0000-0000D50E0000}"/>
    <cellStyle name="Calculation 2 3 3 3 5 2 6" xfId="4466" xr:uid="{00000000-0005-0000-0000-0000D60E0000}"/>
    <cellStyle name="Calculation 2 3 3 3 5 2 7" xfId="4467" xr:uid="{00000000-0005-0000-0000-0000D70E0000}"/>
    <cellStyle name="Calculation 2 3 3 3 5 3" xfId="4468" xr:uid="{00000000-0005-0000-0000-0000D80E0000}"/>
    <cellStyle name="Calculation 2 3 3 3 5 4" xfId="4469" xr:uid="{00000000-0005-0000-0000-0000D90E0000}"/>
    <cellStyle name="Calculation 2 3 3 3 5 5" xfId="4470" xr:uid="{00000000-0005-0000-0000-0000DA0E0000}"/>
    <cellStyle name="Calculation 2 3 3 3 6" xfId="4471" xr:uid="{00000000-0005-0000-0000-0000DB0E0000}"/>
    <cellStyle name="Calculation 2 3 3 3 6 2" xfId="4472" xr:uid="{00000000-0005-0000-0000-0000DC0E0000}"/>
    <cellStyle name="Calculation 2 3 3 3 6 3" xfId="4473" xr:uid="{00000000-0005-0000-0000-0000DD0E0000}"/>
    <cellStyle name="Calculation 2 3 3 3 6 4" xfId="4474" xr:uid="{00000000-0005-0000-0000-0000DE0E0000}"/>
    <cellStyle name="Calculation 2 3 3 3 6 5" xfId="4475" xr:uid="{00000000-0005-0000-0000-0000DF0E0000}"/>
    <cellStyle name="Calculation 2 3 3 3 6 6" xfId="4476" xr:uid="{00000000-0005-0000-0000-0000E00E0000}"/>
    <cellStyle name="Calculation 2 3 3 3 6 7" xfId="4477" xr:uid="{00000000-0005-0000-0000-0000E10E0000}"/>
    <cellStyle name="Calculation 2 3 3 3 6 8" xfId="4478" xr:uid="{00000000-0005-0000-0000-0000E20E0000}"/>
    <cellStyle name="Calculation 2 3 3 3 7" xfId="4479" xr:uid="{00000000-0005-0000-0000-0000E30E0000}"/>
    <cellStyle name="Calculation 2 3 3 3 7 2" xfId="4480" xr:uid="{00000000-0005-0000-0000-0000E40E0000}"/>
    <cellStyle name="Calculation 2 3 3 3 7 3" xfId="4481" xr:uid="{00000000-0005-0000-0000-0000E50E0000}"/>
    <cellStyle name="Calculation 2 3 3 3 7 4" xfId="4482" xr:uid="{00000000-0005-0000-0000-0000E60E0000}"/>
    <cellStyle name="Calculation 2 3 3 3 7 5" xfId="4483" xr:uid="{00000000-0005-0000-0000-0000E70E0000}"/>
    <cellStyle name="Calculation 2 3 3 3 7 6" xfId="4484" xr:uid="{00000000-0005-0000-0000-0000E80E0000}"/>
    <cellStyle name="Calculation 2 3 3 3 7 7" xfId="4485" xr:uid="{00000000-0005-0000-0000-0000E90E0000}"/>
    <cellStyle name="Calculation 2 3 3 3 8" xfId="4486" xr:uid="{00000000-0005-0000-0000-0000EA0E0000}"/>
    <cellStyle name="Calculation 2 3 3 3 8 2" xfId="4487" xr:uid="{00000000-0005-0000-0000-0000EB0E0000}"/>
    <cellStyle name="Calculation 2 3 3 3 8 3" xfId="4488" xr:uid="{00000000-0005-0000-0000-0000EC0E0000}"/>
    <cellStyle name="Calculation 2 3 3 3 8 4" xfId="4489" xr:uid="{00000000-0005-0000-0000-0000ED0E0000}"/>
    <cellStyle name="Calculation 2 3 3 3 8 5" xfId="4490" xr:uid="{00000000-0005-0000-0000-0000EE0E0000}"/>
    <cellStyle name="Calculation 2 3 3 3 9" xfId="4491" xr:uid="{00000000-0005-0000-0000-0000EF0E0000}"/>
    <cellStyle name="Calculation 2 3 3 3 9 2" xfId="4492" xr:uid="{00000000-0005-0000-0000-0000F00E0000}"/>
    <cellStyle name="Calculation 2 3 3 3 9 3" xfId="4493" xr:uid="{00000000-0005-0000-0000-0000F10E0000}"/>
    <cellStyle name="Calculation 2 3 3 3 9 4" xfId="4494" xr:uid="{00000000-0005-0000-0000-0000F20E0000}"/>
    <cellStyle name="Calculation 2 3 3 3 9 5" xfId="4495" xr:uid="{00000000-0005-0000-0000-0000F30E0000}"/>
    <cellStyle name="Calculation 2 3 3 4" xfId="4496" xr:uid="{00000000-0005-0000-0000-0000F40E0000}"/>
    <cellStyle name="Calculation 2 3 3 4 10" xfId="4497" xr:uid="{00000000-0005-0000-0000-0000F50E0000}"/>
    <cellStyle name="Calculation 2 3 3 4 2" xfId="4498" xr:uid="{00000000-0005-0000-0000-0000F60E0000}"/>
    <cellStyle name="Calculation 2 3 3 4 2 2" xfId="4499" xr:uid="{00000000-0005-0000-0000-0000F70E0000}"/>
    <cellStyle name="Calculation 2 3 3 4 2 2 2" xfId="4500" xr:uid="{00000000-0005-0000-0000-0000F80E0000}"/>
    <cellStyle name="Calculation 2 3 3 4 2 2 3" xfId="4501" xr:uid="{00000000-0005-0000-0000-0000F90E0000}"/>
    <cellStyle name="Calculation 2 3 3 4 2 2 4" xfId="4502" xr:uid="{00000000-0005-0000-0000-0000FA0E0000}"/>
    <cellStyle name="Calculation 2 3 3 4 2 2 5" xfId="4503" xr:uid="{00000000-0005-0000-0000-0000FB0E0000}"/>
    <cellStyle name="Calculation 2 3 3 4 2 2 6" xfId="4504" xr:uid="{00000000-0005-0000-0000-0000FC0E0000}"/>
    <cellStyle name="Calculation 2 3 3 4 2 2 7" xfId="4505" xr:uid="{00000000-0005-0000-0000-0000FD0E0000}"/>
    <cellStyle name="Calculation 2 3 3 4 2 3" xfId="4506" xr:uid="{00000000-0005-0000-0000-0000FE0E0000}"/>
    <cellStyle name="Calculation 2 3 3 4 2 4" xfId="4507" xr:uid="{00000000-0005-0000-0000-0000FF0E0000}"/>
    <cellStyle name="Calculation 2 3 3 4 3" xfId="4508" xr:uid="{00000000-0005-0000-0000-0000000F0000}"/>
    <cellStyle name="Calculation 2 3 3 4 3 2" xfId="4509" xr:uid="{00000000-0005-0000-0000-0000010F0000}"/>
    <cellStyle name="Calculation 2 3 3 4 3 2 2" xfId="4510" xr:uid="{00000000-0005-0000-0000-0000020F0000}"/>
    <cellStyle name="Calculation 2 3 3 4 3 2 3" xfId="4511" xr:uid="{00000000-0005-0000-0000-0000030F0000}"/>
    <cellStyle name="Calculation 2 3 3 4 3 2 4" xfId="4512" xr:uid="{00000000-0005-0000-0000-0000040F0000}"/>
    <cellStyle name="Calculation 2 3 3 4 3 2 5" xfId="4513" xr:uid="{00000000-0005-0000-0000-0000050F0000}"/>
    <cellStyle name="Calculation 2 3 3 4 3 2 6" xfId="4514" xr:uid="{00000000-0005-0000-0000-0000060F0000}"/>
    <cellStyle name="Calculation 2 3 3 4 3 2 7" xfId="4515" xr:uid="{00000000-0005-0000-0000-0000070F0000}"/>
    <cellStyle name="Calculation 2 3 3 4 3 3" xfId="4516" xr:uid="{00000000-0005-0000-0000-0000080F0000}"/>
    <cellStyle name="Calculation 2 3 3 4 3 4" xfId="4517" xr:uid="{00000000-0005-0000-0000-0000090F0000}"/>
    <cellStyle name="Calculation 2 3 3 4 4" xfId="4518" xr:uid="{00000000-0005-0000-0000-00000A0F0000}"/>
    <cellStyle name="Calculation 2 3 3 4 4 2" xfId="4519" xr:uid="{00000000-0005-0000-0000-00000B0F0000}"/>
    <cellStyle name="Calculation 2 3 3 4 4 2 2" xfId="4520" xr:uid="{00000000-0005-0000-0000-00000C0F0000}"/>
    <cellStyle name="Calculation 2 3 3 4 4 2 3" xfId="4521" xr:uid="{00000000-0005-0000-0000-00000D0F0000}"/>
    <cellStyle name="Calculation 2 3 3 4 4 2 4" xfId="4522" xr:uid="{00000000-0005-0000-0000-00000E0F0000}"/>
    <cellStyle name="Calculation 2 3 3 4 4 2 5" xfId="4523" xr:uid="{00000000-0005-0000-0000-00000F0F0000}"/>
    <cellStyle name="Calculation 2 3 3 4 4 2 6" xfId="4524" xr:uid="{00000000-0005-0000-0000-0000100F0000}"/>
    <cellStyle name="Calculation 2 3 3 4 4 2 7" xfId="4525" xr:uid="{00000000-0005-0000-0000-0000110F0000}"/>
    <cellStyle name="Calculation 2 3 3 4 4 3" xfId="4526" xr:uid="{00000000-0005-0000-0000-0000120F0000}"/>
    <cellStyle name="Calculation 2 3 3 4 4 4" xfId="4527" xr:uid="{00000000-0005-0000-0000-0000130F0000}"/>
    <cellStyle name="Calculation 2 3 3 4 5" xfId="4528" xr:uid="{00000000-0005-0000-0000-0000140F0000}"/>
    <cellStyle name="Calculation 2 3 3 4 5 2" xfId="4529" xr:uid="{00000000-0005-0000-0000-0000150F0000}"/>
    <cellStyle name="Calculation 2 3 3 4 5 3" xfId="4530" xr:uid="{00000000-0005-0000-0000-0000160F0000}"/>
    <cellStyle name="Calculation 2 3 3 4 5 4" xfId="4531" xr:uid="{00000000-0005-0000-0000-0000170F0000}"/>
    <cellStyle name="Calculation 2 3 3 4 5 5" xfId="4532" xr:uid="{00000000-0005-0000-0000-0000180F0000}"/>
    <cellStyle name="Calculation 2 3 3 4 5 6" xfId="4533" xr:uid="{00000000-0005-0000-0000-0000190F0000}"/>
    <cellStyle name="Calculation 2 3 3 4 5 7" xfId="4534" xr:uid="{00000000-0005-0000-0000-00001A0F0000}"/>
    <cellStyle name="Calculation 2 3 3 4 5 8" xfId="4535" xr:uid="{00000000-0005-0000-0000-00001B0F0000}"/>
    <cellStyle name="Calculation 2 3 3 4 6" xfId="4536" xr:uid="{00000000-0005-0000-0000-00001C0F0000}"/>
    <cellStyle name="Calculation 2 3 3 4 6 2" xfId="4537" xr:uid="{00000000-0005-0000-0000-00001D0F0000}"/>
    <cellStyle name="Calculation 2 3 3 4 6 3" xfId="4538" xr:uid="{00000000-0005-0000-0000-00001E0F0000}"/>
    <cellStyle name="Calculation 2 3 3 4 6 4" xfId="4539" xr:uid="{00000000-0005-0000-0000-00001F0F0000}"/>
    <cellStyle name="Calculation 2 3 3 4 6 5" xfId="4540" xr:uid="{00000000-0005-0000-0000-0000200F0000}"/>
    <cellStyle name="Calculation 2 3 3 4 6 6" xfId="4541" xr:uid="{00000000-0005-0000-0000-0000210F0000}"/>
    <cellStyle name="Calculation 2 3 3 4 6 7" xfId="4542" xr:uid="{00000000-0005-0000-0000-0000220F0000}"/>
    <cellStyle name="Calculation 2 3 3 4 7" xfId="4543" xr:uid="{00000000-0005-0000-0000-0000230F0000}"/>
    <cellStyle name="Calculation 2 3 3 4 8" xfId="4544" xr:uid="{00000000-0005-0000-0000-0000240F0000}"/>
    <cellStyle name="Calculation 2 3 3 4 9" xfId="4545" xr:uid="{00000000-0005-0000-0000-0000250F0000}"/>
    <cellStyle name="Calculation 2 3 3 5" xfId="4546" xr:uid="{00000000-0005-0000-0000-0000260F0000}"/>
    <cellStyle name="Calculation 2 3 3 5 10" xfId="4547" xr:uid="{00000000-0005-0000-0000-0000270F0000}"/>
    <cellStyle name="Calculation 2 3 3 5 2" xfId="4548" xr:uid="{00000000-0005-0000-0000-0000280F0000}"/>
    <cellStyle name="Calculation 2 3 3 5 2 2" xfId="4549" xr:uid="{00000000-0005-0000-0000-0000290F0000}"/>
    <cellStyle name="Calculation 2 3 3 5 2 2 2" xfId="4550" xr:uid="{00000000-0005-0000-0000-00002A0F0000}"/>
    <cellStyle name="Calculation 2 3 3 5 2 2 3" xfId="4551" xr:uid="{00000000-0005-0000-0000-00002B0F0000}"/>
    <cellStyle name="Calculation 2 3 3 5 2 2 4" xfId="4552" xr:uid="{00000000-0005-0000-0000-00002C0F0000}"/>
    <cellStyle name="Calculation 2 3 3 5 2 2 5" xfId="4553" xr:uid="{00000000-0005-0000-0000-00002D0F0000}"/>
    <cellStyle name="Calculation 2 3 3 5 2 2 6" xfId="4554" xr:uid="{00000000-0005-0000-0000-00002E0F0000}"/>
    <cellStyle name="Calculation 2 3 3 5 2 2 7" xfId="4555" xr:uid="{00000000-0005-0000-0000-00002F0F0000}"/>
    <cellStyle name="Calculation 2 3 3 5 2 3" xfId="4556" xr:uid="{00000000-0005-0000-0000-0000300F0000}"/>
    <cellStyle name="Calculation 2 3 3 5 2 4" xfId="4557" xr:uid="{00000000-0005-0000-0000-0000310F0000}"/>
    <cellStyle name="Calculation 2 3 3 5 3" xfId="4558" xr:uid="{00000000-0005-0000-0000-0000320F0000}"/>
    <cellStyle name="Calculation 2 3 3 5 3 2" xfId="4559" xr:uid="{00000000-0005-0000-0000-0000330F0000}"/>
    <cellStyle name="Calculation 2 3 3 5 3 2 2" xfId="4560" xr:uid="{00000000-0005-0000-0000-0000340F0000}"/>
    <cellStyle name="Calculation 2 3 3 5 3 2 3" xfId="4561" xr:uid="{00000000-0005-0000-0000-0000350F0000}"/>
    <cellStyle name="Calculation 2 3 3 5 3 2 4" xfId="4562" xr:uid="{00000000-0005-0000-0000-0000360F0000}"/>
    <cellStyle name="Calculation 2 3 3 5 3 2 5" xfId="4563" xr:uid="{00000000-0005-0000-0000-0000370F0000}"/>
    <cellStyle name="Calculation 2 3 3 5 3 2 6" xfId="4564" xr:uid="{00000000-0005-0000-0000-0000380F0000}"/>
    <cellStyle name="Calculation 2 3 3 5 3 2 7" xfId="4565" xr:uid="{00000000-0005-0000-0000-0000390F0000}"/>
    <cellStyle name="Calculation 2 3 3 5 3 3" xfId="4566" xr:uid="{00000000-0005-0000-0000-00003A0F0000}"/>
    <cellStyle name="Calculation 2 3 3 5 3 4" xfId="4567" xr:uid="{00000000-0005-0000-0000-00003B0F0000}"/>
    <cellStyle name="Calculation 2 3 3 5 4" xfId="4568" xr:uid="{00000000-0005-0000-0000-00003C0F0000}"/>
    <cellStyle name="Calculation 2 3 3 5 4 2" xfId="4569" xr:uid="{00000000-0005-0000-0000-00003D0F0000}"/>
    <cellStyle name="Calculation 2 3 3 5 4 2 2" xfId="4570" xr:uid="{00000000-0005-0000-0000-00003E0F0000}"/>
    <cellStyle name="Calculation 2 3 3 5 4 2 3" xfId="4571" xr:uid="{00000000-0005-0000-0000-00003F0F0000}"/>
    <cellStyle name="Calculation 2 3 3 5 4 2 4" xfId="4572" xr:uid="{00000000-0005-0000-0000-0000400F0000}"/>
    <cellStyle name="Calculation 2 3 3 5 4 2 5" xfId="4573" xr:uid="{00000000-0005-0000-0000-0000410F0000}"/>
    <cellStyle name="Calculation 2 3 3 5 4 2 6" xfId="4574" xr:uid="{00000000-0005-0000-0000-0000420F0000}"/>
    <cellStyle name="Calculation 2 3 3 5 4 2 7" xfId="4575" xr:uid="{00000000-0005-0000-0000-0000430F0000}"/>
    <cellStyle name="Calculation 2 3 3 5 4 3" xfId="4576" xr:uid="{00000000-0005-0000-0000-0000440F0000}"/>
    <cellStyle name="Calculation 2 3 3 5 4 4" xfId="4577" xr:uid="{00000000-0005-0000-0000-0000450F0000}"/>
    <cellStyle name="Calculation 2 3 3 5 5" xfId="4578" xr:uid="{00000000-0005-0000-0000-0000460F0000}"/>
    <cellStyle name="Calculation 2 3 3 5 5 2" xfId="4579" xr:uid="{00000000-0005-0000-0000-0000470F0000}"/>
    <cellStyle name="Calculation 2 3 3 5 5 3" xfId="4580" xr:uid="{00000000-0005-0000-0000-0000480F0000}"/>
    <cellStyle name="Calculation 2 3 3 5 5 4" xfId="4581" xr:uid="{00000000-0005-0000-0000-0000490F0000}"/>
    <cellStyle name="Calculation 2 3 3 5 5 5" xfId="4582" xr:uid="{00000000-0005-0000-0000-00004A0F0000}"/>
    <cellStyle name="Calculation 2 3 3 5 5 6" xfId="4583" xr:uid="{00000000-0005-0000-0000-00004B0F0000}"/>
    <cellStyle name="Calculation 2 3 3 5 5 7" xfId="4584" xr:uid="{00000000-0005-0000-0000-00004C0F0000}"/>
    <cellStyle name="Calculation 2 3 3 5 5 8" xfId="4585" xr:uid="{00000000-0005-0000-0000-00004D0F0000}"/>
    <cellStyle name="Calculation 2 3 3 5 6" xfId="4586" xr:uid="{00000000-0005-0000-0000-00004E0F0000}"/>
    <cellStyle name="Calculation 2 3 3 5 6 2" xfId="4587" xr:uid="{00000000-0005-0000-0000-00004F0F0000}"/>
    <cellStyle name="Calculation 2 3 3 5 6 3" xfId="4588" xr:uid="{00000000-0005-0000-0000-0000500F0000}"/>
    <cellStyle name="Calculation 2 3 3 5 6 4" xfId="4589" xr:uid="{00000000-0005-0000-0000-0000510F0000}"/>
    <cellStyle name="Calculation 2 3 3 5 6 5" xfId="4590" xr:uid="{00000000-0005-0000-0000-0000520F0000}"/>
    <cellStyle name="Calculation 2 3 3 5 6 6" xfId="4591" xr:uid="{00000000-0005-0000-0000-0000530F0000}"/>
    <cellStyle name="Calculation 2 3 3 5 6 7" xfId="4592" xr:uid="{00000000-0005-0000-0000-0000540F0000}"/>
    <cellStyle name="Calculation 2 3 3 5 7" xfId="4593" xr:uid="{00000000-0005-0000-0000-0000550F0000}"/>
    <cellStyle name="Calculation 2 3 3 5 8" xfId="4594" xr:uid="{00000000-0005-0000-0000-0000560F0000}"/>
    <cellStyle name="Calculation 2 3 3 5 9" xfId="4595" xr:uid="{00000000-0005-0000-0000-0000570F0000}"/>
    <cellStyle name="Calculation 2 3 3 6" xfId="4596" xr:uid="{00000000-0005-0000-0000-0000580F0000}"/>
    <cellStyle name="Calculation 2 3 3 6 2" xfId="4597" xr:uid="{00000000-0005-0000-0000-0000590F0000}"/>
    <cellStyle name="Calculation 2 3 3 6 2 2" xfId="4598" xr:uid="{00000000-0005-0000-0000-00005A0F0000}"/>
    <cellStyle name="Calculation 2 3 3 6 2 3" xfId="4599" xr:uid="{00000000-0005-0000-0000-00005B0F0000}"/>
    <cellStyle name="Calculation 2 3 3 6 2 4" xfId="4600" xr:uid="{00000000-0005-0000-0000-00005C0F0000}"/>
    <cellStyle name="Calculation 2 3 3 6 2 5" xfId="4601" xr:uid="{00000000-0005-0000-0000-00005D0F0000}"/>
    <cellStyle name="Calculation 2 3 3 6 2 6" xfId="4602" xr:uid="{00000000-0005-0000-0000-00005E0F0000}"/>
    <cellStyle name="Calculation 2 3 3 6 2 7" xfId="4603" xr:uid="{00000000-0005-0000-0000-00005F0F0000}"/>
    <cellStyle name="Calculation 2 3 3 6 3" xfId="4604" xr:uid="{00000000-0005-0000-0000-0000600F0000}"/>
    <cellStyle name="Calculation 2 3 3 6 4" xfId="4605" xr:uid="{00000000-0005-0000-0000-0000610F0000}"/>
    <cellStyle name="Calculation 2 3 3 6 5" xfId="4606" xr:uid="{00000000-0005-0000-0000-0000620F0000}"/>
    <cellStyle name="Calculation 2 3 3 7" xfId="4607" xr:uid="{00000000-0005-0000-0000-0000630F0000}"/>
    <cellStyle name="Calculation 2 3 3 7 2" xfId="4608" xr:uid="{00000000-0005-0000-0000-0000640F0000}"/>
    <cellStyle name="Calculation 2 3 3 7 2 2" xfId="4609" xr:uid="{00000000-0005-0000-0000-0000650F0000}"/>
    <cellStyle name="Calculation 2 3 3 7 2 3" xfId="4610" xr:uid="{00000000-0005-0000-0000-0000660F0000}"/>
    <cellStyle name="Calculation 2 3 3 7 2 4" xfId="4611" xr:uid="{00000000-0005-0000-0000-0000670F0000}"/>
    <cellStyle name="Calculation 2 3 3 7 2 5" xfId="4612" xr:uid="{00000000-0005-0000-0000-0000680F0000}"/>
    <cellStyle name="Calculation 2 3 3 7 2 6" xfId="4613" xr:uid="{00000000-0005-0000-0000-0000690F0000}"/>
    <cellStyle name="Calculation 2 3 3 7 2 7" xfId="4614" xr:uid="{00000000-0005-0000-0000-00006A0F0000}"/>
    <cellStyle name="Calculation 2 3 3 7 3" xfId="4615" xr:uid="{00000000-0005-0000-0000-00006B0F0000}"/>
    <cellStyle name="Calculation 2 3 3 7 4" xfId="4616" xr:uid="{00000000-0005-0000-0000-00006C0F0000}"/>
    <cellStyle name="Calculation 2 3 3 7 5" xfId="4617" xr:uid="{00000000-0005-0000-0000-00006D0F0000}"/>
    <cellStyle name="Calculation 2 3 3 8" xfId="4618" xr:uid="{00000000-0005-0000-0000-00006E0F0000}"/>
    <cellStyle name="Calculation 2 3 3 8 2" xfId="4619" xr:uid="{00000000-0005-0000-0000-00006F0F0000}"/>
    <cellStyle name="Calculation 2 3 3 8 2 2" xfId="4620" xr:uid="{00000000-0005-0000-0000-0000700F0000}"/>
    <cellStyle name="Calculation 2 3 3 8 2 3" xfId="4621" xr:uid="{00000000-0005-0000-0000-0000710F0000}"/>
    <cellStyle name="Calculation 2 3 3 8 2 4" xfId="4622" xr:uid="{00000000-0005-0000-0000-0000720F0000}"/>
    <cellStyle name="Calculation 2 3 3 8 2 5" xfId="4623" xr:uid="{00000000-0005-0000-0000-0000730F0000}"/>
    <cellStyle name="Calculation 2 3 3 8 2 6" xfId="4624" xr:uid="{00000000-0005-0000-0000-0000740F0000}"/>
    <cellStyle name="Calculation 2 3 3 8 2 7" xfId="4625" xr:uid="{00000000-0005-0000-0000-0000750F0000}"/>
    <cellStyle name="Calculation 2 3 3 8 3" xfId="4626" xr:uid="{00000000-0005-0000-0000-0000760F0000}"/>
    <cellStyle name="Calculation 2 3 3 8 4" xfId="4627" xr:uid="{00000000-0005-0000-0000-0000770F0000}"/>
    <cellStyle name="Calculation 2 3 3 8 5" xfId="4628" xr:uid="{00000000-0005-0000-0000-0000780F0000}"/>
    <cellStyle name="Calculation 2 3 3 9" xfId="4629" xr:uid="{00000000-0005-0000-0000-0000790F0000}"/>
    <cellStyle name="Calculation 2 3 3 9 2" xfId="4630" xr:uid="{00000000-0005-0000-0000-00007A0F0000}"/>
    <cellStyle name="Calculation 2 3 3 9 2 2" xfId="4631" xr:uid="{00000000-0005-0000-0000-00007B0F0000}"/>
    <cellStyle name="Calculation 2 3 3 9 2 3" xfId="4632" xr:uid="{00000000-0005-0000-0000-00007C0F0000}"/>
    <cellStyle name="Calculation 2 3 3 9 2 4" xfId="4633" xr:uid="{00000000-0005-0000-0000-00007D0F0000}"/>
    <cellStyle name="Calculation 2 3 3 9 2 5" xfId="4634" xr:uid="{00000000-0005-0000-0000-00007E0F0000}"/>
    <cellStyle name="Calculation 2 3 3 9 2 6" xfId="4635" xr:uid="{00000000-0005-0000-0000-00007F0F0000}"/>
    <cellStyle name="Calculation 2 3 3 9 2 7" xfId="4636" xr:uid="{00000000-0005-0000-0000-0000800F0000}"/>
    <cellStyle name="Calculation 2 3 3 9 3" xfId="4637" xr:uid="{00000000-0005-0000-0000-0000810F0000}"/>
    <cellStyle name="Calculation 2 3 3 9 4" xfId="4638" xr:uid="{00000000-0005-0000-0000-0000820F0000}"/>
    <cellStyle name="Calculation 2 3 3 9 5" xfId="4639" xr:uid="{00000000-0005-0000-0000-0000830F0000}"/>
    <cellStyle name="Calculation 2 3 4" xfId="4640" xr:uid="{00000000-0005-0000-0000-0000840F0000}"/>
    <cellStyle name="Calculation 2 3 4 10" xfId="4641" xr:uid="{00000000-0005-0000-0000-0000850F0000}"/>
    <cellStyle name="Calculation 2 3 4 10 2" xfId="4642" xr:uid="{00000000-0005-0000-0000-0000860F0000}"/>
    <cellStyle name="Calculation 2 3 4 10 3" xfId="4643" xr:uid="{00000000-0005-0000-0000-0000870F0000}"/>
    <cellStyle name="Calculation 2 3 4 10 4" xfId="4644" xr:uid="{00000000-0005-0000-0000-0000880F0000}"/>
    <cellStyle name="Calculation 2 3 4 10 5" xfId="4645" xr:uid="{00000000-0005-0000-0000-0000890F0000}"/>
    <cellStyle name="Calculation 2 3 4 10 6" xfId="4646" xr:uid="{00000000-0005-0000-0000-00008A0F0000}"/>
    <cellStyle name="Calculation 2 3 4 10 7" xfId="4647" xr:uid="{00000000-0005-0000-0000-00008B0F0000}"/>
    <cellStyle name="Calculation 2 3 4 11" xfId="4648" xr:uid="{00000000-0005-0000-0000-00008C0F0000}"/>
    <cellStyle name="Calculation 2 3 4 11 2" xfId="4649" xr:uid="{00000000-0005-0000-0000-00008D0F0000}"/>
    <cellStyle name="Calculation 2 3 4 11 3" xfId="4650" xr:uid="{00000000-0005-0000-0000-00008E0F0000}"/>
    <cellStyle name="Calculation 2 3 4 11 4" xfId="4651" xr:uid="{00000000-0005-0000-0000-00008F0F0000}"/>
    <cellStyle name="Calculation 2 3 4 11 5" xfId="4652" xr:uid="{00000000-0005-0000-0000-0000900F0000}"/>
    <cellStyle name="Calculation 2 3 4 12" xfId="4653" xr:uid="{00000000-0005-0000-0000-0000910F0000}"/>
    <cellStyle name="Calculation 2 3 4 12 2" xfId="4654" xr:uid="{00000000-0005-0000-0000-0000920F0000}"/>
    <cellStyle name="Calculation 2 3 4 12 3" xfId="4655" xr:uid="{00000000-0005-0000-0000-0000930F0000}"/>
    <cellStyle name="Calculation 2 3 4 12 4" xfId="4656" xr:uid="{00000000-0005-0000-0000-0000940F0000}"/>
    <cellStyle name="Calculation 2 3 4 12 5" xfId="4657" xr:uid="{00000000-0005-0000-0000-0000950F0000}"/>
    <cellStyle name="Calculation 2 3 4 13" xfId="4658" xr:uid="{00000000-0005-0000-0000-0000960F0000}"/>
    <cellStyle name="Calculation 2 3 4 13 2" xfId="4659" xr:uid="{00000000-0005-0000-0000-0000970F0000}"/>
    <cellStyle name="Calculation 2 3 4 13 3" xfId="4660" xr:uid="{00000000-0005-0000-0000-0000980F0000}"/>
    <cellStyle name="Calculation 2 3 4 13 4" xfId="4661" xr:uid="{00000000-0005-0000-0000-0000990F0000}"/>
    <cellStyle name="Calculation 2 3 4 13 5" xfId="4662" xr:uid="{00000000-0005-0000-0000-00009A0F0000}"/>
    <cellStyle name="Calculation 2 3 4 14" xfId="4663" xr:uid="{00000000-0005-0000-0000-00009B0F0000}"/>
    <cellStyle name="Calculation 2 3 4 14 2" xfId="4664" xr:uid="{00000000-0005-0000-0000-00009C0F0000}"/>
    <cellStyle name="Calculation 2 3 4 14 3" xfId="4665" xr:uid="{00000000-0005-0000-0000-00009D0F0000}"/>
    <cellStyle name="Calculation 2 3 4 14 4" xfId="4666" xr:uid="{00000000-0005-0000-0000-00009E0F0000}"/>
    <cellStyle name="Calculation 2 3 4 14 5" xfId="4667" xr:uid="{00000000-0005-0000-0000-00009F0F0000}"/>
    <cellStyle name="Calculation 2 3 4 15" xfId="4668" xr:uid="{00000000-0005-0000-0000-0000A00F0000}"/>
    <cellStyle name="Calculation 2 3 4 15 2" xfId="4669" xr:uid="{00000000-0005-0000-0000-0000A10F0000}"/>
    <cellStyle name="Calculation 2 3 4 15 3" xfId="4670" xr:uid="{00000000-0005-0000-0000-0000A20F0000}"/>
    <cellStyle name="Calculation 2 3 4 15 4" xfId="4671" xr:uid="{00000000-0005-0000-0000-0000A30F0000}"/>
    <cellStyle name="Calculation 2 3 4 15 5" xfId="4672" xr:uid="{00000000-0005-0000-0000-0000A40F0000}"/>
    <cellStyle name="Calculation 2 3 4 16" xfId="4673" xr:uid="{00000000-0005-0000-0000-0000A50F0000}"/>
    <cellStyle name="Calculation 2 3 4 16 2" xfId="4674" xr:uid="{00000000-0005-0000-0000-0000A60F0000}"/>
    <cellStyle name="Calculation 2 3 4 16 3" xfId="4675" xr:uid="{00000000-0005-0000-0000-0000A70F0000}"/>
    <cellStyle name="Calculation 2 3 4 16 4" xfId="4676" xr:uid="{00000000-0005-0000-0000-0000A80F0000}"/>
    <cellStyle name="Calculation 2 3 4 16 5" xfId="4677" xr:uid="{00000000-0005-0000-0000-0000A90F0000}"/>
    <cellStyle name="Calculation 2 3 4 17" xfId="4678" xr:uid="{00000000-0005-0000-0000-0000AA0F0000}"/>
    <cellStyle name="Calculation 2 3 4 17 2" xfId="4679" xr:uid="{00000000-0005-0000-0000-0000AB0F0000}"/>
    <cellStyle name="Calculation 2 3 4 17 3" xfId="4680" xr:uid="{00000000-0005-0000-0000-0000AC0F0000}"/>
    <cellStyle name="Calculation 2 3 4 17 4" xfId="4681" xr:uid="{00000000-0005-0000-0000-0000AD0F0000}"/>
    <cellStyle name="Calculation 2 3 4 17 5" xfId="4682" xr:uid="{00000000-0005-0000-0000-0000AE0F0000}"/>
    <cellStyle name="Calculation 2 3 4 18" xfId="4683" xr:uid="{00000000-0005-0000-0000-0000AF0F0000}"/>
    <cellStyle name="Calculation 2 3 4 2" xfId="4684" xr:uid="{00000000-0005-0000-0000-0000B00F0000}"/>
    <cellStyle name="Calculation 2 3 4 2 10" xfId="4685" xr:uid="{00000000-0005-0000-0000-0000B10F0000}"/>
    <cellStyle name="Calculation 2 3 4 2 10 2" xfId="4686" xr:uid="{00000000-0005-0000-0000-0000B20F0000}"/>
    <cellStyle name="Calculation 2 3 4 2 10 3" xfId="4687" xr:uid="{00000000-0005-0000-0000-0000B30F0000}"/>
    <cellStyle name="Calculation 2 3 4 2 10 4" xfId="4688" xr:uid="{00000000-0005-0000-0000-0000B40F0000}"/>
    <cellStyle name="Calculation 2 3 4 2 10 5" xfId="4689" xr:uid="{00000000-0005-0000-0000-0000B50F0000}"/>
    <cellStyle name="Calculation 2 3 4 2 11" xfId="4690" xr:uid="{00000000-0005-0000-0000-0000B60F0000}"/>
    <cellStyle name="Calculation 2 3 4 2 11 2" xfId="4691" xr:uid="{00000000-0005-0000-0000-0000B70F0000}"/>
    <cellStyle name="Calculation 2 3 4 2 11 3" xfId="4692" xr:uid="{00000000-0005-0000-0000-0000B80F0000}"/>
    <cellStyle name="Calculation 2 3 4 2 11 4" xfId="4693" xr:uid="{00000000-0005-0000-0000-0000B90F0000}"/>
    <cellStyle name="Calculation 2 3 4 2 11 5" xfId="4694" xr:uid="{00000000-0005-0000-0000-0000BA0F0000}"/>
    <cellStyle name="Calculation 2 3 4 2 12" xfId="4695" xr:uid="{00000000-0005-0000-0000-0000BB0F0000}"/>
    <cellStyle name="Calculation 2 3 4 2 12 2" xfId="4696" xr:uid="{00000000-0005-0000-0000-0000BC0F0000}"/>
    <cellStyle name="Calculation 2 3 4 2 12 3" xfId="4697" xr:uid="{00000000-0005-0000-0000-0000BD0F0000}"/>
    <cellStyle name="Calculation 2 3 4 2 12 4" xfId="4698" xr:uid="{00000000-0005-0000-0000-0000BE0F0000}"/>
    <cellStyle name="Calculation 2 3 4 2 12 5" xfId="4699" xr:uid="{00000000-0005-0000-0000-0000BF0F0000}"/>
    <cellStyle name="Calculation 2 3 4 2 13" xfId="4700" xr:uid="{00000000-0005-0000-0000-0000C00F0000}"/>
    <cellStyle name="Calculation 2 3 4 2 13 2" xfId="4701" xr:uid="{00000000-0005-0000-0000-0000C10F0000}"/>
    <cellStyle name="Calculation 2 3 4 2 13 3" xfId="4702" xr:uid="{00000000-0005-0000-0000-0000C20F0000}"/>
    <cellStyle name="Calculation 2 3 4 2 13 4" xfId="4703" xr:uid="{00000000-0005-0000-0000-0000C30F0000}"/>
    <cellStyle name="Calculation 2 3 4 2 13 5" xfId="4704" xr:uid="{00000000-0005-0000-0000-0000C40F0000}"/>
    <cellStyle name="Calculation 2 3 4 2 14" xfId="4705" xr:uid="{00000000-0005-0000-0000-0000C50F0000}"/>
    <cellStyle name="Calculation 2 3 4 2 14 2" xfId="4706" xr:uid="{00000000-0005-0000-0000-0000C60F0000}"/>
    <cellStyle name="Calculation 2 3 4 2 14 3" xfId="4707" xr:uid="{00000000-0005-0000-0000-0000C70F0000}"/>
    <cellStyle name="Calculation 2 3 4 2 14 4" xfId="4708" xr:uid="{00000000-0005-0000-0000-0000C80F0000}"/>
    <cellStyle name="Calculation 2 3 4 2 14 5" xfId="4709" xr:uid="{00000000-0005-0000-0000-0000C90F0000}"/>
    <cellStyle name="Calculation 2 3 4 2 15" xfId="4710" xr:uid="{00000000-0005-0000-0000-0000CA0F0000}"/>
    <cellStyle name="Calculation 2 3 4 2 15 2" xfId="4711" xr:uid="{00000000-0005-0000-0000-0000CB0F0000}"/>
    <cellStyle name="Calculation 2 3 4 2 15 3" xfId="4712" xr:uid="{00000000-0005-0000-0000-0000CC0F0000}"/>
    <cellStyle name="Calculation 2 3 4 2 15 4" xfId="4713" xr:uid="{00000000-0005-0000-0000-0000CD0F0000}"/>
    <cellStyle name="Calculation 2 3 4 2 15 5" xfId="4714" xr:uid="{00000000-0005-0000-0000-0000CE0F0000}"/>
    <cellStyle name="Calculation 2 3 4 2 16" xfId="4715" xr:uid="{00000000-0005-0000-0000-0000CF0F0000}"/>
    <cellStyle name="Calculation 2 3 4 2 16 2" xfId="4716" xr:uid="{00000000-0005-0000-0000-0000D00F0000}"/>
    <cellStyle name="Calculation 2 3 4 2 16 3" xfId="4717" xr:uid="{00000000-0005-0000-0000-0000D10F0000}"/>
    <cellStyle name="Calculation 2 3 4 2 16 4" xfId="4718" xr:uid="{00000000-0005-0000-0000-0000D20F0000}"/>
    <cellStyle name="Calculation 2 3 4 2 16 5" xfId="4719" xr:uid="{00000000-0005-0000-0000-0000D30F0000}"/>
    <cellStyle name="Calculation 2 3 4 2 17" xfId="4720" xr:uid="{00000000-0005-0000-0000-0000D40F0000}"/>
    <cellStyle name="Calculation 2 3 4 2 17 2" xfId="4721" xr:uid="{00000000-0005-0000-0000-0000D50F0000}"/>
    <cellStyle name="Calculation 2 3 4 2 17 3" xfId="4722" xr:uid="{00000000-0005-0000-0000-0000D60F0000}"/>
    <cellStyle name="Calculation 2 3 4 2 17 4" xfId="4723" xr:uid="{00000000-0005-0000-0000-0000D70F0000}"/>
    <cellStyle name="Calculation 2 3 4 2 17 5" xfId="4724" xr:uid="{00000000-0005-0000-0000-0000D80F0000}"/>
    <cellStyle name="Calculation 2 3 4 2 18" xfId="4725" xr:uid="{00000000-0005-0000-0000-0000D90F0000}"/>
    <cellStyle name="Calculation 2 3 4 2 2" xfId="4726" xr:uid="{00000000-0005-0000-0000-0000DA0F0000}"/>
    <cellStyle name="Calculation 2 3 4 2 2 10" xfId="4727" xr:uid="{00000000-0005-0000-0000-0000DB0F0000}"/>
    <cellStyle name="Calculation 2 3 4 2 2 2" xfId="4728" xr:uid="{00000000-0005-0000-0000-0000DC0F0000}"/>
    <cellStyle name="Calculation 2 3 4 2 2 2 2" xfId="4729" xr:uid="{00000000-0005-0000-0000-0000DD0F0000}"/>
    <cellStyle name="Calculation 2 3 4 2 2 2 2 2" xfId="4730" xr:uid="{00000000-0005-0000-0000-0000DE0F0000}"/>
    <cellStyle name="Calculation 2 3 4 2 2 2 2 3" xfId="4731" xr:uid="{00000000-0005-0000-0000-0000DF0F0000}"/>
    <cellStyle name="Calculation 2 3 4 2 2 2 2 4" xfId="4732" xr:uid="{00000000-0005-0000-0000-0000E00F0000}"/>
    <cellStyle name="Calculation 2 3 4 2 2 2 2 5" xfId="4733" xr:uid="{00000000-0005-0000-0000-0000E10F0000}"/>
    <cellStyle name="Calculation 2 3 4 2 2 2 2 6" xfId="4734" xr:uid="{00000000-0005-0000-0000-0000E20F0000}"/>
    <cellStyle name="Calculation 2 3 4 2 2 2 2 7" xfId="4735" xr:uid="{00000000-0005-0000-0000-0000E30F0000}"/>
    <cellStyle name="Calculation 2 3 4 2 2 2 3" xfId="4736" xr:uid="{00000000-0005-0000-0000-0000E40F0000}"/>
    <cellStyle name="Calculation 2 3 4 2 2 2 4" xfId="4737" xr:uid="{00000000-0005-0000-0000-0000E50F0000}"/>
    <cellStyle name="Calculation 2 3 4 2 2 3" xfId="4738" xr:uid="{00000000-0005-0000-0000-0000E60F0000}"/>
    <cellStyle name="Calculation 2 3 4 2 2 3 2" xfId="4739" xr:uid="{00000000-0005-0000-0000-0000E70F0000}"/>
    <cellStyle name="Calculation 2 3 4 2 2 3 2 2" xfId="4740" xr:uid="{00000000-0005-0000-0000-0000E80F0000}"/>
    <cellStyle name="Calculation 2 3 4 2 2 3 2 3" xfId="4741" xr:uid="{00000000-0005-0000-0000-0000E90F0000}"/>
    <cellStyle name="Calculation 2 3 4 2 2 3 2 4" xfId="4742" xr:uid="{00000000-0005-0000-0000-0000EA0F0000}"/>
    <cellStyle name="Calculation 2 3 4 2 2 3 2 5" xfId="4743" xr:uid="{00000000-0005-0000-0000-0000EB0F0000}"/>
    <cellStyle name="Calculation 2 3 4 2 2 3 2 6" xfId="4744" xr:uid="{00000000-0005-0000-0000-0000EC0F0000}"/>
    <cellStyle name="Calculation 2 3 4 2 2 3 2 7" xfId="4745" xr:uid="{00000000-0005-0000-0000-0000ED0F0000}"/>
    <cellStyle name="Calculation 2 3 4 2 2 3 3" xfId="4746" xr:uid="{00000000-0005-0000-0000-0000EE0F0000}"/>
    <cellStyle name="Calculation 2 3 4 2 2 3 4" xfId="4747" xr:uid="{00000000-0005-0000-0000-0000EF0F0000}"/>
    <cellStyle name="Calculation 2 3 4 2 2 4" xfId="4748" xr:uid="{00000000-0005-0000-0000-0000F00F0000}"/>
    <cellStyle name="Calculation 2 3 4 2 2 4 2" xfId="4749" xr:uid="{00000000-0005-0000-0000-0000F10F0000}"/>
    <cellStyle name="Calculation 2 3 4 2 2 4 2 2" xfId="4750" xr:uid="{00000000-0005-0000-0000-0000F20F0000}"/>
    <cellStyle name="Calculation 2 3 4 2 2 4 2 3" xfId="4751" xr:uid="{00000000-0005-0000-0000-0000F30F0000}"/>
    <cellStyle name="Calculation 2 3 4 2 2 4 2 4" xfId="4752" xr:uid="{00000000-0005-0000-0000-0000F40F0000}"/>
    <cellStyle name="Calculation 2 3 4 2 2 4 2 5" xfId="4753" xr:uid="{00000000-0005-0000-0000-0000F50F0000}"/>
    <cellStyle name="Calculation 2 3 4 2 2 4 2 6" xfId="4754" xr:uid="{00000000-0005-0000-0000-0000F60F0000}"/>
    <cellStyle name="Calculation 2 3 4 2 2 4 2 7" xfId="4755" xr:uid="{00000000-0005-0000-0000-0000F70F0000}"/>
    <cellStyle name="Calculation 2 3 4 2 2 4 3" xfId="4756" xr:uid="{00000000-0005-0000-0000-0000F80F0000}"/>
    <cellStyle name="Calculation 2 3 4 2 2 4 4" xfId="4757" xr:uid="{00000000-0005-0000-0000-0000F90F0000}"/>
    <cellStyle name="Calculation 2 3 4 2 2 5" xfId="4758" xr:uid="{00000000-0005-0000-0000-0000FA0F0000}"/>
    <cellStyle name="Calculation 2 3 4 2 2 5 2" xfId="4759" xr:uid="{00000000-0005-0000-0000-0000FB0F0000}"/>
    <cellStyle name="Calculation 2 3 4 2 2 5 3" xfId="4760" xr:uid="{00000000-0005-0000-0000-0000FC0F0000}"/>
    <cellStyle name="Calculation 2 3 4 2 2 5 4" xfId="4761" xr:uid="{00000000-0005-0000-0000-0000FD0F0000}"/>
    <cellStyle name="Calculation 2 3 4 2 2 5 5" xfId="4762" xr:uid="{00000000-0005-0000-0000-0000FE0F0000}"/>
    <cellStyle name="Calculation 2 3 4 2 2 5 6" xfId="4763" xr:uid="{00000000-0005-0000-0000-0000FF0F0000}"/>
    <cellStyle name="Calculation 2 3 4 2 2 5 7" xfId="4764" xr:uid="{00000000-0005-0000-0000-000000100000}"/>
    <cellStyle name="Calculation 2 3 4 2 2 5 8" xfId="4765" xr:uid="{00000000-0005-0000-0000-000001100000}"/>
    <cellStyle name="Calculation 2 3 4 2 2 6" xfId="4766" xr:uid="{00000000-0005-0000-0000-000002100000}"/>
    <cellStyle name="Calculation 2 3 4 2 2 6 2" xfId="4767" xr:uid="{00000000-0005-0000-0000-000003100000}"/>
    <cellStyle name="Calculation 2 3 4 2 2 6 3" xfId="4768" xr:uid="{00000000-0005-0000-0000-000004100000}"/>
    <cellStyle name="Calculation 2 3 4 2 2 6 4" xfId="4769" xr:uid="{00000000-0005-0000-0000-000005100000}"/>
    <cellStyle name="Calculation 2 3 4 2 2 6 5" xfId="4770" xr:uid="{00000000-0005-0000-0000-000006100000}"/>
    <cellStyle name="Calculation 2 3 4 2 2 6 6" xfId="4771" xr:uid="{00000000-0005-0000-0000-000007100000}"/>
    <cellStyle name="Calculation 2 3 4 2 2 6 7" xfId="4772" xr:uid="{00000000-0005-0000-0000-000008100000}"/>
    <cellStyle name="Calculation 2 3 4 2 2 7" xfId="4773" xr:uid="{00000000-0005-0000-0000-000009100000}"/>
    <cellStyle name="Calculation 2 3 4 2 2 8" xfId="4774" xr:uid="{00000000-0005-0000-0000-00000A100000}"/>
    <cellStyle name="Calculation 2 3 4 2 2 9" xfId="4775" xr:uid="{00000000-0005-0000-0000-00000B100000}"/>
    <cellStyle name="Calculation 2 3 4 2 3" xfId="4776" xr:uid="{00000000-0005-0000-0000-00000C100000}"/>
    <cellStyle name="Calculation 2 3 4 2 3 2" xfId="4777" xr:uid="{00000000-0005-0000-0000-00000D100000}"/>
    <cellStyle name="Calculation 2 3 4 2 3 2 2" xfId="4778" xr:uid="{00000000-0005-0000-0000-00000E100000}"/>
    <cellStyle name="Calculation 2 3 4 2 3 2 3" xfId="4779" xr:uid="{00000000-0005-0000-0000-00000F100000}"/>
    <cellStyle name="Calculation 2 3 4 2 3 2 4" xfId="4780" xr:uid="{00000000-0005-0000-0000-000010100000}"/>
    <cellStyle name="Calculation 2 3 4 2 3 2 5" xfId="4781" xr:uid="{00000000-0005-0000-0000-000011100000}"/>
    <cellStyle name="Calculation 2 3 4 2 3 2 6" xfId="4782" xr:uid="{00000000-0005-0000-0000-000012100000}"/>
    <cellStyle name="Calculation 2 3 4 2 3 2 7" xfId="4783" xr:uid="{00000000-0005-0000-0000-000013100000}"/>
    <cellStyle name="Calculation 2 3 4 2 3 3" xfId="4784" xr:uid="{00000000-0005-0000-0000-000014100000}"/>
    <cellStyle name="Calculation 2 3 4 2 3 4" xfId="4785" xr:uid="{00000000-0005-0000-0000-000015100000}"/>
    <cellStyle name="Calculation 2 3 4 2 3 5" xfId="4786" xr:uid="{00000000-0005-0000-0000-000016100000}"/>
    <cellStyle name="Calculation 2 3 4 2 4" xfId="4787" xr:uid="{00000000-0005-0000-0000-000017100000}"/>
    <cellStyle name="Calculation 2 3 4 2 4 2" xfId="4788" xr:uid="{00000000-0005-0000-0000-000018100000}"/>
    <cellStyle name="Calculation 2 3 4 2 4 2 2" xfId="4789" xr:uid="{00000000-0005-0000-0000-000019100000}"/>
    <cellStyle name="Calculation 2 3 4 2 4 2 3" xfId="4790" xr:uid="{00000000-0005-0000-0000-00001A100000}"/>
    <cellStyle name="Calculation 2 3 4 2 4 2 4" xfId="4791" xr:uid="{00000000-0005-0000-0000-00001B100000}"/>
    <cellStyle name="Calculation 2 3 4 2 4 2 5" xfId="4792" xr:uid="{00000000-0005-0000-0000-00001C100000}"/>
    <cellStyle name="Calculation 2 3 4 2 4 2 6" xfId="4793" xr:uid="{00000000-0005-0000-0000-00001D100000}"/>
    <cellStyle name="Calculation 2 3 4 2 4 2 7" xfId="4794" xr:uid="{00000000-0005-0000-0000-00001E100000}"/>
    <cellStyle name="Calculation 2 3 4 2 4 3" xfId="4795" xr:uid="{00000000-0005-0000-0000-00001F100000}"/>
    <cellStyle name="Calculation 2 3 4 2 4 4" xfId="4796" xr:uid="{00000000-0005-0000-0000-000020100000}"/>
    <cellStyle name="Calculation 2 3 4 2 4 5" xfId="4797" xr:uid="{00000000-0005-0000-0000-000021100000}"/>
    <cellStyle name="Calculation 2 3 4 2 5" xfId="4798" xr:uid="{00000000-0005-0000-0000-000022100000}"/>
    <cellStyle name="Calculation 2 3 4 2 5 2" xfId="4799" xr:uid="{00000000-0005-0000-0000-000023100000}"/>
    <cellStyle name="Calculation 2 3 4 2 5 2 2" xfId="4800" xr:uid="{00000000-0005-0000-0000-000024100000}"/>
    <cellStyle name="Calculation 2 3 4 2 5 2 3" xfId="4801" xr:uid="{00000000-0005-0000-0000-000025100000}"/>
    <cellStyle name="Calculation 2 3 4 2 5 2 4" xfId="4802" xr:uid="{00000000-0005-0000-0000-000026100000}"/>
    <cellStyle name="Calculation 2 3 4 2 5 2 5" xfId="4803" xr:uid="{00000000-0005-0000-0000-000027100000}"/>
    <cellStyle name="Calculation 2 3 4 2 5 2 6" xfId="4804" xr:uid="{00000000-0005-0000-0000-000028100000}"/>
    <cellStyle name="Calculation 2 3 4 2 5 2 7" xfId="4805" xr:uid="{00000000-0005-0000-0000-000029100000}"/>
    <cellStyle name="Calculation 2 3 4 2 5 3" xfId="4806" xr:uid="{00000000-0005-0000-0000-00002A100000}"/>
    <cellStyle name="Calculation 2 3 4 2 5 4" xfId="4807" xr:uid="{00000000-0005-0000-0000-00002B100000}"/>
    <cellStyle name="Calculation 2 3 4 2 5 5" xfId="4808" xr:uid="{00000000-0005-0000-0000-00002C100000}"/>
    <cellStyle name="Calculation 2 3 4 2 6" xfId="4809" xr:uid="{00000000-0005-0000-0000-00002D100000}"/>
    <cellStyle name="Calculation 2 3 4 2 6 2" xfId="4810" xr:uid="{00000000-0005-0000-0000-00002E100000}"/>
    <cellStyle name="Calculation 2 3 4 2 6 3" xfId="4811" xr:uid="{00000000-0005-0000-0000-00002F100000}"/>
    <cellStyle name="Calculation 2 3 4 2 6 4" xfId="4812" xr:uid="{00000000-0005-0000-0000-000030100000}"/>
    <cellStyle name="Calculation 2 3 4 2 6 5" xfId="4813" xr:uid="{00000000-0005-0000-0000-000031100000}"/>
    <cellStyle name="Calculation 2 3 4 2 6 6" xfId="4814" xr:uid="{00000000-0005-0000-0000-000032100000}"/>
    <cellStyle name="Calculation 2 3 4 2 6 7" xfId="4815" xr:uid="{00000000-0005-0000-0000-000033100000}"/>
    <cellStyle name="Calculation 2 3 4 2 6 8" xfId="4816" xr:uid="{00000000-0005-0000-0000-000034100000}"/>
    <cellStyle name="Calculation 2 3 4 2 7" xfId="4817" xr:uid="{00000000-0005-0000-0000-000035100000}"/>
    <cellStyle name="Calculation 2 3 4 2 7 2" xfId="4818" xr:uid="{00000000-0005-0000-0000-000036100000}"/>
    <cellStyle name="Calculation 2 3 4 2 7 3" xfId="4819" xr:uid="{00000000-0005-0000-0000-000037100000}"/>
    <cellStyle name="Calculation 2 3 4 2 7 4" xfId="4820" xr:uid="{00000000-0005-0000-0000-000038100000}"/>
    <cellStyle name="Calculation 2 3 4 2 7 5" xfId="4821" xr:uid="{00000000-0005-0000-0000-000039100000}"/>
    <cellStyle name="Calculation 2 3 4 2 7 6" xfId="4822" xr:uid="{00000000-0005-0000-0000-00003A100000}"/>
    <cellStyle name="Calculation 2 3 4 2 7 7" xfId="4823" xr:uid="{00000000-0005-0000-0000-00003B100000}"/>
    <cellStyle name="Calculation 2 3 4 2 8" xfId="4824" xr:uid="{00000000-0005-0000-0000-00003C100000}"/>
    <cellStyle name="Calculation 2 3 4 2 8 2" xfId="4825" xr:uid="{00000000-0005-0000-0000-00003D100000}"/>
    <cellStyle name="Calculation 2 3 4 2 8 3" xfId="4826" xr:uid="{00000000-0005-0000-0000-00003E100000}"/>
    <cellStyle name="Calculation 2 3 4 2 8 4" xfId="4827" xr:uid="{00000000-0005-0000-0000-00003F100000}"/>
    <cellStyle name="Calculation 2 3 4 2 8 5" xfId="4828" xr:uid="{00000000-0005-0000-0000-000040100000}"/>
    <cellStyle name="Calculation 2 3 4 2 9" xfId="4829" xr:uid="{00000000-0005-0000-0000-000041100000}"/>
    <cellStyle name="Calculation 2 3 4 2 9 2" xfId="4830" xr:uid="{00000000-0005-0000-0000-000042100000}"/>
    <cellStyle name="Calculation 2 3 4 2 9 3" xfId="4831" xr:uid="{00000000-0005-0000-0000-000043100000}"/>
    <cellStyle name="Calculation 2 3 4 2 9 4" xfId="4832" xr:uid="{00000000-0005-0000-0000-000044100000}"/>
    <cellStyle name="Calculation 2 3 4 2 9 5" xfId="4833" xr:uid="{00000000-0005-0000-0000-000045100000}"/>
    <cellStyle name="Calculation 2 3 4 3" xfId="4834" xr:uid="{00000000-0005-0000-0000-000046100000}"/>
    <cellStyle name="Calculation 2 3 4 3 10" xfId="4835" xr:uid="{00000000-0005-0000-0000-000047100000}"/>
    <cellStyle name="Calculation 2 3 4 3 2" xfId="4836" xr:uid="{00000000-0005-0000-0000-000048100000}"/>
    <cellStyle name="Calculation 2 3 4 3 2 2" xfId="4837" xr:uid="{00000000-0005-0000-0000-000049100000}"/>
    <cellStyle name="Calculation 2 3 4 3 2 2 2" xfId="4838" xr:uid="{00000000-0005-0000-0000-00004A100000}"/>
    <cellStyle name="Calculation 2 3 4 3 2 2 3" xfId="4839" xr:uid="{00000000-0005-0000-0000-00004B100000}"/>
    <cellStyle name="Calculation 2 3 4 3 2 2 4" xfId="4840" xr:uid="{00000000-0005-0000-0000-00004C100000}"/>
    <cellStyle name="Calculation 2 3 4 3 2 2 5" xfId="4841" xr:uid="{00000000-0005-0000-0000-00004D100000}"/>
    <cellStyle name="Calculation 2 3 4 3 2 2 6" xfId="4842" xr:uid="{00000000-0005-0000-0000-00004E100000}"/>
    <cellStyle name="Calculation 2 3 4 3 2 2 7" xfId="4843" xr:uid="{00000000-0005-0000-0000-00004F100000}"/>
    <cellStyle name="Calculation 2 3 4 3 2 3" xfId="4844" xr:uid="{00000000-0005-0000-0000-000050100000}"/>
    <cellStyle name="Calculation 2 3 4 3 2 4" xfId="4845" xr:uid="{00000000-0005-0000-0000-000051100000}"/>
    <cellStyle name="Calculation 2 3 4 3 3" xfId="4846" xr:uid="{00000000-0005-0000-0000-000052100000}"/>
    <cellStyle name="Calculation 2 3 4 3 3 2" xfId="4847" xr:uid="{00000000-0005-0000-0000-000053100000}"/>
    <cellStyle name="Calculation 2 3 4 3 3 2 2" xfId="4848" xr:uid="{00000000-0005-0000-0000-000054100000}"/>
    <cellStyle name="Calculation 2 3 4 3 3 2 3" xfId="4849" xr:uid="{00000000-0005-0000-0000-000055100000}"/>
    <cellStyle name="Calculation 2 3 4 3 3 2 4" xfId="4850" xr:uid="{00000000-0005-0000-0000-000056100000}"/>
    <cellStyle name="Calculation 2 3 4 3 3 2 5" xfId="4851" xr:uid="{00000000-0005-0000-0000-000057100000}"/>
    <cellStyle name="Calculation 2 3 4 3 3 2 6" xfId="4852" xr:uid="{00000000-0005-0000-0000-000058100000}"/>
    <cellStyle name="Calculation 2 3 4 3 3 2 7" xfId="4853" xr:uid="{00000000-0005-0000-0000-000059100000}"/>
    <cellStyle name="Calculation 2 3 4 3 3 3" xfId="4854" xr:uid="{00000000-0005-0000-0000-00005A100000}"/>
    <cellStyle name="Calculation 2 3 4 3 3 4" xfId="4855" xr:uid="{00000000-0005-0000-0000-00005B100000}"/>
    <cellStyle name="Calculation 2 3 4 3 4" xfId="4856" xr:uid="{00000000-0005-0000-0000-00005C100000}"/>
    <cellStyle name="Calculation 2 3 4 3 4 2" xfId="4857" xr:uid="{00000000-0005-0000-0000-00005D100000}"/>
    <cellStyle name="Calculation 2 3 4 3 4 2 2" xfId="4858" xr:uid="{00000000-0005-0000-0000-00005E100000}"/>
    <cellStyle name="Calculation 2 3 4 3 4 2 3" xfId="4859" xr:uid="{00000000-0005-0000-0000-00005F100000}"/>
    <cellStyle name="Calculation 2 3 4 3 4 2 4" xfId="4860" xr:uid="{00000000-0005-0000-0000-000060100000}"/>
    <cellStyle name="Calculation 2 3 4 3 4 2 5" xfId="4861" xr:uid="{00000000-0005-0000-0000-000061100000}"/>
    <cellStyle name="Calculation 2 3 4 3 4 2 6" xfId="4862" xr:uid="{00000000-0005-0000-0000-000062100000}"/>
    <cellStyle name="Calculation 2 3 4 3 4 2 7" xfId="4863" xr:uid="{00000000-0005-0000-0000-000063100000}"/>
    <cellStyle name="Calculation 2 3 4 3 4 3" xfId="4864" xr:uid="{00000000-0005-0000-0000-000064100000}"/>
    <cellStyle name="Calculation 2 3 4 3 4 4" xfId="4865" xr:uid="{00000000-0005-0000-0000-000065100000}"/>
    <cellStyle name="Calculation 2 3 4 3 5" xfId="4866" xr:uid="{00000000-0005-0000-0000-000066100000}"/>
    <cellStyle name="Calculation 2 3 4 3 5 2" xfId="4867" xr:uid="{00000000-0005-0000-0000-000067100000}"/>
    <cellStyle name="Calculation 2 3 4 3 5 3" xfId="4868" xr:uid="{00000000-0005-0000-0000-000068100000}"/>
    <cellStyle name="Calculation 2 3 4 3 5 4" xfId="4869" xr:uid="{00000000-0005-0000-0000-000069100000}"/>
    <cellStyle name="Calculation 2 3 4 3 5 5" xfId="4870" xr:uid="{00000000-0005-0000-0000-00006A100000}"/>
    <cellStyle name="Calculation 2 3 4 3 5 6" xfId="4871" xr:uid="{00000000-0005-0000-0000-00006B100000}"/>
    <cellStyle name="Calculation 2 3 4 3 5 7" xfId="4872" xr:uid="{00000000-0005-0000-0000-00006C100000}"/>
    <cellStyle name="Calculation 2 3 4 3 5 8" xfId="4873" xr:uid="{00000000-0005-0000-0000-00006D100000}"/>
    <cellStyle name="Calculation 2 3 4 3 6" xfId="4874" xr:uid="{00000000-0005-0000-0000-00006E100000}"/>
    <cellStyle name="Calculation 2 3 4 3 6 2" xfId="4875" xr:uid="{00000000-0005-0000-0000-00006F100000}"/>
    <cellStyle name="Calculation 2 3 4 3 6 3" xfId="4876" xr:uid="{00000000-0005-0000-0000-000070100000}"/>
    <cellStyle name="Calculation 2 3 4 3 6 4" xfId="4877" xr:uid="{00000000-0005-0000-0000-000071100000}"/>
    <cellStyle name="Calculation 2 3 4 3 6 5" xfId="4878" xr:uid="{00000000-0005-0000-0000-000072100000}"/>
    <cellStyle name="Calculation 2 3 4 3 6 6" xfId="4879" xr:uid="{00000000-0005-0000-0000-000073100000}"/>
    <cellStyle name="Calculation 2 3 4 3 6 7" xfId="4880" xr:uid="{00000000-0005-0000-0000-000074100000}"/>
    <cellStyle name="Calculation 2 3 4 3 7" xfId="4881" xr:uid="{00000000-0005-0000-0000-000075100000}"/>
    <cellStyle name="Calculation 2 3 4 3 8" xfId="4882" xr:uid="{00000000-0005-0000-0000-000076100000}"/>
    <cellStyle name="Calculation 2 3 4 3 9" xfId="4883" xr:uid="{00000000-0005-0000-0000-000077100000}"/>
    <cellStyle name="Calculation 2 3 4 4" xfId="4884" xr:uid="{00000000-0005-0000-0000-000078100000}"/>
    <cellStyle name="Calculation 2 3 4 4 10" xfId="4885" xr:uid="{00000000-0005-0000-0000-000079100000}"/>
    <cellStyle name="Calculation 2 3 4 4 2" xfId="4886" xr:uid="{00000000-0005-0000-0000-00007A100000}"/>
    <cellStyle name="Calculation 2 3 4 4 2 2" xfId="4887" xr:uid="{00000000-0005-0000-0000-00007B100000}"/>
    <cellStyle name="Calculation 2 3 4 4 2 2 2" xfId="4888" xr:uid="{00000000-0005-0000-0000-00007C100000}"/>
    <cellStyle name="Calculation 2 3 4 4 2 2 3" xfId="4889" xr:uid="{00000000-0005-0000-0000-00007D100000}"/>
    <cellStyle name="Calculation 2 3 4 4 2 2 4" xfId="4890" xr:uid="{00000000-0005-0000-0000-00007E100000}"/>
    <cellStyle name="Calculation 2 3 4 4 2 2 5" xfId="4891" xr:uid="{00000000-0005-0000-0000-00007F100000}"/>
    <cellStyle name="Calculation 2 3 4 4 2 2 6" xfId="4892" xr:uid="{00000000-0005-0000-0000-000080100000}"/>
    <cellStyle name="Calculation 2 3 4 4 2 2 7" xfId="4893" xr:uid="{00000000-0005-0000-0000-000081100000}"/>
    <cellStyle name="Calculation 2 3 4 4 2 3" xfId="4894" xr:uid="{00000000-0005-0000-0000-000082100000}"/>
    <cellStyle name="Calculation 2 3 4 4 2 4" xfId="4895" xr:uid="{00000000-0005-0000-0000-000083100000}"/>
    <cellStyle name="Calculation 2 3 4 4 3" xfId="4896" xr:uid="{00000000-0005-0000-0000-000084100000}"/>
    <cellStyle name="Calculation 2 3 4 4 3 2" xfId="4897" xr:uid="{00000000-0005-0000-0000-000085100000}"/>
    <cellStyle name="Calculation 2 3 4 4 3 2 2" xfId="4898" xr:uid="{00000000-0005-0000-0000-000086100000}"/>
    <cellStyle name="Calculation 2 3 4 4 3 2 3" xfId="4899" xr:uid="{00000000-0005-0000-0000-000087100000}"/>
    <cellStyle name="Calculation 2 3 4 4 3 2 4" xfId="4900" xr:uid="{00000000-0005-0000-0000-000088100000}"/>
    <cellStyle name="Calculation 2 3 4 4 3 2 5" xfId="4901" xr:uid="{00000000-0005-0000-0000-000089100000}"/>
    <cellStyle name="Calculation 2 3 4 4 3 2 6" xfId="4902" xr:uid="{00000000-0005-0000-0000-00008A100000}"/>
    <cellStyle name="Calculation 2 3 4 4 3 2 7" xfId="4903" xr:uid="{00000000-0005-0000-0000-00008B100000}"/>
    <cellStyle name="Calculation 2 3 4 4 3 3" xfId="4904" xr:uid="{00000000-0005-0000-0000-00008C100000}"/>
    <cellStyle name="Calculation 2 3 4 4 3 4" xfId="4905" xr:uid="{00000000-0005-0000-0000-00008D100000}"/>
    <cellStyle name="Calculation 2 3 4 4 4" xfId="4906" xr:uid="{00000000-0005-0000-0000-00008E100000}"/>
    <cellStyle name="Calculation 2 3 4 4 4 2" xfId="4907" xr:uid="{00000000-0005-0000-0000-00008F100000}"/>
    <cellStyle name="Calculation 2 3 4 4 4 2 2" xfId="4908" xr:uid="{00000000-0005-0000-0000-000090100000}"/>
    <cellStyle name="Calculation 2 3 4 4 4 2 3" xfId="4909" xr:uid="{00000000-0005-0000-0000-000091100000}"/>
    <cellStyle name="Calculation 2 3 4 4 4 2 4" xfId="4910" xr:uid="{00000000-0005-0000-0000-000092100000}"/>
    <cellStyle name="Calculation 2 3 4 4 4 2 5" xfId="4911" xr:uid="{00000000-0005-0000-0000-000093100000}"/>
    <cellStyle name="Calculation 2 3 4 4 4 2 6" xfId="4912" xr:uid="{00000000-0005-0000-0000-000094100000}"/>
    <cellStyle name="Calculation 2 3 4 4 4 2 7" xfId="4913" xr:uid="{00000000-0005-0000-0000-000095100000}"/>
    <cellStyle name="Calculation 2 3 4 4 4 3" xfId="4914" xr:uid="{00000000-0005-0000-0000-000096100000}"/>
    <cellStyle name="Calculation 2 3 4 4 4 4" xfId="4915" xr:uid="{00000000-0005-0000-0000-000097100000}"/>
    <cellStyle name="Calculation 2 3 4 4 5" xfId="4916" xr:uid="{00000000-0005-0000-0000-000098100000}"/>
    <cellStyle name="Calculation 2 3 4 4 5 2" xfId="4917" xr:uid="{00000000-0005-0000-0000-000099100000}"/>
    <cellStyle name="Calculation 2 3 4 4 5 3" xfId="4918" xr:uid="{00000000-0005-0000-0000-00009A100000}"/>
    <cellStyle name="Calculation 2 3 4 4 5 4" xfId="4919" xr:uid="{00000000-0005-0000-0000-00009B100000}"/>
    <cellStyle name="Calculation 2 3 4 4 5 5" xfId="4920" xr:uid="{00000000-0005-0000-0000-00009C100000}"/>
    <cellStyle name="Calculation 2 3 4 4 5 6" xfId="4921" xr:uid="{00000000-0005-0000-0000-00009D100000}"/>
    <cellStyle name="Calculation 2 3 4 4 5 7" xfId="4922" xr:uid="{00000000-0005-0000-0000-00009E100000}"/>
    <cellStyle name="Calculation 2 3 4 4 5 8" xfId="4923" xr:uid="{00000000-0005-0000-0000-00009F100000}"/>
    <cellStyle name="Calculation 2 3 4 4 6" xfId="4924" xr:uid="{00000000-0005-0000-0000-0000A0100000}"/>
    <cellStyle name="Calculation 2 3 4 4 6 2" xfId="4925" xr:uid="{00000000-0005-0000-0000-0000A1100000}"/>
    <cellStyle name="Calculation 2 3 4 4 6 3" xfId="4926" xr:uid="{00000000-0005-0000-0000-0000A2100000}"/>
    <cellStyle name="Calculation 2 3 4 4 6 4" xfId="4927" xr:uid="{00000000-0005-0000-0000-0000A3100000}"/>
    <cellStyle name="Calculation 2 3 4 4 6 5" xfId="4928" xr:uid="{00000000-0005-0000-0000-0000A4100000}"/>
    <cellStyle name="Calculation 2 3 4 4 6 6" xfId="4929" xr:uid="{00000000-0005-0000-0000-0000A5100000}"/>
    <cellStyle name="Calculation 2 3 4 4 6 7" xfId="4930" xr:uid="{00000000-0005-0000-0000-0000A6100000}"/>
    <cellStyle name="Calculation 2 3 4 4 7" xfId="4931" xr:uid="{00000000-0005-0000-0000-0000A7100000}"/>
    <cellStyle name="Calculation 2 3 4 4 8" xfId="4932" xr:uid="{00000000-0005-0000-0000-0000A8100000}"/>
    <cellStyle name="Calculation 2 3 4 4 9" xfId="4933" xr:uid="{00000000-0005-0000-0000-0000A9100000}"/>
    <cellStyle name="Calculation 2 3 4 5" xfId="4934" xr:uid="{00000000-0005-0000-0000-0000AA100000}"/>
    <cellStyle name="Calculation 2 3 4 5 2" xfId="4935" xr:uid="{00000000-0005-0000-0000-0000AB100000}"/>
    <cellStyle name="Calculation 2 3 4 5 2 2" xfId="4936" xr:uid="{00000000-0005-0000-0000-0000AC100000}"/>
    <cellStyle name="Calculation 2 3 4 5 2 3" xfId="4937" xr:uid="{00000000-0005-0000-0000-0000AD100000}"/>
    <cellStyle name="Calculation 2 3 4 5 2 4" xfId="4938" xr:uid="{00000000-0005-0000-0000-0000AE100000}"/>
    <cellStyle name="Calculation 2 3 4 5 2 5" xfId="4939" xr:uid="{00000000-0005-0000-0000-0000AF100000}"/>
    <cellStyle name="Calculation 2 3 4 5 2 6" xfId="4940" xr:uid="{00000000-0005-0000-0000-0000B0100000}"/>
    <cellStyle name="Calculation 2 3 4 5 2 7" xfId="4941" xr:uid="{00000000-0005-0000-0000-0000B1100000}"/>
    <cellStyle name="Calculation 2 3 4 5 3" xfId="4942" xr:uid="{00000000-0005-0000-0000-0000B2100000}"/>
    <cellStyle name="Calculation 2 3 4 5 4" xfId="4943" xr:uid="{00000000-0005-0000-0000-0000B3100000}"/>
    <cellStyle name="Calculation 2 3 4 5 5" xfId="4944" xr:uid="{00000000-0005-0000-0000-0000B4100000}"/>
    <cellStyle name="Calculation 2 3 4 6" xfId="4945" xr:uid="{00000000-0005-0000-0000-0000B5100000}"/>
    <cellStyle name="Calculation 2 3 4 6 2" xfId="4946" xr:uid="{00000000-0005-0000-0000-0000B6100000}"/>
    <cellStyle name="Calculation 2 3 4 6 2 2" xfId="4947" xr:uid="{00000000-0005-0000-0000-0000B7100000}"/>
    <cellStyle name="Calculation 2 3 4 6 2 3" xfId="4948" xr:uid="{00000000-0005-0000-0000-0000B8100000}"/>
    <cellStyle name="Calculation 2 3 4 6 2 4" xfId="4949" xr:uid="{00000000-0005-0000-0000-0000B9100000}"/>
    <cellStyle name="Calculation 2 3 4 6 2 5" xfId="4950" xr:uid="{00000000-0005-0000-0000-0000BA100000}"/>
    <cellStyle name="Calculation 2 3 4 6 2 6" xfId="4951" xr:uid="{00000000-0005-0000-0000-0000BB100000}"/>
    <cellStyle name="Calculation 2 3 4 6 2 7" xfId="4952" xr:uid="{00000000-0005-0000-0000-0000BC100000}"/>
    <cellStyle name="Calculation 2 3 4 6 3" xfId="4953" xr:uid="{00000000-0005-0000-0000-0000BD100000}"/>
    <cellStyle name="Calculation 2 3 4 6 4" xfId="4954" xr:uid="{00000000-0005-0000-0000-0000BE100000}"/>
    <cellStyle name="Calculation 2 3 4 6 5" xfId="4955" xr:uid="{00000000-0005-0000-0000-0000BF100000}"/>
    <cellStyle name="Calculation 2 3 4 7" xfId="4956" xr:uid="{00000000-0005-0000-0000-0000C0100000}"/>
    <cellStyle name="Calculation 2 3 4 7 2" xfId="4957" xr:uid="{00000000-0005-0000-0000-0000C1100000}"/>
    <cellStyle name="Calculation 2 3 4 7 2 2" xfId="4958" xr:uid="{00000000-0005-0000-0000-0000C2100000}"/>
    <cellStyle name="Calculation 2 3 4 7 2 3" xfId="4959" xr:uid="{00000000-0005-0000-0000-0000C3100000}"/>
    <cellStyle name="Calculation 2 3 4 7 2 4" xfId="4960" xr:uid="{00000000-0005-0000-0000-0000C4100000}"/>
    <cellStyle name="Calculation 2 3 4 7 2 5" xfId="4961" xr:uid="{00000000-0005-0000-0000-0000C5100000}"/>
    <cellStyle name="Calculation 2 3 4 7 2 6" xfId="4962" xr:uid="{00000000-0005-0000-0000-0000C6100000}"/>
    <cellStyle name="Calculation 2 3 4 7 2 7" xfId="4963" xr:uid="{00000000-0005-0000-0000-0000C7100000}"/>
    <cellStyle name="Calculation 2 3 4 7 3" xfId="4964" xr:uid="{00000000-0005-0000-0000-0000C8100000}"/>
    <cellStyle name="Calculation 2 3 4 7 4" xfId="4965" xr:uid="{00000000-0005-0000-0000-0000C9100000}"/>
    <cellStyle name="Calculation 2 3 4 7 5" xfId="4966" xr:uid="{00000000-0005-0000-0000-0000CA100000}"/>
    <cellStyle name="Calculation 2 3 4 8" xfId="4967" xr:uid="{00000000-0005-0000-0000-0000CB100000}"/>
    <cellStyle name="Calculation 2 3 4 8 2" xfId="4968" xr:uid="{00000000-0005-0000-0000-0000CC100000}"/>
    <cellStyle name="Calculation 2 3 4 8 2 2" xfId="4969" xr:uid="{00000000-0005-0000-0000-0000CD100000}"/>
    <cellStyle name="Calculation 2 3 4 8 2 3" xfId="4970" xr:uid="{00000000-0005-0000-0000-0000CE100000}"/>
    <cellStyle name="Calculation 2 3 4 8 2 4" xfId="4971" xr:uid="{00000000-0005-0000-0000-0000CF100000}"/>
    <cellStyle name="Calculation 2 3 4 8 2 5" xfId="4972" xr:uid="{00000000-0005-0000-0000-0000D0100000}"/>
    <cellStyle name="Calculation 2 3 4 8 2 6" xfId="4973" xr:uid="{00000000-0005-0000-0000-0000D1100000}"/>
    <cellStyle name="Calculation 2 3 4 8 2 7" xfId="4974" xr:uid="{00000000-0005-0000-0000-0000D2100000}"/>
    <cellStyle name="Calculation 2 3 4 8 3" xfId="4975" xr:uid="{00000000-0005-0000-0000-0000D3100000}"/>
    <cellStyle name="Calculation 2 3 4 8 4" xfId="4976" xr:uid="{00000000-0005-0000-0000-0000D4100000}"/>
    <cellStyle name="Calculation 2 3 4 8 5" xfId="4977" xr:uid="{00000000-0005-0000-0000-0000D5100000}"/>
    <cellStyle name="Calculation 2 3 4 9" xfId="4978" xr:uid="{00000000-0005-0000-0000-0000D6100000}"/>
    <cellStyle name="Calculation 2 3 4 9 2" xfId="4979" xr:uid="{00000000-0005-0000-0000-0000D7100000}"/>
    <cellStyle name="Calculation 2 3 4 9 3" xfId="4980" xr:uid="{00000000-0005-0000-0000-0000D8100000}"/>
    <cellStyle name="Calculation 2 3 4 9 4" xfId="4981" xr:uid="{00000000-0005-0000-0000-0000D9100000}"/>
    <cellStyle name="Calculation 2 3 4 9 5" xfId="4982" xr:uid="{00000000-0005-0000-0000-0000DA100000}"/>
    <cellStyle name="Calculation 2 3 4 9 6" xfId="4983" xr:uid="{00000000-0005-0000-0000-0000DB100000}"/>
    <cellStyle name="Calculation 2 3 4 9 7" xfId="4984" xr:uid="{00000000-0005-0000-0000-0000DC100000}"/>
    <cellStyle name="Calculation 2 3 4 9 8" xfId="4985" xr:uid="{00000000-0005-0000-0000-0000DD100000}"/>
    <cellStyle name="Calculation 2 3 5" xfId="4986" xr:uid="{00000000-0005-0000-0000-0000DE100000}"/>
    <cellStyle name="Calculation 2 3 5 10" xfId="4987" xr:uid="{00000000-0005-0000-0000-0000DF100000}"/>
    <cellStyle name="Calculation 2 3 5 10 2" xfId="4988" xr:uid="{00000000-0005-0000-0000-0000E0100000}"/>
    <cellStyle name="Calculation 2 3 5 10 3" xfId="4989" xr:uid="{00000000-0005-0000-0000-0000E1100000}"/>
    <cellStyle name="Calculation 2 3 5 10 4" xfId="4990" xr:uid="{00000000-0005-0000-0000-0000E2100000}"/>
    <cellStyle name="Calculation 2 3 5 10 5" xfId="4991" xr:uid="{00000000-0005-0000-0000-0000E3100000}"/>
    <cellStyle name="Calculation 2 3 5 11" xfId="4992" xr:uid="{00000000-0005-0000-0000-0000E4100000}"/>
    <cellStyle name="Calculation 2 3 5 11 2" xfId="4993" xr:uid="{00000000-0005-0000-0000-0000E5100000}"/>
    <cellStyle name="Calculation 2 3 5 11 3" xfId="4994" xr:uid="{00000000-0005-0000-0000-0000E6100000}"/>
    <cellStyle name="Calculation 2 3 5 11 4" xfId="4995" xr:uid="{00000000-0005-0000-0000-0000E7100000}"/>
    <cellStyle name="Calculation 2 3 5 11 5" xfId="4996" xr:uid="{00000000-0005-0000-0000-0000E8100000}"/>
    <cellStyle name="Calculation 2 3 5 12" xfId="4997" xr:uid="{00000000-0005-0000-0000-0000E9100000}"/>
    <cellStyle name="Calculation 2 3 5 12 2" xfId="4998" xr:uid="{00000000-0005-0000-0000-0000EA100000}"/>
    <cellStyle name="Calculation 2 3 5 12 3" xfId="4999" xr:uid="{00000000-0005-0000-0000-0000EB100000}"/>
    <cellStyle name="Calculation 2 3 5 12 4" xfId="5000" xr:uid="{00000000-0005-0000-0000-0000EC100000}"/>
    <cellStyle name="Calculation 2 3 5 12 5" xfId="5001" xr:uid="{00000000-0005-0000-0000-0000ED100000}"/>
    <cellStyle name="Calculation 2 3 5 13" xfId="5002" xr:uid="{00000000-0005-0000-0000-0000EE100000}"/>
    <cellStyle name="Calculation 2 3 5 13 2" xfId="5003" xr:uid="{00000000-0005-0000-0000-0000EF100000}"/>
    <cellStyle name="Calculation 2 3 5 13 3" xfId="5004" xr:uid="{00000000-0005-0000-0000-0000F0100000}"/>
    <cellStyle name="Calculation 2 3 5 13 4" xfId="5005" xr:uid="{00000000-0005-0000-0000-0000F1100000}"/>
    <cellStyle name="Calculation 2 3 5 13 5" xfId="5006" xr:uid="{00000000-0005-0000-0000-0000F2100000}"/>
    <cellStyle name="Calculation 2 3 5 14" xfId="5007" xr:uid="{00000000-0005-0000-0000-0000F3100000}"/>
    <cellStyle name="Calculation 2 3 5 14 2" xfId="5008" xr:uid="{00000000-0005-0000-0000-0000F4100000}"/>
    <cellStyle name="Calculation 2 3 5 14 3" xfId="5009" xr:uid="{00000000-0005-0000-0000-0000F5100000}"/>
    <cellStyle name="Calculation 2 3 5 14 4" xfId="5010" xr:uid="{00000000-0005-0000-0000-0000F6100000}"/>
    <cellStyle name="Calculation 2 3 5 14 5" xfId="5011" xr:uid="{00000000-0005-0000-0000-0000F7100000}"/>
    <cellStyle name="Calculation 2 3 5 15" xfId="5012" xr:uid="{00000000-0005-0000-0000-0000F8100000}"/>
    <cellStyle name="Calculation 2 3 5 15 2" xfId="5013" xr:uid="{00000000-0005-0000-0000-0000F9100000}"/>
    <cellStyle name="Calculation 2 3 5 15 3" xfId="5014" xr:uid="{00000000-0005-0000-0000-0000FA100000}"/>
    <cellStyle name="Calculation 2 3 5 15 4" xfId="5015" xr:uid="{00000000-0005-0000-0000-0000FB100000}"/>
    <cellStyle name="Calculation 2 3 5 15 5" xfId="5016" xr:uid="{00000000-0005-0000-0000-0000FC100000}"/>
    <cellStyle name="Calculation 2 3 5 16" xfId="5017" xr:uid="{00000000-0005-0000-0000-0000FD100000}"/>
    <cellStyle name="Calculation 2 3 5 16 2" xfId="5018" xr:uid="{00000000-0005-0000-0000-0000FE100000}"/>
    <cellStyle name="Calculation 2 3 5 16 3" xfId="5019" xr:uid="{00000000-0005-0000-0000-0000FF100000}"/>
    <cellStyle name="Calculation 2 3 5 16 4" xfId="5020" xr:uid="{00000000-0005-0000-0000-000000110000}"/>
    <cellStyle name="Calculation 2 3 5 16 5" xfId="5021" xr:uid="{00000000-0005-0000-0000-000001110000}"/>
    <cellStyle name="Calculation 2 3 5 17" xfId="5022" xr:uid="{00000000-0005-0000-0000-000002110000}"/>
    <cellStyle name="Calculation 2 3 5 17 2" xfId="5023" xr:uid="{00000000-0005-0000-0000-000003110000}"/>
    <cellStyle name="Calculation 2 3 5 17 3" xfId="5024" xr:uid="{00000000-0005-0000-0000-000004110000}"/>
    <cellStyle name="Calculation 2 3 5 17 4" xfId="5025" xr:uid="{00000000-0005-0000-0000-000005110000}"/>
    <cellStyle name="Calculation 2 3 5 17 5" xfId="5026" xr:uid="{00000000-0005-0000-0000-000006110000}"/>
    <cellStyle name="Calculation 2 3 5 18" xfId="5027" xr:uid="{00000000-0005-0000-0000-000007110000}"/>
    <cellStyle name="Calculation 2 3 5 2" xfId="5028" xr:uid="{00000000-0005-0000-0000-000008110000}"/>
    <cellStyle name="Calculation 2 3 5 2 10" xfId="5029" xr:uid="{00000000-0005-0000-0000-000009110000}"/>
    <cellStyle name="Calculation 2 3 5 2 2" xfId="5030" xr:uid="{00000000-0005-0000-0000-00000A110000}"/>
    <cellStyle name="Calculation 2 3 5 2 2 2" xfId="5031" xr:uid="{00000000-0005-0000-0000-00000B110000}"/>
    <cellStyle name="Calculation 2 3 5 2 2 2 2" xfId="5032" xr:uid="{00000000-0005-0000-0000-00000C110000}"/>
    <cellStyle name="Calculation 2 3 5 2 2 2 3" xfId="5033" xr:uid="{00000000-0005-0000-0000-00000D110000}"/>
    <cellStyle name="Calculation 2 3 5 2 2 2 4" xfId="5034" xr:uid="{00000000-0005-0000-0000-00000E110000}"/>
    <cellStyle name="Calculation 2 3 5 2 2 2 5" xfId="5035" xr:uid="{00000000-0005-0000-0000-00000F110000}"/>
    <cellStyle name="Calculation 2 3 5 2 2 2 6" xfId="5036" xr:uid="{00000000-0005-0000-0000-000010110000}"/>
    <cellStyle name="Calculation 2 3 5 2 2 2 7" xfId="5037" xr:uid="{00000000-0005-0000-0000-000011110000}"/>
    <cellStyle name="Calculation 2 3 5 2 2 3" xfId="5038" xr:uid="{00000000-0005-0000-0000-000012110000}"/>
    <cellStyle name="Calculation 2 3 5 2 2 4" xfId="5039" xr:uid="{00000000-0005-0000-0000-000013110000}"/>
    <cellStyle name="Calculation 2 3 5 2 3" xfId="5040" xr:uid="{00000000-0005-0000-0000-000014110000}"/>
    <cellStyle name="Calculation 2 3 5 2 3 2" xfId="5041" xr:uid="{00000000-0005-0000-0000-000015110000}"/>
    <cellStyle name="Calculation 2 3 5 2 3 2 2" xfId="5042" xr:uid="{00000000-0005-0000-0000-000016110000}"/>
    <cellStyle name="Calculation 2 3 5 2 3 2 3" xfId="5043" xr:uid="{00000000-0005-0000-0000-000017110000}"/>
    <cellStyle name="Calculation 2 3 5 2 3 2 4" xfId="5044" xr:uid="{00000000-0005-0000-0000-000018110000}"/>
    <cellStyle name="Calculation 2 3 5 2 3 2 5" xfId="5045" xr:uid="{00000000-0005-0000-0000-000019110000}"/>
    <cellStyle name="Calculation 2 3 5 2 3 2 6" xfId="5046" xr:uid="{00000000-0005-0000-0000-00001A110000}"/>
    <cellStyle name="Calculation 2 3 5 2 3 2 7" xfId="5047" xr:uid="{00000000-0005-0000-0000-00001B110000}"/>
    <cellStyle name="Calculation 2 3 5 2 3 3" xfId="5048" xr:uid="{00000000-0005-0000-0000-00001C110000}"/>
    <cellStyle name="Calculation 2 3 5 2 3 4" xfId="5049" xr:uid="{00000000-0005-0000-0000-00001D110000}"/>
    <cellStyle name="Calculation 2 3 5 2 4" xfId="5050" xr:uid="{00000000-0005-0000-0000-00001E110000}"/>
    <cellStyle name="Calculation 2 3 5 2 4 2" xfId="5051" xr:uid="{00000000-0005-0000-0000-00001F110000}"/>
    <cellStyle name="Calculation 2 3 5 2 4 2 2" xfId="5052" xr:uid="{00000000-0005-0000-0000-000020110000}"/>
    <cellStyle name="Calculation 2 3 5 2 4 2 3" xfId="5053" xr:uid="{00000000-0005-0000-0000-000021110000}"/>
    <cellStyle name="Calculation 2 3 5 2 4 2 4" xfId="5054" xr:uid="{00000000-0005-0000-0000-000022110000}"/>
    <cellStyle name="Calculation 2 3 5 2 4 2 5" xfId="5055" xr:uid="{00000000-0005-0000-0000-000023110000}"/>
    <cellStyle name="Calculation 2 3 5 2 4 2 6" xfId="5056" xr:uid="{00000000-0005-0000-0000-000024110000}"/>
    <cellStyle name="Calculation 2 3 5 2 4 2 7" xfId="5057" xr:uid="{00000000-0005-0000-0000-000025110000}"/>
    <cellStyle name="Calculation 2 3 5 2 4 3" xfId="5058" xr:uid="{00000000-0005-0000-0000-000026110000}"/>
    <cellStyle name="Calculation 2 3 5 2 4 4" xfId="5059" xr:uid="{00000000-0005-0000-0000-000027110000}"/>
    <cellStyle name="Calculation 2 3 5 2 5" xfId="5060" xr:uid="{00000000-0005-0000-0000-000028110000}"/>
    <cellStyle name="Calculation 2 3 5 2 5 2" xfId="5061" xr:uid="{00000000-0005-0000-0000-000029110000}"/>
    <cellStyle name="Calculation 2 3 5 2 5 3" xfId="5062" xr:uid="{00000000-0005-0000-0000-00002A110000}"/>
    <cellStyle name="Calculation 2 3 5 2 5 4" xfId="5063" xr:uid="{00000000-0005-0000-0000-00002B110000}"/>
    <cellStyle name="Calculation 2 3 5 2 5 5" xfId="5064" xr:uid="{00000000-0005-0000-0000-00002C110000}"/>
    <cellStyle name="Calculation 2 3 5 2 5 6" xfId="5065" xr:uid="{00000000-0005-0000-0000-00002D110000}"/>
    <cellStyle name="Calculation 2 3 5 2 5 7" xfId="5066" xr:uid="{00000000-0005-0000-0000-00002E110000}"/>
    <cellStyle name="Calculation 2 3 5 2 5 8" xfId="5067" xr:uid="{00000000-0005-0000-0000-00002F110000}"/>
    <cellStyle name="Calculation 2 3 5 2 6" xfId="5068" xr:uid="{00000000-0005-0000-0000-000030110000}"/>
    <cellStyle name="Calculation 2 3 5 2 6 2" xfId="5069" xr:uid="{00000000-0005-0000-0000-000031110000}"/>
    <cellStyle name="Calculation 2 3 5 2 6 3" xfId="5070" xr:uid="{00000000-0005-0000-0000-000032110000}"/>
    <cellStyle name="Calculation 2 3 5 2 6 4" xfId="5071" xr:uid="{00000000-0005-0000-0000-000033110000}"/>
    <cellStyle name="Calculation 2 3 5 2 6 5" xfId="5072" xr:uid="{00000000-0005-0000-0000-000034110000}"/>
    <cellStyle name="Calculation 2 3 5 2 6 6" xfId="5073" xr:uid="{00000000-0005-0000-0000-000035110000}"/>
    <cellStyle name="Calculation 2 3 5 2 6 7" xfId="5074" xr:uid="{00000000-0005-0000-0000-000036110000}"/>
    <cellStyle name="Calculation 2 3 5 2 7" xfId="5075" xr:uid="{00000000-0005-0000-0000-000037110000}"/>
    <cellStyle name="Calculation 2 3 5 2 8" xfId="5076" xr:uid="{00000000-0005-0000-0000-000038110000}"/>
    <cellStyle name="Calculation 2 3 5 2 9" xfId="5077" xr:uid="{00000000-0005-0000-0000-000039110000}"/>
    <cellStyle name="Calculation 2 3 5 3" xfId="5078" xr:uid="{00000000-0005-0000-0000-00003A110000}"/>
    <cellStyle name="Calculation 2 3 5 3 2" xfId="5079" xr:uid="{00000000-0005-0000-0000-00003B110000}"/>
    <cellStyle name="Calculation 2 3 5 3 2 2" xfId="5080" xr:uid="{00000000-0005-0000-0000-00003C110000}"/>
    <cellStyle name="Calculation 2 3 5 3 2 3" xfId="5081" xr:uid="{00000000-0005-0000-0000-00003D110000}"/>
    <cellStyle name="Calculation 2 3 5 3 2 4" xfId="5082" xr:uid="{00000000-0005-0000-0000-00003E110000}"/>
    <cellStyle name="Calculation 2 3 5 3 2 5" xfId="5083" xr:uid="{00000000-0005-0000-0000-00003F110000}"/>
    <cellStyle name="Calculation 2 3 5 3 2 6" xfId="5084" xr:uid="{00000000-0005-0000-0000-000040110000}"/>
    <cellStyle name="Calculation 2 3 5 3 2 7" xfId="5085" xr:uid="{00000000-0005-0000-0000-000041110000}"/>
    <cellStyle name="Calculation 2 3 5 3 3" xfId="5086" xr:uid="{00000000-0005-0000-0000-000042110000}"/>
    <cellStyle name="Calculation 2 3 5 3 4" xfId="5087" xr:uid="{00000000-0005-0000-0000-000043110000}"/>
    <cellStyle name="Calculation 2 3 5 3 5" xfId="5088" xr:uid="{00000000-0005-0000-0000-000044110000}"/>
    <cellStyle name="Calculation 2 3 5 4" xfId="5089" xr:uid="{00000000-0005-0000-0000-000045110000}"/>
    <cellStyle name="Calculation 2 3 5 4 2" xfId="5090" xr:uid="{00000000-0005-0000-0000-000046110000}"/>
    <cellStyle name="Calculation 2 3 5 4 2 2" xfId="5091" xr:uid="{00000000-0005-0000-0000-000047110000}"/>
    <cellStyle name="Calculation 2 3 5 4 2 3" xfId="5092" xr:uid="{00000000-0005-0000-0000-000048110000}"/>
    <cellStyle name="Calculation 2 3 5 4 2 4" xfId="5093" xr:uid="{00000000-0005-0000-0000-000049110000}"/>
    <cellStyle name="Calculation 2 3 5 4 2 5" xfId="5094" xr:uid="{00000000-0005-0000-0000-00004A110000}"/>
    <cellStyle name="Calculation 2 3 5 4 2 6" xfId="5095" xr:uid="{00000000-0005-0000-0000-00004B110000}"/>
    <cellStyle name="Calculation 2 3 5 4 2 7" xfId="5096" xr:uid="{00000000-0005-0000-0000-00004C110000}"/>
    <cellStyle name="Calculation 2 3 5 4 3" xfId="5097" xr:uid="{00000000-0005-0000-0000-00004D110000}"/>
    <cellStyle name="Calculation 2 3 5 4 4" xfId="5098" xr:uid="{00000000-0005-0000-0000-00004E110000}"/>
    <cellStyle name="Calculation 2 3 5 4 5" xfId="5099" xr:uid="{00000000-0005-0000-0000-00004F110000}"/>
    <cellStyle name="Calculation 2 3 5 5" xfId="5100" xr:uid="{00000000-0005-0000-0000-000050110000}"/>
    <cellStyle name="Calculation 2 3 5 5 2" xfId="5101" xr:uid="{00000000-0005-0000-0000-000051110000}"/>
    <cellStyle name="Calculation 2 3 5 5 2 2" xfId="5102" xr:uid="{00000000-0005-0000-0000-000052110000}"/>
    <cellStyle name="Calculation 2 3 5 5 2 3" xfId="5103" xr:uid="{00000000-0005-0000-0000-000053110000}"/>
    <cellStyle name="Calculation 2 3 5 5 2 4" xfId="5104" xr:uid="{00000000-0005-0000-0000-000054110000}"/>
    <cellStyle name="Calculation 2 3 5 5 2 5" xfId="5105" xr:uid="{00000000-0005-0000-0000-000055110000}"/>
    <cellStyle name="Calculation 2 3 5 5 2 6" xfId="5106" xr:uid="{00000000-0005-0000-0000-000056110000}"/>
    <cellStyle name="Calculation 2 3 5 5 2 7" xfId="5107" xr:uid="{00000000-0005-0000-0000-000057110000}"/>
    <cellStyle name="Calculation 2 3 5 5 3" xfId="5108" xr:uid="{00000000-0005-0000-0000-000058110000}"/>
    <cellStyle name="Calculation 2 3 5 5 4" xfId="5109" xr:uid="{00000000-0005-0000-0000-000059110000}"/>
    <cellStyle name="Calculation 2 3 5 5 5" xfId="5110" xr:uid="{00000000-0005-0000-0000-00005A110000}"/>
    <cellStyle name="Calculation 2 3 5 6" xfId="5111" xr:uid="{00000000-0005-0000-0000-00005B110000}"/>
    <cellStyle name="Calculation 2 3 5 6 2" xfId="5112" xr:uid="{00000000-0005-0000-0000-00005C110000}"/>
    <cellStyle name="Calculation 2 3 5 6 3" xfId="5113" xr:uid="{00000000-0005-0000-0000-00005D110000}"/>
    <cellStyle name="Calculation 2 3 5 6 4" xfId="5114" xr:uid="{00000000-0005-0000-0000-00005E110000}"/>
    <cellStyle name="Calculation 2 3 5 6 5" xfId="5115" xr:uid="{00000000-0005-0000-0000-00005F110000}"/>
    <cellStyle name="Calculation 2 3 5 6 6" xfId="5116" xr:uid="{00000000-0005-0000-0000-000060110000}"/>
    <cellStyle name="Calculation 2 3 5 6 7" xfId="5117" xr:uid="{00000000-0005-0000-0000-000061110000}"/>
    <cellStyle name="Calculation 2 3 5 6 8" xfId="5118" xr:uid="{00000000-0005-0000-0000-000062110000}"/>
    <cellStyle name="Calculation 2 3 5 7" xfId="5119" xr:uid="{00000000-0005-0000-0000-000063110000}"/>
    <cellStyle name="Calculation 2 3 5 7 2" xfId="5120" xr:uid="{00000000-0005-0000-0000-000064110000}"/>
    <cellStyle name="Calculation 2 3 5 7 3" xfId="5121" xr:uid="{00000000-0005-0000-0000-000065110000}"/>
    <cellStyle name="Calculation 2 3 5 7 4" xfId="5122" xr:uid="{00000000-0005-0000-0000-000066110000}"/>
    <cellStyle name="Calculation 2 3 5 7 5" xfId="5123" xr:uid="{00000000-0005-0000-0000-000067110000}"/>
    <cellStyle name="Calculation 2 3 5 7 6" xfId="5124" xr:uid="{00000000-0005-0000-0000-000068110000}"/>
    <cellStyle name="Calculation 2 3 5 7 7" xfId="5125" xr:uid="{00000000-0005-0000-0000-000069110000}"/>
    <cellStyle name="Calculation 2 3 5 8" xfId="5126" xr:uid="{00000000-0005-0000-0000-00006A110000}"/>
    <cellStyle name="Calculation 2 3 5 8 2" xfId="5127" xr:uid="{00000000-0005-0000-0000-00006B110000}"/>
    <cellStyle name="Calculation 2 3 5 8 3" xfId="5128" xr:uid="{00000000-0005-0000-0000-00006C110000}"/>
    <cellStyle name="Calculation 2 3 5 8 4" xfId="5129" xr:uid="{00000000-0005-0000-0000-00006D110000}"/>
    <cellStyle name="Calculation 2 3 5 8 5" xfId="5130" xr:uid="{00000000-0005-0000-0000-00006E110000}"/>
    <cellStyle name="Calculation 2 3 5 9" xfId="5131" xr:uid="{00000000-0005-0000-0000-00006F110000}"/>
    <cellStyle name="Calculation 2 3 5 9 2" xfId="5132" xr:uid="{00000000-0005-0000-0000-000070110000}"/>
    <cellStyle name="Calculation 2 3 5 9 3" xfId="5133" xr:uid="{00000000-0005-0000-0000-000071110000}"/>
    <cellStyle name="Calculation 2 3 5 9 4" xfId="5134" xr:uid="{00000000-0005-0000-0000-000072110000}"/>
    <cellStyle name="Calculation 2 3 5 9 5" xfId="5135" xr:uid="{00000000-0005-0000-0000-000073110000}"/>
    <cellStyle name="Calculation 2 3 6" xfId="5136" xr:uid="{00000000-0005-0000-0000-000074110000}"/>
    <cellStyle name="Calculation 2 3 6 10" xfId="5137" xr:uid="{00000000-0005-0000-0000-000075110000}"/>
    <cellStyle name="Calculation 2 3 6 2" xfId="5138" xr:uid="{00000000-0005-0000-0000-000076110000}"/>
    <cellStyle name="Calculation 2 3 6 2 2" xfId="5139" xr:uid="{00000000-0005-0000-0000-000077110000}"/>
    <cellStyle name="Calculation 2 3 6 2 2 2" xfId="5140" xr:uid="{00000000-0005-0000-0000-000078110000}"/>
    <cellStyle name="Calculation 2 3 6 2 2 3" xfId="5141" xr:uid="{00000000-0005-0000-0000-000079110000}"/>
    <cellStyle name="Calculation 2 3 6 2 2 4" xfId="5142" xr:uid="{00000000-0005-0000-0000-00007A110000}"/>
    <cellStyle name="Calculation 2 3 6 2 2 5" xfId="5143" xr:uid="{00000000-0005-0000-0000-00007B110000}"/>
    <cellStyle name="Calculation 2 3 6 2 2 6" xfId="5144" xr:uid="{00000000-0005-0000-0000-00007C110000}"/>
    <cellStyle name="Calculation 2 3 6 2 2 7" xfId="5145" xr:uid="{00000000-0005-0000-0000-00007D110000}"/>
    <cellStyle name="Calculation 2 3 6 2 3" xfId="5146" xr:uid="{00000000-0005-0000-0000-00007E110000}"/>
    <cellStyle name="Calculation 2 3 6 2 4" xfId="5147" xr:uid="{00000000-0005-0000-0000-00007F110000}"/>
    <cellStyle name="Calculation 2 3 6 3" xfId="5148" xr:uid="{00000000-0005-0000-0000-000080110000}"/>
    <cellStyle name="Calculation 2 3 6 3 2" xfId="5149" xr:uid="{00000000-0005-0000-0000-000081110000}"/>
    <cellStyle name="Calculation 2 3 6 3 2 2" xfId="5150" xr:uid="{00000000-0005-0000-0000-000082110000}"/>
    <cellStyle name="Calculation 2 3 6 3 2 3" xfId="5151" xr:uid="{00000000-0005-0000-0000-000083110000}"/>
    <cellStyle name="Calculation 2 3 6 3 2 4" xfId="5152" xr:uid="{00000000-0005-0000-0000-000084110000}"/>
    <cellStyle name="Calculation 2 3 6 3 2 5" xfId="5153" xr:uid="{00000000-0005-0000-0000-000085110000}"/>
    <cellStyle name="Calculation 2 3 6 3 2 6" xfId="5154" xr:uid="{00000000-0005-0000-0000-000086110000}"/>
    <cellStyle name="Calculation 2 3 6 3 2 7" xfId="5155" xr:uid="{00000000-0005-0000-0000-000087110000}"/>
    <cellStyle name="Calculation 2 3 6 3 3" xfId="5156" xr:uid="{00000000-0005-0000-0000-000088110000}"/>
    <cellStyle name="Calculation 2 3 6 3 4" xfId="5157" xr:uid="{00000000-0005-0000-0000-000089110000}"/>
    <cellStyle name="Calculation 2 3 6 4" xfId="5158" xr:uid="{00000000-0005-0000-0000-00008A110000}"/>
    <cellStyle name="Calculation 2 3 6 4 2" xfId="5159" xr:uid="{00000000-0005-0000-0000-00008B110000}"/>
    <cellStyle name="Calculation 2 3 6 4 2 2" xfId="5160" xr:uid="{00000000-0005-0000-0000-00008C110000}"/>
    <cellStyle name="Calculation 2 3 6 4 2 3" xfId="5161" xr:uid="{00000000-0005-0000-0000-00008D110000}"/>
    <cellStyle name="Calculation 2 3 6 4 2 4" xfId="5162" xr:uid="{00000000-0005-0000-0000-00008E110000}"/>
    <cellStyle name="Calculation 2 3 6 4 2 5" xfId="5163" xr:uid="{00000000-0005-0000-0000-00008F110000}"/>
    <cellStyle name="Calculation 2 3 6 4 2 6" xfId="5164" xr:uid="{00000000-0005-0000-0000-000090110000}"/>
    <cellStyle name="Calculation 2 3 6 4 2 7" xfId="5165" xr:uid="{00000000-0005-0000-0000-000091110000}"/>
    <cellStyle name="Calculation 2 3 6 4 3" xfId="5166" xr:uid="{00000000-0005-0000-0000-000092110000}"/>
    <cellStyle name="Calculation 2 3 6 4 4" xfId="5167" xr:uid="{00000000-0005-0000-0000-000093110000}"/>
    <cellStyle name="Calculation 2 3 6 5" xfId="5168" xr:uid="{00000000-0005-0000-0000-000094110000}"/>
    <cellStyle name="Calculation 2 3 6 5 2" xfId="5169" xr:uid="{00000000-0005-0000-0000-000095110000}"/>
    <cellStyle name="Calculation 2 3 6 5 3" xfId="5170" xr:uid="{00000000-0005-0000-0000-000096110000}"/>
    <cellStyle name="Calculation 2 3 6 5 4" xfId="5171" xr:uid="{00000000-0005-0000-0000-000097110000}"/>
    <cellStyle name="Calculation 2 3 6 5 5" xfId="5172" xr:uid="{00000000-0005-0000-0000-000098110000}"/>
    <cellStyle name="Calculation 2 3 6 5 6" xfId="5173" xr:uid="{00000000-0005-0000-0000-000099110000}"/>
    <cellStyle name="Calculation 2 3 6 5 7" xfId="5174" xr:uid="{00000000-0005-0000-0000-00009A110000}"/>
    <cellStyle name="Calculation 2 3 6 5 8" xfId="5175" xr:uid="{00000000-0005-0000-0000-00009B110000}"/>
    <cellStyle name="Calculation 2 3 6 6" xfId="5176" xr:uid="{00000000-0005-0000-0000-00009C110000}"/>
    <cellStyle name="Calculation 2 3 6 6 2" xfId="5177" xr:uid="{00000000-0005-0000-0000-00009D110000}"/>
    <cellStyle name="Calculation 2 3 6 6 3" xfId="5178" xr:uid="{00000000-0005-0000-0000-00009E110000}"/>
    <cellStyle name="Calculation 2 3 6 6 4" xfId="5179" xr:uid="{00000000-0005-0000-0000-00009F110000}"/>
    <cellStyle name="Calculation 2 3 6 6 5" xfId="5180" xr:uid="{00000000-0005-0000-0000-0000A0110000}"/>
    <cellStyle name="Calculation 2 3 6 6 6" xfId="5181" xr:uid="{00000000-0005-0000-0000-0000A1110000}"/>
    <cellStyle name="Calculation 2 3 6 6 7" xfId="5182" xr:uid="{00000000-0005-0000-0000-0000A2110000}"/>
    <cellStyle name="Calculation 2 3 6 7" xfId="5183" xr:uid="{00000000-0005-0000-0000-0000A3110000}"/>
    <cellStyle name="Calculation 2 3 6 8" xfId="5184" xr:uid="{00000000-0005-0000-0000-0000A4110000}"/>
    <cellStyle name="Calculation 2 3 6 9" xfId="5185" xr:uid="{00000000-0005-0000-0000-0000A5110000}"/>
    <cellStyle name="Calculation 2 3 7" xfId="5186" xr:uid="{00000000-0005-0000-0000-0000A6110000}"/>
    <cellStyle name="Calculation 2 3 7 10" xfId="5187" xr:uid="{00000000-0005-0000-0000-0000A7110000}"/>
    <cellStyle name="Calculation 2 3 7 2" xfId="5188" xr:uid="{00000000-0005-0000-0000-0000A8110000}"/>
    <cellStyle name="Calculation 2 3 7 2 2" xfId="5189" xr:uid="{00000000-0005-0000-0000-0000A9110000}"/>
    <cellStyle name="Calculation 2 3 7 2 2 2" xfId="5190" xr:uid="{00000000-0005-0000-0000-0000AA110000}"/>
    <cellStyle name="Calculation 2 3 7 2 2 3" xfId="5191" xr:uid="{00000000-0005-0000-0000-0000AB110000}"/>
    <cellStyle name="Calculation 2 3 7 2 2 4" xfId="5192" xr:uid="{00000000-0005-0000-0000-0000AC110000}"/>
    <cellStyle name="Calculation 2 3 7 2 2 5" xfId="5193" xr:uid="{00000000-0005-0000-0000-0000AD110000}"/>
    <cellStyle name="Calculation 2 3 7 2 2 6" xfId="5194" xr:uid="{00000000-0005-0000-0000-0000AE110000}"/>
    <cellStyle name="Calculation 2 3 7 2 2 7" xfId="5195" xr:uid="{00000000-0005-0000-0000-0000AF110000}"/>
    <cellStyle name="Calculation 2 3 7 2 3" xfId="5196" xr:uid="{00000000-0005-0000-0000-0000B0110000}"/>
    <cellStyle name="Calculation 2 3 7 2 4" xfId="5197" xr:uid="{00000000-0005-0000-0000-0000B1110000}"/>
    <cellStyle name="Calculation 2 3 7 3" xfId="5198" xr:uid="{00000000-0005-0000-0000-0000B2110000}"/>
    <cellStyle name="Calculation 2 3 7 3 2" xfId="5199" xr:uid="{00000000-0005-0000-0000-0000B3110000}"/>
    <cellStyle name="Calculation 2 3 7 3 2 2" xfId="5200" xr:uid="{00000000-0005-0000-0000-0000B4110000}"/>
    <cellStyle name="Calculation 2 3 7 3 2 3" xfId="5201" xr:uid="{00000000-0005-0000-0000-0000B5110000}"/>
    <cellStyle name="Calculation 2 3 7 3 2 4" xfId="5202" xr:uid="{00000000-0005-0000-0000-0000B6110000}"/>
    <cellStyle name="Calculation 2 3 7 3 2 5" xfId="5203" xr:uid="{00000000-0005-0000-0000-0000B7110000}"/>
    <cellStyle name="Calculation 2 3 7 3 2 6" xfId="5204" xr:uid="{00000000-0005-0000-0000-0000B8110000}"/>
    <cellStyle name="Calculation 2 3 7 3 2 7" xfId="5205" xr:uid="{00000000-0005-0000-0000-0000B9110000}"/>
    <cellStyle name="Calculation 2 3 7 3 3" xfId="5206" xr:uid="{00000000-0005-0000-0000-0000BA110000}"/>
    <cellStyle name="Calculation 2 3 7 3 4" xfId="5207" xr:uid="{00000000-0005-0000-0000-0000BB110000}"/>
    <cellStyle name="Calculation 2 3 7 4" xfId="5208" xr:uid="{00000000-0005-0000-0000-0000BC110000}"/>
    <cellStyle name="Calculation 2 3 7 4 2" xfId="5209" xr:uid="{00000000-0005-0000-0000-0000BD110000}"/>
    <cellStyle name="Calculation 2 3 7 4 2 2" xfId="5210" xr:uid="{00000000-0005-0000-0000-0000BE110000}"/>
    <cellStyle name="Calculation 2 3 7 4 2 3" xfId="5211" xr:uid="{00000000-0005-0000-0000-0000BF110000}"/>
    <cellStyle name="Calculation 2 3 7 4 2 4" xfId="5212" xr:uid="{00000000-0005-0000-0000-0000C0110000}"/>
    <cellStyle name="Calculation 2 3 7 4 2 5" xfId="5213" xr:uid="{00000000-0005-0000-0000-0000C1110000}"/>
    <cellStyle name="Calculation 2 3 7 4 2 6" xfId="5214" xr:uid="{00000000-0005-0000-0000-0000C2110000}"/>
    <cellStyle name="Calculation 2 3 7 4 2 7" xfId="5215" xr:uid="{00000000-0005-0000-0000-0000C3110000}"/>
    <cellStyle name="Calculation 2 3 7 4 3" xfId="5216" xr:uid="{00000000-0005-0000-0000-0000C4110000}"/>
    <cellStyle name="Calculation 2 3 7 4 4" xfId="5217" xr:uid="{00000000-0005-0000-0000-0000C5110000}"/>
    <cellStyle name="Calculation 2 3 7 5" xfId="5218" xr:uid="{00000000-0005-0000-0000-0000C6110000}"/>
    <cellStyle name="Calculation 2 3 7 5 2" xfId="5219" xr:uid="{00000000-0005-0000-0000-0000C7110000}"/>
    <cellStyle name="Calculation 2 3 7 5 3" xfId="5220" xr:uid="{00000000-0005-0000-0000-0000C8110000}"/>
    <cellStyle name="Calculation 2 3 7 5 4" xfId="5221" xr:uid="{00000000-0005-0000-0000-0000C9110000}"/>
    <cellStyle name="Calculation 2 3 7 5 5" xfId="5222" xr:uid="{00000000-0005-0000-0000-0000CA110000}"/>
    <cellStyle name="Calculation 2 3 7 5 6" xfId="5223" xr:uid="{00000000-0005-0000-0000-0000CB110000}"/>
    <cellStyle name="Calculation 2 3 7 5 7" xfId="5224" xr:uid="{00000000-0005-0000-0000-0000CC110000}"/>
    <cellStyle name="Calculation 2 3 7 5 8" xfId="5225" xr:uid="{00000000-0005-0000-0000-0000CD110000}"/>
    <cellStyle name="Calculation 2 3 7 6" xfId="5226" xr:uid="{00000000-0005-0000-0000-0000CE110000}"/>
    <cellStyle name="Calculation 2 3 7 6 2" xfId="5227" xr:uid="{00000000-0005-0000-0000-0000CF110000}"/>
    <cellStyle name="Calculation 2 3 7 6 3" xfId="5228" xr:uid="{00000000-0005-0000-0000-0000D0110000}"/>
    <cellStyle name="Calculation 2 3 7 6 4" xfId="5229" xr:uid="{00000000-0005-0000-0000-0000D1110000}"/>
    <cellStyle name="Calculation 2 3 7 6 5" xfId="5230" xr:uid="{00000000-0005-0000-0000-0000D2110000}"/>
    <cellStyle name="Calculation 2 3 7 6 6" xfId="5231" xr:uid="{00000000-0005-0000-0000-0000D3110000}"/>
    <cellStyle name="Calculation 2 3 7 6 7" xfId="5232" xr:uid="{00000000-0005-0000-0000-0000D4110000}"/>
    <cellStyle name="Calculation 2 3 7 7" xfId="5233" xr:uid="{00000000-0005-0000-0000-0000D5110000}"/>
    <cellStyle name="Calculation 2 3 7 8" xfId="5234" xr:uid="{00000000-0005-0000-0000-0000D6110000}"/>
    <cellStyle name="Calculation 2 3 7 9" xfId="5235" xr:uid="{00000000-0005-0000-0000-0000D7110000}"/>
    <cellStyle name="Calculation 2 3 8" xfId="5236" xr:uid="{00000000-0005-0000-0000-0000D8110000}"/>
    <cellStyle name="Calculation 2 3 8 2" xfId="5237" xr:uid="{00000000-0005-0000-0000-0000D9110000}"/>
    <cellStyle name="Calculation 2 3 8 2 2" xfId="5238" xr:uid="{00000000-0005-0000-0000-0000DA110000}"/>
    <cellStyle name="Calculation 2 3 8 2 3" xfId="5239" xr:uid="{00000000-0005-0000-0000-0000DB110000}"/>
    <cellStyle name="Calculation 2 3 8 2 4" xfId="5240" xr:uid="{00000000-0005-0000-0000-0000DC110000}"/>
    <cellStyle name="Calculation 2 3 8 2 5" xfId="5241" xr:uid="{00000000-0005-0000-0000-0000DD110000}"/>
    <cellStyle name="Calculation 2 3 8 2 6" xfId="5242" xr:uid="{00000000-0005-0000-0000-0000DE110000}"/>
    <cellStyle name="Calculation 2 3 8 2 7" xfId="5243" xr:uid="{00000000-0005-0000-0000-0000DF110000}"/>
    <cellStyle name="Calculation 2 3 8 3" xfId="5244" xr:uid="{00000000-0005-0000-0000-0000E0110000}"/>
    <cellStyle name="Calculation 2 3 8 4" xfId="5245" xr:uid="{00000000-0005-0000-0000-0000E1110000}"/>
    <cellStyle name="Calculation 2 3 8 5" xfId="5246" xr:uid="{00000000-0005-0000-0000-0000E2110000}"/>
    <cellStyle name="Calculation 2 3 9" xfId="5247" xr:uid="{00000000-0005-0000-0000-0000E3110000}"/>
    <cellStyle name="Calculation 2 3 9 2" xfId="5248" xr:uid="{00000000-0005-0000-0000-0000E4110000}"/>
    <cellStyle name="Calculation 2 3 9 2 2" xfId="5249" xr:uid="{00000000-0005-0000-0000-0000E5110000}"/>
    <cellStyle name="Calculation 2 3 9 2 3" xfId="5250" xr:uid="{00000000-0005-0000-0000-0000E6110000}"/>
    <cellStyle name="Calculation 2 3 9 2 4" xfId="5251" xr:uid="{00000000-0005-0000-0000-0000E7110000}"/>
    <cellStyle name="Calculation 2 3 9 2 5" xfId="5252" xr:uid="{00000000-0005-0000-0000-0000E8110000}"/>
    <cellStyle name="Calculation 2 3 9 2 6" xfId="5253" xr:uid="{00000000-0005-0000-0000-0000E9110000}"/>
    <cellStyle name="Calculation 2 3 9 2 7" xfId="5254" xr:uid="{00000000-0005-0000-0000-0000EA110000}"/>
    <cellStyle name="Calculation 2 3 9 3" xfId="5255" xr:uid="{00000000-0005-0000-0000-0000EB110000}"/>
    <cellStyle name="Calculation 2 3 9 4" xfId="5256" xr:uid="{00000000-0005-0000-0000-0000EC110000}"/>
    <cellStyle name="Calculation 2 3 9 5" xfId="5257" xr:uid="{00000000-0005-0000-0000-0000ED110000}"/>
    <cellStyle name="Calculation 2 4" xfId="420" xr:uid="{00000000-0005-0000-0000-0000EE110000}"/>
    <cellStyle name="Calculation 2 4 10" xfId="5258" xr:uid="{00000000-0005-0000-0000-0000EF110000}"/>
    <cellStyle name="Calculation 2 4 10 2" xfId="5259" xr:uid="{00000000-0005-0000-0000-0000F0110000}"/>
    <cellStyle name="Calculation 2 4 10 2 2" xfId="5260" xr:uid="{00000000-0005-0000-0000-0000F1110000}"/>
    <cellStyle name="Calculation 2 4 10 2 3" xfId="5261" xr:uid="{00000000-0005-0000-0000-0000F2110000}"/>
    <cellStyle name="Calculation 2 4 10 2 4" xfId="5262" xr:uid="{00000000-0005-0000-0000-0000F3110000}"/>
    <cellStyle name="Calculation 2 4 10 2 5" xfId="5263" xr:uid="{00000000-0005-0000-0000-0000F4110000}"/>
    <cellStyle name="Calculation 2 4 10 2 6" xfId="5264" xr:uid="{00000000-0005-0000-0000-0000F5110000}"/>
    <cellStyle name="Calculation 2 4 10 2 7" xfId="5265" xr:uid="{00000000-0005-0000-0000-0000F6110000}"/>
    <cellStyle name="Calculation 2 4 10 3" xfId="5266" xr:uid="{00000000-0005-0000-0000-0000F7110000}"/>
    <cellStyle name="Calculation 2 4 10 4" xfId="5267" xr:uid="{00000000-0005-0000-0000-0000F8110000}"/>
    <cellStyle name="Calculation 2 4 10 5" xfId="5268" xr:uid="{00000000-0005-0000-0000-0000F9110000}"/>
    <cellStyle name="Calculation 2 4 11" xfId="5269" xr:uid="{00000000-0005-0000-0000-0000FA110000}"/>
    <cellStyle name="Calculation 2 4 11 2" xfId="5270" xr:uid="{00000000-0005-0000-0000-0000FB110000}"/>
    <cellStyle name="Calculation 2 4 11 2 2" xfId="5271" xr:uid="{00000000-0005-0000-0000-0000FC110000}"/>
    <cellStyle name="Calculation 2 4 11 2 3" xfId="5272" xr:uid="{00000000-0005-0000-0000-0000FD110000}"/>
    <cellStyle name="Calculation 2 4 11 2 4" xfId="5273" xr:uid="{00000000-0005-0000-0000-0000FE110000}"/>
    <cellStyle name="Calculation 2 4 11 2 5" xfId="5274" xr:uid="{00000000-0005-0000-0000-0000FF110000}"/>
    <cellStyle name="Calculation 2 4 11 2 6" xfId="5275" xr:uid="{00000000-0005-0000-0000-000000120000}"/>
    <cellStyle name="Calculation 2 4 11 2 7" xfId="5276" xr:uid="{00000000-0005-0000-0000-000001120000}"/>
    <cellStyle name="Calculation 2 4 11 3" xfId="5277" xr:uid="{00000000-0005-0000-0000-000002120000}"/>
    <cellStyle name="Calculation 2 4 11 4" xfId="5278" xr:uid="{00000000-0005-0000-0000-000003120000}"/>
    <cellStyle name="Calculation 2 4 11 5" xfId="5279" xr:uid="{00000000-0005-0000-0000-000004120000}"/>
    <cellStyle name="Calculation 2 4 12" xfId="5280" xr:uid="{00000000-0005-0000-0000-000005120000}"/>
    <cellStyle name="Calculation 2 4 12 2" xfId="5281" xr:uid="{00000000-0005-0000-0000-000006120000}"/>
    <cellStyle name="Calculation 2 4 12 3" xfId="5282" xr:uid="{00000000-0005-0000-0000-000007120000}"/>
    <cellStyle name="Calculation 2 4 12 4" xfId="5283" xr:uid="{00000000-0005-0000-0000-000008120000}"/>
    <cellStyle name="Calculation 2 4 12 5" xfId="5284" xr:uid="{00000000-0005-0000-0000-000009120000}"/>
    <cellStyle name="Calculation 2 4 12 6" xfId="5285" xr:uid="{00000000-0005-0000-0000-00000A120000}"/>
    <cellStyle name="Calculation 2 4 12 7" xfId="5286" xr:uid="{00000000-0005-0000-0000-00000B120000}"/>
    <cellStyle name="Calculation 2 4 12 8" xfId="5287" xr:uid="{00000000-0005-0000-0000-00000C120000}"/>
    <cellStyle name="Calculation 2 4 13" xfId="5288" xr:uid="{00000000-0005-0000-0000-00000D120000}"/>
    <cellStyle name="Calculation 2 4 13 2" xfId="5289" xr:uid="{00000000-0005-0000-0000-00000E120000}"/>
    <cellStyle name="Calculation 2 4 13 3" xfId="5290" xr:uid="{00000000-0005-0000-0000-00000F120000}"/>
    <cellStyle name="Calculation 2 4 13 4" xfId="5291" xr:uid="{00000000-0005-0000-0000-000010120000}"/>
    <cellStyle name="Calculation 2 4 13 5" xfId="5292" xr:uid="{00000000-0005-0000-0000-000011120000}"/>
    <cellStyle name="Calculation 2 4 13 6" xfId="5293" xr:uid="{00000000-0005-0000-0000-000012120000}"/>
    <cellStyle name="Calculation 2 4 13 7" xfId="5294" xr:uid="{00000000-0005-0000-0000-000013120000}"/>
    <cellStyle name="Calculation 2 4 14" xfId="5295" xr:uid="{00000000-0005-0000-0000-000014120000}"/>
    <cellStyle name="Calculation 2 4 14 2" xfId="5296" xr:uid="{00000000-0005-0000-0000-000015120000}"/>
    <cellStyle name="Calculation 2 4 14 3" xfId="5297" xr:uid="{00000000-0005-0000-0000-000016120000}"/>
    <cellStyle name="Calculation 2 4 14 4" xfId="5298" xr:uid="{00000000-0005-0000-0000-000017120000}"/>
    <cellStyle name="Calculation 2 4 14 5" xfId="5299" xr:uid="{00000000-0005-0000-0000-000018120000}"/>
    <cellStyle name="Calculation 2 4 15" xfId="5300" xr:uid="{00000000-0005-0000-0000-000019120000}"/>
    <cellStyle name="Calculation 2 4 15 2" xfId="5301" xr:uid="{00000000-0005-0000-0000-00001A120000}"/>
    <cellStyle name="Calculation 2 4 15 3" xfId="5302" xr:uid="{00000000-0005-0000-0000-00001B120000}"/>
    <cellStyle name="Calculation 2 4 15 4" xfId="5303" xr:uid="{00000000-0005-0000-0000-00001C120000}"/>
    <cellStyle name="Calculation 2 4 15 5" xfId="5304" xr:uid="{00000000-0005-0000-0000-00001D120000}"/>
    <cellStyle name="Calculation 2 4 16" xfId="5305" xr:uid="{00000000-0005-0000-0000-00001E120000}"/>
    <cellStyle name="Calculation 2 4 16 2" xfId="5306" xr:uid="{00000000-0005-0000-0000-00001F120000}"/>
    <cellStyle name="Calculation 2 4 16 3" xfId="5307" xr:uid="{00000000-0005-0000-0000-000020120000}"/>
    <cellStyle name="Calculation 2 4 16 4" xfId="5308" xr:uid="{00000000-0005-0000-0000-000021120000}"/>
    <cellStyle name="Calculation 2 4 16 5" xfId="5309" xr:uid="{00000000-0005-0000-0000-000022120000}"/>
    <cellStyle name="Calculation 2 4 17" xfId="5310" xr:uid="{00000000-0005-0000-0000-000023120000}"/>
    <cellStyle name="Calculation 2 4 17 2" xfId="5311" xr:uid="{00000000-0005-0000-0000-000024120000}"/>
    <cellStyle name="Calculation 2 4 17 3" xfId="5312" xr:uid="{00000000-0005-0000-0000-000025120000}"/>
    <cellStyle name="Calculation 2 4 17 4" xfId="5313" xr:uid="{00000000-0005-0000-0000-000026120000}"/>
    <cellStyle name="Calculation 2 4 17 5" xfId="5314" xr:uid="{00000000-0005-0000-0000-000027120000}"/>
    <cellStyle name="Calculation 2 4 18" xfId="5315" xr:uid="{00000000-0005-0000-0000-000028120000}"/>
    <cellStyle name="Calculation 2 4 19" xfId="5316" xr:uid="{00000000-0005-0000-0000-000029120000}"/>
    <cellStyle name="Calculation 2 4 2" xfId="5317" xr:uid="{00000000-0005-0000-0000-00002A120000}"/>
    <cellStyle name="Calculation 2 4 2 10" xfId="5318" xr:uid="{00000000-0005-0000-0000-00002B120000}"/>
    <cellStyle name="Calculation 2 4 2 10 2" xfId="5319" xr:uid="{00000000-0005-0000-0000-00002C120000}"/>
    <cellStyle name="Calculation 2 4 2 10 3" xfId="5320" xr:uid="{00000000-0005-0000-0000-00002D120000}"/>
    <cellStyle name="Calculation 2 4 2 10 4" xfId="5321" xr:uid="{00000000-0005-0000-0000-00002E120000}"/>
    <cellStyle name="Calculation 2 4 2 10 5" xfId="5322" xr:uid="{00000000-0005-0000-0000-00002F120000}"/>
    <cellStyle name="Calculation 2 4 2 10 6" xfId="5323" xr:uid="{00000000-0005-0000-0000-000030120000}"/>
    <cellStyle name="Calculation 2 4 2 10 7" xfId="5324" xr:uid="{00000000-0005-0000-0000-000031120000}"/>
    <cellStyle name="Calculation 2 4 2 10 8" xfId="5325" xr:uid="{00000000-0005-0000-0000-000032120000}"/>
    <cellStyle name="Calculation 2 4 2 11" xfId="5326" xr:uid="{00000000-0005-0000-0000-000033120000}"/>
    <cellStyle name="Calculation 2 4 2 11 2" xfId="5327" xr:uid="{00000000-0005-0000-0000-000034120000}"/>
    <cellStyle name="Calculation 2 4 2 11 3" xfId="5328" xr:uid="{00000000-0005-0000-0000-000035120000}"/>
    <cellStyle name="Calculation 2 4 2 11 4" xfId="5329" xr:uid="{00000000-0005-0000-0000-000036120000}"/>
    <cellStyle name="Calculation 2 4 2 11 5" xfId="5330" xr:uid="{00000000-0005-0000-0000-000037120000}"/>
    <cellStyle name="Calculation 2 4 2 11 6" xfId="5331" xr:uid="{00000000-0005-0000-0000-000038120000}"/>
    <cellStyle name="Calculation 2 4 2 11 7" xfId="5332" xr:uid="{00000000-0005-0000-0000-000039120000}"/>
    <cellStyle name="Calculation 2 4 2 12" xfId="5333" xr:uid="{00000000-0005-0000-0000-00003A120000}"/>
    <cellStyle name="Calculation 2 4 2 12 2" xfId="5334" xr:uid="{00000000-0005-0000-0000-00003B120000}"/>
    <cellStyle name="Calculation 2 4 2 12 3" xfId="5335" xr:uid="{00000000-0005-0000-0000-00003C120000}"/>
    <cellStyle name="Calculation 2 4 2 12 4" xfId="5336" xr:uid="{00000000-0005-0000-0000-00003D120000}"/>
    <cellStyle name="Calculation 2 4 2 12 5" xfId="5337" xr:uid="{00000000-0005-0000-0000-00003E120000}"/>
    <cellStyle name="Calculation 2 4 2 13" xfId="5338" xr:uid="{00000000-0005-0000-0000-00003F120000}"/>
    <cellStyle name="Calculation 2 4 2 13 2" xfId="5339" xr:uid="{00000000-0005-0000-0000-000040120000}"/>
    <cellStyle name="Calculation 2 4 2 13 3" xfId="5340" xr:uid="{00000000-0005-0000-0000-000041120000}"/>
    <cellStyle name="Calculation 2 4 2 13 4" xfId="5341" xr:uid="{00000000-0005-0000-0000-000042120000}"/>
    <cellStyle name="Calculation 2 4 2 13 5" xfId="5342" xr:uid="{00000000-0005-0000-0000-000043120000}"/>
    <cellStyle name="Calculation 2 4 2 14" xfId="5343" xr:uid="{00000000-0005-0000-0000-000044120000}"/>
    <cellStyle name="Calculation 2 4 2 14 2" xfId="5344" xr:uid="{00000000-0005-0000-0000-000045120000}"/>
    <cellStyle name="Calculation 2 4 2 14 3" xfId="5345" xr:uid="{00000000-0005-0000-0000-000046120000}"/>
    <cellStyle name="Calculation 2 4 2 14 4" xfId="5346" xr:uid="{00000000-0005-0000-0000-000047120000}"/>
    <cellStyle name="Calculation 2 4 2 14 5" xfId="5347" xr:uid="{00000000-0005-0000-0000-000048120000}"/>
    <cellStyle name="Calculation 2 4 2 15" xfId="5348" xr:uid="{00000000-0005-0000-0000-000049120000}"/>
    <cellStyle name="Calculation 2 4 2 15 2" xfId="5349" xr:uid="{00000000-0005-0000-0000-00004A120000}"/>
    <cellStyle name="Calculation 2 4 2 15 3" xfId="5350" xr:uid="{00000000-0005-0000-0000-00004B120000}"/>
    <cellStyle name="Calculation 2 4 2 15 4" xfId="5351" xr:uid="{00000000-0005-0000-0000-00004C120000}"/>
    <cellStyle name="Calculation 2 4 2 15 5" xfId="5352" xr:uid="{00000000-0005-0000-0000-00004D120000}"/>
    <cellStyle name="Calculation 2 4 2 16" xfId="5353" xr:uid="{00000000-0005-0000-0000-00004E120000}"/>
    <cellStyle name="Calculation 2 4 2 17" xfId="5354" xr:uid="{00000000-0005-0000-0000-00004F120000}"/>
    <cellStyle name="Calculation 2 4 2 2" xfId="5355" xr:uid="{00000000-0005-0000-0000-000050120000}"/>
    <cellStyle name="Calculation 2 4 2 2 10" xfId="5356" xr:uid="{00000000-0005-0000-0000-000051120000}"/>
    <cellStyle name="Calculation 2 4 2 2 10 2" xfId="5357" xr:uid="{00000000-0005-0000-0000-000052120000}"/>
    <cellStyle name="Calculation 2 4 2 2 10 3" xfId="5358" xr:uid="{00000000-0005-0000-0000-000053120000}"/>
    <cellStyle name="Calculation 2 4 2 2 10 4" xfId="5359" xr:uid="{00000000-0005-0000-0000-000054120000}"/>
    <cellStyle name="Calculation 2 4 2 2 10 5" xfId="5360" xr:uid="{00000000-0005-0000-0000-000055120000}"/>
    <cellStyle name="Calculation 2 4 2 2 10 6" xfId="5361" xr:uid="{00000000-0005-0000-0000-000056120000}"/>
    <cellStyle name="Calculation 2 4 2 2 10 7" xfId="5362" xr:uid="{00000000-0005-0000-0000-000057120000}"/>
    <cellStyle name="Calculation 2 4 2 2 11" xfId="5363" xr:uid="{00000000-0005-0000-0000-000058120000}"/>
    <cellStyle name="Calculation 2 4 2 2 11 2" xfId="5364" xr:uid="{00000000-0005-0000-0000-000059120000}"/>
    <cellStyle name="Calculation 2 4 2 2 11 3" xfId="5365" xr:uid="{00000000-0005-0000-0000-00005A120000}"/>
    <cellStyle name="Calculation 2 4 2 2 11 4" xfId="5366" xr:uid="{00000000-0005-0000-0000-00005B120000}"/>
    <cellStyle name="Calculation 2 4 2 2 11 5" xfId="5367" xr:uid="{00000000-0005-0000-0000-00005C120000}"/>
    <cellStyle name="Calculation 2 4 2 2 12" xfId="5368" xr:uid="{00000000-0005-0000-0000-00005D120000}"/>
    <cellStyle name="Calculation 2 4 2 2 12 2" xfId="5369" xr:uid="{00000000-0005-0000-0000-00005E120000}"/>
    <cellStyle name="Calculation 2 4 2 2 12 3" xfId="5370" xr:uid="{00000000-0005-0000-0000-00005F120000}"/>
    <cellStyle name="Calculation 2 4 2 2 12 4" xfId="5371" xr:uid="{00000000-0005-0000-0000-000060120000}"/>
    <cellStyle name="Calculation 2 4 2 2 12 5" xfId="5372" xr:uid="{00000000-0005-0000-0000-000061120000}"/>
    <cellStyle name="Calculation 2 4 2 2 13" xfId="5373" xr:uid="{00000000-0005-0000-0000-000062120000}"/>
    <cellStyle name="Calculation 2 4 2 2 13 2" xfId="5374" xr:uid="{00000000-0005-0000-0000-000063120000}"/>
    <cellStyle name="Calculation 2 4 2 2 13 3" xfId="5375" xr:uid="{00000000-0005-0000-0000-000064120000}"/>
    <cellStyle name="Calculation 2 4 2 2 13 4" xfId="5376" xr:uid="{00000000-0005-0000-0000-000065120000}"/>
    <cellStyle name="Calculation 2 4 2 2 13 5" xfId="5377" xr:uid="{00000000-0005-0000-0000-000066120000}"/>
    <cellStyle name="Calculation 2 4 2 2 14" xfId="5378" xr:uid="{00000000-0005-0000-0000-000067120000}"/>
    <cellStyle name="Calculation 2 4 2 2 14 2" xfId="5379" xr:uid="{00000000-0005-0000-0000-000068120000}"/>
    <cellStyle name="Calculation 2 4 2 2 14 3" xfId="5380" xr:uid="{00000000-0005-0000-0000-000069120000}"/>
    <cellStyle name="Calculation 2 4 2 2 14 4" xfId="5381" xr:uid="{00000000-0005-0000-0000-00006A120000}"/>
    <cellStyle name="Calculation 2 4 2 2 14 5" xfId="5382" xr:uid="{00000000-0005-0000-0000-00006B120000}"/>
    <cellStyle name="Calculation 2 4 2 2 15" xfId="5383" xr:uid="{00000000-0005-0000-0000-00006C120000}"/>
    <cellStyle name="Calculation 2 4 2 2 15 2" xfId="5384" xr:uid="{00000000-0005-0000-0000-00006D120000}"/>
    <cellStyle name="Calculation 2 4 2 2 15 3" xfId="5385" xr:uid="{00000000-0005-0000-0000-00006E120000}"/>
    <cellStyle name="Calculation 2 4 2 2 15 4" xfId="5386" xr:uid="{00000000-0005-0000-0000-00006F120000}"/>
    <cellStyle name="Calculation 2 4 2 2 15 5" xfId="5387" xr:uid="{00000000-0005-0000-0000-000070120000}"/>
    <cellStyle name="Calculation 2 4 2 2 16" xfId="5388" xr:uid="{00000000-0005-0000-0000-000071120000}"/>
    <cellStyle name="Calculation 2 4 2 2 16 2" xfId="5389" xr:uid="{00000000-0005-0000-0000-000072120000}"/>
    <cellStyle name="Calculation 2 4 2 2 16 3" xfId="5390" xr:uid="{00000000-0005-0000-0000-000073120000}"/>
    <cellStyle name="Calculation 2 4 2 2 16 4" xfId="5391" xr:uid="{00000000-0005-0000-0000-000074120000}"/>
    <cellStyle name="Calculation 2 4 2 2 16 5" xfId="5392" xr:uid="{00000000-0005-0000-0000-000075120000}"/>
    <cellStyle name="Calculation 2 4 2 2 17" xfId="5393" xr:uid="{00000000-0005-0000-0000-000076120000}"/>
    <cellStyle name="Calculation 2 4 2 2 17 2" xfId="5394" xr:uid="{00000000-0005-0000-0000-000077120000}"/>
    <cellStyle name="Calculation 2 4 2 2 17 3" xfId="5395" xr:uid="{00000000-0005-0000-0000-000078120000}"/>
    <cellStyle name="Calculation 2 4 2 2 17 4" xfId="5396" xr:uid="{00000000-0005-0000-0000-000079120000}"/>
    <cellStyle name="Calculation 2 4 2 2 17 5" xfId="5397" xr:uid="{00000000-0005-0000-0000-00007A120000}"/>
    <cellStyle name="Calculation 2 4 2 2 18" xfId="5398" xr:uid="{00000000-0005-0000-0000-00007B120000}"/>
    <cellStyle name="Calculation 2 4 2 2 2" xfId="5399" xr:uid="{00000000-0005-0000-0000-00007C120000}"/>
    <cellStyle name="Calculation 2 4 2 2 2 10" xfId="5400" xr:uid="{00000000-0005-0000-0000-00007D120000}"/>
    <cellStyle name="Calculation 2 4 2 2 2 10 2" xfId="5401" xr:uid="{00000000-0005-0000-0000-00007E120000}"/>
    <cellStyle name="Calculation 2 4 2 2 2 10 3" xfId="5402" xr:uid="{00000000-0005-0000-0000-00007F120000}"/>
    <cellStyle name="Calculation 2 4 2 2 2 10 4" xfId="5403" xr:uid="{00000000-0005-0000-0000-000080120000}"/>
    <cellStyle name="Calculation 2 4 2 2 2 10 5" xfId="5404" xr:uid="{00000000-0005-0000-0000-000081120000}"/>
    <cellStyle name="Calculation 2 4 2 2 2 11" xfId="5405" xr:uid="{00000000-0005-0000-0000-000082120000}"/>
    <cellStyle name="Calculation 2 4 2 2 2 11 2" xfId="5406" xr:uid="{00000000-0005-0000-0000-000083120000}"/>
    <cellStyle name="Calculation 2 4 2 2 2 11 3" xfId="5407" xr:uid="{00000000-0005-0000-0000-000084120000}"/>
    <cellStyle name="Calculation 2 4 2 2 2 11 4" xfId="5408" xr:uid="{00000000-0005-0000-0000-000085120000}"/>
    <cellStyle name="Calculation 2 4 2 2 2 11 5" xfId="5409" xr:uid="{00000000-0005-0000-0000-000086120000}"/>
    <cellStyle name="Calculation 2 4 2 2 2 12" xfId="5410" xr:uid="{00000000-0005-0000-0000-000087120000}"/>
    <cellStyle name="Calculation 2 4 2 2 2 12 2" xfId="5411" xr:uid="{00000000-0005-0000-0000-000088120000}"/>
    <cellStyle name="Calculation 2 4 2 2 2 12 3" xfId="5412" xr:uid="{00000000-0005-0000-0000-000089120000}"/>
    <cellStyle name="Calculation 2 4 2 2 2 12 4" xfId="5413" xr:uid="{00000000-0005-0000-0000-00008A120000}"/>
    <cellStyle name="Calculation 2 4 2 2 2 12 5" xfId="5414" xr:uid="{00000000-0005-0000-0000-00008B120000}"/>
    <cellStyle name="Calculation 2 4 2 2 2 13" xfId="5415" xr:uid="{00000000-0005-0000-0000-00008C120000}"/>
    <cellStyle name="Calculation 2 4 2 2 2 13 2" xfId="5416" xr:uid="{00000000-0005-0000-0000-00008D120000}"/>
    <cellStyle name="Calculation 2 4 2 2 2 13 3" xfId="5417" xr:uid="{00000000-0005-0000-0000-00008E120000}"/>
    <cellStyle name="Calculation 2 4 2 2 2 13 4" xfId="5418" xr:uid="{00000000-0005-0000-0000-00008F120000}"/>
    <cellStyle name="Calculation 2 4 2 2 2 13 5" xfId="5419" xr:uid="{00000000-0005-0000-0000-000090120000}"/>
    <cellStyle name="Calculation 2 4 2 2 2 14" xfId="5420" xr:uid="{00000000-0005-0000-0000-000091120000}"/>
    <cellStyle name="Calculation 2 4 2 2 2 14 2" xfId="5421" xr:uid="{00000000-0005-0000-0000-000092120000}"/>
    <cellStyle name="Calculation 2 4 2 2 2 14 3" xfId="5422" xr:uid="{00000000-0005-0000-0000-000093120000}"/>
    <cellStyle name="Calculation 2 4 2 2 2 14 4" xfId="5423" xr:uid="{00000000-0005-0000-0000-000094120000}"/>
    <cellStyle name="Calculation 2 4 2 2 2 14 5" xfId="5424" xr:uid="{00000000-0005-0000-0000-000095120000}"/>
    <cellStyle name="Calculation 2 4 2 2 2 15" xfId="5425" xr:uid="{00000000-0005-0000-0000-000096120000}"/>
    <cellStyle name="Calculation 2 4 2 2 2 15 2" xfId="5426" xr:uid="{00000000-0005-0000-0000-000097120000}"/>
    <cellStyle name="Calculation 2 4 2 2 2 15 3" xfId="5427" xr:uid="{00000000-0005-0000-0000-000098120000}"/>
    <cellStyle name="Calculation 2 4 2 2 2 15 4" xfId="5428" xr:uid="{00000000-0005-0000-0000-000099120000}"/>
    <cellStyle name="Calculation 2 4 2 2 2 15 5" xfId="5429" xr:uid="{00000000-0005-0000-0000-00009A120000}"/>
    <cellStyle name="Calculation 2 4 2 2 2 16" xfId="5430" xr:uid="{00000000-0005-0000-0000-00009B120000}"/>
    <cellStyle name="Calculation 2 4 2 2 2 16 2" xfId="5431" xr:uid="{00000000-0005-0000-0000-00009C120000}"/>
    <cellStyle name="Calculation 2 4 2 2 2 16 3" xfId="5432" xr:uid="{00000000-0005-0000-0000-00009D120000}"/>
    <cellStyle name="Calculation 2 4 2 2 2 16 4" xfId="5433" xr:uid="{00000000-0005-0000-0000-00009E120000}"/>
    <cellStyle name="Calculation 2 4 2 2 2 16 5" xfId="5434" xr:uid="{00000000-0005-0000-0000-00009F120000}"/>
    <cellStyle name="Calculation 2 4 2 2 2 17" xfId="5435" xr:uid="{00000000-0005-0000-0000-0000A0120000}"/>
    <cellStyle name="Calculation 2 4 2 2 2 17 2" xfId="5436" xr:uid="{00000000-0005-0000-0000-0000A1120000}"/>
    <cellStyle name="Calculation 2 4 2 2 2 17 3" xfId="5437" xr:uid="{00000000-0005-0000-0000-0000A2120000}"/>
    <cellStyle name="Calculation 2 4 2 2 2 17 4" xfId="5438" xr:uid="{00000000-0005-0000-0000-0000A3120000}"/>
    <cellStyle name="Calculation 2 4 2 2 2 17 5" xfId="5439" xr:uid="{00000000-0005-0000-0000-0000A4120000}"/>
    <cellStyle name="Calculation 2 4 2 2 2 18" xfId="5440" xr:uid="{00000000-0005-0000-0000-0000A5120000}"/>
    <cellStyle name="Calculation 2 4 2 2 2 2" xfId="5441" xr:uid="{00000000-0005-0000-0000-0000A6120000}"/>
    <cellStyle name="Calculation 2 4 2 2 2 2 10" xfId="5442" xr:uid="{00000000-0005-0000-0000-0000A7120000}"/>
    <cellStyle name="Calculation 2 4 2 2 2 2 2" xfId="5443" xr:uid="{00000000-0005-0000-0000-0000A8120000}"/>
    <cellStyle name="Calculation 2 4 2 2 2 2 2 2" xfId="5444" xr:uid="{00000000-0005-0000-0000-0000A9120000}"/>
    <cellStyle name="Calculation 2 4 2 2 2 2 2 2 2" xfId="5445" xr:uid="{00000000-0005-0000-0000-0000AA120000}"/>
    <cellStyle name="Calculation 2 4 2 2 2 2 2 2 3" xfId="5446" xr:uid="{00000000-0005-0000-0000-0000AB120000}"/>
    <cellStyle name="Calculation 2 4 2 2 2 2 2 2 4" xfId="5447" xr:uid="{00000000-0005-0000-0000-0000AC120000}"/>
    <cellStyle name="Calculation 2 4 2 2 2 2 2 2 5" xfId="5448" xr:uid="{00000000-0005-0000-0000-0000AD120000}"/>
    <cellStyle name="Calculation 2 4 2 2 2 2 2 2 6" xfId="5449" xr:uid="{00000000-0005-0000-0000-0000AE120000}"/>
    <cellStyle name="Calculation 2 4 2 2 2 2 2 2 7" xfId="5450" xr:uid="{00000000-0005-0000-0000-0000AF120000}"/>
    <cellStyle name="Calculation 2 4 2 2 2 2 2 3" xfId="5451" xr:uid="{00000000-0005-0000-0000-0000B0120000}"/>
    <cellStyle name="Calculation 2 4 2 2 2 2 2 4" xfId="5452" xr:uid="{00000000-0005-0000-0000-0000B1120000}"/>
    <cellStyle name="Calculation 2 4 2 2 2 2 3" xfId="5453" xr:uid="{00000000-0005-0000-0000-0000B2120000}"/>
    <cellStyle name="Calculation 2 4 2 2 2 2 3 2" xfId="5454" xr:uid="{00000000-0005-0000-0000-0000B3120000}"/>
    <cellStyle name="Calculation 2 4 2 2 2 2 3 2 2" xfId="5455" xr:uid="{00000000-0005-0000-0000-0000B4120000}"/>
    <cellStyle name="Calculation 2 4 2 2 2 2 3 2 3" xfId="5456" xr:uid="{00000000-0005-0000-0000-0000B5120000}"/>
    <cellStyle name="Calculation 2 4 2 2 2 2 3 2 4" xfId="5457" xr:uid="{00000000-0005-0000-0000-0000B6120000}"/>
    <cellStyle name="Calculation 2 4 2 2 2 2 3 2 5" xfId="5458" xr:uid="{00000000-0005-0000-0000-0000B7120000}"/>
    <cellStyle name="Calculation 2 4 2 2 2 2 3 2 6" xfId="5459" xr:uid="{00000000-0005-0000-0000-0000B8120000}"/>
    <cellStyle name="Calculation 2 4 2 2 2 2 3 2 7" xfId="5460" xr:uid="{00000000-0005-0000-0000-0000B9120000}"/>
    <cellStyle name="Calculation 2 4 2 2 2 2 3 3" xfId="5461" xr:uid="{00000000-0005-0000-0000-0000BA120000}"/>
    <cellStyle name="Calculation 2 4 2 2 2 2 3 4" xfId="5462" xr:uid="{00000000-0005-0000-0000-0000BB120000}"/>
    <cellStyle name="Calculation 2 4 2 2 2 2 4" xfId="5463" xr:uid="{00000000-0005-0000-0000-0000BC120000}"/>
    <cellStyle name="Calculation 2 4 2 2 2 2 4 2" xfId="5464" xr:uid="{00000000-0005-0000-0000-0000BD120000}"/>
    <cellStyle name="Calculation 2 4 2 2 2 2 4 2 2" xfId="5465" xr:uid="{00000000-0005-0000-0000-0000BE120000}"/>
    <cellStyle name="Calculation 2 4 2 2 2 2 4 2 3" xfId="5466" xr:uid="{00000000-0005-0000-0000-0000BF120000}"/>
    <cellStyle name="Calculation 2 4 2 2 2 2 4 2 4" xfId="5467" xr:uid="{00000000-0005-0000-0000-0000C0120000}"/>
    <cellStyle name="Calculation 2 4 2 2 2 2 4 2 5" xfId="5468" xr:uid="{00000000-0005-0000-0000-0000C1120000}"/>
    <cellStyle name="Calculation 2 4 2 2 2 2 4 2 6" xfId="5469" xr:uid="{00000000-0005-0000-0000-0000C2120000}"/>
    <cellStyle name="Calculation 2 4 2 2 2 2 4 2 7" xfId="5470" xr:uid="{00000000-0005-0000-0000-0000C3120000}"/>
    <cellStyle name="Calculation 2 4 2 2 2 2 4 3" xfId="5471" xr:uid="{00000000-0005-0000-0000-0000C4120000}"/>
    <cellStyle name="Calculation 2 4 2 2 2 2 4 4" xfId="5472" xr:uid="{00000000-0005-0000-0000-0000C5120000}"/>
    <cellStyle name="Calculation 2 4 2 2 2 2 5" xfId="5473" xr:uid="{00000000-0005-0000-0000-0000C6120000}"/>
    <cellStyle name="Calculation 2 4 2 2 2 2 5 2" xfId="5474" xr:uid="{00000000-0005-0000-0000-0000C7120000}"/>
    <cellStyle name="Calculation 2 4 2 2 2 2 5 3" xfId="5475" xr:uid="{00000000-0005-0000-0000-0000C8120000}"/>
    <cellStyle name="Calculation 2 4 2 2 2 2 5 4" xfId="5476" xr:uid="{00000000-0005-0000-0000-0000C9120000}"/>
    <cellStyle name="Calculation 2 4 2 2 2 2 5 5" xfId="5477" xr:uid="{00000000-0005-0000-0000-0000CA120000}"/>
    <cellStyle name="Calculation 2 4 2 2 2 2 5 6" xfId="5478" xr:uid="{00000000-0005-0000-0000-0000CB120000}"/>
    <cellStyle name="Calculation 2 4 2 2 2 2 5 7" xfId="5479" xr:uid="{00000000-0005-0000-0000-0000CC120000}"/>
    <cellStyle name="Calculation 2 4 2 2 2 2 5 8" xfId="5480" xr:uid="{00000000-0005-0000-0000-0000CD120000}"/>
    <cellStyle name="Calculation 2 4 2 2 2 2 6" xfId="5481" xr:uid="{00000000-0005-0000-0000-0000CE120000}"/>
    <cellStyle name="Calculation 2 4 2 2 2 2 6 2" xfId="5482" xr:uid="{00000000-0005-0000-0000-0000CF120000}"/>
    <cellStyle name="Calculation 2 4 2 2 2 2 6 3" xfId="5483" xr:uid="{00000000-0005-0000-0000-0000D0120000}"/>
    <cellStyle name="Calculation 2 4 2 2 2 2 6 4" xfId="5484" xr:uid="{00000000-0005-0000-0000-0000D1120000}"/>
    <cellStyle name="Calculation 2 4 2 2 2 2 6 5" xfId="5485" xr:uid="{00000000-0005-0000-0000-0000D2120000}"/>
    <cellStyle name="Calculation 2 4 2 2 2 2 6 6" xfId="5486" xr:uid="{00000000-0005-0000-0000-0000D3120000}"/>
    <cellStyle name="Calculation 2 4 2 2 2 2 6 7" xfId="5487" xr:uid="{00000000-0005-0000-0000-0000D4120000}"/>
    <cellStyle name="Calculation 2 4 2 2 2 2 7" xfId="5488" xr:uid="{00000000-0005-0000-0000-0000D5120000}"/>
    <cellStyle name="Calculation 2 4 2 2 2 2 8" xfId="5489" xr:uid="{00000000-0005-0000-0000-0000D6120000}"/>
    <cellStyle name="Calculation 2 4 2 2 2 2 9" xfId="5490" xr:uid="{00000000-0005-0000-0000-0000D7120000}"/>
    <cellStyle name="Calculation 2 4 2 2 2 3" xfId="5491" xr:uid="{00000000-0005-0000-0000-0000D8120000}"/>
    <cellStyle name="Calculation 2 4 2 2 2 3 2" xfId="5492" xr:uid="{00000000-0005-0000-0000-0000D9120000}"/>
    <cellStyle name="Calculation 2 4 2 2 2 3 2 2" xfId="5493" xr:uid="{00000000-0005-0000-0000-0000DA120000}"/>
    <cellStyle name="Calculation 2 4 2 2 2 3 2 3" xfId="5494" xr:uid="{00000000-0005-0000-0000-0000DB120000}"/>
    <cellStyle name="Calculation 2 4 2 2 2 3 2 4" xfId="5495" xr:uid="{00000000-0005-0000-0000-0000DC120000}"/>
    <cellStyle name="Calculation 2 4 2 2 2 3 2 5" xfId="5496" xr:uid="{00000000-0005-0000-0000-0000DD120000}"/>
    <cellStyle name="Calculation 2 4 2 2 2 3 2 6" xfId="5497" xr:uid="{00000000-0005-0000-0000-0000DE120000}"/>
    <cellStyle name="Calculation 2 4 2 2 2 3 2 7" xfId="5498" xr:uid="{00000000-0005-0000-0000-0000DF120000}"/>
    <cellStyle name="Calculation 2 4 2 2 2 3 3" xfId="5499" xr:uid="{00000000-0005-0000-0000-0000E0120000}"/>
    <cellStyle name="Calculation 2 4 2 2 2 3 4" xfId="5500" xr:uid="{00000000-0005-0000-0000-0000E1120000}"/>
    <cellStyle name="Calculation 2 4 2 2 2 3 5" xfId="5501" xr:uid="{00000000-0005-0000-0000-0000E2120000}"/>
    <cellStyle name="Calculation 2 4 2 2 2 4" xfId="5502" xr:uid="{00000000-0005-0000-0000-0000E3120000}"/>
    <cellStyle name="Calculation 2 4 2 2 2 4 2" xfId="5503" xr:uid="{00000000-0005-0000-0000-0000E4120000}"/>
    <cellStyle name="Calculation 2 4 2 2 2 4 2 2" xfId="5504" xr:uid="{00000000-0005-0000-0000-0000E5120000}"/>
    <cellStyle name="Calculation 2 4 2 2 2 4 2 3" xfId="5505" xr:uid="{00000000-0005-0000-0000-0000E6120000}"/>
    <cellStyle name="Calculation 2 4 2 2 2 4 2 4" xfId="5506" xr:uid="{00000000-0005-0000-0000-0000E7120000}"/>
    <cellStyle name="Calculation 2 4 2 2 2 4 2 5" xfId="5507" xr:uid="{00000000-0005-0000-0000-0000E8120000}"/>
    <cellStyle name="Calculation 2 4 2 2 2 4 2 6" xfId="5508" xr:uid="{00000000-0005-0000-0000-0000E9120000}"/>
    <cellStyle name="Calculation 2 4 2 2 2 4 2 7" xfId="5509" xr:uid="{00000000-0005-0000-0000-0000EA120000}"/>
    <cellStyle name="Calculation 2 4 2 2 2 4 3" xfId="5510" xr:uid="{00000000-0005-0000-0000-0000EB120000}"/>
    <cellStyle name="Calculation 2 4 2 2 2 4 4" xfId="5511" xr:uid="{00000000-0005-0000-0000-0000EC120000}"/>
    <cellStyle name="Calculation 2 4 2 2 2 4 5" xfId="5512" xr:uid="{00000000-0005-0000-0000-0000ED120000}"/>
    <cellStyle name="Calculation 2 4 2 2 2 5" xfId="5513" xr:uid="{00000000-0005-0000-0000-0000EE120000}"/>
    <cellStyle name="Calculation 2 4 2 2 2 5 2" xfId="5514" xr:uid="{00000000-0005-0000-0000-0000EF120000}"/>
    <cellStyle name="Calculation 2 4 2 2 2 5 2 2" xfId="5515" xr:uid="{00000000-0005-0000-0000-0000F0120000}"/>
    <cellStyle name="Calculation 2 4 2 2 2 5 2 3" xfId="5516" xr:uid="{00000000-0005-0000-0000-0000F1120000}"/>
    <cellStyle name="Calculation 2 4 2 2 2 5 2 4" xfId="5517" xr:uid="{00000000-0005-0000-0000-0000F2120000}"/>
    <cellStyle name="Calculation 2 4 2 2 2 5 2 5" xfId="5518" xr:uid="{00000000-0005-0000-0000-0000F3120000}"/>
    <cellStyle name="Calculation 2 4 2 2 2 5 2 6" xfId="5519" xr:uid="{00000000-0005-0000-0000-0000F4120000}"/>
    <cellStyle name="Calculation 2 4 2 2 2 5 2 7" xfId="5520" xr:uid="{00000000-0005-0000-0000-0000F5120000}"/>
    <cellStyle name="Calculation 2 4 2 2 2 5 3" xfId="5521" xr:uid="{00000000-0005-0000-0000-0000F6120000}"/>
    <cellStyle name="Calculation 2 4 2 2 2 5 4" xfId="5522" xr:uid="{00000000-0005-0000-0000-0000F7120000}"/>
    <cellStyle name="Calculation 2 4 2 2 2 5 5" xfId="5523" xr:uid="{00000000-0005-0000-0000-0000F8120000}"/>
    <cellStyle name="Calculation 2 4 2 2 2 6" xfId="5524" xr:uid="{00000000-0005-0000-0000-0000F9120000}"/>
    <cellStyle name="Calculation 2 4 2 2 2 6 2" xfId="5525" xr:uid="{00000000-0005-0000-0000-0000FA120000}"/>
    <cellStyle name="Calculation 2 4 2 2 2 6 3" xfId="5526" xr:uid="{00000000-0005-0000-0000-0000FB120000}"/>
    <cellStyle name="Calculation 2 4 2 2 2 6 4" xfId="5527" xr:uid="{00000000-0005-0000-0000-0000FC120000}"/>
    <cellStyle name="Calculation 2 4 2 2 2 6 5" xfId="5528" xr:uid="{00000000-0005-0000-0000-0000FD120000}"/>
    <cellStyle name="Calculation 2 4 2 2 2 6 6" xfId="5529" xr:uid="{00000000-0005-0000-0000-0000FE120000}"/>
    <cellStyle name="Calculation 2 4 2 2 2 6 7" xfId="5530" xr:uid="{00000000-0005-0000-0000-0000FF120000}"/>
    <cellStyle name="Calculation 2 4 2 2 2 6 8" xfId="5531" xr:uid="{00000000-0005-0000-0000-000000130000}"/>
    <cellStyle name="Calculation 2 4 2 2 2 7" xfId="5532" xr:uid="{00000000-0005-0000-0000-000001130000}"/>
    <cellStyle name="Calculation 2 4 2 2 2 7 2" xfId="5533" xr:uid="{00000000-0005-0000-0000-000002130000}"/>
    <cellStyle name="Calculation 2 4 2 2 2 7 3" xfId="5534" xr:uid="{00000000-0005-0000-0000-000003130000}"/>
    <cellStyle name="Calculation 2 4 2 2 2 7 4" xfId="5535" xr:uid="{00000000-0005-0000-0000-000004130000}"/>
    <cellStyle name="Calculation 2 4 2 2 2 7 5" xfId="5536" xr:uid="{00000000-0005-0000-0000-000005130000}"/>
    <cellStyle name="Calculation 2 4 2 2 2 7 6" xfId="5537" xr:uid="{00000000-0005-0000-0000-000006130000}"/>
    <cellStyle name="Calculation 2 4 2 2 2 7 7" xfId="5538" xr:uid="{00000000-0005-0000-0000-000007130000}"/>
    <cellStyle name="Calculation 2 4 2 2 2 8" xfId="5539" xr:uid="{00000000-0005-0000-0000-000008130000}"/>
    <cellStyle name="Calculation 2 4 2 2 2 8 2" xfId="5540" xr:uid="{00000000-0005-0000-0000-000009130000}"/>
    <cellStyle name="Calculation 2 4 2 2 2 8 3" xfId="5541" xr:uid="{00000000-0005-0000-0000-00000A130000}"/>
    <cellStyle name="Calculation 2 4 2 2 2 8 4" xfId="5542" xr:uid="{00000000-0005-0000-0000-00000B130000}"/>
    <cellStyle name="Calculation 2 4 2 2 2 8 5" xfId="5543" xr:uid="{00000000-0005-0000-0000-00000C130000}"/>
    <cellStyle name="Calculation 2 4 2 2 2 9" xfId="5544" xr:uid="{00000000-0005-0000-0000-00000D130000}"/>
    <cellStyle name="Calculation 2 4 2 2 2 9 2" xfId="5545" xr:uid="{00000000-0005-0000-0000-00000E130000}"/>
    <cellStyle name="Calculation 2 4 2 2 2 9 3" xfId="5546" xr:uid="{00000000-0005-0000-0000-00000F130000}"/>
    <cellStyle name="Calculation 2 4 2 2 2 9 4" xfId="5547" xr:uid="{00000000-0005-0000-0000-000010130000}"/>
    <cellStyle name="Calculation 2 4 2 2 2 9 5" xfId="5548" xr:uid="{00000000-0005-0000-0000-000011130000}"/>
    <cellStyle name="Calculation 2 4 2 2 3" xfId="5549" xr:uid="{00000000-0005-0000-0000-000012130000}"/>
    <cellStyle name="Calculation 2 4 2 2 3 10" xfId="5550" xr:uid="{00000000-0005-0000-0000-000013130000}"/>
    <cellStyle name="Calculation 2 4 2 2 3 2" xfId="5551" xr:uid="{00000000-0005-0000-0000-000014130000}"/>
    <cellStyle name="Calculation 2 4 2 2 3 2 2" xfId="5552" xr:uid="{00000000-0005-0000-0000-000015130000}"/>
    <cellStyle name="Calculation 2 4 2 2 3 2 2 2" xfId="5553" xr:uid="{00000000-0005-0000-0000-000016130000}"/>
    <cellStyle name="Calculation 2 4 2 2 3 2 2 3" xfId="5554" xr:uid="{00000000-0005-0000-0000-000017130000}"/>
    <cellStyle name="Calculation 2 4 2 2 3 2 2 4" xfId="5555" xr:uid="{00000000-0005-0000-0000-000018130000}"/>
    <cellStyle name="Calculation 2 4 2 2 3 2 2 5" xfId="5556" xr:uid="{00000000-0005-0000-0000-000019130000}"/>
    <cellStyle name="Calculation 2 4 2 2 3 2 2 6" xfId="5557" xr:uid="{00000000-0005-0000-0000-00001A130000}"/>
    <cellStyle name="Calculation 2 4 2 2 3 2 2 7" xfId="5558" xr:uid="{00000000-0005-0000-0000-00001B130000}"/>
    <cellStyle name="Calculation 2 4 2 2 3 2 3" xfId="5559" xr:uid="{00000000-0005-0000-0000-00001C130000}"/>
    <cellStyle name="Calculation 2 4 2 2 3 2 4" xfId="5560" xr:uid="{00000000-0005-0000-0000-00001D130000}"/>
    <cellStyle name="Calculation 2 4 2 2 3 3" xfId="5561" xr:uid="{00000000-0005-0000-0000-00001E130000}"/>
    <cellStyle name="Calculation 2 4 2 2 3 3 2" xfId="5562" xr:uid="{00000000-0005-0000-0000-00001F130000}"/>
    <cellStyle name="Calculation 2 4 2 2 3 3 2 2" xfId="5563" xr:uid="{00000000-0005-0000-0000-000020130000}"/>
    <cellStyle name="Calculation 2 4 2 2 3 3 2 3" xfId="5564" xr:uid="{00000000-0005-0000-0000-000021130000}"/>
    <cellStyle name="Calculation 2 4 2 2 3 3 2 4" xfId="5565" xr:uid="{00000000-0005-0000-0000-000022130000}"/>
    <cellStyle name="Calculation 2 4 2 2 3 3 2 5" xfId="5566" xr:uid="{00000000-0005-0000-0000-000023130000}"/>
    <cellStyle name="Calculation 2 4 2 2 3 3 2 6" xfId="5567" xr:uid="{00000000-0005-0000-0000-000024130000}"/>
    <cellStyle name="Calculation 2 4 2 2 3 3 2 7" xfId="5568" xr:uid="{00000000-0005-0000-0000-000025130000}"/>
    <cellStyle name="Calculation 2 4 2 2 3 3 3" xfId="5569" xr:uid="{00000000-0005-0000-0000-000026130000}"/>
    <cellStyle name="Calculation 2 4 2 2 3 3 4" xfId="5570" xr:uid="{00000000-0005-0000-0000-000027130000}"/>
    <cellStyle name="Calculation 2 4 2 2 3 4" xfId="5571" xr:uid="{00000000-0005-0000-0000-000028130000}"/>
    <cellStyle name="Calculation 2 4 2 2 3 4 2" xfId="5572" xr:uid="{00000000-0005-0000-0000-000029130000}"/>
    <cellStyle name="Calculation 2 4 2 2 3 4 2 2" xfId="5573" xr:uid="{00000000-0005-0000-0000-00002A130000}"/>
    <cellStyle name="Calculation 2 4 2 2 3 4 2 3" xfId="5574" xr:uid="{00000000-0005-0000-0000-00002B130000}"/>
    <cellStyle name="Calculation 2 4 2 2 3 4 2 4" xfId="5575" xr:uid="{00000000-0005-0000-0000-00002C130000}"/>
    <cellStyle name="Calculation 2 4 2 2 3 4 2 5" xfId="5576" xr:uid="{00000000-0005-0000-0000-00002D130000}"/>
    <cellStyle name="Calculation 2 4 2 2 3 4 2 6" xfId="5577" xr:uid="{00000000-0005-0000-0000-00002E130000}"/>
    <cellStyle name="Calculation 2 4 2 2 3 4 2 7" xfId="5578" xr:uid="{00000000-0005-0000-0000-00002F130000}"/>
    <cellStyle name="Calculation 2 4 2 2 3 4 3" xfId="5579" xr:uid="{00000000-0005-0000-0000-000030130000}"/>
    <cellStyle name="Calculation 2 4 2 2 3 4 4" xfId="5580" xr:uid="{00000000-0005-0000-0000-000031130000}"/>
    <cellStyle name="Calculation 2 4 2 2 3 5" xfId="5581" xr:uid="{00000000-0005-0000-0000-000032130000}"/>
    <cellStyle name="Calculation 2 4 2 2 3 5 2" xfId="5582" xr:uid="{00000000-0005-0000-0000-000033130000}"/>
    <cellStyle name="Calculation 2 4 2 2 3 5 3" xfId="5583" xr:uid="{00000000-0005-0000-0000-000034130000}"/>
    <cellStyle name="Calculation 2 4 2 2 3 5 4" xfId="5584" xr:uid="{00000000-0005-0000-0000-000035130000}"/>
    <cellStyle name="Calculation 2 4 2 2 3 5 5" xfId="5585" xr:uid="{00000000-0005-0000-0000-000036130000}"/>
    <cellStyle name="Calculation 2 4 2 2 3 5 6" xfId="5586" xr:uid="{00000000-0005-0000-0000-000037130000}"/>
    <cellStyle name="Calculation 2 4 2 2 3 5 7" xfId="5587" xr:uid="{00000000-0005-0000-0000-000038130000}"/>
    <cellStyle name="Calculation 2 4 2 2 3 5 8" xfId="5588" xr:uid="{00000000-0005-0000-0000-000039130000}"/>
    <cellStyle name="Calculation 2 4 2 2 3 6" xfId="5589" xr:uid="{00000000-0005-0000-0000-00003A130000}"/>
    <cellStyle name="Calculation 2 4 2 2 3 6 2" xfId="5590" xr:uid="{00000000-0005-0000-0000-00003B130000}"/>
    <cellStyle name="Calculation 2 4 2 2 3 6 3" xfId="5591" xr:uid="{00000000-0005-0000-0000-00003C130000}"/>
    <cellStyle name="Calculation 2 4 2 2 3 6 4" xfId="5592" xr:uid="{00000000-0005-0000-0000-00003D130000}"/>
    <cellStyle name="Calculation 2 4 2 2 3 6 5" xfId="5593" xr:uid="{00000000-0005-0000-0000-00003E130000}"/>
    <cellStyle name="Calculation 2 4 2 2 3 6 6" xfId="5594" xr:uid="{00000000-0005-0000-0000-00003F130000}"/>
    <cellStyle name="Calculation 2 4 2 2 3 6 7" xfId="5595" xr:uid="{00000000-0005-0000-0000-000040130000}"/>
    <cellStyle name="Calculation 2 4 2 2 3 7" xfId="5596" xr:uid="{00000000-0005-0000-0000-000041130000}"/>
    <cellStyle name="Calculation 2 4 2 2 3 8" xfId="5597" xr:uid="{00000000-0005-0000-0000-000042130000}"/>
    <cellStyle name="Calculation 2 4 2 2 3 9" xfId="5598" xr:uid="{00000000-0005-0000-0000-000043130000}"/>
    <cellStyle name="Calculation 2 4 2 2 4" xfId="5599" xr:uid="{00000000-0005-0000-0000-000044130000}"/>
    <cellStyle name="Calculation 2 4 2 2 4 10" xfId="5600" xr:uid="{00000000-0005-0000-0000-000045130000}"/>
    <cellStyle name="Calculation 2 4 2 2 4 2" xfId="5601" xr:uid="{00000000-0005-0000-0000-000046130000}"/>
    <cellStyle name="Calculation 2 4 2 2 4 2 2" xfId="5602" xr:uid="{00000000-0005-0000-0000-000047130000}"/>
    <cellStyle name="Calculation 2 4 2 2 4 2 2 2" xfId="5603" xr:uid="{00000000-0005-0000-0000-000048130000}"/>
    <cellStyle name="Calculation 2 4 2 2 4 2 2 3" xfId="5604" xr:uid="{00000000-0005-0000-0000-000049130000}"/>
    <cellStyle name="Calculation 2 4 2 2 4 2 2 4" xfId="5605" xr:uid="{00000000-0005-0000-0000-00004A130000}"/>
    <cellStyle name="Calculation 2 4 2 2 4 2 2 5" xfId="5606" xr:uid="{00000000-0005-0000-0000-00004B130000}"/>
    <cellStyle name="Calculation 2 4 2 2 4 2 2 6" xfId="5607" xr:uid="{00000000-0005-0000-0000-00004C130000}"/>
    <cellStyle name="Calculation 2 4 2 2 4 2 2 7" xfId="5608" xr:uid="{00000000-0005-0000-0000-00004D130000}"/>
    <cellStyle name="Calculation 2 4 2 2 4 2 3" xfId="5609" xr:uid="{00000000-0005-0000-0000-00004E130000}"/>
    <cellStyle name="Calculation 2 4 2 2 4 2 4" xfId="5610" xr:uid="{00000000-0005-0000-0000-00004F130000}"/>
    <cellStyle name="Calculation 2 4 2 2 4 3" xfId="5611" xr:uid="{00000000-0005-0000-0000-000050130000}"/>
    <cellStyle name="Calculation 2 4 2 2 4 3 2" xfId="5612" xr:uid="{00000000-0005-0000-0000-000051130000}"/>
    <cellStyle name="Calculation 2 4 2 2 4 3 2 2" xfId="5613" xr:uid="{00000000-0005-0000-0000-000052130000}"/>
    <cellStyle name="Calculation 2 4 2 2 4 3 2 3" xfId="5614" xr:uid="{00000000-0005-0000-0000-000053130000}"/>
    <cellStyle name="Calculation 2 4 2 2 4 3 2 4" xfId="5615" xr:uid="{00000000-0005-0000-0000-000054130000}"/>
    <cellStyle name="Calculation 2 4 2 2 4 3 2 5" xfId="5616" xr:uid="{00000000-0005-0000-0000-000055130000}"/>
    <cellStyle name="Calculation 2 4 2 2 4 3 2 6" xfId="5617" xr:uid="{00000000-0005-0000-0000-000056130000}"/>
    <cellStyle name="Calculation 2 4 2 2 4 3 2 7" xfId="5618" xr:uid="{00000000-0005-0000-0000-000057130000}"/>
    <cellStyle name="Calculation 2 4 2 2 4 3 3" xfId="5619" xr:uid="{00000000-0005-0000-0000-000058130000}"/>
    <cellStyle name="Calculation 2 4 2 2 4 3 4" xfId="5620" xr:uid="{00000000-0005-0000-0000-000059130000}"/>
    <cellStyle name="Calculation 2 4 2 2 4 4" xfId="5621" xr:uid="{00000000-0005-0000-0000-00005A130000}"/>
    <cellStyle name="Calculation 2 4 2 2 4 4 2" xfId="5622" xr:uid="{00000000-0005-0000-0000-00005B130000}"/>
    <cellStyle name="Calculation 2 4 2 2 4 4 2 2" xfId="5623" xr:uid="{00000000-0005-0000-0000-00005C130000}"/>
    <cellStyle name="Calculation 2 4 2 2 4 4 2 3" xfId="5624" xr:uid="{00000000-0005-0000-0000-00005D130000}"/>
    <cellStyle name="Calculation 2 4 2 2 4 4 2 4" xfId="5625" xr:uid="{00000000-0005-0000-0000-00005E130000}"/>
    <cellStyle name="Calculation 2 4 2 2 4 4 2 5" xfId="5626" xr:uid="{00000000-0005-0000-0000-00005F130000}"/>
    <cellStyle name="Calculation 2 4 2 2 4 4 2 6" xfId="5627" xr:uid="{00000000-0005-0000-0000-000060130000}"/>
    <cellStyle name="Calculation 2 4 2 2 4 4 2 7" xfId="5628" xr:uid="{00000000-0005-0000-0000-000061130000}"/>
    <cellStyle name="Calculation 2 4 2 2 4 4 3" xfId="5629" xr:uid="{00000000-0005-0000-0000-000062130000}"/>
    <cellStyle name="Calculation 2 4 2 2 4 4 4" xfId="5630" xr:uid="{00000000-0005-0000-0000-000063130000}"/>
    <cellStyle name="Calculation 2 4 2 2 4 5" xfId="5631" xr:uid="{00000000-0005-0000-0000-000064130000}"/>
    <cellStyle name="Calculation 2 4 2 2 4 5 2" xfId="5632" xr:uid="{00000000-0005-0000-0000-000065130000}"/>
    <cellStyle name="Calculation 2 4 2 2 4 5 3" xfId="5633" xr:uid="{00000000-0005-0000-0000-000066130000}"/>
    <cellStyle name="Calculation 2 4 2 2 4 5 4" xfId="5634" xr:uid="{00000000-0005-0000-0000-000067130000}"/>
    <cellStyle name="Calculation 2 4 2 2 4 5 5" xfId="5635" xr:uid="{00000000-0005-0000-0000-000068130000}"/>
    <cellStyle name="Calculation 2 4 2 2 4 5 6" xfId="5636" xr:uid="{00000000-0005-0000-0000-000069130000}"/>
    <cellStyle name="Calculation 2 4 2 2 4 5 7" xfId="5637" xr:uid="{00000000-0005-0000-0000-00006A130000}"/>
    <cellStyle name="Calculation 2 4 2 2 4 5 8" xfId="5638" xr:uid="{00000000-0005-0000-0000-00006B130000}"/>
    <cellStyle name="Calculation 2 4 2 2 4 6" xfId="5639" xr:uid="{00000000-0005-0000-0000-00006C130000}"/>
    <cellStyle name="Calculation 2 4 2 2 4 6 2" xfId="5640" xr:uid="{00000000-0005-0000-0000-00006D130000}"/>
    <cellStyle name="Calculation 2 4 2 2 4 6 3" xfId="5641" xr:uid="{00000000-0005-0000-0000-00006E130000}"/>
    <cellStyle name="Calculation 2 4 2 2 4 6 4" xfId="5642" xr:uid="{00000000-0005-0000-0000-00006F130000}"/>
    <cellStyle name="Calculation 2 4 2 2 4 6 5" xfId="5643" xr:uid="{00000000-0005-0000-0000-000070130000}"/>
    <cellStyle name="Calculation 2 4 2 2 4 6 6" xfId="5644" xr:uid="{00000000-0005-0000-0000-000071130000}"/>
    <cellStyle name="Calculation 2 4 2 2 4 6 7" xfId="5645" xr:uid="{00000000-0005-0000-0000-000072130000}"/>
    <cellStyle name="Calculation 2 4 2 2 4 7" xfId="5646" xr:uid="{00000000-0005-0000-0000-000073130000}"/>
    <cellStyle name="Calculation 2 4 2 2 4 8" xfId="5647" xr:uid="{00000000-0005-0000-0000-000074130000}"/>
    <cellStyle name="Calculation 2 4 2 2 4 9" xfId="5648" xr:uid="{00000000-0005-0000-0000-000075130000}"/>
    <cellStyle name="Calculation 2 4 2 2 5" xfId="5649" xr:uid="{00000000-0005-0000-0000-000076130000}"/>
    <cellStyle name="Calculation 2 4 2 2 5 2" xfId="5650" xr:uid="{00000000-0005-0000-0000-000077130000}"/>
    <cellStyle name="Calculation 2 4 2 2 5 2 2" xfId="5651" xr:uid="{00000000-0005-0000-0000-000078130000}"/>
    <cellStyle name="Calculation 2 4 2 2 5 2 3" xfId="5652" xr:uid="{00000000-0005-0000-0000-000079130000}"/>
    <cellStyle name="Calculation 2 4 2 2 5 2 4" xfId="5653" xr:uid="{00000000-0005-0000-0000-00007A130000}"/>
    <cellStyle name="Calculation 2 4 2 2 5 2 5" xfId="5654" xr:uid="{00000000-0005-0000-0000-00007B130000}"/>
    <cellStyle name="Calculation 2 4 2 2 5 2 6" xfId="5655" xr:uid="{00000000-0005-0000-0000-00007C130000}"/>
    <cellStyle name="Calculation 2 4 2 2 5 2 7" xfId="5656" xr:uid="{00000000-0005-0000-0000-00007D130000}"/>
    <cellStyle name="Calculation 2 4 2 2 5 3" xfId="5657" xr:uid="{00000000-0005-0000-0000-00007E130000}"/>
    <cellStyle name="Calculation 2 4 2 2 5 4" xfId="5658" xr:uid="{00000000-0005-0000-0000-00007F130000}"/>
    <cellStyle name="Calculation 2 4 2 2 5 5" xfId="5659" xr:uid="{00000000-0005-0000-0000-000080130000}"/>
    <cellStyle name="Calculation 2 4 2 2 6" xfId="5660" xr:uid="{00000000-0005-0000-0000-000081130000}"/>
    <cellStyle name="Calculation 2 4 2 2 6 2" xfId="5661" xr:uid="{00000000-0005-0000-0000-000082130000}"/>
    <cellStyle name="Calculation 2 4 2 2 6 2 2" xfId="5662" xr:uid="{00000000-0005-0000-0000-000083130000}"/>
    <cellStyle name="Calculation 2 4 2 2 6 2 3" xfId="5663" xr:uid="{00000000-0005-0000-0000-000084130000}"/>
    <cellStyle name="Calculation 2 4 2 2 6 2 4" xfId="5664" xr:uid="{00000000-0005-0000-0000-000085130000}"/>
    <cellStyle name="Calculation 2 4 2 2 6 2 5" xfId="5665" xr:uid="{00000000-0005-0000-0000-000086130000}"/>
    <cellStyle name="Calculation 2 4 2 2 6 2 6" xfId="5666" xr:uid="{00000000-0005-0000-0000-000087130000}"/>
    <cellStyle name="Calculation 2 4 2 2 6 2 7" xfId="5667" xr:uid="{00000000-0005-0000-0000-000088130000}"/>
    <cellStyle name="Calculation 2 4 2 2 6 3" xfId="5668" xr:uid="{00000000-0005-0000-0000-000089130000}"/>
    <cellStyle name="Calculation 2 4 2 2 6 4" xfId="5669" xr:uid="{00000000-0005-0000-0000-00008A130000}"/>
    <cellStyle name="Calculation 2 4 2 2 6 5" xfId="5670" xr:uid="{00000000-0005-0000-0000-00008B130000}"/>
    <cellStyle name="Calculation 2 4 2 2 7" xfId="5671" xr:uid="{00000000-0005-0000-0000-00008C130000}"/>
    <cellStyle name="Calculation 2 4 2 2 7 2" xfId="5672" xr:uid="{00000000-0005-0000-0000-00008D130000}"/>
    <cellStyle name="Calculation 2 4 2 2 7 2 2" xfId="5673" xr:uid="{00000000-0005-0000-0000-00008E130000}"/>
    <cellStyle name="Calculation 2 4 2 2 7 2 3" xfId="5674" xr:uid="{00000000-0005-0000-0000-00008F130000}"/>
    <cellStyle name="Calculation 2 4 2 2 7 2 4" xfId="5675" xr:uid="{00000000-0005-0000-0000-000090130000}"/>
    <cellStyle name="Calculation 2 4 2 2 7 2 5" xfId="5676" xr:uid="{00000000-0005-0000-0000-000091130000}"/>
    <cellStyle name="Calculation 2 4 2 2 7 2 6" xfId="5677" xr:uid="{00000000-0005-0000-0000-000092130000}"/>
    <cellStyle name="Calculation 2 4 2 2 7 2 7" xfId="5678" xr:uid="{00000000-0005-0000-0000-000093130000}"/>
    <cellStyle name="Calculation 2 4 2 2 7 3" xfId="5679" xr:uid="{00000000-0005-0000-0000-000094130000}"/>
    <cellStyle name="Calculation 2 4 2 2 7 4" xfId="5680" xr:uid="{00000000-0005-0000-0000-000095130000}"/>
    <cellStyle name="Calculation 2 4 2 2 7 5" xfId="5681" xr:uid="{00000000-0005-0000-0000-000096130000}"/>
    <cellStyle name="Calculation 2 4 2 2 8" xfId="5682" xr:uid="{00000000-0005-0000-0000-000097130000}"/>
    <cellStyle name="Calculation 2 4 2 2 8 2" xfId="5683" xr:uid="{00000000-0005-0000-0000-000098130000}"/>
    <cellStyle name="Calculation 2 4 2 2 8 2 2" xfId="5684" xr:uid="{00000000-0005-0000-0000-000099130000}"/>
    <cellStyle name="Calculation 2 4 2 2 8 2 3" xfId="5685" xr:uid="{00000000-0005-0000-0000-00009A130000}"/>
    <cellStyle name="Calculation 2 4 2 2 8 2 4" xfId="5686" xr:uid="{00000000-0005-0000-0000-00009B130000}"/>
    <cellStyle name="Calculation 2 4 2 2 8 2 5" xfId="5687" xr:uid="{00000000-0005-0000-0000-00009C130000}"/>
    <cellStyle name="Calculation 2 4 2 2 8 2 6" xfId="5688" xr:uid="{00000000-0005-0000-0000-00009D130000}"/>
    <cellStyle name="Calculation 2 4 2 2 8 2 7" xfId="5689" xr:uid="{00000000-0005-0000-0000-00009E130000}"/>
    <cellStyle name="Calculation 2 4 2 2 8 3" xfId="5690" xr:uid="{00000000-0005-0000-0000-00009F130000}"/>
    <cellStyle name="Calculation 2 4 2 2 8 4" xfId="5691" xr:uid="{00000000-0005-0000-0000-0000A0130000}"/>
    <cellStyle name="Calculation 2 4 2 2 8 5" xfId="5692" xr:uid="{00000000-0005-0000-0000-0000A1130000}"/>
    <cellStyle name="Calculation 2 4 2 2 9" xfId="5693" xr:uid="{00000000-0005-0000-0000-0000A2130000}"/>
    <cellStyle name="Calculation 2 4 2 2 9 2" xfId="5694" xr:uid="{00000000-0005-0000-0000-0000A3130000}"/>
    <cellStyle name="Calculation 2 4 2 2 9 3" xfId="5695" xr:uid="{00000000-0005-0000-0000-0000A4130000}"/>
    <cellStyle name="Calculation 2 4 2 2 9 4" xfId="5696" xr:uid="{00000000-0005-0000-0000-0000A5130000}"/>
    <cellStyle name="Calculation 2 4 2 2 9 5" xfId="5697" xr:uid="{00000000-0005-0000-0000-0000A6130000}"/>
    <cellStyle name="Calculation 2 4 2 2 9 6" xfId="5698" xr:uid="{00000000-0005-0000-0000-0000A7130000}"/>
    <cellStyle name="Calculation 2 4 2 2 9 7" xfId="5699" xr:uid="{00000000-0005-0000-0000-0000A8130000}"/>
    <cellStyle name="Calculation 2 4 2 2 9 8" xfId="5700" xr:uid="{00000000-0005-0000-0000-0000A9130000}"/>
    <cellStyle name="Calculation 2 4 2 3" xfId="5701" xr:uid="{00000000-0005-0000-0000-0000AA130000}"/>
    <cellStyle name="Calculation 2 4 2 3 10" xfId="5702" xr:uid="{00000000-0005-0000-0000-0000AB130000}"/>
    <cellStyle name="Calculation 2 4 2 3 10 2" xfId="5703" xr:uid="{00000000-0005-0000-0000-0000AC130000}"/>
    <cellStyle name="Calculation 2 4 2 3 10 3" xfId="5704" xr:uid="{00000000-0005-0000-0000-0000AD130000}"/>
    <cellStyle name="Calculation 2 4 2 3 10 4" xfId="5705" xr:uid="{00000000-0005-0000-0000-0000AE130000}"/>
    <cellStyle name="Calculation 2 4 2 3 10 5" xfId="5706" xr:uid="{00000000-0005-0000-0000-0000AF130000}"/>
    <cellStyle name="Calculation 2 4 2 3 11" xfId="5707" xr:uid="{00000000-0005-0000-0000-0000B0130000}"/>
    <cellStyle name="Calculation 2 4 2 3 11 2" xfId="5708" xr:uid="{00000000-0005-0000-0000-0000B1130000}"/>
    <cellStyle name="Calculation 2 4 2 3 11 3" xfId="5709" xr:uid="{00000000-0005-0000-0000-0000B2130000}"/>
    <cellStyle name="Calculation 2 4 2 3 11 4" xfId="5710" xr:uid="{00000000-0005-0000-0000-0000B3130000}"/>
    <cellStyle name="Calculation 2 4 2 3 11 5" xfId="5711" xr:uid="{00000000-0005-0000-0000-0000B4130000}"/>
    <cellStyle name="Calculation 2 4 2 3 12" xfId="5712" xr:uid="{00000000-0005-0000-0000-0000B5130000}"/>
    <cellStyle name="Calculation 2 4 2 3 12 2" xfId="5713" xr:uid="{00000000-0005-0000-0000-0000B6130000}"/>
    <cellStyle name="Calculation 2 4 2 3 12 3" xfId="5714" xr:uid="{00000000-0005-0000-0000-0000B7130000}"/>
    <cellStyle name="Calculation 2 4 2 3 12 4" xfId="5715" xr:uid="{00000000-0005-0000-0000-0000B8130000}"/>
    <cellStyle name="Calculation 2 4 2 3 12 5" xfId="5716" xr:uid="{00000000-0005-0000-0000-0000B9130000}"/>
    <cellStyle name="Calculation 2 4 2 3 13" xfId="5717" xr:uid="{00000000-0005-0000-0000-0000BA130000}"/>
    <cellStyle name="Calculation 2 4 2 3 13 2" xfId="5718" xr:uid="{00000000-0005-0000-0000-0000BB130000}"/>
    <cellStyle name="Calculation 2 4 2 3 13 3" xfId="5719" xr:uid="{00000000-0005-0000-0000-0000BC130000}"/>
    <cellStyle name="Calculation 2 4 2 3 13 4" xfId="5720" xr:uid="{00000000-0005-0000-0000-0000BD130000}"/>
    <cellStyle name="Calculation 2 4 2 3 13 5" xfId="5721" xr:uid="{00000000-0005-0000-0000-0000BE130000}"/>
    <cellStyle name="Calculation 2 4 2 3 14" xfId="5722" xr:uid="{00000000-0005-0000-0000-0000BF130000}"/>
    <cellStyle name="Calculation 2 4 2 3 14 2" xfId="5723" xr:uid="{00000000-0005-0000-0000-0000C0130000}"/>
    <cellStyle name="Calculation 2 4 2 3 14 3" xfId="5724" xr:uid="{00000000-0005-0000-0000-0000C1130000}"/>
    <cellStyle name="Calculation 2 4 2 3 14 4" xfId="5725" xr:uid="{00000000-0005-0000-0000-0000C2130000}"/>
    <cellStyle name="Calculation 2 4 2 3 14 5" xfId="5726" xr:uid="{00000000-0005-0000-0000-0000C3130000}"/>
    <cellStyle name="Calculation 2 4 2 3 15" xfId="5727" xr:uid="{00000000-0005-0000-0000-0000C4130000}"/>
    <cellStyle name="Calculation 2 4 2 3 15 2" xfId="5728" xr:uid="{00000000-0005-0000-0000-0000C5130000}"/>
    <cellStyle name="Calculation 2 4 2 3 15 3" xfId="5729" xr:uid="{00000000-0005-0000-0000-0000C6130000}"/>
    <cellStyle name="Calculation 2 4 2 3 15 4" xfId="5730" xr:uid="{00000000-0005-0000-0000-0000C7130000}"/>
    <cellStyle name="Calculation 2 4 2 3 15 5" xfId="5731" xr:uid="{00000000-0005-0000-0000-0000C8130000}"/>
    <cellStyle name="Calculation 2 4 2 3 16" xfId="5732" xr:uid="{00000000-0005-0000-0000-0000C9130000}"/>
    <cellStyle name="Calculation 2 4 2 3 16 2" xfId="5733" xr:uid="{00000000-0005-0000-0000-0000CA130000}"/>
    <cellStyle name="Calculation 2 4 2 3 16 3" xfId="5734" xr:uid="{00000000-0005-0000-0000-0000CB130000}"/>
    <cellStyle name="Calculation 2 4 2 3 16 4" xfId="5735" xr:uid="{00000000-0005-0000-0000-0000CC130000}"/>
    <cellStyle name="Calculation 2 4 2 3 16 5" xfId="5736" xr:uid="{00000000-0005-0000-0000-0000CD130000}"/>
    <cellStyle name="Calculation 2 4 2 3 17" xfId="5737" xr:uid="{00000000-0005-0000-0000-0000CE130000}"/>
    <cellStyle name="Calculation 2 4 2 3 17 2" xfId="5738" xr:uid="{00000000-0005-0000-0000-0000CF130000}"/>
    <cellStyle name="Calculation 2 4 2 3 17 3" xfId="5739" xr:uid="{00000000-0005-0000-0000-0000D0130000}"/>
    <cellStyle name="Calculation 2 4 2 3 17 4" xfId="5740" xr:uid="{00000000-0005-0000-0000-0000D1130000}"/>
    <cellStyle name="Calculation 2 4 2 3 17 5" xfId="5741" xr:uid="{00000000-0005-0000-0000-0000D2130000}"/>
    <cellStyle name="Calculation 2 4 2 3 18" xfId="5742" xr:uid="{00000000-0005-0000-0000-0000D3130000}"/>
    <cellStyle name="Calculation 2 4 2 3 2" xfId="5743" xr:uid="{00000000-0005-0000-0000-0000D4130000}"/>
    <cellStyle name="Calculation 2 4 2 3 2 10" xfId="5744" xr:uid="{00000000-0005-0000-0000-0000D5130000}"/>
    <cellStyle name="Calculation 2 4 2 3 2 2" xfId="5745" xr:uid="{00000000-0005-0000-0000-0000D6130000}"/>
    <cellStyle name="Calculation 2 4 2 3 2 2 2" xfId="5746" xr:uid="{00000000-0005-0000-0000-0000D7130000}"/>
    <cellStyle name="Calculation 2 4 2 3 2 2 2 2" xfId="5747" xr:uid="{00000000-0005-0000-0000-0000D8130000}"/>
    <cellStyle name="Calculation 2 4 2 3 2 2 2 3" xfId="5748" xr:uid="{00000000-0005-0000-0000-0000D9130000}"/>
    <cellStyle name="Calculation 2 4 2 3 2 2 2 4" xfId="5749" xr:uid="{00000000-0005-0000-0000-0000DA130000}"/>
    <cellStyle name="Calculation 2 4 2 3 2 2 2 5" xfId="5750" xr:uid="{00000000-0005-0000-0000-0000DB130000}"/>
    <cellStyle name="Calculation 2 4 2 3 2 2 2 6" xfId="5751" xr:uid="{00000000-0005-0000-0000-0000DC130000}"/>
    <cellStyle name="Calculation 2 4 2 3 2 2 2 7" xfId="5752" xr:uid="{00000000-0005-0000-0000-0000DD130000}"/>
    <cellStyle name="Calculation 2 4 2 3 2 2 3" xfId="5753" xr:uid="{00000000-0005-0000-0000-0000DE130000}"/>
    <cellStyle name="Calculation 2 4 2 3 2 2 4" xfId="5754" xr:uid="{00000000-0005-0000-0000-0000DF130000}"/>
    <cellStyle name="Calculation 2 4 2 3 2 3" xfId="5755" xr:uid="{00000000-0005-0000-0000-0000E0130000}"/>
    <cellStyle name="Calculation 2 4 2 3 2 3 2" xfId="5756" xr:uid="{00000000-0005-0000-0000-0000E1130000}"/>
    <cellStyle name="Calculation 2 4 2 3 2 3 2 2" xfId="5757" xr:uid="{00000000-0005-0000-0000-0000E2130000}"/>
    <cellStyle name="Calculation 2 4 2 3 2 3 2 3" xfId="5758" xr:uid="{00000000-0005-0000-0000-0000E3130000}"/>
    <cellStyle name="Calculation 2 4 2 3 2 3 2 4" xfId="5759" xr:uid="{00000000-0005-0000-0000-0000E4130000}"/>
    <cellStyle name="Calculation 2 4 2 3 2 3 2 5" xfId="5760" xr:uid="{00000000-0005-0000-0000-0000E5130000}"/>
    <cellStyle name="Calculation 2 4 2 3 2 3 2 6" xfId="5761" xr:uid="{00000000-0005-0000-0000-0000E6130000}"/>
    <cellStyle name="Calculation 2 4 2 3 2 3 2 7" xfId="5762" xr:uid="{00000000-0005-0000-0000-0000E7130000}"/>
    <cellStyle name="Calculation 2 4 2 3 2 3 3" xfId="5763" xr:uid="{00000000-0005-0000-0000-0000E8130000}"/>
    <cellStyle name="Calculation 2 4 2 3 2 3 4" xfId="5764" xr:uid="{00000000-0005-0000-0000-0000E9130000}"/>
    <cellStyle name="Calculation 2 4 2 3 2 4" xfId="5765" xr:uid="{00000000-0005-0000-0000-0000EA130000}"/>
    <cellStyle name="Calculation 2 4 2 3 2 4 2" xfId="5766" xr:uid="{00000000-0005-0000-0000-0000EB130000}"/>
    <cellStyle name="Calculation 2 4 2 3 2 4 2 2" xfId="5767" xr:uid="{00000000-0005-0000-0000-0000EC130000}"/>
    <cellStyle name="Calculation 2 4 2 3 2 4 2 3" xfId="5768" xr:uid="{00000000-0005-0000-0000-0000ED130000}"/>
    <cellStyle name="Calculation 2 4 2 3 2 4 2 4" xfId="5769" xr:uid="{00000000-0005-0000-0000-0000EE130000}"/>
    <cellStyle name="Calculation 2 4 2 3 2 4 2 5" xfId="5770" xr:uid="{00000000-0005-0000-0000-0000EF130000}"/>
    <cellStyle name="Calculation 2 4 2 3 2 4 2 6" xfId="5771" xr:uid="{00000000-0005-0000-0000-0000F0130000}"/>
    <cellStyle name="Calculation 2 4 2 3 2 4 2 7" xfId="5772" xr:uid="{00000000-0005-0000-0000-0000F1130000}"/>
    <cellStyle name="Calculation 2 4 2 3 2 4 3" xfId="5773" xr:uid="{00000000-0005-0000-0000-0000F2130000}"/>
    <cellStyle name="Calculation 2 4 2 3 2 4 4" xfId="5774" xr:uid="{00000000-0005-0000-0000-0000F3130000}"/>
    <cellStyle name="Calculation 2 4 2 3 2 5" xfId="5775" xr:uid="{00000000-0005-0000-0000-0000F4130000}"/>
    <cellStyle name="Calculation 2 4 2 3 2 5 2" xfId="5776" xr:uid="{00000000-0005-0000-0000-0000F5130000}"/>
    <cellStyle name="Calculation 2 4 2 3 2 5 3" xfId="5777" xr:uid="{00000000-0005-0000-0000-0000F6130000}"/>
    <cellStyle name="Calculation 2 4 2 3 2 5 4" xfId="5778" xr:uid="{00000000-0005-0000-0000-0000F7130000}"/>
    <cellStyle name="Calculation 2 4 2 3 2 5 5" xfId="5779" xr:uid="{00000000-0005-0000-0000-0000F8130000}"/>
    <cellStyle name="Calculation 2 4 2 3 2 5 6" xfId="5780" xr:uid="{00000000-0005-0000-0000-0000F9130000}"/>
    <cellStyle name="Calculation 2 4 2 3 2 5 7" xfId="5781" xr:uid="{00000000-0005-0000-0000-0000FA130000}"/>
    <cellStyle name="Calculation 2 4 2 3 2 5 8" xfId="5782" xr:uid="{00000000-0005-0000-0000-0000FB130000}"/>
    <cellStyle name="Calculation 2 4 2 3 2 6" xfId="5783" xr:uid="{00000000-0005-0000-0000-0000FC130000}"/>
    <cellStyle name="Calculation 2 4 2 3 2 6 2" xfId="5784" xr:uid="{00000000-0005-0000-0000-0000FD130000}"/>
    <cellStyle name="Calculation 2 4 2 3 2 6 3" xfId="5785" xr:uid="{00000000-0005-0000-0000-0000FE130000}"/>
    <cellStyle name="Calculation 2 4 2 3 2 6 4" xfId="5786" xr:uid="{00000000-0005-0000-0000-0000FF130000}"/>
    <cellStyle name="Calculation 2 4 2 3 2 6 5" xfId="5787" xr:uid="{00000000-0005-0000-0000-000000140000}"/>
    <cellStyle name="Calculation 2 4 2 3 2 6 6" xfId="5788" xr:uid="{00000000-0005-0000-0000-000001140000}"/>
    <cellStyle name="Calculation 2 4 2 3 2 6 7" xfId="5789" xr:uid="{00000000-0005-0000-0000-000002140000}"/>
    <cellStyle name="Calculation 2 4 2 3 2 7" xfId="5790" xr:uid="{00000000-0005-0000-0000-000003140000}"/>
    <cellStyle name="Calculation 2 4 2 3 2 8" xfId="5791" xr:uid="{00000000-0005-0000-0000-000004140000}"/>
    <cellStyle name="Calculation 2 4 2 3 2 9" xfId="5792" xr:uid="{00000000-0005-0000-0000-000005140000}"/>
    <cellStyle name="Calculation 2 4 2 3 3" xfId="5793" xr:uid="{00000000-0005-0000-0000-000006140000}"/>
    <cellStyle name="Calculation 2 4 2 3 3 2" xfId="5794" xr:uid="{00000000-0005-0000-0000-000007140000}"/>
    <cellStyle name="Calculation 2 4 2 3 3 2 2" xfId="5795" xr:uid="{00000000-0005-0000-0000-000008140000}"/>
    <cellStyle name="Calculation 2 4 2 3 3 2 3" xfId="5796" xr:uid="{00000000-0005-0000-0000-000009140000}"/>
    <cellStyle name="Calculation 2 4 2 3 3 2 4" xfId="5797" xr:uid="{00000000-0005-0000-0000-00000A140000}"/>
    <cellStyle name="Calculation 2 4 2 3 3 2 5" xfId="5798" xr:uid="{00000000-0005-0000-0000-00000B140000}"/>
    <cellStyle name="Calculation 2 4 2 3 3 2 6" xfId="5799" xr:uid="{00000000-0005-0000-0000-00000C140000}"/>
    <cellStyle name="Calculation 2 4 2 3 3 2 7" xfId="5800" xr:uid="{00000000-0005-0000-0000-00000D140000}"/>
    <cellStyle name="Calculation 2 4 2 3 3 3" xfId="5801" xr:uid="{00000000-0005-0000-0000-00000E140000}"/>
    <cellStyle name="Calculation 2 4 2 3 3 4" xfId="5802" xr:uid="{00000000-0005-0000-0000-00000F140000}"/>
    <cellStyle name="Calculation 2 4 2 3 3 5" xfId="5803" xr:uid="{00000000-0005-0000-0000-000010140000}"/>
    <cellStyle name="Calculation 2 4 2 3 4" xfId="5804" xr:uid="{00000000-0005-0000-0000-000011140000}"/>
    <cellStyle name="Calculation 2 4 2 3 4 2" xfId="5805" xr:uid="{00000000-0005-0000-0000-000012140000}"/>
    <cellStyle name="Calculation 2 4 2 3 4 2 2" xfId="5806" xr:uid="{00000000-0005-0000-0000-000013140000}"/>
    <cellStyle name="Calculation 2 4 2 3 4 2 3" xfId="5807" xr:uid="{00000000-0005-0000-0000-000014140000}"/>
    <cellStyle name="Calculation 2 4 2 3 4 2 4" xfId="5808" xr:uid="{00000000-0005-0000-0000-000015140000}"/>
    <cellStyle name="Calculation 2 4 2 3 4 2 5" xfId="5809" xr:uid="{00000000-0005-0000-0000-000016140000}"/>
    <cellStyle name="Calculation 2 4 2 3 4 2 6" xfId="5810" xr:uid="{00000000-0005-0000-0000-000017140000}"/>
    <cellStyle name="Calculation 2 4 2 3 4 2 7" xfId="5811" xr:uid="{00000000-0005-0000-0000-000018140000}"/>
    <cellStyle name="Calculation 2 4 2 3 4 3" xfId="5812" xr:uid="{00000000-0005-0000-0000-000019140000}"/>
    <cellStyle name="Calculation 2 4 2 3 4 4" xfId="5813" xr:uid="{00000000-0005-0000-0000-00001A140000}"/>
    <cellStyle name="Calculation 2 4 2 3 4 5" xfId="5814" xr:uid="{00000000-0005-0000-0000-00001B140000}"/>
    <cellStyle name="Calculation 2 4 2 3 5" xfId="5815" xr:uid="{00000000-0005-0000-0000-00001C140000}"/>
    <cellStyle name="Calculation 2 4 2 3 5 2" xfId="5816" xr:uid="{00000000-0005-0000-0000-00001D140000}"/>
    <cellStyle name="Calculation 2 4 2 3 5 2 2" xfId="5817" xr:uid="{00000000-0005-0000-0000-00001E140000}"/>
    <cellStyle name="Calculation 2 4 2 3 5 2 3" xfId="5818" xr:uid="{00000000-0005-0000-0000-00001F140000}"/>
    <cellStyle name="Calculation 2 4 2 3 5 2 4" xfId="5819" xr:uid="{00000000-0005-0000-0000-000020140000}"/>
    <cellStyle name="Calculation 2 4 2 3 5 2 5" xfId="5820" xr:uid="{00000000-0005-0000-0000-000021140000}"/>
    <cellStyle name="Calculation 2 4 2 3 5 2 6" xfId="5821" xr:uid="{00000000-0005-0000-0000-000022140000}"/>
    <cellStyle name="Calculation 2 4 2 3 5 2 7" xfId="5822" xr:uid="{00000000-0005-0000-0000-000023140000}"/>
    <cellStyle name="Calculation 2 4 2 3 5 3" xfId="5823" xr:uid="{00000000-0005-0000-0000-000024140000}"/>
    <cellStyle name="Calculation 2 4 2 3 5 4" xfId="5824" xr:uid="{00000000-0005-0000-0000-000025140000}"/>
    <cellStyle name="Calculation 2 4 2 3 5 5" xfId="5825" xr:uid="{00000000-0005-0000-0000-000026140000}"/>
    <cellStyle name="Calculation 2 4 2 3 6" xfId="5826" xr:uid="{00000000-0005-0000-0000-000027140000}"/>
    <cellStyle name="Calculation 2 4 2 3 6 2" xfId="5827" xr:uid="{00000000-0005-0000-0000-000028140000}"/>
    <cellStyle name="Calculation 2 4 2 3 6 3" xfId="5828" xr:uid="{00000000-0005-0000-0000-000029140000}"/>
    <cellStyle name="Calculation 2 4 2 3 6 4" xfId="5829" xr:uid="{00000000-0005-0000-0000-00002A140000}"/>
    <cellStyle name="Calculation 2 4 2 3 6 5" xfId="5830" xr:uid="{00000000-0005-0000-0000-00002B140000}"/>
    <cellStyle name="Calculation 2 4 2 3 6 6" xfId="5831" xr:uid="{00000000-0005-0000-0000-00002C140000}"/>
    <cellStyle name="Calculation 2 4 2 3 6 7" xfId="5832" xr:uid="{00000000-0005-0000-0000-00002D140000}"/>
    <cellStyle name="Calculation 2 4 2 3 6 8" xfId="5833" xr:uid="{00000000-0005-0000-0000-00002E140000}"/>
    <cellStyle name="Calculation 2 4 2 3 7" xfId="5834" xr:uid="{00000000-0005-0000-0000-00002F140000}"/>
    <cellStyle name="Calculation 2 4 2 3 7 2" xfId="5835" xr:uid="{00000000-0005-0000-0000-000030140000}"/>
    <cellStyle name="Calculation 2 4 2 3 7 3" xfId="5836" xr:uid="{00000000-0005-0000-0000-000031140000}"/>
    <cellStyle name="Calculation 2 4 2 3 7 4" xfId="5837" xr:uid="{00000000-0005-0000-0000-000032140000}"/>
    <cellStyle name="Calculation 2 4 2 3 7 5" xfId="5838" xr:uid="{00000000-0005-0000-0000-000033140000}"/>
    <cellStyle name="Calculation 2 4 2 3 7 6" xfId="5839" xr:uid="{00000000-0005-0000-0000-000034140000}"/>
    <cellStyle name="Calculation 2 4 2 3 7 7" xfId="5840" xr:uid="{00000000-0005-0000-0000-000035140000}"/>
    <cellStyle name="Calculation 2 4 2 3 8" xfId="5841" xr:uid="{00000000-0005-0000-0000-000036140000}"/>
    <cellStyle name="Calculation 2 4 2 3 8 2" xfId="5842" xr:uid="{00000000-0005-0000-0000-000037140000}"/>
    <cellStyle name="Calculation 2 4 2 3 8 3" xfId="5843" xr:uid="{00000000-0005-0000-0000-000038140000}"/>
    <cellStyle name="Calculation 2 4 2 3 8 4" xfId="5844" xr:uid="{00000000-0005-0000-0000-000039140000}"/>
    <cellStyle name="Calculation 2 4 2 3 8 5" xfId="5845" xr:uid="{00000000-0005-0000-0000-00003A140000}"/>
    <cellStyle name="Calculation 2 4 2 3 9" xfId="5846" xr:uid="{00000000-0005-0000-0000-00003B140000}"/>
    <cellStyle name="Calculation 2 4 2 3 9 2" xfId="5847" xr:uid="{00000000-0005-0000-0000-00003C140000}"/>
    <cellStyle name="Calculation 2 4 2 3 9 3" xfId="5848" xr:uid="{00000000-0005-0000-0000-00003D140000}"/>
    <cellStyle name="Calculation 2 4 2 3 9 4" xfId="5849" xr:uid="{00000000-0005-0000-0000-00003E140000}"/>
    <cellStyle name="Calculation 2 4 2 3 9 5" xfId="5850" xr:uid="{00000000-0005-0000-0000-00003F140000}"/>
    <cellStyle name="Calculation 2 4 2 4" xfId="5851" xr:uid="{00000000-0005-0000-0000-000040140000}"/>
    <cellStyle name="Calculation 2 4 2 4 10" xfId="5852" xr:uid="{00000000-0005-0000-0000-000041140000}"/>
    <cellStyle name="Calculation 2 4 2 4 2" xfId="5853" xr:uid="{00000000-0005-0000-0000-000042140000}"/>
    <cellStyle name="Calculation 2 4 2 4 2 2" xfId="5854" xr:uid="{00000000-0005-0000-0000-000043140000}"/>
    <cellStyle name="Calculation 2 4 2 4 2 2 2" xfId="5855" xr:uid="{00000000-0005-0000-0000-000044140000}"/>
    <cellStyle name="Calculation 2 4 2 4 2 2 3" xfId="5856" xr:uid="{00000000-0005-0000-0000-000045140000}"/>
    <cellStyle name="Calculation 2 4 2 4 2 2 4" xfId="5857" xr:uid="{00000000-0005-0000-0000-000046140000}"/>
    <cellStyle name="Calculation 2 4 2 4 2 2 5" xfId="5858" xr:uid="{00000000-0005-0000-0000-000047140000}"/>
    <cellStyle name="Calculation 2 4 2 4 2 2 6" xfId="5859" xr:uid="{00000000-0005-0000-0000-000048140000}"/>
    <cellStyle name="Calculation 2 4 2 4 2 2 7" xfId="5860" xr:uid="{00000000-0005-0000-0000-000049140000}"/>
    <cellStyle name="Calculation 2 4 2 4 2 3" xfId="5861" xr:uid="{00000000-0005-0000-0000-00004A140000}"/>
    <cellStyle name="Calculation 2 4 2 4 2 4" xfId="5862" xr:uid="{00000000-0005-0000-0000-00004B140000}"/>
    <cellStyle name="Calculation 2 4 2 4 3" xfId="5863" xr:uid="{00000000-0005-0000-0000-00004C140000}"/>
    <cellStyle name="Calculation 2 4 2 4 3 2" xfId="5864" xr:uid="{00000000-0005-0000-0000-00004D140000}"/>
    <cellStyle name="Calculation 2 4 2 4 3 2 2" xfId="5865" xr:uid="{00000000-0005-0000-0000-00004E140000}"/>
    <cellStyle name="Calculation 2 4 2 4 3 2 3" xfId="5866" xr:uid="{00000000-0005-0000-0000-00004F140000}"/>
    <cellStyle name="Calculation 2 4 2 4 3 2 4" xfId="5867" xr:uid="{00000000-0005-0000-0000-000050140000}"/>
    <cellStyle name="Calculation 2 4 2 4 3 2 5" xfId="5868" xr:uid="{00000000-0005-0000-0000-000051140000}"/>
    <cellStyle name="Calculation 2 4 2 4 3 2 6" xfId="5869" xr:uid="{00000000-0005-0000-0000-000052140000}"/>
    <cellStyle name="Calculation 2 4 2 4 3 2 7" xfId="5870" xr:uid="{00000000-0005-0000-0000-000053140000}"/>
    <cellStyle name="Calculation 2 4 2 4 3 3" xfId="5871" xr:uid="{00000000-0005-0000-0000-000054140000}"/>
    <cellStyle name="Calculation 2 4 2 4 3 4" xfId="5872" xr:uid="{00000000-0005-0000-0000-000055140000}"/>
    <cellStyle name="Calculation 2 4 2 4 4" xfId="5873" xr:uid="{00000000-0005-0000-0000-000056140000}"/>
    <cellStyle name="Calculation 2 4 2 4 4 2" xfId="5874" xr:uid="{00000000-0005-0000-0000-000057140000}"/>
    <cellStyle name="Calculation 2 4 2 4 4 2 2" xfId="5875" xr:uid="{00000000-0005-0000-0000-000058140000}"/>
    <cellStyle name="Calculation 2 4 2 4 4 2 3" xfId="5876" xr:uid="{00000000-0005-0000-0000-000059140000}"/>
    <cellStyle name="Calculation 2 4 2 4 4 2 4" xfId="5877" xr:uid="{00000000-0005-0000-0000-00005A140000}"/>
    <cellStyle name="Calculation 2 4 2 4 4 2 5" xfId="5878" xr:uid="{00000000-0005-0000-0000-00005B140000}"/>
    <cellStyle name="Calculation 2 4 2 4 4 2 6" xfId="5879" xr:uid="{00000000-0005-0000-0000-00005C140000}"/>
    <cellStyle name="Calculation 2 4 2 4 4 2 7" xfId="5880" xr:uid="{00000000-0005-0000-0000-00005D140000}"/>
    <cellStyle name="Calculation 2 4 2 4 4 3" xfId="5881" xr:uid="{00000000-0005-0000-0000-00005E140000}"/>
    <cellStyle name="Calculation 2 4 2 4 4 4" xfId="5882" xr:uid="{00000000-0005-0000-0000-00005F140000}"/>
    <cellStyle name="Calculation 2 4 2 4 5" xfId="5883" xr:uid="{00000000-0005-0000-0000-000060140000}"/>
    <cellStyle name="Calculation 2 4 2 4 5 2" xfId="5884" xr:uid="{00000000-0005-0000-0000-000061140000}"/>
    <cellStyle name="Calculation 2 4 2 4 5 3" xfId="5885" xr:uid="{00000000-0005-0000-0000-000062140000}"/>
    <cellStyle name="Calculation 2 4 2 4 5 4" xfId="5886" xr:uid="{00000000-0005-0000-0000-000063140000}"/>
    <cellStyle name="Calculation 2 4 2 4 5 5" xfId="5887" xr:uid="{00000000-0005-0000-0000-000064140000}"/>
    <cellStyle name="Calculation 2 4 2 4 5 6" xfId="5888" xr:uid="{00000000-0005-0000-0000-000065140000}"/>
    <cellStyle name="Calculation 2 4 2 4 5 7" xfId="5889" xr:uid="{00000000-0005-0000-0000-000066140000}"/>
    <cellStyle name="Calculation 2 4 2 4 5 8" xfId="5890" xr:uid="{00000000-0005-0000-0000-000067140000}"/>
    <cellStyle name="Calculation 2 4 2 4 6" xfId="5891" xr:uid="{00000000-0005-0000-0000-000068140000}"/>
    <cellStyle name="Calculation 2 4 2 4 6 2" xfId="5892" xr:uid="{00000000-0005-0000-0000-000069140000}"/>
    <cellStyle name="Calculation 2 4 2 4 6 3" xfId="5893" xr:uid="{00000000-0005-0000-0000-00006A140000}"/>
    <cellStyle name="Calculation 2 4 2 4 6 4" xfId="5894" xr:uid="{00000000-0005-0000-0000-00006B140000}"/>
    <cellStyle name="Calculation 2 4 2 4 6 5" xfId="5895" xr:uid="{00000000-0005-0000-0000-00006C140000}"/>
    <cellStyle name="Calculation 2 4 2 4 6 6" xfId="5896" xr:uid="{00000000-0005-0000-0000-00006D140000}"/>
    <cellStyle name="Calculation 2 4 2 4 6 7" xfId="5897" xr:uid="{00000000-0005-0000-0000-00006E140000}"/>
    <cellStyle name="Calculation 2 4 2 4 7" xfId="5898" xr:uid="{00000000-0005-0000-0000-00006F140000}"/>
    <cellStyle name="Calculation 2 4 2 4 8" xfId="5899" xr:uid="{00000000-0005-0000-0000-000070140000}"/>
    <cellStyle name="Calculation 2 4 2 4 9" xfId="5900" xr:uid="{00000000-0005-0000-0000-000071140000}"/>
    <cellStyle name="Calculation 2 4 2 5" xfId="5901" xr:uid="{00000000-0005-0000-0000-000072140000}"/>
    <cellStyle name="Calculation 2 4 2 5 10" xfId="5902" xr:uid="{00000000-0005-0000-0000-000073140000}"/>
    <cellStyle name="Calculation 2 4 2 5 2" xfId="5903" xr:uid="{00000000-0005-0000-0000-000074140000}"/>
    <cellStyle name="Calculation 2 4 2 5 2 2" xfId="5904" xr:uid="{00000000-0005-0000-0000-000075140000}"/>
    <cellStyle name="Calculation 2 4 2 5 2 2 2" xfId="5905" xr:uid="{00000000-0005-0000-0000-000076140000}"/>
    <cellStyle name="Calculation 2 4 2 5 2 2 3" xfId="5906" xr:uid="{00000000-0005-0000-0000-000077140000}"/>
    <cellStyle name="Calculation 2 4 2 5 2 2 4" xfId="5907" xr:uid="{00000000-0005-0000-0000-000078140000}"/>
    <cellStyle name="Calculation 2 4 2 5 2 2 5" xfId="5908" xr:uid="{00000000-0005-0000-0000-000079140000}"/>
    <cellStyle name="Calculation 2 4 2 5 2 2 6" xfId="5909" xr:uid="{00000000-0005-0000-0000-00007A140000}"/>
    <cellStyle name="Calculation 2 4 2 5 2 2 7" xfId="5910" xr:uid="{00000000-0005-0000-0000-00007B140000}"/>
    <cellStyle name="Calculation 2 4 2 5 2 3" xfId="5911" xr:uid="{00000000-0005-0000-0000-00007C140000}"/>
    <cellStyle name="Calculation 2 4 2 5 2 4" xfId="5912" xr:uid="{00000000-0005-0000-0000-00007D140000}"/>
    <cellStyle name="Calculation 2 4 2 5 3" xfId="5913" xr:uid="{00000000-0005-0000-0000-00007E140000}"/>
    <cellStyle name="Calculation 2 4 2 5 3 2" xfId="5914" xr:uid="{00000000-0005-0000-0000-00007F140000}"/>
    <cellStyle name="Calculation 2 4 2 5 3 2 2" xfId="5915" xr:uid="{00000000-0005-0000-0000-000080140000}"/>
    <cellStyle name="Calculation 2 4 2 5 3 2 3" xfId="5916" xr:uid="{00000000-0005-0000-0000-000081140000}"/>
    <cellStyle name="Calculation 2 4 2 5 3 2 4" xfId="5917" xr:uid="{00000000-0005-0000-0000-000082140000}"/>
    <cellStyle name="Calculation 2 4 2 5 3 2 5" xfId="5918" xr:uid="{00000000-0005-0000-0000-000083140000}"/>
    <cellStyle name="Calculation 2 4 2 5 3 2 6" xfId="5919" xr:uid="{00000000-0005-0000-0000-000084140000}"/>
    <cellStyle name="Calculation 2 4 2 5 3 2 7" xfId="5920" xr:uid="{00000000-0005-0000-0000-000085140000}"/>
    <cellStyle name="Calculation 2 4 2 5 3 3" xfId="5921" xr:uid="{00000000-0005-0000-0000-000086140000}"/>
    <cellStyle name="Calculation 2 4 2 5 3 4" xfId="5922" xr:uid="{00000000-0005-0000-0000-000087140000}"/>
    <cellStyle name="Calculation 2 4 2 5 4" xfId="5923" xr:uid="{00000000-0005-0000-0000-000088140000}"/>
    <cellStyle name="Calculation 2 4 2 5 4 2" xfId="5924" xr:uid="{00000000-0005-0000-0000-000089140000}"/>
    <cellStyle name="Calculation 2 4 2 5 4 2 2" xfId="5925" xr:uid="{00000000-0005-0000-0000-00008A140000}"/>
    <cellStyle name="Calculation 2 4 2 5 4 2 3" xfId="5926" xr:uid="{00000000-0005-0000-0000-00008B140000}"/>
    <cellStyle name="Calculation 2 4 2 5 4 2 4" xfId="5927" xr:uid="{00000000-0005-0000-0000-00008C140000}"/>
    <cellStyle name="Calculation 2 4 2 5 4 2 5" xfId="5928" xr:uid="{00000000-0005-0000-0000-00008D140000}"/>
    <cellStyle name="Calculation 2 4 2 5 4 2 6" xfId="5929" xr:uid="{00000000-0005-0000-0000-00008E140000}"/>
    <cellStyle name="Calculation 2 4 2 5 4 2 7" xfId="5930" xr:uid="{00000000-0005-0000-0000-00008F140000}"/>
    <cellStyle name="Calculation 2 4 2 5 4 3" xfId="5931" xr:uid="{00000000-0005-0000-0000-000090140000}"/>
    <cellStyle name="Calculation 2 4 2 5 4 4" xfId="5932" xr:uid="{00000000-0005-0000-0000-000091140000}"/>
    <cellStyle name="Calculation 2 4 2 5 5" xfId="5933" xr:uid="{00000000-0005-0000-0000-000092140000}"/>
    <cellStyle name="Calculation 2 4 2 5 5 2" xfId="5934" xr:uid="{00000000-0005-0000-0000-000093140000}"/>
    <cellStyle name="Calculation 2 4 2 5 5 3" xfId="5935" xr:uid="{00000000-0005-0000-0000-000094140000}"/>
    <cellStyle name="Calculation 2 4 2 5 5 4" xfId="5936" xr:uid="{00000000-0005-0000-0000-000095140000}"/>
    <cellStyle name="Calculation 2 4 2 5 5 5" xfId="5937" xr:uid="{00000000-0005-0000-0000-000096140000}"/>
    <cellStyle name="Calculation 2 4 2 5 5 6" xfId="5938" xr:uid="{00000000-0005-0000-0000-000097140000}"/>
    <cellStyle name="Calculation 2 4 2 5 5 7" xfId="5939" xr:uid="{00000000-0005-0000-0000-000098140000}"/>
    <cellStyle name="Calculation 2 4 2 5 5 8" xfId="5940" xr:uid="{00000000-0005-0000-0000-000099140000}"/>
    <cellStyle name="Calculation 2 4 2 5 6" xfId="5941" xr:uid="{00000000-0005-0000-0000-00009A140000}"/>
    <cellStyle name="Calculation 2 4 2 5 6 2" xfId="5942" xr:uid="{00000000-0005-0000-0000-00009B140000}"/>
    <cellStyle name="Calculation 2 4 2 5 6 3" xfId="5943" xr:uid="{00000000-0005-0000-0000-00009C140000}"/>
    <cellStyle name="Calculation 2 4 2 5 6 4" xfId="5944" xr:uid="{00000000-0005-0000-0000-00009D140000}"/>
    <cellStyle name="Calculation 2 4 2 5 6 5" xfId="5945" xr:uid="{00000000-0005-0000-0000-00009E140000}"/>
    <cellStyle name="Calculation 2 4 2 5 6 6" xfId="5946" xr:uid="{00000000-0005-0000-0000-00009F140000}"/>
    <cellStyle name="Calculation 2 4 2 5 6 7" xfId="5947" xr:uid="{00000000-0005-0000-0000-0000A0140000}"/>
    <cellStyle name="Calculation 2 4 2 5 7" xfId="5948" xr:uid="{00000000-0005-0000-0000-0000A1140000}"/>
    <cellStyle name="Calculation 2 4 2 5 8" xfId="5949" xr:uid="{00000000-0005-0000-0000-0000A2140000}"/>
    <cellStyle name="Calculation 2 4 2 5 9" xfId="5950" xr:uid="{00000000-0005-0000-0000-0000A3140000}"/>
    <cellStyle name="Calculation 2 4 2 6" xfId="5951" xr:uid="{00000000-0005-0000-0000-0000A4140000}"/>
    <cellStyle name="Calculation 2 4 2 6 2" xfId="5952" xr:uid="{00000000-0005-0000-0000-0000A5140000}"/>
    <cellStyle name="Calculation 2 4 2 6 2 2" xfId="5953" xr:uid="{00000000-0005-0000-0000-0000A6140000}"/>
    <cellStyle name="Calculation 2 4 2 6 2 3" xfId="5954" xr:uid="{00000000-0005-0000-0000-0000A7140000}"/>
    <cellStyle name="Calculation 2 4 2 6 2 4" xfId="5955" xr:uid="{00000000-0005-0000-0000-0000A8140000}"/>
    <cellStyle name="Calculation 2 4 2 6 2 5" xfId="5956" xr:uid="{00000000-0005-0000-0000-0000A9140000}"/>
    <cellStyle name="Calculation 2 4 2 6 2 6" xfId="5957" xr:uid="{00000000-0005-0000-0000-0000AA140000}"/>
    <cellStyle name="Calculation 2 4 2 6 2 7" xfId="5958" xr:uid="{00000000-0005-0000-0000-0000AB140000}"/>
    <cellStyle name="Calculation 2 4 2 6 3" xfId="5959" xr:uid="{00000000-0005-0000-0000-0000AC140000}"/>
    <cellStyle name="Calculation 2 4 2 6 4" xfId="5960" xr:uid="{00000000-0005-0000-0000-0000AD140000}"/>
    <cellStyle name="Calculation 2 4 2 6 5" xfId="5961" xr:uid="{00000000-0005-0000-0000-0000AE140000}"/>
    <cellStyle name="Calculation 2 4 2 7" xfId="5962" xr:uid="{00000000-0005-0000-0000-0000AF140000}"/>
    <cellStyle name="Calculation 2 4 2 7 2" xfId="5963" xr:uid="{00000000-0005-0000-0000-0000B0140000}"/>
    <cellStyle name="Calculation 2 4 2 7 2 2" xfId="5964" xr:uid="{00000000-0005-0000-0000-0000B1140000}"/>
    <cellStyle name="Calculation 2 4 2 7 2 3" xfId="5965" xr:uid="{00000000-0005-0000-0000-0000B2140000}"/>
    <cellStyle name="Calculation 2 4 2 7 2 4" xfId="5966" xr:uid="{00000000-0005-0000-0000-0000B3140000}"/>
    <cellStyle name="Calculation 2 4 2 7 2 5" xfId="5967" xr:uid="{00000000-0005-0000-0000-0000B4140000}"/>
    <cellStyle name="Calculation 2 4 2 7 2 6" xfId="5968" xr:uid="{00000000-0005-0000-0000-0000B5140000}"/>
    <cellStyle name="Calculation 2 4 2 7 2 7" xfId="5969" xr:uid="{00000000-0005-0000-0000-0000B6140000}"/>
    <cellStyle name="Calculation 2 4 2 7 3" xfId="5970" xr:uid="{00000000-0005-0000-0000-0000B7140000}"/>
    <cellStyle name="Calculation 2 4 2 7 4" xfId="5971" xr:uid="{00000000-0005-0000-0000-0000B8140000}"/>
    <cellStyle name="Calculation 2 4 2 7 5" xfId="5972" xr:uid="{00000000-0005-0000-0000-0000B9140000}"/>
    <cellStyle name="Calculation 2 4 2 8" xfId="5973" xr:uid="{00000000-0005-0000-0000-0000BA140000}"/>
    <cellStyle name="Calculation 2 4 2 8 2" xfId="5974" xr:uid="{00000000-0005-0000-0000-0000BB140000}"/>
    <cellStyle name="Calculation 2 4 2 8 2 2" xfId="5975" xr:uid="{00000000-0005-0000-0000-0000BC140000}"/>
    <cellStyle name="Calculation 2 4 2 8 2 3" xfId="5976" xr:uid="{00000000-0005-0000-0000-0000BD140000}"/>
    <cellStyle name="Calculation 2 4 2 8 2 4" xfId="5977" xr:uid="{00000000-0005-0000-0000-0000BE140000}"/>
    <cellStyle name="Calculation 2 4 2 8 2 5" xfId="5978" xr:uid="{00000000-0005-0000-0000-0000BF140000}"/>
    <cellStyle name="Calculation 2 4 2 8 2 6" xfId="5979" xr:uid="{00000000-0005-0000-0000-0000C0140000}"/>
    <cellStyle name="Calculation 2 4 2 8 2 7" xfId="5980" xr:uid="{00000000-0005-0000-0000-0000C1140000}"/>
    <cellStyle name="Calculation 2 4 2 8 3" xfId="5981" xr:uid="{00000000-0005-0000-0000-0000C2140000}"/>
    <cellStyle name="Calculation 2 4 2 8 4" xfId="5982" xr:uid="{00000000-0005-0000-0000-0000C3140000}"/>
    <cellStyle name="Calculation 2 4 2 8 5" xfId="5983" xr:uid="{00000000-0005-0000-0000-0000C4140000}"/>
    <cellStyle name="Calculation 2 4 2 9" xfId="5984" xr:uid="{00000000-0005-0000-0000-0000C5140000}"/>
    <cellStyle name="Calculation 2 4 2 9 2" xfId="5985" xr:uid="{00000000-0005-0000-0000-0000C6140000}"/>
    <cellStyle name="Calculation 2 4 2 9 2 2" xfId="5986" xr:uid="{00000000-0005-0000-0000-0000C7140000}"/>
    <cellStyle name="Calculation 2 4 2 9 2 3" xfId="5987" xr:uid="{00000000-0005-0000-0000-0000C8140000}"/>
    <cellStyle name="Calculation 2 4 2 9 2 4" xfId="5988" xr:uid="{00000000-0005-0000-0000-0000C9140000}"/>
    <cellStyle name="Calculation 2 4 2 9 2 5" xfId="5989" xr:uid="{00000000-0005-0000-0000-0000CA140000}"/>
    <cellStyle name="Calculation 2 4 2 9 2 6" xfId="5990" xr:uid="{00000000-0005-0000-0000-0000CB140000}"/>
    <cellStyle name="Calculation 2 4 2 9 2 7" xfId="5991" xr:uid="{00000000-0005-0000-0000-0000CC140000}"/>
    <cellStyle name="Calculation 2 4 2 9 3" xfId="5992" xr:uid="{00000000-0005-0000-0000-0000CD140000}"/>
    <cellStyle name="Calculation 2 4 2 9 4" xfId="5993" xr:uid="{00000000-0005-0000-0000-0000CE140000}"/>
    <cellStyle name="Calculation 2 4 2 9 5" xfId="5994" xr:uid="{00000000-0005-0000-0000-0000CF140000}"/>
    <cellStyle name="Calculation 2 4 3" xfId="5995" xr:uid="{00000000-0005-0000-0000-0000D0140000}"/>
    <cellStyle name="Calculation 2 4 3 10" xfId="5996" xr:uid="{00000000-0005-0000-0000-0000D1140000}"/>
    <cellStyle name="Calculation 2 4 3 10 2" xfId="5997" xr:uid="{00000000-0005-0000-0000-0000D2140000}"/>
    <cellStyle name="Calculation 2 4 3 10 3" xfId="5998" xr:uid="{00000000-0005-0000-0000-0000D3140000}"/>
    <cellStyle name="Calculation 2 4 3 10 4" xfId="5999" xr:uid="{00000000-0005-0000-0000-0000D4140000}"/>
    <cellStyle name="Calculation 2 4 3 10 5" xfId="6000" xr:uid="{00000000-0005-0000-0000-0000D5140000}"/>
    <cellStyle name="Calculation 2 4 3 10 6" xfId="6001" xr:uid="{00000000-0005-0000-0000-0000D6140000}"/>
    <cellStyle name="Calculation 2 4 3 10 7" xfId="6002" xr:uid="{00000000-0005-0000-0000-0000D7140000}"/>
    <cellStyle name="Calculation 2 4 3 10 8" xfId="6003" xr:uid="{00000000-0005-0000-0000-0000D8140000}"/>
    <cellStyle name="Calculation 2 4 3 11" xfId="6004" xr:uid="{00000000-0005-0000-0000-0000D9140000}"/>
    <cellStyle name="Calculation 2 4 3 11 2" xfId="6005" xr:uid="{00000000-0005-0000-0000-0000DA140000}"/>
    <cellStyle name="Calculation 2 4 3 11 3" xfId="6006" xr:uid="{00000000-0005-0000-0000-0000DB140000}"/>
    <cellStyle name="Calculation 2 4 3 11 4" xfId="6007" xr:uid="{00000000-0005-0000-0000-0000DC140000}"/>
    <cellStyle name="Calculation 2 4 3 11 5" xfId="6008" xr:uid="{00000000-0005-0000-0000-0000DD140000}"/>
    <cellStyle name="Calculation 2 4 3 11 6" xfId="6009" xr:uid="{00000000-0005-0000-0000-0000DE140000}"/>
    <cellStyle name="Calculation 2 4 3 11 7" xfId="6010" xr:uid="{00000000-0005-0000-0000-0000DF140000}"/>
    <cellStyle name="Calculation 2 4 3 12" xfId="6011" xr:uid="{00000000-0005-0000-0000-0000E0140000}"/>
    <cellStyle name="Calculation 2 4 3 12 2" xfId="6012" xr:uid="{00000000-0005-0000-0000-0000E1140000}"/>
    <cellStyle name="Calculation 2 4 3 12 3" xfId="6013" xr:uid="{00000000-0005-0000-0000-0000E2140000}"/>
    <cellStyle name="Calculation 2 4 3 12 4" xfId="6014" xr:uid="{00000000-0005-0000-0000-0000E3140000}"/>
    <cellStyle name="Calculation 2 4 3 12 5" xfId="6015" xr:uid="{00000000-0005-0000-0000-0000E4140000}"/>
    <cellStyle name="Calculation 2 4 3 13" xfId="6016" xr:uid="{00000000-0005-0000-0000-0000E5140000}"/>
    <cellStyle name="Calculation 2 4 3 13 2" xfId="6017" xr:uid="{00000000-0005-0000-0000-0000E6140000}"/>
    <cellStyle name="Calculation 2 4 3 13 3" xfId="6018" xr:uid="{00000000-0005-0000-0000-0000E7140000}"/>
    <cellStyle name="Calculation 2 4 3 13 4" xfId="6019" xr:uid="{00000000-0005-0000-0000-0000E8140000}"/>
    <cellStyle name="Calculation 2 4 3 13 5" xfId="6020" xr:uid="{00000000-0005-0000-0000-0000E9140000}"/>
    <cellStyle name="Calculation 2 4 3 14" xfId="6021" xr:uid="{00000000-0005-0000-0000-0000EA140000}"/>
    <cellStyle name="Calculation 2 4 3 14 2" xfId="6022" xr:uid="{00000000-0005-0000-0000-0000EB140000}"/>
    <cellStyle name="Calculation 2 4 3 14 3" xfId="6023" xr:uid="{00000000-0005-0000-0000-0000EC140000}"/>
    <cellStyle name="Calculation 2 4 3 14 4" xfId="6024" xr:uid="{00000000-0005-0000-0000-0000ED140000}"/>
    <cellStyle name="Calculation 2 4 3 14 5" xfId="6025" xr:uid="{00000000-0005-0000-0000-0000EE140000}"/>
    <cellStyle name="Calculation 2 4 3 15" xfId="6026" xr:uid="{00000000-0005-0000-0000-0000EF140000}"/>
    <cellStyle name="Calculation 2 4 3 15 2" xfId="6027" xr:uid="{00000000-0005-0000-0000-0000F0140000}"/>
    <cellStyle name="Calculation 2 4 3 15 3" xfId="6028" xr:uid="{00000000-0005-0000-0000-0000F1140000}"/>
    <cellStyle name="Calculation 2 4 3 15 4" xfId="6029" xr:uid="{00000000-0005-0000-0000-0000F2140000}"/>
    <cellStyle name="Calculation 2 4 3 15 5" xfId="6030" xr:uid="{00000000-0005-0000-0000-0000F3140000}"/>
    <cellStyle name="Calculation 2 4 3 16" xfId="6031" xr:uid="{00000000-0005-0000-0000-0000F4140000}"/>
    <cellStyle name="Calculation 2 4 3 17" xfId="6032" xr:uid="{00000000-0005-0000-0000-0000F5140000}"/>
    <cellStyle name="Calculation 2 4 3 2" xfId="6033" xr:uid="{00000000-0005-0000-0000-0000F6140000}"/>
    <cellStyle name="Calculation 2 4 3 2 10" xfId="6034" xr:uid="{00000000-0005-0000-0000-0000F7140000}"/>
    <cellStyle name="Calculation 2 4 3 2 10 2" xfId="6035" xr:uid="{00000000-0005-0000-0000-0000F8140000}"/>
    <cellStyle name="Calculation 2 4 3 2 10 3" xfId="6036" xr:uid="{00000000-0005-0000-0000-0000F9140000}"/>
    <cellStyle name="Calculation 2 4 3 2 10 4" xfId="6037" xr:uid="{00000000-0005-0000-0000-0000FA140000}"/>
    <cellStyle name="Calculation 2 4 3 2 10 5" xfId="6038" xr:uid="{00000000-0005-0000-0000-0000FB140000}"/>
    <cellStyle name="Calculation 2 4 3 2 10 6" xfId="6039" xr:uid="{00000000-0005-0000-0000-0000FC140000}"/>
    <cellStyle name="Calculation 2 4 3 2 10 7" xfId="6040" xr:uid="{00000000-0005-0000-0000-0000FD140000}"/>
    <cellStyle name="Calculation 2 4 3 2 11" xfId="6041" xr:uid="{00000000-0005-0000-0000-0000FE140000}"/>
    <cellStyle name="Calculation 2 4 3 2 11 2" xfId="6042" xr:uid="{00000000-0005-0000-0000-0000FF140000}"/>
    <cellStyle name="Calculation 2 4 3 2 11 3" xfId="6043" xr:uid="{00000000-0005-0000-0000-000000150000}"/>
    <cellStyle name="Calculation 2 4 3 2 11 4" xfId="6044" xr:uid="{00000000-0005-0000-0000-000001150000}"/>
    <cellStyle name="Calculation 2 4 3 2 11 5" xfId="6045" xr:uid="{00000000-0005-0000-0000-000002150000}"/>
    <cellStyle name="Calculation 2 4 3 2 12" xfId="6046" xr:uid="{00000000-0005-0000-0000-000003150000}"/>
    <cellStyle name="Calculation 2 4 3 2 12 2" xfId="6047" xr:uid="{00000000-0005-0000-0000-000004150000}"/>
    <cellStyle name="Calculation 2 4 3 2 12 3" xfId="6048" xr:uid="{00000000-0005-0000-0000-000005150000}"/>
    <cellStyle name="Calculation 2 4 3 2 12 4" xfId="6049" xr:uid="{00000000-0005-0000-0000-000006150000}"/>
    <cellStyle name="Calculation 2 4 3 2 12 5" xfId="6050" xr:uid="{00000000-0005-0000-0000-000007150000}"/>
    <cellStyle name="Calculation 2 4 3 2 13" xfId="6051" xr:uid="{00000000-0005-0000-0000-000008150000}"/>
    <cellStyle name="Calculation 2 4 3 2 13 2" xfId="6052" xr:uid="{00000000-0005-0000-0000-000009150000}"/>
    <cellStyle name="Calculation 2 4 3 2 13 3" xfId="6053" xr:uid="{00000000-0005-0000-0000-00000A150000}"/>
    <cellStyle name="Calculation 2 4 3 2 13 4" xfId="6054" xr:uid="{00000000-0005-0000-0000-00000B150000}"/>
    <cellStyle name="Calculation 2 4 3 2 13 5" xfId="6055" xr:uid="{00000000-0005-0000-0000-00000C150000}"/>
    <cellStyle name="Calculation 2 4 3 2 14" xfId="6056" xr:uid="{00000000-0005-0000-0000-00000D150000}"/>
    <cellStyle name="Calculation 2 4 3 2 14 2" xfId="6057" xr:uid="{00000000-0005-0000-0000-00000E150000}"/>
    <cellStyle name="Calculation 2 4 3 2 14 3" xfId="6058" xr:uid="{00000000-0005-0000-0000-00000F150000}"/>
    <cellStyle name="Calculation 2 4 3 2 14 4" xfId="6059" xr:uid="{00000000-0005-0000-0000-000010150000}"/>
    <cellStyle name="Calculation 2 4 3 2 14 5" xfId="6060" xr:uid="{00000000-0005-0000-0000-000011150000}"/>
    <cellStyle name="Calculation 2 4 3 2 15" xfId="6061" xr:uid="{00000000-0005-0000-0000-000012150000}"/>
    <cellStyle name="Calculation 2 4 3 2 15 2" xfId="6062" xr:uid="{00000000-0005-0000-0000-000013150000}"/>
    <cellStyle name="Calculation 2 4 3 2 15 3" xfId="6063" xr:uid="{00000000-0005-0000-0000-000014150000}"/>
    <cellStyle name="Calculation 2 4 3 2 15 4" xfId="6064" xr:uid="{00000000-0005-0000-0000-000015150000}"/>
    <cellStyle name="Calculation 2 4 3 2 15 5" xfId="6065" xr:uid="{00000000-0005-0000-0000-000016150000}"/>
    <cellStyle name="Calculation 2 4 3 2 16" xfId="6066" xr:uid="{00000000-0005-0000-0000-000017150000}"/>
    <cellStyle name="Calculation 2 4 3 2 16 2" xfId="6067" xr:uid="{00000000-0005-0000-0000-000018150000}"/>
    <cellStyle name="Calculation 2 4 3 2 16 3" xfId="6068" xr:uid="{00000000-0005-0000-0000-000019150000}"/>
    <cellStyle name="Calculation 2 4 3 2 16 4" xfId="6069" xr:uid="{00000000-0005-0000-0000-00001A150000}"/>
    <cellStyle name="Calculation 2 4 3 2 16 5" xfId="6070" xr:uid="{00000000-0005-0000-0000-00001B150000}"/>
    <cellStyle name="Calculation 2 4 3 2 17" xfId="6071" xr:uid="{00000000-0005-0000-0000-00001C150000}"/>
    <cellStyle name="Calculation 2 4 3 2 17 2" xfId="6072" xr:uid="{00000000-0005-0000-0000-00001D150000}"/>
    <cellStyle name="Calculation 2 4 3 2 17 3" xfId="6073" xr:uid="{00000000-0005-0000-0000-00001E150000}"/>
    <cellStyle name="Calculation 2 4 3 2 17 4" xfId="6074" xr:uid="{00000000-0005-0000-0000-00001F150000}"/>
    <cellStyle name="Calculation 2 4 3 2 17 5" xfId="6075" xr:uid="{00000000-0005-0000-0000-000020150000}"/>
    <cellStyle name="Calculation 2 4 3 2 18" xfId="6076" xr:uid="{00000000-0005-0000-0000-000021150000}"/>
    <cellStyle name="Calculation 2 4 3 2 2" xfId="6077" xr:uid="{00000000-0005-0000-0000-000022150000}"/>
    <cellStyle name="Calculation 2 4 3 2 2 10" xfId="6078" xr:uid="{00000000-0005-0000-0000-000023150000}"/>
    <cellStyle name="Calculation 2 4 3 2 2 10 2" xfId="6079" xr:uid="{00000000-0005-0000-0000-000024150000}"/>
    <cellStyle name="Calculation 2 4 3 2 2 10 3" xfId="6080" xr:uid="{00000000-0005-0000-0000-000025150000}"/>
    <cellStyle name="Calculation 2 4 3 2 2 10 4" xfId="6081" xr:uid="{00000000-0005-0000-0000-000026150000}"/>
    <cellStyle name="Calculation 2 4 3 2 2 10 5" xfId="6082" xr:uid="{00000000-0005-0000-0000-000027150000}"/>
    <cellStyle name="Calculation 2 4 3 2 2 11" xfId="6083" xr:uid="{00000000-0005-0000-0000-000028150000}"/>
    <cellStyle name="Calculation 2 4 3 2 2 11 2" xfId="6084" xr:uid="{00000000-0005-0000-0000-000029150000}"/>
    <cellStyle name="Calculation 2 4 3 2 2 11 3" xfId="6085" xr:uid="{00000000-0005-0000-0000-00002A150000}"/>
    <cellStyle name="Calculation 2 4 3 2 2 11 4" xfId="6086" xr:uid="{00000000-0005-0000-0000-00002B150000}"/>
    <cellStyle name="Calculation 2 4 3 2 2 11 5" xfId="6087" xr:uid="{00000000-0005-0000-0000-00002C150000}"/>
    <cellStyle name="Calculation 2 4 3 2 2 12" xfId="6088" xr:uid="{00000000-0005-0000-0000-00002D150000}"/>
    <cellStyle name="Calculation 2 4 3 2 2 12 2" xfId="6089" xr:uid="{00000000-0005-0000-0000-00002E150000}"/>
    <cellStyle name="Calculation 2 4 3 2 2 12 3" xfId="6090" xr:uid="{00000000-0005-0000-0000-00002F150000}"/>
    <cellStyle name="Calculation 2 4 3 2 2 12 4" xfId="6091" xr:uid="{00000000-0005-0000-0000-000030150000}"/>
    <cellStyle name="Calculation 2 4 3 2 2 12 5" xfId="6092" xr:uid="{00000000-0005-0000-0000-000031150000}"/>
    <cellStyle name="Calculation 2 4 3 2 2 13" xfId="6093" xr:uid="{00000000-0005-0000-0000-000032150000}"/>
    <cellStyle name="Calculation 2 4 3 2 2 13 2" xfId="6094" xr:uid="{00000000-0005-0000-0000-000033150000}"/>
    <cellStyle name="Calculation 2 4 3 2 2 13 3" xfId="6095" xr:uid="{00000000-0005-0000-0000-000034150000}"/>
    <cellStyle name="Calculation 2 4 3 2 2 13 4" xfId="6096" xr:uid="{00000000-0005-0000-0000-000035150000}"/>
    <cellStyle name="Calculation 2 4 3 2 2 13 5" xfId="6097" xr:uid="{00000000-0005-0000-0000-000036150000}"/>
    <cellStyle name="Calculation 2 4 3 2 2 14" xfId="6098" xr:uid="{00000000-0005-0000-0000-000037150000}"/>
    <cellStyle name="Calculation 2 4 3 2 2 14 2" xfId="6099" xr:uid="{00000000-0005-0000-0000-000038150000}"/>
    <cellStyle name="Calculation 2 4 3 2 2 14 3" xfId="6100" xr:uid="{00000000-0005-0000-0000-000039150000}"/>
    <cellStyle name="Calculation 2 4 3 2 2 14 4" xfId="6101" xr:uid="{00000000-0005-0000-0000-00003A150000}"/>
    <cellStyle name="Calculation 2 4 3 2 2 14 5" xfId="6102" xr:uid="{00000000-0005-0000-0000-00003B150000}"/>
    <cellStyle name="Calculation 2 4 3 2 2 15" xfId="6103" xr:uid="{00000000-0005-0000-0000-00003C150000}"/>
    <cellStyle name="Calculation 2 4 3 2 2 15 2" xfId="6104" xr:uid="{00000000-0005-0000-0000-00003D150000}"/>
    <cellStyle name="Calculation 2 4 3 2 2 15 3" xfId="6105" xr:uid="{00000000-0005-0000-0000-00003E150000}"/>
    <cellStyle name="Calculation 2 4 3 2 2 15 4" xfId="6106" xr:uid="{00000000-0005-0000-0000-00003F150000}"/>
    <cellStyle name="Calculation 2 4 3 2 2 15 5" xfId="6107" xr:uid="{00000000-0005-0000-0000-000040150000}"/>
    <cellStyle name="Calculation 2 4 3 2 2 16" xfId="6108" xr:uid="{00000000-0005-0000-0000-000041150000}"/>
    <cellStyle name="Calculation 2 4 3 2 2 16 2" xfId="6109" xr:uid="{00000000-0005-0000-0000-000042150000}"/>
    <cellStyle name="Calculation 2 4 3 2 2 16 3" xfId="6110" xr:uid="{00000000-0005-0000-0000-000043150000}"/>
    <cellStyle name="Calculation 2 4 3 2 2 16 4" xfId="6111" xr:uid="{00000000-0005-0000-0000-000044150000}"/>
    <cellStyle name="Calculation 2 4 3 2 2 16 5" xfId="6112" xr:uid="{00000000-0005-0000-0000-000045150000}"/>
    <cellStyle name="Calculation 2 4 3 2 2 17" xfId="6113" xr:uid="{00000000-0005-0000-0000-000046150000}"/>
    <cellStyle name="Calculation 2 4 3 2 2 17 2" xfId="6114" xr:uid="{00000000-0005-0000-0000-000047150000}"/>
    <cellStyle name="Calculation 2 4 3 2 2 17 3" xfId="6115" xr:uid="{00000000-0005-0000-0000-000048150000}"/>
    <cellStyle name="Calculation 2 4 3 2 2 17 4" xfId="6116" xr:uid="{00000000-0005-0000-0000-000049150000}"/>
    <cellStyle name="Calculation 2 4 3 2 2 17 5" xfId="6117" xr:uid="{00000000-0005-0000-0000-00004A150000}"/>
    <cellStyle name="Calculation 2 4 3 2 2 18" xfId="6118" xr:uid="{00000000-0005-0000-0000-00004B150000}"/>
    <cellStyle name="Calculation 2 4 3 2 2 2" xfId="6119" xr:uid="{00000000-0005-0000-0000-00004C150000}"/>
    <cellStyle name="Calculation 2 4 3 2 2 2 10" xfId="6120" xr:uid="{00000000-0005-0000-0000-00004D150000}"/>
    <cellStyle name="Calculation 2 4 3 2 2 2 2" xfId="6121" xr:uid="{00000000-0005-0000-0000-00004E150000}"/>
    <cellStyle name="Calculation 2 4 3 2 2 2 2 2" xfId="6122" xr:uid="{00000000-0005-0000-0000-00004F150000}"/>
    <cellStyle name="Calculation 2 4 3 2 2 2 2 2 2" xfId="6123" xr:uid="{00000000-0005-0000-0000-000050150000}"/>
    <cellStyle name="Calculation 2 4 3 2 2 2 2 2 3" xfId="6124" xr:uid="{00000000-0005-0000-0000-000051150000}"/>
    <cellStyle name="Calculation 2 4 3 2 2 2 2 2 4" xfId="6125" xr:uid="{00000000-0005-0000-0000-000052150000}"/>
    <cellStyle name="Calculation 2 4 3 2 2 2 2 2 5" xfId="6126" xr:uid="{00000000-0005-0000-0000-000053150000}"/>
    <cellStyle name="Calculation 2 4 3 2 2 2 2 2 6" xfId="6127" xr:uid="{00000000-0005-0000-0000-000054150000}"/>
    <cellStyle name="Calculation 2 4 3 2 2 2 2 2 7" xfId="6128" xr:uid="{00000000-0005-0000-0000-000055150000}"/>
    <cellStyle name="Calculation 2 4 3 2 2 2 2 3" xfId="6129" xr:uid="{00000000-0005-0000-0000-000056150000}"/>
    <cellStyle name="Calculation 2 4 3 2 2 2 2 4" xfId="6130" xr:uid="{00000000-0005-0000-0000-000057150000}"/>
    <cellStyle name="Calculation 2 4 3 2 2 2 3" xfId="6131" xr:uid="{00000000-0005-0000-0000-000058150000}"/>
    <cellStyle name="Calculation 2 4 3 2 2 2 3 2" xfId="6132" xr:uid="{00000000-0005-0000-0000-000059150000}"/>
    <cellStyle name="Calculation 2 4 3 2 2 2 3 2 2" xfId="6133" xr:uid="{00000000-0005-0000-0000-00005A150000}"/>
    <cellStyle name="Calculation 2 4 3 2 2 2 3 2 3" xfId="6134" xr:uid="{00000000-0005-0000-0000-00005B150000}"/>
    <cellStyle name="Calculation 2 4 3 2 2 2 3 2 4" xfId="6135" xr:uid="{00000000-0005-0000-0000-00005C150000}"/>
    <cellStyle name="Calculation 2 4 3 2 2 2 3 2 5" xfId="6136" xr:uid="{00000000-0005-0000-0000-00005D150000}"/>
    <cellStyle name="Calculation 2 4 3 2 2 2 3 2 6" xfId="6137" xr:uid="{00000000-0005-0000-0000-00005E150000}"/>
    <cellStyle name="Calculation 2 4 3 2 2 2 3 2 7" xfId="6138" xr:uid="{00000000-0005-0000-0000-00005F150000}"/>
    <cellStyle name="Calculation 2 4 3 2 2 2 3 3" xfId="6139" xr:uid="{00000000-0005-0000-0000-000060150000}"/>
    <cellStyle name="Calculation 2 4 3 2 2 2 3 4" xfId="6140" xr:uid="{00000000-0005-0000-0000-000061150000}"/>
    <cellStyle name="Calculation 2 4 3 2 2 2 4" xfId="6141" xr:uid="{00000000-0005-0000-0000-000062150000}"/>
    <cellStyle name="Calculation 2 4 3 2 2 2 4 2" xfId="6142" xr:uid="{00000000-0005-0000-0000-000063150000}"/>
    <cellStyle name="Calculation 2 4 3 2 2 2 4 2 2" xfId="6143" xr:uid="{00000000-0005-0000-0000-000064150000}"/>
    <cellStyle name="Calculation 2 4 3 2 2 2 4 2 3" xfId="6144" xr:uid="{00000000-0005-0000-0000-000065150000}"/>
    <cellStyle name="Calculation 2 4 3 2 2 2 4 2 4" xfId="6145" xr:uid="{00000000-0005-0000-0000-000066150000}"/>
    <cellStyle name="Calculation 2 4 3 2 2 2 4 2 5" xfId="6146" xr:uid="{00000000-0005-0000-0000-000067150000}"/>
    <cellStyle name="Calculation 2 4 3 2 2 2 4 2 6" xfId="6147" xr:uid="{00000000-0005-0000-0000-000068150000}"/>
    <cellStyle name="Calculation 2 4 3 2 2 2 4 2 7" xfId="6148" xr:uid="{00000000-0005-0000-0000-000069150000}"/>
    <cellStyle name="Calculation 2 4 3 2 2 2 4 3" xfId="6149" xr:uid="{00000000-0005-0000-0000-00006A150000}"/>
    <cellStyle name="Calculation 2 4 3 2 2 2 4 4" xfId="6150" xr:uid="{00000000-0005-0000-0000-00006B150000}"/>
    <cellStyle name="Calculation 2 4 3 2 2 2 5" xfId="6151" xr:uid="{00000000-0005-0000-0000-00006C150000}"/>
    <cellStyle name="Calculation 2 4 3 2 2 2 5 2" xfId="6152" xr:uid="{00000000-0005-0000-0000-00006D150000}"/>
    <cellStyle name="Calculation 2 4 3 2 2 2 5 3" xfId="6153" xr:uid="{00000000-0005-0000-0000-00006E150000}"/>
    <cellStyle name="Calculation 2 4 3 2 2 2 5 4" xfId="6154" xr:uid="{00000000-0005-0000-0000-00006F150000}"/>
    <cellStyle name="Calculation 2 4 3 2 2 2 5 5" xfId="6155" xr:uid="{00000000-0005-0000-0000-000070150000}"/>
    <cellStyle name="Calculation 2 4 3 2 2 2 5 6" xfId="6156" xr:uid="{00000000-0005-0000-0000-000071150000}"/>
    <cellStyle name="Calculation 2 4 3 2 2 2 5 7" xfId="6157" xr:uid="{00000000-0005-0000-0000-000072150000}"/>
    <cellStyle name="Calculation 2 4 3 2 2 2 5 8" xfId="6158" xr:uid="{00000000-0005-0000-0000-000073150000}"/>
    <cellStyle name="Calculation 2 4 3 2 2 2 6" xfId="6159" xr:uid="{00000000-0005-0000-0000-000074150000}"/>
    <cellStyle name="Calculation 2 4 3 2 2 2 6 2" xfId="6160" xr:uid="{00000000-0005-0000-0000-000075150000}"/>
    <cellStyle name="Calculation 2 4 3 2 2 2 6 3" xfId="6161" xr:uid="{00000000-0005-0000-0000-000076150000}"/>
    <cellStyle name="Calculation 2 4 3 2 2 2 6 4" xfId="6162" xr:uid="{00000000-0005-0000-0000-000077150000}"/>
    <cellStyle name="Calculation 2 4 3 2 2 2 6 5" xfId="6163" xr:uid="{00000000-0005-0000-0000-000078150000}"/>
    <cellStyle name="Calculation 2 4 3 2 2 2 6 6" xfId="6164" xr:uid="{00000000-0005-0000-0000-000079150000}"/>
    <cellStyle name="Calculation 2 4 3 2 2 2 6 7" xfId="6165" xr:uid="{00000000-0005-0000-0000-00007A150000}"/>
    <cellStyle name="Calculation 2 4 3 2 2 2 7" xfId="6166" xr:uid="{00000000-0005-0000-0000-00007B150000}"/>
    <cellStyle name="Calculation 2 4 3 2 2 2 8" xfId="6167" xr:uid="{00000000-0005-0000-0000-00007C150000}"/>
    <cellStyle name="Calculation 2 4 3 2 2 2 9" xfId="6168" xr:uid="{00000000-0005-0000-0000-00007D150000}"/>
    <cellStyle name="Calculation 2 4 3 2 2 3" xfId="6169" xr:uid="{00000000-0005-0000-0000-00007E150000}"/>
    <cellStyle name="Calculation 2 4 3 2 2 3 2" xfId="6170" xr:uid="{00000000-0005-0000-0000-00007F150000}"/>
    <cellStyle name="Calculation 2 4 3 2 2 3 2 2" xfId="6171" xr:uid="{00000000-0005-0000-0000-000080150000}"/>
    <cellStyle name="Calculation 2 4 3 2 2 3 2 3" xfId="6172" xr:uid="{00000000-0005-0000-0000-000081150000}"/>
    <cellStyle name="Calculation 2 4 3 2 2 3 2 4" xfId="6173" xr:uid="{00000000-0005-0000-0000-000082150000}"/>
    <cellStyle name="Calculation 2 4 3 2 2 3 2 5" xfId="6174" xr:uid="{00000000-0005-0000-0000-000083150000}"/>
    <cellStyle name="Calculation 2 4 3 2 2 3 2 6" xfId="6175" xr:uid="{00000000-0005-0000-0000-000084150000}"/>
    <cellStyle name="Calculation 2 4 3 2 2 3 2 7" xfId="6176" xr:uid="{00000000-0005-0000-0000-000085150000}"/>
    <cellStyle name="Calculation 2 4 3 2 2 3 3" xfId="6177" xr:uid="{00000000-0005-0000-0000-000086150000}"/>
    <cellStyle name="Calculation 2 4 3 2 2 3 4" xfId="6178" xr:uid="{00000000-0005-0000-0000-000087150000}"/>
    <cellStyle name="Calculation 2 4 3 2 2 3 5" xfId="6179" xr:uid="{00000000-0005-0000-0000-000088150000}"/>
    <cellStyle name="Calculation 2 4 3 2 2 4" xfId="6180" xr:uid="{00000000-0005-0000-0000-000089150000}"/>
    <cellStyle name="Calculation 2 4 3 2 2 4 2" xfId="6181" xr:uid="{00000000-0005-0000-0000-00008A150000}"/>
    <cellStyle name="Calculation 2 4 3 2 2 4 2 2" xfId="6182" xr:uid="{00000000-0005-0000-0000-00008B150000}"/>
    <cellStyle name="Calculation 2 4 3 2 2 4 2 3" xfId="6183" xr:uid="{00000000-0005-0000-0000-00008C150000}"/>
    <cellStyle name="Calculation 2 4 3 2 2 4 2 4" xfId="6184" xr:uid="{00000000-0005-0000-0000-00008D150000}"/>
    <cellStyle name="Calculation 2 4 3 2 2 4 2 5" xfId="6185" xr:uid="{00000000-0005-0000-0000-00008E150000}"/>
    <cellStyle name="Calculation 2 4 3 2 2 4 2 6" xfId="6186" xr:uid="{00000000-0005-0000-0000-00008F150000}"/>
    <cellStyle name="Calculation 2 4 3 2 2 4 2 7" xfId="6187" xr:uid="{00000000-0005-0000-0000-000090150000}"/>
    <cellStyle name="Calculation 2 4 3 2 2 4 3" xfId="6188" xr:uid="{00000000-0005-0000-0000-000091150000}"/>
    <cellStyle name="Calculation 2 4 3 2 2 4 4" xfId="6189" xr:uid="{00000000-0005-0000-0000-000092150000}"/>
    <cellStyle name="Calculation 2 4 3 2 2 4 5" xfId="6190" xr:uid="{00000000-0005-0000-0000-000093150000}"/>
    <cellStyle name="Calculation 2 4 3 2 2 5" xfId="6191" xr:uid="{00000000-0005-0000-0000-000094150000}"/>
    <cellStyle name="Calculation 2 4 3 2 2 5 2" xfId="6192" xr:uid="{00000000-0005-0000-0000-000095150000}"/>
    <cellStyle name="Calculation 2 4 3 2 2 5 2 2" xfId="6193" xr:uid="{00000000-0005-0000-0000-000096150000}"/>
    <cellStyle name="Calculation 2 4 3 2 2 5 2 3" xfId="6194" xr:uid="{00000000-0005-0000-0000-000097150000}"/>
    <cellStyle name="Calculation 2 4 3 2 2 5 2 4" xfId="6195" xr:uid="{00000000-0005-0000-0000-000098150000}"/>
    <cellStyle name="Calculation 2 4 3 2 2 5 2 5" xfId="6196" xr:uid="{00000000-0005-0000-0000-000099150000}"/>
    <cellStyle name="Calculation 2 4 3 2 2 5 2 6" xfId="6197" xr:uid="{00000000-0005-0000-0000-00009A150000}"/>
    <cellStyle name="Calculation 2 4 3 2 2 5 2 7" xfId="6198" xr:uid="{00000000-0005-0000-0000-00009B150000}"/>
    <cellStyle name="Calculation 2 4 3 2 2 5 3" xfId="6199" xr:uid="{00000000-0005-0000-0000-00009C150000}"/>
    <cellStyle name="Calculation 2 4 3 2 2 5 4" xfId="6200" xr:uid="{00000000-0005-0000-0000-00009D150000}"/>
    <cellStyle name="Calculation 2 4 3 2 2 5 5" xfId="6201" xr:uid="{00000000-0005-0000-0000-00009E150000}"/>
    <cellStyle name="Calculation 2 4 3 2 2 6" xfId="6202" xr:uid="{00000000-0005-0000-0000-00009F150000}"/>
    <cellStyle name="Calculation 2 4 3 2 2 6 2" xfId="6203" xr:uid="{00000000-0005-0000-0000-0000A0150000}"/>
    <cellStyle name="Calculation 2 4 3 2 2 6 3" xfId="6204" xr:uid="{00000000-0005-0000-0000-0000A1150000}"/>
    <cellStyle name="Calculation 2 4 3 2 2 6 4" xfId="6205" xr:uid="{00000000-0005-0000-0000-0000A2150000}"/>
    <cellStyle name="Calculation 2 4 3 2 2 6 5" xfId="6206" xr:uid="{00000000-0005-0000-0000-0000A3150000}"/>
    <cellStyle name="Calculation 2 4 3 2 2 6 6" xfId="6207" xr:uid="{00000000-0005-0000-0000-0000A4150000}"/>
    <cellStyle name="Calculation 2 4 3 2 2 6 7" xfId="6208" xr:uid="{00000000-0005-0000-0000-0000A5150000}"/>
    <cellStyle name="Calculation 2 4 3 2 2 6 8" xfId="6209" xr:uid="{00000000-0005-0000-0000-0000A6150000}"/>
    <cellStyle name="Calculation 2 4 3 2 2 7" xfId="6210" xr:uid="{00000000-0005-0000-0000-0000A7150000}"/>
    <cellStyle name="Calculation 2 4 3 2 2 7 2" xfId="6211" xr:uid="{00000000-0005-0000-0000-0000A8150000}"/>
    <cellStyle name="Calculation 2 4 3 2 2 7 3" xfId="6212" xr:uid="{00000000-0005-0000-0000-0000A9150000}"/>
    <cellStyle name="Calculation 2 4 3 2 2 7 4" xfId="6213" xr:uid="{00000000-0005-0000-0000-0000AA150000}"/>
    <cellStyle name="Calculation 2 4 3 2 2 7 5" xfId="6214" xr:uid="{00000000-0005-0000-0000-0000AB150000}"/>
    <cellStyle name="Calculation 2 4 3 2 2 7 6" xfId="6215" xr:uid="{00000000-0005-0000-0000-0000AC150000}"/>
    <cellStyle name="Calculation 2 4 3 2 2 7 7" xfId="6216" xr:uid="{00000000-0005-0000-0000-0000AD150000}"/>
    <cellStyle name="Calculation 2 4 3 2 2 8" xfId="6217" xr:uid="{00000000-0005-0000-0000-0000AE150000}"/>
    <cellStyle name="Calculation 2 4 3 2 2 8 2" xfId="6218" xr:uid="{00000000-0005-0000-0000-0000AF150000}"/>
    <cellStyle name="Calculation 2 4 3 2 2 8 3" xfId="6219" xr:uid="{00000000-0005-0000-0000-0000B0150000}"/>
    <cellStyle name="Calculation 2 4 3 2 2 8 4" xfId="6220" xr:uid="{00000000-0005-0000-0000-0000B1150000}"/>
    <cellStyle name="Calculation 2 4 3 2 2 8 5" xfId="6221" xr:uid="{00000000-0005-0000-0000-0000B2150000}"/>
    <cellStyle name="Calculation 2 4 3 2 2 9" xfId="6222" xr:uid="{00000000-0005-0000-0000-0000B3150000}"/>
    <cellStyle name="Calculation 2 4 3 2 2 9 2" xfId="6223" xr:uid="{00000000-0005-0000-0000-0000B4150000}"/>
    <cellStyle name="Calculation 2 4 3 2 2 9 3" xfId="6224" xr:uid="{00000000-0005-0000-0000-0000B5150000}"/>
    <cellStyle name="Calculation 2 4 3 2 2 9 4" xfId="6225" xr:uid="{00000000-0005-0000-0000-0000B6150000}"/>
    <cellStyle name="Calculation 2 4 3 2 2 9 5" xfId="6226" xr:uid="{00000000-0005-0000-0000-0000B7150000}"/>
    <cellStyle name="Calculation 2 4 3 2 3" xfId="6227" xr:uid="{00000000-0005-0000-0000-0000B8150000}"/>
    <cellStyle name="Calculation 2 4 3 2 3 10" xfId="6228" xr:uid="{00000000-0005-0000-0000-0000B9150000}"/>
    <cellStyle name="Calculation 2 4 3 2 3 2" xfId="6229" xr:uid="{00000000-0005-0000-0000-0000BA150000}"/>
    <cellStyle name="Calculation 2 4 3 2 3 2 2" xfId="6230" xr:uid="{00000000-0005-0000-0000-0000BB150000}"/>
    <cellStyle name="Calculation 2 4 3 2 3 2 2 2" xfId="6231" xr:uid="{00000000-0005-0000-0000-0000BC150000}"/>
    <cellStyle name="Calculation 2 4 3 2 3 2 2 3" xfId="6232" xr:uid="{00000000-0005-0000-0000-0000BD150000}"/>
    <cellStyle name="Calculation 2 4 3 2 3 2 2 4" xfId="6233" xr:uid="{00000000-0005-0000-0000-0000BE150000}"/>
    <cellStyle name="Calculation 2 4 3 2 3 2 2 5" xfId="6234" xr:uid="{00000000-0005-0000-0000-0000BF150000}"/>
    <cellStyle name="Calculation 2 4 3 2 3 2 2 6" xfId="6235" xr:uid="{00000000-0005-0000-0000-0000C0150000}"/>
    <cellStyle name="Calculation 2 4 3 2 3 2 2 7" xfId="6236" xr:uid="{00000000-0005-0000-0000-0000C1150000}"/>
    <cellStyle name="Calculation 2 4 3 2 3 2 3" xfId="6237" xr:uid="{00000000-0005-0000-0000-0000C2150000}"/>
    <cellStyle name="Calculation 2 4 3 2 3 2 4" xfId="6238" xr:uid="{00000000-0005-0000-0000-0000C3150000}"/>
    <cellStyle name="Calculation 2 4 3 2 3 3" xfId="6239" xr:uid="{00000000-0005-0000-0000-0000C4150000}"/>
    <cellStyle name="Calculation 2 4 3 2 3 3 2" xfId="6240" xr:uid="{00000000-0005-0000-0000-0000C5150000}"/>
    <cellStyle name="Calculation 2 4 3 2 3 3 2 2" xfId="6241" xr:uid="{00000000-0005-0000-0000-0000C6150000}"/>
    <cellStyle name="Calculation 2 4 3 2 3 3 2 3" xfId="6242" xr:uid="{00000000-0005-0000-0000-0000C7150000}"/>
    <cellStyle name="Calculation 2 4 3 2 3 3 2 4" xfId="6243" xr:uid="{00000000-0005-0000-0000-0000C8150000}"/>
    <cellStyle name="Calculation 2 4 3 2 3 3 2 5" xfId="6244" xr:uid="{00000000-0005-0000-0000-0000C9150000}"/>
    <cellStyle name="Calculation 2 4 3 2 3 3 2 6" xfId="6245" xr:uid="{00000000-0005-0000-0000-0000CA150000}"/>
    <cellStyle name="Calculation 2 4 3 2 3 3 2 7" xfId="6246" xr:uid="{00000000-0005-0000-0000-0000CB150000}"/>
    <cellStyle name="Calculation 2 4 3 2 3 3 3" xfId="6247" xr:uid="{00000000-0005-0000-0000-0000CC150000}"/>
    <cellStyle name="Calculation 2 4 3 2 3 3 4" xfId="6248" xr:uid="{00000000-0005-0000-0000-0000CD150000}"/>
    <cellStyle name="Calculation 2 4 3 2 3 4" xfId="6249" xr:uid="{00000000-0005-0000-0000-0000CE150000}"/>
    <cellStyle name="Calculation 2 4 3 2 3 4 2" xfId="6250" xr:uid="{00000000-0005-0000-0000-0000CF150000}"/>
    <cellStyle name="Calculation 2 4 3 2 3 4 2 2" xfId="6251" xr:uid="{00000000-0005-0000-0000-0000D0150000}"/>
    <cellStyle name="Calculation 2 4 3 2 3 4 2 3" xfId="6252" xr:uid="{00000000-0005-0000-0000-0000D1150000}"/>
    <cellStyle name="Calculation 2 4 3 2 3 4 2 4" xfId="6253" xr:uid="{00000000-0005-0000-0000-0000D2150000}"/>
    <cellStyle name="Calculation 2 4 3 2 3 4 2 5" xfId="6254" xr:uid="{00000000-0005-0000-0000-0000D3150000}"/>
    <cellStyle name="Calculation 2 4 3 2 3 4 2 6" xfId="6255" xr:uid="{00000000-0005-0000-0000-0000D4150000}"/>
    <cellStyle name="Calculation 2 4 3 2 3 4 2 7" xfId="6256" xr:uid="{00000000-0005-0000-0000-0000D5150000}"/>
    <cellStyle name="Calculation 2 4 3 2 3 4 3" xfId="6257" xr:uid="{00000000-0005-0000-0000-0000D6150000}"/>
    <cellStyle name="Calculation 2 4 3 2 3 4 4" xfId="6258" xr:uid="{00000000-0005-0000-0000-0000D7150000}"/>
    <cellStyle name="Calculation 2 4 3 2 3 5" xfId="6259" xr:uid="{00000000-0005-0000-0000-0000D8150000}"/>
    <cellStyle name="Calculation 2 4 3 2 3 5 2" xfId="6260" xr:uid="{00000000-0005-0000-0000-0000D9150000}"/>
    <cellStyle name="Calculation 2 4 3 2 3 5 3" xfId="6261" xr:uid="{00000000-0005-0000-0000-0000DA150000}"/>
    <cellStyle name="Calculation 2 4 3 2 3 5 4" xfId="6262" xr:uid="{00000000-0005-0000-0000-0000DB150000}"/>
    <cellStyle name="Calculation 2 4 3 2 3 5 5" xfId="6263" xr:uid="{00000000-0005-0000-0000-0000DC150000}"/>
    <cellStyle name="Calculation 2 4 3 2 3 5 6" xfId="6264" xr:uid="{00000000-0005-0000-0000-0000DD150000}"/>
    <cellStyle name="Calculation 2 4 3 2 3 5 7" xfId="6265" xr:uid="{00000000-0005-0000-0000-0000DE150000}"/>
    <cellStyle name="Calculation 2 4 3 2 3 5 8" xfId="6266" xr:uid="{00000000-0005-0000-0000-0000DF150000}"/>
    <cellStyle name="Calculation 2 4 3 2 3 6" xfId="6267" xr:uid="{00000000-0005-0000-0000-0000E0150000}"/>
    <cellStyle name="Calculation 2 4 3 2 3 6 2" xfId="6268" xr:uid="{00000000-0005-0000-0000-0000E1150000}"/>
    <cellStyle name="Calculation 2 4 3 2 3 6 3" xfId="6269" xr:uid="{00000000-0005-0000-0000-0000E2150000}"/>
    <cellStyle name="Calculation 2 4 3 2 3 6 4" xfId="6270" xr:uid="{00000000-0005-0000-0000-0000E3150000}"/>
    <cellStyle name="Calculation 2 4 3 2 3 6 5" xfId="6271" xr:uid="{00000000-0005-0000-0000-0000E4150000}"/>
    <cellStyle name="Calculation 2 4 3 2 3 6 6" xfId="6272" xr:uid="{00000000-0005-0000-0000-0000E5150000}"/>
    <cellStyle name="Calculation 2 4 3 2 3 6 7" xfId="6273" xr:uid="{00000000-0005-0000-0000-0000E6150000}"/>
    <cellStyle name="Calculation 2 4 3 2 3 7" xfId="6274" xr:uid="{00000000-0005-0000-0000-0000E7150000}"/>
    <cellStyle name="Calculation 2 4 3 2 3 8" xfId="6275" xr:uid="{00000000-0005-0000-0000-0000E8150000}"/>
    <cellStyle name="Calculation 2 4 3 2 3 9" xfId="6276" xr:uid="{00000000-0005-0000-0000-0000E9150000}"/>
    <cellStyle name="Calculation 2 4 3 2 4" xfId="6277" xr:uid="{00000000-0005-0000-0000-0000EA150000}"/>
    <cellStyle name="Calculation 2 4 3 2 4 10" xfId="6278" xr:uid="{00000000-0005-0000-0000-0000EB150000}"/>
    <cellStyle name="Calculation 2 4 3 2 4 2" xfId="6279" xr:uid="{00000000-0005-0000-0000-0000EC150000}"/>
    <cellStyle name="Calculation 2 4 3 2 4 2 2" xfId="6280" xr:uid="{00000000-0005-0000-0000-0000ED150000}"/>
    <cellStyle name="Calculation 2 4 3 2 4 2 2 2" xfId="6281" xr:uid="{00000000-0005-0000-0000-0000EE150000}"/>
    <cellStyle name="Calculation 2 4 3 2 4 2 2 3" xfId="6282" xr:uid="{00000000-0005-0000-0000-0000EF150000}"/>
    <cellStyle name="Calculation 2 4 3 2 4 2 2 4" xfId="6283" xr:uid="{00000000-0005-0000-0000-0000F0150000}"/>
    <cellStyle name="Calculation 2 4 3 2 4 2 2 5" xfId="6284" xr:uid="{00000000-0005-0000-0000-0000F1150000}"/>
    <cellStyle name="Calculation 2 4 3 2 4 2 2 6" xfId="6285" xr:uid="{00000000-0005-0000-0000-0000F2150000}"/>
    <cellStyle name="Calculation 2 4 3 2 4 2 2 7" xfId="6286" xr:uid="{00000000-0005-0000-0000-0000F3150000}"/>
    <cellStyle name="Calculation 2 4 3 2 4 2 3" xfId="6287" xr:uid="{00000000-0005-0000-0000-0000F4150000}"/>
    <cellStyle name="Calculation 2 4 3 2 4 2 4" xfId="6288" xr:uid="{00000000-0005-0000-0000-0000F5150000}"/>
    <cellStyle name="Calculation 2 4 3 2 4 3" xfId="6289" xr:uid="{00000000-0005-0000-0000-0000F6150000}"/>
    <cellStyle name="Calculation 2 4 3 2 4 3 2" xfId="6290" xr:uid="{00000000-0005-0000-0000-0000F7150000}"/>
    <cellStyle name="Calculation 2 4 3 2 4 3 2 2" xfId="6291" xr:uid="{00000000-0005-0000-0000-0000F8150000}"/>
    <cellStyle name="Calculation 2 4 3 2 4 3 2 3" xfId="6292" xr:uid="{00000000-0005-0000-0000-0000F9150000}"/>
    <cellStyle name="Calculation 2 4 3 2 4 3 2 4" xfId="6293" xr:uid="{00000000-0005-0000-0000-0000FA150000}"/>
    <cellStyle name="Calculation 2 4 3 2 4 3 2 5" xfId="6294" xr:uid="{00000000-0005-0000-0000-0000FB150000}"/>
    <cellStyle name="Calculation 2 4 3 2 4 3 2 6" xfId="6295" xr:uid="{00000000-0005-0000-0000-0000FC150000}"/>
    <cellStyle name="Calculation 2 4 3 2 4 3 2 7" xfId="6296" xr:uid="{00000000-0005-0000-0000-0000FD150000}"/>
    <cellStyle name="Calculation 2 4 3 2 4 3 3" xfId="6297" xr:uid="{00000000-0005-0000-0000-0000FE150000}"/>
    <cellStyle name="Calculation 2 4 3 2 4 3 4" xfId="6298" xr:uid="{00000000-0005-0000-0000-0000FF150000}"/>
    <cellStyle name="Calculation 2 4 3 2 4 4" xfId="6299" xr:uid="{00000000-0005-0000-0000-000000160000}"/>
    <cellStyle name="Calculation 2 4 3 2 4 4 2" xfId="6300" xr:uid="{00000000-0005-0000-0000-000001160000}"/>
    <cellStyle name="Calculation 2 4 3 2 4 4 2 2" xfId="6301" xr:uid="{00000000-0005-0000-0000-000002160000}"/>
    <cellStyle name="Calculation 2 4 3 2 4 4 2 3" xfId="6302" xr:uid="{00000000-0005-0000-0000-000003160000}"/>
    <cellStyle name="Calculation 2 4 3 2 4 4 2 4" xfId="6303" xr:uid="{00000000-0005-0000-0000-000004160000}"/>
    <cellStyle name="Calculation 2 4 3 2 4 4 2 5" xfId="6304" xr:uid="{00000000-0005-0000-0000-000005160000}"/>
    <cellStyle name="Calculation 2 4 3 2 4 4 2 6" xfId="6305" xr:uid="{00000000-0005-0000-0000-000006160000}"/>
    <cellStyle name="Calculation 2 4 3 2 4 4 2 7" xfId="6306" xr:uid="{00000000-0005-0000-0000-000007160000}"/>
    <cellStyle name="Calculation 2 4 3 2 4 4 3" xfId="6307" xr:uid="{00000000-0005-0000-0000-000008160000}"/>
    <cellStyle name="Calculation 2 4 3 2 4 4 4" xfId="6308" xr:uid="{00000000-0005-0000-0000-000009160000}"/>
    <cellStyle name="Calculation 2 4 3 2 4 5" xfId="6309" xr:uid="{00000000-0005-0000-0000-00000A160000}"/>
    <cellStyle name="Calculation 2 4 3 2 4 5 2" xfId="6310" xr:uid="{00000000-0005-0000-0000-00000B160000}"/>
    <cellStyle name="Calculation 2 4 3 2 4 5 3" xfId="6311" xr:uid="{00000000-0005-0000-0000-00000C160000}"/>
    <cellStyle name="Calculation 2 4 3 2 4 5 4" xfId="6312" xr:uid="{00000000-0005-0000-0000-00000D160000}"/>
    <cellStyle name="Calculation 2 4 3 2 4 5 5" xfId="6313" xr:uid="{00000000-0005-0000-0000-00000E160000}"/>
    <cellStyle name="Calculation 2 4 3 2 4 5 6" xfId="6314" xr:uid="{00000000-0005-0000-0000-00000F160000}"/>
    <cellStyle name="Calculation 2 4 3 2 4 5 7" xfId="6315" xr:uid="{00000000-0005-0000-0000-000010160000}"/>
    <cellStyle name="Calculation 2 4 3 2 4 5 8" xfId="6316" xr:uid="{00000000-0005-0000-0000-000011160000}"/>
    <cellStyle name="Calculation 2 4 3 2 4 6" xfId="6317" xr:uid="{00000000-0005-0000-0000-000012160000}"/>
    <cellStyle name="Calculation 2 4 3 2 4 6 2" xfId="6318" xr:uid="{00000000-0005-0000-0000-000013160000}"/>
    <cellStyle name="Calculation 2 4 3 2 4 6 3" xfId="6319" xr:uid="{00000000-0005-0000-0000-000014160000}"/>
    <cellStyle name="Calculation 2 4 3 2 4 6 4" xfId="6320" xr:uid="{00000000-0005-0000-0000-000015160000}"/>
    <cellStyle name="Calculation 2 4 3 2 4 6 5" xfId="6321" xr:uid="{00000000-0005-0000-0000-000016160000}"/>
    <cellStyle name="Calculation 2 4 3 2 4 6 6" xfId="6322" xr:uid="{00000000-0005-0000-0000-000017160000}"/>
    <cellStyle name="Calculation 2 4 3 2 4 6 7" xfId="6323" xr:uid="{00000000-0005-0000-0000-000018160000}"/>
    <cellStyle name="Calculation 2 4 3 2 4 7" xfId="6324" xr:uid="{00000000-0005-0000-0000-000019160000}"/>
    <cellStyle name="Calculation 2 4 3 2 4 8" xfId="6325" xr:uid="{00000000-0005-0000-0000-00001A160000}"/>
    <cellStyle name="Calculation 2 4 3 2 4 9" xfId="6326" xr:uid="{00000000-0005-0000-0000-00001B160000}"/>
    <cellStyle name="Calculation 2 4 3 2 5" xfId="6327" xr:uid="{00000000-0005-0000-0000-00001C160000}"/>
    <cellStyle name="Calculation 2 4 3 2 5 2" xfId="6328" xr:uid="{00000000-0005-0000-0000-00001D160000}"/>
    <cellStyle name="Calculation 2 4 3 2 5 2 2" xfId="6329" xr:uid="{00000000-0005-0000-0000-00001E160000}"/>
    <cellStyle name="Calculation 2 4 3 2 5 2 3" xfId="6330" xr:uid="{00000000-0005-0000-0000-00001F160000}"/>
    <cellStyle name="Calculation 2 4 3 2 5 2 4" xfId="6331" xr:uid="{00000000-0005-0000-0000-000020160000}"/>
    <cellStyle name="Calculation 2 4 3 2 5 2 5" xfId="6332" xr:uid="{00000000-0005-0000-0000-000021160000}"/>
    <cellStyle name="Calculation 2 4 3 2 5 2 6" xfId="6333" xr:uid="{00000000-0005-0000-0000-000022160000}"/>
    <cellStyle name="Calculation 2 4 3 2 5 2 7" xfId="6334" xr:uid="{00000000-0005-0000-0000-000023160000}"/>
    <cellStyle name="Calculation 2 4 3 2 5 3" xfId="6335" xr:uid="{00000000-0005-0000-0000-000024160000}"/>
    <cellStyle name="Calculation 2 4 3 2 5 4" xfId="6336" xr:uid="{00000000-0005-0000-0000-000025160000}"/>
    <cellStyle name="Calculation 2 4 3 2 5 5" xfId="6337" xr:uid="{00000000-0005-0000-0000-000026160000}"/>
    <cellStyle name="Calculation 2 4 3 2 6" xfId="6338" xr:uid="{00000000-0005-0000-0000-000027160000}"/>
    <cellStyle name="Calculation 2 4 3 2 6 2" xfId="6339" xr:uid="{00000000-0005-0000-0000-000028160000}"/>
    <cellStyle name="Calculation 2 4 3 2 6 2 2" xfId="6340" xr:uid="{00000000-0005-0000-0000-000029160000}"/>
    <cellStyle name="Calculation 2 4 3 2 6 2 3" xfId="6341" xr:uid="{00000000-0005-0000-0000-00002A160000}"/>
    <cellStyle name="Calculation 2 4 3 2 6 2 4" xfId="6342" xr:uid="{00000000-0005-0000-0000-00002B160000}"/>
    <cellStyle name="Calculation 2 4 3 2 6 2 5" xfId="6343" xr:uid="{00000000-0005-0000-0000-00002C160000}"/>
    <cellStyle name="Calculation 2 4 3 2 6 2 6" xfId="6344" xr:uid="{00000000-0005-0000-0000-00002D160000}"/>
    <cellStyle name="Calculation 2 4 3 2 6 2 7" xfId="6345" xr:uid="{00000000-0005-0000-0000-00002E160000}"/>
    <cellStyle name="Calculation 2 4 3 2 6 3" xfId="6346" xr:uid="{00000000-0005-0000-0000-00002F160000}"/>
    <cellStyle name="Calculation 2 4 3 2 6 4" xfId="6347" xr:uid="{00000000-0005-0000-0000-000030160000}"/>
    <cellStyle name="Calculation 2 4 3 2 6 5" xfId="6348" xr:uid="{00000000-0005-0000-0000-000031160000}"/>
    <cellStyle name="Calculation 2 4 3 2 7" xfId="6349" xr:uid="{00000000-0005-0000-0000-000032160000}"/>
    <cellStyle name="Calculation 2 4 3 2 7 2" xfId="6350" xr:uid="{00000000-0005-0000-0000-000033160000}"/>
    <cellStyle name="Calculation 2 4 3 2 7 2 2" xfId="6351" xr:uid="{00000000-0005-0000-0000-000034160000}"/>
    <cellStyle name="Calculation 2 4 3 2 7 2 3" xfId="6352" xr:uid="{00000000-0005-0000-0000-000035160000}"/>
    <cellStyle name="Calculation 2 4 3 2 7 2 4" xfId="6353" xr:uid="{00000000-0005-0000-0000-000036160000}"/>
    <cellStyle name="Calculation 2 4 3 2 7 2 5" xfId="6354" xr:uid="{00000000-0005-0000-0000-000037160000}"/>
    <cellStyle name="Calculation 2 4 3 2 7 2 6" xfId="6355" xr:uid="{00000000-0005-0000-0000-000038160000}"/>
    <cellStyle name="Calculation 2 4 3 2 7 2 7" xfId="6356" xr:uid="{00000000-0005-0000-0000-000039160000}"/>
    <cellStyle name="Calculation 2 4 3 2 7 3" xfId="6357" xr:uid="{00000000-0005-0000-0000-00003A160000}"/>
    <cellStyle name="Calculation 2 4 3 2 7 4" xfId="6358" xr:uid="{00000000-0005-0000-0000-00003B160000}"/>
    <cellStyle name="Calculation 2 4 3 2 7 5" xfId="6359" xr:uid="{00000000-0005-0000-0000-00003C160000}"/>
    <cellStyle name="Calculation 2 4 3 2 8" xfId="6360" xr:uid="{00000000-0005-0000-0000-00003D160000}"/>
    <cellStyle name="Calculation 2 4 3 2 8 2" xfId="6361" xr:uid="{00000000-0005-0000-0000-00003E160000}"/>
    <cellStyle name="Calculation 2 4 3 2 8 2 2" xfId="6362" xr:uid="{00000000-0005-0000-0000-00003F160000}"/>
    <cellStyle name="Calculation 2 4 3 2 8 2 3" xfId="6363" xr:uid="{00000000-0005-0000-0000-000040160000}"/>
    <cellStyle name="Calculation 2 4 3 2 8 2 4" xfId="6364" xr:uid="{00000000-0005-0000-0000-000041160000}"/>
    <cellStyle name="Calculation 2 4 3 2 8 2 5" xfId="6365" xr:uid="{00000000-0005-0000-0000-000042160000}"/>
    <cellStyle name="Calculation 2 4 3 2 8 2 6" xfId="6366" xr:uid="{00000000-0005-0000-0000-000043160000}"/>
    <cellStyle name="Calculation 2 4 3 2 8 2 7" xfId="6367" xr:uid="{00000000-0005-0000-0000-000044160000}"/>
    <cellStyle name="Calculation 2 4 3 2 8 3" xfId="6368" xr:uid="{00000000-0005-0000-0000-000045160000}"/>
    <cellStyle name="Calculation 2 4 3 2 8 4" xfId="6369" xr:uid="{00000000-0005-0000-0000-000046160000}"/>
    <cellStyle name="Calculation 2 4 3 2 8 5" xfId="6370" xr:uid="{00000000-0005-0000-0000-000047160000}"/>
    <cellStyle name="Calculation 2 4 3 2 9" xfId="6371" xr:uid="{00000000-0005-0000-0000-000048160000}"/>
    <cellStyle name="Calculation 2 4 3 2 9 2" xfId="6372" xr:uid="{00000000-0005-0000-0000-000049160000}"/>
    <cellStyle name="Calculation 2 4 3 2 9 3" xfId="6373" xr:uid="{00000000-0005-0000-0000-00004A160000}"/>
    <cellStyle name="Calculation 2 4 3 2 9 4" xfId="6374" xr:uid="{00000000-0005-0000-0000-00004B160000}"/>
    <cellStyle name="Calculation 2 4 3 2 9 5" xfId="6375" xr:uid="{00000000-0005-0000-0000-00004C160000}"/>
    <cellStyle name="Calculation 2 4 3 2 9 6" xfId="6376" xr:uid="{00000000-0005-0000-0000-00004D160000}"/>
    <cellStyle name="Calculation 2 4 3 2 9 7" xfId="6377" xr:uid="{00000000-0005-0000-0000-00004E160000}"/>
    <cellStyle name="Calculation 2 4 3 2 9 8" xfId="6378" xr:uid="{00000000-0005-0000-0000-00004F160000}"/>
    <cellStyle name="Calculation 2 4 3 3" xfId="6379" xr:uid="{00000000-0005-0000-0000-000050160000}"/>
    <cellStyle name="Calculation 2 4 3 3 10" xfId="6380" xr:uid="{00000000-0005-0000-0000-000051160000}"/>
    <cellStyle name="Calculation 2 4 3 3 10 2" xfId="6381" xr:uid="{00000000-0005-0000-0000-000052160000}"/>
    <cellStyle name="Calculation 2 4 3 3 10 3" xfId="6382" xr:uid="{00000000-0005-0000-0000-000053160000}"/>
    <cellStyle name="Calculation 2 4 3 3 10 4" xfId="6383" xr:uid="{00000000-0005-0000-0000-000054160000}"/>
    <cellStyle name="Calculation 2 4 3 3 10 5" xfId="6384" xr:uid="{00000000-0005-0000-0000-000055160000}"/>
    <cellStyle name="Calculation 2 4 3 3 11" xfId="6385" xr:uid="{00000000-0005-0000-0000-000056160000}"/>
    <cellStyle name="Calculation 2 4 3 3 11 2" xfId="6386" xr:uid="{00000000-0005-0000-0000-000057160000}"/>
    <cellStyle name="Calculation 2 4 3 3 11 3" xfId="6387" xr:uid="{00000000-0005-0000-0000-000058160000}"/>
    <cellStyle name="Calculation 2 4 3 3 11 4" xfId="6388" xr:uid="{00000000-0005-0000-0000-000059160000}"/>
    <cellStyle name="Calculation 2 4 3 3 11 5" xfId="6389" xr:uid="{00000000-0005-0000-0000-00005A160000}"/>
    <cellStyle name="Calculation 2 4 3 3 12" xfId="6390" xr:uid="{00000000-0005-0000-0000-00005B160000}"/>
    <cellStyle name="Calculation 2 4 3 3 12 2" xfId="6391" xr:uid="{00000000-0005-0000-0000-00005C160000}"/>
    <cellStyle name="Calculation 2 4 3 3 12 3" xfId="6392" xr:uid="{00000000-0005-0000-0000-00005D160000}"/>
    <cellStyle name="Calculation 2 4 3 3 12 4" xfId="6393" xr:uid="{00000000-0005-0000-0000-00005E160000}"/>
    <cellStyle name="Calculation 2 4 3 3 12 5" xfId="6394" xr:uid="{00000000-0005-0000-0000-00005F160000}"/>
    <cellStyle name="Calculation 2 4 3 3 13" xfId="6395" xr:uid="{00000000-0005-0000-0000-000060160000}"/>
    <cellStyle name="Calculation 2 4 3 3 13 2" xfId="6396" xr:uid="{00000000-0005-0000-0000-000061160000}"/>
    <cellStyle name="Calculation 2 4 3 3 13 3" xfId="6397" xr:uid="{00000000-0005-0000-0000-000062160000}"/>
    <cellStyle name="Calculation 2 4 3 3 13 4" xfId="6398" xr:uid="{00000000-0005-0000-0000-000063160000}"/>
    <cellStyle name="Calculation 2 4 3 3 13 5" xfId="6399" xr:uid="{00000000-0005-0000-0000-000064160000}"/>
    <cellStyle name="Calculation 2 4 3 3 14" xfId="6400" xr:uid="{00000000-0005-0000-0000-000065160000}"/>
    <cellStyle name="Calculation 2 4 3 3 14 2" xfId="6401" xr:uid="{00000000-0005-0000-0000-000066160000}"/>
    <cellStyle name="Calculation 2 4 3 3 14 3" xfId="6402" xr:uid="{00000000-0005-0000-0000-000067160000}"/>
    <cellStyle name="Calculation 2 4 3 3 14 4" xfId="6403" xr:uid="{00000000-0005-0000-0000-000068160000}"/>
    <cellStyle name="Calculation 2 4 3 3 14 5" xfId="6404" xr:uid="{00000000-0005-0000-0000-000069160000}"/>
    <cellStyle name="Calculation 2 4 3 3 15" xfId="6405" xr:uid="{00000000-0005-0000-0000-00006A160000}"/>
    <cellStyle name="Calculation 2 4 3 3 15 2" xfId="6406" xr:uid="{00000000-0005-0000-0000-00006B160000}"/>
    <cellStyle name="Calculation 2 4 3 3 15 3" xfId="6407" xr:uid="{00000000-0005-0000-0000-00006C160000}"/>
    <cellStyle name="Calculation 2 4 3 3 15 4" xfId="6408" xr:uid="{00000000-0005-0000-0000-00006D160000}"/>
    <cellStyle name="Calculation 2 4 3 3 15 5" xfId="6409" xr:uid="{00000000-0005-0000-0000-00006E160000}"/>
    <cellStyle name="Calculation 2 4 3 3 16" xfId="6410" xr:uid="{00000000-0005-0000-0000-00006F160000}"/>
    <cellStyle name="Calculation 2 4 3 3 16 2" xfId="6411" xr:uid="{00000000-0005-0000-0000-000070160000}"/>
    <cellStyle name="Calculation 2 4 3 3 16 3" xfId="6412" xr:uid="{00000000-0005-0000-0000-000071160000}"/>
    <cellStyle name="Calculation 2 4 3 3 16 4" xfId="6413" xr:uid="{00000000-0005-0000-0000-000072160000}"/>
    <cellStyle name="Calculation 2 4 3 3 16 5" xfId="6414" xr:uid="{00000000-0005-0000-0000-000073160000}"/>
    <cellStyle name="Calculation 2 4 3 3 17" xfId="6415" xr:uid="{00000000-0005-0000-0000-000074160000}"/>
    <cellStyle name="Calculation 2 4 3 3 17 2" xfId="6416" xr:uid="{00000000-0005-0000-0000-000075160000}"/>
    <cellStyle name="Calculation 2 4 3 3 17 3" xfId="6417" xr:uid="{00000000-0005-0000-0000-000076160000}"/>
    <cellStyle name="Calculation 2 4 3 3 17 4" xfId="6418" xr:uid="{00000000-0005-0000-0000-000077160000}"/>
    <cellStyle name="Calculation 2 4 3 3 17 5" xfId="6419" xr:uid="{00000000-0005-0000-0000-000078160000}"/>
    <cellStyle name="Calculation 2 4 3 3 18" xfId="6420" xr:uid="{00000000-0005-0000-0000-000079160000}"/>
    <cellStyle name="Calculation 2 4 3 3 2" xfId="6421" xr:uid="{00000000-0005-0000-0000-00007A160000}"/>
    <cellStyle name="Calculation 2 4 3 3 2 10" xfId="6422" xr:uid="{00000000-0005-0000-0000-00007B160000}"/>
    <cellStyle name="Calculation 2 4 3 3 2 2" xfId="6423" xr:uid="{00000000-0005-0000-0000-00007C160000}"/>
    <cellStyle name="Calculation 2 4 3 3 2 2 2" xfId="6424" xr:uid="{00000000-0005-0000-0000-00007D160000}"/>
    <cellStyle name="Calculation 2 4 3 3 2 2 2 2" xfId="6425" xr:uid="{00000000-0005-0000-0000-00007E160000}"/>
    <cellStyle name="Calculation 2 4 3 3 2 2 2 3" xfId="6426" xr:uid="{00000000-0005-0000-0000-00007F160000}"/>
    <cellStyle name="Calculation 2 4 3 3 2 2 2 4" xfId="6427" xr:uid="{00000000-0005-0000-0000-000080160000}"/>
    <cellStyle name="Calculation 2 4 3 3 2 2 2 5" xfId="6428" xr:uid="{00000000-0005-0000-0000-000081160000}"/>
    <cellStyle name="Calculation 2 4 3 3 2 2 2 6" xfId="6429" xr:uid="{00000000-0005-0000-0000-000082160000}"/>
    <cellStyle name="Calculation 2 4 3 3 2 2 2 7" xfId="6430" xr:uid="{00000000-0005-0000-0000-000083160000}"/>
    <cellStyle name="Calculation 2 4 3 3 2 2 3" xfId="6431" xr:uid="{00000000-0005-0000-0000-000084160000}"/>
    <cellStyle name="Calculation 2 4 3 3 2 2 4" xfId="6432" xr:uid="{00000000-0005-0000-0000-000085160000}"/>
    <cellStyle name="Calculation 2 4 3 3 2 3" xfId="6433" xr:uid="{00000000-0005-0000-0000-000086160000}"/>
    <cellStyle name="Calculation 2 4 3 3 2 3 2" xfId="6434" xr:uid="{00000000-0005-0000-0000-000087160000}"/>
    <cellStyle name="Calculation 2 4 3 3 2 3 2 2" xfId="6435" xr:uid="{00000000-0005-0000-0000-000088160000}"/>
    <cellStyle name="Calculation 2 4 3 3 2 3 2 3" xfId="6436" xr:uid="{00000000-0005-0000-0000-000089160000}"/>
    <cellStyle name="Calculation 2 4 3 3 2 3 2 4" xfId="6437" xr:uid="{00000000-0005-0000-0000-00008A160000}"/>
    <cellStyle name="Calculation 2 4 3 3 2 3 2 5" xfId="6438" xr:uid="{00000000-0005-0000-0000-00008B160000}"/>
    <cellStyle name="Calculation 2 4 3 3 2 3 2 6" xfId="6439" xr:uid="{00000000-0005-0000-0000-00008C160000}"/>
    <cellStyle name="Calculation 2 4 3 3 2 3 2 7" xfId="6440" xr:uid="{00000000-0005-0000-0000-00008D160000}"/>
    <cellStyle name="Calculation 2 4 3 3 2 3 3" xfId="6441" xr:uid="{00000000-0005-0000-0000-00008E160000}"/>
    <cellStyle name="Calculation 2 4 3 3 2 3 4" xfId="6442" xr:uid="{00000000-0005-0000-0000-00008F160000}"/>
    <cellStyle name="Calculation 2 4 3 3 2 4" xfId="6443" xr:uid="{00000000-0005-0000-0000-000090160000}"/>
    <cellStyle name="Calculation 2 4 3 3 2 4 2" xfId="6444" xr:uid="{00000000-0005-0000-0000-000091160000}"/>
    <cellStyle name="Calculation 2 4 3 3 2 4 2 2" xfId="6445" xr:uid="{00000000-0005-0000-0000-000092160000}"/>
    <cellStyle name="Calculation 2 4 3 3 2 4 2 3" xfId="6446" xr:uid="{00000000-0005-0000-0000-000093160000}"/>
    <cellStyle name="Calculation 2 4 3 3 2 4 2 4" xfId="6447" xr:uid="{00000000-0005-0000-0000-000094160000}"/>
    <cellStyle name="Calculation 2 4 3 3 2 4 2 5" xfId="6448" xr:uid="{00000000-0005-0000-0000-000095160000}"/>
    <cellStyle name="Calculation 2 4 3 3 2 4 2 6" xfId="6449" xr:uid="{00000000-0005-0000-0000-000096160000}"/>
    <cellStyle name="Calculation 2 4 3 3 2 4 2 7" xfId="6450" xr:uid="{00000000-0005-0000-0000-000097160000}"/>
    <cellStyle name="Calculation 2 4 3 3 2 4 3" xfId="6451" xr:uid="{00000000-0005-0000-0000-000098160000}"/>
    <cellStyle name="Calculation 2 4 3 3 2 4 4" xfId="6452" xr:uid="{00000000-0005-0000-0000-000099160000}"/>
    <cellStyle name="Calculation 2 4 3 3 2 5" xfId="6453" xr:uid="{00000000-0005-0000-0000-00009A160000}"/>
    <cellStyle name="Calculation 2 4 3 3 2 5 2" xfId="6454" xr:uid="{00000000-0005-0000-0000-00009B160000}"/>
    <cellStyle name="Calculation 2 4 3 3 2 5 3" xfId="6455" xr:uid="{00000000-0005-0000-0000-00009C160000}"/>
    <cellStyle name="Calculation 2 4 3 3 2 5 4" xfId="6456" xr:uid="{00000000-0005-0000-0000-00009D160000}"/>
    <cellStyle name="Calculation 2 4 3 3 2 5 5" xfId="6457" xr:uid="{00000000-0005-0000-0000-00009E160000}"/>
    <cellStyle name="Calculation 2 4 3 3 2 5 6" xfId="6458" xr:uid="{00000000-0005-0000-0000-00009F160000}"/>
    <cellStyle name="Calculation 2 4 3 3 2 5 7" xfId="6459" xr:uid="{00000000-0005-0000-0000-0000A0160000}"/>
    <cellStyle name="Calculation 2 4 3 3 2 5 8" xfId="6460" xr:uid="{00000000-0005-0000-0000-0000A1160000}"/>
    <cellStyle name="Calculation 2 4 3 3 2 6" xfId="6461" xr:uid="{00000000-0005-0000-0000-0000A2160000}"/>
    <cellStyle name="Calculation 2 4 3 3 2 6 2" xfId="6462" xr:uid="{00000000-0005-0000-0000-0000A3160000}"/>
    <cellStyle name="Calculation 2 4 3 3 2 6 3" xfId="6463" xr:uid="{00000000-0005-0000-0000-0000A4160000}"/>
    <cellStyle name="Calculation 2 4 3 3 2 6 4" xfId="6464" xr:uid="{00000000-0005-0000-0000-0000A5160000}"/>
    <cellStyle name="Calculation 2 4 3 3 2 6 5" xfId="6465" xr:uid="{00000000-0005-0000-0000-0000A6160000}"/>
    <cellStyle name="Calculation 2 4 3 3 2 6 6" xfId="6466" xr:uid="{00000000-0005-0000-0000-0000A7160000}"/>
    <cellStyle name="Calculation 2 4 3 3 2 6 7" xfId="6467" xr:uid="{00000000-0005-0000-0000-0000A8160000}"/>
    <cellStyle name="Calculation 2 4 3 3 2 7" xfId="6468" xr:uid="{00000000-0005-0000-0000-0000A9160000}"/>
    <cellStyle name="Calculation 2 4 3 3 2 8" xfId="6469" xr:uid="{00000000-0005-0000-0000-0000AA160000}"/>
    <cellStyle name="Calculation 2 4 3 3 2 9" xfId="6470" xr:uid="{00000000-0005-0000-0000-0000AB160000}"/>
    <cellStyle name="Calculation 2 4 3 3 3" xfId="6471" xr:uid="{00000000-0005-0000-0000-0000AC160000}"/>
    <cellStyle name="Calculation 2 4 3 3 3 2" xfId="6472" xr:uid="{00000000-0005-0000-0000-0000AD160000}"/>
    <cellStyle name="Calculation 2 4 3 3 3 2 2" xfId="6473" xr:uid="{00000000-0005-0000-0000-0000AE160000}"/>
    <cellStyle name="Calculation 2 4 3 3 3 2 3" xfId="6474" xr:uid="{00000000-0005-0000-0000-0000AF160000}"/>
    <cellStyle name="Calculation 2 4 3 3 3 2 4" xfId="6475" xr:uid="{00000000-0005-0000-0000-0000B0160000}"/>
    <cellStyle name="Calculation 2 4 3 3 3 2 5" xfId="6476" xr:uid="{00000000-0005-0000-0000-0000B1160000}"/>
    <cellStyle name="Calculation 2 4 3 3 3 2 6" xfId="6477" xr:uid="{00000000-0005-0000-0000-0000B2160000}"/>
    <cellStyle name="Calculation 2 4 3 3 3 2 7" xfId="6478" xr:uid="{00000000-0005-0000-0000-0000B3160000}"/>
    <cellStyle name="Calculation 2 4 3 3 3 3" xfId="6479" xr:uid="{00000000-0005-0000-0000-0000B4160000}"/>
    <cellStyle name="Calculation 2 4 3 3 3 4" xfId="6480" xr:uid="{00000000-0005-0000-0000-0000B5160000}"/>
    <cellStyle name="Calculation 2 4 3 3 3 5" xfId="6481" xr:uid="{00000000-0005-0000-0000-0000B6160000}"/>
    <cellStyle name="Calculation 2 4 3 3 4" xfId="6482" xr:uid="{00000000-0005-0000-0000-0000B7160000}"/>
    <cellStyle name="Calculation 2 4 3 3 4 2" xfId="6483" xr:uid="{00000000-0005-0000-0000-0000B8160000}"/>
    <cellStyle name="Calculation 2 4 3 3 4 2 2" xfId="6484" xr:uid="{00000000-0005-0000-0000-0000B9160000}"/>
    <cellStyle name="Calculation 2 4 3 3 4 2 3" xfId="6485" xr:uid="{00000000-0005-0000-0000-0000BA160000}"/>
    <cellStyle name="Calculation 2 4 3 3 4 2 4" xfId="6486" xr:uid="{00000000-0005-0000-0000-0000BB160000}"/>
    <cellStyle name="Calculation 2 4 3 3 4 2 5" xfId="6487" xr:uid="{00000000-0005-0000-0000-0000BC160000}"/>
    <cellStyle name="Calculation 2 4 3 3 4 2 6" xfId="6488" xr:uid="{00000000-0005-0000-0000-0000BD160000}"/>
    <cellStyle name="Calculation 2 4 3 3 4 2 7" xfId="6489" xr:uid="{00000000-0005-0000-0000-0000BE160000}"/>
    <cellStyle name="Calculation 2 4 3 3 4 3" xfId="6490" xr:uid="{00000000-0005-0000-0000-0000BF160000}"/>
    <cellStyle name="Calculation 2 4 3 3 4 4" xfId="6491" xr:uid="{00000000-0005-0000-0000-0000C0160000}"/>
    <cellStyle name="Calculation 2 4 3 3 4 5" xfId="6492" xr:uid="{00000000-0005-0000-0000-0000C1160000}"/>
    <cellStyle name="Calculation 2 4 3 3 5" xfId="6493" xr:uid="{00000000-0005-0000-0000-0000C2160000}"/>
    <cellStyle name="Calculation 2 4 3 3 5 2" xfId="6494" xr:uid="{00000000-0005-0000-0000-0000C3160000}"/>
    <cellStyle name="Calculation 2 4 3 3 5 2 2" xfId="6495" xr:uid="{00000000-0005-0000-0000-0000C4160000}"/>
    <cellStyle name="Calculation 2 4 3 3 5 2 3" xfId="6496" xr:uid="{00000000-0005-0000-0000-0000C5160000}"/>
    <cellStyle name="Calculation 2 4 3 3 5 2 4" xfId="6497" xr:uid="{00000000-0005-0000-0000-0000C6160000}"/>
    <cellStyle name="Calculation 2 4 3 3 5 2 5" xfId="6498" xr:uid="{00000000-0005-0000-0000-0000C7160000}"/>
    <cellStyle name="Calculation 2 4 3 3 5 2 6" xfId="6499" xr:uid="{00000000-0005-0000-0000-0000C8160000}"/>
    <cellStyle name="Calculation 2 4 3 3 5 2 7" xfId="6500" xr:uid="{00000000-0005-0000-0000-0000C9160000}"/>
    <cellStyle name="Calculation 2 4 3 3 5 3" xfId="6501" xr:uid="{00000000-0005-0000-0000-0000CA160000}"/>
    <cellStyle name="Calculation 2 4 3 3 5 4" xfId="6502" xr:uid="{00000000-0005-0000-0000-0000CB160000}"/>
    <cellStyle name="Calculation 2 4 3 3 5 5" xfId="6503" xr:uid="{00000000-0005-0000-0000-0000CC160000}"/>
    <cellStyle name="Calculation 2 4 3 3 6" xfId="6504" xr:uid="{00000000-0005-0000-0000-0000CD160000}"/>
    <cellStyle name="Calculation 2 4 3 3 6 2" xfId="6505" xr:uid="{00000000-0005-0000-0000-0000CE160000}"/>
    <cellStyle name="Calculation 2 4 3 3 6 3" xfId="6506" xr:uid="{00000000-0005-0000-0000-0000CF160000}"/>
    <cellStyle name="Calculation 2 4 3 3 6 4" xfId="6507" xr:uid="{00000000-0005-0000-0000-0000D0160000}"/>
    <cellStyle name="Calculation 2 4 3 3 6 5" xfId="6508" xr:uid="{00000000-0005-0000-0000-0000D1160000}"/>
    <cellStyle name="Calculation 2 4 3 3 6 6" xfId="6509" xr:uid="{00000000-0005-0000-0000-0000D2160000}"/>
    <cellStyle name="Calculation 2 4 3 3 6 7" xfId="6510" xr:uid="{00000000-0005-0000-0000-0000D3160000}"/>
    <cellStyle name="Calculation 2 4 3 3 6 8" xfId="6511" xr:uid="{00000000-0005-0000-0000-0000D4160000}"/>
    <cellStyle name="Calculation 2 4 3 3 7" xfId="6512" xr:uid="{00000000-0005-0000-0000-0000D5160000}"/>
    <cellStyle name="Calculation 2 4 3 3 7 2" xfId="6513" xr:uid="{00000000-0005-0000-0000-0000D6160000}"/>
    <cellStyle name="Calculation 2 4 3 3 7 3" xfId="6514" xr:uid="{00000000-0005-0000-0000-0000D7160000}"/>
    <cellStyle name="Calculation 2 4 3 3 7 4" xfId="6515" xr:uid="{00000000-0005-0000-0000-0000D8160000}"/>
    <cellStyle name="Calculation 2 4 3 3 7 5" xfId="6516" xr:uid="{00000000-0005-0000-0000-0000D9160000}"/>
    <cellStyle name="Calculation 2 4 3 3 7 6" xfId="6517" xr:uid="{00000000-0005-0000-0000-0000DA160000}"/>
    <cellStyle name="Calculation 2 4 3 3 7 7" xfId="6518" xr:uid="{00000000-0005-0000-0000-0000DB160000}"/>
    <cellStyle name="Calculation 2 4 3 3 8" xfId="6519" xr:uid="{00000000-0005-0000-0000-0000DC160000}"/>
    <cellStyle name="Calculation 2 4 3 3 8 2" xfId="6520" xr:uid="{00000000-0005-0000-0000-0000DD160000}"/>
    <cellStyle name="Calculation 2 4 3 3 8 3" xfId="6521" xr:uid="{00000000-0005-0000-0000-0000DE160000}"/>
    <cellStyle name="Calculation 2 4 3 3 8 4" xfId="6522" xr:uid="{00000000-0005-0000-0000-0000DF160000}"/>
    <cellStyle name="Calculation 2 4 3 3 8 5" xfId="6523" xr:uid="{00000000-0005-0000-0000-0000E0160000}"/>
    <cellStyle name="Calculation 2 4 3 3 9" xfId="6524" xr:uid="{00000000-0005-0000-0000-0000E1160000}"/>
    <cellStyle name="Calculation 2 4 3 3 9 2" xfId="6525" xr:uid="{00000000-0005-0000-0000-0000E2160000}"/>
    <cellStyle name="Calculation 2 4 3 3 9 3" xfId="6526" xr:uid="{00000000-0005-0000-0000-0000E3160000}"/>
    <cellStyle name="Calculation 2 4 3 3 9 4" xfId="6527" xr:uid="{00000000-0005-0000-0000-0000E4160000}"/>
    <cellStyle name="Calculation 2 4 3 3 9 5" xfId="6528" xr:uid="{00000000-0005-0000-0000-0000E5160000}"/>
    <cellStyle name="Calculation 2 4 3 4" xfId="6529" xr:uid="{00000000-0005-0000-0000-0000E6160000}"/>
    <cellStyle name="Calculation 2 4 3 4 10" xfId="6530" xr:uid="{00000000-0005-0000-0000-0000E7160000}"/>
    <cellStyle name="Calculation 2 4 3 4 2" xfId="6531" xr:uid="{00000000-0005-0000-0000-0000E8160000}"/>
    <cellStyle name="Calculation 2 4 3 4 2 2" xfId="6532" xr:uid="{00000000-0005-0000-0000-0000E9160000}"/>
    <cellStyle name="Calculation 2 4 3 4 2 2 2" xfId="6533" xr:uid="{00000000-0005-0000-0000-0000EA160000}"/>
    <cellStyle name="Calculation 2 4 3 4 2 2 3" xfId="6534" xr:uid="{00000000-0005-0000-0000-0000EB160000}"/>
    <cellStyle name="Calculation 2 4 3 4 2 2 4" xfId="6535" xr:uid="{00000000-0005-0000-0000-0000EC160000}"/>
    <cellStyle name="Calculation 2 4 3 4 2 2 5" xfId="6536" xr:uid="{00000000-0005-0000-0000-0000ED160000}"/>
    <cellStyle name="Calculation 2 4 3 4 2 2 6" xfId="6537" xr:uid="{00000000-0005-0000-0000-0000EE160000}"/>
    <cellStyle name="Calculation 2 4 3 4 2 2 7" xfId="6538" xr:uid="{00000000-0005-0000-0000-0000EF160000}"/>
    <cellStyle name="Calculation 2 4 3 4 2 3" xfId="6539" xr:uid="{00000000-0005-0000-0000-0000F0160000}"/>
    <cellStyle name="Calculation 2 4 3 4 2 4" xfId="6540" xr:uid="{00000000-0005-0000-0000-0000F1160000}"/>
    <cellStyle name="Calculation 2 4 3 4 3" xfId="6541" xr:uid="{00000000-0005-0000-0000-0000F2160000}"/>
    <cellStyle name="Calculation 2 4 3 4 3 2" xfId="6542" xr:uid="{00000000-0005-0000-0000-0000F3160000}"/>
    <cellStyle name="Calculation 2 4 3 4 3 2 2" xfId="6543" xr:uid="{00000000-0005-0000-0000-0000F4160000}"/>
    <cellStyle name="Calculation 2 4 3 4 3 2 3" xfId="6544" xr:uid="{00000000-0005-0000-0000-0000F5160000}"/>
    <cellStyle name="Calculation 2 4 3 4 3 2 4" xfId="6545" xr:uid="{00000000-0005-0000-0000-0000F6160000}"/>
    <cellStyle name="Calculation 2 4 3 4 3 2 5" xfId="6546" xr:uid="{00000000-0005-0000-0000-0000F7160000}"/>
    <cellStyle name="Calculation 2 4 3 4 3 2 6" xfId="6547" xr:uid="{00000000-0005-0000-0000-0000F8160000}"/>
    <cellStyle name="Calculation 2 4 3 4 3 2 7" xfId="6548" xr:uid="{00000000-0005-0000-0000-0000F9160000}"/>
    <cellStyle name="Calculation 2 4 3 4 3 3" xfId="6549" xr:uid="{00000000-0005-0000-0000-0000FA160000}"/>
    <cellStyle name="Calculation 2 4 3 4 3 4" xfId="6550" xr:uid="{00000000-0005-0000-0000-0000FB160000}"/>
    <cellStyle name="Calculation 2 4 3 4 4" xfId="6551" xr:uid="{00000000-0005-0000-0000-0000FC160000}"/>
    <cellStyle name="Calculation 2 4 3 4 4 2" xfId="6552" xr:uid="{00000000-0005-0000-0000-0000FD160000}"/>
    <cellStyle name="Calculation 2 4 3 4 4 2 2" xfId="6553" xr:uid="{00000000-0005-0000-0000-0000FE160000}"/>
    <cellStyle name="Calculation 2 4 3 4 4 2 3" xfId="6554" xr:uid="{00000000-0005-0000-0000-0000FF160000}"/>
    <cellStyle name="Calculation 2 4 3 4 4 2 4" xfId="6555" xr:uid="{00000000-0005-0000-0000-000000170000}"/>
    <cellStyle name="Calculation 2 4 3 4 4 2 5" xfId="6556" xr:uid="{00000000-0005-0000-0000-000001170000}"/>
    <cellStyle name="Calculation 2 4 3 4 4 2 6" xfId="6557" xr:uid="{00000000-0005-0000-0000-000002170000}"/>
    <cellStyle name="Calculation 2 4 3 4 4 2 7" xfId="6558" xr:uid="{00000000-0005-0000-0000-000003170000}"/>
    <cellStyle name="Calculation 2 4 3 4 4 3" xfId="6559" xr:uid="{00000000-0005-0000-0000-000004170000}"/>
    <cellStyle name="Calculation 2 4 3 4 4 4" xfId="6560" xr:uid="{00000000-0005-0000-0000-000005170000}"/>
    <cellStyle name="Calculation 2 4 3 4 5" xfId="6561" xr:uid="{00000000-0005-0000-0000-000006170000}"/>
    <cellStyle name="Calculation 2 4 3 4 5 2" xfId="6562" xr:uid="{00000000-0005-0000-0000-000007170000}"/>
    <cellStyle name="Calculation 2 4 3 4 5 3" xfId="6563" xr:uid="{00000000-0005-0000-0000-000008170000}"/>
    <cellStyle name="Calculation 2 4 3 4 5 4" xfId="6564" xr:uid="{00000000-0005-0000-0000-000009170000}"/>
    <cellStyle name="Calculation 2 4 3 4 5 5" xfId="6565" xr:uid="{00000000-0005-0000-0000-00000A170000}"/>
    <cellStyle name="Calculation 2 4 3 4 5 6" xfId="6566" xr:uid="{00000000-0005-0000-0000-00000B170000}"/>
    <cellStyle name="Calculation 2 4 3 4 5 7" xfId="6567" xr:uid="{00000000-0005-0000-0000-00000C170000}"/>
    <cellStyle name="Calculation 2 4 3 4 5 8" xfId="6568" xr:uid="{00000000-0005-0000-0000-00000D170000}"/>
    <cellStyle name="Calculation 2 4 3 4 6" xfId="6569" xr:uid="{00000000-0005-0000-0000-00000E170000}"/>
    <cellStyle name="Calculation 2 4 3 4 6 2" xfId="6570" xr:uid="{00000000-0005-0000-0000-00000F170000}"/>
    <cellStyle name="Calculation 2 4 3 4 6 3" xfId="6571" xr:uid="{00000000-0005-0000-0000-000010170000}"/>
    <cellStyle name="Calculation 2 4 3 4 6 4" xfId="6572" xr:uid="{00000000-0005-0000-0000-000011170000}"/>
    <cellStyle name="Calculation 2 4 3 4 6 5" xfId="6573" xr:uid="{00000000-0005-0000-0000-000012170000}"/>
    <cellStyle name="Calculation 2 4 3 4 6 6" xfId="6574" xr:uid="{00000000-0005-0000-0000-000013170000}"/>
    <cellStyle name="Calculation 2 4 3 4 6 7" xfId="6575" xr:uid="{00000000-0005-0000-0000-000014170000}"/>
    <cellStyle name="Calculation 2 4 3 4 7" xfId="6576" xr:uid="{00000000-0005-0000-0000-000015170000}"/>
    <cellStyle name="Calculation 2 4 3 4 8" xfId="6577" xr:uid="{00000000-0005-0000-0000-000016170000}"/>
    <cellStyle name="Calculation 2 4 3 4 9" xfId="6578" xr:uid="{00000000-0005-0000-0000-000017170000}"/>
    <cellStyle name="Calculation 2 4 3 5" xfId="6579" xr:uid="{00000000-0005-0000-0000-000018170000}"/>
    <cellStyle name="Calculation 2 4 3 5 10" xfId="6580" xr:uid="{00000000-0005-0000-0000-000019170000}"/>
    <cellStyle name="Calculation 2 4 3 5 2" xfId="6581" xr:uid="{00000000-0005-0000-0000-00001A170000}"/>
    <cellStyle name="Calculation 2 4 3 5 2 2" xfId="6582" xr:uid="{00000000-0005-0000-0000-00001B170000}"/>
    <cellStyle name="Calculation 2 4 3 5 2 2 2" xfId="6583" xr:uid="{00000000-0005-0000-0000-00001C170000}"/>
    <cellStyle name="Calculation 2 4 3 5 2 2 3" xfId="6584" xr:uid="{00000000-0005-0000-0000-00001D170000}"/>
    <cellStyle name="Calculation 2 4 3 5 2 2 4" xfId="6585" xr:uid="{00000000-0005-0000-0000-00001E170000}"/>
    <cellStyle name="Calculation 2 4 3 5 2 2 5" xfId="6586" xr:uid="{00000000-0005-0000-0000-00001F170000}"/>
    <cellStyle name="Calculation 2 4 3 5 2 2 6" xfId="6587" xr:uid="{00000000-0005-0000-0000-000020170000}"/>
    <cellStyle name="Calculation 2 4 3 5 2 2 7" xfId="6588" xr:uid="{00000000-0005-0000-0000-000021170000}"/>
    <cellStyle name="Calculation 2 4 3 5 2 3" xfId="6589" xr:uid="{00000000-0005-0000-0000-000022170000}"/>
    <cellStyle name="Calculation 2 4 3 5 2 4" xfId="6590" xr:uid="{00000000-0005-0000-0000-000023170000}"/>
    <cellStyle name="Calculation 2 4 3 5 3" xfId="6591" xr:uid="{00000000-0005-0000-0000-000024170000}"/>
    <cellStyle name="Calculation 2 4 3 5 3 2" xfId="6592" xr:uid="{00000000-0005-0000-0000-000025170000}"/>
    <cellStyle name="Calculation 2 4 3 5 3 2 2" xfId="6593" xr:uid="{00000000-0005-0000-0000-000026170000}"/>
    <cellStyle name="Calculation 2 4 3 5 3 2 3" xfId="6594" xr:uid="{00000000-0005-0000-0000-000027170000}"/>
    <cellStyle name="Calculation 2 4 3 5 3 2 4" xfId="6595" xr:uid="{00000000-0005-0000-0000-000028170000}"/>
    <cellStyle name="Calculation 2 4 3 5 3 2 5" xfId="6596" xr:uid="{00000000-0005-0000-0000-000029170000}"/>
    <cellStyle name="Calculation 2 4 3 5 3 2 6" xfId="6597" xr:uid="{00000000-0005-0000-0000-00002A170000}"/>
    <cellStyle name="Calculation 2 4 3 5 3 2 7" xfId="6598" xr:uid="{00000000-0005-0000-0000-00002B170000}"/>
    <cellStyle name="Calculation 2 4 3 5 3 3" xfId="6599" xr:uid="{00000000-0005-0000-0000-00002C170000}"/>
    <cellStyle name="Calculation 2 4 3 5 3 4" xfId="6600" xr:uid="{00000000-0005-0000-0000-00002D170000}"/>
    <cellStyle name="Calculation 2 4 3 5 4" xfId="6601" xr:uid="{00000000-0005-0000-0000-00002E170000}"/>
    <cellStyle name="Calculation 2 4 3 5 4 2" xfId="6602" xr:uid="{00000000-0005-0000-0000-00002F170000}"/>
    <cellStyle name="Calculation 2 4 3 5 4 2 2" xfId="6603" xr:uid="{00000000-0005-0000-0000-000030170000}"/>
    <cellStyle name="Calculation 2 4 3 5 4 2 3" xfId="6604" xr:uid="{00000000-0005-0000-0000-000031170000}"/>
    <cellStyle name="Calculation 2 4 3 5 4 2 4" xfId="6605" xr:uid="{00000000-0005-0000-0000-000032170000}"/>
    <cellStyle name="Calculation 2 4 3 5 4 2 5" xfId="6606" xr:uid="{00000000-0005-0000-0000-000033170000}"/>
    <cellStyle name="Calculation 2 4 3 5 4 2 6" xfId="6607" xr:uid="{00000000-0005-0000-0000-000034170000}"/>
    <cellStyle name="Calculation 2 4 3 5 4 2 7" xfId="6608" xr:uid="{00000000-0005-0000-0000-000035170000}"/>
    <cellStyle name="Calculation 2 4 3 5 4 3" xfId="6609" xr:uid="{00000000-0005-0000-0000-000036170000}"/>
    <cellStyle name="Calculation 2 4 3 5 4 4" xfId="6610" xr:uid="{00000000-0005-0000-0000-000037170000}"/>
    <cellStyle name="Calculation 2 4 3 5 5" xfId="6611" xr:uid="{00000000-0005-0000-0000-000038170000}"/>
    <cellStyle name="Calculation 2 4 3 5 5 2" xfId="6612" xr:uid="{00000000-0005-0000-0000-000039170000}"/>
    <cellStyle name="Calculation 2 4 3 5 5 3" xfId="6613" xr:uid="{00000000-0005-0000-0000-00003A170000}"/>
    <cellStyle name="Calculation 2 4 3 5 5 4" xfId="6614" xr:uid="{00000000-0005-0000-0000-00003B170000}"/>
    <cellStyle name="Calculation 2 4 3 5 5 5" xfId="6615" xr:uid="{00000000-0005-0000-0000-00003C170000}"/>
    <cellStyle name="Calculation 2 4 3 5 5 6" xfId="6616" xr:uid="{00000000-0005-0000-0000-00003D170000}"/>
    <cellStyle name="Calculation 2 4 3 5 5 7" xfId="6617" xr:uid="{00000000-0005-0000-0000-00003E170000}"/>
    <cellStyle name="Calculation 2 4 3 5 5 8" xfId="6618" xr:uid="{00000000-0005-0000-0000-00003F170000}"/>
    <cellStyle name="Calculation 2 4 3 5 6" xfId="6619" xr:uid="{00000000-0005-0000-0000-000040170000}"/>
    <cellStyle name="Calculation 2 4 3 5 6 2" xfId="6620" xr:uid="{00000000-0005-0000-0000-000041170000}"/>
    <cellStyle name="Calculation 2 4 3 5 6 3" xfId="6621" xr:uid="{00000000-0005-0000-0000-000042170000}"/>
    <cellStyle name="Calculation 2 4 3 5 6 4" xfId="6622" xr:uid="{00000000-0005-0000-0000-000043170000}"/>
    <cellStyle name="Calculation 2 4 3 5 6 5" xfId="6623" xr:uid="{00000000-0005-0000-0000-000044170000}"/>
    <cellStyle name="Calculation 2 4 3 5 6 6" xfId="6624" xr:uid="{00000000-0005-0000-0000-000045170000}"/>
    <cellStyle name="Calculation 2 4 3 5 6 7" xfId="6625" xr:uid="{00000000-0005-0000-0000-000046170000}"/>
    <cellStyle name="Calculation 2 4 3 5 7" xfId="6626" xr:uid="{00000000-0005-0000-0000-000047170000}"/>
    <cellStyle name="Calculation 2 4 3 5 8" xfId="6627" xr:uid="{00000000-0005-0000-0000-000048170000}"/>
    <cellStyle name="Calculation 2 4 3 5 9" xfId="6628" xr:uid="{00000000-0005-0000-0000-000049170000}"/>
    <cellStyle name="Calculation 2 4 3 6" xfId="6629" xr:uid="{00000000-0005-0000-0000-00004A170000}"/>
    <cellStyle name="Calculation 2 4 3 6 2" xfId="6630" xr:uid="{00000000-0005-0000-0000-00004B170000}"/>
    <cellStyle name="Calculation 2 4 3 6 2 2" xfId="6631" xr:uid="{00000000-0005-0000-0000-00004C170000}"/>
    <cellStyle name="Calculation 2 4 3 6 2 3" xfId="6632" xr:uid="{00000000-0005-0000-0000-00004D170000}"/>
    <cellStyle name="Calculation 2 4 3 6 2 4" xfId="6633" xr:uid="{00000000-0005-0000-0000-00004E170000}"/>
    <cellStyle name="Calculation 2 4 3 6 2 5" xfId="6634" xr:uid="{00000000-0005-0000-0000-00004F170000}"/>
    <cellStyle name="Calculation 2 4 3 6 2 6" xfId="6635" xr:uid="{00000000-0005-0000-0000-000050170000}"/>
    <cellStyle name="Calculation 2 4 3 6 2 7" xfId="6636" xr:uid="{00000000-0005-0000-0000-000051170000}"/>
    <cellStyle name="Calculation 2 4 3 6 3" xfId="6637" xr:uid="{00000000-0005-0000-0000-000052170000}"/>
    <cellStyle name="Calculation 2 4 3 6 4" xfId="6638" xr:uid="{00000000-0005-0000-0000-000053170000}"/>
    <cellStyle name="Calculation 2 4 3 6 5" xfId="6639" xr:uid="{00000000-0005-0000-0000-000054170000}"/>
    <cellStyle name="Calculation 2 4 3 7" xfId="6640" xr:uid="{00000000-0005-0000-0000-000055170000}"/>
    <cellStyle name="Calculation 2 4 3 7 2" xfId="6641" xr:uid="{00000000-0005-0000-0000-000056170000}"/>
    <cellStyle name="Calculation 2 4 3 7 2 2" xfId="6642" xr:uid="{00000000-0005-0000-0000-000057170000}"/>
    <cellStyle name="Calculation 2 4 3 7 2 3" xfId="6643" xr:uid="{00000000-0005-0000-0000-000058170000}"/>
    <cellStyle name="Calculation 2 4 3 7 2 4" xfId="6644" xr:uid="{00000000-0005-0000-0000-000059170000}"/>
    <cellStyle name="Calculation 2 4 3 7 2 5" xfId="6645" xr:uid="{00000000-0005-0000-0000-00005A170000}"/>
    <cellStyle name="Calculation 2 4 3 7 2 6" xfId="6646" xr:uid="{00000000-0005-0000-0000-00005B170000}"/>
    <cellStyle name="Calculation 2 4 3 7 2 7" xfId="6647" xr:uid="{00000000-0005-0000-0000-00005C170000}"/>
    <cellStyle name="Calculation 2 4 3 7 3" xfId="6648" xr:uid="{00000000-0005-0000-0000-00005D170000}"/>
    <cellStyle name="Calculation 2 4 3 7 4" xfId="6649" xr:uid="{00000000-0005-0000-0000-00005E170000}"/>
    <cellStyle name="Calculation 2 4 3 7 5" xfId="6650" xr:uid="{00000000-0005-0000-0000-00005F170000}"/>
    <cellStyle name="Calculation 2 4 3 8" xfId="6651" xr:uid="{00000000-0005-0000-0000-000060170000}"/>
    <cellStyle name="Calculation 2 4 3 8 2" xfId="6652" xr:uid="{00000000-0005-0000-0000-000061170000}"/>
    <cellStyle name="Calculation 2 4 3 8 2 2" xfId="6653" xr:uid="{00000000-0005-0000-0000-000062170000}"/>
    <cellStyle name="Calculation 2 4 3 8 2 3" xfId="6654" xr:uid="{00000000-0005-0000-0000-000063170000}"/>
    <cellStyle name="Calculation 2 4 3 8 2 4" xfId="6655" xr:uid="{00000000-0005-0000-0000-000064170000}"/>
    <cellStyle name="Calculation 2 4 3 8 2 5" xfId="6656" xr:uid="{00000000-0005-0000-0000-000065170000}"/>
    <cellStyle name="Calculation 2 4 3 8 2 6" xfId="6657" xr:uid="{00000000-0005-0000-0000-000066170000}"/>
    <cellStyle name="Calculation 2 4 3 8 2 7" xfId="6658" xr:uid="{00000000-0005-0000-0000-000067170000}"/>
    <cellStyle name="Calculation 2 4 3 8 3" xfId="6659" xr:uid="{00000000-0005-0000-0000-000068170000}"/>
    <cellStyle name="Calculation 2 4 3 8 4" xfId="6660" xr:uid="{00000000-0005-0000-0000-000069170000}"/>
    <cellStyle name="Calculation 2 4 3 8 5" xfId="6661" xr:uid="{00000000-0005-0000-0000-00006A170000}"/>
    <cellStyle name="Calculation 2 4 3 9" xfId="6662" xr:uid="{00000000-0005-0000-0000-00006B170000}"/>
    <cellStyle name="Calculation 2 4 3 9 2" xfId="6663" xr:uid="{00000000-0005-0000-0000-00006C170000}"/>
    <cellStyle name="Calculation 2 4 3 9 2 2" xfId="6664" xr:uid="{00000000-0005-0000-0000-00006D170000}"/>
    <cellStyle name="Calculation 2 4 3 9 2 3" xfId="6665" xr:uid="{00000000-0005-0000-0000-00006E170000}"/>
    <cellStyle name="Calculation 2 4 3 9 2 4" xfId="6666" xr:uid="{00000000-0005-0000-0000-00006F170000}"/>
    <cellStyle name="Calculation 2 4 3 9 2 5" xfId="6667" xr:uid="{00000000-0005-0000-0000-000070170000}"/>
    <cellStyle name="Calculation 2 4 3 9 2 6" xfId="6668" xr:uid="{00000000-0005-0000-0000-000071170000}"/>
    <cellStyle name="Calculation 2 4 3 9 2 7" xfId="6669" xr:uid="{00000000-0005-0000-0000-000072170000}"/>
    <cellStyle name="Calculation 2 4 3 9 3" xfId="6670" xr:uid="{00000000-0005-0000-0000-000073170000}"/>
    <cellStyle name="Calculation 2 4 3 9 4" xfId="6671" xr:uid="{00000000-0005-0000-0000-000074170000}"/>
    <cellStyle name="Calculation 2 4 3 9 5" xfId="6672" xr:uid="{00000000-0005-0000-0000-000075170000}"/>
    <cellStyle name="Calculation 2 4 4" xfId="6673" xr:uid="{00000000-0005-0000-0000-000076170000}"/>
    <cellStyle name="Calculation 2 4 4 10" xfId="6674" xr:uid="{00000000-0005-0000-0000-000077170000}"/>
    <cellStyle name="Calculation 2 4 4 10 2" xfId="6675" xr:uid="{00000000-0005-0000-0000-000078170000}"/>
    <cellStyle name="Calculation 2 4 4 10 3" xfId="6676" xr:uid="{00000000-0005-0000-0000-000079170000}"/>
    <cellStyle name="Calculation 2 4 4 10 4" xfId="6677" xr:uid="{00000000-0005-0000-0000-00007A170000}"/>
    <cellStyle name="Calculation 2 4 4 10 5" xfId="6678" xr:uid="{00000000-0005-0000-0000-00007B170000}"/>
    <cellStyle name="Calculation 2 4 4 10 6" xfId="6679" xr:uid="{00000000-0005-0000-0000-00007C170000}"/>
    <cellStyle name="Calculation 2 4 4 10 7" xfId="6680" xr:uid="{00000000-0005-0000-0000-00007D170000}"/>
    <cellStyle name="Calculation 2 4 4 11" xfId="6681" xr:uid="{00000000-0005-0000-0000-00007E170000}"/>
    <cellStyle name="Calculation 2 4 4 11 2" xfId="6682" xr:uid="{00000000-0005-0000-0000-00007F170000}"/>
    <cellStyle name="Calculation 2 4 4 11 3" xfId="6683" xr:uid="{00000000-0005-0000-0000-000080170000}"/>
    <cellStyle name="Calculation 2 4 4 11 4" xfId="6684" xr:uid="{00000000-0005-0000-0000-000081170000}"/>
    <cellStyle name="Calculation 2 4 4 11 5" xfId="6685" xr:uid="{00000000-0005-0000-0000-000082170000}"/>
    <cellStyle name="Calculation 2 4 4 12" xfId="6686" xr:uid="{00000000-0005-0000-0000-000083170000}"/>
    <cellStyle name="Calculation 2 4 4 12 2" xfId="6687" xr:uid="{00000000-0005-0000-0000-000084170000}"/>
    <cellStyle name="Calculation 2 4 4 12 3" xfId="6688" xr:uid="{00000000-0005-0000-0000-000085170000}"/>
    <cellStyle name="Calculation 2 4 4 12 4" xfId="6689" xr:uid="{00000000-0005-0000-0000-000086170000}"/>
    <cellStyle name="Calculation 2 4 4 12 5" xfId="6690" xr:uid="{00000000-0005-0000-0000-000087170000}"/>
    <cellStyle name="Calculation 2 4 4 13" xfId="6691" xr:uid="{00000000-0005-0000-0000-000088170000}"/>
    <cellStyle name="Calculation 2 4 4 13 2" xfId="6692" xr:uid="{00000000-0005-0000-0000-000089170000}"/>
    <cellStyle name="Calculation 2 4 4 13 3" xfId="6693" xr:uid="{00000000-0005-0000-0000-00008A170000}"/>
    <cellStyle name="Calculation 2 4 4 13 4" xfId="6694" xr:uid="{00000000-0005-0000-0000-00008B170000}"/>
    <cellStyle name="Calculation 2 4 4 13 5" xfId="6695" xr:uid="{00000000-0005-0000-0000-00008C170000}"/>
    <cellStyle name="Calculation 2 4 4 14" xfId="6696" xr:uid="{00000000-0005-0000-0000-00008D170000}"/>
    <cellStyle name="Calculation 2 4 4 14 2" xfId="6697" xr:uid="{00000000-0005-0000-0000-00008E170000}"/>
    <cellStyle name="Calculation 2 4 4 14 3" xfId="6698" xr:uid="{00000000-0005-0000-0000-00008F170000}"/>
    <cellStyle name="Calculation 2 4 4 14 4" xfId="6699" xr:uid="{00000000-0005-0000-0000-000090170000}"/>
    <cellStyle name="Calculation 2 4 4 14 5" xfId="6700" xr:uid="{00000000-0005-0000-0000-000091170000}"/>
    <cellStyle name="Calculation 2 4 4 15" xfId="6701" xr:uid="{00000000-0005-0000-0000-000092170000}"/>
    <cellStyle name="Calculation 2 4 4 15 2" xfId="6702" xr:uid="{00000000-0005-0000-0000-000093170000}"/>
    <cellStyle name="Calculation 2 4 4 15 3" xfId="6703" xr:uid="{00000000-0005-0000-0000-000094170000}"/>
    <cellStyle name="Calculation 2 4 4 15 4" xfId="6704" xr:uid="{00000000-0005-0000-0000-000095170000}"/>
    <cellStyle name="Calculation 2 4 4 15 5" xfId="6705" xr:uid="{00000000-0005-0000-0000-000096170000}"/>
    <cellStyle name="Calculation 2 4 4 16" xfId="6706" xr:uid="{00000000-0005-0000-0000-000097170000}"/>
    <cellStyle name="Calculation 2 4 4 16 2" xfId="6707" xr:uid="{00000000-0005-0000-0000-000098170000}"/>
    <cellStyle name="Calculation 2 4 4 16 3" xfId="6708" xr:uid="{00000000-0005-0000-0000-000099170000}"/>
    <cellStyle name="Calculation 2 4 4 16 4" xfId="6709" xr:uid="{00000000-0005-0000-0000-00009A170000}"/>
    <cellStyle name="Calculation 2 4 4 16 5" xfId="6710" xr:uid="{00000000-0005-0000-0000-00009B170000}"/>
    <cellStyle name="Calculation 2 4 4 17" xfId="6711" xr:uid="{00000000-0005-0000-0000-00009C170000}"/>
    <cellStyle name="Calculation 2 4 4 17 2" xfId="6712" xr:uid="{00000000-0005-0000-0000-00009D170000}"/>
    <cellStyle name="Calculation 2 4 4 17 3" xfId="6713" xr:uid="{00000000-0005-0000-0000-00009E170000}"/>
    <cellStyle name="Calculation 2 4 4 17 4" xfId="6714" xr:uid="{00000000-0005-0000-0000-00009F170000}"/>
    <cellStyle name="Calculation 2 4 4 17 5" xfId="6715" xr:uid="{00000000-0005-0000-0000-0000A0170000}"/>
    <cellStyle name="Calculation 2 4 4 18" xfId="6716" xr:uid="{00000000-0005-0000-0000-0000A1170000}"/>
    <cellStyle name="Calculation 2 4 4 2" xfId="6717" xr:uid="{00000000-0005-0000-0000-0000A2170000}"/>
    <cellStyle name="Calculation 2 4 4 2 10" xfId="6718" xr:uid="{00000000-0005-0000-0000-0000A3170000}"/>
    <cellStyle name="Calculation 2 4 4 2 10 2" xfId="6719" xr:uid="{00000000-0005-0000-0000-0000A4170000}"/>
    <cellStyle name="Calculation 2 4 4 2 10 3" xfId="6720" xr:uid="{00000000-0005-0000-0000-0000A5170000}"/>
    <cellStyle name="Calculation 2 4 4 2 10 4" xfId="6721" xr:uid="{00000000-0005-0000-0000-0000A6170000}"/>
    <cellStyle name="Calculation 2 4 4 2 10 5" xfId="6722" xr:uid="{00000000-0005-0000-0000-0000A7170000}"/>
    <cellStyle name="Calculation 2 4 4 2 11" xfId="6723" xr:uid="{00000000-0005-0000-0000-0000A8170000}"/>
    <cellStyle name="Calculation 2 4 4 2 11 2" xfId="6724" xr:uid="{00000000-0005-0000-0000-0000A9170000}"/>
    <cellStyle name="Calculation 2 4 4 2 11 3" xfId="6725" xr:uid="{00000000-0005-0000-0000-0000AA170000}"/>
    <cellStyle name="Calculation 2 4 4 2 11 4" xfId="6726" xr:uid="{00000000-0005-0000-0000-0000AB170000}"/>
    <cellStyle name="Calculation 2 4 4 2 11 5" xfId="6727" xr:uid="{00000000-0005-0000-0000-0000AC170000}"/>
    <cellStyle name="Calculation 2 4 4 2 12" xfId="6728" xr:uid="{00000000-0005-0000-0000-0000AD170000}"/>
    <cellStyle name="Calculation 2 4 4 2 12 2" xfId="6729" xr:uid="{00000000-0005-0000-0000-0000AE170000}"/>
    <cellStyle name="Calculation 2 4 4 2 12 3" xfId="6730" xr:uid="{00000000-0005-0000-0000-0000AF170000}"/>
    <cellStyle name="Calculation 2 4 4 2 12 4" xfId="6731" xr:uid="{00000000-0005-0000-0000-0000B0170000}"/>
    <cellStyle name="Calculation 2 4 4 2 12 5" xfId="6732" xr:uid="{00000000-0005-0000-0000-0000B1170000}"/>
    <cellStyle name="Calculation 2 4 4 2 13" xfId="6733" xr:uid="{00000000-0005-0000-0000-0000B2170000}"/>
    <cellStyle name="Calculation 2 4 4 2 13 2" xfId="6734" xr:uid="{00000000-0005-0000-0000-0000B3170000}"/>
    <cellStyle name="Calculation 2 4 4 2 13 3" xfId="6735" xr:uid="{00000000-0005-0000-0000-0000B4170000}"/>
    <cellStyle name="Calculation 2 4 4 2 13 4" xfId="6736" xr:uid="{00000000-0005-0000-0000-0000B5170000}"/>
    <cellStyle name="Calculation 2 4 4 2 13 5" xfId="6737" xr:uid="{00000000-0005-0000-0000-0000B6170000}"/>
    <cellStyle name="Calculation 2 4 4 2 14" xfId="6738" xr:uid="{00000000-0005-0000-0000-0000B7170000}"/>
    <cellStyle name="Calculation 2 4 4 2 14 2" xfId="6739" xr:uid="{00000000-0005-0000-0000-0000B8170000}"/>
    <cellStyle name="Calculation 2 4 4 2 14 3" xfId="6740" xr:uid="{00000000-0005-0000-0000-0000B9170000}"/>
    <cellStyle name="Calculation 2 4 4 2 14 4" xfId="6741" xr:uid="{00000000-0005-0000-0000-0000BA170000}"/>
    <cellStyle name="Calculation 2 4 4 2 14 5" xfId="6742" xr:uid="{00000000-0005-0000-0000-0000BB170000}"/>
    <cellStyle name="Calculation 2 4 4 2 15" xfId="6743" xr:uid="{00000000-0005-0000-0000-0000BC170000}"/>
    <cellStyle name="Calculation 2 4 4 2 15 2" xfId="6744" xr:uid="{00000000-0005-0000-0000-0000BD170000}"/>
    <cellStyle name="Calculation 2 4 4 2 15 3" xfId="6745" xr:uid="{00000000-0005-0000-0000-0000BE170000}"/>
    <cellStyle name="Calculation 2 4 4 2 15 4" xfId="6746" xr:uid="{00000000-0005-0000-0000-0000BF170000}"/>
    <cellStyle name="Calculation 2 4 4 2 15 5" xfId="6747" xr:uid="{00000000-0005-0000-0000-0000C0170000}"/>
    <cellStyle name="Calculation 2 4 4 2 16" xfId="6748" xr:uid="{00000000-0005-0000-0000-0000C1170000}"/>
    <cellStyle name="Calculation 2 4 4 2 16 2" xfId="6749" xr:uid="{00000000-0005-0000-0000-0000C2170000}"/>
    <cellStyle name="Calculation 2 4 4 2 16 3" xfId="6750" xr:uid="{00000000-0005-0000-0000-0000C3170000}"/>
    <cellStyle name="Calculation 2 4 4 2 16 4" xfId="6751" xr:uid="{00000000-0005-0000-0000-0000C4170000}"/>
    <cellStyle name="Calculation 2 4 4 2 16 5" xfId="6752" xr:uid="{00000000-0005-0000-0000-0000C5170000}"/>
    <cellStyle name="Calculation 2 4 4 2 17" xfId="6753" xr:uid="{00000000-0005-0000-0000-0000C6170000}"/>
    <cellStyle name="Calculation 2 4 4 2 17 2" xfId="6754" xr:uid="{00000000-0005-0000-0000-0000C7170000}"/>
    <cellStyle name="Calculation 2 4 4 2 17 3" xfId="6755" xr:uid="{00000000-0005-0000-0000-0000C8170000}"/>
    <cellStyle name="Calculation 2 4 4 2 17 4" xfId="6756" xr:uid="{00000000-0005-0000-0000-0000C9170000}"/>
    <cellStyle name="Calculation 2 4 4 2 17 5" xfId="6757" xr:uid="{00000000-0005-0000-0000-0000CA170000}"/>
    <cellStyle name="Calculation 2 4 4 2 18" xfId="6758" xr:uid="{00000000-0005-0000-0000-0000CB170000}"/>
    <cellStyle name="Calculation 2 4 4 2 2" xfId="6759" xr:uid="{00000000-0005-0000-0000-0000CC170000}"/>
    <cellStyle name="Calculation 2 4 4 2 2 10" xfId="6760" xr:uid="{00000000-0005-0000-0000-0000CD170000}"/>
    <cellStyle name="Calculation 2 4 4 2 2 2" xfId="6761" xr:uid="{00000000-0005-0000-0000-0000CE170000}"/>
    <cellStyle name="Calculation 2 4 4 2 2 2 2" xfId="6762" xr:uid="{00000000-0005-0000-0000-0000CF170000}"/>
    <cellStyle name="Calculation 2 4 4 2 2 2 2 2" xfId="6763" xr:uid="{00000000-0005-0000-0000-0000D0170000}"/>
    <cellStyle name="Calculation 2 4 4 2 2 2 2 3" xfId="6764" xr:uid="{00000000-0005-0000-0000-0000D1170000}"/>
    <cellStyle name="Calculation 2 4 4 2 2 2 2 4" xfId="6765" xr:uid="{00000000-0005-0000-0000-0000D2170000}"/>
    <cellStyle name="Calculation 2 4 4 2 2 2 2 5" xfId="6766" xr:uid="{00000000-0005-0000-0000-0000D3170000}"/>
    <cellStyle name="Calculation 2 4 4 2 2 2 2 6" xfId="6767" xr:uid="{00000000-0005-0000-0000-0000D4170000}"/>
    <cellStyle name="Calculation 2 4 4 2 2 2 2 7" xfId="6768" xr:uid="{00000000-0005-0000-0000-0000D5170000}"/>
    <cellStyle name="Calculation 2 4 4 2 2 2 3" xfId="6769" xr:uid="{00000000-0005-0000-0000-0000D6170000}"/>
    <cellStyle name="Calculation 2 4 4 2 2 2 4" xfId="6770" xr:uid="{00000000-0005-0000-0000-0000D7170000}"/>
    <cellStyle name="Calculation 2 4 4 2 2 3" xfId="6771" xr:uid="{00000000-0005-0000-0000-0000D8170000}"/>
    <cellStyle name="Calculation 2 4 4 2 2 3 2" xfId="6772" xr:uid="{00000000-0005-0000-0000-0000D9170000}"/>
    <cellStyle name="Calculation 2 4 4 2 2 3 2 2" xfId="6773" xr:uid="{00000000-0005-0000-0000-0000DA170000}"/>
    <cellStyle name="Calculation 2 4 4 2 2 3 2 3" xfId="6774" xr:uid="{00000000-0005-0000-0000-0000DB170000}"/>
    <cellStyle name="Calculation 2 4 4 2 2 3 2 4" xfId="6775" xr:uid="{00000000-0005-0000-0000-0000DC170000}"/>
    <cellStyle name="Calculation 2 4 4 2 2 3 2 5" xfId="6776" xr:uid="{00000000-0005-0000-0000-0000DD170000}"/>
    <cellStyle name="Calculation 2 4 4 2 2 3 2 6" xfId="6777" xr:uid="{00000000-0005-0000-0000-0000DE170000}"/>
    <cellStyle name="Calculation 2 4 4 2 2 3 2 7" xfId="6778" xr:uid="{00000000-0005-0000-0000-0000DF170000}"/>
    <cellStyle name="Calculation 2 4 4 2 2 3 3" xfId="6779" xr:uid="{00000000-0005-0000-0000-0000E0170000}"/>
    <cellStyle name="Calculation 2 4 4 2 2 3 4" xfId="6780" xr:uid="{00000000-0005-0000-0000-0000E1170000}"/>
    <cellStyle name="Calculation 2 4 4 2 2 4" xfId="6781" xr:uid="{00000000-0005-0000-0000-0000E2170000}"/>
    <cellStyle name="Calculation 2 4 4 2 2 4 2" xfId="6782" xr:uid="{00000000-0005-0000-0000-0000E3170000}"/>
    <cellStyle name="Calculation 2 4 4 2 2 4 2 2" xfId="6783" xr:uid="{00000000-0005-0000-0000-0000E4170000}"/>
    <cellStyle name="Calculation 2 4 4 2 2 4 2 3" xfId="6784" xr:uid="{00000000-0005-0000-0000-0000E5170000}"/>
    <cellStyle name="Calculation 2 4 4 2 2 4 2 4" xfId="6785" xr:uid="{00000000-0005-0000-0000-0000E6170000}"/>
    <cellStyle name="Calculation 2 4 4 2 2 4 2 5" xfId="6786" xr:uid="{00000000-0005-0000-0000-0000E7170000}"/>
    <cellStyle name="Calculation 2 4 4 2 2 4 2 6" xfId="6787" xr:uid="{00000000-0005-0000-0000-0000E8170000}"/>
    <cellStyle name="Calculation 2 4 4 2 2 4 2 7" xfId="6788" xr:uid="{00000000-0005-0000-0000-0000E9170000}"/>
    <cellStyle name="Calculation 2 4 4 2 2 4 3" xfId="6789" xr:uid="{00000000-0005-0000-0000-0000EA170000}"/>
    <cellStyle name="Calculation 2 4 4 2 2 4 4" xfId="6790" xr:uid="{00000000-0005-0000-0000-0000EB170000}"/>
    <cellStyle name="Calculation 2 4 4 2 2 5" xfId="6791" xr:uid="{00000000-0005-0000-0000-0000EC170000}"/>
    <cellStyle name="Calculation 2 4 4 2 2 5 2" xfId="6792" xr:uid="{00000000-0005-0000-0000-0000ED170000}"/>
    <cellStyle name="Calculation 2 4 4 2 2 5 3" xfId="6793" xr:uid="{00000000-0005-0000-0000-0000EE170000}"/>
    <cellStyle name="Calculation 2 4 4 2 2 5 4" xfId="6794" xr:uid="{00000000-0005-0000-0000-0000EF170000}"/>
    <cellStyle name="Calculation 2 4 4 2 2 5 5" xfId="6795" xr:uid="{00000000-0005-0000-0000-0000F0170000}"/>
    <cellStyle name="Calculation 2 4 4 2 2 5 6" xfId="6796" xr:uid="{00000000-0005-0000-0000-0000F1170000}"/>
    <cellStyle name="Calculation 2 4 4 2 2 5 7" xfId="6797" xr:uid="{00000000-0005-0000-0000-0000F2170000}"/>
    <cellStyle name="Calculation 2 4 4 2 2 5 8" xfId="6798" xr:uid="{00000000-0005-0000-0000-0000F3170000}"/>
    <cellStyle name="Calculation 2 4 4 2 2 6" xfId="6799" xr:uid="{00000000-0005-0000-0000-0000F4170000}"/>
    <cellStyle name="Calculation 2 4 4 2 2 6 2" xfId="6800" xr:uid="{00000000-0005-0000-0000-0000F5170000}"/>
    <cellStyle name="Calculation 2 4 4 2 2 6 3" xfId="6801" xr:uid="{00000000-0005-0000-0000-0000F6170000}"/>
    <cellStyle name="Calculation 2 4 4 2 2 6 4" xfId="6802" xr:uid="{00000000-0005-0000-0000-0000F7170000}"/>
    <cellStyle name="Calculation 2 4 4 2 2 6 5" xfId="6803" xr:uid="{00000000-0005-0000-0000-0000F8170000}"/>
    <cellStyle name="Calculation 2 4 4 2 2 6 6" xfId="6804" xr:uid="{00000000-0005-0000-0000-0000F9170000}"/>
    <cellStyle name="Calculation 2 4 4 2 2 6 7" xfId="6805" xr:uid="{00000000-0005-0000-0000-0000FA170000}"/>
    <cellStyle name="Calculation 2 4 4 2 2 7" xfId="6806" xr:uid="{00000000-0005-0000-0000-0000FB170000}"/>
    <cellStyle name="Calculation 2 4 4 2 2 8" xfId="6807" xr:uid="{00000000-0005-0000-0000-0000FC170000}"/>
    <cellStyle name="Calculation 2 4 4 2 2 9" xfId="6808" xr:uid="{00000000-0005-0000-0000-0000FD170000}"/>
    <cellStyle name="Calculation 2 4 4 2 3" xfId="6809" xr:uid="{00000000-0005-0000-0000-0000FE170000}"/>
    <cellStyle name="Calculation 2 4 4 2 3 2" xfId="6810" xr:uid="{00000000-0005-0000-0000-0000FF170000}"/>
    <cellStyle name="Calculation 2 4 4 2 3 2 2" xfId="6811" xr:uid="{00000000-0005-0000-0000-000000180000}"/>
    <cellStyle name="Calculation 2 4 4 2 3 2 3" xfId="6812" xr:uid="{00000000-0005-0000-0000-000001180000}"/>
    <cellStyle name="Calculation 2 4 4 2 3 2 4" xfId="6813" xr:uid="{00000000-0005-0000-0000-000002180000}"/>
    <cellStyle name="Calculation 2 4 4 2 3 2 5" xfId="6814" xr:uid="{00000000-0005-0000-0000-000003180000}"/>
    <cellStyle name="Calculation 2 4 4 2 3 2 6" xfId="6815" xr:uid="{00000000-0005-0000-0000-000004180000}"/>
    <cellStyle name="Calculation 2 4 4 2 3 2 7" xfId="6816" xr:uid="{00000000-0005-0000-0000-000005180000}"/>
    <cellStyle name="Calculation 2 4 4 2 3 3" xfId="6817" xr:uid="{00000000-0005-0000-0000-000006180000}"/>
    <cellStyle name="Calculation 2 4 4 2 3 4" xfId="6818" xr:uid="{00000000-0005-0000-0000-000007180000}"/>
    <cellStyle name="Calculation 2 4 4 2 3 5" xfId="6819" xr:uid="{00000000-0005-0000-0000-000008180000}"/>
    <cellStyle name="Calculation 2 4 4 2 4" xfId="6820" xr:uid="{00000000-0005-0000-0000-000009180000}"/>
    <cellStyle name="Calculation 2 4 4 2 4 2" xfId="6821" xr:uid="{00000000-0005-0000-0000-00000A180000}"/>
    <cellStyle name="Calculation 2 4 4 2 4 2 2" xfId="6822" xr:uid="{00000000-0005-0000-0000-00000B180000}"/>
    <cellStyle name="Calculation 2 4 4 2 4 2 3" xfId="6823" xr:uid="{00000000-0005-0000-0000-00000C180000}"/>
    <cellStyle name="Calculation 2 4 4 2 4 2 4" xfId="6824" xr:uid="{00000000-0005-0000-0000-00000D180000}"/>
    <cellStyle name="Calculation 2 4 4 2 4 2 5" xfId="6825" xr:uid="{00000000-0005-0000-0000-00000E180000}"/>
    <cellStyle name="Calculation 2 4 4 2 4 2 6" xfId="6826" xr:uid="{00000000-0005-0000-0000-00000F180000}"/>
    <cellStyle name="Calculation 2 4 4 2 4 2 7" xfId="6827" xr:uid="{00000000-0005-0000-0000-000010180000}"/>
    <cellStyle name="Calculation 2 4 4 2 4 3" xfId="6828" xr:uid="{00000000-0005-0000-0000-000011180000}"/>
    <cellStyle name="Calculation 2 4 4 2 4 4" xfId="6829" xr:uid="{00000000-0005-0000-0000-000012180000}"/>
    <cellStyle name="Calculation 2 4 4 2 4 5" xfId="6830" xr:uid="{00000000-0005-0000-0000-000013180000}"/>
    <cellStyle name="Calculation 2 4 4 2 5" xfId="6831" xr:uid="{00000000-0005-0000-0000-000014180000}"/>
    <cellStyle name="Calculation 2 4 4 2 5 2" xfId="6832" xr:uid="{00000000-0005-0000-0000-000015180000}"/>
    <cellStyle name="Calculation 2 4 4 2 5 2 2" xfId="6833" xr:uid="{00000000-0005-0000-0000-000016180000}"/>
    <cellStyle name="Calculation 2 4 4 2 5 2 3" xfId="6834" xr:uid="{00000000-0005-0000-0000-000017180000}"/>
    <cellStyle name="Calculation 2 4 4 2 5 2 4" xfId="6835" xr:uid="{00000000-0005-0000-0000-000018180000}"/>
    <cellStyle name="Calculation 2 4 4 2 5 2 5" xfId="6836" xr:uid="{00000000-0005-0000-0000-000019180000}"/>
    <cellStyle name="Calculation 2 4 4 2 5 2 6" xfId="6837" xr:uid="{00000000-0005-0000-0000-00001A180000}"/>
    <cellStyle name="Calculation 2 4 4 2 5 2 7" xfId="6838" xr:uid="{00000000-0005-0000-0000-00001B180000}"/>
    <cellStyle name="Calculation 2 4 4 2 5 3" xfId="6839" xr:uid="{00000000-0005-0000-0000-00001C180000}"/>
    <cellStyle name="Calculation 2 4 4 2 5 4" xfId="6840" xr:uid="{00000000-0005-0000-0000-00001D180000}"/>
    <cellStyle name="Calculation 2 4 4 2 5 5" xfId="6841" xr:uid="{00000000-0005-0000-0000-00001E180000}"/>
    <cellStyle name="Calculation 2 4 4 2 6" xfId="6842" xr:uid="{00000000-0005-0000-0000-00001F180000}"/>
    <cellStyle name="Calculation 2 4 4 2 6 2" xfId="6843" xr:uid="{00000000-0005-0000-0000-000020180000}"/>
    <cellStyle name="Calculation 2 4 4 2 6 3" xfId="6844" xr:uid="{00000000-0005-0000-0000-000021180000}"/>
    <cellStyle name="Calculation 2 4 4 2 6 4" xfId="6845" xr:uid="{00000000-0005-0000-0000-000022180000}"/>
    <cellStyle name="Calculation 2 4 4 2 6 5" xfId="6846" xr:uid="{00000000-0005-0000-0000-000023180000}"/>
    <cellStyle name="Calculation 2 4 4 2 6 6" xfId="6847" xr:uid="{00000000-0005-0000-0000-000024180000}"/>
    <cellStyle name="Calculation 2 4 4 2 6 7" xfId="6848" xr:uid="{00000000-0005-0000-0000-000025180000}"/>
    <cellStyle name="Calculation 2 4 4 2 6 8" xfId="6849" xr:uid="{00000000-0005-0000-0000-000026180000}"/>
    <cellStyle name="Calculation 2 4 4 2 7" xfId="6850" xr:uid="{00000000-0005-0000-0000-000027180000}"/>
    <cellStyle name="Calculation 2 4 4 2 7 2" xfId="6851" xr:uid="{00000000-0005-0000-0000-000028180000}"/>
    <cellStyle name="Calculation 2 4 4 2 7 3" xfId="6852" xr:uid="{00000000-0005-0000-0000-000029180000}"/>
    <cellStyle name="Calculation 2 4 4 2 7 4" xfId="6853" xr:uid="{00000000-0005-0000-0000-00002A180000}"/>
    <cellStyle name="Calculation 2 4 4 2 7 5" xfId="6854" xr:uid="{00000000-0005-0000-0000-00002B180000}"/>
    <cellStyle name="Calculation 2 4 4 2 7 6" xfId="6855" xr:uid="{00000000-0005-0000-0000-00002C180000}"/>
    <cellStyle name="Calculation 2 4 4 2 7 7" xfId="6856" xr:uid="{00000000-0005-0000-0000-00002D180000}"/>
    <cellStyle name="Calculation 2 4 4 2 8" xfId="6857" xr:uid="{00000000-0005-0000-0000-00002E180000}"/>
    <cellStyle name="Calculation 2 4 4 2 8 2" xfId="6858" xr:uid="{00000000-0005-0000-0000-00002F180000}"/>
    <cellStyle name="Calculation 2 4 4 2 8 3" xfId="6859" xr:uid="{00000000-0005-0000-0000-000030180000}"/>
    <cellStyle name="Calculation 2 4 4 2 8 4" xfId="6860" xr:uid="{00000000-0005-0000-0000-000031180000}"/>
    <cellStyle name="Calculation 2 4 4 2 8 5" xfId="6861" xr:uid="{00000000-0005-0000-0000-000032180000}"/>
    <cellStyle name="Calculation 2 4 4 2 9" xfId="6862" xr:uid="{00000000-0005-0000-0000-000033180000}"/>
    <cellStyle name="Calculation 2 4 4 2 9 2" xfId="6863" xr:uid="{00000000-0005-0000-0000-000034180000}"/>
    <cellStyle name="Calculation 2 4 4 2 9 3" xfId="6864" xr:uid="{00000000-0005-0000-0000-000035180000}"/>
    <cellStyle name="Calculation 2 4 4 2 9 4" xfId="6865" xr:uid="{00000000-0005-0000-0000-000036180000}"/>
    <cellStyle name="Calculation 2 4 4 2 9 5" xfId="6866" xr:uid="{00000000-0005-0000-0000-000037180000}"/>
    <cellStyle name="Calculation 2 4 4 3" xfId="6867" xr:uid="{00000000-0005-0000-0000-000038180000}"/>
    <cellStyle name="Calculation 2 4 4 3 10" xfId="6868" xr:uid="{00000000-0005-0000-0000-000039180000}"/>
    <cellStyle name="Calculation 2 4 4 3 2" xfId="6869" xr:uid="{00000000-0005-0000-0000-00003A180000}"/>
    <cellStyle name="Calculation 2 4 4 3 2 2" xfId="6870" xr:uid="{00000000-0005-0000-0000-00003B180000}"/>
    <cellStyle name="Calculation 2 4 4 3 2 2 2" xfId="6871" xr:uid="{00000000-0005-0000-0000-00003C180000}"/>
    <cellStyle name="Calculation 2 4 4 3 2 2 3" xfId="6872" xr:uid="{00000000-0005-0000-0000-00003D180000}"/>
    <cellStyle name="Calculation 2 4 4 3 2 2 4" xfId="6873" xr:uid="{00000000-0005-0000-0000-00003E180000}"/>
    <cellStyle name="Calculation 2 4 4 3 2 2 5" xfId="6874" xr:uid="{00000000-0005-0000-0000-00003F180000}"/>
    <cellStyle name="Calculation 2 4 4 3 2 2 6" xfId="6875" xr:uid="{00000000-0005-0000-0000-000040180000}"/>
    <cellStyle name="Calculation 2 4 4 3 2 2 7" xfId="6876" xr:uid="{00000000-0005-0000-0000-000041180000}"/>
    <cellStyle name="Calculation 2 4 4 3 2 3" xfId="6877" xr:uid="{00000000-0005-0000-0000-000042180000}"/>
    <cellStyle name="Calculation 2 4 4 3 2 4" xfId="6878" xr:uid="{00000000-0005-0000-0000-000043180000}"/>
    <cellStyle name="Calculation 2 4 4 3 3" xfId="6879" xr:uid="{00000000-0005-0000-0000-000044180000}"/>
    <cellStyle name="Calculation 2 4 4 3 3 2" xfId="6880" xr:uid="{00000000-0005-0000-0000-000045180000}"/>
    <cellStyle name="Calculation 2 4 4 3 3 2 2" xfId="6881" xr:uid="{00000000-0005-0000-0000-000046180000}"/>
    <cellStyle name="Calculation 2 4 4 3 3 2 3" xfId="6882" xr:uid="{00000000-0005-0000-0000-000047180000}"/>
    <cellStyle name="Calculation 2 4 4 3 3 2 4" xfId="6883" xr:uid="{00000000-0005-0000-0000-000048180000}"/>
    <cellStyle name="Calculation 2 4 4 3 3 2 5" xfId="6884" xr:uid="{00000000-0005-0000-0000-000049180000}"/>
    <cellStyle name="Calculation 2 4 4 3 3 2 6" xfId="6885" xr:uid="{00000000-0005-0000-0000-00004A180000}"/>
    <cellStyle name="Calculation 2 4 4 3 3 2 7" xfId="6886" xr:uid="{00000000-0005-0000-0000-00004B180000}"/>
    <cellStyle name="Calculation 2 4 4 3 3 3" xfId="6887" xr:uid="{00000000-0005-0000-0000-00004C180000}"/>
    <cellStyle name="Calculation 2 4 4 3 3 4" xfId="6888" xr:uid="{00000000-0005-0000-0000-00004D180000}"/>
    <cellStyle name="Calculation 2 4 4 3 4" xfId="6889" xr:uid="{00000000-0005-0000-0000-00004E180000}"/>
    <cellStyle name="Calculation 2 4 4 3 4 2" xfId="6890" xr:uid="{00000000-0005-0000-0000-00004F180000}"/>
    <cellStyle name="Calculation 2 4 4 3 4 2 2" xfId="6891" xr:uid="{00000000-0005-0000-0000-000050180000}"/>
    <cellStyle name="Calculation 2 4 4 3 4 2 3" xfId="6892" xr:uid="{00000000-0005-0000-0000-000051180000}"/>
    <cellStyle name="Calculation 2 4 4 3 4 2 4" xfId="6893" xr:uid="{00000000-0005-0000-0000-000052180000}"/>
    <cellStyle name="Calculation 2 4 4 3 4 2 5" xfId="6894" xr:uid="{00000000-0005-0000-0000-000053180000}"/>
    <cellStyle name="Calculation 2 4 4 3 4 2 6" xfId="6895" xr:uid="{00000000-0005-0000-0000-000054180000}"/>
    <cellStyle name="Calculation 2 4 4 3 4 2 7" xfId="6896" xr:uid="{00000000-0005-0000-0000-000055180000}"/>
    <cellStyle name="Calculation 2 4 4 3 4 3" xfId="6897" xr:uid="{00000000-0005-0000-0000-000056180000}"/>
    <cellStyle name="Calculation 2 4 4 3 4 4" xfId="6898" xr:uid="{00000000-0005-0000-0000-000057180000}"/>
    <cellStyle name="Calculation 2 4 4 3 5" xfId="6899" xr:uid="{00000000-0005-0000-0000-000058180000}"/>
    <cellStyle name="Calculation 2 4 4 3 5 2" xfId="6900" xr:uid="{00000000-0005-0000-0000-000059180000}"/>
    <cellStyle name="Calculation 2 4 4 3 5 3" xfId="6901" xr:uid="{00000000-0005-0000-0000-00005A180000}"/>
    <cellStyle name="Calculation 2 4 4 3 5 4" xfId="6902" xr:uid="{00000000-0005-0000-0000-00005B180000}"/>
    <cellStyle name="Calculation 2 4 4 3 5 5" xfId="6903" xr:uid="{00000000-0005-0000-0000-00005C180000}"/>
    <cellStyle name="Calculation 2 4 4 3 5 6" xfId="6904" xr:uid="{00000000-0005-0000-0000-00005D180000}"/>
    <cellStyle name="Calculation 2 4 4 3 5 7" xfId="6905" xr:uid="{00000000-0005-0000-0000-00005E180000}"/>
    <cellStyle name="Calculation 2 4 4 3 5 8" xfId="6906" xr:uid="{00000000-0005-0000-0000-00005F180000}"/>
    <cellStyle name="Calculation 2 4 4 3 6" xfId="6907" xr:uid="{00000000-0005-0000-0000-000060180000}"/>
    <cellStyle name="Calculation 2 4 4 3 6 2" xfId="6908" xr:uid="{00000000-0005-0000-0000-000061180000}"/>
    <cellStyle name="Calculation 2 4 4 3 6 3" xfId="6909" xr:uid="{00000000-0005-0000-0000-000062180000}"/>
    <cellStyle name="Calculation 2 4 4 3 6 4" xfId="6910" xr:uid="{00000000-0005-0000-0000-000063180000}"/>
    <cellStyle name="Calculation 2 4 4 3 6 5" xfId="6911" xr:uid="{00000000-0005-0000-0000-000064180000}"/>
    <cellStyle name="Calculation 2 4 4 3 6 6" xfId="6912" xr:uid="{00000000-0005-0000-0000-000065180000}"/>
    <cellStyle name="Calculation 2 4 4 3 6 7" xfId="6913" xr:uid="{00000000-0005-0000-0000-000066180000}"/>
    <cellStyle name="Calculation 2 4 4 3 7" xfId="6914" xr:uid="{00000000-0005-0000-0000-000067180000}"/>
    <cellStyle name="Calculation 2 4 4 3 8" xfId="6915" xr:uid="{00000000-0005-0000-0000-000068180000}"/>
    <cellStyle name="Calculation 2 4 4 3 9" xfId="6916" xr:uid="{00000000-0005-0000-0000-000069180000}"/>
    <cellStyle name="Calculation 2 4 4 4" xfId="6917" xr:uid="{00000000-0005-0000-0000-00006A180000}"/>
    <cellStyle name="Calculation 2 4 4 4 10" xfId="6918" xr:uid="{00000000-0005-0000-0000-00006B180000}"/>
    <cellStyle name="Calculation 2 4 4 4 2" xfId="6919" xr:uid="{00000000-0005-0000-0000-00006C180000}"/>
    <cellStyle name="Calculation 2 4 4 4 2 2" xfId="6920" xr:uid="{00000000-0005-0000-0000-00006D180000}"/>
    <cellStyle name="Calculation 2 4 4 4 2 2 2" xfId="6921" xr:uid="{00000000-0005-0000-0000-00006E180000}"/>
    <cellStyle name="Calculation 2 4 4 4 2 2 3" xfId="6922" xr:uid="{00000000-0005-0000-0000-00006F180000}"/>
    <cellStyle name="Calculation 2 4 4 4 2 2 4" xfId="6923" xr:uid="{00000000-0005-0000-0000-000070180000}"/>
    <cellStyle name="Calculation 2 4 4 4 2 2 5" xfId="6924" xr:uid="{00000000-0005-0000-0000-000071180000}"/>
    <cellStyle name="Calculation 2 4 4 4 2 2 6" xfId="6925" xr:uid="{00000000-0005-0000-0000-000072180000}"/>
    <cellStyle name="Calculation 2 4 4 4 2 2 7" xfId="6926" xr:uid="{00000000-0005-0000-0000-000073180000}"/>
    <cellStyle name="Calculation 2 4 4 4 2 3" xfId="6927" xr:uid="{00000000-0005-0000-0000-000074180000}"/>
    <cellStyle name="Calculation 2 4 4 4 2 4" xfId="6928" xr:uid="{00000000-0005-0000-0000-000075180000}"/>
    <cellStyle name="Calculation 2 4 4 4 3" xfId="6929" xr:uid="{00000000-0005-0000-0000-000076180000}"/>
    <cellStyle name="Calculation 2 4 4 4 3 2" xfId="6930" xr:uid="{00000000-0005-0000-0000-000077180000}"/>
    <cellStyle name="Calculation 2 4 4 4 3 2 2" xfId="6931" xr:uid="{00000000-0005-0000-0000-000078180000}"/>
    <cellStyle name="Calculation 2 4 4 4 3 2 3" xfId="6932" xr:uid="{00000000-0005-0000-0000-000079180000}"/>
    <cellStyle name="Calculation 2 4 4 4 3 2 4" xfId="6933" xr:uid="{00000000-0005-0000-0000-00007A180000}"/>
    <cellStyle name="Calculation 2 4 4 4 3 2 5" xfId="6934" xr:uid="{00000000-0005-0000-0000-00007B180000}"/>
    <cellStyle name="Calculation 2 4 4 4 3 2 6" xfId="6935" xr:uid="{00000000-0005-0000-0000-00007C180000}"/>
    <cellStyle name="Calculation 2 4 4 4 3 2 7" xfId="6936" xr:uid="{00000000-0005-0000-0000-00007D180000}"/>
    <cellStyle name="Calculation 2 4 4 4 3 3" xfId="6937" xr:uid="{00000000-0005-0000-0000-00007E180000}"/>
    <cellStyle name="Calculation 2 4 4 4 3 4" xfId="6938" xr:uid="{00000000-0005-0000-0000-00007F180000}"/>
    <cellStyle name="Calculation 2 4 4 4 4" xfId="6939" xr:uid="{00000000-0005-0000-0000-000080180000}"/>
    <cellStyle name="Calculation 2 4 4 4 4 2" xfId="6940" xr:uid="{00000000-0005-0000-0000-000081180000}"/>
    <cellStyle name="Calculation 2 4 4 4 4 2 2" xfId="6941" xr:uid="{00000000-0005-0000-0000-000082180000}"/>
    <cellStyle name="Calculation 2 4 4 4 4 2 3" xfId="6942" xr:uid="{00000000-0005-0000-0000-000083180000}"/>
    <cellStyle name="Calculation 2 4 4 4 4 2 4" xfId="6943" xr:uid="{00000000-0005-0000-0000-000084180000}"/>
    <cellStyle name="Calculation 2 4 4 4 4 2 5" xfId="6944" xr:uid="{00000000-0005-0000-0000-000085180000}"/>
    <cellStyle name="Calculation 2 4 4 4 4 2 6" xfId="6945" xr:uid="{00000000-0005-0000-0000-000086180000}"/>
    <cellStyle name="Calculation 2 4 4 4 4 2 7" xfId="6946" xr:uid="{00000000-0005-0000-0000-000087180000}"/>
    <cellStyle name="Calculation 2 4 4 4 4 3" xfId="6947" xr:uid="{00000000-0005-0000-0000-000088180000}"/>
    <cellStyle name="Calculation 2 4 4 4 4 4" xfId="6948" xr:uid="{00000000-0005-0000-0000-000089180000}"/>
    <cellStyle name="Calculation 2 4 4 4 5" xfId="6949" xr:uid="{00000000-0005-0000-0000-00008A180000}"/>
    <cellStyle name="Calculation 2 4 4 4 5 2" xfId="6950" xr:uid="{00000000-0005-0000-0000-00008B180000}"/>
    <cellStyle name="Calculation 2 4 4 4 5 3" xfId="6951" xr:uid="{00000000-0005-0000-0000-00008C180000}"/>
    <cellStyle name="Calculation 2 4 4 4 5 4" xfId="6952" xr:uid="{00000000-0005-0000-0000-00008D180000}"/>
    <cellStyle name="Calculation 2 4 4 4 5 5" xfId="6953" xr:uid="{00000000-0005-0000-0000-00008E180000}"/>
    <cellStyle name="Calculation 2 4 4 4 5 6" xfId="6954" xr:uid="{00000000-0005-0000-0000-00008F180000}"/>
    <cellStyle name="Calculation 2 4 4 4 5 7" xfId="6955" xr:uid="{00000000-0005-0000-0000-000090180000}"/>
    <cellStyle name="Calculation 2 4 4 4 5 8" xfId="6956" xr:uid="{00000000-0005-0000-0000-000091180000}"/>
    <cellStyle name="Calculation 2 4 4 4 6" xfId="6957" xr:uid="{00000000-0005-0000-0000-000092180000}"/>
    <cellStyle name="Calculation 2 4 4 4 6 2" xfId="6958" xr:uid="{00000000-0005-0000-0000-000093180000}"/>
    <cellStyle name="Calculation 2 4 4 4 6 3" xfId="6959" xr:uid="{00000000-0005-0000-0000-000094180000}"/>
    <cellStyle name="Calculation 2 4 4 4 6 4" xfId="6960" xr:uid="{00000000-0005-0000-0000-000095180000}"/>
    <cellStyle name="Calculation 2 4 4 4 6 5" xfId="6961" xr:uid="{00000000-0005-0000-0000-000096180000}"/>
    <cellStyle name="Calculation 2 4 4 4 6 6" xfId="6962" xr:uid="{00000000-0005-0000-0000-000097180000}"/>
    <cellStyle name="Calculation 2 4 4 4 6 7" xfId="6963" xr:uid="{00000000-0005-0000-0000-000098180000}"/>
    <cellStyle name="Calculation 2 4 4 4 7" xfId="6964" xr:uid="{00000000-0005-0000-0000-000099180000}"/>
    <cellStyle name="Calculation 2 4 4 4 8" xfId="6965" xr:uid="{00000000-0005-0000-0000-00009A180000}"/>
    <cellStyle name="Calculation 2 4 4 4 9" xfId="6966" xr:uid="{00000000-0005-0000-0000-00009B180000}"/>
    <cellStyle name="Calculation 2 4 4 5" xfId="6967" xr:uid="{00000000-0005-0000-0000-00009C180000}"/>
    <cellStyle name="Calculation 2 4 4 5 2" xfId="6968" xr:uid="{00000000-0005-0000-0000-00009D180000}"/>
    <cellStyle name="Calculation 2 4 4 5 2 2" xfId="6969" xr:uid="{00000000-0005-0000-0000-00009E180000}"/>
    <cellStyle name="Calculation 2 4 4 5 2 3" xfId="6970" xr:uid="{00000000-0005-0000-0000-00009F180000}"/>
    <cellStyle name="Calculation 2 4 4 5 2 4" xfId="6971" xr:uid="{00000000-0005-0000-0000-0000A0180000}"/>
    <cellStyle name="Calculation 2 4 4 5 2 5" xfId="6972" xr:uid="{00000000-0005-0000-0000-0000A1180000}"/>
    <cellStyle name="Calculation 2 4 4 5 2 6" xfId="6973" xr:uid="{00000000-0005-0000-0000-0000A2180000}"/>
    <cellStyle name="Calculation 2 4 4 5 2 7" xfId="6974" xr:uid="{00000000-0005-0000-0000-0000A3180000}"/>
    <cellStyle name="Calculation 2 4 4 5 3" xfId="6975" xr:uid="{00000000-0005-0000-0000-0000A4180000}"/>
    <cellStyle name="Calculation 2 4 4 5 4" xfId="6976" xr:uid="{00000000-0005-0000-0000-0000A5180000}"/>
    <cellStyle name="Calculation 2 4 4 5 5" xfId="6977" xr:uid="{00000000-0005-0000-0000-0000A6180000}"/>
    <cellStyle name="Calculation 2 4 4 6" xfId="6978" xr:uid="{00000000-0005-0000-0000-0000A7180000}"/>
    <cellStyle name="Calculation 2 4 4 6 2" xfId="6979" xr:uid="{00000000-0005-0000-0000-0000A8180000}"/>
    <cellStyle name="Calculation 2 4 4 6 2 2" xfId="6980" xr:uid="{00000000-0005-0000-0000-0000A9180000}"/>
    <cellStyle name="Calculation 2 4 4 6 2 3" xfId="6981" xr:uid="{00000000-0005-0000-0000-0000AA180000}"/>
    <cellStyle name="Calculation 2 4 4 6 2 4" xfId="6982" xr:uid="{00000000-0005-0000-0000-0000AB180000}"/>
    <cellStyle name="Calculation 2 4 4 6 2 5" xfId="6983" xr:uid="{00000000-0005-0000-0000-0000AC180000}"/>
    <cellStyle name="Calculation 2 4 4 6 2 6" xfId="6984" xr:uid="{00000000-0005-0000-0000-0000AD180000}"/>
    <cellStyle name="Calculation 2 4 4 6 2 7" xfId="6985" xr:uid="{00000000-0005-0000-0000-0000AE180000}"/>
    <cellStyle name="Calculation 2 4 4 6 3" xfId="6986" xr:uid="{00000000-0005-0000-0000-0000AF180000}"/>
    <cellStyle name="Calculation 2 4 4 6 4" xfId="6987" xr:uid="{00000000-0005-0000-0000-0000B0180000}"/>
    <cellStyle name="Calculation 2 4 4 6 5" xfId="6988" xr:uid="{00000000-0005-0000-0000-0000B1180000}"/>
    <cellStyle name="Calculation 2 4 4 7" xfId="6989" xr:uid="{00000000-0005-0000-0000-0000B2180000}"/>
    <cellStyle name="Calculation 2 4 4 7 2" xfId="6990" xr:uid="{00000000-0005-0000-0000-0000B3180000}"/>
    <cellStyle name="Calculation 2 4 4 7 2 2" xfId="6991" xr:uid="{00000000-0005-0000-0000-0000B4180000}"/>
    <cellStyle name="Calculation 2 4 4 7 2 3" xfId="6992" xr:uid="{00000000-0005-0000-0000-0000B5180000}"/>
    <cellStyle name="Calculation 2 4 4 7 2 4" xfId="6993" xr:uid="{00000000-0005-0000-0000-0000B6180000}"/>
    <cellStyle name="Calculation 2 4 4 7 2 5" xfId="6994" xr:uid="{00000000-0005-0000-0000-0000B7180000}"/>
    <cellStyle name="Calculation 2 4 4 7 2 6" xfId="6995" xr:uid="{00000000-0005-0000-0000-0000B8180000}"/>
    <cellStyle name="Calculation 2 4 4 7 2 7" xfId="6996" xr:uid="{00000000-0005-0000-0000-0000B9180000}"/>
    <cellStyle name="Calculation 2 4 4 7 3" xfId="6997" xr:uid="{00000000-0005-0000-0000-0000BA180000}"/>
    <cellStyle name="Calculation 2 4 4 7 4" xfId="6998" xr:uid="{00000000-0005-0000-0000-0000BB180000}"/>
    <cellStyle name="Calculation 2 4 4 7 5" xfId="6999" xr:uid="{00000000-0005-0000-0000-0000BC180000}"/>
    <cellStyle name="Calculation 2 4 4 8" xfId="7000" xr:uid="{00000000-0005-0000-0000-0000BD180000}"/>
    <cellStyle name="Calculation 2 4 4 8 2" xfId="7001" xr:uid="{00000000-0005-0000-0000-0000BE180000}"/>
    <cellStyle name="Calculation 2 4 4 8 2 2" xfId="7002" xr:uid="{00000000-0005-0000-0000-0000BF180000}"/>
    <cellStyle name="Calculation 2 4 4 8 2 3" xfId="7003" xr:uid="{00000000-0005-0000-0000-0000C0180000}"/>
    <cellStyle name="Calculation 2 4 4 8 2 4" xfId="7004" xr:uid="{00000000-0005-0000-0000-0000C1180000}"/>
    <cellStyle name="Calculation 2 4 4 8 2 5" xfId="7005" xr:uid="{00000000-0005-0000-0000-0000C2180000}"/>
    <cellStyle name="Calculation 2 4 4 8 2 6" xfId="7006" xr:uid="{00000000-0005-0000-0000-0000C3180000}"/>
    <cellStyle name="Calculation 2 4 4 8 2 7" xfId="7007" xr:uid="{00000000-0005-0000-0000-0000C4180000}"/>
    <cellStyle name="Calculation 2 4 4 8 3" xfId="7008" xr:uid="{00000000-0005-0000-0000-0000C5180000}"/>
    <cellStyle name="Calculation 2 4 4 8 4" xfId="7009" xr:uid="{00000000-0005-0000-0000-0000C6180000}"/>
    <cellStyle name="Calculation 2 4 4 8 5" xfId="7010" xr:uid="{00000000-0005-0000-0000-0000C7180000}"/>
    <cellStyle name="Calculation 2 4 4 9" xfId="7011" xr:uid="{00000000-0005-0000-0000-0000C8180000}"/>
    <cellStyle name="Calculation 2 4 4 9 2" xfId="7012" xr:uid="{00000000-0005-0000-0000-0000C9180000}"/>
    <cellStyle name="Calculation 2 4 4 9 3" xfId="7013" xr:uid="{00000000-0005-0000-0000-0000CA180000}"/>
    <cellStyle name="Calculation 2 4 4 9 4" xfId="7014" xr:uid="{00000000-0005-0000-0000-0000CB180000}"/>
    <cellStyle name="Calculation 2 4 4 9 5" xfId="7015" xr:uid="{00000000-0005-0000-0000-0000CC180000}"/>
    <cellStyle name="Calculation 2 4 4 9 6" xfId="7016" xr:uid="{00000000-0005-0000-0000-0000CD180000}"/>
    <cellStyle name="Calculation 2 4 4 9 7" xfId="7017" xr:uid="{00000000-0005-0000-0000-0000CE180000}"/>
    <cellStyle name="Calculation 2 4 4 9 8" xfId="7018" xr:uid="{00000000-0005-0000-0000-0000CF180000}"/>
    <cellStyle name="Calculation 2 4 5" xfId="7019" xr:uid="{00000000-0005-0000-0000-0000D0180000}"/>
    <cellStyle name="Calculation 2 4 5 10" xfId="7020" xr:uid="{00000000-0005-0000-0000-0000D1180000}"/>
    <cellStyle name="Calculation 2 4 5 10 2" xfId="7021" xr:uid="{00000000-0005-0000-0000-0000D2180000}"/>
    <cellStyle name="Calculation 2 4 5 10 3" xfId="7022" xr:uid="{00000000-0005-0000-0000-0000D3180000}"/>
    <cellStyle name="Calculation 2 4 5 10 4" xfId="7023" xr:uid="{00000000-0005-0000-0000-0000D4180000}"/>
    <cellStyle name="Calculation 2 4 5 10 5" xfId="7024" xr:uid="{00000000-0005-0000-0000-0000D5180000}"/>
    <cellStyle name="Calculation 2 4 5 11" xfId="7025" xr:uid="{00000000-0005-0000-0000-0000D6180000}"/>
    <cellStyle name="Calculation 2 4 5 11 2" xfId="7026" xr:uid="{00000000-0005-0000-0000-0000D7180000}"/>
    <cellStyle name="Calculation 2 4 5 11 3" xfId="7027" xr:uid="{00000000-0005-0000-0000-0000D8180000}"/>
    <cellStyle name="Calculation 2 4 5 11 4" xfId="7028" xr:uid="{00000000-0005-0000-0000-0000D9180000}"/>
    <cellStyle name="Calculation 2 4 5 11 5" xfId="7029" xr:uid="{00000000-0005-0000-0000-0000DA180000}"/>
    <cellStyle name="Calculation 2 4 5 12" xfId="7030" xr:uid="{00000000-0005-0000-0000-0000DB180000}"/>
    <cellStyle name="Calculation 2 4 5 12 2" xfId="7031" xr:uid="{00000000-0005-0000-0000-0000DC180000}"/>
    <cellStyle name="Calculation 2 4 5 12 3" xfId="7032" xr:uid="{00000000-0005-0000-0000-0000DD180000}"/>
    <cellStyle name="Calculation 2 4 5 12 4" xfId="7033" xr:uid="{00000000-0005-0000-0000-0000DE180000}"/>
    <cellStyle name="Calculation 2 4 5 12 5" xfId="7034" xr:uid="{00000000-0005-0000-0000-0000DF180000}"/>
    <cellStyle name="Calculation 2 4 5 13" xfId="7035" xr:uid="{00000000-0005-0000-0000-0000E0180000}"/>
    <cellStyle name="Calculation 2 4 5 13 2" xfId="7036" xr:uid="{00000000-0005-0000-0000-0000E1180000}"/>
    <cellStyle name="Calculation 2 4 5 13 3" xfId="7037" xr:uid="{00000000-0005-0000-0000-0000E2180000}"/>
    <cellStyle name="Calculation 2 4 5 13 4" xfId="7038" xr:uid="{00000000-0005-0000-0000-0000E3180000}"/>
    <cellStyle name="Calculation 2 4 5 13 5" xfId="7039" xr:uid="{00000000-0005-0000-0000-0000E4180000}"/>
    <cellStyle name="Calculation 2 4 5 14" xfId="7040" xr:uid="{00000000-0005-0000-0000-0000E5180000}"/>
    <cellStyle name="Calculation 2 4 5 14 2" xfId="7041" xr:uid="{00000000-0005-0000-0000-0000E6180000}"/>
    <cellStyle name="Calculation 2 4 5 14 3" xfId="7042" xr:uid="{00000000-0005-0000-0000-0000E7180000}"/>
    <cellStyle name="Calculation 2 4 5 14 4" xfId="7043" xr:uid="{00000000-0005-0000-0000-0000E8180000}"/>
    <cellStyle name="Calculation 2 4 5 14 5" xfId="7044" xr:uid="{00000000-0005-0000-0000-0000E9180000}"/>
    <cellStyle name="Calculation 2 4 5 15" xfId="7045" xr:uid="{00000000-0005-0000-0000-0000EA180000}"/>
    <cellStyle name="Calculation 2 4 5 15 2" xfId="7046" xr:uid="{00000000-0005-0000-0000-0000EB180000}"/>
    <cellStyle name="Calculation 2 4 5 15 3" xfId="7047" xr:uid="{00000000-0005-0000-0000-0000EC180000}"/>
    <cellStyle name="Calculation 2 4 5 15 4" xfId="7048" xr:uid="{00000000-0005-0000-0000-0000ED180000}"/>
    <cellStyle name="Calculation 2 4 5 15 5" xfId="7049" xr:uid="{00000000-0005-0000-0000-0000EE180000}"/>
    <cellStyle name="Calculation 2 4 5 16" xfId="7050" xr:uid="{00000000-0005-0000-0000-0000EF180000}"/>
    <cellStyle name="Calculation 2 4 5 16 2" xfId="7051" xr:uid="{00000000-0005-0000-0000-0000F0180000}"/>
    <cellStyle name="Calculation 2 4 5 16 3" xfId="7052" xr:uid="{00000000-0005-0000-0000-0000F1180000}"/>
    <cellStyle name="Calculation 2 4 5 16 4" xfId="7053" xr:uid="{00000000-0005-0000-0000-0000F2180000}"/>
    <cellStyle name="Calculation 2 4 5 16 5" xfId="7054" xr:uid="{00000000-0005-0000-0000-0000F3180000}"/>
    <cellStyle name="Calculation 2 4 5 17" xfId="7055" xr:uid="{00000000-0005-0000-0000-0000F4180000}"/>
    <cellStyle name="Calculation 2 4 5 17 2" xfId="7056" xr:uid="{00000000-0005-0000-0000-0000F5180000}"/>
    <cellStyle name="Calculation 2 4 5 17 3" xfId="7057" xr:uid="{00000000-0005-0000-0000-0000F6180000}"/>
    <cellStyle name="Calculation 2 4 5 17 4" xfId="7058" xr:uid="{00000000-0005-0000-0000-0000F7180000}"/>
    <cellStyle name="Calculation 2 4 5 17 5" xfId="7059" xr:uid="{00000000-0005-0000-0000-0000F8180000}"/>
    <cellStyle name="Calculation 2 4 5 18" xfId="7060" xr:uid="{00000000-0005-0000-0000-0000F9180000}"/>
    <cellStyle name="Calculation 2 4 5 2" xfId="7061" xr:uid="{00000000-0005-0000-0000-0000FA180000}"/>
    <cellStyle name="Calculation 2 4 5 2 10" xfId="7062" xr:uid="{00000000-0005-0000-0000-0000FB180000}"/>
    <cellStyle name="Calculation 2 4 5 2 2" xfId="7063" xr:uid="{00000000-0005-0000-0000-0000FC180000}"/>
    <cellStyle name="Calculation 2 4 5 2 2 2" xfId="7064" xr:uid="{00000000-0005-0000-0000-0000FD180000}"/>
    <cellStyle name="Calculation 2 4 5 2 2 2 2" xfId="7065" xr:uid="{00000000-0005-0000-0000-0000FE180000}"/>
    <cellStyle name="Calculation 2 4 5 2 2 2 3" xfId="7066" xr:uid="{00000000-0005-0000-0000-0000FF180000}"/>
    <cellStyle name="Calculation 2 4 5 2 2 2 4" xfId="7067" xr:uid="{00000000-0005-0000-0000-000000190000}"/>
    <cellStyle name="Calculation 2 4 5 2 2 2 5" xfId="7068" xr:uid="{00000000-0005-0000-0000-000001190000}"/>
    <cellStyle name="Calculation 2 4 5 2 2 2 6" xfId="7069" xr:uid="{00000000-0005-0000-0000-000002190000}"/>
    <cellStyle name="Calculation 2 4 5 2 2 2 7" xfId="7070" xr:uid="{00000000-0005-0000-0000-000003190000}"/>
    <cellStyle name="Calculation 2 4 5 2 2 3" xfId="7071" xr:uid="{00000000-0005-0000-0000-000004190000}"/>
    <cellStyle name="Calculation 2 4 5 2 2 4" xfId="7072" xr:uid="{00000000-0005-0000-0000-000005190000}"/>
    <cellStyle name="Calculation 2 4 5 2 3" xfId="7073" xr:uid="{00000000-0005-0000-0000-000006190000}"/>
    <cellStyle name="Calculation 2 4 5 2 3 2" xfId="7074" xr:uid="{00000000-0005-0000-0000-000007190000}"/>
    <cellStyle name="Calculation 2 4 5 2 3 2 2" xfId="7075" xr:uid="{00000000-0005-0000-0000-000008190000}"/>
    <cellStyle name="Calculation 2 4 5 2 3 2 3" xfId="7076" xr:uid="{00000000-0005-0000-0000-000009190000}"/>
    <cellStyle name="Calculation 2 4 5 2 3 2 4" xfId="7077" xr:uid="{00000000-0005-0000-0000-00000A190000}"/>
    <cellStyle name="Calculation 2 4 5 2 3 2 5" xfId="7078" xr:uid="{00000000-0005-0000-0000-00000B190000}"/>
    <cellStyle name="Calculation 2 4 5 2 3 2 6" xfId="7079" xr:uid="{00000000-0005-0000-0000-00000C190000}"/>
    <cellStyle name="Calculation 2 4 5 2 3 2 7" xfId="7080" xr:uid="{00000000-0005-0000-0000-00000D190000}"/>
    <cellStyle name="Calculation 2 4 5 2 3 3" xfId="7081" xr:uid="{00000000-0005-0000-0000-00000E190000}"/>
    <cellStyle name="Calculation 2 4 5 2 3 4" xfId="7082" xr:uid="{00000000-0005-0000-0000-00000F190000}"/>
    <cellStyle name="Calculation 2 4 5 2 4" xfId="7083" xr:uid="{00000000-0005-0000-0000-000010190000}"/>
    <cellStyle name="Calculation 2 4 5 2 4 2" xfId="7084" xr:uid="{00000000-0005-0000-0000-000011190000}"/>
    <cellStyle name="Calculation 2 4 5 2 4 2 2" xfId="7085" xr:uid="{00000000-0005-0000-0000-000012190000}"/>
    <cellStyle name="Calculation 2 4 5 2 4 2 3" xfId="7086" xr:uid="{00000000-0005-0000-0000-000013190000}"/>
    <cellStyle name="Calculation 2 4 5 2 4 2 4" xfId="7087" xr:uid="{00000000-0005-0000-0000-000014190000}"/>
    <cellStyle name="Calculation 2 4 5 2 4 2 5" xfId="7088" xr:uid="{00000000-0005-0000-0000-000015190000}"/>
    <cellStyle name="Calculation 2 4 5 2 4 2 6" xfId="7089" xr:uid="{00000000-0005-0000-0000-000016190000}"/>
    <cellStyle name="Calculation 2 4 5 2 4 2 7" xfId="7090" xr:uid="{00000000-0005-0000-0000-000017190000}"/>
    <cellStyle name="Calculation 2 4 5 2 4 3" xfId="7091" xr:uid="{00000000-0005-0000-0000-000018190000}"/>
    <cellStyle name="Calculation 2 4 5 2 4 4" xfId="7092" xr:uid="{00000000-0005-0000-0000-000019190000}"/>
    <cellStyle name="Calculation 2 4 5 2 5" xfId="7093" xr:uid="{00000000-0005-0000-0000-00001A190000}"/>
    <cellStyle name="Calculation 2 4 5 2 5 2" xfId="7094" xr:uid="{00000000-0005-0000-0000-00001B190000}"/>
    <cellStyle name="Calculation 2 4 5 2 5 3" xfId="7095" xr:uid="{00000000-0005-0000-0000-00001C190000}"/>
    <cellStyle name="Calculation 2 4 5 2 5 4" xfId="7096" xr:uid="{00000000-0005-0000-0000-00001D190000}"/>
    <cellStyle name="Calculation 2 4 5 2 5 5" xfId="7097" xr:uid="{00000000-0005-0000-0000-00001E190000}"/>
    <cellStyle name="Calculation 2 4 5 2 5 6" xfId="7098" xr:uid="{00000000-0005-0000-0000-00001F190000}"/>
    <cellStyle name="Calculation 2 4 5 2 5 7" xfId="7099" xr:uid="{00000000-0005-0000-0000-000020190000}"/>
    <cellStyle name="Calculation 2 4 5 2 5 8" xfId="7100" xr:uid="{00000000-0005-0000-0000-000021190000}"/>
    <cellStyle name="Calculation 2 4 5 2 6" xfId="7101" xr:uid="{00000000-0005-0000-0000-000022190000}"/>
    <cellStyle name="Calculation 2 4 5 2 6 2" xfId="7102" xr:uid="{00000000-0005-0000-0000-000023190000}"/>
    <cellStyle name="Calculation 2 4 5 2 6 3" xfId="7103" xr:uid="{00000000-0005-0000-0000-000024190000}"/>
    <cellStyle name="Calculation 2 4 5 2 6 4" xfId="7104" xr:uid="{00000000-0005-0000-0000-000025190000}"/>
    <cellStyle name="Calculation 2 4 5 2 6 5" xfId="7105" xr:uid="{00000000-0005-0000-0000-000026190000}"/>
    <cellStyle name="Calculation 2 4 5 2 6 6" xfId="7106" xr:uid="{00000000-0005-0000-0000-000027190000}"/>
    <cellStyle name="Calculation 2 4 5 2 6 7" xfId="7107" xr:uid="{00000000-0005-0000-0000-000028190000}"/>
    <cellStyle name="Calculation 2 4 5 2 7" xfId="7108" xr:uid="{00000000-0005-0000-0000-000029190000}"/>
    <cellStyle name="Calculation 2 4 5 2 8" xfId="7109" xr:uid="{00000000-0005-0000-0000-00002A190000}"/>
    <cellStyle name="Calculation 2 4 5 2 9" xfId="7110" xr:uid="{00000000-0005-0000-0000-00002B190000}"/>
    <cellStyle name="Calculation 2 4 5 3" xfId="7111" xr:uid="{00000000-0005-0000-0000-00002C190000}"/>
    <cellStyle name="Calculation 2 4 5 3 2" xfId="7112" xr:uid="{00000000-0005-0000-0000-00002D190000}"/>
    <cellStyle name="Calculation 2 4 5 3 2 2" xfId="7113" xr:uid="{00000000-0005-0000-0000-00002E190000}"/>
    <cellStyle name="Calculation 2 4 5 3 2 3" xfId="7114" xr:uid="{00000000-0005-0000-0000-00002F190000}"/>
    <cellStyle name="Calculation 2 4 5 3 2 4" xfId="7115" xr:uid="{00000000-0005-0000-0000-000030190000}"/>
    <cellStyle name="Calculation 2 4 5 3 2 5" xfId="7116" xr:uid="{00000000-0005-0000-0000-000031190000}"/>
    <cellStyle name="Calculation 2 4 5 3 2 6" xfId="7117" xr:uid="{00000000-0005-0000-0000-000032190000}"/>
    <cellStyle name="Calculation 2 4 5 3 2 7" xfId="7118" xr:uid="{00000000-0005-0000-0000-000033190000}"/>
    <cellStyle name="Calculation 2 4 5 3 3" xfId="7119" xr:uid="{00000000-0005-0000-0000-000034190000}"/>
    <cellStyle name="Calculation 2 4 5 3 4" xfId="7120" xr:uid="{00000000-0005-0000-0000-000035190000}"/>
    <cellStyle name="Calculation 2 4 5 3 5" xfId="7121" xr:uid="{00000000-0005-0000-0000-000036190000}"/>
    <cellStyle name="Calculation 2 4 5 4" xfId="7122" xr:uid="{00000000-0005-0000-0000-000037190000}"/>
    <cellStyle name="Calculation 2 4 5 4 2" xfId="7123" xr:uid="{00000000-0005-0000-0000-000038190000}"/>
    <cellStyle name="Calculation 2 4 5 4 2 2" xfId="7124" xr:uid="{00000000-0005-0000-0000-000039190000}"/>
    <cellStyle name="Calculation 2 4 5 4 2 3" xfId="7125" xr:uid="{00000000-0005-0000-0000-00003A190000}"/>
    <cellStyle name="Calculation 2 4 5 4 2 4" xfId="7126" xr:uid="{00000000-0005-0000-0000-00003B190000}"/>
    <cellStyle name="Calculation 2 4 5 4 2 5" xfId="7127" xr:uid="{00000000-0005-0000-0000-00003C190000}"/>
    <cellStyle name="Calculation 2 4 5 4 2 6" xfId="7128" xr:uid="{00000000-0005-0000-0000-00003D190000}"/>
    <cellStyle name="Calculation 2 4 5 4 2 7" xfId="7129" xr:uid="{00000000-0005-0000-0000-00003E190000}"/>
    <cellStyle name="Calculation 2 4 5 4 3" xfId="7130" xr:uid="{00000000-0005-0000-0000-00003F190000}"/>
    <cellStyle name="Calculation 2 4 5 4 4" xfId="7131" xr:uid="{00000000-0005-0000-0000-000040190000}"/>
    <cellStyle name="Calculation 2 4 5 4 5" xfId="7132" xr:uid="{00000000-0005-0000-0000-000041190000}"/>
    <cellStyle name="Calculation 2 4 5 5" xfId="7133" xr:uid="{00000000-0005-0000-0000-000042190000}"/>
    <cellStyle name="Calculation 2 4 5 5 2" xfId="7134" xr:uid="{00000000-0005-0000-0000-000043190000}"/>
    <cellStyle name="Calculation 2 4 5 5 2 2" xfId="7135" xr:uid="{00000000-0005-0000-0000-000044190000}"/>
    <cellStyle name="Calculation 2 4 5 5 2 3" xfId="7136" xr:uid="{00000000-0005-0000-0000-000045190000}"/>
    <cellStyle name="Calculation 2 4 5 5 2 4" xfId="7137" xr:uid="{00000000-0005-0000-0000-000046190000}"/>
    <cellStyle name="Calculation 2 4 5 5 2 5" xfId="7138" xr:uid="{00000000-0005-0000-0000-000047190000}"/>
    <cellStyle name="Calculation 2 4 5 5 2 6" xfId="7139" xr:uid="{00000000-0005-0000-0000-000048190000}"/>
    <cellStyle name="Calculation 2 4 5 5 2 7" xfId="7140" xr:uid="{00000000-0005-0000-0000-000049190000}"/>
    <cellStyle name="Calculation 2 4 5 5 3" xfId="7141" xr:uid="{00000000-0005-0000-0000-00004A190000}"/>
    <cellStyle name="Calculation 2 4 5 5 4" xfId="7142" xr:uid="{00000000-0005-0000-0000-00004B190000}"/>
    <cellStyle name="Calculation 2 4 5 5 5" xfId="7143" xr:uid="{00000000-0005-0000-0000-00004C190000}"/>
    <cellStyle name="Calculation 2 4 5 6" xfId="7144" xr:uid="{00000000-0005-0000-0000-00004D190000}"/>
    <cellStyle name="Calculation 2 4 5 6 2" xfId="7145" xr:uid="{00000000-0005-0000-0000-00004E190000}"/>
    <cellStyle name="Calculation 2 4 5 6 3" xfId="7146" xr:uid="{00000000-0005-0000-0000-00004F190000}"/>
    <cellStyle name="Calculation 2 4 5 6 4" xfId="7147" xr:uid="{00000000-0005-0000-0000-000050190000}"/>
    <cellStyle name="Calculation 2 4 5 6 5" xfId="7148" xr:uid="{00000000-0005-0000-0000-000051190000}"/>
    <cellStyle name="Calculation 2 4 5 6 6" xfId="7149" xr:uid="{00000000-0005-0000-0000-000052190000}"/>
    <cellStyle name="Calculation 2 4 5 6 7" xfId="7150" xr:uid="{00000000-0005-0000-0000-000053190000}"/>
    <cellStyle name="Calculation 2 4 5 6 8" xfId="7151" xr:uid="{00000000-0005-0000-0000-000054190000}"/>
    <cellStyle name="Calculation 2 4 5 7" xfId="7152" xr:uid="{00000000-0005-0000-0000-000055190000}"/>
    <cellStyle name="Calculation 2 4 5 7 2" xfId="7153" xr:uid="{00000000-0005-0000-0000-000056190000}"/>
    <cellStyle name="Calculation 2 4 5 7 3" xfId="7154" xr:uid="{00000000-0005-0000-0000-000057190000}"/>
    <cellStyle name="Calculation 2 4 5 7 4" xfId="7155" xr:uid="{00000000-0005-0000-0000-000058190000}"/>
    <cellStyle name="Calculation 2 4 5 7 5" xfId="7156" xr:uid="{00000000-0005-0000-0000-000059190000}"/>
    <cellStyle name="Calculation 2 4 5 7 6" xfId="7157" xr:uid="{00000000-0005-0000-0000-00005A190000}"/>
    <cellStyle name="Calculation 2 4 5 7 7" xfId="7158" xr:uid="{00000000-0005-0000-0000-00005B190000}"/>
    <cellStyle name="Calculation 2 4 5 8" xfId="7159" xr:uid="{00000000-0005-0000-0000-00005C190000}"/>
    <cellStyle name="Calculation 2 4 5 8 2" xfId="7160" xr:uid="{00000000-0005-0000-0000-00005D190000}"/>
    <cellStyle name="Calculation 2 4 5 8 3" xfId="7161" xr:uid="{00000000-0005-0000-0000-00005E190000}"/>
    <cellStyle name="Calculation 2 4 5 8 4" xfId="7162" xr:uid="{00000000-0005-0000-0000-00005F190000}"/>
    <cellStyle name="Calculation 2 4 5 8 5" xfId="7163" xr:uid="{00000000-0005-0000-0000-000060190000}"/>
    <cellStyle name="Calculation 2 4 5 9" xfId="7164" xr:uid="{00000000-0005-0000-0000-000061190000}"/>
    <cellStyle name="Calculation 2 4 5 9 2" xfId="7165" xr:uid="{00000000-0005-0000-0000-000062190000}"/>
    <cellStyle name="Calculation 2 4 5 9 3" xfId="7166" xr:uid="{00000000-0005-0000-0000-000063190000}"/>
    <cellStyle name="Calculation 2 4 5 9 4" xfId="7167" xr:uid="{00000000-0005-0000-0000-000064190000}"/>
    <cellStyle name="Calculation 2 4 5 9 5" xfId="7168" xr:uid="{00000000-0005-0000-0000-000065190000}"/>
    <cellStyle name="Calculation 2 4 6" xfId="7169" xr:uid="{00000000-0005-0000-0000-000066190000}"/>
    <cellStyle name="Calculation 2 4 6 10" xfId="7170" xr:uid="{00000000-0005-0000-0000-000067190000}"/>
    <cellStyle name="Calculation 2 4 6 2" xfId="7171" xr:uid="{00000000-0005-0000-0000-000068190000}"/>
    <cellStyle name="Calculation 2 4 6 2 2" xfId="7172" xr:uid="{00000000-0005-0000-0000-000069190000}"/>
    <cellStyle name="Calculation 2 4 6 2 2 2" xfId="7173" xr:uid="{00000000-0005-0000-0000-00006A190000}"/>
    <cellStyle name="Calculation 2 4 6 2 2 3" xfId="7174" xr:uid="{00000000-0005-0000-0000-00006B190000}"/>
    <cellStyle name="Calculation 2 4 6 2 2 4" xfId="7175" xr:uid="{00000000-0005-0000-0000-00006C190000}"/>
    <cellStyle name="Calculation 2 4 6 2 2 5" xfId="7176" xr:uid="{00000000-0005-0000-0000-00006D190000}"/>
    <cellStyle name="Calculation 2 4 6 2 2 6" xfId="7177" xr:uid="{00000000-0005-0000-0000-00006E190000}"/>
    <cellStyle name="Calculation 2 4 6 2 2 7" xfId="7178" xr:uid="{00000000-0005-0000-0000-00006F190000}"/>
    <cellStyle name="Calculation 2 4 6 2 3" xfId="7179" xr:uid="{00000000-0005-0000-0000-000070190000}"/>
    <cellStyle name="Calculation 2 4 6 2 4" xfId="7180" xr:uid="{00000000-0005-0000-0000-000071190000}"/>
    <cellStyle name="Calculation 2 4 6 3" xfId="7181" xr:uid="{00000000-0005-0000-0000-000072190000}"/>
    <cellStyle name="Calculation 2 4 6 3 2" xfId="7182" xr:uid="{00000000-0005-0000-0000-000073190000}"/>
    <cellStyle name="Calculation 2 4 6 3 2 2" xfId="7183" xr:uid="{00000000-0005-0000-0000-000074190000}"/>
    <cellStyle name="Calculation 2 4 6 3 2 3" xfId="7184" xr:uid="{00000000-0005-0000-0000-000075190000}"/>
    <cellStyle name="Calculation 2 4 6 3 2 4" xfId="7185" xr:uid="{00000000-0005-0000-0000-000076190000}"/>
    <cellStyle name="Calculation 2 4 6 3 2 5" xfId="7186" xr:uid="{00000000-0005-0000-0000-000077190000}"/>
    <cellStyle name="Calculation 2 4 6 3 2 6" xfId="7187" xr:uid="{00000000-0005-0000-0000-000078190000}"/>
    <cellStyle name="Calculation 2 4 6 3 2 7" xfId="7188" xr:uid="{00000000-0005-0000-0000-000079190000}"/>
    <cellStyle name="Calculation 2 4 6 3 3" xfId="7189" xr:uid="{00000000-0005-0000-0000-00007A190000}"/>
    <cellStyle name="Calculation 2 4 6 3 4" xfId="7190" xr:uid="{00000000-0005-0000-0000-00007B190000}"/>
    <cellStyle name="Calculation 2 4 6 4" xfId="7191" xr:uid="{00000000-0005-0000-0000-00007C190000}"/>
    <cellStyle name="Calculation 2 4 6 4 2" xfId="7192" xr:uid="{00000000-0005-0000-0000-00007D190000}"/>
    <cellStyle name="Calculation 2 4 6 4 2 2" xfId="7193" xr:uid="{00000000-0005-0000-0000-00007E190000}"/>
    <cellStyle name="Calculation 2 4 6 4 2 3" xfId="7194" xr:uid="{00000000-0005-0000-0000-00007F190000}"/>
    <cellStyle name="Calculation 2 4 6 4 2 4" xfId="7195" xr:uid="{00000000-0005-0000-0000-000080190000}"/>
    <cellStyle name="Calculation 2 4 6 4 2 5" xfId="7196" xr:uid="{00000000-0005-0000-0000-000081190000}"/>
    <cellStyle name="Calculation 2 4 6 4 2 6" xfId="7197" xr:uid="{00000000-0005-0000-0000-000082190000}"/>
    <cellStyle name="Calculation 2 4 6 4 2 7" xfId="7198" xr:uid="{00000000-0005-0000-0000-000083190000}"/>
    <cellStyle name="Calculation 2 4 6 4 3" xfId="7199" xr:uid="{00000000-0005-0000-0000-000084190000}"/>
    <cellStyle name="Calculation 2 4 6 4 4" xfId="7200" xr:uid="{00000000-0005-0000-0000-000085190000}"/>
    <cellStyle name="Calculation 2 4 6 5" xfId="7201" xr:uid="{00000000-0005-0000-0000-000086190000}"/>
    <cellStyle name="Calculation 2 4 6 5 2" xfId="7202" xr:uid="{00000000-0005-0000-0000-000087190000}"/>
    <cellStyle name="Calculation 2 4 6 5 3" xfId="7203" xr:uid="{00000000-0005-0000-0000-000088190000}"/>
    <cellStyle name="Calculation 2 4 6 5 4" xfId="7204" xr:uid="{00000000-0005-0000-0000-000089190000}"/>
    <cellStyle name="Calculation 2 4 6 5 5" xfId="7205" xr:uid="{00000000-0005-0000-0000-00008A190000}"/>
    <cellStyle name="Calculation 2 4 6 5 6" xfId="7206" xr:uid="{00000000-0005-0000-0000-00008B190000}"/>
    <cellStyle name="Calculation 2 4 6 5 7" xfId="7207" xr:uid="{00000000-0005-0000-0000-00008C190000}"/>
    <cellStyle name="Calculation 2 4 6 5 8" xfId="7208" xr:uid="{00000000-0005-0000-0000-00008D190000}"/>
    <cellStyle name="Calculation 2 4 6 6" xfId="7209" xr:uid="{00000000-0005-0000-0000-00008E190000}"/>
    <cellStyle name="Calculation 2 4 6 6 2" xfId="7210" xr:uid="{00000000-0005-0000-0000-00008F190000}"/>
    <cellStyle name="Calculation 2 4 6 6 3" xfId="7211" xr:uid="{00000000-0005-0000-0000-000090190000}"/>
    <cellStyle name="Calculation 2 4 6 6 4" xfId="7212" xr:uid="{00000000-0005-0000-0000-000091190000}"/>
    <cellStyle name="Calculation 2 4 6 6 5" xfId="7213" xr:uid="{00000000-0005-0000-0000-000092190000}"/>
    <cellStyle name="Calculation 2 4 6 6 6" xfId="7214" xr:uid="{00000000-0005-0000-0000-000093190000}"/>
    <cellStyle name="Calculation 2 4 6 6 7" xfId="7215" xr:uid="{00000000-0005-0000-0000-000094190000}"/>
    <cellStyle name="Calculation 2 4 6 7" xfId="7216" xr:uid="{00000000-0005-0000-0000-000095190000}"/>
    <cellStyle name="Calculation 2 4 6 8" xfId="7217" xr:uid="{00000000-0005-0000-0000-000096190000}"/>
    <cellStyle name="Calculation 2 4 6 9" xfId="7218" xr:uid="{00000000-0005-0000-0000-000097190000}"/>
    <cellStyle name="Calculation 2 4 7" xfId="7219" xr:uid="{00000000-0005-0000-0000-000098190000}"/>
    <cellStyle name="Calculation 2 4 7 10" xfId="7220" xr:uid="{00000000-0005-0000-0000-000099190000}"/>
    <cellStyle name="Calculation 2 4 7 2" xfId="7221" xr:uid="{00000000-0005-0000-0000-00009A190000}"/>
    <cellStyle name="Calculation 2 4 7 2 2" xfId="7222" xr:uid="{00000000-0005-0000-0000-00009B190000}"/>
    <cellStyle name="Calculation 2 4 7 2 2 2" xfId="7223" xr:uid="{00000000-0005-0000-0000-00009C190000}"/>
    <cellStyle name="Calculation 2 4 7 2 2 3" xfId="7224" xr:uid="{00000000-0005-0000-0000-00009D190000}"/>
    <cellStyle name="Calculation 2 4 7 2 2 4" xfId="7225" xr:uid="{00000000-0005-0000-0000-00009E190000}"/>
    <cellStyle name="Calculation 2 4 7 2 2 5" xfId="7226" xr:uid="{00000000-0005-0000-0000-00009F190000}"/>
    <cellStyle name="Calculation 2 4 7 2 2 6" xfId="7227" xr:uid="{00000000-0005-0000-0000-0000A0190000}"/>
    <cellStyle name="Calculation 2 4 7 2 2 7" xfId="7228" xr:uid="{00000000-0005-0000-0000-0000A1190000}"/>
    <cellStyle name="Calculation 2 4 7 2 3" xfId="7229" xr:uid="{00000000-0005-0000-0000-0000A2190000}"/>
    <cellStyle name="Calculation 2 4 7 2 4" xfId="7230" xr:uid="{00000000-0005-0000-0000-0000A3190000}"/>
    <cellStyle name="Calculation 2 4 7 3" xfId="7231" xr:uid="{00000000-0005-0000-0000-0000A4190000}"/>
    <cellStyle name="Calculation 2 4 7 3 2" xfId="7232" xr:uid="{00000000-0005-0000-0000-0000A5190000}"/>
    <cellStyle name="Calculation 2 4 7 3 2 2" xfId="7233" xr:uid="{00000000-0005-0000-0000-0000A6190000}"/>
    <cellStyle name="Calculation 2 4 7 3 2 3" xfId="7234" xr:uid="{00000000-0005-0000-0000-0000A7190000}"/>
    <cellStyle name="Calculation 2 4 7 3 2 4" xfId="7235" xr:uid="{00000000-0005-0000-0000-0000A8190000}"/>
    <cellStyle name="Calculation 2 4 7 3 2 5" xfId="7236" xr:uid="{00000000-0005-0000-0000-0000A9190000}"/>
    <cellStyle name="Calculation 2 4 7 3 2 6" xfId="7237" xr:uid="{00000000-0005-0000-0000-0000AA190000}"/>
    <cellStyle name="Calculation 2 4 7 3 2 7" xfId="7238" xr:uid="{00000000-0005-0000-0000-0000AB190000}"/>
    <cellStyle name="Calculation 2 4 7 3 3" xfId="7239" xr:uid="{00000000-0005-0000-0000-0000AC190000}"/>
    <cellStyle name="Calculation 2 4 7 3 4" xfId="7240" xr:uid="{00000000-0005-0000-0000-0000AD190000}"/>
    <cellStyle name="Calculation 2 4 7 4" xfId="7241" xr:uid="{00000000-0005-0000-0000-0000AE190000}"/>
    <cellStyle name="Calculation 2 4 7 4 2" xfId="7242" xr:uid="{00000000-0005-0000-0000-0000AF190000}"/>
    <cellStyle name="Calculation 2 4 7 4 2 2" xfId="7243" xr:uid="{00000000-0005-0000-0000-0000B0190000}"/>
    <cellStyle name="Calculation 2 4 7 4 2 3" xfId="7244" xr:uid="{00000000-0005-0000-0000-0000B1190000}"/>
    <cellStyle name="Calculation 2 4 7 4 2 4" xfId="7245" xr:uid="{00000000-0005-0000-0000-0000B2190000}"/>
    <cellStyle name="Calculation 2 4 7 4 2 5" xfId="7246" xr:uid="{00000000-0005-0000-0000-0000B3190000}"/>
    <cellStyle name="Calculation 2 4 7 4 2 6" xfId="7247" xr:uid="{00000000-0005-0000-0000-0000B4190000}"/>
    <cellStyle name="Calculation 2 4 7 4 2 7" xfId="7248" xr:uid="{00000000-0005-0000-0000-0000B5190000}"/>
    <cellStyle name="Calculation 2 4 7 4 3" xfId="7249" xr:uid="{00000000-0005-0000-0000-0000B6190000}"/>
    <cellStyle name="Calculation 2 4 7 4 4" xfId="7250" xr:uid="{00000000-0005-0000-0000-0000B7190000}"/>
    <cellStyle name="Calculation 2 4 7 5" xfId="7251" xr:uid="{00000000-0005-0000-0000-0000B8190000}"/>
    <cellStyle name="Calculation 2 4 7 5 2" xfId="7252" xr:uid="{00000000-0005-0000-0000-0000B9190000}"/>
    <cellStyle name="Calculation 2 4 7 5 3" xfId="7253" xr:uid="{00000000-0005-0000-0000-0000BA190000}"/>
    <cellStyle name="Calculation 2 4 7 5 4" xfId="7254" xr:uid="{00000000-0005-0000-0000-0000BB190000}"/>
    <cellStyle name="Calculation 2 4 7 5 5" xfId="7255" xr:uid="{00000000-0005-0000-0000-0000BC190000}"/>
    <cellStyle name="Calculation 2 4 7 5 6" xfId="7256" xr:uid="{00000000-0005-0000-0000-0000BD190000}"/>
    <cellStyle name="Calculation 2 4 7 5 7" xfId="7257" xr:uid="{00000000-0005-0000-0000-0000BE190000}"/>
    <cellStyle name="Calculation 2 4 7 5 8" xfId="7258" xr:uid="{00000000-0005-0000-0000-0000BF190000}"/>
    <cellStyle name="Calculation 2 4 7 6" xfId="7259" xr:uid="{00000000-0005-0000-0000-0000C0190000}"/>
    <cellStyle name="Calculation 2 4 7 6 2" xfId="7260" xr:uid="{00000000-0005-0000-0000-0000C1190000}"/>
    <cellStyle name="Calculation 2 4 7 6 3" xfId="7261" xr:uid="{00000000-0005-0000-0000-0000C2190000}"/>
    <cellStyle name="Calculation 2 4 7 6 4" xfId="7262" xr:uid="{00000000-0005-0000-0000-0000C3190000}"/>
    <cellStyle name="Calculation 2 4 7 6 5" xfId="7263" xr:uid="{00000000-0005-0000-0000-0000C4190000}"/>
    <cellStyle name="Calculation 2 4 7 6 6" xfId="7264" xr:uid="{00000000-0005-0000-0000-0000C5190000}"/>
    <cellStyle name="Calculation 2 4 7 6 7" xfId="7265" xr:uid="{00000000-0005-0000-0000-0000C6190000}"/>
    <cellStyle name="Calculation 2 4 7 7" xfId="7266" xr:uid="{00000000-0005-0000-0000-0000C7190000}"/>
    <cellStyle name="Calculation 2 4 7 8" xfId="7267" xr:uid="{00000000-0005-0000-0000-0000C8190000}"/>
    <cellStyle name="Calculation 2 4 7 9" xfId="7268" xr:uid="{00000000-0005-0000-0000-0000C9190000}"/>
    <cellStyle name="Calculation 2 4 8" xfId="7269" xr:uid="{00000000-0005-0000-0000-0000CA190000}"/>
    <cellStyle name="Calculation 2 4 8 2" xfId="7270" xr:uid="{00000000-0005-0000-0000-0000CB190000}"/>
    <cellStyle name="Calculation 2 4 8 2 2" xfId="7271" xr:uid="{00000000-0005-0000-0000-0000CC190000}"/>
    <cellStyle name="Calculation 2 4 8 2 3" xfId="7272" xr:uid="{00000000-0005-0000-0000-0000CD190000}"/>
    <cellStyle name="Calculation 2 4 8 2 4" xfId="7273" xr:uid="{00000000-0005-0000-0000-0000CE190000}"/>
    <cellStyle name="Calculation 2 4 8 2 5" xfId="7274" xr:uid="{00000000-0005-0000-0000-0000CF190000}"/>
    <cellStyle name="Calculation 2 4 8 2 6" xfId="7275" xr:uid="{00000000-0005-0000-0000-0000D0190000}"/>
    <cellStyle name="Calculation 2 4 8 2 7" xfId="7276" xr:uid="{00000000-0005-0000-0000-0000D1190000}"/>
    <cellStyle name="Calculation 2 4 8 3" xfId="7277" xr:uid="{00000000-0005-0000-0000-0000D2190000}"/>
    <cellStyle name="Calculation 2 4 8 4" xfId="7278" xr:uid="{00000000-0005-0000-0000-0000D3190000}"/>
    <cellStyle name="Calculation 2 4 8 5" xfId="7279" xr:uid="{00000000-0005-0000-0000-0000D4190000}"/>
    <cellStyle name="Calculation 2 4 9" xfId="7280" xr:uid="{00000000-0005-0000-0000-0000D5190000}"/>
    <cellStyle name="Calculation 2 4 9 2" xfId="7281" xr:uid="{00000000-0005-0000-0000-0000D6190000}"/>
    <cellStyle name="Calculation 2 4 9 2 2" xfId="7282" xr:uid="{00000000-0005-0000-0000-0000D7190000}"/>
    <cellStyle name="Calculation 2 4 9 2 3" xfId="7283" xr:uid="{00000000-0005-0000-0000-0000D8190000}"/>
    <cellStyle name="Calculation 2 4 9 2 4" xfId="7284" xr:uid="{00000000-0005-0000-0000-0000D9190000}"/>
    <cellStyle name="Calculation 2 4 9 2 5" xfId="7285" xr:uid="{00000000-0005-0000-0000-0000DA190000}"/>
    <cellStyle name="Calculation 2 4 9 2 6" xfId="7286" xr:uid="{00000000-0005-0000-0000-0000DB190000}"/>
    <cellStyle name="Calculation 2 4 9 2 7" xfId="7287" xr:uid="{00000000-0005-0000-0000-0000DC190000}"/>
    <cellStyle name="Calculation 2 4 9 3" xfId="7288" xr:uid="{00000000-0005-0000-0000-0000DD190000}"/>
    <cellStyle name="Calculation 2 4 9 4" xfId="7289" xr:uid="{00000000-0005-0000-0000-0000DE190000}"/>
    <cellStyle name="Calculation 2 4 9 5" xfId="7290" xr:uid="{00000000-0005-0000-0000-0000DF190000}"/>
    <cellStyle name="Calculation 2 5" xfId="7291" xr:uid="{00000000-0005-0000-0000-0000E0190000}"/>
    <cellStyle name="Calculation 2 5 10" xfId="7292" xr:uid="{00000000-0005-0000-0000-0000E1190000}"/>
    <cellStyle name="Calculation 2 5 10 2" xfId="7293" xr:uid="{00000000-0005-0000-0000-0000E2190000}"/>
    <cellStyle name="Calculation 2 5 10 2 2" xfId="7294" xr:uid="{00000000-0005-0000-0000-0000E3190000}"/>
    <cellStyle name="Calculation 2 5 10 2 3" xfId="7295" xr:uid="{00000000-0005-0000-0000-0000E4190000}"/>
    <cellStyle name="Calculation 2 5 10 2 4" xfId="7296" xr:uid="{00000000-0005-0000-0000-0000E5190000}"/>
    <cellStyle name="Calculation 2 5 10 2 5" xfId="7297" xr:uid="{00000000-0005-0000-0000-0000E6190000}"/>
    <cellStyle name="Calculation 2 5 10 2 6" xfId="7298" xr:uid="{00000000-0005-0000-0000-0000E7190000}"/>
    <cellStyle name="Calculation 2 5 10 2 7" xfId="7299" xr:uid="{00000000-0005-0000-0000-0000E8190000}"/>
    <cellStyle name="Calculation 2 5 10 3" xfId="7300" xr:uid="{00000000-0005-0000-0000-0000E9190000}"/>
    <cellStyle name="Calculation 2 5 10 4" xfId="7301" xr:uid="{00000000-0005-0000-0000-0000EA190000}"/>
    <cellStyle name="Calculation 2 5 10 5" xfId="7302" xr:uid="{00000000-0005-0000-0000-0000EB190000}"/>
    <cellStyle name="Calculation 2 5 11" xfId="7303" xr:uid="{00000000-0005-0000-0000-0000EC190000}"/>
    <cellStyle name="Calculation 2 5 11 2" xfId="7304" xr:uid="{00000000-0005-0000-0000-0000ED190000}"/>
    <cellStyle name="Calculation 2 5 11 2 2" xfId="7305" xr:uid="{00000000-0005-0000-0000-0000EE190000}"/>
    <cellStyle name="Calculation 2 5 11 2 3" xfId="7306" xr:uid="{00000000-0005-0000-0000-0000EF190000}"/>
    <cellStyle name="Calculation 2 5 11 2 4" xfId="7307" xr:uid="{00000000-0005-0000-0000-0000F0190000}"/>
    <cellStyle name="Calculation 2 5 11 2 5" xfId="7308" xr:uid="{00000000-0005-0000-0000-0000F1190000}"/>
    <cellStyle name="Calculation 2 5 11 2 6" xfId="7309" xr:uid="{00000000-0005-0000-0000-0000F2190000}"/>
    <cellStyle name="Calculation 2 5 11 2 7" xfId="7310" xr:uid="{00000000-0005-0000-0000-0000F3190000}"/>
    <cellStyle name="Calculation 2 5 11 3" xfId="7311" xr:uid="{00000000-0005-0000-0000-0000F4190000}"/>
    <cellStyle name="Calculation 2 5 11 4" xfId="7312" xr:uid="{00000000-0005-0000-0000-0000F5190000}"/>
    <cellStyle name="Calculation 2 5 11 5" xfId="7313" xr:uid="{00000000-0005-0000-0000-0000F6190000}"/>
    <cellStyle name="Calculation 2 5 12" xfId="7314" xr:uid="{00000000-0005-0000-0000-0000F7190000}"/>
    <cellStyle name="Calculation 2 5 12 2" xfId="7315" xr:uid="{00000000-0005-0000-0000-0000F8190000}"/>
    <cellStyle name="Calculation 2 5 12 3" xfId="7316" xr:uid="{00000000-0005-0000-0000-0000F9190000}"/>
    <cellStyle name="Calculation 2 5 12 4" xfId="7317" xr:uid="{00000000-0005-0000-0000-0000FA190000}"/>
    <cellStyle name="Calculation 2 5 12 5" xfId="7318" xr:uid="{00000000-0005-0000-0000-0000FB190000}"/>
    <cellStyle name="Calculation 2 5 12 6" xfId="7319" xr:uid="{00000000-0005-0000-0000-0000FC190000}"/>
    <cellStyle name="Calculation 2 5 12 7" xfId="7320" xr:uid="{00000000-0005-0000-0000-0000FD190000}"/>
    <cellStyle name="Calculation 2 5 12 8" xfId="7321" xr:uid="{00000000-0005-0000-0000-0000FE190000}"/>
    <cellStyle name="Calculation 2 5 13" xfId="7322" xr:uid="{00000000-0005-0000-0000-0000FF190000}"/>
    <cellStyle name="Calculation 2 5 13 2" xfId="7323" xr:uid="{00000000-0005-0000-0000-0000001A0000}"/>
    <cellStyle name="Calculation 2 5 13 3" xfId="7324" xr:uid="{00000000-0005-0000-0000-0000011A0000}"/>
    <cellStyle name="Calculation 2 5 13 4" xfId="7325" xr:uid="{00000000-0005-0000-0000-0000021A0000}"/>
    <cellStyle name="Calculation 2 5 13 5" xfId="7326" xr:uid="{00000000-0005-0000-0000-0000031A0000}"/>
    <cellStyle name="Calculation 2 5 13 6" xfId="7327" xr:uid="{00000000-0005-0000-0000-0000041A0000}"/>
    <cellStyle name="Calculation 2 5 13 7" xfId="7328" xr:uid="{00000000-0005-0000-0000-0000051A0000}"/>
    <cellStyle name="Calculation 2 5 14" xfId="7329" xr:uid="{00000000-0005-0000-0000-0000061A0000}"/>
    <cellStyle name="Calculation 2 5 14 2" xfId="7330" xr:uid="{00000000-0005-0000-0000-0000071A0000}"/>
    <cellStyle name="Calculation 2 5 14 3" xfId="7331" xr:uid="{00000000-0005-0000-0000-0000081A0000}"/>
    <cellStyle name="Calculation 2 5 14 4" xfId="7332" xr:uid="{00000000-0005-0000-0000-0000091A0000}"/>
    <cellStyle name="Calculation 2 5 14 5" xfId="7333" xr:uid="{00000000-0005-0000-0000-00000A1A0000}"/>
    <cellStyle name="Calculation 2 5 15" xfId="7334" xr:uid="{00000000-0005-0000-0000-00000B1A0000}"/>
    <cellStyle name="Calculation 2 5 15 2" xfId="7335" xr:uid="{00000000-0005-0000-0000-00000C1A0000}"/>
    <cellStyle name="Calculation 2 5 15 3" xfId="7336" xr:uid="{00000000-0005-0000-0000-00000D1A0000}"/>
    <cellStyle name="Calculation 2 5 15 4" xfId="7337" xr:uid="{00000000-0005-0000-0000-00000E1A0000}"/>
    <cellStyle name="Calculation 2 5 15 5" xfId="7338" xr:uid="{00000000-0005-0000-0000-00000F1A0000}"/>
    <cellStyle name="Calculation 2 5 16" xfId="7339" xr:uid="{00000000-0005-0000-0000-0000101A0000}"/>
    <cellStyle name="Calculation 2 5 16 2" xfId="7340" xr:uid="{00000000-0005-0000-0000-0000111A0000}"/>
    <cellStyle name="Calculation 2 5 16 3" xfId="7341" xr:uid="{00000000-0005-0000-0000-0000121A0000}"/>
    <cellStyle name="Calculation 2 5 16 4" xfId="7342" xr:uid="{00000000-0005-0000-0000-0000131A0000}"/>
    <cellStyle name="Calculation 2 5 16 5" xfId="7343" xr:uid="{00000000-0005-0000-0000-0000141A0000}"/>
    <cellStyle name="Calculation 2 5 17" xfId="7344" xr:uid="{00000000-0005-0000-0000-0000151A0000}"/>
    <cellStyle name="Calculation 2 5 17 2" xfId="7345" xr:uid="{00000000-0005-0000-0000-0000161A0000}"/>
    <cellStyle name="Calculation 2 5 17 3" xfId="7346" xr:uid="{00000000-0005-0000-0000-0000171A0000}"/>
    <cellStyle name="Calculation 2 5 17 4" xfId="7347" xr:uid="{00000000-0005-0000-0000-0000181A0000}"/>
    <cellStyle name="Calculation 2 5 17 5" xfId="7348" xr:uid="{00000000-0005-0000-0000-0000191A0000}"/>
    <cellStyle name="Calculation 2 5 18" xfId="7349" xr:uid="{00000000-0005-0000-0000-00001A1A0000}"/>
    <cellStyle name="Calculation 2 5 19" xfId="7350" xr:uid="{00000000-0005-0000-0000-00001B1A0000}"/>
    <cellStyle name="Calculation 2 5 2" xfId="7351" xr:uid="{00000000-0005-0000-0000-00001C1A0000}"/>
    <cellStyle name="Calculation 2 5 2 10" xfId="7352" xr:uid="{00000000-0005-0000-0000-00001D1A0000}"/>
    <cellStyle name="Calculation 2 5 2 10 2" xfId="7353" xr:uid="{00000000-0005-0000-0000-00001E1A0000}"/>
    <cellStyle name="Calculation 2 5 2 10 3" xfId="7354" xr:uid="{00000000-0005-0000-0000-00001F1A0000}"/>
    <cellStyle name="Calculation 2 5 2 10 4" xfId="7355" xr:uid="{00000000-0005-0000-0000-0000201A0000}"/>
    <cellStyle name="Calculation 2 5 2 10 5" xfId="7356" xr:uid="{00000000-0005-0000-0000-0000211A0000}"/>
    <cellStyle name="Calculation 2 5 2 10 6" xfId="7357" xr:uid="{00000000-0005-0000-0000-0000221A0000}"/>
    <cellStyle name="Calculation 2 5 2 10 7" xfId="7358" xr:uid="{00000000-0005-0000-0000-0000231A0000}"/>
    <cellStyle name="Calculation 2 5 2 10 8" xfId="7359" xr:uid="{00000000-0005-0000-0000-0000241A0000}"/>
    <cellStyle name="Calculation 2 5 2 11" xfId="7360" xr:uid="{00000000-0005-0000-0000-0000251A0000}"/>
    <cellStyle name="Calculation 2 5 2 11 2" xfId="7361" xr:uid="{00000000-0005-0000-0000-0000261A0000}"/>
    <cellStyle name="Calculation 2 5 2 11 3" xfId="7362" xr:uid="{00000000-0005-0000-0000-0000271A0000}"/>
    <cellStyle name="Calculation 2 5 2 11 4" xfId="7363" xr:uid="{00000000-0005-0000-0000-0000281A0000}"/>
    <cellStyle name="Calculation 2 5 2 11 5" xfId="7364" xr:uid="{00000000-0005-0000-0000-0000291A0000}"/>
    <cellStyle name="Calculation 2 5 2 11 6" xfId="7365" xr:uid="{00000000-0005-0000-0000-00002A1A0000}"/>
    <cellStyle name="Calculation 2 5 2 11 7" xfId="7366" xr:uid="{00000000-0005-0000-0000-00002B1A0000}"/>
    <cellStyle name="Calculation 2 5 2 12" xfId="7367" xr:uid="{00000000-0005-0000-0000-00002C1A0000}"/>
    <cellStyle name="Calculation 2 5 2 12 2" xfId="7368" xr:uid="{00000000-0005-0000-0000-00002D1A0000}"/>
    <cellStyle name="Calculation 2 5 2 12 3" xfId="7369" xr:uid="{00000000-0005-0000-0000-00002E1A0000}"/>
    <cellStyle name="Calculation 2 5 2 12 4" xfId="7370" xr:uid="{00000000-0005-0000-0000-00002F1A0000}"/>
    <cellStyle name="Calculation 2 5 2 12 5" xfId="7371" xr:uid="{00000000-0005-0000-0000-0000301A0000}"/>
    <cellStyle name="Calculation 2 5 2 13" xfId="7372" xr:uid="{00000000-0005-0000-0000-0000311A0000}"/>
    <cellStyle name="Calculation 2 5 2 13 2" xfId="7373" xr:uid="{00000000-0005-0000-0000-0000321A0000}"/>
    <cellStyle name="Calculation 2 5 2 13 3" xfId="7374" xr:uid="{00000000-0005-0000-0000-0000331A0000}"/>
    <cellStyle name="Calculation 2 5 2 13 4" xfId="7375" xr:uid="{00000000-0005-0000-0000-0000341A0000}"/>
    <cellStyle name="Calculation 2 5 2 13 5" xfId="7376" xr:uid="{00000000-0005-0000-0000-0000351A0000}"/>
    <cellStyle name="Calculation 2 5 2 14" xfId="7377" xr:uid="{00000000-0005-0000-0000-0000361A0000}"/>
    <cellStyle name="Calculation 2 5 2 14 2" xfId="7378" xr:uid="{00000000-0005-0000-0000-0000371A0000}"/>
    <cellStyle name="Calculation 2 5 2 14 3" xfId="7379" xr:uid="{00000000-0005-0000-0000-0000381A0000}"/>
    <cellStyle name="Calculation 2 5 2 14 4" xfId="7380" xr:uid="{00000000-0005-0000-0000-0000391A0000}"/>
    <cellStyle name="Calculation 2 5 2 14 5" xfId="7381" xr:uid="{00000000-0005-0000-0000-00003A1A0000}"/>
    <cellStyle name="Calculation 2 5 2 15" xfId="7382" xr:uid="{00000000-0005-0000-0000-00003B1A0000}"/>
    <cellStyle name="Calculation 2 5 2 15 2" xfId="7383" xr:uid="{00000000-0005-0000-0000-00003C1A0000}"/>
    <cellStyle name="Calculation 2 5 2 15 3" xfId="7384" xr:uid="{00000000-0005-0000-0000-00003D1A0000}"/>
    <cellStyle name="Calculation 2 5 2 15 4" xfId="7385" xr:uid="{00000000-0005-0000-0000-00003E1A0000}"/>
    <cellStyle name="Calculation 2 5 2 15 5" xfId="7386" xr:uid="{00000000-0005-0000-0000-00003F1A0000}"/>
    <cellStyle name="Calculation 2 5 2 16" xfId="7387" xr:uid="{00000000-0005-0000-0000-0000401A0000}"/>
    <cellStyle name="Calculation 2 5 2 17" xfId="7388" xr:uid="{00000000-0005-0000-0000-0000411A0000}"/>
    <cellStyle name="Calculation 2 5 2 2" xfId="7389" xr:uid="{00000000-0005-0000-0000-0000421A0000}"/>
    <cellStyle name="Calculation 2 5 2 2 10" xfId="7390" xr:uid="{00000000-0005-0000-0000-0000431A0000}"/>
    <cellStyle name="Calculation 2 5 2 2 10 2" xfId="7391" xr:uid="{00000000-0005-0000-0000-0000441A0000}"/>
    <cellStyle name="Calculation 2 5 2 2 10 3" xfId="7392" xr:uid="{00000000-0005-0000-0000-0000451A0000}"/>
    <cellStyle name="Calculation 2 5 2 2 10 4" xfId="7393" xr:uid="{00000000-0005-0000-0000-0000461A0000}"/>
    <cellStyle name="Calculation 2 5 2 2 10 5" xfId="7394" xr:uid="{00000000-0005-0000-0000-0000471A0000}"/>
    <cellStyle name="Calculation 2 5 2 2 10 6" xfId="7395" xr:uid="{00000000-0005-0000-0000-0000481A0000}"/>
    <cellStyle name="Calculation 2 5 2 2 10 7" xfId="7396" xr:uid="{00000000-0005-0000-0000-0000491A0000}"/>
    <cellStyle name="Calculation 2 5 2 2 11" xfId="7397" xr:uid="{00000000-0005-0000-0000-00004A1A0000}"/>
    <cellStyle name="Calculation 2 5 2 2 11 2" xfId="7398" xr:uid="{00000000-0005-0000-0000-00004B1A0000}"/>
    <cellStyle name="Calculation 2 5 2 2 11 3" xfId="7399" xr:uid="{00000000-0005-0000-0000-00004C1A0000}"/>
    <cellStyle name="Calculation 2 5 2 2 11 4" xfId="7400" xr:uid="{00000000-0005-0000-0000-00004D1A0000}"/>
    <cellStyle name="Calculation 2 5 2 2 11 5" xfId="7401" xr:uid="{00000000-0005-0000-0000-00004E1A0000}"/>
    <cellStyle name="Calculation 2 5 2 2 12" xfId="7402" xr:uid="{00000000-0005-0000-0000-00004F1A0000}"/>
    <cellStyle name="Calculation 2 5 2 2 12 2" xfId="7403" xr:uid="{00000000-0005-0000-0000-0000501A0000}"/>
    <cellStyle name="Calculation 2 5 2 2 12 3" xfId="7404" xr:uid="{00000000-0005-0000-0000-0000511A0000}"/>
    <cellStyle name="Calculation 2 5 2 2 12 4" xfId="7405" xr:uid="{00000000-0005-0000-0000-0000521A0000}"/>
    <cellStyle name="Calculation 2 5 2 2 12 5" xfId="7406" xr:uid="{00000000-0005-0000-0000-0000531A0000}"/>
    <cellStyle name="Calculation 2 5 2 2 13" xfId="7407" xr:uid="{00000000-0005-0000-0000-0000541A0000}"/>
    <cellStyle name="Calculation 2 5 2 2 13 2" xfId="7408" xr:uid="{00000000-0005-0000-0000-0000551A0000}"/>
    <cellStyle name="Calculation 2 5 2 2 13 3" xfId="7409" xr:uid="{00000000-0005-0000-0000-0000561A0000}"/>
    <cellStyle name="Calculation 2 5 2 2 13 4" xfId="7410" xr:uid="{00000000-0005-0000-0000-0000571A0000}"/>
    <cellStyle name="Calculation 2 5 2 2 13 5" xfId="7411" xr:uid="{00000000-0005-0000-0000-0000581A0000}"/>
    <cellStyle name="Calculation 2 5 2 2 14" xfId="7412" xr:uid="{00000000-0005-0000-0000-0000591A0000}"/>
    <cellStyle name="Calculation 2 5 2 2 14 2" xfId="7413" xr:uid="{00000000-0005-0000-0000-00005A1A0000}"/>
    <cellStyle name="Calculation 2 5 2 2 14 3" xfId="7414" xr:uid="{00000000-0005-0000-0000-00005B1A0000}"/>
    <cellStyle name="Calculation 2 5 2 2 14 4" xfId="7415" xr:uid="{00000000-0005-0000-0000-00005C1A0000}"/>
    <cellStyle name="Calculation 2 5 2 2 14 5" xfId="7416" xr:uid="{00000000-0005-0000-0000-00005D1A0000}"/>
    <cellStyle name="Calculation 2 5 2 2 15" xfId="7417" xr:uid="{00000000-0005-0000-0000-00005E1A0000}"/>
    <cellStyle name="Calculation 2 5 2 2 15 2" xfId="7418" xr:uid="{00000000-0005-0000-0000-00005F1A0000}"/>
    <cellStyle name="Calculation 2 5 2 2 15 3" xfId="7419" xr:uid="{00000000-0005-0000-0000-0000601A0000}"/>
    <cellStyle name="Calculation 2 5 2 2 15 4" xfId="7420" xr:uid="{00000000-0005-0000-0000-0000611A0000}"/>
    <cellStyle name="Calculation 2 5 2 2 15 5" xfId="7421" xr:uid="{00000000-0005-0000-0000-0000621A0000}"/>
    <cellStyle name="Calculation 2 5 2 2 16" xfId="7422" xr:uid="{00000000-0005-0000-0000-0000631A0000}"/>
    <cellStyle name="Calculation 2 5 2 2 16 2" xfId="7423" xr:uid="{00000000-0005-0000-0000-0000641A0000}"/>
    <cellStyle name="Calculation 2 5 2 2 16 3" xfId="7424" xr:uid="{00000000-0005-0000-0000-0000651A0000}"/>
    <cellStyle name="Calculation 2 5 2 2 16 4" xfId="7425" xr:uid="{00000000-0005-0000-0000-0000661A0000}"/>
    <cellStyle name="Calculation 2 5 2 2 16 5" xfId="7426" xr:uid="{00000000-0005-0000-0000-0000671A0000}"/>
    <cellStyle name="Calculation 2 5 2 2 17" xfId="7427" xr:uid="{00000000-0005-0000-0000-0000681A0000}"/>
    <cellStyle name="Calculation 2 5 2 2 17 2" xfId="7428" xr:uid="{00000000-0005-0000-0000-0000691A0000}"/>
    <cellStyle name="Calculation 2 5 2 2 17 3" xfId="7429" xr:uid="{00000000-0005-0000-0000-00006A1A0000}"/>
    <cellStyle name="Calculation 2 5 2 2 17 4" xfId="7430" xr:uid="{00000000-0005-0000-0000-00006B1A0000}"/>
    <cellStyle name="Calculation 2 5 2 2 17 5" xfId="7431" xr:uid="{00000000-0005-0000-0000-00006C1A0000}"/>
    <cellStyle name="Calculation 2 5 2 2 18" xfId="7432" xr:uid="{00000000-0005-0000-0000-00006D1A0000}"/>
    <cellStyle name="Calculation 2 5 2 2 2" xfId="7433" xr:uid="{00000000-0005-0000-0000-00006E1A0000}"/>
    <cellStyle name="Calculation 2 5 2 2 2 10" xfId="7434" xr:uid="{00000000-0005-0000-0000-00006F1A0000}"/>
    <cellStyle name="Calculation 2 5 2 2 2 10 2" xfId="7435" xr:uid="{00000000-0005-0000-0000-0000701A0000}"/>
    <cellStyle name="Calculation 2 5 2 2 2 10 3" xfId="7436" xr:uid="{00000000-0005-0000-0000-0000711A0000}"/>
    <cellStyle name="Calculation 2 5 2 2 2 10 4" xfId="7437" xr:uid="{00000000-0005-0000-0000-0000721A0000}"/>
    <cellStyle name="Calculation 2 5 2 2 2 10 5" xfId="7438" xr:uid="{00000000-0005-0000-0000-0000731A0000}"/>
    <cellStyle name="Calculation 2 5 2 2 2 11" xfId="7439" xr:uid="{00000000-0005-0000-0000-0000741A0000}"/>
    <cellStyle name="Calculation 2 5 2 2 2 11 2" xfId="7440" xr:uid="{00000000-0005-0000-0000-0000751A0000}"/>
    <cellStyle name="Calculation 2 5 2 2 2 11 3" xfId="7441" xr:uid="{00000000-0005-0000-0000-0000761A0000}"/>
    <cellStyle name="Calculation 2 5 2 2 2 11 4" xfId="7442" xr:uid="{00000000-0005-0000-0000-0000771A0000}"/>
    <cellStyle name="Calculation 2 5 2 2 2 11 5" xfId="7443" xr:uid="{00000000-0005-0000-0000-0000781A0000}"/>
    <cellStyle name="Calculation 2 5 2 2 2 12" xfId="7444" xr:uid="{00000000-0005-0000-0000-0000791A0000}"/>
    <cellStyle name="Calculation 2 5 2 2 2 12 2" xfId="7445" xr:uid="{00000000-0005-0000-0000-00007A1A0000}"/>
    <cellStyle name="Calculation 2 5 2 2 2 12 3" xfId="7446" xr:uid="{00000000-0005-0000-0000-00007B1A0000}"/>
    <cellStyle name="Calculation 2 5 2 2 2 12 4" xfId="7447" xr:uid="{00000000-0005-0000-0000-00007C1A0000}"/>
    <cellStyle name="Calculation 2 5 2 2 2 12 5" xfId="7448" xr:uid="{00000000-0005-0000-0000-00007D1A0000}"/>
    <cellStyle name="Calculation 2 5 2 2 2 13" xfId="7449" xr:uid="{00000000-0005-0000-0000-00007E1A0000}"/>
    <cellStyle name="Calculation 2 5 2 2 2 13 2" xfId="7450" xr:uid="{00000000-0005-0000-0000-00007F1A0000}"/>
    <cellStyle name="Calculation 2 5 2 2 2 13 3" xfId="7451" xr:uid="{00000000-0005-0000-0000-0000801A0000}"/>
    <cellStyle name="Calculation 2 5 2 2 2 13 4" xfId="7452" xr:uid="{00000000-0005-0000-0000-0000811A0000}"/>
    <cellStyle name="Calculation 2 5 2 2 2 13 5" xfId="7453" xr:uid="{00000000-0005-0000-0000-0000821A0000}"/>
    <cellStyle name="Calculation 2 5 2 2 2 14" xfId="7454" xr:uid="{00000000-0005-0000-0000-0000831A0000}"/>
    <cellStyle name="Calculation 2 5 2 2 2 14 2" xfId="7455" xr:uid="{00000000-0005-0000-0000-0000841A0000}"/>
    <cellStyle name="Calculation 2 5 2 2 2 14 3" xfId="7456" xr:uid="{00000000-0005-0000-0000-0000851A0000}"/>
    <cellStyle name="Calculation 2 5 2 2 2 14 4" xfId="7457" xr:uid="{00000000-0005-0000-0000-0000861A0000}"/>
    <cellStyle name="Calculation 2 5 2 2 2 14 5" xfId="7458" xr:uid="{00000000-0005-0000-0000-0000871A0000}"/>
    <cellStyle name="Calculation 2 5 2 2 2 15" xfId="7459" xr:uid="{00000000-0005-0000-0000-0000881A0000}"/>
    <cellStyle name="Calculation 2 5 2 2 2 15 2" xfId="7460" xr:uid="{00000000-0005-0000-0000-0000891A0000}"/>
    <cellStyle name="Calculation 2 5 2 2 2 15 3" xfId="7461" xr:uid="{00000000-0005-0000-0000-00008A1A0000}"/>
    <cellStyle name="Calculation 2 5 2 2 2 15 4" xfId="7462" xr:uid="{00000000-0005-0000-0000-00008B1A0000}"/>
    <cellStyle name="Calculation 2 5 2 2 2 15 5" xfId="7463" xr:uid="{00000000-0005-0000-0000-00008C1A0000}"/>
    <cellStyle name="Calculation 2 5 2 2 2 16" xfId="7464" xr:uid="{00000000-0005-0000-0000-00008D1A0000}"/>
    <cellStyle name="Calculation 2 5 2 2 2 16 2" xfId="7465" xr:uid="{00000000-0005-0000-0000-00008E1A0000}"/>
    <cellStyle name="Calculation 2 5 2 2 2 16 3" xfId="7466" xr:uid="{00000000-0005-0000-0000-00008F1A0000}"/>
    <cellStyle name="Calculation 2 5 2 2 2 16 4" xfId="7467" xr:uid="{00000000-0005-0000-0000-0000901A0000}"/>
    <cellStyle name="Calculation 2 5 2 2 2 16 5" xfId="7468" xr:uid="{00000000-0005-0000-0000-0000911A0000}"/>
    <cellStyle name="Calculation 2 5 2 2 2 17" xfId="7469" xr:uid="{00000000-0005-0000-0000-0000921A0000}"/>
    <cellStyle name="Calculation 2 5 2 2 2 17 2" xfId="7470" xr:uid="{00000000-0005-0000-0000-0000931A0000}"/>
    <cellStyle name="Calculation 2 5 2 2 2 17 3" xfId="7471" xr:uid="{00000000-0005-0000-0000-0000941A0000}"/>
    <cellStyle name="Calculation 2 5 2 2 2 17 4" xfId="7472" xr:uid="{00000000-0005-0000-0000-0000951A0000}"/>
    <cellStyle name="Calculation 2 5 2 2 2 17 5" xfId="7473" xr:uid="{00000000-0005-0000-0000-0000961A0000}"/>
    <cellStyle name="Calculation 2 5 2 2 2 18" xfId="7474" xr:uid="{00000000-0005-0000-0000-0000971A0000}"/>
    <cellStyle name="Calculation 2 5 2 2 2 2" xfId="7475" xr:uid="{00000000-0005-0000-0000-0000981A0000}"/>
    <cellStyle name="Calculation 2 5 2 2 2 2 10" xfId="7476" xr:uid="{00000000-0005-0000-0000-0000991A0000}"/>
    <cellStyle name="Calculation 2 5 2 2 2 2 2" xfId="7477" xr:uid="{00000000-0005-0000-0000-00009A1A0000}"/>
    <cellStyle name="Calculation 2 5 2 2 2 2 2 2" xfId="7478" xr:uid="{00000000-0005-0000-0000-00009B1A0000}"/>
    <cellStyle name="Calculation 2 5 2 2 2 2 2 2 2" xfId="7479" xr:uid="{00000000-0005-0000-0000-00009C1A0000}"/>
    <cellStyle name="Calculation 2 5 2 2 2 2 2 2 3" xfId="7480" xr:uid="{00000000-0005-0000-0000-00009D1A0000}"/>
    <cellStyle name="Calculation 2 5 2 2 2 2 2 2 4" xfId="7481" xr:uid="{00000000-0005-0000-0000-00009E1A0000}"/>
    <cellStyle name="Calculation 2 5 2 2 2 2 2 2 5" xfId="7482" xr:uid="{00000000-0005-0000-0000-00009F1A0000}"/>
    <cellStyle name="Calculation 2 5 2 2 2 2 2 2 6" xfId="7483" xr:uid="{00000000-0005-0000-0000-0000A01A0000}"/>
    <cellStyle name="Calculation 2 5 2 2 2 2 2 2 7" xfId="7484" xr:uid="{00000000-0005-0000-0000-0000A11A0000}"/>
    <cellStyle name="Calculation 2 5 2 2 2 2 2 3" xfId="7485" xr:uid="{00000000-0005-0000-0000-0000A21A0000}"/>
    <cellStyle name="Calculation 2 5 2 2 2 2 2 4" xfId="7486" xr:uid="{00000000-0005-0000-0000-0000A31A0000}"/>
    <cellStyle name="Calculation 2 5 2 2 2 2 3" xfId="7487" xr:uid="{00000000-0005-0000-0000-0000A41A0000}"/>
    <cellStyle name="Calculation 2 5 2 2 2 2 3 2" xfId="7488" xr:uid="{00000000-0005-0000-0000-0000A51A0000}"/>
    <cellStyle name="Calculation 2 5 2 2 2 2 3 2 2" xfId="7489" xr:uid="{00000000-0005-0000-0000-0000A61A0000}"/>
    <cellStyle name="Calculation 2 5 2 2 2 2 3 2 3" xfId="7490" xr:uid="{00000000-0005-0000-0000-0000A71A0000}"/>
    <cellStyle name="Calculation 2 5 2 2 2 2 3 2 4" xfId="7491" xr:uid="{00000000-0005-0000-0000-0000A81A0000}"/>
    <cellStyle name="Calculation 2 5 2 2 2 2 3 2 5" xfId="7492" xr:uid="{00000000-0005-0000-0000-0000A91A0000}"/>
    <cellStyle name="Calculation 2 5 2 2 2 2 3 2 6" xfId="7493" xr:uid="{00000000-0005-0000-0000-0000AA1A0000}"/>
    <cellStyle name="Calculation 2 5 2 2 2 2 3 2 7" xfId="7494" xr:uid="{00000000-0005-0000-0000-0000AB1A0000}"/>
    <cellStyle name="Calculation 2 5 2 2 2 2 3 3" xfId="7495" xr:uid="{00000000-0005-0000-0000-0000AC1A0000}"/>
    <cellStyle name="Calculation 2 5 2 2 2 2 3 4" xfId="7496" xr:uid="{00000000-0005-0000-0000-0000AD1A0000}"/>
    <cellStyle name="Calculation 2 5 2 2 2 2 4" xfId="7497" xr:uid="{00000000-0005-0000-0000-0000AE1A0000}"/>
    <cellStyle name="Calculation 2 5 2 2 2 2 4 2" xfId="7498" xr:uid="{00000000-0005-0000-0000-0000AF1A0000}"/>
    <cellStyle name="Calculation 2 5 2 2 2 2 4 2 2" xfId="7499" xr:uid="{00000000-0005-0000-0000-0000B01A0000}"/>
    <cellStyle name="Calculation 2 5 2 2 2 2 4 2 3" xfId="7500" xr:uid="{00000000-0005-0000-0000-0000B11A0000}"/>
    <cellStyle name="Calculation 2 5 2 2 2 2 4 2 4" xfId="7501" xr:uid="{00000000-0005-0000-0000-0000B21A0000}"/>
    <cellStyle name="Calculation 2 5 2 2 2 2 4 2 5" xfId="7502" xr:uid="{00000000-0005-0000-0000-0000B31A0000}"/>
    <cellStyle name="Calculation 2 5 2 2 2 2 4 2 6" xfId="7503" xr:uid="{00000000-0005-0000-0000-0000B41A0000}"/>
    <cellStyle name="Calculation 2 5 2 2 2 2 4 2 7" xfId="7504" xr:uid="{00000000-0005-0000-0000-0000B51A0000}"/>
    <cellStyle name="Calculation 2 5 2 2 2 2 4 3" xfId="7505" xr:uid="{00000000-0005-0000-0000-0000B61A0000}"/>
    <cellStyle name="Calculation 2 5 2 2 2 2 4 4" xfId="7506" xr:uid="{00000000-0005-0000-0000-0000B71A0000}"/>
    <cellStyle name="Calculation 2 5 2 2 2 2 5" xfId="7507" xr:uid="{00000000-0005-0000-0000-0000B81A0000}"/>
    <cellStyle name="Calculation 2 5 2 2 2 2 5 2" xfId="7508" xr:uid="{00000000-0005-0000-0000-0000B91A0000}"/>
    <cellStyle name="Calculation 2 5 2 2 2 2 5 3" xfId="7509" xr:uid="{00000000-0005-0000-0000-0000BA1A0000}"/>
    <cellStyle name="Calculation 2 5 2 2 2 2 5 4" xfId="7510" xr:uid="{00000000-0005-0000-0000-0000BB1A0000}"/>
    <cellStyle name="Calculation 2 5 2 2 2 2 5 5" xfId="7511" xr:uid="{00000000-0005-0000-0000-0000BC1A0000}"/>
    <cellStyle name="Calculation 2 5 2 2 2 2 5 6" xfId="7512" xr:uid="{00000000-0005-0000-0000-0000BD1A0000}"/>
    <cellStyle name="Calculation 2 5 2 2 2 2 5 7" xfId="7513" xr:uid="{00000000-0005-0000-0000-0000BE1A0000}"/>
    <cellStyle name="Calculation 2 5 2 2 2 2 5 8" xfId="7514" xr:uid="{00000000-0005-0000-0000-0000BF1A0000}"/>
    <cellStyle name="Calculation 2 5 2 2 2 2 6" xfId="7515" xr:uid="{00000000-0005-0000-0000-0000C01A0000}"/>
    <cellStyle name="Calculation 2 5 2 2 2 2 6 2" xfId="7516" xr:uid="{00000000-0005-0000-0000-0000C11A0000}"/>
    <cellStyle name="Calculation 2 5 2 2 2 2 6 3" xfId="7517" xr:uid="{00000000-0005-0000-0000-0000C21A0000}"/>
    <cellStyle name="Calculation 2 5 2 2 2 2 6 4" xfId="7518" xr:uid="{00000000-0005-0000-0000-0000C31A0000}"/>
    <cellStyle name="Calculation 2 5 2 2 2 2 6 5" xfId="7519" xr:uid="{00000000-0005-0000-0000-0000C41A0000}"/>
    <cellStyle name="Calculation 2 5 2 2 2 2 6 6" xfId="7520" xr:uid="{00000000-0005-0000-0000-0000C51A0000}"/>
    <cellStyle name="Calculation 2 5 2 2 2 2 6 7" xfId="7521" xr:uid="{00000000-0005-0000-0000-0000C61A0000}"/>
    <cellStyle name="Calculation 2 5 2 2 2 2 7" xfId="7522" xr:uid="{00000000-0005-0000-0000-0000C71A0000}"/>
    <cellStyle name="Calculation 2 5 2 2 2 2 8" xfId="7523" xr:uid="{00000000-0005-0000-0000-0000C81A0000}"/>
    <cellStyle name="Calculation 2 5 2 2 2 2 9" xfId="7524" xr:uid="{00000000-0005-0000-0000-0000C91A0000}"/>
    <cellStyle name="Calculation 2 5 2 2 2 3" xfId="7525" xr:uid="{00000000-0005-0000-0000-0000CA1A0000}"/>
    <cellStyle name="Calculation 2 5 2 2 2 3 2" xfId="7526" xr:uid="{00000000-0005-0000-0000-0000CB1A0000}"/>
    <cellStyle name="Calculation 2 5 2 2 2 3 2 2" xfId="7527" xr:uid="{00000000-0005-0000-0000-0000CC1A0000}"/>
    <cellStyle name="Calculation 2 5 2 2 2 3 2 3" xfId="7528" xr:uid="{00000000-0005-0000-0000-0000CD1A0000}"/>
    <cellStyle name="Calculation 2 5 2 2 2 3 2 4" xfId="7529" xr:uid="{00000000-0005-0000-0000-0000CE1A0000}"/>
    <cellStyle name="Calculation 2 5 2 2 2 3 2 5" xfId="7530" xr:uid="{00000000-0005-0000-0000-0000CF1A0000}"/>
    <cellStyle name="Calculation 2 5 2 2 2 3 2 6" xfId="7531" xr:uid="{00000000-0005-0000-0000-0000D01A0000}"/>
    <cellStyle name="Calculation 2 5 2 2 2 3 2 7" xfId="7532" xr:uid="{00000000-0005-0000-0000-0000D11A0000}"/>
    <cellStyle name="Calculation 2 5 2 2 2 3 3" xfId="7533" xr:uid="{00000000-0005-0000-0000-0000D21A0000}"/>
    <cellStyle name="Calculation 2 5 2 2 2 3 4" xfId="7534" xr:uid="{00000000-0005-0000-0000-0000D31A0000}"/>
    <cellStyle name="Calculation 2 5 2 2 2 3 5" xfId="7535" xr:uid="{00000000-0005-0000-0000-0000D41A0000}"/>
    <cellStyle name="Calculation 2 5 2 2 2 4" xfId="7536" xr:uid="{00000000-0005-0000-0000-0000D51A0000}"/>
    <cellStyle name="Calculation 2 5 2 2 2 4 2" xfId="7537" xr:uid="{00000000-0005-0000-0000-0000D61A0000}"/>
    <cellStyle name="Calculation 2 5 2 2 2 4 2 2" xfId="7538" xr:uid="{00000000-0005-0000-0000-0000D71A0000}"/>
    <cellStyle name="Calculation 2 5 2 2 2 4 2 3" xfId="7539" xr:uid="{00000000-0005-0000-0000-0000D81A0000}"/>
    <cellStyle name="Calculation 2 5 2 2 2 4 2 4" xfId="7540" xr:uid="{00000000-0005-0000-0000-0000D91A0000}"/>
    <cellStyle name="Calculation 2 5 2 2 2 4 2 5" xfId="7541" xr:uid="{00000000-0005-0000-0000-0000DA1A0000}"/>
    <cellStyle name="Calculation 2 5 2 2 2 4 2 6" xfId="7542" xr:uid="{00000000-0005-0000-0000-0000DB1A0000}"/>
    <cellStyle name="Calculation 2 5 2 2 2 4 2 7" xfId="7543" xr:uid="{00000000-0005-0000-0000-0000DC1A0000}"/>
    <cellStyle name="Calculation 2 5 2 2 2 4 3" xfId="7544" xr:uid="{00000000-0005-0000-0000-0000DD1A0000}"/>
    <cellStyle name="Calculation 2 5 2 2 2 4 4" xfId="7545" xr:uid="{00000000-0005-0000-0000-0000DE1A0000}"/>
    <cellStyle name="Calculation 2 5 2 2 2 4 5" xfId="7546" xr:uid="{00000000-0005-0000-0000-0000DF1A0000}"/>
    <cellStyle name="Calculation 2 5 2 2 2 5" xfId="7547" xr:uid="{00000000-0005-0000-0000-0000E01A0000}"/>
    <cellStyle name="Calculation 2 5 2 2 2 5 2" xfId="7548" xr:uid="{00000000-0005-0000-0000-0000E11A0000}"/>
    <cellStyle name="Calculation 2 5 2 2 2 5 2 2" xfId="7549" xr:uid="{00000000-0005-0000-0000-0000E21A0000}"/>
    <cellStyle name="Calculation 2 5 2 2 2 5 2 3" xfId="7550" xr:uid="{00000000-0005-0000-0000-0000E31A0000}"/>
    <cellStyle name="Calculation 2 5 2 2 2 5 2 4" xfId="7551" xr:uid="{00000000-0005-0000-0000-0000E41A0000}"/>
    <cellStyle name="Calculation 2 5 2 2 2 5 2 5" xfId="7552" xr:uid="{00000000-0005-0000-0000-0000E51A0000}"/>
    <cellStyle name="Calculation 2 5 2 2 2 5 2 6" xfId="7553" xr:uid="{00000000-0005-0000-0000-0000E61A0000}"/>
    <cellStyle name="Calculation 2 5 2 2 2 5 2 7" xfId="7554" xr:uid="{00000000-0005-0000-0000-0000E71A0000}"/>
    <cellStyle name="Calculation 2 5 2 2 2 5 3" xfId="7555" xr:uid="{00000000-0005-0000-0000-0000E81A0000}"/>
    <cellStyle name="Calculation 2 5 2 2 2 5 4" xfId="7556" xr:uid="{00000000-0005-0000-0000-0000E91A0000}"/>
    <cellStyle name="Calculation 2 5 2 2 2 5 5" xfId="7557" xr:uid="{00000000-0005-0000-0000-0000EA1A0000}"/>
    <cellStyle name="Calculation 2 5 2 2 2 6" xfId="7558" xr:uid="{00000000-0005-0000-0000-0000EB1A0000}"/>
    <cellStyle name="Calculation 2 5 2 2 2 6 2" xfId="7559" xr:uid="{00000000-0005-0000-0000-0000EC1A0000}"/>
    <cellStyle name="Calculation 2 5 2 2 2 6 3" xfId="7560" xr:uid="{00000000-0005-0000-0000-0000ED1A0000}"/>
    <cellStyle name="Calculation 2 5 2 2 2 6 4" xfId="7561" xr:uid="{00000000-0005-0000-0000-0000EE1A0000}"/>
    <cellStyle name="Calculation 2 5 2 2 2 6 5" xfId="7562" xr:uid="{00000000-0005-0000-0000-0000EF1A0000}"/>
    <cellStyle name="Calculation 2 5 2 2 2 6 6" xfId="7563" xr:uid="{00000000-0005-0000-0000-0000F01A0000}"/>
    <cellStyle name="Calculation 2 5 2 2 2 6 7" xfId="7564" xr:uid="{00000000-0005-0000-0000-0000F11A0000}"/>
    <cellStyle name="Calculation 2 5 2 2 2 6 8" xfId="7565" xr:uid="{00000000-0005-0000-0000-0000F21A0000}"/>
    <cellStyle name="Calculation 2 5 2 2 2 7" xfId="7566" xr:uid="{00000000-0005-0000-0000-0000F31A0000}"/>
    <cellStyle name="Calculation 2 5 2 2 2 7 2" xfId="7567" xr:uid="{00000000-0005-0000-0000-0000F41A0000}"/>
    <cellStyle name="Calculation 2 5 2 2 2 7 3" xfId="7568" xr:uid="{00000000-0005-0000-0000-0000F51A0000}"/>
    <cellStyle name="Calculation 2 5 2 2 2 7 4" xfId="7569" xr:uid="{00000000-0005-0000-0000-0000F61A0000}"/>
    <cellStyle name="Calculation 2 5 2 2 2 7 5" xfId="7570" xr:uid="{00000000-0005-0000-0000-0000F71A0000}"/>
    <cellStyle name="Calculation 2 5 2 2 2 7 6" xfId="7571" xr:uid="{00000000-0005-0000-0000-0000F81A0000}"/>
    <cellStyle name="Calculation 2 5 2 2 2 7 7" xfId="7572" xr:uid="{00000000-0005-0000-0000-0000F91A0000}"/>
    <cellStyle name="Calculation 2 5 2 2 2 8" xfId="7573" xr:uid="{00000000-0005-0000-0000-0000FA1A0000}"/>
    <cellStyle name="Calculation 2 5 2 2 2 8 2" xfId="7574" xr:uid="{00000000-0005-0000-0000-0000FB1A0000}"/>
    <cellStyle name="Calculation 2 5 2 2 2 8 3" xfId="7575" xr:uid="{00000000-0005-0000-0000-0000FC1A0000}"/>
    <cellStyle name="Calculation 2 5 2 2 2 8 4" xfId="7576" xr:uid="{00000000-0005-0000-0000-0000FD1A0000}"/>
    <cellStyle name="Calculation 2 5 2 2 2 8 5" xfId="7577" xr:uid="{00000000-0005-0000-0000-0000FE1A0000}"/>
    <cellStyle name="Calculation 2 5 2 2 2 9" xfId="7578" xr:uid="{00000000-0005-0000-0000-0000FF1A0000}"/>
    <cellStyle name="Calculation 2 5 2 2 2 9 2" xfId="7579" xr:uid="{00000000-0005-0000-0000-0000001B0000}"/>
    <cellStyle name="Calculation 2 5 2 2 2 9 3" xfId="7580" xr:uid="{00000000-0005-0000-0000-0000011B0000}"/>
    <cellStyle name="Calculation 2 5 2 2 2 9 4" xfId="7581" xr:uid="{00000000-0005-0000-0000-0000021B0000}"/>
    <cellStyle name="Calculation 2 5 2 2 2 9 5" xfId="7582" xr:uid="{00000000-0005-0000-0000-0000031B0000}"/>
    <cellStyle name="Calculation 2 5 2 2 3" xfId="7583" xr:uid="{00000000-0005-0000-0000-0000041B0000}"/>
    <cellStyle name="Calculation 2 5 2 2 3 10" xfId="7584" xr:uid="{00000000-0005-0000-0000-0000051B0000}"/>
    <cellStyle name="Calculation 2 5 2 2 3 2" xfId="7585" xr:uid="{00000000-0005-0000-0000-0000061B0000}"/>
    <cellStyle name="Calculation 2 5 2 2 3 2 2" xfId="7586" xr:uid="{00000000-0005-0000-0000-0000071B0000}"/>
    <cellStyle name="Calculation 2 5 2 2 3 2 2 2" xfId="7587" xr:uid="{00000000-0005-0000-0000-0000081B0000}"/>
    <cellStyle name="Calculation 2 5 2 2 3 2 2 3" xfId="7588" xr:uid="{00000000-0005-0000-0000-0000091B0000}"/>
    <cellStyle name="Calculation 2 5 2 2 3 2 2 4" xfId="7589" xr:uid="{00000000-0005-0000-0000-00000A1B0000}"/>
    <cellStyle name="Calculation 2 5 2 2 3 2 2 5" xfId="7590" xr:uid="{00000000-0005-0000-0000-00000B1B0000}"/>
    <cellStyle name="Calculation 2 5 2 2 3 2 2 6" xfId="7591" xr:uid="{00000000-0005-0000-0000-00000C1B0000}"/>
    <cellStyle name="Calculation 2 5 2 2 3 2 2 7" xfId="7592" xr:uid="{00000000-0005-0000-0000-00000D1B0000}"/>
    <cellStyle name="Calculation 2 5 2 2 3 2 3" xfId="7593" xr:uid="{00000000-0005-0000-0000-00000E1B0000}"/>
    <cellStyle name="Calculation 2 5 2 2 3 2 4" xfId="7594" xr:uid="{00000000-0005-0000-0000-00000F1B0000}"/>
    <cellStyle name="Calculation 2 5 2 2 3 3" xfId="7595" xr:uid="{00000000-0005-0000-0000-0000101B0000}"/>
    <cellStyle name="Calculation 2 5 2 2 3 3 2" xfId="7596" xr:uid="{00000000-0005-0000-0000-0000111B0000}"/>
    <cellStyle name="Calculation 2 5 2 2 3 3 2 2" xfId="7597" xr:uid="{00000000-0005-0000-0000-0000121B0000}"/>
    <cellStyle name="Calculation 2 5 2 2 3 3 2 3" xfId="7598" xr:uid="{00000000-0005-0000-0000-0000131B0000}"/>
    <cellStyle name="Calculation 2 5 2 2 3 3 2 4" xfId="7599" xr:uid="{00000000-0005-0000-0000-0000141B0000}"/>
    <cellStyle name="Calculation 2 5 2 2 3 3 2 5" xfId="7600" xr:uid="{00000000-0005-0000-0000-0000151B0000}"/>
    <cellStyle name="Calculation 2 5 2 2 3 3 2 6" xfId="7601" xr:uid="{00000000-0005-0000-0000-0000161B0000}"/>
    <cellStyle name="Calculation 2 5 2 2 3 3 2 7" xfId="7602" xr:uid="{00000000-0005-0000-0000-0000171B0000}"/>
    <cellStyle name="Calculation 2 5 2 2 3 3 3" xfId="7603" xr:uid="{00000000-0005-0000-0000-0000181B0000}"/>
    <cellStyle name="Calculation 2 5 2 2 3 3 4" xfId="7604" xr:uid="{00000000-0005-0000-0000-0000191B0000}"/>
    <cellStyle name="Calculation 2 5 2 2 3 4" xfId="7605" xr:uid="{00000000-0005-0000-0000-00001A1B0000}"/>
    <cellStyle name="Calculation 2 5 2 2 3 4 2" xfId="7606" xr:uid="{00000000-0005-0000-0000-00001B1B0000}"/>
    <cellStyle name="Calculation 2 5 2 2 3 4 2 2" xfId="7607" xr:uid="{00000000-0005-0000-0000-00001C1B0000}"/>
    <cellStyle name="Calculation 2 5 2 2 3 4 2 3" xfId="7608" xr:uid="{00000000-0005-0000-0000-00001D1B0000}"/>
    <cellStyle name="Calculation 2 5 2 2 3 4 2 4" xfId="7609" xr:uid="{00000000-0005-0000-0000-00001E1B0000}"/>
    <cellStyle name="Calculation 2 5 2 2 3 4 2 5" xfId="7610" xr:uid="{00000000-0005-0000-0000-00001F1B0000}"/>
    <cellStyle name="Calculation 2 5 2 2 3 4 2 6" xfId="7611" xr:uid="{00000000-0005-0000-0000-0000201B0000}"/>
    <cellStyle name="Calculation 2 5 2 2 3 4 2 7" xfId="7612" xr:uid="{00000000-0005-0000-0000-0000211B0000}"/>
    <cellStyle name="Calculation 2 5 2 2 3 4 3" xfId="7613" xr:uid="{00000000-0005-0000-0000-0000221B0000}"/>
    <cellStyle name="Calculation 2 5 2 2 3 4 4" xfId="7614" xr:uid="{00000000-0005-0000-0000-0000231B0000}"/>
    <cellStyle name="Calculation 2 5 2 2 3 5" xfId="7615" xr:uid="{00000000-0005-0000-0000-0000241B0000}"/>
    <cellStyle name="Calculation 2 5 2 2 3 5 2" xfId="7616" xr:uid="{00000000-0005-0000-0000-0000251B0000}"/>
    <cellStyle name="Calculation 2 5 2 2 3 5 3" xfId="7617" xr:uid="{00000000-0005-0000-0000-0000261B0000}"/>
    <cellStyle name="Calculation 2 5 2 2 3 5 4" xfId="7618" xr:uid="{00000000-0005-0000-0000-0000271B0000}"/>
    <cellStyle name="Calculation 2 5 2 2 3 5 5" xfId="7619" xr:uid="{00000000-0005-0000-0000-0000281B0000}"/>
    <cellStyle name="Calculation 2 5 2 2 3 5 6" xfId="7620" xr:uid="{00000000-0005-0000-0000-0000291B0000}"/>
    <cellStyle name="Calculation 2 5 2 2 3 5 7" xfId="7621" xr:uid="{00000000-0005-0000-0000-00002A1B0000}"/>
    <cellStyle name="Calculation 2 5 2 2 3 5 8" xfId="7622" xr:uid="{00000000-0005-0000-0000-00002B1B0000}"/>
    <cellStyle name="Calculation 2 5 2 2 3 6" xfId="7623" xr:uid="{00000000-0005-0000-0000-00002C1B0000}"/>
    <cellStyle name="Calculation 2 5 2 2 3 6 2" xfId="7624" xr:uid="{00000000-0005-0000-0000-00002D1B0000}"/>
    <cellStyle name="Calculation 2 5 2 2 3 6 3" xfId="7625" xr:uid="{00000000-0005-0000-0000-00002E1B0000}"/>
    <cellStyle name="Calculation 2 5 2 2 3 6 4" xfId="7626" xr:uid="{00000000-0005-0000-0000-00002F1B0000}"/>
    <cellStyle name="Calculation 2 5 2 2 3 6 5" xfId="7627" xr:uid="{00000000-0005-0000-0000-0000301B0000}"/>
    <cellStyle name="Calculation 2 5 2 2 3 6 6" xfId="7628" xr:uid="{00000000-0005-0000-0000-0000311B0000}"/>
    <cellStyle name="Calculation 2 5 2 2 3 6 7" xfId="7629" xr:uid="{00000000-0005-0000-0000-0000321B0000}"/>
    <cellStyle name="Calculation 2 5 2 2 3 7" xfId="7630" xr:uid="{00000000-0005-0000-0000-0000331B0000}"/>
    <cellStyle name="Calculation 2 5 2 2 3 8" xfId="7631" xr:uid="{00000000-0005-0000-0000-0000341B0000}"/>
    <cellStyle name="Calculation 2 5 2 2 3 9" xfId="7632" xr:uid="{00000000-0005-0000-0000-0000351B0000}"/>
    <cellStyle name="Calculation 2 5 2 2 4" xfId="7633" xr:uid="{00000000-0005-0000-0000-0000361B0000}"/>
    <cellStyle name="Calculation 2 5 2 2 4 10" xfId="7634" xr:uid="{00000000-0005-0000-0000-0000371B0000}"/>
    <cellStyle name="Calculation 2 5 2 2 4 2" xfId="7635" xr:uid="{00000000-0005-0000-0000-0000381B0000}"/>
    <cellStyle name="Calculation 2 5 2 2 4 2 2" xfId="7636" xr:uid="{00000000-0005-0000-0000-0000391B0000}"/>
    <cellStyle name="Calculation 2 5 2 2 4 2 2 2" xfId="7637" xr:uid="{00000000-0005-0000-0000-00003A1B0000}"/>
    <cellStyle name="Calculation 2 5 2 2 4 2 2 3" xfId="7638" xr:uid="{00000000-0005-0000-0000-00003B1B0000}"/>
    <cellStyle name="Calculation 2 5 2 2 4 2 2 4" xfId="7639" xr:uid="{00000000-0005-0000-0000-00003C1B0000}"/>
    <cellStyle name="Calculation 2 5 2 2 4 2 2 5" xfId="7640" xr:uid="{00000000-0005-0000-0000-00003D1B0000}"/>
    <cellStyle name="Calculation 2 5 2 2 4 2 2 6" xfId="7641" xr:uid="{00000000-0005-0000-0000-00003E1B0000}"/>
    <cellStyle name="Calculation 2 5 2 2 4 2 2 7" xfId="7642" xr:uid="{00000000-0005-0000-0000-00003F1B0000}"/>
    <cellStyle name="Calculation 2 5 2 2 4 2 3" xfId="7643" xr:uid="{00000000-0005-0000-0000-0000401B0000}"/>
    <cellStyle name="Calculation 2 5 2 2 4 2 4" xfId="7644" xr:uid="{00000000-0005-0000-0000-0000411B0000}"/>
    <cellStyle name="Calculation 2 5 2 2 4 3" xfId="7645" xr:uid="{00000000-0005-0000-0000-0000421B0000}"/>
    <cellStyle name="Calculation 2 5 2 2 4 3 2" xfId="7646" xr:uid="{00000000-0005-0000-0000-0000431B0000}"/>
    <cellStyle name="Calculation 2 5 2 2 4 3 2 2" xfId="7647" xr:uid="{00000000-0005-0000-0000-0000441B0000}"/>
    <cellStyle name="Calculation 2 5 2 2 4 3 2 3" xfId="7648" xr:uid="{00000000-0005-0000-0000-0000451B0000}"/>
    <cellStyle name="Calculation 2 5 2 2 4 3 2 4" xfId="7649" xr:uid="{00000000-0005-0000-0000-0000461B0000}"/>
    <cellStyle name="Calculation 2 5 2 2 4 3 2 5" xfId="7650" xr:uid="{00000000-0005-0000-0000-0000471B0000}"/>
    <cellStyle name="Calculation 2 5 2 2 4 3 2 6" xfId="7651" xr:uid="{00000000-0005-0000-0000-0000481B0000}"/>
    <cellStyle name="Calculation 2 5 2 2 4 3 2 7" xfId="7652" xr:uid="{00000000-0005-0000-0000-0000491B0000}"/>
    <cellStyle name="Calculation 2 5 2 2 4 3 3" xfId="7653" xr:uid="{00000000-0005-0000-0000-00004A1B0000}"/>
    <cellStyle name="Calculation 2 5 2 2 4 3 4" xfId="7654" xr:uid="{00000000-0005-0000-0000-00004B1B0000}"/>
    <cellStyle name="Calculation 2 5 2 2 4 4" xfId="7655" xr:uid="{00000000-0005-0000-0000-00004C1B0000}"/>
    <cellStyle name="Calculation 2 5 2 2 4 4 2" xfId="7656" xr:uid="{00000000-0005-0000-0000-00004D1B0000}"/>
    <cellStyle name="Calculation 2 5 2 2 4 4 2 2" xfId="7657" xr:uid="{00000000-0005-0000-0000-00004E1B0000}"/>
    <cellStyle name="Calculation 2 5 2 2 4 4 2 3" xfId="7658" xr:uid="{00000000-0005-0000-0000-00004F1B0000}"/>
    <cellStyle name="Calculation 2 5 2 2 4 4 2 4" xfId="7659" xr:uid="{00000000-0005-0000-0000-0000501B0000}"/>
    <cellStyle name="Calculation 2 5 2 2 4 4 2 5" xfId="7660" xr:uid="{00000000-0005-0000-0000-0000511B0000}"/>
    <cellStyle name="Calculation 2 5 2 2 4 4 2 6" xfId="7661" xr:uid="{00000000-0005-0000-0000-0000521B0000}"/>
    <cellStyle name="Calculation 2 5 2 2 4 4 2 7" xfId="7662" xr:uid="{00000000-0005-0000-0000-0000531B0000}"/>
    <cellStyle name="Calculation 2 5 2 2 4 4 3" xfId="7663" xr:uid="{00000000-0005-0000-0000-0000541B0000}"/>
    <cellStyle name="Calculation 2 5 2 2 4 4 4" xfId="7664" xr:uid="{00000000-0005-0000-0000-0000551B0000}"/>
    <cellStyle name="Calculation 2 5 2 2 4 5" xfId="7665" xr:uid="{00000000-0005-0000-0000-0000561B0000}"/>
    <cellStyle name="Calculation 2 5 2 2 4 5 2" xfId="7666" xr:uid="{00000000-0005-0000-0000-0000571B0000}"/>
    <cellStyle name="Calculation 2 5 2 2 4 5 3" xfId="7667" xr:uid="{00000000-0005-0000-0000-0000581B0000}"/>
    <cellStyle name="Calculation 2 5 2 2 4 5 4" xfId="7668" xr:uid="{00000000-0005-0000-0000-0000591B0000}"/>
    <cellStyle name="Calculation 2 5 2 2 4 5 5" xfId="7669" xr:uid="{00000000-0005-0000-0000-00005A1B0000}"/>
    <cellStyle name="Calculation 2 5 2 2 4 5 6" xfId="7670" xr:uid="{00000000-0005-0000-0000-00005B1B0000}"/>
    <cellStyle name="Calculation 2 5 2 2 4 5 7" xfId="7671" xr:uid="{00000000-0005-0000-0000-00005C1B0000}"/>
    <cellStyle name="Calculation 2 5 2 2 4 5 8" xfId="7672" xr:uid="{00000000-0005-0000-0000-00005D1B0000}"/>
    <cellStyle name="Calculation 2 5 2 2 4 6" xfId="7673" xr:uid="{00000000-0005-0000-0000-00005E1B0000}"/>
    <cellStyle name="Calculation 2 5 2 2 4 6 2" xfId="7674" xr:uid="{00000000-0005-0000-0000-00005F1B0000}"/>
    <cellStyle name="Calculation 2 5 2 2 4 6 3" xfId="7675" xr:uid="{00000000-0005-0000-0000-0000601B0000}"/>
    <cellStyle name="Calculation 2 5 2 2 4 6 4" xfId="7676" xr:uid="{00000000-0005-0000-0000-0000611B0000}"/>
    <cellStyle name="Calculation 2 5 2 2 4 6 5" xfId="7677" xr:uid="{00000000-0005-0000-0000-0000621B0000}"/>
    <cellStyle name="Calculation 2 5 2 2 4 6 6" xfId="7678" xr:uid="{00000000-0005-0000-0000-0000631B0000}"/>
    <cellStyle name="Calculation 2 5 2 2 4 6 7" xfId="7679" xr:uid="{00000000-0005-0000-0000-0000641B0000}"/>
    <cellStyle name="Calculation 2 5 2 2 4 7" xfId="7680" xr:uid="{00000000-0005-0000-0000-0000651B0000}"/>
    <cellStyle name="Calculation 2 5 2 2 4 8" xfId="7681" xr:uid="{00000000-0005-0000-0000-0000661B0000}"/>
    <cellStyle name="Calculation 2 5 2 2 4 9" xfId="7682" xr:uid="{00000000-0005-0000-0000-0000671B0000}"/>
    <cellStyle name="Calculation 2 5 2 2 5" xfId="7683" xr:uid="{00000000-0005-0000-0000-0000681B0000}"/>
    <cellStyle name="Calculation 2 5 2 2 5 2" xfId="7684" xr:uid="{00000000-0005-0000-0000-0000691B0000}"/>
    <cellStyle name="Calculation 2 5 2 2 5 2 2" xfId="7685" xr:uid="{00000000-0005-0000-0000-00006A1B0000}"/>
    <cellStyle name="Calculation 2 5 2 2 5 2 3" xfId="7686" xr:uid="{00000000-0005-0000-0000-00006B1B0000}"/>
    <cellStyle name="Calculation 2 5 2 2 5 2 4" xfId="7687" xr:uid="{00000000-0005-0000-0000-00006C1B0000}"/>
    <cellStyle name="Calculation 2 5 2 2 5 2 5" xfId="7688" xr:uid="{00000000-0005-0000-0000-00006D1B0000}"/>
    <cellStyle name="Calculation 2 5 2 2 5 2 6" xfId="7689" xr:uid="{00000000-0005-0000-0000-00006E1B0000}"/>
    <cellStyle name="Calculation 2 5 2 2 5 2 7" xfId="7690" xr:uid="{00000000-0005-0000-0000-00006F1B0000}"/>
    <cellStyle name="Calculation 2 5 2 2 5 3" xfId="7691" xr:uid="{00000000-0005-0000-0000-0000701B0000}"/>
    <cellStyle name="Calculation 2 5 2 2 5 4" xfId="7692" xr:uid="{00000000-0005-0000-0000-0000711B0000}"/>
    <cellStyle name="Calculation 2 5 2 2 5 5" xfId="7693" xr:uid="{00000000-0005-0000-0000-0000721B0000}"/>
    <cellStyle name="Calculation 2 5 2 2 6" xfId="7694" xr:uid="{00000000-0005-0000-0000-0000731B0000}"/>
    <cellStyle name="Calculation 2 5 2 2 6 2" xfId="7695" xr:uid="{00000000-0005-0000-0000-0000741B0000}"/>
    <cellStyle name="Calculation 2 5 2 2 6 2 2" xfId="7696" xr:uid="{00000000-0005-0000-0000-0000751B0000}"/>
    <cellStyle name="Calculation 2 5 2 2 6 2 3" xfId="7697" xr:uid="{00000000-0005-0000-0000-0000761B0000}"/>
    <cellStyle name="Calculation 2 5 2 2 6 2 4" xfId="7698" xr:uid="{00000000-0005-0000-0000-0000771B0000}"/>
    <cellStyle name="Calculation 2 5 2 2 6 2 5" xfId="7699" xr:uid="{00000000-0005-0000-0000-0000781B0000}"/>
    <cellStyle name="Calculation 2 5 2 2 6 2 6" xfId="7700" xr:uid="{00000000-0005-0000-0000-0000791B0000}"/>
    <cellStyle name="Calculation 2 5 2 2 6 2 7" xfId="7701" xr:uid="{00000000-0005-0000-0000-00007A1B0000}"/>
    <cellStyle name="Calculation 2 5 2 2 6 3" xfId="7702" xr:uid="{00000000-0005-0000-0000-00007B1B0000}"/>
    <cellStyle name="Calculation 2 5 2 2 6 4" xfId="7703" xr:uid="{00000000-0005-0000-0000-00007C1B0000}"/>
    <cellStyle name="Calculation 2 5 2 2 6 5" xfId="7704" xr:uid="{00000000-0005-0000-0000-00007D1B0000}"/>
    <cellStyle name="Calculation 2 5 2 2 7" xfId="7705" xr:uid="{00000000-0005-0000-0000-00007E1B0000}"/>
    <cellStyle name="Calculation 2 5 2 2 7 2" xfId="7706" xr:uid="{00000000-0005-0000-0000-00007F1B0000}"/>
    <cellStyle name="Calculation 2 5 2 2 7 2 2" xfId="7707" xr:uid="{00000000-0005-0000-0000-0000801B0000}"/>
    <cellStyle name="Calculation 2 5 2 2 7 2 3" xfId="7708" xr:uid="{00000000-0005-0000-0000-0000811B0000}"/>
    <cellStyle name="Calculation 2 5 2 2 7 2 4" xfId="7709" xr:uid="{00000000-0005-0000-0000-0000821B0000}"/>
    <cellStyle name="Calculation 2 5 2 2 7 2 5" xfId="7710" xr:uid="{00000000-0005-0000-0000-0000831B0000}"/>
    <cellStyle name="Calculation 2 5 2 2 7 2 6" xfId="7711" xr:uid="{00000000-0005-0000-0000-0000841B0000}"/>
    <cellStyle name="Calculation 2 5 2 2 7 2 7" xfId="7712" xr:uid="{00000000-0005-0000-0000-0000851B0000}"/>
    <cellStyle name="Calculation 2 5 2 2 7 3" xfId="7713" xr:uid="{00000000-0005-0000-0000-0000861B0000}"/>
    <cellStyle name="Calculation 2 5 2 2 7 4" xfId="7714" xr:uid="{00000000-0005-0000-0000-0000871B0000}"/>
    <cellStyle name="Calculation 2 5 2 2 7 5" xfId="7715" xr:uid="{00000000-0005-0000-0000-0000881B0000}"/>
    <cellStyle name="Calculation 2 5 2 2 8" xfId="7716" xr:uid="{00000000-0005-0000-0000-0000891B0000}"/>
    <cellStyle name="Calculation 2 5 2 2 8 2" xfId="7717" xr:uid="{00000000-0005-0000-0000-00008A1B0000}"/>
    <cellStyle name="Calculation 2 5 2 2 8 2 2" xfId="7718" xr:uid="{00000000-0005-0000-0000-00008B1B0000}"/>
    <cellStyle name="Calculation 2 5 2 2 8 2 3" xfId="7719" xr:uid="{00000000-0005-0000-0000-00008C1B0000}"/>
    <cellStyle name="Calculation 2 5 2 2 8 2 4" xfId="7720" xr:uid="{00000000-0005-0000-0000-00008D1B0000}"/>
    <cellStyle name="Calculation 2 5 2 2 8 2 5" xfId="7721" xr:uid="{00000000-0005-0000-0000-00008E1B0000}"/>
    <cellStyle name="Calculation 2 5 2 2 8 2 6" xfId="7722" xr:uid="{00000000-0005-0000-0000-00008F1B0000}"/>
    <cellStyle name="Calculation 2 5 2 2 8 2 7" xfId="7723" xr:uid="{00000000-0005-0000-0000-0000901B0000}"/>
    <cellStyle name="Calculation 2 5 2 2 8 3" xfId="7724" xr:uid="{00000000-0005-0000-0000-0000911B0000}"/>
    <cellStyle name="Calculation 2 5 2 2 8 4" xfId="7725" xr:uid="{00000000-0005-0000-0000-0000921B0000}"/>
    <cellStyle name="Calculation 2 5 2 2 8 5" xfId="7726" xr:uid="{00000000-0005-0000-0000-0000931B0000}"/>
    <cellStyle name="Calculation 2 5 2 2 9" xfId="7727" xr:uid="{00000000-0005-0000-0000-0000941B0000}"/>
    <cellStyle name="Calculation 2 5 2 2 9 2" xfId="7728" xr:uid="{00000000-0005-0000-0000-0000951B0000}"/>
    <cellStyle name="Calculation 2 5 2 2 9 3" xfId="7729" xr:uid="{00000000-0005-0000-0000-0000961B0000}"/>
    <cellStyle name="Calculation 2 5 2 2 9 4" xfId="7730" xr:uid="{00000000-0005-0000-0000-0000971B0000}"/>
    <cellStyle name="Calculation 2 5 2 2 9 5" xfId="7731" xr:uid="{00000000-0005-0000-0000-0000981B0000}"/>
    <cellStyle name="Calculation 2 5 2 2 9 6" xfId="7732" xr:uid="{00000000-0005-0000-0000-0000991B0000}"/>
    <cellStyle name="Calculation 2 5 2 2 9 7" xfId="7733" xr:uid="{00000000-0005-0000-0000-00009A1B0000}"/>
    <cellStyle name="Calculation 2 5 2 2 9 8" xfId="7734" xr:uid="{00000000-0005-0000-0000-00009B1B0000}"/>
    <cellStyle name="Calculation 2 5 2 3" xfId="7735" xr:uid="{00000000-0005-0000-0000-00009C1B0000}"/>
    <cellStyle name="Calculation 2 5 2 3 10" xfId="7736" xr:uid="{00000000-0005-0000-0000-00009D1B0000}"/>
    <cellStyle name="Calculation 2 5 2 3 10 2" xfId="7737" xr:uid="{00000000-0005-0000-0000-00009E1B0000}"/>
    <cellStyle name="Calculation 2 5 2 3 10 3" xfId="7738" xr:uid="{00000000-0005-0000-0000-00009F1B0000}"/>
    <cellStyle name="Calculation 2 5 2 3 10 4" xfId="7739" xr:uid="{00000000-0005-0000-0000-0000A01B0000}"/>
    <cellStyle name="Calculation 2 5 2 3 10 5" xfId="7740" xr:uid="{00000000-0005-0000-0000-0000A11B0000}"/>
    <cellStyle name="Calculation 2 5 2 3 11" xfId="7741" xr:uid="{00000000-0005-0000-0000-0000A21B0000}"/>
    <cellStyle name="Calculation 2 5 2 3 11 2" xfId="7742" xr:uid="{00000000-0005-0000-0000-0000A31B0000}"/>
    <cellStyle name="Calculation 2 5 2 3 11 3" xfId="7743" xr:uid="{00000000-0005-0000-0000-0000A41B0000}"/>
    <cellStyle name="Calculation 2 5 2 3 11 4" xfId="7744" xr:uid="{00000000-0005-0000-0000-0000A51B0000}"/>
    <cellStyle name="Calculation 2 5 2 3 11 5" xfId="7745" xr:uid="{00000000-0005-0000-0000-0000A61B0000}"/>
    <cellStyle name="Calculation 2 5 2 3 12" xfId="7746" xr:uid="{00000000-0005-0000-0000-0000A71B0000}"/>
    <cellStyle name="Calculation 2 5 2 3 12 2" xfId="7747" xr:uid="{00000000-0005-0000-0000-0000A81B0000}"/>
    <cellStyle name="Calculation 2 5 2 3 12 3" xfId="7748" xr:uid="{00000000-0005-0000-0000-0000A91B0000}"/>
    <cellStyle name="Calculation 2 5 2 3 12 4" xfId="7749" xr:uid="{00000000-0005-0000-0000-0000AA1B0000}"/>
    <cellStyle name="Calculation 2 5 2 3 12 5" xfId="7750" xr:uid="{00000000-0005-0000-0000-0000AB1B0000}"/>
    <cellStyle name="Calculation 2 5 2 3 13" xfId="7751" xr:uid="{00000000-0005-0000-0000-0000AC1B0000}"/>
    <cellStyle name="Calculation 2 5 2 3 13 2" xfId="7752" xr:uid="{00000000-0005-0000-0000-0000AD1B0000}"/>
    <cellStyle name="Calculation 2 5 2 3 13 3" xfId="7753" xr:uid="{00000000-0005-0000-0000-0000AE1B0000}"/>
    <cellStyle name="Calculation 2 5 2 3 13 4" xfId="7754" xr:uid="{00000000-0005-0000-0000-0000AF1B0000}"/>
    <cellStyle name="Calculation 2 5 2 3 13 5" xfId="7755" xr:uid="{00000000-0005-0000-0000-0000B01B0000}"/>
    <cellStyle name="Calculation 2 5 2 3 14" xfId="7756" xr:uid="{00000000-0005-0000-0000-0000B11B0000}"/>
    <cellStyle name="Calculation 2 5 2 3 14 2" xfId="7757" xr:uid="{00000000-0005-0000-0000-0000B21B0000}"/>
    <cellStyle name="Calculation 2 5 2 3 14 3" xfId="7758" xr:uid="{00000000-0005-0000-0000-0000B31B0000}"/>
    <cellStyle name="Calculation 2 5 2 3 14 4" xfId="7759" xr:uid="{00000000-0005-0000-0000-0000B41B0000}"/>
    <cellStyle name="Calculation 2 5 2 3 14 5" xfId="7760" xr:uid="{00000000-0005-0000-0000-0000B51B0000}"/>
    <cellStyle name="Calculation 2 5 2 3 15" xfId="7761" xr:uid="{00000000-0005-0000-0000-0000B61B0000}"/>
    <cellStyle name="Calculation 2 5 2 3 15 2" xfId="7762" xr:uid="{00000000-0005-0000-0000-0000B71B0000}"/>
    <cellStyle name="Calculation 2 5 2 3 15 3" xfId="7763" xr:uid="{00000000-0005-0000-0000-0000B81B0000}"/>
    <cellStyle name="Calculation 2 5 2 3 15 4" xfId="7764" xr:uid="{00000000-0005-0000-0000-0000B91B0000}"/>
    <cellStyle name="Calculation 2 5 2 3 15 5" xfId="7765" xr:uid="{00000000-0005-0000-0000-0000BA1B0000}"/>
    <cellStyle name="Calculation 2 5 2 3 16" xfId="7766" xr:uid="{00000000-0005-0000-0000-0000BB1B0000}"/>
    <cellStyle name="Calculation 2 5 2 3 16 2" xfId="7767" xr:uid="{00000000-0005-0000-0000-0000BC1B0000}"/>
    <cellStyle name="Calculation 2 5 2 3 16 3" xfId="7768" xr:uid="{00000000-0005-0000-0000-0000BD1B0000}"/>
    <cellStyle name="Calculation 2 5 2 3 16 4" xfId="7769" xr:uid="{00000000-0005-0000-0000-0000BE1B0000}"/>
    <cellStyle name="Calculation 2 5 2 3 16 5" xfId="7770" xr:uid="{00000000-0005-0000-0000-0000BF1B0000}"/>
    <cellStyle name="Calculation 2 5 2 3 17" xfId="7771" xr:uid="{00000000-0005-0000-0000-0000C01B0000}"/>
    <cellStyle name="Calculation 2 5 2 3 17 2" xfId="7772" xr:uid="{00000000-0005-0000-0000-0000C11B0000}"/>
    <cellStyle name="Calculation 2 5 2 3 17 3" xfId="7773" xr:uid="{00000000-0005-0000-0000-0000C21B0000}"/>
    <cellStyle name="Calculation 2 5 2 3 17 4" xfId="7774" xr:uid="{00000000-0005-0000-0000-0000C31B0000}"/>
    <cellStyle name="Calculation 2 5 2 3 17 5" xfId="7775" xr:uid="{00000000-0005-0000-0000-0000C41B0000}"/>
    <cellStyle name="Calculation 2 5 2 3 18" xfId="7776" xr:uid="{00000000-0005-0000-0000-0000C51B0000}"/>
    <cellStyle name="Calculation 2 5 2 3 2" xfId="7777" xr:uid="{00000000-0005-0000-0000-0000C61B0000}"/>
    <cellStyle name="Calculation 2 5 2 3 2 10" xfId="7778" xr:uid="{00000000-0005-0000-0000-0000C71B0000}"/>
    <cellStyle name="Calculation 2 5 2 3 2 2" xfId="7779" xr:uid="{00000000-0005-0000-0000-0000C81B0000}"/>
    <cellStyle name="Calculation 2 5 2 3 2 2 2" xfId="7780" xr:uid="{00000000-0005-0000-0000-0000C91B0000}"/>
    <cellStyle name="Calculation 2 5 2 3 2 2 2 2" xfId="7781" xr:uid="{00000000-0005-0000-0000-0000CA1B0000}"/>
    <cellStyle name="Calculation 2 5 2 3 2 2 2 3" xfId="7782" xr:uid="{00000000-0005-0000-0000-0000CB1B0000}"/>
    <cellStyle name="Calculation 2 5 2 3 2 2 2 4" xfId="7783" xr:uid="{00000000-0005-0000-0000-0000CC1B0000}"/>
    <cellStyle name="Calculation 2 5 2 3 2 2 2 5" xfId="7784" xr:uid="{00000000-0005-0000-0000-0000CD1B0000}"/>
    <cellStyle name="Calculation 2 5 2 3 2 2 2 6" xfId="7785" xr:uid="{00000000-0005-0000-0000-0000CE1B0000}"/>
    <cellStyle name="Calculation 2 5 2 3 2 2 2 7" xfId="7786" xr:uid="{00000000-0005-0000-0000-0000CF1B0000}"/>
    <cellStyle name="Calculation 2 5 2 3 2 2 3" xfId="7787" xr:uid="{00000000-0005-0000-0000-0000D01B0000}"/>
    <cellStyle name="Calculation 2 5 2 3 2 2 4" xfId="7788" xr:uid="{00000000-0005-0000-0000-0000D11B0000}"/>
    <cellStyle name="Calculation 2 5 2 3 2 3" xfId="7789" xr:uid="{00000000-0005-0000-0000-0000D21B0000}"/>
    <cellStyle name="Calculation 2 5 2 3 2 3 2" xfId="7790" xr:uid="{00000000-0005-0000-0000-0000D31B0000}"/>
    <cellStyle name="Calculation 2 5 2 3 2 3 2 2" xfId="7791" xr:uid="{00000000-0005-0000-0000-0000D41B0000}"/>
    <cellStyle name="Calculation 2 5 2 3 2 3 2 3" xfId="7792" xr:uid="{00000000-0005-0000-0000-0000D51B0000}"/>
    <cellStyle name="Calculation 2 5 2 3 2 3 2 4" xfId="7793" xr:uid="{00000000-0005-0000-0000-0000D61B0000}"/>
    <cellStyle name="Calculation 2 5 2 3 2 3 2 5" xfId="7794" xr:uid="{00000000-0005-0000-0000-0000D71B0000}"/>
    <cellStyle name="Calculation 2 5 2 3 2 3 2 6" xfId="7795" xr:uid="{00000000-0005-0000-0000-0000D81B0000}"/>
    <cellStyle name="Calculation 2 5 2 3 2 3 2 7" xfId="7796" xr:uid="{00000000-0005-0000-0000-0000D91B0000}"/>
    <cellStyle name="Calculation 2 5 2 3 2 3 3" xfId="7797" xr:uid="{00000000-0005-0000-0000-0000DA1B0000}"/>
    <cellStyle name="Calculation 2 5 2 3 2 3 4" xfId="7798" xr:uid="{00000000-0005-0000-0000-0000DB1B0000}"/>
    <cellStyle name="Calculation 2 5 2 3 2 4" xfId="7799" xr:uid="{00000000-0005-0000-0000-0000DC1B0000}"/>
    <cellStyle name="Calculation 2 5 2 3 2 4 2" xfId="7800" xr:uid="{00000000-0005-0000-0000-0000DD1B0000}"/>
    <cellStyle name="Calculation 2 5 2 3 2 4 2 2" xfId="7801" xr:uid="{00000000-0005-0000-0000-0000DE1B0000}"/>
    <cellStyle name="Calculation 2 5 2 3 2 4 2 3" xfId="7802" xr:uid="{00000000-0005-0000-0000-0000DF1B0000}"/>
    <cellStyle name="Calculation 2 5 2 3 2 4 2 4" xfId="7803" xr:uid="{00000000-0005-0000-0000-0000E01B0000}"/>
    <cellStyle name="Calculation 2 5 2 3 2 4 2 5" xfId="7804" xr:uid="{00000000-0005-0000-0000-0000E11B0000}"/>
    <cellStyle name="Calculation 2 5 2 3 2 4 2 6" xfId="7805" xr:uid="{00000000-0005-0000-0000-0000E21B0000}"/>
    <cellStyle name="Calculation 2 5 2 3 2 4 2 7" xfId="7806" xr:uid="{00000000-0005-0000-0000-0000E31B0000}"/>
    <cellStyle name="Calculation 2 5 2 3 2 4 3" xfId="7807" xr:uid="{00000000-0005-0000-0000-0000E41B0000}"/>
    <cellStyle name="Calculation 2 5 2 3 2 4 4" xfId="7808" xr:uid="{00000000-0005-0000-0000-0000E51B0000}"/>
    <cellStyle name="Calculation 2 5 2 3 2 5" xfId="7809" xr:uid="{00000000-0005-0000-0000-0000E61B0000}"/>
    <cellStyle name="Calculation 2 5 2 3 2 5 2" xfId="7810" xr:uid="{00000000-0005-0000-0000-0000E71B0000}"/>
    <cellStyle name="Calculation 2 5 2 3 2 5 3" xfId="7811" xr:uid="{00000000-0005-0000-0000-0000E81B0000}"/>
    <cellStyle name="Calculation 2 5 2 3 2 5 4" xfId="7812" xr:uid="{00000000-0005-0000-0000-0000E91B0000}"/>
    <cellStyle name="Calculation 2 5 2 3 2 5 5" xfId="7813" xr:uid="{00000000-0005-0000-0000-0000EA1B0000}"/>
    <cellStyle name="Calculation 2 5 2 3 2 5 6" xfId="7814" xr:uid="{00000000-0005-0000-0000-0000EB1B0000}"/>
    <cellStyle name="Calculation 2 5 2 3 2 5 7" xfId="7815" xr:uid="{00000000-0005-0000-0000-0000EC1B0000}"/>
    <cellStyle name="Calculation 2 5 2 3 2 5 8" xfId="7816" xr:uid="{00000000-0005-0000-0000-0000ED1B0000}"/>
    <cellStyle name="Calculation 2 5 2 3 2 6" xfId="7817" xr:uid="{00000000-0005-0000-0000-0000EE1B0000}"/>
    <cellStyle name="Calculation 2 5 2 3 2 6 2" xfId="7818" xr:uid="{00000000-0005-0000-0000-0000EF1B0000}"/>
    <cellStyle name="Calculation 2 5 2 3 2 6 3" xfId="7819" xr:uid="{00000000-0005-0000-0000-0000F01B0000}"/>
    <cellStyle name="Calculation 2 5 2 3 2 6 4" xfId="7820" xr:uid="{00000000-0005-0000-0000-0000F11B0000}"/>
    <cellStyle name="Calculation 2 5 2 3 2 6 5" xfId="7821" xr:uid="{00000000-0005-0000-0000-0000F21B0000}"/>
    <cellStyle name="Calculation 2 5 2 3 2 6 6" xfId="7822" xr:uid="{00000000-0005-0000-0000-0000F31B0000}"/>
    <cellStyle name="Calculation 2 5 2 3 2 6 7" xfId="7823" xr:uid="{00000000-0005-0000-0000-0000F41B0000}"/>
    <cellStyle name="Calculation 2 5 2 3 2 7" xfId="7824" xr:uid="{00000000-0005-0000-0000-0000F51B0000}"/>
    <cellStyle name="Calculation 2 5 2 3 2 8" xfId="7825" xr:uid="{00000000-0005-0000-0000-0000F61B0000}"/>
    <cellStyle name="Calculation 2 5 2 3 2 9" xfId="7826" xr:uid="{00000000-0005-0000-0000-0000F71B0000}"/>
    <cellStyle name="Calculation 2 5 2 3 3" xfId="7827" xr:uid="{00000000-0005-0000-0000-0000F81B0000}"/>
    <cellStyle name="Calculation 2 5 2 3 3 2" xfId="7828" xr:uid="{00000000-0005-0000-0000-0000F91B0000}"/>
    <cellStyle name="Calculation 2 5 2 3 3 2 2" xfId="7829" xr:uid="{00000000-0005-0000-0000-0000FA1B0000}"/>
    <cellStyle name="Calculation 2 5 2 3 3 2 3" xfId="7830" xr:uid="{00000000-0005-0000-0000-0000FB1B0000}"/>
    <cellStyle name="Calculation 2 5 2 3 3 2 4" xfId="7831" xr:uid="{00000000-0005-0000-0000-0000FC1B0000}"/>
    <cellStyle name="Calculation 2 5 2 3 3 2 5" xfId="7832" xr:uid="{00000000-0005-0000-0000-0000FD1B0000}"/>
    <cellStyle name="Calculation 2 5 2 3 3 2 6" xfId="7833" xr:uid="{00000000-0005-0000-0000-0000FE1B0000}"/>
    <cellStyle name="Calculation 2 5 2 3 3 2 7" xfId="7834" xr:uid="{00000000-0005-0000-0000-0000FF1B0000}"/>
    <cellStyle name="Calculation 2 5 2 3 3 3" xfId="7835" xr:uid="{00000000-0005-0000-0000-0000001C0000}"/>
    <cellStyle name="Calculation 2 5 2 3 3 4" xfId="7836" xr:uid="{00000000-0005-0000-0000-0000011C0000}"/>
    <cellStyle name="Calculation 2 5 2 3 3 5" xfId="7837" xr:uid="{00000000-0005-0000-0000-0000021C0000}"/>
    <cellStyle name="Calculation 2 5 2 3 4" xfId="7838" xr:uid="{00000000-0005-0000-0000-0000031C0000}"/>
    <cellStyle name="Calculation 2 5 2 3 4 2" xfId="7839" xr:uid="{00000000-0005-0000-0000-0000041C0000}"/>
    <cellStyle name="Calculation 2 5 2 3 4 2 2" xfId="7840" xr:uid="{00000000-0005-0000-0000-0000051C0000}"/>
    <cellStyle name="Calculation 2 5 2 3 4 2 3" xfId="7841" xr:uid="{00000000-0005-0000-0000-0000061C0000}"/>
    <cellStyle name="Calculation 2 5 2 3 4 2 4" xfId="7842" xr:uid="{00000000-0005-0000-0000-0000071C0000}"/>
    <cellStyle name="Calculation 2 5 2 3 4 2 5" xfId="7843" xr:uid="{00000000-0005-0000-0000-0000081C0000}"/>
    <cellStyle name="Calculation 2 5 2 3 4 2 6" xfId="7844" xr:uid="{00000000-0005-0000-0000-0000091C0000}"/>
    <cellStyle name="Calculation 2 5 2 3 4 2 7" xfId="7845" xr:uid="{00000000-0005-0000-0000-00000A1C0000}"/>
    <cellStyle name="Calculation 2 5 2 3 4 3" xfId="7846" xr:uid="{00000000-0005-0000-0000-00000B1C0000}"/>
    <cellStyle name="Calculation 2 5 2 3 4 4" xfId="7847" xr:uid="{00000000-0005-0000-0000-00000C1C0000}"/>
    <cellStyle name="Calculation 2 5 2 3 4 5" xfId="7848" xr:uid="{00000000-0005-0000-0000-00000D1C0000}"/>
    <cellStyle name="Calculation 2 5 2 3 5" xfId="7849" xr:uid="{00000000-0005-0000-0000-00000E1C0000}"/>
    <cellStyle name="Calculation 2 5 2 3 5 2" xfId="7850" xr:uid="{00000000-0005-0000-0000-00000F1C0000}"/>
    <cellStyle name="Calculation 2 5 2 3 5 2 2" xfId="7851" xr:uid="{00000000-0005-0000-0000-0000101C0000}"/>
    <cellStyle name="Calculation 2 5 2 3 5 2 3" xfId="7852" xr:uid="{00000000-0005-0000-0000-0000111C0000}"/>
    <cellStyle name="Calculation 2 5 2 3 5 2 4" xfId="7853" xr:uid="{00000000-0005-0000-0000-0000121C0000}"/>
    <cellStyle name="Calculation 2 5 2 3 5 2 5" xfId="7854" xr:uid="{00000000-0005-0000-0000-0000131C0000}"/>
    <cellStyle name="Calculation 2 5 2 3 5 2 6" xfId="7855" xr:uid="{00000000-0005-0000-0000-0000141C0000}"/>
    <cellStyle name="Calculation 2 5 2 3 5 2 7" xfId="7856" xr:uid="{00000000-0005-0000-0000-0000151C0000}"/>
    <cellStyle name="Calculation 2 5 2 3 5 3" xfId="7857" xr:uid="{00000000-0005-0000-0000-0000161C0000}"/>
    <cellStyle name="Calculation 2 5 2 3 5 4" xfId="7858" xr:uid="{00000000-0005-0000-0000-0000171C0000}"/>
    <cellStyle name="Calculation 2 5 2 3 5 5" xfId="7859" xr:uid="{00000000-0005-0000-0000-0000181C0000}"/>
    <cellStyle name="Calculation 2 5 2 3 6" xfId="7860" xr:uid="{00000000-0005-0000-0000-0000191C0000}"/>
    <cellStyle name="Calculation 2 5 2 3 6 2" xfId="7861" xr:uid="{00000000-0005-0000-0000-00001A1C0000}"/>
    <cellStyle name="Calculation 2 5 2 3 6 3" xfId="7862" xr:uid="{00000000-0005-0000-0000-00001B1C0000}"/>
    <cellStyle name="Calculation 2 5 2 3 6 4" xfId="7863" xr:uid="{00000000-0005-0000-0000-00001C1C0000}"/>
    <cellStyle name="Calculation 2 5 2 3 6 5" xfId="7864" xr:uid="{00000000-0005-0000-0000-00001D1C0000}"/>
    <cellStyle name="Calculation 2 5 2 3 6 6" xfId="7865" xr:uid="{00000000-0005-0000-0000-00001E1C0000}"/>
    <cellStyle name="Calculation 2 5 2 3 6 7" xfId="7866" xr:uid="{00000000-0005-0000-0000-00001F1C0000}"/>
    <cellStyle name="Calculation 2 5 2 3 6 8" xfId="7867" xr:uid="{00000000-0005-0000-0000-0000201C0000}"/>
    <cellStyle name="Calculation 2 5 2 3 7" xfId="7868" xr:uid="{00000000-0005-0000-0000-0000211C0000}"/>
    <cellStyle name="Calculation 2 5 2 3 7 2" xfId="7869" xr:uid="{00000000-0005-0000-0000-0000221C0000}"/>
    <cellStyle name="Calculation 2 5 2 3 7 3" xfId="7870" xr:uid="{00000000-0005-0000-0000-0000231C0000}"/>
    <cellStyle name="Calculation 2 5 2 3 7 4" xfId="7871" xr:uid="{00000000-0005-0000-0000-0000241C0000}"/>
    <cellStyle name="Calculation 2 5 2 3 7 5" xfId="7872" xr:uid="{00000000-0005-0000-0000-0000251C0000}"/>
    <cellStyle name="Calculation 2 5 2 3 7 6" xfId="7873" xr:uid="{00000000-0005-0000-0000-0000261C0000}"/>
    <cellStyle name="Calculation 2 5 2 3 7 7" xfId="7874" xr:uid="{00000000-0005-0000-0000-0000271C0000}"/>
    <cellStyle name="Calculation 2 5 2 3 8" xfId="7875" xr:uid="{00000000-0005-0000-0000-0000281C0000}"/>
    <cellStyle name="Calculation 2 5 2 3 8 2" xfId="7876" xr:uid="{00000000-0005-0000-0000-0000291C0000}"/>
    <cellStyle name="Calculation 2 5 2 3 8 3" xfId="7877" xr:uid="{00000000-0005-0000-0000-00002A1C0000}"/>
    <cellStyle name="Calculation 2 5 2 3 8 4" xfId="7878" xr:uid="{00000000-0005-0000-0000-00002B1C0000}"/>
    <cellStyle name="Calculation 2 5 2 3 8 5" xfId="7879" xr:uid="{00000000-0005-0000-0000-00002C1C0000}"/>
    <cellStyle name="Calculation 2 5 2 3 9" xfId="7880" xr:uid="{00000000-0005-0000-0000-00002D1C0000}"/>
    <cellStyle name="Calculation 2 5 2 3 9 2" xfId="7881" xr:uid="{00000000-0005-0000-0000-00002E1C0000}"/>
    <cellStyle name="Calculation 2 5 2 3 9 3" xfId="7882" xr:uid="{00000000-0005-0000-0000-00002F1C0000}"/>
    <cellStyle name="Calculation 2 5 2 3 9 4" xfId="7883" xr:uid="{00000000-0005-0000-0000-0000301C0000}"/>
    <cellStyle name="Calculation 2 5 2 3 9 5" xfId="7884" xr:uid="{00000000-0005-0000-0000-0000311C0000}"/>
    <cellStyle name="Calculation 2 5 2 4" xfId="7885" xr:uid="{00000000-0005-0000-0000-0000321C0000}"/>
    <cellStyle name="Calculation 2 5 2 4 10" xfId="7886" xr:uid="{00000000-0005-0000-0000-0000331C0000}"/>
    <cellStyle name="Calculation 2 5 2 4 2" xfId="7887" xr:uid="{00000000-0005-0000-0000-0000341C0000}"/>
    <cellStyle name="Calculation 2 5 2 4 2 2" xfId="7888" xr:uid="{00000000-0005-0000-0000-0000351C0000}"/>
    <cellStyle name="Calculation 2 5 2 4 2 2 2" xfId="7889" xr:uid="{00000000-0005-0000-0000-0000361C0000}"/>
    <cellStyle name="Calculation 2 5 2 4 2 2 3" xfId="7890" xr:uid="{00000000-0005-0000-0000-0000371C0000}"/>
    <cellStyle name="Calculation 2 5 2 4 2 2 4" xfId="7891" xr:uid="{00000000-0005-0000-0000-0000381C0000}"/>
    <cellStyle name="Calculation 2 5 2 4 2 2 5" xfId="7892" xr:uid="{00000000-0005-0000-0000-0000391C0000}"/>
    <cellStyle name="Calculation 2 5 2 4 2 2 6" xfId="7893" xr:uid="{00000000-0005-0000-0000-00003A1C0000}"/>
    <cellStyle name="Calculation 2 5 2 4 2 2 7" xfId="7894" xr:uid="{00000000-0005-0000-0000-00003B1C0000}"/>
    <cellStyle name="Calculation 2 5 2 4 2 3" xfId="7895" xr:uid="{00000000-0005-0000-0000-00003C1C0000}"/>
    <cellStyle name="Calculation 2 5 2 4 2 4" xfId="7896" xr:uid="{00000000-0005-0000-0000-00003D1C0000}"/>
    <cellStyle name="Calculation 2 5 2 4 3" xfId="7897" xr:uid="{00000000-0005-0000-0000-00003E1C0000}"/>
    <cellStyle name="Calculation 2 5 2 4 3 2" xfId="7898" xr:uid="{00000000-0005-0000-0000-00003F1C0000}"/>
    <cellStyle name="Calculation 2 5 2 4 3 2 2" xfId="7899" xr:uid="{00000000-0005-0000-0000-0000401C0000}"/>
    <cellStyle name="Calculation 2 5 2 4 3 2 3" xfId="7900" xr:uid="{00000000-0005-0000-0000-0000411C0000}"/>
    <cellStyle name="Calculation 2 5 2 4 3 2 4" xfId="7901" xr:uid="{00000000-0005-0000-0000-0000421C0000}"/>
    <cellStyle name="Calculation 2 5 2 4 3 2 5" xfId="7902" xr:uid="{00000000-0005-0000-0000-0000431C0000}"/>
    <cellStyle name="Calculation 2 5 2 4 3 2 6" xfId="7903" xr:uid="{00000000-0005-0000-0000-0000441C0000}"/>
    <cellStyle name="Calculation 2 5 2 4 3 2 7" xfId="7904" xr:uid="{00000000-0005-0000-0000-0000451C0000}"/>
    <cellStyle name="Calculation 2 5 2 4 3 3" xfId="7905" xr:uid="{00000000-0005-0000-0000-0000461C0000}"/>
    <cellStyle name="Calculation 2 5 2 4 3 4" xfId="7906" xr:uid="{00000000-0005-0000-0000-0000471C0000}"/>
    <cellStyle name="Calculation 2 5 2 4 4" xfId="7907" xr:uid="{00000000-0005-0000-0000-0000481C0000}"/>
    <cellStyle name="Calculation 2 5 2 4 4 2" xfId="7908" xr:uid="{00000000-0005-0000-0000-0000491C0000}"/>
    <cellStyle name="Calculation 2 5 2 4 4 2 2" xfId="7909" xr:uid="{00000000-0005-0000-0000-00004A1C0000}"/>
    <cellStyle name="Calculation 2 5 2 4 4 2 3" xfId="7910" xr:uid="{00000000-0005-0000-0000-00004B1C0000}"/>
    <cellStyle name="Calculation 2 5 2 4 4 2 4" xfId="7911" xr:uid="{00000000-0005-0000-0000-00004C1C0000}"/>
    <cellStyle name="Calculation 2 5 2 4 4 2 5" xfId="7912" xr:uid="{00000000-0005-0000-0000-00004D1C0000}"/>
    <cellStyle name="Calculation 2 5 2 4 4 2 6" xfId="7913" xr:uid="{00000000-0005-0000-0000-00004E1C0000}"/>
    <cellStyle name="Calculation 2 5 2 4 4 2 7" xfId="7914" xr:uid="{00000000-0005-0000-0000-00004F1C0000}"/>
    <cellStyle name="Calculation 2 5 2 4 4 3" xfId="7915" xr:uid="{00000000-0005-0000-0000-0000501C0000}"/>
    <cellStyle name="Calculation 2 5 2 4 4 4" xfId="7916" xr:uid="{00000000-0005-0000-0000-0000511C0000}"/>
    <cellStyle name="Calculation 2 5 2 4 5" xfId="7917" xr:uid="{00000000-0005-0000-0000-0000521C0000}"/>
    <cellStyle name="Calculation 2 5 2 4 5 2" xfId="7918" xr:uid="{00000000-0005-0000-0000-0000531C0000}"/>
    <cellStyle name="Calculation 2 5 2 4 5 3" xfId="7919" xr:uid="{00000000-0005-0000-0000-0000541C0000}"/>
    <cellStyle name="Calculation 2 5 2 4 5 4" xfId="7920" xr:uid="{00000000-0005-0000-0000-0000551C0000}"/>
    <cellStyle name="Calculation 2 5 2 4 5 5" xfId="7921" xr:uid="{00000000-0005-0000-0000-0000561C0000}"/>
    <cellStyle name="Calculation 2 5 2 4 5 6" xfId="7922" xr:uid="{00000000-0005-0000-0000-0000571C0000}"/>
    <cellStyle name="Calculation 2 5 2 4 5 7" xfId="7923" xr:uid="{00000000-0005-0000-0000-0000581C0000}"/>
    <cellStyle name="Calculation 2 5 2 4 5 8" xfId="7924" xr:uid="{00000000-0005-0000-0000-0000591C0000}"/>
    <cellStyle name="Calculation 2 5 2 4 6" xfId="7925" xr:uid="{00000000-0005-0000-0000-00005A1C0000}"/>
    <cellStyle name="Calculation 2 5 2 4 6 2" xfId="7926" xr:uid="{00000000-0005-0000-0000-00005B1C0000}"/>
    <cellStyle name="Calculation 2 5 2 4 6 3" xfId="7927" xr:uid="{00000000-0005-0000-0000-00005C1C0000}"/>
    <cellStyle name="Calculation 2 5 2 4 6 4" xfId="7928" xr:uid="{00000000-0005-0000-0000-00005D1C0000}"/>
    <cellStyle name="Calculation 2 5 2 4 6 5" xfId="7929" xr:uid="{00000000-0005-0000-0000-00005E1C0000}"/>
    <cellStyle name="Calculation 2 5 2 4 6 6" xfId="7930" xr:uid="{00000000-0005-0000-0000-00005F1C0000}"/>
    <cellStyle name="Calculation 2 5 2 4 6 7" xfId="7931" xr:uid="{00000000-0005-0000-0000-0000601C0000}"/>
    <cellStyle name="Calculation 2 5 2 4 7" xfId="7932" xr:uid="{00000000-0005-0000-0000-0000611C0000}"/>
    <cellStyle name="Calculation 2 5 2 4 8" xfId="7933" xr:uid="{00000000-0005-0000-0000-0000621C0000}"/>
    <cellStyle name="Calculation 2 5 2 4 9" xfId="7934" xr:uid="{00000000-0005-0000-0000-0000631C0000}"/>
    <cellStyle name="Calculation 2 5 2 5" xfId="7935" xr:uid="{00000000-0005-0000-0000-0000641C0000}"/>
    <cellStyle name="Calculation 2 5 2 5 10" xfId="7936" xr:uid="{00000000-0005-0000-0000-0000651C0000}"/>
    <cellStyle name="Calculation 2 5 2 5 2" xfId="7937" xr:uid="{00000000-0005-0000-0000-0000661C0000}"/>
    <cellStyle name="Calculation 2 5 2 5 2 2" xfId="7938" xr:uid="{00000000-0005-0000-0000-0000671C0000}"/>
    <cellStyle name="Calculation 2 5 2 5 2 2 2" xfId="7939" xr:uid="{00000000-0005-0000-0000-0000681C0000}"/>
    <cellStyle name="Calculation 2 5 2 5 2 2 3" xfId="7940" xr:uid="{00000000-0005-0000-0000-0000691C0000}"/>
    <cellStyle name="Calculation 2 5 2 5 2 2 4" xfId="7941" xr:uid="{00000000-0005-0000-0000-00006A1C0000}"/>
    <cellStyle name="Calculation 2 5 2 5 2 2 5" xfId="7942" xr:uid="{00000000-0005-0000-0000-00006B1C0000}"/>
    <cellStyle name="Calculation 2 5 2 5 2 2 6" xfId="7943" xr:uid="{00000000-0005-0000-0000-00006C1C0000}"/>
    <cellStyle name="Calculation 2 5 2 5 2 2 7" xfId="7944" xr:uid="{00000000-0005-0000-0000-00006D1C0000}"/>
    <cellStyle name="Calculation 2 5 2 5 2 3" xfId="7945" xr:uid="{00000000-0005-0000-0000-00006E1C0000}"/>
    <cellStyle name="Calculation 2 5 2 5 2 4" xfId="7946" xr:uid="{00000000-0005-0000-0000-00006F1C0000}"/>
    <cellStyle name="Calculation 2 5 2 5 3" xfId="7947" xr:uid="{00000000-0005-0000-0000-0000701C0000}"/>
    <cellStyle name="Calculation 2 5 2 5 3 2" xfId="7948" xr:uid="{00000000-0005-0000-0000-0000711C0000}"/>
    <cellStyle name="Calculation 2 5 2 5 3 2 2" xfId="7949" xr:uid="{00000000-0005-0000-0000-0000721C0000}"/>
    <cellStyle name="Calculation 2 5 2 5 3 2 3" xfId="7950" xr:uid="{00000000-0005-0000-0000-0000731C0000}"/>
    <cellStyle name="Calculation 2 5 2 5 3 2 4" xfId="7951" xr:uid="{00000000-0005-0000-0000-0000741C0000}"/>
    <cellStyle name="Calculation 2 5 2 5 3 2 5" xfId="7952" xr:uid="{00000000-0005-0000-0000-0000751C0000}"/>
    <cellStyle name="Calculation 2 5 2 5 3 2 6" xfId="7953" xr:uid="{00000000-0005-0000-0000-0000761C0000}"/>
    <cellStyle name="Calculation 2 5 2 5 3 2 7" xfId="7954" xr:uid="{00000000-0005-0000-0000-0000771C0000}"/>
    <cellStyle name="Calculation 2 5 2 5 3 3" xfId="7955" xr:uid="{00000000-0005-0000-0000-0000781C0000}"/>
    <cellStyle name="Calculation 2 5 2 5 3 4" xfId="7956" xr:uid="{00000000-0005-0000-0000-0000791C0000}"/>
    <cellStyle name="Calculation 2 5 2 5 4" xfId="7957" xr:uid="{00000000-0005-0000-0000-00007A1C0000}"/>
    <cellStyle name="Calculation 2 5 2 5 4 2" xfId="7958" xr:uid="{00000000-0005-0000-0000-00007B1C0000}"/>
    <cellStyle name="Calculation 2 5 2 5 4 2 2" xfId="7959" xr:uid="{00000000-0005-0000-0000-00007C1C0000}"/>
    <cellStyle name="Calculation 2 5 2 5 4 2 3" xfId="7960" xr:uid="{00000000-0005-0000-0000-00007D1C0000}"/>
    <cellStyle name="Calculation 2 5 2 5 4 2 4" xfId="7961" xr:uid="{00000000-0005-0000-0000-00007E1C0000}"/>
    <cellStyle name="Calculation 2 5 2 5 4 2 5" xfId="7962" xr:uid="{00000000-0005-0000-0000-00007F1C0000}"/>
    <cellStyle name="Calculation 2 5 2 5 4 2 6" xfId="7963" xr:uid="{00000000-0005-0000-0000-0000801C0000}"/>
    <cellStyle name="Calculation 2 5 2 5 4 2 7" xfId="7964" xr:uid="{00000000-0005-0000-0000-0000811C0000}"/>
    <cellStyle name="Calculation 2 5 2 5 4 3" xfId="7965" xr:uid="{00000000-0005-0000-0000-0000821C0000}"/>
    <cellStyle name="Calculation 2 5 2 5 4 4" xfId="7966" xr:uid="{00000000-0005-0000-0000-0000831C0000}"/>
    <cellStyle name="Calculation 2 5 2 5 5" xfId="7967" xr:uid="{00000000-0005-0000-0000-0000841C0000}"/>
    <cellStyle name="Calculation 2 5 2 5 5 2" xfId="7968" xr:uid="{00000000-0005-0000-0000-0000851C0000}"/>
    <cellStyle name="Calculation 2 5 2 5 5 3" xfId="7969" xr:uid="{00000000-0005-0000-0000-0000861C0000}"/>
    <cellStyle name="Calculation 2 5 2 5 5 4" xfId="7970" xr:uid="{00000000-0005-0000-0000-0000871C0000}"/>
    <cellStyle name="Calculation 2 5 2 5 5 5" xfId="7971" xr:uid="{00000000-0005-0000-0000-0000881C0000}"/>
    <cellStyle name="Calculation 2 5 2 5 5 6" xfId="7972" xr:uid="{00000000-0005-0000-0000-0000891C0000}"/>
    <cellStyle name="Calculation 2 5 2 5 5 7" xfId="7973" xr:uid="{00000000-0005-0000-0000-00008A1C0000}"/>
    <cellStyle name="Calculation 2 5 2 5 5 8" xfId="7974" xr:uid="{00000000-0005-0000-0000-00008B1C0000}"/>
    <cellStyle name="Calculation 2 5 2 5 6" xfId="7975" xr:uid="{00000000-0005-0000-0000-00008C1C0000}"/>
    <cellStyle name="Calculation 2 5 2 5 6 2" xfId="7976" xr:uid="{00000000-0005-0000-0000-00008D1C0000}"/>
    <cellStyle name="Calculation 2 5 2 5 6 3" xfId="7977" xr:uid="{00000000-0005-0000-0000-00008E1C0000}"/>
    <cellStyle name="Calculation 2 5 2 5 6 4" xfId="7978" xr:uid="{00000000-0005-0000-0000-00008F1C0000}"/>
    <cellStyle name="Calculation 2 5 2 5 6 5" xfId="7979" xr:uid="{00000000-0005-0000-0000-0000901C0000}"/>
    <cellStyle name="Calculation 2 5 2 5 6 6" xfId="7980" xr:uid="{00000000-0005-0000-0000-0000911C0000}"/>
    <cellStyle name="Calculation 2 5 2 5 6 7" xfId="7981" xr:uid="{00000000-0005-0000-0000-0000921C0000}"/>
    <cellStyle name="Calculation 2 5 2 5 7" xfId="7982" xr:uid="{00000000-0005-0000-0000-0000931C0000}"/>
    <cellStyle name="Calculation 2 5 2 5 8" xfId="7983" xr:uid="{00000000-0005-0000-0000-0000941C0000}"/>
    <cellStyle name="Calculation 2 5 2 5 9" xfId="7984" xr:uid="{00000000-0005-0000-0000-0000951C0000}"/>
    <cellStyle name="Calculation 2 5 2 6" xfId="7985" xr:uid="{00000000-0005-0000-0000-0000961C0000}"/>
    <cellStyle name="Calculation 2 5 2 6 2" xfId="7986" xr:uid="{00000000-0005-0000-0000-0000971C0000}"/>
    <cellStyle name="Calculation 2 5 2 6 2 2" xfId="7987" xr:uid="{00000000-0005-0000-0000-0000981C0000}"/>
    <cellStyle name="Calculation 2 5 2 6 2 3" xfId="7988" xr:uid="{00000000-0005-0000-0000-0000991C0000}"/>
    <cellStyle name="Calculation 2 5 2 6 2 4" xfId="7989" xr:uid="{00000000-0005-0000-0000-00009A1C0000}"/>
    <cellStyle name="Calculation 2 5 2 6 2 5" xfId="7990" xr:uid="{00000000-0005-0000-0000-00009B1C0000}"/>
    <cellStyle name="Calculation 2 5 2 6 2 6" xfId="7991" xr:uid="{00000000-0005-0000-0000-00009C1C0000}"/>
    <cellStyle name="Calculation 2 5 2 6 2 7" xfId="7992" xr:uid="{00000000-0005-0000-0000-00009D1C0000}"/>
    <cellStyle name="Calculation 2 5 2 6 3" xfId="7993" xr:uid="{00000000-0005-0000-0000-00009E1C0000}"/>
    <cellStyle name="Calculation 2 5 2 6 4" xfId="7994" xr:uid="{00000000-0005-0000-0000-00009F1C0000}"/>
    <cellStyle name="Calculation 2 5 2 6 5" xfId="7995" xr:uid="{00000000-0005-0000-0000-0000A01C0000}"/>
    <cellStyle name="Calculation 2 5 2 7" xfId="7996" xr:uid="{00000000-0005-0000-0000-0000A11C0000}"/>
    <cellStyle name="Calculation 2 5 2 7 2" xfId="7997" xr:uid="{00000000-0005-0000-0000-0000A21C0000}"/>
    <cellStyle name="Calculation 2 5 2 7 2 2" xfId="7998" xr:uid="{00000000-0005-0000-0000-0000A31C0000}"/>
    <cellStyle name="Calculation 2 5 2 7 2 3" xfId="7999" xr:uid="{00000000-0005-0000-0000-0000A41C0000}"/>
    <cellStyle name="Calculation 2 5 2 7 2 4" xfId="8000" xr:uid="{00000000-0005-0000-0000-0000A51C0000}"/>
    <cellStyle name="Calculation 2 5 2 7 2 5" xfId="8001" xr:uid="{00000000-0005-0000-0000-0000A61C0000}"/>
    <cellStyle name="Calculation 2 5 2 7 2 6" xfId="8002" xr:uid="{00000000-0005-0000-0000-0000A71C0000}"/>
    <cellStyle name="Calculation 2 5 2 7 2 7" xfId="8003" xr:uid="{00000000-0005-0000-0000-0000A81C0000}"/>
    <cellStyle name="Calculation 2 5 2 7 3" xfId="8004" xr:uid="{00000000-0005-0000-0000-0000A91C0000}"/>
    <cellStyle name="Calculation 2 5 2 7 4" xfId="8005" xr:uid="{00000000-0005-0000-0000-0000AA1C0000}"/>
    <cellStyle name="Calculation 2 5 2 7 5" xfId="8006" xr:uid="{00000000-0005-0000-0000-0000AB1C0000}"/>
    <cellStyle name="Calculation 2 5 2 8" xfId="8007" xr:uid="{00000000-0005-0000-0000-0000AC1C0000}"/>
    <cellStyle name="Calculation 2 5 2 8 2" xfId="8008" xr:uid="{00000000-0005-0000-0000-0000AD1C0000}"/>
    <cellStyle name="Calculation 2 5 2 8 2 2" xfId="8009" xr:uid="{00000000-0005-0000-0000-0000AE1C0000}"/>
    <cellStyle name="Calculation 2 5 2 8 2 3" xfId="8010" xr:uid="{00000000-0005-0000-0000-0000AF1C0000}"/>
    <cellStyle name="Calculation 2 5 2 8 2 4" xfId="8011" xr:uid="{00000000-0005-0000-0000-0000B01C0000}"/>
    <cellStyle name="Calculation 2 5 2 8 2 5" xfId="8012" xr:uid="{00000000-0005-0000-0000-0000B11C0000}"/>
    <cellStyle name="Calculation 2 5 2 8 2 6" xfId="8013" xr:uid="{00000000-0005-0000-0000-0000B21C0000}"/>
    <cellStyle name="Calculation 2 5 2 8 2 7" xfId="8014" xr:uid="{00000000-0005-0000-0000-0000B31C0000}"/>
    <cellStyle name="Calculation 2 5 2 8 3" xfId="8015" xr:uid="{00000000-0005-0000-0000-0000B41C0000}"/>
    <cellStyle name="Calculation 2 5 2 8 4" xfId="8016" xr:uid="{00000000-0005-0000-0000-0000B51C0000}"/>
    <cellStyle name="Calculation 2 5 2 8 5" xfId="8017" xr:uid="{00000000-0005-0000-0000-0000B61C0000}"/>
    <cellStyle name="Calculation 2 5 2 9" xfId="8018" xr:uid="{00000000-0005-0000-0000-0000B71C0000}"/>
    <cellStyle name="Calculation 2 5 2 9 2" xfId="8019" xr:uid="{00000000-0005-0000-0000-0000B81C0000}"/>
    <cellStyle name="Calculation 2 5 2 9 2 2" xfId="8020" xr:uid="{00000000-0005-0000-0000-0000B91C0000}"/>
    <cellStyle name="Calculation 2 5 2 9 2 3" xfId="8021" xr:uid="{00000000-0005-0000-0000-0000BA1C0000}"/>
    <cellStyle name="Calculation 2 5 2 9 2 4" xfId="8022" xr:uid="{00000000-0005-0000-0000-0000BB1C0000}"/>
    <cellStyle name="Calculation 2 5 2 9 2 5" xfId="8023" xr:uid="{00000000-0005-0000-0000-0000BC1C0000}"/>
    <cellStyle name="Calculation 2 5 2 9 2 6" xfId="8024" xr:uid="{00000000-0005-0000-0000-0000BD1C0000}"/>
    <cellStyle name="Calculation 2 5 2 9 2 7" xfId="8025" xr:uid="{00000000-0005-0000-0000-0000BE1C0000}"/>
    <cellStyle name="Calculation 2 5 2 9 3" xfId="8026" xr:uid="{00000000-0005-0000-0000-0000BF1C0000}"/>
    <cellStyle name="Calculation 2 5 2 9 4" xfId="8027" xr:uid="{00000000-0005-0000-0000-0000C01C0000}"/>
    <cellStyle name="Calculation 2 5 2 9 5" xfId="8028" xr:uid="{00000000-0005-0000-0000-0000C11C0000}"/>
    <cellStyle name="Calculation 2 5 3" xfId="8029" xr:uid="{00000000-0005-0000-0000-0000C21C0000}"/>
    <cellStyle name="Calculation 2 5 3 10" xfId="8030" xr:uid="{00000000-0005-0000-0000-0000C31C0000}"/>
    <cellStyle name="Calculation 2 5 3 10 2" xfId="8031" xr:uid="{00000000-0005-0000-0000-0000C41C0000}"/>
    <cellStyle name="Calculation 2 5 3 10 3" xfId="8032" xr:uid="{00000000-0005-0000-0000-0000C51C0000}"/>
    <cellStyle name="Calculation 2 5 3 10 4" xfId="8033" xr:uid="{00000000-0005-0000-0000-0000C61C0000}"/>
    <cellStyle name="Calculation 2 5 3 10 5" xfId="8034" xr:uid="{00000000-0005-0000-0000-0000C71C0000}"/>
    <cellStyle name="Calculation 2 5 3 10 6" xfId="8035" xr:uid="{00000000-0005-0000-0000-0000C81C0000}"/>
    <cellStyle name="Calculation 2 5 3 10 7" xfId="8036" xr:uid="{00000000-0005-0000-0000-0000C91C0000}"/>
    <cellStyle name="Calculation 2 5 3 10 8" xfId="8037" xr:uid="{00000000-0005-0000-0000-0000CA1C0000}"/>
    <cellStyle name="Calculation 2 5 3 11" xfId="8038" xr:uid="{00000000-0005-0000-0000-0000CB1C0000}"/>
    <cellStyle name="Calculation 2 5 3 11 2" xfId="8039" xr:uid="{00000000-0005-0000-0000-0000CC1C0000}"/>
    <cellStyle name="Calculation 2 5 3 11 3" xfId="8040" xr:uid="{00000000-0005-0000-0000-0000CD1C0000}"/>
    <cellStyle name="Calculation 2 5 3 11 4" xfId="8041" xr:uid="{00000000-0005-0000-0000-0000CE1C0000}"/>
    <cellStyle name="Calculation 2 5 3 11 5" xfId="8042" xr:uid="{00000000-0005-0000-0000-0000CF1C0000}"/>
    <cellStyle name="Calculation 2 5 3 11 6" xfId="8043" xr:uid="{00000000-0005-0000-0000-0000D01C0000}"/>
    <cellStyle name="Calculation 2 5 3 11 7" xfId="8044" xr:uid="{00000000-0005-0000-0000-0000D11C0000}"/>
    <cellStyle name="Calculation 2 5 3 12" xfId="8045" xr:uid="{00000000-0005-0000-0000-0000D21C0000}"/>
    <cellStyle name="Calculation 2 5 3 12 2" xfId="8046" xr:uid="{00000000-0005-0000-0000-0000D31C0000}"/>
    <cellStyle name="Calculation 2 5 3 12 3" xfId="8047" xr:uid="{00000000-0005-0000-0000-0000D41C0000}"/>
    <cellStyle name="Calculation 2 5 3 12 4" xfId="8048" xr:uid="{00000000-0005-0000-0000-0000D51C0000}"/>
    <cellStyle name="Calculation 2 5 3 12 5" xfId="8049" xr:uid="{00000000-0005-0000-0000-0000D61C0000}"/>
    <cellStyle name="Calculation 2 5 3 13" xfId="8050" xr:uid="{00000000-0005-0000-0000-0000D71C0000}"/>
    <cellStyle name="Calculation 2 5 3 13 2" xfId="8051" xr:uid="{00000000-0005-0000-0000-0000D81C0000}"/>
    <cellStyle name="Calculation 2 5 3 13 3" xfId="8052" xr:uid="{00000000-0005-0000-0000-0000D91C0000}"/>
    <cellStyle name="Calculation 2 5 3 13 4" xfId="8053" xr:uid="{00000000-0005-0000-0000-0000DA1C0000}"/>
    <cellStyle name="Calculation 2 5 3 13 5" xfId="8054" xr:uid="{00000000-0005-0000-0000-0000DB1C0000}"/>
    <cellStyle name="Calculation 2 5 3 14" xfId="8055" xr:uid="{00000000-0005-0000-0000-0000DC1C0000}"/>
    <cellStyle name="Calculation 2 5 3 14 2" xfId="8056" xr:uid="{00000000-0005-0000-0000-0000DD1C0000}"/>
    <cellStyle name="Calculation 2 5 3 14 3" xfId="8057" xr:uid="{00000000-0005-0000-0000-0000DE1C0000}"/>
    <cellStyle name="Calculation 2 5 3 14 4" xfId="8058" xr:uid="{00000000-0005-0000-0000-0000DF1C0000}"/>
    <cellStyle name="Calculation 2 5 3 14 5" xfId="8059" xr:uid="{00000000-0005-0000-0000-0000E01C0000}"/>
    <cellStyle name="Calculation 2 5 3 15" xfId="8060" xr:uid="{00000000-0005-0000-0000-0000E11C0000}"/>
    <cellStyle name="Calculation 2 5 3 15 2" xfId="8061" xr:uid="{00000000-0005-0000-0000-0000E21C0000}"/>
    <cellStyle name="Calculation 2 5 3 15 3" xfId="8062" xr:uid="{00000000-0005-0000-0000-0000E31C0000}"/>
    <cellStyle name="Calculation 2 5 3 15 4" xfId="8063" xr:uid="{00000000-0005-0000-0000-0000E41C0000}"/>
    <cellStyle name="Calculation 2 5 3 15 5" xfId="8064" xr:uid="{00000000-0005-0000-0000-0000E51C0000}"/>
    <cellStyle name="Calculation 2 5 3 16" xfId="8065" xr:uid="{00000000-0005-0000-0000-0000E61C0000}"/>
    <cellStyle name="Calculation 2 5 3 17" xfId="8066" xr:uid="{00000000-0005-0000-0000-0000E71C0000}"/>
    <cellStyle name="Calculation 2 5 3 2" xfId="8067" xr:uid="{00000000-0005-0000-0000-0000E81C0000}"/>
    <cellStyle name="Calculation 2 5 3 2 10" xfId="8068" xr:uid="{00000000-0005-0000-0000-0000E91C0000}"/>
    <cellStyle name="Calculation 2 5 3 2 10 2" xfId="8069" xr:uid="{00000000-0005-0000-0000-0000EA1C0000}"/>
    <cellStyle name="Calculation 2 5 3 2 10 3" xfId="8070" xr:uid="{00000000-0005-0000-0000-0000EB1C0000}"/>
    <cellStyle name="Calculation 2 5 3 2 10 4" xfId="8071" xr:uid="{00000000-0005-0000-0000-0000EC1C0000}"/>
    <cellStyle name="Calculation 2 5 3 2 10 5" xfId="8072" xr:uid="{00000000-0005-0000-0000-0000ED1C0000}"/>
    <cellStyle name="Calculation 2 5 3 2 10 6" xfId="8073" xr:uid="{00000000-0005-0000-0000-0000EE1C0000}"/>
    <cellStyle name="Calculation 2 5 3 2 10 7" xfId="8074" xr:uid="{00000000-0005-0000-0000-0000EF1C0000}"/>
    <cellStyle name="Calculation 2 5 3 2 11" xfId="8075" xr:uid="{00000000-0005-0000-0000-0000F01C0000}"/>
    <cellStyle name="Calculation 2 5 3 2 11 2" xfId="8076" xr:uid="{00000000-0005-0000-0000-0000F11C0000}"/>
    <cellStyle name="Calculation 2 5 3 2 11 3" xfId="8077" xr:uid="{00000000-0005-0000-0000-0000F21C0000}"/>
    <cellStyle name="Calculation 2 5 3 2 11 4" xfId="8078" xr:uid="{00000000-0005-0000-0000-0000F31C0000}"/>
    <cellStyle name="Calculation 2 5 3 2 11 5" xfId="8079" xr:uid="{00000000-0005-0000-0000-0000F41C0000}"/>
    <cellStyle name="Calculation 2 5 3 2 12" xfId="8080" xr:uid="{00000000-0005-0000-0000-0000F51C0000}"/>
    <cellStyle name="Calculation 2 5 3 2 12 2" xfId="8081" xr:uid="{00000000-0005-0000-0000-0000F61C0000}"/>
    <cellStyle name="Calculation 2 5 3 2 12 3" xfId="8082" xr:uid="{00000000-0005-0000-0000-0000F71C0000}"/>
    <cellStyle name="Calculation 2 5 3 2 12 4" xfId="8083" xr:uid="{00000000-0005-0000-0000-0000F81C0000}"/>
    <cellStyle name="Calculation 2 5 3 2 12 5" xfId="8084" xr:uid="{00000000-0005-0000-0000-0000F91C0000}"/>
    <cellStyle name="Calculation 2 5 3 2 13" xfId="8085" xr:uid="{00000000-0005-0000-0000-0000FA1C0000}"/>
    <cellStyle name="Calculation 2 5 3 2 13 2" xfId="8086" xr:uid="{00000000-0005-0000-0000-0000FB1C0000}"/>
    <cellStyle name="Calculation 2 5 3 2 13 3" xfId="8087" xr:uid="{00000000-0005-0000-0000-0000FC1C0000}"/>
    <cellStyle name="Calculation 2 5 3 2 13 4" xfId="8088" xr:uid="{00000000-0005-0000-0000-0000FD1C0000}"/>
    <cellStyle name="Calculation 2 5 3 2 13 5" xfId="8089" xr:uid="{00000000-0005-0000-0000-0000FE1C0000}"/>
    <cellStyle name="Calculation 2 5 3 2 14" xfId="8090" xr:uid="{00000000-0005-0000-0000-0000FF1C0000}"/>
    <cellStyle name="Calculation 2 5 3 2 14 2" xfId="8091" xr:uid="{00000000-0005-0000-0000-0000001D0000}"/>
    <cellStyle name="Calculation 2 5 3 2 14 3" xfId="8092" xr:uid="{00000000-0005-0000-0000-0000011D0000}"/>
    <cellStyle name="Calculation 2 5 3 2 14 4" xfId="8093" xr:uid="{00000000-0005-0000-0000-0000021D0000}"/>
    <cellStyle name="Calculation 2 5 3 2 14 5" xfId="8094" xr:uid="{00000000-0005-0000-0000-0000031D0000}"/>
    <cellStyle name="Calculation 2 5 3 2 15" xfId="8095" xr:uid="{00000000-0005-0000-0000-0000041D0000}"/>
    <cellStyle name="Calculation 2 5 3 2 15 2" xfId="8096" xr:uid="{00000000-0005-0000-0000-0000051D0000}"/>
    <cellStyle name="Calculation 2 5 3 2 15 3" xfId="8097" xr:uid="{00000000-0005-0000-0000-0000061D0000}"/>
    <cellStyle name="Calculation 2 5 3 2 15 4" xfId="8098" xr:uid="{00000000-0005-0000-0000-0000071D0000}"/>
    <cellStyle name="Calculation 2 5 3 2 15 5" xfId="8099" xr:uid="{00000000-0005-0000-0000-0000081D0000}"/>
    <cellStyle name="Calculation 2 5 3 2 16" xfId="8100" xr:uid="{00000000-0005-0000-0000-0000091D0000}"/>
    <cellStyle name="Calculation 2 5 3 2 16 2" xfId="8101" xr:uid="{00000000-0005-0000-0000-00000A1D0000}"/>
    <cellStyle name="Calculation 2 5 3 2 16 3" xfId="8102" xr:uid="{00000000-0005-0000-0000-00000B1D0000}"/>
    <cellStyle name="Calculation 2 5 3 2 16 4" xfId="8103" xr:uid="{00000000-0005-0000-0000-00000C1D0000}"/>
    <cellStyle name="Calculation 2 5 3 2 16 5" xfId="8104" xr:uid="{00000000-0005-0000-0000-00000D1D0000}"/>
    <cellStyle name="Calculation 2 5 3 2 17" xfId="8105" xr:uid="{00000000-0005-0000-0000-00000E1D0000}"/>
    <cellStyle name="Calculation 2 5 3 2 17 2" xfId="8106" xr:uid="{00000000-0005-0000-0000-00000F1D0000}"/>
    <cellStyle name="Calculation 2 5 3 2 17 3" xfId="8107" xr:uid="{00000000-0005-0000-0000-0000101D0000}"/>
    <cellStyle name="Calculation 2 5 3 2 17 4" xfId="8108" xr:uid="{00000000-0005-0000-0000-0000111D0000}"/>
    <cellStyle name="Calculation 2 5 3 2 17 5" xfId="8109" xr:uid="{00000000-0005-0000-0000-0000121D0000}"/>
    <cellStyle name="Calculation 2 5 3 2 18" xfId="8110" xr:uid="{00000000-0005-0000-0000-0000131D0000}"/>
    <cellStyle name="Calculation 2 5 3 2 2" xfId="8111" xr:uid="{00000000-0005-0000-0000-0000141D0000}"/>
    <cellStyle name="Calculation 2 5 3 2 2 10" xfId="8112" xr:uid="{00000000-0005-0000-0000-0000151D0000}"/>
    <cellStyle name="Calculation 2 5 3 2 2 10 2" xfId="8113" xr:uid="{00000000-0005-0000-0000-0000161D0000}"/>
    <cellStyle name="Calculation 2 5 3 2 2 10 3" xfId="8114" xr:uid="{00000000-0005-0000-0000-0000171D0000}"/>
    <cellStyle name="Calculation 2 5 3 2 2 10 4" xfId="8115" xr:uid="{00000000-0005-0000-0000-0000181D0000}"/>
    <cellStyle name="Calculation 2 5 3 2 2 10 5" xfId="8116" xr:uid="{00000000-0005-0000-0000-0000191D0000}"/>
    <cellStyle name="Calculation 2 5 3 2 2 11" xfId="8117" xr:uid="{00000000-0005-0000-0000-00001A1D0000}"/>
    <cellStyle name="Calculation 2 5 3 2 2 11 2" xfId="8118" xr:uid="{00000000-0005-0000-0000-00001B1D0000}"/>
    <cellStyle name="Calculation 2 5 3 2 2 11 3" xfId="8119" xr:uid="{00000000-0005-0000-0000-00001C1D0000}"/>
    <cellStyle name="Calculation 2 5 3 2 2 11 4" xfId="8120" xr:uid="{00000000-0005-0000-0000-00001D1D0000}"/>
    <cellStyle name="Calculation 2 5 3 2 2 11 5" xfId="8121" xr:uid="{00000000-0005-0000-0000-00001E1D0000}"/>
    <cellStyle name="Calculation 2 5 3 2 2 12" xfId="8122" xr:uid="{00000000-0005-0000-0000-00001F1D0000}"/>
    <cellStyle name="Calculation 2 5 3 2 2 12 2" xfId="8123" xr:uid="{00000000-0005-0000-0000-0000201D0000}"/>
    <cellStyle name="Calculation 2 5 3 2 2 12 3" xfId="8124" xr:uid="{00000000-0005-0000-0000-0000211D0000}"/>
    <cellStyle name="Calculation 2 5 3 2 2 12 4" xfId="8125" xr:uid="{00000000-0005-0000-0000-0000221D0000}"/>
    <cellStyle name="Calculation 2 5 3 2 2 12 5" xfId="8126" xr:uid="{00000000-0005-0000-0000-0000231D0000}"/>
    <cellStyle name="Calculation 2 5 3 2 2 13" xfId="8127" xr:uid="{00000000-0005-0000-0000-0000241D0000}"/>
    <cellStyle name="Calculation 2 5 3 2 2 13 2" xfId="8128" xr:uid="{00000000-0005-0000-0000-0000251D0000}"/>
    <cellStyle name="Calculation 2 5 3 2 2 13 3" xfId="8129" xr:uid="{00000000-0005-0000-0000-0000261D0000}"/>
    <cellStyle name="Calculation 2 5 3 2 2 13 4" xfId="8130" xr:uid="{00000000-0005-0000-0000-0000271D0000}"/>
    <cellStyle name="Calculation 2 5 3 2 2 13 5" xfId="8131" xr:uid="{00000000-0005-0000-0000-0000281D0000}"/>
    <cellStyle name="Calculation 2 5 3 2 2 14" xfId="8132" xr:uid="{00000000-0005-0000-0000-0000291D0000}"/>
    <cellStyle name="Calculation 2 5 3 2 2 14 2" xfId="8133" xr:uid="{00000000-0005-0000-0000-00002A1D0000}"/>
    <cellStyle name="Calculation 2 5 3 2 2 14 3" xfId="8134" xr:uid="{00000000-0005-0000-0000-00002B1D0000}"/>
    <cellStyle name="Calculation 2 5 3 2 2 14 4" xfId="8135" xr:uid="{00000000-0005-0000-0000-00002C1D0000}"/>
    <cellStyle name="Calculation 2 5 3 2 2 14 5" xfId="8136" xr:uid="{00000000-0005-0000-0000-00002D1D0000}"/>
    <cellStyle name="Calculation 2 5 3 2 2 15" xfId="8137" xr:uid="{00000000-0005-0000-0000-00002E1D0000}"/>
    <cellStyle name="Calculation 2 5 3 2 2 15 2" xfId="8138" xr:uid="{00000000-0005-0000-0000-00002F1D0000}"/>
    <cellStyle name="Calculation 2 5 3 2 2 15 3" xfId="8139" xr:uid="{00000000-0005-0000-0000-0000301D0000}"/>
    <cellStyle name="Calculation 2 5 3 2 2 15 4" xfId="8140" xr:uid="{00000000-0005-0000-0000-0000311D0000}"/>
    <cellStyle name="Calculation 2 5 3 2 2 15 5" xfId="8141" xr:uid="{00000000-0005-0000-0000-0000321D0000}"/>
    <cellStyle name="Calculation 2 5 3 2 2 16" xfId="8142" xr:uid="{00000000-0005-0000-0000-0000331D0000}"/>
    <cellStyle name="Calculation 2 5 3 2 2 16 2" xfId="8143" xr:uid="{00000000-0005-0000-0000-0000341D0000}"/>
    <cellStyle name="Calculation 2 5 3 2 2 16 3" xfId="8144" xr:uid="{00000000-0005-0000-0000-0000351D0000}"/>
    <cellStyle name="Calculation 2 5 3 2 2 16 4" xfId="8145" xr:uid="{00000000-0005-0000-0000-0000361D0000}"/>
    <cellStyle name="Calculation 2 5 3 2 2 16 5" xfId="8146" xr:uid="{00000000-0005-0000-0000-0000371D0000}"/>
    <cellStyle name="Calculation 2 5 3 2 2 17" xfId="8147" xr:uid="{00000000-0005-0000-0000-0000381D0000}"/>
    <cellStyle name="Calculation 2 5 3 2 2 17 2" xfId="8148" xr:uid="{00000000-0005-0000-0000-0000391D0000}"/>
    <cellStyle name="Calculation 2 5 3 2 2 17 3" xfId="8149" xr:uid="{00000000-0005-0000-0000-00003A1D0000}"/>
    <cellStyle name="Calculation 2 5 3 2 2 17 4" xfId="8150" xr:uid="{00000000-0005-0000-0000-00003B1D0000}"/>
    <cellStyle name="Calculation 2 5 3 2 2 17 5" xfId="8151" xr:uid="{00000000-0005-0000-0000-00003C1D0000}"/>
    <cellStyle name="Calculation 2 5 3 2 2 18" xfId="8152" xr:uid="{00000000-0005-0000-0000-00003D1D0000}"/>
    <cellStyle name="Calculation 2 5 3 2 2 2" xfId="8153" xr:uid="{00000000-0005-0000-0000-00003E1D0000}"/>
    <cellStyle name="Calculation 2 5 3 2 2 2 10" xfId="8154" xr:uid="{00000000-0005-0000-0000-00003F1D0000}"/>
    <cellStyle name="Calculation 2 5 3 2 2 2 2" xfId="8155" xr:uid="{00000000-0005-0000-0000-0000401D0000}"/>
    <cellStyle name="Calculation 2 5 3 2 2 2 2 2" xfId="8156" xr:uid="{00000000-0005-0000-0000-0000411D0000}"/>
    <cellStyle name="Calculation 2 5 3 2 2 2 2 2 2" xfId="8157" xr:uid="{00000000-0005-0000-0000-0000421D0000}"/>
    <cellStyle name="Calculation 2 5 3 2 2 2 2 2 3" xfId="8158" xr:uid="{00000000-0005-0000-0000-0000431D0000}"/>
    <cellStyle name="Calculation 2 5 3 2 2 2 2 2 4" xfId="8159" xr:uid="{00000000-0005-0000-0000-0000441D0000}"/>
    <cellStyle name="Calculation 2 5 3 2 2 2 2 2 5" xfId="8160" xr:uid="{00000000-0005-0000-0000-0000451D0000}"/>
    <cellStyle name="Calculation 2 5 3 2 2 2 2 2 6" xfId="8161" xr:uid="{00000000-0005-0000-0000-0000461D0000}"/>
    <cellStyle name="Calculation 2 5 3 2 2 2 2 2 7" xfId="8162" xr:uid="{00000000-0005-0000-0000-0000471D0000}"/>
    <cellStyle name="Calculation 2 5 3 2 2 2 2 3" xfId="8163" xr:uid="{00000000-0005-0000-0000-0000481D0000}"/>
    <cellStyle name="Calculation 2 5 3 2 2 2 2 4" xfId="8164" xr:uid="{00000000-0005-0000-0000-0000491D0000}"/>
    <cellStyle name="Calculation 2 5 3 2 2 2 3" xfId="8165" xr:uid="{00000000-0005-0000-0000-00004A1D0000}"/>
    <cellStyle name="Calculation 2 5 3 2 2 2 3 2" xfId="8166" xr:uid="{00000000-0005-0000-0000-00004B1D0000}"/>
    <cellStyle name="Calculation 2 5 3 2 2 2 3 2 2" xfId="8167" xr:uid="{00000000-0005-0000-0000-00004C1D0000}"/>
    <cellStyle name="Calculation 2 5 3 2 2 2 3 2 3" xfId="8168" xr:uid="{00000000-0005-0000-0000-00004D1D0000}"/>
    <cellStyle name="Calculation 2 5 3 2 2 2 3 2 4" xfId="8169" xr:uid="{00000000-0005-0000-0000-00004E1D0000}"/>
    <cellStyle name="Calculation 2 5 3 2 2 2 3 2 5" xfId="8170" xr:uid="{00000000-0005-0000-0000-00004F1D0000}"/>
    <cellStyle name="Calculation 2 5 3 2 2 2 3 2 6" xfId="8171" xr:uid="{00000000-0005-0000-0000-0000501D0000}"/>
    <cellStyle name="Calculation 2 5 3 2 2 2 3 2 7" xfId="8172" xr:uid="{00000000-0005-0000-0000-0000511D0000}"/>
    <cellStyle name="Calculation 2 5 3 2 2 2 3 3" xfId="8173" xr:uid="{00000000-0005-0000-0000-0000521D0000}"/>
    <cellStyle name="Calculation 2 5 3 2 2 2 3 4" xfId="8174" xr:uid="{00000000-0005-0000-0000-0000531D0000}"/>
    <cellStyle name="Calculation 2 5 3 2 2 2 4" xfId="8175" xr:uid="{00000000-0005-0000-0000-0000541D0000}"/>
    <cellStyle name="Calculation 2 5 3 2 2 2 4 2" xfId="8176" xr:uid="{00000000-0005-0000-0000-0000551D0000}"/>
    <cellStyle name="Calculation 2 5 3 2 2 2 4 2 2" xfId="8177" xr:uid="{00000000-0005-0000-0000-0000561D0000}"/>
    <cellStyle name="Calculation 2 5 3 2 2 2 4 2 3" xfId="8178" xr:uid="{00000000-0005-0000-0000-0000571D0000}"/>
    <cellStyle name="Calculation 2 5 3 2 2 2 4 2 4" xfId="8179" xr:uid="{00000000-0005-0000-0000-0000581D0000}"/>
    <cellStyle name="Calculation 2 5 3 2 2 2 4 2 5" xfId="8180" xr:uid="{00000000-0005-0000-0000-0000591D0000}"/>
    <cellStyle name="Calculation 2 5 3 2 2 2 4 2 6" xfId="8181" xr:uid="{00000000-0005-0000-0000-00005A1D0000}"/>
    <cellStyle name="Calculation 2 5 3 2 2 2 4 2 7" xfId="8182" xr:uid="{00000000-0005-0000-0000-00005B1D0000}"/>
    <cellStyle name="Calculation 2 5 3 2 2 2 4 3" xfId="8183" xr:uid="{00000000-0005-0000-0000-00005C1D0000}"/>
    <cellStyle name="Calculation 2 5 3 2 2 2 4 4" xfId="8184" xr:uid="{00000000-0005-0000-0000-00005D1D0000}"/>
    <cellStyle name="Calculation 2 5 3 2 2 2 5" xfId="8185" xr:uid="{00000000-0005-0000-0000-00005E1D0000}"/>
    <cellStyle name="Calculation 2 5 3 2 2 2 5 2" xfId="8186" xr:uid="{00000000-0005-0000-0000-00005F1D0000}"/>
    <cellStyle name="Calculation 2 5 3 2 2 2 5 3" xfId="8187" xr:uid="{00000000-0005-0000-0000-0000601D0000}"/>
    <cellStyle name="Calculation 2 5 3 2 2 2 5 4" xfId="8188" xr:uid="{00000000-0005-0000-0000-0000611D0000}"/>
    <cellStyle name="Calculation 2 5 3 2 2 2 5 5" xfId="8189" xr:uid="{00000000-0005-0000-0000-0000621D0000}"/>
    <cellStyle name="Calculation 2 5 3 2 2 2 5 6" xfId="8190" xr:uid="{00000000-0005-0000-0000-0000631D0000}"/>
    <cellStyle name="Calculation 2 5 3 2 2 2 5 7" xfId="8191" xr:uid="{00000000-0005-0000-0000-0000641D0000}"/>
    <cellStyle name="Calculation 2 5 3 2 2 2 5 8" xfId="8192" xr:uid="{00000000-0005-0000-0000-0000651D0000}"/>
    <cellStyle name="Calculation 2 5 3 2 2 2 6" xfId="8193" xr:uid="{00000000-0005-0000-0000-0000661D0000}"/>
    <cellStyle name="Calculation 2 5 3 2 2 2 6 2" xfId="8194" xr:uid="{00000000-0005-0000-0000-0000671D0000}"/>
    <cellStyle name="Calculation 2 5 3 2 2 2 6 3" xfId="8195" xr:uid="{00000000-0005-0000-0000-0000681D0000}"/>
    <cellStyle name="Calculation 2 5 3 2 2 2 6 4" xfId="8196" xr:uid="{00000000-0005-0000-0000-0000691D0000}"/>
    <cellStyle name="Calculation 2 5 3 2 2 2 6 5" xfId="8197" xr:uid="{00000000-0005-0000-0000-00006A1D0000}"/>
    <cellStyle name="Calculation 2 5 3 2 2 2 6 6" xfId="8198" xr:uid="{00000000-0005-0000-0000-00006B1D0000}"/>
    <cellStyle name="Calculation 2 5 3 2 2 2 6 7" xfId="8199" xr:uid="{00000000-0005-0000-0000-00006C1D0000}"/>
    <cellStyle name="Calculation 2 5 3 2 2 2 7" xfId="8200" xr:uid="{00000000-0005-0000-0000-00006D1D0000}"/>
    <cellStyle name="Calculation 2 5 3 2 2 2 8" xfId="8201" xr:uid="{00000000-0005-0000-0000-00006E1D0000}"/>
    <cellStyle name="Calculation 2 5 3 2 2 2 9" xfId="8202" xr:uid="{00000000-0005-0000-0000-00006F1D0000}"/>
    <cellStyle name="Calculation 2 5 3 2 2 3" xfId="8203" xr:uid="{00000000-0005-0000-0000-0000701D0000}"/>
    <cellStyle name="Calculation 2 5 3 2 2 3 2" xfId="8204" xr:uid="{00000000-0005-0000-0000-0000711D0000}"/>
    <cellStyle name="Calculation 2 5 3 2 2 3 2 2" xfId="8205" xr:uid="{00000000-0005-0000-0000-0000721D0000}"/>
    <cellStyle name="Calculation 2 5 3 2 2 3 2 3" xfId="8206" xr:uid="{00000000-0005-0000-0000-0000731D0000}"/>
    <cellStyle name="Calculation 2 5 3 2 2 3 2 4" xfId="8207" xr:uid="{00000000-0005-0000-0000-0000741D0000}"/>
    <cellStyle name="Calculation 2 5 3 2 2 3 2 5" xfId="8208" xr:uid="{00000000-0005-0000-0000-0000751D0000}"/>
    <cellStyle name="Calculation 2 5 3 2 2 3 2 6" xfId="8209" xr:uid="{00000000-0005-0000-0000-0000761D0000}"/>
    <cellStyle name="Calculation 2 5 3 2 2 3 2 7" xfId="8210" xr:uid="{00000000-0005-0000-0000-0000771D0000}"/>
    <cellStyle name="Calculation 2 5 3 2 2 3 3" xfId="8211" xr:uid="{00000000-0005-0000-0000-0000781D0000}"/>
    <cellStyle name="Calculation 2 5 3 2 2 3 4" xfId="8212" xr:uid="{00000000-0005-0000-0000-0000791D0000}"/>
    <cellStyle name="Calculation 2 5 3 2 2 3 5" xfId="8213" xr:uid="{00000000-0005-0000-0000-00007A1D0000}"/>
    <cellStyle name="Calculation 2 5 3 2 2 4" xfId="8214" xr:uid="{00000000-0005-0000-0000-00007B1D0000}"/>
    <cellStyle name="Calculation 2 5 3 2 2 4 2" xfId="8215" xr:uid="{00000000-0005-0000-0000-00007C1D0000}"/>
    <cellStyle name="Calculation 2 5 3 2 2 4 2 2" xfId="8216" xr:uid="{00000000-0005-0000-0000-00007D1D0000}"/>
    <cellStyle name="Calculation 2 5 3 2 2 4 2 3" xfId="8217" xr:uid="{00000000-0005-0000-0000-00007E1D0000}"/>
    <cellStyle name="Calculation 2 5 3 2 2 4 2 4" xfId="8218" xr:uid="{00000000-0005-0000-0000-00007F1D0000}"/>
    <cellStyle name="Calculation 2 5 3 2 2 4 2 5" xfId="8219" xr:uid="{00000000-0005-0000-0000-0000801D0000}"/>
    <cellStyle name="Calculation 2 5 3 2 2 4 2 6" xfId="8220" xr:uid="{00000000-0005-0000-0000-0000811D0000}"/>
    <cellStyle name="Calculation 2 5 3 2 2 4 2 7" xfId="8221" xr:uid="{00000000-0005-0000-0000-0000821D0000}"/>
    <cellStyle name="Calculation 2 5 3 2 2 4 3" xfId="8222" xr:uid="{00000000-0005-0000-0000-0000831D0000}"/>
    <cellStyle name="Calculation 2 5 3 2 2 4 4" xfId="8223" xr:uid="{00000000-0005-0000-0000-0000841D0000}"/>
    <cellStyle name="Calculation 2 5 3 2 2 4 5" xfId="8224" xr:uid="{00000000-0005-0000-0000-0000851D0000}"/>
    <cellStyle name="Calculation 2 5 3 2 2 5" xfId="8225" xr:uid="{00000000-0005-0000-0000-0000861D0000}"/>
    <cellStyle name="Calculation 2 5 3 2 2 5 2" xfId="8226" xr:uid="{00000000-0005-0000-0000-0000871D0000}"/>
    <cellStyle name="Calculation 2 5 3 2 2 5 2 2" xfId="8227" xr:uid="{00000000-0005-0000-0000-0000881D0000}"/>
    <cellStyle name="Calculation 2 5 3 2 2 5 2 3" xfId="8228" xr:uid="{00000000-0005-0000-0000-0000891D0000}"/>
    <cellStyle name="Calculation 2 5 3 2 2 5 2 4" xfId="8229" xr:uid="{00000000-0005-0000-0000-00008A1D0000}"/>
    <cellStyle name="Calculation 2 5 3 2 2 5 2 5" xfId="8230" xr:uid="{00000000-0005-0000-0000-00008B1D0000}"/>
    <cellStyle name="Calculation 2 5 3 2 2 5 2 6" xfId="8231" xr:uid="{00000000-0005-0000-0000-00008C1D0000}"/>
    <cellStyle name="Calculation 2 5 3 2 2 5 2 7" xfId="8232" xr:uid="{00000000-0005-0000-0000-00008D1D0000}"/>
    <cellStyle name="Calculation 2 5 3 2 2 5 3" xfId="8233" xr:uid="{00000000-0005-0000-0000-00008E1D0000}"/>
    <cellStyle name="Calculation 2 5 3 2 2 5 4" xfId="8234" xr:uid="{00000000-0005-0000-0000-00008F1D0000}"/>
    <cellStyle name="Calculation 2 5 3 2 2 5 5" xfId="8235" xr:uid="{00000000-0005-0000-0000-0000901D0000}"/>
    <cellStyle name="Calculation 2 5 3 2 2 6" xfId="8236" xr:uid="{00000000-0005-0000-0000-0000911D0000}"/>
    <cellStyle name="Calculation 2 5 3 2 2 6 2" xfId="8237" xr:uid="{00000000-0005-0000-0000-0000921D0000}"/>
    <cellStyle name="Calculation 2 5 3 2 2 6 3" xfId="8238" xr:uid="{00000000-0005-0000-0000-0000931D0000}"/>
    <cellStyle name="Calculation 2 5 3 2 2 6 4" xfId="8239" xr:uid="{00000000-0005-0000-0000-0000941D0000}"/>
    <cellStyle name="Calculation 2 5 3 2 2 6 5" xfId="8240" xr:uid="{00000000-0005-0000-0000-0000951D0000}"/>
    <cellStyle name="Calculation 2 5 3 2 2 6 6" xfId="8241" xr:uid="{00000000-0005-0000-0000-0000961D0000}"/>
    <cellStyle name="Calculation 2 5 3 2 2 6 7" xfId="8242" xr:uid="{00000000-0005-0000-0000-0000971D0000}"/>
    <cellStyle name="Calculation 2 5 3 2 2 6 8" xfId="8243" xr:uid="{00000000-0005-0000-0000-0000981D0000}"/>
    <cellStyle name="Calculation 2 5 3 2 2 7" xfId="8244" xr:uid="{00000000-0005-0000-0000-0000991D0000}"/>
    <cellStyle name="Calculation 2 5 3 2 2 7 2" xfId="8245" xr:uid="{00000000-0005-0000-0000-00009A1D0000}"/>
    <cellStyle name="Calculation 2 5 3 2 2 7 3" xfId="8246" xr:uid="{00000000-0005-0000-0000-00009B1D0000}"/>
    <cellStyle name="Calculation 2 5 3 2 2 7 4" xfId="8247" xr:uid="{00000000-0005-0000-0000-00009C1D0000}"/>
    <cellStyle name="Calculation 2 5 3 2 2 7 5" xfId="8248" xr:uid="{00000000-0005-0000-0000-00009D1D0000}"/>
    <cellStyle name="Calculation 2 5 3 2 2 7 6" xfId="8249" xr:uid="{00000000-0005-0000-0000-00009E1D0000}"/>
    <cellStyle name="Calculation 2 5 3 2 2 7 7" xfId="8250" xr:uid="{00000000-0005-0000-0000-00009F1D0000}"/>
    <cellStyle name="Calculation 2 5 3 2 2 8" xfId="8251" xr:uid="{00000000-0005-0000-0000-0000A01D0000}"/>
    <cellStyle name="Calculation 2 5 3 2 2 8 2" xfId="8252" xr:uid="{00000000-0005-0000-0000-0000A11D0000}"/>
    <cellStyle name="Calculation 2 5 3 2 2 8 3" xfId="8253" xr:uid="{00000000-0005-0000-0000-0000A21D0000}"/>
    <cellStyle name="Calculation 2 5 3 2 2 8 4" xfId="8254" xr:uid="{00000000-0005-0000-0000-0000A31D0000}"/>
    <cellStyle name="Calculation 2 5 3 2 2 8 5" xfId="8255" xr:uid="{00000000-0005-0000-0000-0000A41D0000}"/>
    <cellStyle name="Calculation 2 5 3 2 2 9" xfId="8256" xr:uid="{00000000-0005-0000-0000-0000A51D0000}"/>
    <cellStyle name="Calculation 2 5 3 2 2 9 2" xfId="8257" xr:uid="{00000000-0005-0000-0000-0000A61D0000}"/>
    <cellStyle name="Calculation 2 5 3 2 2 9 3" xfId="8258" xr:uid="{00000000-0005-0000-0000-0000A71D0000}"/>
    <cellStyle name="Calculation 2 5 3 2 2 9 4" xfId="8259" xr:uid="{00000000-0005-0000-0000-0000A81D0000}"/>
    <cellStyle name="Calculation 2 5 3 2 2 9 5" xfId="8260" xr:uid="{00000000-0005-0000-0000-0000A91D0000}"/>
    <cellStyle name="Calculation 2 5 3 2 3" xfId="8261" xr:uid="{00000000-0005-0000-0000-0000AA1D0000}"/>
    <cellStyle name="Calculation 2 5 3 2 3 10" xfId="8262" xr:uid="{00000000-0005-0000-0000-0000AB1D0000}"/>
    <cellStyle name="Calculation 2 5 3 2 3 2" xfId="8263" xr:uid="{00000000-0005-0000-0000-0000AC1D0000}"/>
    <cellStyle name="Calculation 2 5 3 2 3 2 2" xfId="8264" xr:uid="{00000000-0005-0000-0000-0000AD1D0000}"/>
    <cellStyle name="Calculation 2 5 3 2 3 2 2 2" xfId="8265" xr:uid="{00000000-0005-0000-0000-0000AE1D0000}"/>
    <cellStyle name="Calculation 2 5 3 2 3 2 2 3" xfId="8266" xr:uid="{00000000-0005-0000-0000-0000AF1D0000}"/>
    <cellStyle name="Calculation 2 5 3 2 3 2 2 4" xfId="8267" xr:uid="{00000000-0005-0000-0000-0000B01D0000}"/>
    <cellStyle name="Calculation 2 5 3 2 3 2 2 5" xfId="8268" xr:uid="{00000000-0005-0000-0000-0000B11D0000}"/>
    <cellStyle name="Calculation 2 5 3 2 3 2 2 6" xfId="8269" xr:uid="{00000000-0005-0000-0000-0000B21D0000}"/>
    <cellStyle name="Calculation 2 5 3 2 3 2 2 7" xfId="8270" xr:uid="{00000000-0005-0000-0000-0000B31D0000}"/>
    <cellStyle name="Calculation 2 5 3 2 3 2 3" xfId="8271" xr:uid="{00000000-0005-0000-0000-0000B41D0000}"/>
    <cellStyle name="Calculation 2 5 3 2 3 2 4" xfId="8272" xr:uid="{00000000-0005-0000-0000-0000B51D0000}"/>
    <cellStyle name="Calculation 2 5 3 2 3 3" xfId="8273" xr:uid="{00000000-0005-0000-0000-0000B61D0000}"/>
    <cellStyle name="Calculation 2 5 3 2 3 3 2" xfId="8274" xr:uid="{00000000-0005-0000-0000-0000B71D0000}"/>
    <cellStyle name="Calculation 2 5 3 2 3 3 2 2" xfId="8275" xr:uid="{00000000-0005-0000-0000-0000B81D0000}"/>
    <cellStyle name="Calculation 2 5 3 2 3 3 2 3" xfId="8276" xr:uid="{00000000-0005-0000-0000-0000B91D0000}"/>
    <cellStyle name="Calculation 2 5 3 2 3 3 2 4" xfId="8277" xr:uid="{00000000-0005-0000-0000-0000BA1D0000}"/>
    <cellStyle name="Calculation 2 5 3 2 3 3 2 5" xfId="8278" xr:uid="{00000000-0005-0000-0000-0000BB1D0000}"/>
    <cellStyle name="Calculation 2 5 3 2 3 3 2 6" xfId="8279" xr:uid="{00000000-0005-0000-0000-0000BC1D0000}"/>
    <cellStyle name="Calculation 2 5 3 2 3 3 2 7" xfId="8280" xr:uid="{00000000-0005-0000-0000-0000BD1D0000}"/>
    <cellStyle name="Calculation 2 5 3 2 3 3 3" xfId="8281" xr:uid="{00000000-0005-0000-0000-0000BE1D0000}"/>
    <cellStyle name="Calculation 2 5 3 2 3 3 4" xfId="8282" xr:uid="{00000000-0005-0000-0000-0000BF1D0000}"/>
    <cellStyle name="Calculation 2 5 3 2 3 4" xfId="8283" xr:uid="{00000000-0005-0000-0000-0000C01D0000}"/>
    <cellStyle name="Calculation 2 5 3 2 3 4 2" xfId="8284" xr:uid="{00000000-0005-0000-0000-0000C11D0000}"/>
    <cellStyle name="Calculation 2 5 3 2 3 4 2 2" xfId="8285" xr:uid="{00000000-0005-0000-0000-0000C21D0000}"/>
    <cellStyle name="Calculation 2 5 3 2 3 4 2 3" xfId="8286" xr:uid="{00000000-0005-0000-0000-0000C31D0000}"/>
    <cellStyle name="Calculation 2 5 3 2 3 4 2 4" xfId="8287" xr:uid="{00000000-0005-0000-0000-0000C41D0000}"/>
    <cellStyle name="Calculation 2 5 3 2 3 4 2 5" xfId="8288" xr:uid="{00000000-0005-0000-0000-0000C51D0000}"/>
    <cellStyle name="Calculation 2 5 3 2 3 4 2 6" xfId="8289" xr:uid="{00000000-0005-0000-0000-0000C61D0000}"/>
    <cellStyle name="Calculation 2 5 3 2 3 4 2 7" xfId="8290" xr:uid="{00000000-0005-0000-0000-0000C71D0000}"/>
    <cellStyle name="Calculation 2 5 3 2 3 4 3" xfId="8291" xr:uid="{00000000-0005-0000-0000-0000C81D0000}"/>
    <cellStyle name="Calculation 2 5 3 2 3 4 4" xfId="8292" xr:uid="{00000000-0005-0000-0000-0000C91D0000}"/>
    <cellStyle name="Calculation 2 5 3 2 3 5" xfId="8293" xr:uid="{00000000-0005-0000-0000-0000CA1D0000}"/>
    <cellStyle name="Calculation 2 5 3 2 3 5 2" xfId="8294" xr:uid="{00000000-0005-0000-0000-0000CB1D0000}"/>
    <cellStyle name="Calculation 2 5 3 2 3 5 3" xfId="8295" xr:uid="{00000000-0005-0000-0000-0000CC1D0000}"/>
    <cellStyle name="Calculation 2 5 3 2 3 5 4" xfId="8296" xr:uid="{00000000-0005-0000-0000-0000CD1D0000}"/>
    <cellStyle name="Calculation 2 5 3 2 3 5 5" xfId="8297" xr:uid="{00000000-0005-0000-0000-0000CE1D0000}"/>
    <cellStyle name="Calculation 2 5 3 2 3 5 6" xfId="8298" xr:uid="{00000000-0005-0000-0000-0000CF1D0000}"/>
    <cellStyle name="Calculation 2 5 3 2 3 5 7" xfId="8299" xr:uid="{00000000-0005-0000-0000-0000D01D0000}"/>
    <cellStyle name="Calculation 2 5 3 2 3 5 8" xfId="8300" xr:uid="{00000000-0005-0000-0000-0000D11D0000}"/>
    <cellStyle name="Calculation 2 5 3 2 3 6" xfId="8301" xr:uid="{00000000-0005-0000-0000-0000D21D0000}"/>
    <cellStyle name="Calculation 2 5 3 2 3 6 2" xfId="8302" xr:uid="{00000000-0005-0000-0000-0000D31D0000}"/>
    <cellStyle name="Calculation 2 5 3 2 3 6 3" xfId="8303" xr:uid="{00000000-0005-0000-0000-0000D41D0000}"/>
    <cellStyle name="Calculation 2 5 3 2 3 6 4" xfId="8304" xr:uid="{00000000-0005-0000-0000-0000D51D0000}"/>
    <cellStyle name="Calculation 2 5 3 2 3 6 5" xfId="8305" xr:uid="{00000000-0005-0000-0000-0000D61D0000}"/>
    <cellStyle name="Calculation 2 5 3 2 3 6 6" xfId="8306" xr:uid="{00000000-0005-0000-0000-0000D71D0000}"/>
    <cellStyle name="Calculation 2 5 3 2 3 6 7" xfId="8307" xr:uid="{00000000-0005-0000-0000-0000D81D0000}"/>
    <cellStyle name="Calculation 2 5 3 2 3 7" xfId="8308" xr:uid="{00000000-0005-0000-0000-0000D91D0000}"/>
    <cellStyle name="Calculation 2 5 3 2 3 8" xfId="8309" xr:uid="{00000000-0005-0000-0000-0000DA1D0000}"/>
    <cellStyle name="Calculation 2 5 3 2 3 9" xfId="8310" xr:uid="{00000000-0005-0000-0000-0000DB1D0000}"/>
    <cellStyle name="Calculation 2 5 3 2 4" xfId="8311" xr:uid="{00000000-0005-0000-0000-0000DC1D0000}"/>
    <cellStyle name="Calculation 2 5 3 2 4 10" xfId="8312" xr:uid="{00000000-0005-0000-0000-0000DD1D0000}"/>
    <cellStyle name="Calculation 2 5 3 2 4 2" xfId="8313" xr:uid="{00000000-0005-0000-0000-0000DE1D0000}"/>
    <cellStyle name="Calculation 2 5 3 2 4 2 2" xfId="8314" xr:uid="{00000000-0005-0000-0000-0000DF1D0000}"/>
    <cellStyle name="Calculation 2 5 3 2 4 2 2 2" xfId="8315" xr:uid="{00000000-0005-0000-0000-0000E01D0000}"/>
    <cellStyle name="Calculation 2 5 3 2 4 2 2 3" xfId="8316" xr:uid="{00000000-0005-0000-0000-0000E11D0000}"/>
    <cellStyle name="Calculation 2 5 3 2 4 2 2 4" xfId="8317" xr:uid="{00000000-0005-0000-0000-0000E21D0000}"/>
    <cellStyle name="Calculation 2 5 3 2 4 2 2 5" xfId="8318" xr:uid="{00000000-0005-0000-0000-0000E31D0000}"/>
    <cellStyle name="Calculation 2 5 3 2 4 2 2 6" xfId="8319" xr:uid="{00000000-0005-0000-0000-0000E41D0000}"/>
    <cellStyle name="Calculation 2 5 3 2 4 2 2 7" xfId="8320" xr:uid="{00000000-0005-0000-0000-0000E51D0000}"/>
    <cellStyle name="Calculation 2 5 3 2 4 2 3" xfId="8321" xr:uid="{00000000-0005-0000-0000-0000E61D0000}"/>
    <cellStyle name="Calculation 2 5 3 2 4 2 4" xfId="8322" xr:uid="{00000000-0005-0000-0000-0000E71D0000}"/>
    <cellStyle name="Calculation 2 5 3 2 4 3" xfId="8323" xr:uid="{00000000-0005-0000-0000-0000E81D0000}"/>
    <cellStyle name="Calculation 2 5 3 2 4 3 2" xfId="8324" xr:uid="{00000000-0005-0000-0000-0000E91D0000}"/>
    <cellStyle name="Calculation 2 5 3 2 4 3 2 2" xfId="8325" xr:uid="{00000000-0005-0000-0000-0000EA1D0000}"/>
    <cellStyle name="Calculation 2 5 3 2 4 3 2 3" xfId="8326" xr:uid="{00000000-0005-0000-0000-0000EB1D0000}"/>
    <cellStyle name="Calculation 2 5 3 2 4 3 2 4" xfId="8327" xr:uid="{00000000-0005-0000-0000-0000EC1D0000}"/>
    <cellStyle name="Calculation 2 5 3 2 4 3 2 5" xfId="8328" xr:uid="{00000000-0005-0000-0000-0000ED1D0000}"/>
    <cellStyle name="Calculation 2 5 3 2 4 3 2 6" xfId="8329" xr:uid="{00000000-0005-0000-0000-0000EE1D0000}"/>
    <cellStyle name="Calculation 2 5 3 2 4 3 2 7" xfId="8330" xr:uid="{00000000-0005-0000-0000-0000EF1D0000}"/>
    <cellStyle name="Calculation 2 5 3 2 4 3 3" xfId="8331" xr:uid="{00000000-0005-0000-0000-0000F01D0000}"/>
    <cellStyle name="Calculation 2 5 3 2 4 3 4" xfId="8332" xr:uid="{00000000-0005-0000-0000-0000F11D0000}"/>
    <cellStyle name="Calculation 2 5 3 2 4 4" xfId="8333" xr:uid="{00000000-0005-0000-0000-0000F21D0000}"/>
    <cellStyle name="Calculation 2 5 3 2 4 4 2" xfId="8334" xr:uid="{00000000-0005-0000-0000-0000F31D0000}"/>
    <cellStyle name="Calculation 2 5 3 2 4 4 2 2" xfId="8335" xr:uid="{00000000-0005-0000-0000-0000F41D0000}"/>
    <cellStyle name="Calculation 2 5 3 2 4 4 2 3" xfId="8336" xr:uid="{00000000-0005-0000-0000-0000F51D0000}"/>
    <cellStyle name="Calculation 2 5 3 2 4 4 2 4" xfId="8337" xr:uid="{00000000-0005-0000-0000-0000F61D0000}"/>
    <cellStyle name="Calculation 2 5 3 2 4 4 2 5" xfId="8338" xr:uid="{00000000-0005-0000-0000-0000F71D0000}"/>
    <cellStyle name="Calculation 2 5 3 2 4 4 2 6" xfId="8339" xr:uid="{00000000-0005-0000-0000-0000F81D0000}"/>
    <cellStyle name="Calculation 2 5 3 2 4 4 2 7" xfId="8340" xr:uid="{00000000-0005-0000-0000-0000F91D0000}"/>
    <cellStyle name="Calculation 2 5 3 2 4 4 3" xfId="8341" xr:uid="{00000000-0005-0000-0000-0000FA1D0000}"/>
    <cellStyle name="Calculation 2 5 3 2 4 4 4" xfId="8342" xr:uid="{00000000-0005-0000-0000-0000FB1D0000}"/>
    <cellStyle name="Calculation 2 5 3 2 4 5" xfId="8343" xr:uid="{00000000-0005-0000-0000-0000FC1D0000}"/>
    <cellStyle name="Calculation 2 5 3 2 4 5 2" xfId="8344" xr:uid="{00000000-0005-0000-0000-0000FD1D0000}"/>
    <cellStyle name="Calculation 2 5 3 2 4 5 3" xfId="8345" xr:uid="{00000000-0005-0000-0000-0000FE1D0000}"/>
    <cellStyle name="Calculation 2 5 3 2 4 5 4" xfId="8346" xr:uid="{00000000-0005-0000-0000-0000FF1D0000}"/>
    <cellStyle name="Calculation 2 5 3 2 4 5 5" xfId="8347" xr:uid="{00000000-0005-0000-0000-0000001E0000}"/>
    <cellStyle name="Calculation 2 5 3 2 4 5 6" xfId="8348" xr:uid="{00000000-0005-0000-0000-0000011E0000}"/>
    <cellStyle name="Calculation 2 5 3 2 4 5 7" xfId="8349" xr:uid="{00000000-0005-0000-0000-0000021E0000}"/>
    <cellStyle name="Calculation 2 5 3 2 4 5 8" xfId="8350" xr:uid="{00000000-0005-0000-0000-0000031E0000}"/>
    <cellStyle name="Calculation 2 5 3 2 4 6" xfId="8351" xr:uid="{00000000-0005-0000-0000-0000041E0000}"/>
    <cellStyle name="Calculation 2 5 3 2 4 6 2" xfId="8352" xr:uid="{00000000-0005-0000-0000-0000051E0000}"/>
    <cellStyle name="Calculation 2 5 3 2 4 6 3" xfId="8353" xr:uid="{00000000-0005-0000-0000-0000061E0000}"/>
    <cellStyle name="Calculation 2 5 3 2 4 6 4" xfId="8354" xr:uid="{00000000-0005-0000-0000-0000071E0000}"/>
    <cellStyle name="Calculation 2 5 3 2 4 6 5" xfId="8355" xr:uid="{00000000-0005-0000-0000-0000081E0000}"/>
    <cellStyle name="Calculation 2 5 3 2 4 6 6" xfId="8356" xr:uid="{00000000-0005-0000-0000-0000091E0000}"/>
    <cellStyle name="Calculation 2 5 3 2 4 6 7" xfId="8357" xr:uid="{00000000-0005-0000-0000-00000A1E0000}"/>
    <cellStyle name="Calculation 2 5 3 2 4 7" xfId="8358" xr:uid="{00000000-0005-0000-0000-00000B1E0000}"/>
    <cellStyle name="Calculation 2 5 3 2 4 8" xfId="8359" xr:uid="{00000000-0005-0000-0000-00000C1E0000}"/>
    <cellStyle name="Calculation 2 5 3 2 4 9" xfId="8360" xr:uid="{00000000-0005-0000-0000-00000D1E0000}"/>
    <cellStyle name="Calculation 2 5 3 2 5" xfId="8361" xr:uid="{00000000-0005-0000-0000-00000E1E0000}"/>
    <cellStyle name="Calculation 2 5 3 2 5 2" xfId="8362" xr:uid="{00000000-0005-0000-0000-00000F1E0000}"/>
    <cellStyle name="Calculation 2 5 3 2 5 2 2" xfId="8363" xr:uid="{00000000-0005-0000-0000-0000101E0000}"/>
    <cellStyle name="Calculation 2 5 3 2 5 2 3" xfId="8364" xr:uid="{00000000-0005-0000-0000-0000111E0000}"/>
    <cellStyle name="Calculation 2 5 3 2 5 2 4" xfId="8365" xr:uid="{00000000-0005-0000-0000-0000121E0000}"/>
    <cellStyle name="Calculation 2 5 3 2 5 2 5" xfId="8366" xr:uid="{00000000-0005-0000-0000-0000131E0000}"/>
    <cellStyle name="Calculation 2 5 3 2 5 2 6" xfId="8367" xr:uid="{00000000-0005-0000-0000-0000141E0000}"/>
    <cellStyle name="Calculation 2 5 3 2 5 2 7" xfId="8368" xr:uid="{00000000-0005-0000-0000-0000151E0000}"/>
    <cellStyle name="Calculation 2 5 3 2 5 3" xfId="8369" xr:uid="{00000000-0005-0000-0000-0000161E0000}"/>
    <cellStyle name="Calculation 2 5 3 2 5 4" xfId="8370" xr:uid="{00000000-0005-0000-0000-0000171E0000}"/>
    <cellStyle name="Calculation 2 5 3 2 5 5" xfId="8371" xr:uid="{00000000-0005-0000-0000-0000181E0000}"/>
    <cellStyle name="Calculation 2 5 3 2 6" xfId="8372" xr:uid="{00000000-0005-0000-0000-0000191E0000}"/>
    <cellStyle name="Calculation 2 5 3 2 6 2" xfId="8373" xr:uid="{00000000-0005-0000-0000-00001A1E0000}"/>
    <cellStyle name="Calculation 2 5 3 2 6 2 2" xfId="8374" xr:uid="{00000000-0005-0000-0000-00001B1E0000}"/>
    <cellStyle name="Calculation 2 5 3 2 6 2 3" xfId="8375" xr:uid="{00000000-0005-0000-0000-00001C1E0000}"/>
    <cellStyle name="Calculation 2 5 3 2 6 2 4" xfId="8376" xr:uid="{00000000-0005-0000-0000-00001D1E0000}"/>
    <cellStyle name="Calculation 2 5 3 2 6 2 5" xfId="8377" xr:uid="{00000000-0005-0000-0000-00001E1E0000}"/>
    <cellStyle name="Calculation 2 5 3 2 6 2 6" xfId="8378" xr:uid="{00000000-0005-0000-0000-00001F1E0000}"/>
    <cellStyle name="Calculation 2 5 3 2 6 2 7" xfId="8379" xr:uid="{00000000-0005-0000-0000-0000201E0000}"/>
    <cellStyle name="Calculation 2 5 3 2 6 3" xfId="8380" xr:uid="{00000000-0005-0000-0000-0000211E0000}"/>
    <cellStyle name="Calculation 2 5 3 2 6 4" xfId="8381" xr:uid="{00000000-0005-0000-0000-0000221E0000}"/>
    <cellStyle name="Calculation 2 5 3 2 6 5" xfId="8382" xr:uid="{00000000-0005-0000-0000-0000231E0000}"/>
    <cellStyle name="Calculation 2 5 3 2 7" xfId="8383" xr:uid="{00000000-0005-0000-0000-0000241E0000}"/>
    <cellStyle name="Calculation 2 5 3 2 7 2" xfId="8384" xr:uid="{00000000-0005-0000-0000-0000251E0000}"/>
    <cellStyle name="Calculation 2 5 3 2 7 2 2" xfId="8385" xr:uid="{00000000-0005-0000-0000-0000261E0000}"/>
    <cellStyle name="Calculation 2 5 3 2 7 2 3" xfId="8386" xr:uid="{00000000-0005-0000-0000-0000271E0000}"/>
    <cellStyle name="Calculation 2 5 3 2 7 2 4" xfId="8387" xr:uid="{00000000-0005-0000-0000-0000281E0000}"/>
    <cellStyle name="Calculation 2 5 3 2 7 2 5" xfId="8388" xr:uid="{00000000-0005-0000-0000-0000291E0000}"/>
    <cellStyle name="Calculation 2 5 3 2 7 2 6" xfId="8389" xr:uid="{00000000-0005-0000-0000-00002A1E0000}"/>
    <cellStyle name="Calculation 2 5 3 2 7 2 7" xfId="8390" xr:uid="{00000000-0005-0000-0000-00002B1E0000}"/>
    <cellStyle name="Calculation 2 5 3 2 7 3" xfId="8391" xr:uid="{00000000-0005-0000-0000-00002C1E0000}"/>
    <cellStyle name="Calculation 2 5 3 2 7 4" xfId="8392" xr:uid="{00000000-0005-0000-0000-00002D1E0000}"/>
    <cellStyle name="Calculation 2 5 3 2 7 5" xfId="8393" xr:uid="{00000000-0005-0000-0000-00002E1E0000}"/>
    <cellStyle name="Calculation 2 5 3 2 8" xfId="8394" xr:uid="{00000000-0005-0000-0000-00002F1E0000}"/>
    <cellStyle name="Calculation 2 5 3 2 8 2" xfId="8395" xr:uid="{00000000-0005-0000-0000-0000301E0000}"/>
    <cellStyle name="Calculation 2 5 3 2 8 2 2" xfId="8396" xr:uid="{00000000-0005-0000-0000-0000311E0000}"/>
    <cellStyle name="Calculation 2 5 3 2 8 2 3" xfId="8397" xr:uid="{00000000-0005-0000-0000-0000321E0000}"/>
    <cellStyle name="Calculation 2 5 3 2 8 2 4" xfId="8398" xr:uid="{00000000-0005-0000-0000-0000331E0000}"/>
    <cellStyle name="Calculation 2 5 3 2 8 2 5" xfId="8399" xr:uid="{00000000-0005-0000-0000-0000341E0000}"/>
    <cellStyle name="Calculation 2 5 3 2 8 2 6" xfId="8400" xr:uid="{00000000-0005-0000-0000-0000351E0000}"/>
    <cellStyle name="Calculation 2 5 3 2 8 2 7" xfId="8401" xr:uid="{00000000-0005-0000-0000-0000361E0000}"/>
    <cellStyle name="Calculation 2 5 3 2 8 3" xfId="8402" xr:uid="{00000000-0005-0000-0000-0000371E0000}"/>
    <cellStyle name="Calculation 2 5 3 2 8 4" xfId="8403" xr:uid="{00000000-0005-0000-0000-0000381E0000}"/>
    <cellStyle name="Calculation 2 5 3 2 8 5" xfId="8404" xr:uid="{00000000-0005-0000-0000-0000391E0000}"/>
    <cellStyle name="Calculation 2 5 3 2 9" xfId="8405" xr:uid="{00000000-0005-0000-0000-00003A1E0000}"/>
    <cellStyle name="Calculation 2 5 3 2 9 2" xfId="8406" xr:uid="{00000000-0005-0000-0000-00003B1E0000}"/>
    <cellStyle name="Calculation 2 5 3 2 9 3" xfId="8407" xr:uid="{00000000-0005-0000-0000-00003C1E0000}"/>
    <cellStyle name="Calculation 2 5 3 2 9 4" xfId="8408" xr:uid="{00000000-0005-0000-0000-00003D1E0000}"/>
    <cellStyle name="Calculation 2 5 3 2 9 5" xfId="8409" xr:uid="{00000000-0005-0000-0000-00003E1E0000}"/>
    <cellStyle name="Calculation 2 5 3 2 9 6" xfId="8410" xr:uid="{00000000-0005-0000-0000-00003F1E0000}"/>
    <cellStyle name="Calculation 2 5 3 2 9 7" xfId="8411" xr:uid="{00000000-0005-0000-0000-0000401E0000}"/>
    <cellStyle name="Calculation 2 5 3 2 9 8" xfId="8412" xr:uid="{00000000-0005-0000-0000-0000411E0000}"/>
    <cellStyle name="Calculation 2 5 3 3" xfId="8413" xr:uid="{00000000-0005-0000-0000-0000421E0000}"/>
    <cellStyle name="Calculation 2 5 3 3 10" xfId="8414" xr:uid="{00000000-0005-0000-0000-0000431E0000}"/>
    <cellStyle name="Calculation 2 5 3 3 10 2" xfId="8415" xr:uid="{00000000-0005-0000-0000-0000441E0000}"/>
    <cellStyle name="Calculation 2 5 3 3 10 3" xfId="8416" xr:uid="{00000000-0005-0000-0000-0000451E0000}"/>
    <cellStyle name="Calculation 2 5 3 3 10 4" xfId="8417" xr:uid="{00000000-0005-0000-0000-0000461E0000}"/>
    <cellStyle name="Calculation 2 5 3 3 10 5" xfId="8418" xr:uid="{00000000-0005-0000-0000-0000471E0000}"/>
    <cellStyle name="Calculation 2 5 3 3 11" xfId="8419" xr:uid="{00000000-0005-0000-0000-0000481E0000}"/>
    <cellStyle name="Calculation 2 5 3 3 11 2" xfId="8420" xr:uid="{00000000-0005-0000-0000-0000491E0000}"/>
    <cellStyle name="Calculation 2 5 3 3 11 3" xfId="8421" xr:uid="{00000000-0005-0000-0000-00004A1E0000}"/>
    <cellStyle name="Calculation 2 5 3 3 11 4" xfId="8422" xr:uid="{00000000-0005-0000-0000-00004B1E0000}"/>
    <cellStyle name="Calculation 2 5 3 3 11 5" xfId="8423" xr:uid="{00000000-0005-0000-0000-00004C1E0000}"/>
    <cellStyle name="Calculation 2 5 3 3 12" xfId="8424" xr:uid="{00000000-0005-0000-0000-00004D1E0000}"/>
    <cellStyle name="Calculation 2 5 3 3 12 2" xfId="8425" xr:uid="{00000000-0005-0000-0000-00004E1E0000}"/>
    <cellStyle name="Calculation 2 5 3 3 12 3" xfId="8426" xr:uid="{00000000-0005-0000-0000-00004F1E0000}"/>
    <cellStyle name="Calculation 2 5 3 3 12 4" xfId="8427" xr:uid="{00000000-0005-0000-0000-0000501E0000}"/>
    <cellStyle name="Calculation 2 5 3 3 12 5" xfId="8428" xr:uid="{00000000-0005-0000-0000-0000511E0000}"/>
    <cellStyle name="Calculation 2 5 3 3 13" xfId="8429" xr:uid="{00000000-0005-0000-0000-0000521E0000}"/>
    <cellStyle name="Calculation 2 5 3 3 13 2" xfId="8430" xr:uid="{00000000-0005-0000-0000-0000531E0000}"/>
    <cellStyle name="Calculation 2 5 3 3 13 3" xfId="8431" xr:uid="{00000000-0005-0000-0000-0000541E0000}"/>
    <cellStyle name="Calculation 2 5 3 3 13 4" xfId="8432" xr:uid="{00000000-0005-0000-0000-0000551E0000}"/>
    <cellStyle name="Calculation 2 5 3 3 13 5" xfId="8433" xr:uid="{00000000-0005-0000-0000-0000561E0000}"/>
    <cellStyle name="Calculation 2 5 3 3 14" xfId="8434" xr:uid="{00000000-0005-0000-0000-0000571E0000}"/>
    <cellStyle name="Calculation 2 5 3 3 14 2" xfId="8435" xr:uid="{00000000-0005-0000-0000-0000581E0000}"/>
    <cellStyle name="Calculation 2 5 3 3 14 3" xfId="8436" xr:uid="{00000000-0005-0000-0000-0000591E0000}"/>
    <cellStyle name="Calculation 2 5 3 3 14 4" xfId="8437" xr:uid="{00000000-0005-0000-0000-00005A1E0000}"/>
    <cellStyle name="Calculation 2 5 3 3 14 5" xfId="8438" xr:uid="{00000000-0005-0000-0000-00005B1E0000}"/>
    <cellStyle name="Calculation 2 5 3 3 15" xfId="8439" xr:uid="{00000000-0005-0000-0000-00005C1E0000}"/>
    <cellStyle name="Calculation 2 5 3 3 15 2" xfId="8440" xr:uid="{00000000-0005-0000-0000-00005D1E0000}"/>
    <cellStyle name="Calculation 2 5 3 3 15 3" xfId="8441" xr:uid="{00000000-0005-0000-0000-00005E1E0000}"/>
    <cellStyle name="Calculation 2 5 3 3 15 4" xfId="8442" xr:uid="{00000000-0005-0000-0000-00005F1E0000}"/>
    <cellStyle name="Calculation 2 5 3 3 15 5" xfId="8443" xr:uid="{00000000-0005-0000-0000-0000601E0000}"/>
    <cellStyle name="Calculation 2 5 3 3 16" xfId="8444" xr:uid="{00000000-0005-0000-0000-0000611E0000}"/>
    <cellStyle name="Calculation 2 5 3 3 16 2" xfId="8445" xr:uid="{00000000-0005-0000-0000-0000621E0000}"/>
    <cellStyle name="Calculation 2 5 3 3 16 3" xfId="8446" xr:uid="{00000000-0005-0000-0000-0000631E0000}"/>
    <cellStyle name="Calculation 2 5 3 3 16 4" xfId="8447" xr:uid="{00000000-0005-0000-0000-0000641E0000}"/>
    <cellStyle name="Calculation 2 5 3 3 16 5" xfId="8448" xr:uid="{00000000-0005-0000-0000-0000651E0000}"/>
    <cellStyle name="Calculation 2 5 3 3 17" xfId="8449" xr:uid="{00000000-0005-0000-0000-0000661E0000}"/>
    <cellStyle name="Calculation 2 5 3 3 17 2" xfId="8450" xr:uid="{00000000-0005-0000-0000-0000671E0000}"/>
    <cellStyle name="Calculation 2 5 3 3 17 3" xfId="8451" xr:uid="{00000000-0005-0000-0000-0000681E0000}"/>
    <cellStyle name="Calculation 2 5 3 3 17 4" xfId="8452" xr:uid="{00000000-0005-0000-0000-0000691E0000}"/>
    <cellStyle name="Calculation 2 5 3 3 17 5" xfId="8453" xr:uid="{00000000-0005-0000-0000-00006A1E0000}"/>
    <cellStyle name="Calculation 2 5 3 3 18" xfId="8454" xr:uid="{00000000-0005-0000-0000-00006B1E0000}"/>
    <cellStyle name="Calculation 2 5 3 3 2" xfId="8455" xr:uid="{00000000-0005-0000-0000-00006C1E0000}"/>
    <cellStyle name="Calculation 2 5 3 3 2 10" xfId="8456" xr:uid="{00000000-0005-0000-0000-00006D1E0000}"/>
    <cellStyle name="Calculation 2 5 3 3 2 2" xfId="8457" xr:uid="{00000000-0005-0000-0000-00006E1E0000}"/>
    <cellStyle name="Calculation 2 5 3 3 2 2 2" xfId="8458" xr:uid="{00000000-0005-0000-0000-00006F1E0000}"/>
    <cellStyle name="Calculation 2 5 3 3 2 2 2 2" xfId="8459" xr:uid="{00000000-0005-0000-0000-0000701E0000}"/>
    <cellStyle name="Calculation 2 5 3 3 2 2 2 3" xfId="8460" xr:uid="{00000000-0005-0000-0000-0000711E0000}"/>
    <cellStyle name="Calculation 2 5 3 3 2 2 2 4" xfId="8461" xr:uid="{00000000-0005-0000-0000-0000721E0000}"/>
    <cellStyle name="Calculation 2 5 3 3 2 2 2 5" xfId="8462" xr:uid="{00000000-0005-0000-0000-0000731E0000}"/>
    <cellStyle name="Calculation 2 5 3 3 2 2 2 6" xfId="8463" xr:uid="{00000000-0005-0000-0000-0000741E0000}"/>
    <cellStyle name="Calculation 2 5 3 3 2 2 2 7" xfId="8464" xr:uid="{00000000-0005-0000-0000-0000751E0000}"/>
    <cellStyle name="Calculation 2 5 3 3 2 2 3" xfId="8465" xr:uid="{00000000-0005-0000-0000-0000761E0000}"/>
    <cellStyle name="Calculation 2 5 3 3 2 2 4" xfId="8466" xr:uid="{00000000-0005-0000-0000-0000771E0000}"/>
    <cellStyle name="Calculation 2 5 3 3 2 3" xfId="8467" xr:uid="{00000000-0005-0000-0000-0000781E0000}"/>
    <cellStyle name="Calculation 2 5 3 3 2 3 2" xfId="8468" xr:uid="{00000000-0005-0000-0000-0000791E0000}"/>
    <cellStyle name="Calculation 2 5 3 3 2 3 2 2" xfId="8469" xr:uid="{00000000-0005-0000-0000-00007A1E0000}"/>
    <cellStyle name="Calculation 2 5 3 3 2 3 2 3" xfId="8470" xr:uid="{00000000-0005-0000-0000-00007B1E0000}"/>
    <cellStyle name="Calculation 2 5 3 3 2 3 2 4" xfId="8471" xr:uid="{00000000-0005-0000-0000-00007C1E0000}"/>
    <cellStyle name="Calculation 2 5 3 3 2 3 2 5" xfId="8472" xr:uid="{00000000-0005-0000-0000-00007D1E0000}"/>
    <cellStyle name="Calculation 2 5 3 3 2 3 2 6" xfId="8473" xr:uid="{00000000-0005-0000-0000-00007E1E0000}"/>
    <cellStyle name="Calculation 2 5 3 3 2 3 2 7" xfId="8474" xr:uid="{00000000-0005-0000-0000-00007F1E0000}"/>
    <cellStyle name="Calculation 2 5 3 3 2 3 3" xfId="8475" xr:uid="{00000000-0005-0000-0000-0000801E0000}"/>
    <cellStyle name="Calculation 2 5 3 3 2 3 4" xfId="8476" xr:uid="{00000000-0005-0000-0000-0000811E0000}"/>
    <cellStyle name="Calculation 2 5 3 3 2 4" xfId="8477" xr:uid="{00000000-0005-0000-0000-0000821E0000}"/>
    <cellStyle name="Calculation 2 5 3 3 2 4 2" xfId="8478" xr:uid="{00000000-0005-0000-0000-0000831E0000}"/>
    <cellStyle name="Calculation 2 5 3 3 2 4 2 2" xfId="8479" xr:uid="{00000000-0005-0000-0000-0000841E0000}"/>
    <cellStyle name="Calculation 2 5 3 3 2 4 2 3" xfId="8480" xr:uid="{00000000-0005-0000-0000-0000851E0000}"/>
    <cellStyle name="Calculation 2 5 3 3 2 4 2 4" xfId="8481" xr:uid="{00000000-0005-0000-0000-0000861E0000}"/>
    <cellStyle name="Calculation 2 5 3 3 2 4 2 5" xfId="8482" xr:uid="{00000000-0005-0000-0000-0000871E0000}"/>
    <cellStyle name="Calculation 2 5 3 3 2 4 2 6" xfId="8483" xr:uid="{00000000-0005-0000-0000-0000881E0000}"/>
    <cellStyle name="Calculation 2 5 3 3 2 4 2 7" xfId="8484" xr:uid="{00000000-0005-0000-0000-0000891E0000}"/>
    <cellStyle name="Calculation 2 5 3 3 2 4 3" xfId="8485" xr:uid="{00000000-0005-0000-0000-00008A1E0000}"/>
    <cellStyle name="Calculation 2 5 3 3 2 4 4" xfId="8486" xr:uid="{00000000-0005-0000-0000-00008B1E0000}"/>
    <cellStyle name="Calculation 2 5 3 3 2 5" xfId="8487" xr:uid="{00000000-0005-0000-0000-00008C1E0000}"/>
    <cellStyle name="Calculation 2 5 3 3 2 5 2" xfId="8488" xr:uid="{00000000-0005-0000-0000-00008D1E0000}"/>
    <cellStyle name="Calculation 2 5 3 3 2 5 3" xfId="8489" xr:uid="{00000000-0005-0000-0000-00008E1E0000}"/>
    <cellStyle name="Calculation 2 5 3 3 2 5 4" xfId="8490" xr:uid="{00000000-0005-0000-0000-00008F1E0000}"/>
    <cellStyle name="Calculation 2 5 3 3 2 5 5" xfId="8491" xr:uid="{00000000-0005-0000-0000-0000901E0000}"/>
    <cellStyle name="Calculation 2 5 3 3 2 5 6" xfId="8492" xr:uid="{00000000-0005-0000-0000-0000911E0000}"/>
    <cellStyle name="Calculation 2 5 3 3 2 5 7" xfId="8493" xr:uid="{00000000-0005-0000-0000-0000921E0000}"/>
    <cellStyle name="Calculation 2 5 3 3 2 5 8" xfId="8494" xr:uid="{00000000-0005-0000-0000-0000931E0000}"/>
    <cellStyle name="Calculation 2 5 3 3 2 6" xfId="8495" xr:uid="{00000000-0005-0000-0000-0000941E0000}"/>
    <cellStyle name="Calculation 2 5 3 3 2 6 2" xfId="8496" xr:uid="{00000000-0005-0000-0000-0000951E0000}"/>
    <cellStyle name="Calculation 2 5 3 3 2 6 3" xfId="8497" xr:uid="{00000000-0005-0000-0000-0000961E0000}"/>
    <cellStyle name="Calculation 2 5 3 3 2 6 4" xfId="8498" xr:uid="{00000000-0005-0000-0000-0000971E0000}"/>
    <cellStyle name="Calculation 2 5 3 3 2 6 5" xfId="8499" xr:uid="{00000000-0005-0000-0000-0000981E0000}"/>
    <cellStyle name="Calculation 2 5 3 3 2 6 6" xfId="8500" xr:uid="{00000000-0005-0000-0000-0000991E0000}"/>
    <cellStyle name="Calculation 2 5 3 3 2 6 7" xfId="8501" xr:uid="{00000000-0005-0000-0000-00009A1E0000}"/>
    <cellStyle name="Calculation 2 5 3 3 2 7" xfId="8502" xr:uid="{00000000-0005-0000-0000-00009B1E0000}"/>
    <cellStyle name="Calculation 2 5 3 3 2 8" xfId="8503" xr:uid="{00000000-0005-0000-0000-00009C1E0000}"/>
    <cellStyle name="Calculation 2 5 3 3 2 9" xfId="8504" xr:uid="{00000000-0005-0000-0000-00009D1E0000}"/>
    <cellStyle name="Calculation 2 5 3 3 3" xfId="8505" xr:uid="{00000000-0005-0000-0000-00009E1E0000}"/>
    <cellStyle name="Calculation 2 5 3 3 3 2" xfId="8506" xr:uid="{00000000-0005-0000-0000-00009F1E0000}"/>
    <cellStyle name="Calculation 2 5 3 3 3 2 2" xfId="8507" xr:uid="{00000000-0005-0000-0000-0000A01E0000}"/>
    <cellStyle name="Calculation 2 5 3 3 3 2 3" xfId="8508" xr:uid="{00000000-0005-0000-0000-0000A11E0000}"/>
    <cellStyle name="Calculation 2 5 3 3 3 2 4" xfId="8509" xr:uid="{00000000-0005-0000-0000-0000A21E0000}"/>
    <cellStyle name="Calculation 2 5 3 3 3 2 5" xfId="8510" xr:uid="{00000000-0005-0000-0000-0000A31E0000}"/>
    <cellStyle name="Calculation 2 5 3 3 3 2 6" xfId="8511" xr:uid="{00000000-0005-0000-0000-0000A41E0000}"/>
    <cellStyle name="Calculation 2 5 3 3 3 2 7" xfId="8512" xr:uid="{00000000-0005-0000-0000-0000A51E0000}"/>
    <cellStyle name="Calculation 2 5 3 3 3 3" xfId="8513" xr:uid="{00000000-0005-0000-0000-0000A61E0000}"/>
    <cellStyle name="Calculation 2 5 3 3 3 4" xfId="8514" xr:uid="{00000000-0005-0000-0000-0000A71E0000}"/>
    <cellStyle name="Calculation 2 5 3 3 3 5" xfId="8515" xr:uid="{00000000-0005-0000-0000-0000A81E0000}"/>
    <cellStyle name="Calculation 2 5 3 3 4" xfId="8516" xr:uid="{00000000-0005-0000-0000-0000A91E0000}"/>
    <cellStyle name="Calculation 2 5 3 3 4 2" xfId="8517" xr:uid="{00000000-0005-0000-0000-0000AA1E0000}"/>
    <cellStyle name="Calculation 2 5 3 3 4 2 2" xfId="8518" xr:uid="{00000000-0005-0000-0000-0000AB1E0000}"/>
    <cellStyle name="Calculation 2 5 3 3 4 2 3" xfId="8519" xr:uid="{00000000-0005-0000-0000-0000AC1E0000}"/>
    <cellStyle name="Calculation 2 5 3 3 4 2 4" xfId="8520" xr:uid="{00000000-0005-0000-0000-0000AD1E0000}"/>
    <cellStyle name="Calculation 2 5 3 3 4 2 5" xfId="8521" xr:uid="{00000000-0005-0000-0000-0000AE1E0000}"/>
    <cellStyle name="Calculation 2 5 3 3 4 2 6" xfId="8522" xr:uid="{00000000-0005-0000-0000-0000AF1E0000}"/>
    <cellStyle name="Calculation 2 5 3 3 4 2 7" xfId="8523" xr:uid="{00000000-0005-0000-0000-0000B01E0000}"/>
    <cellStyle name="Calculation 2 5 3 3 4 3" xfId="8524" xr:uid="{00000000-0005-0000-0000-0000B11E0000}"/>
    <cellStyle name="Calculation 2 5 3 3 4 4" xfId="8525" xr:uid="{00000000-0005-0000-0000-0000B21E0000}"/>
    <cellStyle name="Calculation 2 5 3 3 4 5" xfId="8526" xr:uid="{00000000-0005-0000-0000-0000B31E0000}"/>
    <cellStyle name="Calculation 2 5 3 3 5" xfId="8527" xr:uid="{00000000-0005-0000-0000-0000B41E0000}"/>
    <cellStyle name="Calculation 2 5 3 3 5 2" xfId="8528" xr:uid="{00000000-0005-0000-0000-0000B51E0000}"/>
    <cellStyle name="Calculation 2 5 3 3 5 2 2" xfId="8529" xr:uid="{00000000-0005-0000-0000-0000B61E0000}"/>
    <cellStyle name="Calculation 2 5 3 3 5 2 3" xfId="8530" xr:uid="{00000000-0005-0000-0000-0000B71E0000}"/>
    <cellStyle name="Calculation 2 5 3 3 5 2 4" xfId="8531" xr:uid="{00000000-0005-0000-0000-0000B81E0000}"/>
    <cellStyle name="Calculation 2 5 3 3 5 2 5" xfId="8532" xr:uid="{00000000-0005-0000-0000-0000B91E0000}"/>
    <cellStyle name="Calculation 2 5 3 3 5 2 6" xfId="8533" xr:uid="{00000000-0005-0000-0000-0000BA1E0000}"/>
    <cellStyle name="Calculation 2 5 3 3 5 2 7" xfId="8534" xr:uid="{00000000-0005-0000-0000-0000BB1E0000}"/>
    <cellStyle name="Calculation 2 5 3 3 5 3" xfId="8535" xr:uid="{00000000-0005-0000-0000-0000BC1E0000}"/>
    <cellStyle name="Calculation 2 5 3 3 5 4" xfId="8536" xr:uid="{00000000-0005-0000-0000-0000BD1E0000}"/>
    <cellStyle name="Calculation 2 5 3 3 5 5" xfId="8537" xr:uid="{00000000-0005-0000-0000-0000BE1E0000}"/>
    <cellStyle name="Calculation 2 5 3 3 6" xfId="8538" xr:uid="{00000000-0005-0000-0000-0000BF1E0000}"/>
    <cellStyle name="Calculation 2 5 3 3 6 2" xfId="8539" xr:uid="{00000000-0005-0000-0000-0000C01E0000}"/>
    <cellStyle name="Calculation 2 5 3 3 6 3" xfId="8540" xr:uid="{00000000-0005-0000-0000-0000C11E0000}"/>
    <cellStyle name="Calculation 2 5 3 3 6 4" xfId="8541" xr:uid="{00000000-0005-0000-0000-0000C21E0000}"/>
    <cellStyle name="Calculation 2 5 3 3 6 5" xfId="8542" xr:uid="{00000000-0005-0000-0000-0000C31E0000}"/>
    <cellStyle name="Calculation 2 5 3 3 6 6" xfId="8543" xr:uid="{00000000-0005-0000-0000-0000C41E0000}"/>
    <cellStyle name="Calculation 2 5 3 3 6 7" xfId="8544" xr:uid="{00000000-0005-0000-0000-0000C51E0000}"/>
    <cellStyle name="Calculation 2 5 3 3 6 8" xfId="8545" xr:uid="{00000000-0005-0000-0000-0000C61E0000}"/>
    <cellStyle name="Calculation 2 5 3 3 7" xfId="8546" xr:uid="{00000000-0005-0000-0000-0000C71E0000}"/>
    <cellStyle name="Calculation 2 5 3 3 7 2" xfId="8547" xr:uid="{00000000-0005-0000-0000-0000C81E0000}"/>
    <cellStyle name="Calculation 2 5 3 3 7 3" xfId="8548" xr:uid="{00000000-0005-0000-0000-0000C91E0000}"/>
    <cellStyle name="Calculation 2 5 3 3 7 4" xfId="8549" xr:uid="{00000000-0005-0000-0000-0000CA1E0000}"/>
    <cellStyle name="Calculation 2 5 3 3 7 5" xfId="8550" xr:uid="{00000000-0005-0000-0000-0000CB1E0000}"/>
    <cellStyle name="Calculation 2 5 3 3 7 6" xfId="8551" xr:uid="{00000000-0005-0000-0000-0000CC1E0000}"/>
    <cellStyle name="Calculation 2 5 3 3 7 7" xfId="8552" xr:uid="{00000000-0005-0000-0000-0000CD1E0000}"/>
    <cellStyle name="Calculation 2 5 3 3 8" xfId="8553" xr:uid="{00000000-0005-0000-0000-0000CE1E0000}"/>
    <cellStyle name="Calculation 2 5 3 3 8 2" xfId="8554" xr:uid="{00000000-0005-0000-0000-0000CF1E0000}"/>
    <cellStyle name="Calculation 2 5 3 3 8 3" xfId="8555" xr:uid="{00000000-0005-0000-0000-0000D01E0000}"/>
    <cellStyle name="Calculation 2 5 3 3 8 4" xfId="8556" xr:uid="{00000000-0005-0000-0000-0000D11E0000}"/>
    <cellStyle name="Calculation 2 5 3 3 8 5" xfId="8557" xr:uid="{00000000-0005-0000-0000-0000D21E0000}"/>
    <cellStyle name="Calculation 2 5 3 3 9" xfId="8558" xr:uid="{00000000-0005-0000-0000-0000D31E0000}"/>
    <cellStyle name="Calculation 2 5 3 3 9 2" xfId="8559" xr:uid="{00000000-0005-0000-0000-0000D41E0000}"/>
    <cellStyle name="Calculation 2 5 3 3 9 3" xfId="8560" xr:uid="{00000000-0005-0000-0000-0000D51E0000}"/>
    <cellStyle name="Calculation 2 5 3 3 9 4" xfId="8561" xr:uid="{00000000-0005-0000-0000-0000D61E0000}"/>
    <cellStyle name="Calculation 2 5 3 3 9 5" xfId="8562" xr:uid="{00000000-0005-0000-0000-0000D71E0000}"/>
    <cellStyle name="Calculation 2 5 3 4" xfId="8563" xr:uid="{00000000-0005-0000-0000-0000D81E0000}"/>
    <cellStyle name="Calculation 2 5 3 4 10" xfId="8564" xr:uid="{00000000-0005-0000-0000-0000D91E0000}"/>
    <cellStyle name="Calculation 2 5 3 4 2" xfId="8565" xr:uid="{00000000-0005-0000-0000-0000DA1E0000}"/>
    <cellStyle name="Calculation 2 5 3 4 2 2" xfId="8566" xr:uid="{00000000-0005-0000-0000-0000DB1E0000}"/>
    <cellStyle name="Calculation 2 5 3 4 2 2 2" xfId="8567" xr:uid="{00000000-0005-0000-0000-0000DC1E0000}"/>
    <cellStyle name="Calculation 2 5 3 4 2 2 3" xfId="8568" xr:uid="{00000000-0005-0000-0000-0000DD1E0000}"/>
    <cellStyle name="Calculation 2 5 3 4 2 2 4" xfId="8569" xr:uid="{00000000-0005-0000-0000-0000DE1E0000}"/>
    <cellStyle name="Calculation 2 5 3 4 2 2 5" xfId="8570" xr:uid="{00000000-0005-0000-0000-0000DF1E0000}"/>
    <cellStyle name="Calculation 2 5 3 4 2 2 6" xfId="8571" xr:uid="{00000000-0005-0000-0000-0000E01E0000}"/>
    <cellStyle name="Calculation 2 5 3 4 2 2 7" xfId="8572" xr:uid="{00000000-0005-0000-0000-0000E11E0000}"/>
    <cellStyle name="Calculation 2 5 3 4 2 3" xfId="8573" xr:uid="{00000000-0005-0000-0000-0000E21E0000}"/>
    <cellStyle name="Calculation 2 5 3 4 2 4" xfId="8574" xr:uid="{00000000-0005-0000-0000-0000E31E0000}"/>
    <cellStyle name="Calculation 2 5 3 4 3" xfId="8575" xr:uid="{00000000-0005-0000-0000-0000E41E0000}"/>
    <cellStyle name="Calculation 2 5 3 4 3 2" xfId="8576" xr:uid="{00000000-0005-0000-0000-0000E51E0000}"/>
    <cellStyle name="Calculation 2 5 3 4 3 2 2" xfId="8577" xr:uid="{00000000-0005-0000-0000-0000E61E0000}"/>
    <cellStyle name="Calculation 2 5 3 4 3 2 3" xfId="8578" xr:uid="{00000000-0005-0000-0000-0000E71E0000}"/>
    <cellStyle name="Calculation 2 5 3 4 3 2 4" xfId="8579" xr:uid="{00000000-0005-0000-0000-0000E81E0000}"/>
    <cellStyle name="Calculation 2 5 3 4 3 2 5" xfId="8580" xr:uid="{00000000-0005-0000-0000-0000E91E0000}"/>
    <cellStyle name="Calculation 2 5 3 4 3 2 6" xfId="8581" xr:uid="{00000000-0005-0000-0000-0000EA1E0000}"/>
    <cellStyle name="Calculation 2 5 3 4 3 2 7" xfId="8582" xr:uid="{00000000-0005-0000-0000-0000EB1E0000}"/>
    <cellStyle name="Calculation 2 5 3 4 3 3" xfId="8583" xr:uid="{00000000-0005-0000-0000-0000EC1E0000}"/>
    <cellStyle name="Calculation 2 5 3 4 3 4" xfId="8584" xr:uid="{00000000-0005-0000-0000-0000ED1E0000}"/>
    <cellStyle name="Calculation 2 5 3 4 4" xfId="8585" xr:uid="{00000000-0005-0000-0000-0000EE1E0000}"/>
    <cellStyle name="Calculation 2 5 3 4 4 2" xfId="8586" xr:uid="{00000000-0005-0000-0000-0000EF1E0000}"/>
    <cellStyle name="Calculation 2 5 3 4 4 2 2" xfId="8587" xr:uid="{00000000-0005-0000-0000-0000F01E0000}"/>
    <cellStyle name="Calculation 2 5 3 4 4 2 3" xfId="8588" xr:uid="{00000000-0005-0000-0000-0000F11E0000}"/>
    <cellStyle name="Calculation 2 5 3 4 4 2 4" xfId="8589" xr:uid="{00000000-0005-0000-0000-0000F21E0000}"/>
    <cellStyle name="Calculation 2 5 3 4 4 2 5" xfId="8590" xr:uid="{00000000-0005-0000-0000-0000F31E0000}"/>
    <cellStyle name="Calculation 2 5 3 4 4 2 6" xfId="8591" xr:uid="{00000000-0005-0000-0000-0000F41E0000}"/>
    <cellStyle name="Calculation 2 5 3 4 4 2 7" xfId="8592" xr:uid="{00000000-0005-0000-0000-0000F51E0000}"/>
    <cellStyle name="Calculation 2 5 3 4 4 3" xfId="8593" xr:uid="{00000000-0005-0000-0000-0000F61E0000}"/>
    <cellStyle name="Calculation 2 5 3 4 4 4" xfId="8594" xr:uid="{00000000-0005-0000-0000-0000F71E0000}"/>
    <cellStyle name="Calculation 2 5 3 4 5" xfId="8595" xr:uid="{00000000-0005-0000-0000-0000F81E0000}"/>
    <cellStyle name="Calculation 2 5 3 4 5 2" xfId="8596" xr:uid="{00000000-0005-0000-0000-0000F91E0000}"/>
    <cellStyle name="Calculation 2 5 3 4 5 3" xfId="8597" xr:uid="{00000000-0005-0000-0000-0000FA1E0000}"/>
    <cellStyle name="Calculation 2 5 3 4 5 4" xfId="8598" xr:uid="{00000000-0005-0000-0000-0000FB1E0000}"/>
    <cellStyle name="Calculation 2 5 3 4 5 5" xfId="8599" xr:uid="{00000000-0005-0000-0000-0000FC1E0000}"/>
    <cellStyle name="Calculation 2 5 3 4 5 6" xfId="8600" xr:uid="{00000000-0005-0000-0000-0000FD1E0000}"/>
    <cellStyle name="Calculation 2 5 3 4 5 7" xfId="8601" xr:uid="{00000000-0005-0000-0000-0000FE1E0000}"/>
    <cellStyle name="Calculation 2 5 3 4 5 8" xfId="8602" xr:uid="{00000000-0005-0000-0000-0000FF1E0000}"/>
    <cellStyle name="Calculation 2 5 3 4 6" xfId="8603" xr:uid="{00000000-0005-0000-0000-0000001F0000}"/>
    <cellStyle name="Calculation 2 5 3 4 6 2" xfId="8604" xr:uid="{00000000-0005-0000-0000-0000011F0000}"/>
    <cellStyle name="Calculation 2 5 3 4 6 3" xfId="8605" xr:uid="{00000000-0005-0000-0000-0000021F0000}"/>
    <cellStyle name="Calculation 2 5 3 4 6 4" xfId="8606" xr:uid="{00000000-0005-0000-0000-0000031F0000}"/>
    <cellStyle name="Calculation 2 5 3 4 6 5" xfId="8607" xr:uid="{00000000-0005-0000-0000-0000041F0000}"/>
    <cellStyle name="Calculation 2 5 3 4 6 6" xfId="8608" xr:uid="{00000000-0005-0000-0000-0000051F0000}"/>
    <cellStyle name="Calculation 2 5 3 4 6 7" xfId="8609" xr:uid="{00000000-0005-0000-0000-0000061F0000}"/>
    <cellStyle name="Calculation 2 5 3 4 7" xfId="8610" xr:uid="{00000000-0005-0000-0000-0000071F0000}"/>
    <cellStyle name="Calculation 2 5 3 4 8" xfId="8611" xr:uid="{00000000-0005-0000-0000-0000081F0000}"/>
    <cellStyle name="Calculation 2 5 3 4 9" xfId="8612" xr:uid="{00000000-0005-0000-0000-0000091F0000}"/>
    <cellStyle name="Calculation 2 5 3 5" xfId="8613" xr:uid="{00000000-0005-0000-0000-00000A1F0000}"/>
    <cellStyle name="Calculation 2 5 3 5 10" xfId="8614" xr:uid="{00000000-0005-0000-0000-00000B1F0000}"/>
    <cellStyle name="Calculation 2 5 3 5 2" xfId="8615" xr:uid="{00000000-0005-0000-0000-00000C1F0000}"/>
    <cellStyle name="Calculation 2 5 3 5 2 2" xfId="8616" xr:uid="{00000000-0005-0000-0000-00000D1F0000}"/>
    <cellStyle name="Calculation 2 5 3 5 2 2 2" xfId="8617" xr:uid="{00000000-0005-0000-0000-00000E1F0000}"/>
    <cellStyle name="Calculation 2 5 3 5 2 2 3" xfId="8618" xr:uid="{00000000-0005-0000-0000-00000F1F0000}"/>
    <cellStyle name="Calculation 2 5 3 5 2 2 4" xfId="8619" xr:uid="{00000000-0005-0000-0000-0000101F0000}"/>
    <cellStyle name="Calculation 2 5 3 5 2 2 5" xfId="8620" xr:uid="{00000000-0005-0000-0000-0000111F0000}"/>
    <cellStyle name="Calculation 2 5 3 5 2 2 6" xfId="8621" xr:uid="{00000000-0005-0000-0000-0000121F0000}"/>
    <cellStyle name="Calculation 2 5 3 5 2 2 7" xfId="8622" xr:uid="{00000000-0005-0000-0000-0000131F0000}"/>
    <cellStyle name="Calculation 2 5 3 5 2 3" xfId="8623" xr:uid="{00000000-0005-0000-0000-0000141F0000}"/>
    <cellStyle name="Calculation 2 5 3 5 2 4" xfId="8624" xr:uid="{00000000-0005-0000-0000-0000151F0000}"/>
    <cellStyle name="Calculation 2 5 3 5 3" xfId="8625" xr:uid="{00000000-0005-0000-0000-0000161F0000}"/>
    <cellStyle name="Calculation 2 5 3 5 3 2" xfId="8626" xr:uid="{00000000-0005-0000-0000-0000171F0000}"/>
    <cellStyle name="Calculation 2 5 3 5 3 2 2" xfId="8627" xr:uid="{00000000-0005-0000-0000-0000181F0000}"/>
    <cellStyle name="Calculation 2 5 3 5 3 2 3" xfId="8628" xr:uid="{00000000-0005-0000-0000-0000191F0000}"/>
    <cellStyle name="Calculation 2 5 3 5 3 2 4" xfId="8629" xr:uid="{00000000-0005-0000-0000-00001A1F0000}"/>
    <cellStyle name="Calculation 2 5 3 5 3 2 5" xfId="8630" xr:uid="{00000000-0005-0000-0000-00001B1F0000}"/>
    <cellStyle name="Calculation 2 5 3 5 3 2 6" xfId="8631" xr:uid="{00000000-0005-0000-0000-00001C1F0000}"/>
    <cellStyle name="Calculation 2 5 3 5 3 2 7" xfId="8632" xr:uid="{00000000-0005-0000-0000-00001D1F0000}"/>
    <cellStyle name="Calculation 2 5 3 5 3 3" xfId="8633" xr:uid="{00000000-0005-0000-0000-00001E1F0000}"/>
    <cellStyle name="Calculation 2 5 3 5 3 4" xfId="8634" xr:uid="{00000000-0005-0000-0000-00001F1F0000}"/>
    <cellStyle name="Calculation 2 5 3 5 4" xfId="8635" xr:uid="{00000000-0005-0000-0000-0000201F0000}"/>
    <cellStyle name="Calculation 2 5 3 5 4 2" xfId="8636" xr:uid="{00000000-0005-0000-0000-0000211F0000}"/>
    <cellStyle name="Calculation 2 5 3 5 4 2 2" xfId="8637" xr:uid="{00000000-0005-0000-0000-0000221F0000}"/>
    <cellStyle name="Calculation 2 5 3 5 4 2 3" xfId="8638" xr:uid="{00000000-0005-0000-0000-0000231F0000}"/>
    <cellStyle name="Calculation 2 5 3 5 4 2 4" xfId="8639" xr:uid="{00000000-0005-0000-0000-0000241F0000}"/>
    <cellStyle name="Calculation 2 5 3 5 4 2 5" xfId="8640" xr:uid="{00000000-0005-0000-0000-0000251F0000}"/>
    <cellStyle name="Calculation 2 5 3 5 4 2 6" xfId="8641" xr:uid="{00000000-0005-0000-0000-0000261F0000}"/>
    <cellStyle name="Calculation 2 5 3 5 4 2 7" xfId="8642" xr:uid="{00000000-0005-0000-0000-0000271F0000}"/>
    <cellStyle name="Calculation 2 5 3 5 4 3" xfId="8643" xr:uid="{00000000-0005-0000-0000-0000281F0000}"/>
    <cellStyle name="Calculation 2 5 3 5 4 4" xfId="8644" xr:uid="{00000000-0005-0000-0000-0000291F0000}"/>
    <cellStyle name="Calculation 2 5 3 5 5" xfId="8645" xr:uid="{00000000-0005-0000-0000-00002A1F0000}"/>
    <cellStyle name="Calculation 2 5 3 5 5 2" xfId="8646" xr:uid="{00000000-0005-0000-0000-00002B1F0000}"/>
    <cellStyle name="Calculation 2 5 3 5 5 3" xfId="8647" xr:uid="{00000000-0005-0000-0000-00002C1F0000}"/>
    <cellStyle name="Calculation 2 5 3 5 5 4" xfId="8648" xr:uid="{00000000-0005-0000-0000-00002D1F0000}"/>
    <cellStyle name="Calculation 2 5 3 5 5 5" xfId="8649" xr:uid="{00000000-0005-0000-0000-00002E1F0000}"/>
    <cellStyle name="Calculation 2 5 3 5 5 6" xfId="8650" xr:uid="{00000000-0005-0000-0000-00002F1F0000}"/>
    <cellStyle name="Calculation 2 5 3 5 5 7" xfId="8651" xr:uid="{00000000-0005-0000-0000-0000301F0000}"/>
    <cellStyle name="Calculation 2 5 3 5 5 8" xfId="8652" xr:uid="{00000000-0005-0000-0000-0000311F0000}"/>
    <cellStyle name="Calculation 2 5 3 5 6" xfId="8653" xr:uid="{00000000-0005-0000-0000-0000321F0000}"/>
    <cellStyle name="Calculation 2 5 3 5 6 2" xfId="8654" xr:uid="{00000000-0005-0000-0000-0000331F0000}"/>
    <cellStyle name="Calculation 2 5 3 5 6 3" xfId="8655" xr:uid="{00000000-0005-0000-0000-0000341F0000}"/>
    <cellStyle name="Calculation 2 5 3 5 6 4" xfId="8656" xr:uid="{00000000-0005-0000-0000-0000351F0000}"/>
    <cellStyle name="Calculation 2 5 3 5 6 5" xfId="8657" xr:uid="{00000000-0005-0000-0000-0000361F0000}"/>
    <cellStyle name="Calculation 2 5 3 5 6 6" xfId="8658" xr:uid="{00000000-0005-0000-0000-0000371F0000}"/>
    <cellStyle name="Calculation 2 5 3 5 6 7" xfId="8659" xr:uid="{00000000-0005-0000-0000-0000381F0000}"/>
    <cellStyle name="Calculation 2 5 3 5 7" xfId="8660" xr:uid="{00000000-0005-0000-0000-0000391F0000}"/>
    <cellStyle name="Calculation 2 5 3 5 8" xfId="8661" xr:uid="{00000000-0005-0000-0000-00003A1F0000}"/>
    <cellStyle name="Calculation 2 5 3 5 9" xfId="8662" xr:uid="{00000000-0005-0000-0000-00003B1F0000}"/>
    <cellStyle name="Calculation 2 5 3 6" xfId="8663" xr:uid="{00000000-0005-0000-0000-00003C1F0000}"/>
    <cellStyle name="Calculation 2 5 3 6 2" xfId="8664" xr:uid="{00000000-0005-0000-0000-00003D1F0000}"/>
    <cellStyle name="Calculation 2 5 3 6 2 2" xfId="8665" xr:uid="{00000000-0005-0000-0000-00003E1F0000}"/>
    <cellStyle name="Calculation 2 5 3 6 2 3" xfId="8666" xr:uid="{00000000-0005-0000-0000-00003F1F0000}"/>
    <cellStyle name="Calculation 2 5 3 6 2 4" xfId="8667" xr:uid="{00000000-0005-0000-0000-0000401F0000}"/>
    <cellStyle name="Calculation 2 5 3 6 2 5" xfId="8668" xr:uid="{00000000-0005-0000-0000-0000411F0000}"/>
    <cellStyle name="Calculation 2 5 3 6 2 6" xfId="8669" xr:uid="{00000000-0005-0000-0000-0000421F0000}"/>
    <cellStyle name="Calculation 2 5 3 6 2 7" xfId="8670" xr:uid="{00000000-0005-0000-0000-0000431F0000}"/>
    <cellStyle name="Calculation 2 5 3 6 3" xfId="8671" xr:uid="{00000000-0005-0000-0000-0000441F0000}"/>
    <cellStyle name="Calculation 2 5 3 6 4" xfId="8672" xr:uid="{00000000-0005-0000-0000-0000451F0000}"/>
    <cellStyle name="Calculation 2 5 3 6 5" xfId="8673" xr:uid="{00000000-0005-0000-0000-0000461F0000}"/>
    <cellStyle name="Calculation 2 5 3 7" xfId="8674" xr:uid="{00000000-0005-0000-0000-0000471F0000}"/>
    <cellStyle name="Calculation 2 5 3 7 2" xfId="8675" xr:uid="{00000000-0005-0000-0000-0000481F0000}"/>
    <cellStyle name="Calculation 2 5 3 7 2 2" xfId="8676" xr:uid="{00000000-0005-0000-0000-0000491F0000}"/>
    <cellStyle name="Calculation 2 5 3 7 2 3" xfId="8677" xr:uid="{00000000-0005-0000-0000-00004A1F0000}"/>
    <cellStyle name="Calculation 2 5 3 7 2 4" xfId="8678" xr:uid="{00000000-0005-0000-0000-00004B1F0000}"/>
    <cellStyle name="Calculation 2 5 3 7 2 5" xfId="8679" xr:uid="{00000000-0005-0000-0000-00004C1F0000}"/>
    <cellStyle name="Calculation 2 5 3 7 2 6" xfId="8680" xr:uid="{00000000-0005-0000-0000-00004D1F0000}"/>
    <cellStyle name="Calculation 2 5 3 7 2 7" xfId="8681" xr:uid="{00000000-0005-0000-0000-00004E1F0000}"/>
    <cellStyle name="Calculation 2 5 3 7 3" xfId="8682" xr:uid="{00000000-0005-0000-0000-00004F1F0000}"/>
    <cellStyle name="Calculation 2 5 3 7 4" xfId="8683" xr:uid="{00000000-0005-0000-0000-0000501F0000}"/>
    <cellStyle name="Calculation 2 5 3 7 5" xfId="8684" xr:uid="{00000000-0005-0000-0000-0000511F0000}"/>
    <cellStyle name="Calculation 2 5 3 8" xfId="8685" xr:uid="{00000000-0005-0000-0000-0000521F0000}"/>
    <cellStyle name="Calculation 2 5 3 8 2" xfId="8686" xr:uid="{00000000-0005-0000-0000-0000531F0000}"/>
    <cellStyle name="Calculation 2 5 3 8 2 2" xfId="8687" xr:uid="{00000000-0005-0000-0000-0000541F0000}"/>
    <cellStyle name="Calculation 2 5 3 8 2 3" xfId="8688" xr:uid="{00000000-0005-0000-0000-0000551F0000}"/>
    <cellStyle name="Calculation 2 5 3 8 2 4" xfId="8689" xr:uid="{00000000-0005-0000-0000-0000561F0000}"/>
    <cellStyle name="Calculation 2 5 3 8 2 5" xfId="8690" xr:uid="{00000000-0005-0000-0000-0000571F0000}"/>
    <cellStyle name="Calculation 2 5 3 8 2 6" xfId="8691" xr:uid="{00000000-0005-0000-0000-0000581F0000}"/>
    <cellStyle name="Calculation 2 5 3 8 2 7" xfId="8692" xr:uid="{00000000-0005-0000-0000-0000591F0000}"/>
    <cellStyle name="Calculation 2 5 3 8 3" xfId="8693" xr:uid="{00000000-0005-0000-0000-00005A1F0000}"/>
    <cellStyle name="Calculation 2 5 3 8 4" xfId="8694" xr:uid="{00000000-0005-0000-0000-00005B1F0000}"/>
    <cellStyle name="Calculation 2 5 3 8 5" xfId="8695" xr:uid="{00000000-0005-0000-0000-00005C1F0000}"/>
    <cellStyle name="Calculation 2 5 3 9" xfId="8696" xr:uid="{00000000-0005-0000-0000-00005D1F0000}"/>
    <cellStyle name="Calculation 2 5 3 9 2" xfId="8697" xr:uid="{00000000-0005-0000-0000-00005E1F0000}"/>
    <cellStyle name="Calculation 2 5 3 9 2 2" xfId="8698" xr:uid="{00000000-0005-0000-0000-00005F1F0000}"/>
    <cellStyle name="Calculation 2 5 3 9 2 3" xfId="8699" xr:uid="{00000000-0005-0000-0000-0000601F0000}"/>
    <cellStyle name="Calculation 2 5 3 9 2 4" xfId="8700" xr:uid="{00000000-0005-0000-0000-0000611F0000}"/>
    <cellStyle name="Calculation 2 5 3 9 2 5" xfId="8701" xr:uid="{00000000-0005-0000-0000-0000621F0000}"/>
    <cellStyle name="Calculation 2 5 3 9 2 6" xfId="8702" xr:uid="{00000000-0005-0000-0000-0000631F0000}"/>
    <cellStyle name="Calculation 2 5 3 9 2 7" xfId="8703" xr:uid="{00000000-0005-0000-0000-0000641F0000}"/>
    <cellStyle name="Calculation 2 5 3 9 3" xfId="8704" xr:uid="{00000000-0005-0000-0000-0000651F0000}"/>
    <cellStyle name="Calculation 2 5 3 9 4" xfId="8705" xr:uid="{00000000-0005-0000-0000-0000661F0000}"/>
    <cellStyle name="Calculation 2 5 3 9 5" xfId="8706" xr:uid="{00000000-0005-0000-0000-0000671F0000}"/>
    <cellStyle name="Calculation 2 5 4" xfId="8707" xr:uid="{00000000-0005-0000-0000-0000681F0000}"/>
    <cellStyle name="Calculation 2 5 4 10" xfId="8708" xr:uid="{00000000-0005-0000-0000-0000691F0000}"/>
    <cellStyle name="Calculation 2 5 4 10 2" xfId="8709" xr:uid="{00000000-0005-0000-0000-00006A1F0000}"/>
    <cellStyle name="Calculation 2 5 4 10 3" xfId="8710" xr:uid="{00000000-0005-0000-0000-00006B1F0000}"/>
    <cellStyle name="Calculation 2 5 4 10 4" xfId="8711" xr:uid="{00000000-0005-0000-0000-00006C1F0000}"/>
    <cellStyle name="Calculation 2 5 4 10 5" xfId="8712" xr:uid="{00000000-0005-0000-0000-00006D1F0000}"/>
    <cellStyle name="Calculation 2 5 4 10 6" xfId="8713" xr:uid="{00000000-0005-0000-0000-00006E1F0000}"/>
    <cellStyle name="Calculation 2 5 4 10 7" xfId="8714" xr:uid="{00000000-0005-0000-0000-00006F1F0000}"/>
    <cellStyle name="Calculation 2 5 4 11" xfId="8715" xr:uid="{00000000-0005-0000-0000-0000701F0000}"/>
    <cellStyle name="Calculation 2 5 4 11 2" xfId="8716" xr:uid="{00000000-0005-0000-0000-0000711F0000}"/>
    <cellStyle name="Calculation 2 5 4 11 3" xfId="8717" xr:uid="{00000000-0005-0000-0000-0000721F0000}"/>
    <cellStyle name="Calculation 2 5 4 11 4" xfId="8718" xr:uid="{00000000-0005-0000-0000-0000731F0000}"/>
    <cellStyle name="Calculation 2 5 4 11 5" xfId="8719" xr:uid="{00000000-0005-0000-0000-0000741F0000}"/>
    <cellStyle name="Calculation 2 5 4 12" xfId="8720" xr:uid="{00000000-0005-0000-0000-0000751F0000}"/>
    <cellStyle name="Calculation 2 5 4 12 2" xfId="8721" xr:uid="{00000000-0005-0000-0000-0000761F0000}"/>
    <cellStyle name="Calculation 2 5 4 12 3" xfId="8722" xr:uid="{00000000-0005-0000-0000-0000771F0000}"/>
    <cellStyle name="Calculation 2 5 4 12 4" xfId="8723" xr:uid="{00000000-0005-0000-0000-0000781F0000}"/>
    <cellStyle name="Calculation 2 5 4 12 5" xfId="8724" xr:uid="{00000000-0005-0000-0000-0000791F0000}"/>
    <cellStyle name="Calculation 2 5 4 13" xfId="8725" xr:uid="{00000000-0005-0000-0000-00007A1F0000}"/>
    <cellStyle name="Calculation 2 5 4 13 2" xfId="8726" xr:uid="{00000000-0005-0000-0000-00007B1F0000}"/>
    <cellStyle name="Calculation 2 5 4 13 3" xfId="8727" xr:uid="{00000000-0005-0000-0000-00007C1F0000}"/>
    <cellStyle name="Calculation 2 5 4 13 4" xfId="8728" xr:uid="{00000000-0005-0000-0000-00007D1F0000}"/>
    <cellStyle name="Calculation 2 5 4 13 5" xfId="8729" xr:uid="{00000000-0005-0000-0000-00007E1F0000}"/>
    <cellStyle name="Calculation 2 5 4 14" xfId="8730" xr:uid="{00000000-0005-0000-0000-00007F1F0000}"/>
    <cellStyle name="Calculation 2 5 4 14 2" xfId="8731" xr:uid="{00000000-0005-0000-0000-0000801F0000}"/>
    <cellStyle name="Calculation 2 5 4 14 3" xfId="8732" xr:uid="{00000000-0005-0000-0000-0000811F0000}"/>
    <cellStyle name="Calculation 2 5 4 14 4" xfId="8733" xr:uid="{00000000-0005-0000-0000-0000821F0000}"/>
    <cellStyle name="Calculation 2 5 4 14 5" xfId="8734" xr:uid="{00000000-0005-0000-0000-0000831F0000}"/>
    <cellStyle name="Calculation 2 5 4 15" xfId="8735" xr:uid="{00000000-0005-0000-0000-0000841F0000}"/>
    <cellStyle name="Calculation 2 5 4 15 2" xfId="8736" xr:uid="{00000000-0005-0000-0000-0000851F0000}"/>
    <cellStyle name="Calculation 2 5 4 15 3" xfId="8737" xr:uid="{00000000-0005-0000-0000-0000861F0000}"/>
    <cellStyle name="Calculation 2 5 4 15 4" xfId="8738" xr:uid="{00000000-0005-0000-0000-0000871F0000}"/>
    <cellStyle name="Calculation 2 5 4 15 5" xfId="8739" xr:uid="{00000000-0005-0000-0000-0000881F0000}"/>
    <cellStyle name="Calculation 2 5 4 16" xfId="8740" xr:uid="{00000000-0005-0000-0000-0000891F0000}"/>
    <cellStyle name="Calculation 2 5 4 16 2" xfId="8741" xr:uid="{00000000-0005-0000-0000-00008A1F0000}"/>
    <cellStyle name="Calculation 2 5 4 16 3" xfId="8742" xr:uid="{00000000-0005-0000-0000-00008B1F0000}"/>
    <cellStyle name="Calculation 2 5 4 16 4" xfId="8743" xr:uid="{00000000-0005-0000-0000-00008C1F0000}"/>
    <cellStyle name="Calculation 2 5 4 16 5" xfId="8744" xr:uid="{00000000-0005-0000-0000-00008D1F0000}"/>
    <cellStyle name="Calculation 2 5 4 17" xfId="8745" xr:uid="{00000000-0005-0000-0000-00008E1F0000}"/>
    <cellStyle name="Calculation 2 5 4 17 2" xfId="8746" xr:uid="{00000000-0005-0000-0000-00008F1F0000}"/>
    <cellStyle name="Calculation 2 5 4 17 3" xfId="8747" xr:uid="{00000000-0005-0000-0000-0000901F0000}"/>
    <cellStyle name="Calculation 2 5 4 17 4" xfId="8748" xr:uid="{00000000-0005-0000-0000-0000911F0000}"/>
    <cellStyle name="Calculation 2 5 4 17 5" xfId="8749" xr:uid="{00000000-0005-0000-0000-0000921F0000}"/>
    <cellStyle name="Calculation 2 5 4 18" xfId="8750" xr:uid="{00000000-0005-0000-0000-0000931F0000}"/>
    <cellStyle name="Calculation 2 5 4 2" xfId="8751" xr:uid="{00000000-0005-0000-0000-0000941F0000}"/>
    <cellStyle name="Calculation 2 5 4 2 10" xfId="8752" xr:uid="{00000000-0005-0000-0000-0000951F0000}"/>
    <cellStyle name="Calculation 2 5 4 2 10 2" xfId="8753" xr:uid="{00000000-0005-0000-0000-0000961F0000}"/>
    <cellStyle name="Calculation 2 5 4 2 10 3" xfId="8754" xr:uid="{00000000-0005-0000-0000-0000971F0000}"/>
    <cellStyle name="Calculation 2 5 4 2 10 4" xfId="8755" xr:uid="{00000000-0005-0000-0000-0000981F0000}"/>
    <cellStyle name="Calculation 2 5 4 2 10 5" xfId="8756" xr:uid="{00000000-0005-0000-0000-0000991F0000}"/>
    <cellStyle name="Calculation 2 5 4 2 11" xfId="8757" xr:uid="{00000000-0005-0000-0000-00009A1F0000}"/>
    <cellStyle name="Calculation 2 5 4 2 11 2" xfId="8758" xr:uid="{00000000-0005-0000-0000-00009B1F0000}"/>
    <cellStyle name="Calculation 2 5 4 2 11 3" xfId="8759" xr:uid="{00000000-0005-0000-0000-00009C1F0000}"/>
    <cellStyle name="Calculation 2 5 4 2 11 4" xfId="8760" xr:uid="{00000000-0005-0000-0000-00009D1F0000}"/>
    <cellStyle name="Calculation 2 5 4 2 11 5" xfId="8761" xr:uid="{00000000-0005-0000-0000-00009E1F0000}"/>
    <cellStyle name="Calculation 2 5 4 2 12" xfId="8762" xr:uid="{00000000-0005-0000-0000-00009F1F0000}"/>
    <cellStyle name="Calculation 2 5 4 2 12 2" xfId="8763" xr:uid="{00000000-0005-0000-0000-0000A01F0000}"/>
    <cellStyle name="Calculation 2 5 4 2 12 3" xfId="8764" xr:uid="{00000000-0005-0000-0000-0000A11F0000}"/>
    <cellStyle name="Calculation 2 5 4 2 12 4" xfId="8765" xr:uid="{00000000-0005-0000-0000-0000A21F0000}"/>
    <cellStyle name="Calculation 2 5 4 2 12 5" xfId="8766" xr:uid="{00000000-0005-0000-0000-0000A31F0000}"/>
    <cellStyle name="Calculation 2 5 4 2 13" xfId="8767" xr:uid="{00000000-0005-0000-0000-0000A41F0000}"/>
    <cellStyle name="Calculation 2 5 4 2 13 2" xfId="8768" xr:uid="{00000000-0005-0000-0000-0000A51F0000}"/>
    <cellStyle name="Calculation 2 5 4 2 13 3" xfId="8769" xr:uid="{00000000-0005-0000-0000-0000A61F0000}"/>
    <cellStyle name="Calculation 2 5 4 2 13 4" xfId="8770" xr:uid="{00000000-0005-0000-0000-0000A71F0000}"/>
    <cellStyle name="Calculation 2 5 4 2 13 5" xfId="8771" xr:uid="{00000000-0005-0000-0000-0000A81F0000}"/>
    <cellStyle name="Calculation 2 5 4 2 14" xfId="8772" xr:uid="{00000000-0005-0000-0000-0000A91F0000}"/>
    <cellStyle name="Calculation 2 5 4 2 14 2" xfId="8773" xr:uid="{00000000-0005-0000-0000-0000AA1F0000}"/>
    <cellStyle name="Calculation 2 5 4 2 14 3" xfId="8774" xr:uid="{00000000-0005-0000-0000-0000AB1F0000}"/>
    <cellStyle name="Calculation 2 5 4 2 14 4" xfId="8775" xr:uid="{00000000-0005-0000-0000-0000AC1F0000}"/>
    <cellStyle name="Calculation 2 5 4 2 14 5" xfId="8776" xr:uid="{00000000-0005-0000-0000-0000AD1F0000}"/>
    <cellStyle name="Calculation 2 5 4 2 15" xfId="8777" xr:uid="{00000000-0005-0000-0000-0000AE1F0000}"/>
    <cellStyle name="Calculation 2 5 4 2 15 2" xfId="8778" xr:uid="{00000000-0005-0000-0000-0000AF1F0000}"/>
    <cellStyle name="Calculation 2 5 4 2 15 3" xfId="8779" xr:uid="{00000000-0005-0000-0000-0000B01F0000}"/>
    <cellStyle name="Calculation 2 5 4 2 15 4" xfId="8780" xr:uid="{00000000-0005-0000-0000-0000B11F0000}"/>
    <cellStyle name="Calculation 2 5 4 2 15 5" xfId="8781" xr:uid="{00000000-0005-0000-0000-0000B21F0000}"/>
    <cellStyle name="Calculation 2 5 4 2 16" xfId="8782" xr:uid="{00000000-0005-0000-0000-0000B31F0000}"/>
    <cellStyle name="Calculation 2 5 4 2 16 2" xfId="8783" xr:uid="{00000000-0005-0000-0000-0000B41F0000}"/>
    <cellStyle name="Calculation 2 5 4 2 16 3" xfId="8784" xr:uid="{00000000-0005-0000-0000-0000B51F0000}"/>
    <cellStyle name="Calculation 2 5 4 2 16 4" xfId="8785" xr:uid="{00000000-0005-0000-0000-0000B61F0000}"/>
    <cellStyle name="Calculation 2 5 4 2 16 5" xfId="8786" xr:uid="{00000000-0005-0000-0000-0000B71F0000}"/>
    <cellStyle name="Calculation 2 5 4 2 17" xfId="8787" xr:uid="{00000000-0005-0000-0000-0000B81F0000}"/>
    <cellStyle name="Calculation 2 5 4 2 17 2" xfId="8788" xr:uid="{00000000-0005-0000-0000-0000B91F0000}"/>
    <cellStyle name="Calculation 2 5 4 2 17 3" xfId="8789" xr:uid="{00000000-0005-0000-0000-0000BA1F0000}"/>
    <cellStyle name="Calculation 2 5 4 2 17 4" xfId="8790" xr:uid="{00000000-0005-0000-0000-0000BB1F0000}"/>
    <cellStyle name="Calculation 2 5 4 2 17 5" xfId="8791" xr:uid="{00000000-0005-0000-0000-0000BC1F0000}"/>
    <cellStyle name="Calculation 2 5 4 2 18" xfId="8792" xr:uid="{00000000-0005-0000-0000-0000BD1F0000}"/>
    <cellStyle name="Calculation 2 5 4 2 2" xfId="8793" xr:uid="{00000000-0005-0000-0000-0000BE1F0000}"/>
    <cellStyle name="Calculation 2 5 4 2 2 10" xfId="8794" xr:uid="{00000000-0005-0000-0000-0000BF1F0000}"/>
    <cellStyle name="Calculation 2 5 4 2 2 2" xfId="8795" xr:uid="{00000000-0005-0000-0000-0000C01F0000}"/>
    <cellStyle name="Calculation 2 5 4 2 2 2 2" xfId="8796" xr:uid="{00000000-0005-0000-0000-0000C11F0000}"/>
    <cellStyle name="Calculation 2 5 4 2 2 2 2 2" xfId="8797" xr:uid="{00000000-0005-0000-0000-0000C21F0000}"/>
    <cellStyle name="Calculation 2 5 4 2 2 2 2 3" xfId="8798" xr:uid="{00000000-0005-0000-0000-0000C31F0000}"/>
    <cellStyle name="Calculation 2 5 4 2 2 2 2 4" xfId="8799" xr:uid="{00000000-0005-0000-0000-0000C41F0000}"/>
    <cellStyle name="Calculation 2 5 4 2 2 2 2 5" xfId="8800" xr:uid="{00000000-0005-0000-0000-0000C51F0000}"/>
    <cellStyle name="Calculation 2 5 4 2 2 2 2 6" xfId="8801" xr:uid="{00000000-0005-0000-0000-0000C61F0000}"/>
    <cellStyle name="Calculation 2 5 4 2 2 2 2 7" xfId="8802" xr:uid="{00000000-0005-0000-0000-0000C71F0000}"/>
    <cellStyle name="Calculation 2 5 4 2 2 2 3" xfId="8803" xr:uid="{00000000-0005-0000-0000-0000C81F0000}"/>
    <cellStyle name="Calculation 2 5 4 2 2 2 4" xfId="8804" xr:uid="{00000000-0005-0000-0000-0000C91F0000}"/>
    <cellStyle name="Calculation 2 5 4 2 2 3" xfId="8805" xr:uid="{00000000-0005-0000-0000-0000CA1F0000}"/>
    <cellStyle name="Calculation 2 5 4 2 2 3 2" xfId="8806" xr:uid="{00000000-0005-0000-0000-0000CB1F0000}"/>
    <cellStyle name="Calculation 2 5 4 2 2 3 2 2" xfId="8807" xr:uid="{00000000-0005-0000-0000-0000CC1F0000}"/>
    <cellStyle name="Calculation 2 5 4 2 2 3 2 3" xfId="8808" xr:uid="{00000000-0005-0000-0000-0000CD1F0000}"/>
    <cellStyle name="Calculation 2 5 4 2 2 3 2 4" xfId="8809" xr:uid="{00000000-0005-0000-0000-0000CE1F0000}"/>
    <cellStyle name="Calculation 2 5 4 2 2 3 2 5" xfId="8810" xr:uid="{00000000-0005-0000-0000-0000CF1F0000}"/>
    <cellStyle name="Calculation 2 5 4 2 2 3 2 6" xfId="8811" xr:uid="{00000000-0005-0000-0000-0000D01F0000}"/>
    <cellStyle name="Calculation 2 5 4 2 2 3 2 7" xfId="8812" xr:uid="{00000000-0005-0000-0000-0000D11F0000}"/>
    <cellStyle name="Calculation 2 5 4 2 2 3 3" xfId="8813" xr:uid="{00000000-0005-0000-0000-0000D21F0000}"/>
    <cellStyle name="Calculation 2 5 4 2 2 3 4" xfId="8814" xr:uid="{00000000-0005-0000-0000-0000D31F0000}"/>
    <cellStyle name="Calculation 2 5 4 2 2 4" xfId="8815" xr:uid="{00000000-0005-0000-0000-0000D41F0000}"/>
    <cellStyle name="Calculation 2 5 4 2 2 4 2" xfId="8816" xr:uid="{00000000-0005-0000-0000-0000D51F0000}"/>
    <cellStyle name="Calculation 2 5 4 2 2 4 2 2" xfId="8817" xr:uid="{00000000-0005-0000-0000-0000D61F0000}"/>
    <cellStyle name="Calculation 2 5 4 2 2 4 2 3" xfId="8818" xr:uid="{00000000-0005-0000-0000-0000D71F0000}"/>
    <cellStyle name="Calculation 2 5 4 2 2 4 2 4" xfId="8819" xr:uid="{00000000-0005-0000-0000-0000D81F0000}"/>
    <cellStyle name="Calculation 2 5 4 2 2 4 2 5" xfId="8820" xr:uid="{00000000-0005-0000-0000-0000D91F0000}"/>
    <cellStyle name="Calculation 2 5 4 2 2 4 2 6" xfId="8821" xr:uid="{00000000-0005-0000-0000-0000DA1F0000}"/>
    <cellStyle name="Calculation 2 5 4 2 2 4 2 7" xfId="8822" xr:uid="{00000000-0005-0000-0000-0000DB1F0000}"/>
    <cellStyle name="Calculation 2 5 4 2 2 4 3" xfId="8823" xr:uid="{00000000-0005-0000-0000-0000DC1F0000}"/>
    <cellStyle name="Calculation 2 5 4 2 2 4 4" xfId="8824" xr:uid="{00000000-0005-0000-0000-0000DD1F0000}"/>
    <cellStyle name="Calculation 2 5 4 2 2 5" xfId="8825" xr:uid="{00000000-0005-0000-0000-0000DE1F0000}"/>
    <cellStyle name="Calculation 2 5 4 2 2 5 2" xfId="8826" xr:uid="{00000000-0005-0000-0000-0000DF1F0000}"/>
    <cellStyle name="Calculation 2 5 4 2 2 5 3" xfId="8827" xr:uid="{00000000-0005-0000-0000-0000E01F0000}"/>
    <cellStyle name="Calculation 2 5 4 2 2 5 4" xfId="8828" xr:uid="{00000000-0005-0000-0000-0000E11F0000}"/>
    <cellStyle name="Calculation 2 5 4 2 2 5 5" xfId="8829" xr:uid="{00000000-0005-0000-0000-0000E21F0000}"/>
    <cellStyle name="Calculation 2 5 4 2 2 5 6" xfId="8830" xr:uid="{00000000-0005-0000-0000-0000E31F0000}"/>
    <cellStyle name="Calculation 2 5 4 2 2 5 7" xfId="8831" xr:uid="{00000000-0005-0000-0000-0000E41F0000}"/>
    <cellStyle name="Calculation 2 5 4 2 2 5 8" xfId="8832" xr:uid="{00000000-0005-0000-0000-0000E51F0000}"/>
    <cellStyle name="Calculation 2 5 4 2 2 6" xfId="8833" xr:uid="{00000000-0005-0000-0000-0000E61F0000}"/>
    <cellStyle name="Calculation 2 5 4 2 2 6 2" xfId="8834" xr:uid="{00000000-0005-0000-0000-0000E71F0000}"/>
    <cellStyle name="Calculation 2 5 4 2 2 6 3" xfId="8835" xr:uid="{00000000-0005-0000-0000-0000E81F0000}"/>
    <cellStyle name="Calculation 2 5 4 2 2 6 4" xfId="8836" xr:uid="{00000000-0005-0000-0000-0000E91F0000}"/>
    <cellStyle name="Calculation 2 5 4 2 2 6 5" xfId="8837" xr:uid="{00000000-0005-0000-0000-0000EA1F0000}"/>
    <cellStyle name="Calculation 2 5 4 2 2 6 6" xfId="8838" xr:uid="{00000000-0005-0000-0000-0000EB1F0000}"/>
    <cellStyle name="Calculation 2 5 4 2 2 6 7" xfId="8839" xr:uid="{00000000-0005-0000-0000-0000EC1F0000}"/>
    <cellStyle name="Calculation 2 5 4 2 2 7" xfId="8840" xr:uid="{00000000-0005-0000-0000-0000ED1F0000}"/>
    <cellStyle name="Calculation 2 5 4 2 2 8" xfId="8841" xr:uid="{00000000-0005-0000-0000-0000EE1F0000}"/>
    <cellStyle name="Calculation 2 5 4 2 2 9" xfId="8842" xr:uid="{00000000-0005-0000-0000-0000EF1F0000}"/>
    <cellStyle name="Calculation 2 5 4 2 3" xfId="8843" xr:uid="{00000000-0005-0000-0000-0000F01F0000}"/>
    <cellStyle name="Calculation 2 5 4 2 3 2" xfId="8844" xr:uid="{00000000-0005-0000-0000-0000F11F0000}"/>
    <cellStyle name="Calculation 2 5 4 2 3 2 2" xfId="8845" xr:uid="{00000000-0005-0000-0000-0000F21F0000}"/>
    <cellStyle name="Calculation 2 5 4 2 3 2 3" xfId="8846" xr:uid="{00000000-0005-0000-0000-0000F31F0000}"/>
    <cellStyle name="Calculation 2 5 4 2 3 2 4" xfId="8847" xr:uid="{00000000-0005-0000-0000-0000F41F0000}"/>
    <cellStyle name="Calculation 2 5 4 2 3 2 5" xfId="8848" xr:uid="{00000000-0005-0000-0000-0000F51F0000}"/>
    <cellStyle name="Calculation 2 5 4 2 3 2 6" xfId="8849" xr:uid="{00000000-0005-0000-0000-0000F61F0000}"/>
    <cellStyle name="Calculation 2 5 4 2 3 2 7" xfId="8850" xr:uid="{00000000-0005-0000-0000-0000F71F0000}"/>
    <cellStyle name="Calculation 2 5 4 2 3 3" xfId="8851" xr:uid="{00000000-0005-0000-0000-0000F81F0000}"/>
    <cellStyle name="Calculation 2 5 4 2 3 4" xfId="8852" xr:uid="{00000000-0005-0000-0000-0000F91F0000}"/>
    <cellStyle name="Calculation 2 5 4 2 3 5" xfId="8853" xr:uid="{00000000-0005-0000-0000-0000FA1F0000}"/>
    <cellStyle name="Calculation 2 5 4 2 4" xfId="8854" xr:uid="{00000000-0005-0000-0000-0000FB1F0000}"/>
    <cellStyle name="Calculation 2 5 4 2 4 2" xfId="8855" xr:uid="{00000000-0005-0000-0000-0000FC1F0000}"/>
    <cellStyle name="Calculation 2 5 4 2 4 2 2" xfId="8856" xr:uid="{00000000-0005-0000-0000-0000FD1F0000}"/>
    <cellStyle name="Calculation 2 5 4 2 4 2 3" xfId="8857" xr:uid="{00000000-0005-0000-0000-0000FE1F0000}"/>
    <cellStyle name="Calculation 2 5 4 2 4 2 4" xfId="8858" xr:uid="{00000000-0005-0000-0000-0000FF1F0000}"/>
    <cellStyle name="Calculation 2 5 4 2 4 2 5" xfId="8859" xr:uid="{00000000-0005-0000-0000-000000200000}"/>
    <cellStyle name="Calculation 2 5 4 2 4 2 6" xfId="8860" xr:uid="{00000000-0005-0000-0000-000001200000}"/>
    <cellStyle name="Calculation 2 5 4 2 4 2 7" xfId="8861" xr:uid="{00000000-0005-0000-0000-000002200000}"/>
    <cellStyle name="Calculation 2 5 4 2 4 3" xfId="8862" xr:uid="{00000000-0005-0000-0000-000003200000}"/>
    <cellStyle name="Calculation 2 5 4 2 4 4" xfId="8863" xr:uid="{00000000-0005-0000-0000-000004200000}"/>
    <cellStyle name="Calculation 2 5 4 2 4 5" xfId="8864" xr:uid="{00000000-0005-0000-0000-000005200000}"/>
    <cellStyle name="Calculation 2 5 4 2 5" xfId="8865" xr:uid="{00000000-0005-0000-0000-000006200000}"/>
    <cellStyle name="Calculation 2 5 4 2 5 2" xfId="8866" xr:uid="{00000000-0005-0000-0000-000007200000}"/>
    <cellStyle name="Calculation 2 5 4 2 5 2 2" xfId="8867" xr:uid="{00000000-0005-0000-0000-000008200000}"/>
    <cellStyle name="Calculation 2 5 4 2 5 2 3" xfId="8868" xr:uid="{00000000-0005-0000-0000-000009200000}"/>
    <cellStyle name="Calculation 2 5 4 2 5 2 4" xfId="8869" xr:uid="{00000000-0005-0000-0000-00000A200000}"/>
    <cellStyle name="Calculation 2 5 4 2 5 2 5" xfId="8870" xr:uid="{00000000-0005-0000-0000-00000B200000}"/>
    <cellStyle name="Calculation 2 5 4 2 5 2 6" xfId="8871" xr:uid="{00000000-0005-0000-0000-00000C200000}"/>
    <cellStyle name="Calculation 2 5 4 2 5 2 7" xfId="8872" xr:uid="{00000000-0005-0000-0000-00000D200000}"/>
    <cellStyle name="Calculation 2 5 4 2 5 3" xfId="8873" xr:uid="{00000000-0005-0000-0000-00000E200000}"/>
    <cellStyle name="Calculation 2 5 4 2 5 4" xfId="8874" xr:uid="{00000000-0005-0000-0000-00000F200000}"/>
    <cellStyle name="Calculation 2 5 4 2 5 5" xfId="8875" xr:uid="{00000000-0005-0000-0000-000010200000}"/>
    <cellStyle name="Calculation 2 5 4 2 6" xfId="8876" xr:uid="{00000000-0005-0000-0000-000011200000}"/>
    <cellStyle name="Calculation 2 5 4 2 6 2" xfId="8877" xr:uid="{00000000-0005-0000-0000-000012200000}"/>
    <cellStyle name="Calculation 2 5 4 2 6 3" xfId="8878" xr:uid="{00000000-0005-0000-0000-000013200000}"/>
    <cellStyle name="Calculation 2 5 4 2 6 4" xfId="8879" xr:uid="{00000000-0005-0000-0000-000014200000}"/>
    <cellStyle name="Calculation 2 5 4 2 6 5" xfId="8880" xr:uid="{00000000-0005-0000-0000-000015200000}"/>
    <cellStyle name="Calculation 2 5 4 2 6 6" xfId="8881" xr:uid="{00000000-0005-0000-0000-000016200000}"/>
    <cellStyle name="Calculation 2 5 4 2 6 7" xfId="8882" xr:uid="{00000000-0005-0000-0000-000017200000}"/>
    <cellStyle name="Calculation 2 5 4 2 6 8" xfId="8883" xr:uid="{00000000-0005-0000-0000-000018200000}"/>
    <cellStyle name="Calculation 2 5 4 2 7" xfId="8884" xr:uid="{00000000-0005-0000-0000-000019200000}"/>
    <cellStyle name="Calculation 2 5 4 2 7 2" xfId="8885" xr:uid="{00000000-0005-0000-0000-00001A200000}"/>
    <cellStyle name="Calculation 2 5 4 2 7 3" xfId="8886" xr:uid="{00000000-0005-0000-0000-00001B200000}"/>
    <cellStyle name="Calculation 2 5 4 2 7 4" xfId="8887" xr:uid="{00000000-0005-0000-0000-00001C200000}"/>
    <cellStyle name="Calculation 2 5 4 2 7 5" xfId="8888" xr:uid="{00000000-0005-0000-0000-00001D200000}"/>
    <cellStyle name="Calculation 2 5 4 2 7 6" xfId="8889" xr:uid="{00000000-0005-0000-0000-00001E200000}"/>
    <cellStyle name="Calculation 2 5 4 2 7 7" xfId="8890" xr:uid="{00000000-0005-0000-0000-00001F200000}"/>
    <cellStyle name="Calculation 2 5 4 2 8" xfId="8891" xr:uid="{00000000-0005-0000-0000-000020200000}"/>
    <cellStyle name="Calculation 2 5 4 2 8 2" xfId="8892" xr:uid="{00000000-0005-0000-0000-000021200000}"/>
    <cellStyle name="Calculation 2 5 4 2 8 3" xfId="8893" xr:uid="{00000000-0005-0000-0000-000022200000}"/>
    <cellStyle name="Calculation 2 5 4 2 8 4" xfId="8894" xr:uid="{00000000-0005-0000-0000-000023200000}"/>
    <cellStyle name="Calculation 2 5 4 2 8 5" xfId="8895" xr:uid="{00000000-0005-0000-0000-000024200000}"/>
    <cellStyle name="Calculation 2 5 4 2 9" xfId="8896" xr:uid="{00000000-0005-0000-0000-000025200000}"/>
    <cellStyle name="Calculation 2 5 4 2 9 2" xfId="8897" xr:uid="{00000000-0005-0000-0000-000026200000}"/>
    <cellStyle name="Calculation 2 5 4 2 9 3" xfId="8898" xr:uid="{00000000-0005-0000-0000-000027200000}"/>
    <cellStyle name="Calculation 2 5 4 2 9 4" xfId="8899" xr:uid="{00000000-0005-0000-0000-000028200000}"/>
    <cellStyle name="Calculation 2 5 4 2 9 5" xfId="8900" xr:uid="{00000000-0005-0000-0000-000029200000}"/>
    <cellStyle name="Calculation 2 5 4 3" xfId="8901" xr:uid="{00000000-0005-0000-0000-00002A200000}"/>
    <cellStyle name="Calculation 2 5 4 3 10" xfId="8902" xr:uid="{00000000-0005-0000-0000-00002B200000}"/>
    <cellStyle name="Calculation 2 5 4 3 2" xfId="8903" xr:uid="{00000000-0005-0000-0000-00002C200000}"/>
    <cellStyle name="Calculation 2 5 4 3 2 2" xfId="8904" xr:uid="{00000000-0005-0000-0000-00002D200000}"/>
    <cellStyle name="Calculation 2 5 4 3 2 2 2" xfId="8905" xr:uid="{00000000-0005-0000-0000-00002E200000}"/>
    <cellStyle name="Calculation 2 5 4 3 2 2 3" xfId="8906" xr:uid="{00000000-0005-0000-0000-00002F200000}"/>
    <cellStyle name="Calculation 2 5 4 3 2 2 4" xfId="8907" xr:uid="{00000000-0005-0000-0000-000030200000}"/>
    <cellStyle name="Calculation 2 5 4 3 2 2 5" xfId="8908" xr:uid="{00000000-0005-0000-0000-000031200000}"/>
    <cellStyle name="Calculation 2 5 4 3 2 2 6" xfId="8909" xr:uid="{00000000-0005-0000-0000-000032200000}"/>
    <cellStyle name="Calculation 2 5 4 3 2 2 7" xfId="8910" xr:uid="{00000000-0005-0000-0000-000033200000}"/>
    <cellStyle name="Calculation 2 5 4 3 2 3" xfId="8911" xr:uid="{00000000-0005-0000-0000-000034200000}"/>
    <cellStyle name="Calculation 2 5 4 3 2 4" xfId="8912" xr:uid="{00000000-0005-0000-0000-000035200000}"/>
    <cellStyle name="Calculation 2 5 4 3 3" xfId="8913" xr:uid="{00000000-0005-0000-0000-000036200000}"/>
    <cellStyle name="Calculation 2 5 4 3 3 2" xfId="8914" xr:uid="{00000000-0005-0000-0000-000037200000}"/>
    <cellStyle name="Calculation 2 5 4 3 3 2 2" xfId="8915" xr:uid="{00000000-0005-0000-0000-000038200000}"/>
    <cellStyle name="Calculation 2 5 4 3 3 2 3" xfId="8916" xr:uid="{00000000-0005-0000-0000-000039200000}"/>
    <cellStyle name="Calculation 2 5 4 3 3 2 4" xfId="8917" xr:uid="{00000000-0005-0000-0000-00003A200000}"/>
    <cellStyle name="Calculation 2 5 4 3 3 2 5" xfId="8918" xr:uid="{00000000-0005-0000-0000-00003B200000}"/>
    <cellStyle name="Calculation 2 5 4 3 3 2 6" xfId="8919" xr:uid="{00000000-0005-0000-0000-00003C200000}"/>
    <cellStyle name="Calculation 2 5 4 3 3 2 7" xfId="8920" xr:uid="{00000000-0005-0000-0000-00003D200000}"/>
    <cellStyle name="Calculation 2 5 4 3 3 3" xfId="8921" xr:uid="{00000000-0005-0000-0000-00003E200000}"/>
    <cellStyle name="Calculation 2 5 4 3 3 4" xfId="8922" xr:uid="{00000000-0005-0000-0000-00003F200000}"/>
    <cellStyle name="Calculation 2 5 4 3 4" xfId="8923" xr:uid="{00000000-0005-0000-0000-000040200000}"/>
    <cellStyle name="Calculation 2 5 4 3 4 2" xfId="8924" xr:uid="{00000000-0005-0000-0000-000041200000}"/>
    <cellStyle name="Calculation 2 5 4 3 4 2 2" xfId="8925" xr:uid="{00000000-0005-0000-0000-000042200000}"/>
    <cellStyle name="Calculation 2 5 4 3 4 2 3" xfId="8926" xr:uid="{00000000-0005-0000-0000-000043200000}"/>
    <cellStyle name="Calculation 2 5 4 3 4 2 4" xfId="8927" xr:uid="{00000000-0005-0000-0000-000044200000}"/>
    <cellStyle name="Calculation 2 5 4 3 4 2 5" xfId="8928" xr:uid="{00000000-0005-0000-0000-000045200000}"/>
    <cellStyle name="Calculation 2 5 4 3 4 2 6" xfId="8929" xr:uid="{00000000-0005-0000-0000-000046200000}"/>
    <cellStyle name="Calculation 2 5 4 3 4 2 7" xfId="8930" xr:uid="{00000000-0005-0000-0000-000047200000}"/>
    <cellStyle name="Calculation 2 5 4 3 4 3" xfId="8931" xr:uid="{00000000-0005-0000-0000-000048200000}"/>
    <cellStyle name="Calculation 2 5 4 3 4 4" xfId="8932" xr:uid="{00000000-0005-0000-0000-000049200000}"/>
    <cellStyle name="Calculation 2 5 4 3 5" xfId="8933" xr:uid="{00000000-0005-0000-0000-00004A200000}"/>
    <cellStyle name="Calculation 2 5 4 3 5 2" xfId="8934" xr:uid="{00000000-0005-0000-0000-00004B200000}"/>
    <cellStyle name="Calculation 2 5 4 3 5 3" xfId="8935" xr:uid="{00000000-0005-0000-0000-00004C200000}"/>
    <cellStyle name="Calculation 2 5 4 3 5 4" xfId="8936" xr:uid="{00000000-0005-0000-0000-00004D200000}"/>
    <cellStyle name="Calculation 2 5 4 3 5 5" xfId="8937" xr:uid="{00000000-0005-0000-0000-00004E200000}"/>
    <cellStyle name="Calculation 2 5 4 3 5 6" xfId="8938" xr:uid="{00000000-0005-0000-0000-00004F200000}"/>
    <cellStyle name="Calculation 2 5 4 3 5 7" xfId="8939" xr:uid="{00000000-0005-0000-0000-000050200000}"/>
    <cellStyle name="Calculation 2 5 4 3 5 8" xfId="8940" xr:uid="{00000000-0005-0000-0000-000051200000}"/>
    <cellStyle name="Calculation 2 5 4 3 6" xfId="8941" xr:uid="{00000000-0005-0000-0000-000052200000}"/>
    <cellStyle name="Calculation 2 5 4 3 6 2" xfId="8942" xr:uid="{00000000-0005-0000-0000-000053200000}"/>
    <cellStyle name="Calculation 2 5 4 3 6 3" xfId="8943" xr:uid="{00000000-0005-0000-0000-000054200000}"/>
    <cellStyle name="Calculation 2 5 4 3 6 4" xfId="8944" xr:uid="{00000000-0005-0000-0000-000055200000}"/>
    <cellStyle name="Calculation 2 5 4 3 6 5" xfId="8945" xr:uid="{00000000-0005-0000-0000-000056200000}"/>
    <cellStyle name="Calculation 2 5 4 3 6 6" xfId="8946" xr:uid="{00000000-0005-0000-0000-000057200000}"/>
    <cellStyle name="Calculation 2 5 4 3 6 7" xfId="8947" xr:uid="{00000000-0005-0000-0000-000058200000}"/>
    <cellStyle name="Calculation 2 5 4 3 7" xfId="8948" xr:uid="{00000000-0005-0000-0000-000059200000}"/>
    <cellStyle name="Calculation 2 5 4 3 8" xfId="8949" xr:uid="{00000000-0005-0000-0000-00005A200000}"/>
    <cellStyle name="Calculation 2 5 4 3 9" xfId="8950" xr:uid="{00000000-0005-0000-0000-00005B200000}"/>
    <cellStyle name="Calculation 2 5 4 4" xfId="8951" xr:uid="{00000000-0005-0000-0000-00005C200000}"/>
    <cellStyle name="Calculation 2 5 4 4 10" xfId="8952" xr:uid="{00000000-0005-0000-0000-00005D200000}"/>
    <cellStyle name="Calculation 2 5 4 4 2" xfId="8953" xr:uid="{00000000-0005-0000-0000-00005E200000}"/>
    <cellStyle name="Calculation 2 5 4 4 2 2" xfId="8954" xr:uid="{00000000-0005-0000-0000-00005F200000}"/>
    <cellStyle name="Calculation 2 5 4 4 2 2 2" xfId="8955" xr:uid="{00000000-0005-0000-0000-000060200000}"/>
    <cellStyle name="Calculation 2 5 4 4 2 2 3" xfId="8956" xr:uid="{00000000-0005-0000-0000-000061200000}"/>
    <cellStyle name="Calculation 2 5 4 4 2 2 4" xfId="8957" xr:uid="{00000000-0005-0000-0000-000062200000}"/>
    <cellStyle name="Calculation 2 5 4 4 2 2 5" xfId="8958" xr:uid="{00000000-0005-0000-0000-000063200000}"/>
    <cellStyle name="Calculation 2 5 4 4 2 2 6" xfId="8959" xr:uid="{00000000-0005-0000-0000-000064200000}"/>
    <cellStyle name="Calculation 2 5 4 4 2 2 7" xfId="8960" xr:uid="{00000000-0005-0000-0000-000065200000}"/>
    <cellStyle name="Calculation 2 5 4 4 2 3" xfId="8961" xr:uid="{00000000-0005-0000-0000-000066200000}"/>
    <cellStyle name="Calculation 2 5 4 4 2 4" xfId="8962" xr:uid="{00000000-0005-0000-0000-000067200000}"/>
    <cellStyle name="Calculation 2 5 4 4 3" xfId="8963" xr:uid="{00000000-0005-0000-0000-000068200000}"/>
    <cellStyle name="Calculation 2 5 4 4 3 2" xfId="8964" xr:uid="{00000000-0005-0000-0000-000069200000}"/>
    <cellStyle name="Calculation 2 5 4 4 3 2 2" xfId="8965" xr:uid="{00000000-0005-0000-0000-00006A200000}"/>
    <cellStyle name="Calculation 2 5 4 4 3 2 3" xfId="8966" xr:uid="{00000000-0005-0000-0000-00006B200000}"/>
    <cellStyle name="Calculation 2 5 4 4 3 2 4" xfId="8967" xr:uid="{00000000-0005-0000-0000-00006C200000}"/>
    <cellStyle name="Calculation 2 5 4 4 3 2 5" xfId="8968" xr:uid="{00000000-0005-0000-0000-00006D200000}"/>
    <cellStyle name="Calculation 2 5 4 4 3 2 6" xfId="8969" xr:uid="{00000000-0005-0000-0000-00006E200000}"/>
    <cellStyle name="Calculation 2 5 4 4 3 2 7" xfId="8970" xr:uid="{00000000-0005-0000-0000-00006F200000}"/>
    <cellStyle name="Calculation 2 5 4 4 3 3" xfId="8971" xr:uid="{00000000-0005-0000-0000-000070200000}"/>
    <cellStyle name="Calculation 2 5 4 4 3 4" xfId="8972" xr:uid="{00000000-0005-0000-0000-000071200000}"/>
    <cellStyle name="Calculation 2 5 4 4 4" xfId="8973" xr:uid="{00000000-0005-0000-0000-000072200000}"/>
    <cellStyle name="Calculation 2 5 4 4 4 2" xfId="8974" xr:uid="{00000000-0005-0000-0000-000073200000}"/>
    <cellStyle name="Calculation 2 5 4 4 4 2 2" xfId="8975" xr:uid="{00000000-0005-0000-0000-000074200000}"/>
    <cellStyle name="Calculation 2 5 4 4 4 2 3" xfId="8976" xr:uid="{00000000-0005-0000-0000-000075200000}"/>
    <cellStyle name="Calculation 2 5 4 4 4 2 4" xfId="8977" xr:uid="{00000000-0005-0000-0000-000076200000}"/>
    <cellStyle name="Calculation 2 5 4 4 4 2 5" xfId="8978" xr:uid="{00000000-0005-0000-0000-000077200000}"/>
    <cellStyle name="Calculation 2 5 4 4 4 2 6" xfId="8979" xr:uid="{00000000-0005-0000-0000-000078200000}"/>
    <cellStyle name="Calculation 2 5 4 4 4 2 7" xfId="8980" xr:uid="{00000000-0005-0000-0000-000079200000}"/>
    <cellStyle name="Calculation 2 5 4 4 4 3" xfId="8981" xr:uid="{00000000-0005-0000-0000-00007A200000}"/>
    <cellStyle name="Calculation 2 5 4 4 4 4" xfId="8982" xr:uid="{00000000-0005-0000-0000-00007B200000}"/>
    <cellStyle name="Calculation 2 5 4 4 5" xfId="8983" xr:uid="{00000000-0005-0000-0000-00007C200000}"/>
    <cellStyle name="Calculation 2 5 4 4 5 2" xfId="8984" xr:uid="{00000000-0005-0000-0000-00007D200000}"/>
    <cellStyle name="Calculation 2 5 4 4 5 3" xfId="8985" xr:uid="{00000000-0005-0000-0000-00007E200000}"/>
    <cellStyle name="Calculation 2 5 4 4 5 4" xfId="8986" xr:uid="{00000000-0005-0000-0000-00007F200000}"/>
    <cellStyle name="Calculation 2 5 4 4 5 5" xfId="8987" xr:uid="{00000000-0005-0000-0000-000080200000}"/>
    <cellStyle name="Calculation 2 5 4 4 5 6" xfId="8988" xr:uid="{00000000-0005-0000-0000-000081200000}"/>
    <cellStyle name="Calculation 2 5 4 4 5 7" xfId="8989" xr:uid="{00000000-0005-0000-0000-000082200000}"/>
    <cellStyle name="Calculation 2 5 4 4 5 8" xfId="8990" xr:uid="{00000000-0005-0000-0000-000083200000}"/>
    <cellStyle name="Calculation 2 5 4 4 6" xfId="8991" xr:uid="{00000000-0005-0000-0000-000084200000}"/>
    <cellStyle name="Calculation 2 5 4 4 6 2" xfId="8992" xr:uid="{00000000-0005-0000-0000-000085200000}"/>
    <cellStyle name="Calculation 2 5 4 4 6 3" xfId="8993" xr:uid="{00000000-0005-0000-0000-000086200000}"/>
    <cellStyle name="Calculation 2 5 4 4 6 4" xfId="8994" xr:uid="{00000000-0005-0000-0000-000087200000}"/>
    <cellStyle name="Calculation 2 5 4 4 6 5" xfId="8995" xr:uid="{00000000-0005-0000-0000-000088200000}"/>
    <cellStyle name="Calculation 2 5 4 4 6 6" xfId="8996" xr:uid="{00000000-0005-0000-0000-000089200000}"/>
    <cellStyle name="Calculation 2 5 4 4 6 7" xfId="8997" xr:uid="{00000000-0005-0000-0000-00008A200000}"/>
    <cellStyle name="Calculation 2 5 4 4 7" xfId="8998" xr:uid="{00000000-0005-0000-0000-00008B200000}"/>
    <cellStyle name="Calculation 2 5 4 4 8" xfId="8999" xr:uid="{00000000-0005-0000-0000-00008C200000}"/>
    <cellStyle name="Calculation 2 5 4 4 9" xfId="9000" xr:uid="{00000000-0005-0000-0000-00008D200000}"/>
    <cellStyle name="Calculation 2 5 4 5" xfId="9001" xr:uid="{00000000-0005-0000-0000-00008E200000}"/>
    <cellStyle name="Calculation 2 5 4 5 2" xfId="9002" xr:uid="{00000000-0005-0000-0000-00008F200000}"/>
    <cellStyle name="Calculation 2 5 4 5 2 2" xfId="9003" xr:uid="{00000000-0005-0000-0000-000090200000}"/>
    <cellStyle name="Calculation 2 5 4 5 2 3" xfId="9004" xr:uid="{00000000-0005-0000-0000-000091200000}"/>
    <cellStyle name="Calculation 2 5 4 5 2 4" xfId="9005" xr:uid="{00000000-0005-0000-0000-000092200000}"/>
    <cellStyle name="Calculation 2 5 4 5 2 5" xfId="9006" xr:uid="{00000000-0005-0000-0000-000093200000}"/>
    <cellStyle name="Calculation 2 5 4 5 2 6" xfId="9007" xr:uid="{00000000-0005-0000-0000-000094200000}"/>
    <cellStyle name="Calculation 2 5 4 5 2 7" xfId="9008" xr:uid="{00000000-0005-0000-0000-000095200000}"/>
    <cellStyle name="Calculation 2 5 4 5 3" xfId="9009" xr:uid="{00000000-0005-0000-0000-000096200000}"/>
    <cellStyle name="Calculation 2 5 4 5 4" xfId="9010" xr:uid="{00000000-0005-0000-0000-000097200000}"/>
    <cellStyle name="Calculation 2 5 4 5 5" xfId="9011" xr:uid="{00000000-0005-0000-0000-000098200000}"/>
    <cellStyle name="Calculation 2 5 4 6" xfId="9012" xr:uid="{00000000-0005-0000-0000-000099200000}"/>
    <cellStyle name="Calculation 2 5 4 6 2" xfId="9013" xr:uid="{00000000-0005-0000-0000-00009A200000}"/>
    <cellStyle name="Calculation 2 5 4 6 2 2" xfId="9014" xr:uid="{00000000-0005-0000-0000-00009B200000}"/>
    <cellStyle name="Calculation 2 5 4 6 2 3" xfId="9015" xr:uid="{00000000-0005-0000-0000-00009C200000}"/>
    <cellStyle name="Calculation 2 5 4 6 2 4" xfId="9016" xr:uid="{00000000-0005-0000-0000-00009D200000}"/>
    <cellStyle name="Calculation 2 5 4 6 2 5" xfId="9017" xr:uid="{00000000-0005-0000-0000-00009E200000}"/>
    <cellStyle name="Calculation 2 5 4 6 2 6" xfId="9018" xr:uid="{00000000-0005-0000-0000-00009F200000}"/>
    <cellStyle name="Calculation 2 5 4 6 2 7" xfId="9019" xr:uid="{00000000-0005-0000-0000-0000A0200000}"/>
    <cellStyle name="Calculation 2 5 4 6 3" xfId="9020" xr:uid="{00000000-0005-0000-0000-0000A1200000}"/>
    <cellStyle name="Calculation 2 5 4 6 4" xfId="9021" xr:uid="{00000000-0005-0000-0000-0000A2200000}"/>
    <cellStyle name="Calculation 2 5 4 6 5" xfId="9022" xr:uid="{00000000-0005-0000-0000-0000A3200000}"/>
    <cellStyle name="Calculation 2 5 4 7" xfId="9023" xr:uid="{00000000-0005-0000-0000-0000A4200000}"/>
    <cellStyle name="Calculation 2 5 4 7 2" xfId="9024" xr:uid="{00000000-0005-0000-0000-0000A5200000}"/>
    <cellStyle name="Calculation 2 5 4 7 2 2" xfId="9025" xr:uid="{00000000-0005-0000-0000-0000A6200000}"/>
    <cellStyle name="Calculation 2 5 4 7 2 3" xfId="9026" xr:uid="{00000000-0005-0000-0000-0000A7200000}"/>
    <cellStyle name="Calculation 2 5 4 7 2 4" xfId="9027" xr:uid="{00000000-0005-0000-0000-0000A8200000}"/>
    <cellStyle name="Calculation 2 5 4 7 2 5" xfId="9028" xr:uid="{00000000-0005-0000-0000-0000A9200000}"/>
    <cellStyle name="Calculation 2 5 4 7 2 6" xfId="9029" xr:uid="{00000000-0005-0000-0000-0000AA200000}"/>
    <cellStyle name="Calculation 2 5 4 7 2 7" xfId="9030" xr:uid="{00000000-0005-0000-0000-0000AB200000}"/>
    <cellStyle name="Calculation 2 5 4 7 3" xfId="9031" xr:uid="{00000000-0005-0000-0000-0000AC200000}"/>
    <cellStyle name="Calculation 2 5 4 7 4" xfId="9032" xr:uid="{00000000-0005-0000-0000-0000AD200000}"/>
    <cellStyle name="Calculation 2 5 4 7 5" xfId="9033" xr:uid="{00000000-0005-0000-0000-0000AE200000}"/>
    <cellStyle name="Calculation 2 5 4 8" xfId="9034" xr:uid="{00000000-0005-0000-0000-0000AF200000}"/>
    <cellStyle name="Calculation 2 5 4 8 2" xfId="9035" xr:uid="{00000000-0005-0000-0000-0000B0200000}"/>
    <cellStyle name="Calculation 2 5 4 8 2 2" xfId="9036" xr:uid="{00000000-0005-0000-0000-0000B1200000}"/>
    <cellStyle name="Calculation 2 5 4 8 2 3" xfId="9037" xr:uid="{00000000-0005-0000-0000-0000B2200000}"/>
    <cellStyle name="Calculation 2 5 4 8 2 4" xfId="9038" xr:uid="{00000000-0005-0000-0000-0000B3200000}"/>
    <cellStyle name="Calculation 2 5 4 8 2 5" xfId="9039" xr:uid="{00000000-0005-0000-0000-0000B4200000}"/>
    <cellStyle name="Calculation 2 5 4 8 2 6" xfId="9040" xr:uid="{00000000-0005-0000-0000-0000B5200000}"/>
    <cellStyle name="Calculation 2 5 4 8 2 7" xfId="9041" xr:uid="{00000000-0005-0000-0000-0000B6200000}"/>
    <cellStyle name="Calculation 2 5 4 8 3" xfId="9042" xr:uid="{00000000-0005-0000-0000-0000B7200000}"/>
    <cellStyle name="Calculation 2 5 4 8 4" xfId="9043" xr:uid="{00000000-0005-0000-0000-0000B8200000}"/>
    <cellStyle name="Calculation 2 5 4 8 5" xfId="9044" xr:uid="{00000000-0005-0000-0000-0000B9200000}"/>
    <cellStyle name="Calculation 2 5 4 9" xfId="9045" xr:uid="{00000000-0005-0000-0000-0000BA200000}"/>
    <cellStyle name="Calculation 2 5 4 9 2" xfId="9046" xr:uid="{00000000-0005-0000-0000-0000BB200000}"/>
    <cellStyle name="Calculation 2 5 4 9 3" xfId="9047" xr:uid="{00000000-0005-0000-0000-0000BC200000}"/>
    <cellStyle name="Calculation 2 5 4 9 4" xfId="9048" xr:uid="{00000000-0005-0000-0000-0000BD200000}"/>
    <cellStyle name="Calculation 2 5 4 9 5" xfId="9049" xr:uid="{00000000-0005-0000-0000-0000BE200000}"/>
    <cellStyle name="Calculation 2 5 4 9 6" xfId="9050" xr:uid="{00000000-0005-0000-0000-0000BF200000}"/>
    <cellStyle name="Calculation 2 5 4 9 7" xfId="9051" xr:uid="{00000000-0005-0000-0000-0000C0200000}"/>
    <cellStyle name="Calculation 2 5 4 9 8" xfId="9052" xr:uid="{00000000-0005-0000-0000-0000C1200000}"/>
    <cellStyle name="Calculation 2 5 5" xfId="9053" xr:uid="{00000000-0005-0000-0000-0000C2200000}"/>
    <cellStyle name="Calculation 2 5 5 10" xfId="9054" xr:uid="{00000000-0005-0000-0000-0000C3200000}"/>
    <cellStyle name="Calculation 2 5 5 10 2" xfId="9055" xr:uid="{00000000-0005-0000-0000-0000C4200000}"/>
    <cellStyle name="Calculation 2 5 5 10 3" xfId="9056" xr:uid="{00000000-0005-0000-0000-0000C5200000}"/>
    <cellStyle name="Calculation 2 5 5 10 4" xfId="9057" xr:uid="{00000000-0005-0000-0000-0000C6200000}"/>
    <cellStyle name="Calculation 2 5 5 10 5" xfId="9058" xr:uid="{00000000-0005-0000-0000-0000C7200000}"/>
    <cellStyle name="Calculation 2 5 5 11" xfId="9059" xr:uid="{00000000-0005-0000-0000-0000C8200000}"/>
    <cellStyle name="Calculation 2 5 5 11 2" xfId="9060" xr:uid="{00000000-0005-0000-0000-0000C9200000}"/>
    <cellStyle name="Calculation 2 5 5 11 3" xfId="9061" xr:uid="{00000000-0005-0000-0000-0000CA200000}"/>
    <cellStyle name="Calculation 2 5 5 11 4" xfId="9062" xr:uid="{00000000-0005-0000-0000-0000CB200000}"/>
    <cellStyle name="Calculation 2 5 5 11 5" xfId="9063" xr:uid="{00000000-0005-0000-0000-0000CC200000}"/>
    <cellStyle name="Calculation 2 5 5 12" xfId="9064" xr:uid="{00000000-0005-0000-0000-0000CD200000}"/>
    <cellStyle name="Calculation 2 5 5 12 2" xfId="9065" xr:uid="{00000000-0005-0000-0000-0000CE200000}"/>
    <cellStyle name="Calculation 2 5 5 12 3" xfId="9066" xr:uid="{00000000-0005-0000-0000-0000CF200000}"/>
    <cellStyle name="Calculation 2 5 5 12 4" xfId="9067" xr:uid="{00000000-0005-0000-0000-0000D0200000}"/>
    <cellStyle name="Calculation 2 5 5 12 5" xfId="9068" xr:uid="{00000000-0005-0000-0000-0000D1200000}"/>
    <cellStyle name="Calculation 2 5 5 13" xfId="9069" xr:uid="{00000000-0005-0000-0000-0000D2200000}"/>
    <cellStyle name="Calculation 2 5 5 13 2" xfId="9070" xr:uid="{00000000-0005-0000-0000-0000D3200000}"/>
    <cellStyle name="Calculation 2 5 5 13 3" xfId="9071" xr:uid="{00000000-0005-0000-0000-0000D4200000}"/>
    <cellStyle name="Calculation 2 5 5 13 4" xfId="9072" xr:uid="{00000000-0005-0000-0000-0000D5200000}"/>
    <cellStyle name="Calculation 2 5 5 13 5" xfId="9073" xr:uid="{00000000-0005-0000-0000-0000D6200000}"/>
    <cellStyle name="Calculation 2 5 5 14" xfId="9074" xr:uid="{00000000-0005-0000-0000-0000D7200000}"/>
    <cellStyle name="Calculation 2 5 5 14 2" xfId="9075" xr:uid="{00000000-0005-0000-0000-0000D8200000}"/>
    <cellStyle name="Calculation 2 5 5 14 3" xfId="9076" xr:uid="{00000000-0005-0000-0000-0000D9200000}"/>
    <cellStyle name="Calculation 2 5 5 14 4" xfId="9077" xr:uid="{00000000-0005-0000-0000-0000DA200000}"/>
    <cellStyle name="Calculation 2 5 5 14 5" xfId="9078" xr:uid="{00000000-0005-0000-0000-0000DB200000}"/>
    <cellStyle name="Calculation 2 5 5 15" xfId="9079" xr:uid="{00000000-0005-0000-0000-0000DC200000}"/>
    <cellStyle name="Calculation 2 5 5 15 2" xfId="9080" xr:uid="{00000000-0005-0000-0000-0000DD200000}"/>
    <cellStyle name="Calculation 2 5 5 15 3" xfId="9081" xr:uid="{00000000-0005-0000-0000-0000DE200000}"/>
    <cellStyle name="Calculation 2 5 5 15 4" xfId="9082" xr:uid="{00000000-0005-0000-0000-0000DF200000}"/>
    <cellStyle name="Calculation 2 5 5 15 5" xfId="9083" xr:uid="{00000000-0005-0000-0000-0000E0200000}"/>
    <cellStyle name="Calculation 2 5 5 16" xfId="9084" xr:uid="{00000000-0005-0000-0000-0000E1200000}"/>
    <cellStyle name="Calculation 2 5 5 16 2" xfId="9085" xr:uid="{00000000-0005-0000-0000-0000E2200000}"/>
    <cellStyle name="Calculation 2 5 5 16 3" xfId="9086" xr:uid="{00000000-0005-0000-0000-0000E3200000}"/>
    <cellStyle name="Calculation 2 5 5 16 4" xfId="9087" xr:uid="{00000000-0005-0000-0000-0000E4200000}"/>
    <cellStyle name="Calculation 2 5 5 16 5" xfId="9088" xr:uid="{00000000-0005-0000-0000-0000E5200000}"/>
    <cellStyle name="Calculation 2 5 5 17" xfId="9089" xr:uid="{00000000-0005-0000-0000-0000E6200000}"/>
    <cellStyle name="Calculation 2 5 5 17 2" xfId="9090" xr:uid="{00000000-0005-0000-0000-0000E7200000}"/>
    <cellStyle name="Calculation 2 5 5 17 3" xfId="9091" xr:uid="{00000000-0005-0000-0000-0000E8200000}"/>
    <cellStyle name="Calculation 2 5 5 17 4" xfId="9092" xr:uid="{00000000-0005-0000-0000-0000E9200000}"/>
    <cellStyle name="Calculation 2 5 5 17 5" xfId="9093" xr:uid="{00000000-0005-0000-0000-0000EA200000}"/>
    <cellStyle name="Calculation 2 5 5 18" xfId="9094" xr:uid="{00000000-0005-0000-0000-0000EB200000}"/>
    <cellStyle name="Calculation 2 5 5 2" xfId="9095" xr:uid="{00000000-0005-0000-0000-0000EC200000}"/>
    <cellStyle name="Calculation 2 5 5 2 10" xfId="9096" xr:uid="{00000000-0005-0000-0000-0000ED200000}"/>
    <cellStyle name="Calculation 2 5 5 2 2" xfId="9097" xr:uid="{00000000-0005-0000-0000-0000EE200000}"/>
    <cellStyle name="Calculation 2 5 5 2 2 2" xfId="9098" xr:uid="{00000000-0005-0000-0000-0000EF200000}"/>
    <cellStyle name="Calculation 2 5 5 2 2 2 2" xfId="9099" xr:uid="{00000000-0005-0000-0000-0000F0200000}"/>
    <cellStyle name="Calculation 2 5 5 2 2 2 3" xfId="9100" xr:uid="{00000000-0005-0000-0000-0000F1200000}"/>
    <cellStyle name="Calculation 2 5 5 2 2 2 4" xfId="9101" xr:uid="{00000000-0005-0000-0000-0000F2200000}"/>
    <cellStyle name="Calculation 2 5 5 2 2 2 5" xfId="9102" xr:uid="{00000000-0005-0000-0000-0000F3200000}"/>
    <cellStyle name="Calculation 2 5 5 2 2 2 6" xfId="9103" xr:uid="{00000000-0005-0000-0000-0000F4200000}"/>
    <cellStyle name="Calculation 2 5 5 2 2 2 7" xfId="9104" xr:uid="{00000000-0005-0000-0000-0000F5200000}"/>
    <cellStyle name="Calculation 2 5 5 2 2 3" xfId="9105" xr:uid="{00000000-0005-0000-0000-0000F6200000}"/>
    <cellStyle name="Calculation 2 5 5 2 2 4" xfId="9106" xr:uid="{00000000-0005-0000-0000-0000F7200000}"/>
    <cellStyle name="Calculation 2 5 5 2 3" xfId="9107" xr:uid="{00000000-0005-0000-0000-0000F8200000}"/>
    <cellStyle name="Calculation 2 5 5 2 3 2" xfId="9108" xr:uid="{00000000-0005-0000-0000-0000F9200000}"/>
    <cellStyle name="Calculation 2 5 5 2 3 2 2" xfId="9109" xr:uid="{00000000-0005-0000-0000-0000FA200000}"/>
    <cellStyle name="Calculation 2 5 5 2 3 2 3" xfId="9110" xr:uid="{00000000-0005-0000-0000-0000FB200000}"/>
    <cellStyle name="Calculation 2 5 5 2 3 2 4" xfId="9111" xr:uid="{00000000-0005-0000-0000-0000FC200000}"/>
    <cellStyle name="Calculation 2 5 5 2 3 2 5" xfId="9112" xr:uid="{00000000-0005-0000-0000-0000FD200000}"/>
    <cellStyle name="Calculation 2 5 5 2 3 2 6" xfId="9113" xr:uid="{00000000-0005-0000-0000-0000FE200000}"/>
    <cellStyle name="Calculation 2 5 5 2 3 2 7" xfId="9114" xr:uid="{00000000-0005-0000-0000-0000FF200000}"/>
    <cellStyle name="Calculation 2 5 5 2 3 3" xfId="9115" xr:uid="{00000000-0005-0000-0000-000000210000}"/>
    <cellStyle name="Calculation 2 5 5 2 3 4" xfId="9116" xr:uid="{00000000-0005-0000-0000-000001210000}"/>
    <cellStyle name="Calculation 2 5 5 2 4" xfId="9117" xr:uid="{00000000-0005-0000-0000-000002210000}"/>
    <cellStyle name="Calculation 2 5 5 2 4 2" xfId="9118" xr:uid="{00000000-0005-0000-0000-000003210000}"/>
    <cellStyle name="Calculation 2 5 5 2 4 2 2" xfId="9119" xr:uid="{00000000-0005-0000-0000-000004210000}"/>
    <cellStyle name="Calculation 2 5 5 2 4 2 3" xfId="9120" xr:uid="{00000000-0005-0000-0000-000005210000}"/>
    <cellStyle name="Calculation 2 5 5 2 4 2 4" xfId="9121" xr:uid="{00000000-0005-0000-0000-000006210000}"/>
    <cellStyle name="Calculation 2 5 5 2 4 2 5" xfId="9122" xr:uid="{00000000-0005-0000-0000-000007210000}"/>
    <cellStyle name="Calculation 2 5 5 2 4 2 6" xfId="9123" xr:uid="{00000000-0005-0000-0000-000008210000}"/>
    <cellStyle name="Calculation 2 5 5 2 4 2 7" xfId="9124" xr:uid="{00000000-0005-0000-0000-000009210000}"/>
    <cellStyle name="Calculation 2 5 5 2 4 3" xfId="9125" xr:uid="{00000000-0005-0000-0000-00000A210000}"/>
    <cellStyle name="Calculation 2 5 5 2 4 4" xfId="9126" xr:uid="{00000000-0005-0000-0000-00000B210000}"/>
    <cellStyle name="Calculation 2 5 5 2 5" xfId="9127" xr:uid="{00000000-0005-0000-0000-00000C210000}"/>
    <cellStyle name="Calculation 2 5 5 2 5 2" xfId="9128" xr:uid="{00000000-0005-0000-0000-00000D210000}"/>
    <cellStyle name="Calculation 2 5 5 2 5 3" xfId="9129" xr:uid="{00000000-0005-0000-0000-00000E210000}"/>
    <cellStyle name="Calculation 2 5 5 2 5 4" xfId="9130" xr:uid="{00000000-0005-0000-0000-00000F210000}"/>
    <cellStyle name="Calculation 2 5 5 2 5 5" xfId="9131" xr:uid="{00000000-0005-0000-0000-000010210000}"/>
    <cellStyle name="Calculation 2 5 5 2 5 6" xfId="9132" xr:uid="{00000000-0005-0000-0000-000011210000}"/>
    <cellStyle name="Calculation 2 5 5 2 5 7" xfId="9133" xr:uid="{00000000-0005-0000-0000-000012210000}"/>
    <cellStyle name="Calculation 2 5 5 2 5 8" xfId="9134" xr:uid="{00000000-0005-0000-0000-000013210000}"/>
    <cellStyle name="Calculation 2 5 5 2 6" xfId="9135" xr:uid="{00000000-0005-0000-0000-000014210000}"/>
    <cellStyle name="Calculation 2 5 5 2 6 2" xfId="9136" xr:uid="{00000000-0005-0000-0000-000015210000}"/>
    <cellStyle name="Calculation 2 5 5 2 6 3" xfId="9137" xr:uid="{00000000-0005-0000-0000-000016210000}"/>
    <cellStyle name="Calculation 2 5 5 2 6 4" xfId="9138" xr:uid="{00000000-0005-0000-0000-000017210000}"/>
    <cellStyle name="Calculation 2 5 5 2 6 5" xfId="9139" xr:uid="{00000000-0005-0000-0000-000018210000}"/>
    <cellStyle name="Calculation 2 5 5 2 6 6" xfId="9140" xr:uid="{00000000-0005-0000-0000-000019210000}"/>
    <cellStyle name="Calculation 2 5 5 2 6 7" xfId="9141" xr:uid="{00000000-0005-0000-0000-00001A210000}"/>
    <cellStyle name="Calculation 2 5 5 2 7" xfId="9142" xr:uid="{00000000-0005-0000-0000-00001B210000}"/>
    <cellStyle name="Calculation 2 5 5 2 8" xfId="9143" xr:uid="{00000000-0005-0000-0000-00001C210000}"/>
    <cellStyle name="Calculation 2 5 5 2 9" xfId="9144" xr:uid="{00000000-0005-0000-0000-00001D210000}"/>
    <cellStyle name="Calculation 2 5 5 3" xfId="9145" xr:uid="{00000000-0005-0000-0000-00001E210000}"/>
    <cellStyle name="Calculation 2 5 5 3 2" xfId="9146" xr:uid="{00000000-0005-0000-0000-00001F210000}"/>
    <cellStyle name="Calculation 2 5 5 3 2 2" xfId="9147" xr:uid="{00000000-0005-0000-0000-000020210000}"/>
    <cellStyle name="Calculation 2 5 5 3 2 3" xfId="9148" xr:uid="{00000000-0005-0000-0000-000021210000}"/>
    <cellStyle name="Calculation 2 5 5 3 2 4" xfId="9149" xr:uid="{00000000-0005-0000-0000-000022210000}"/>
    <cellStyle name="Calculation 2 5 5 3 2 5" xfId="9150" xr:uid="{00000000-0005-0000-0000-000023210000}"/>
    <cellStyle name="Calculation 2 5 5 3 2 6" xfId="9151" xr:uid="{00000000-0005-0000-0000-000024210000}"/>
    <cellStyle name="Calculation 2 5 5 3 2 7" xfId="9152" xr:uid="{00000000-0005-0000-0000-000025210000}"/>
    <cellStyle name="Calculation 2 5 5 3 3" xfId="9153" xr:uid="{00000000-0005-0000-0000-000026210000}"/>
    <cellStyle name="Calculation 2 5 5 3 4" xfId="9154" xr:uid="{00000000-0005-0000-0000-000027210000}"/>
    <cellStyle name="Calculation 2 5 5 3 5" xfId="9155" xr:uid="{00000000-0005-0000-0000-000028210000}"/>
    <cellStyle name="Calculation 2 5 5 4" xfId="9156" xr:uid="{00000000-0005-0000-0000-000029210000}"/>
    <cellStyle name="Calculation 2 5 5 4 2" xfId="9157" xr:uid="{00000000-0005-0000-0000-00002A210000}"/>
    <cellStyle name="Calculation 2 5 5 4 2 2" xfId="9158" xr:uid="{00000000-0005-0000-0000-00002B210000}"/>
    <cellStyle name="Calculation 2 5 5 4 2 3" xfId="9159" xr:uid="{00000000-0005-0000-0000-00002C210000}"/>
    <cellStyle name="Calculation 2 5 5 4 2 4" xfId="9160" xr:uid="{00000000-0005-0000-0000-00002D210000}"/>
    <cellStyle name="Calculation 2 5 5 4 2 5" xfId="9161" xr:uid="{00000000-0005-0000-0000-00002E210000}"/>
    <cellStyle name="Calculation 2 5 5 4 2 6" xfId="9162" xr:uid="{00000000-0005-0000-0000-00002F210000}"/>
    <cellStyle name="Calculation 2 5 5 4 2 7" xfId="9163" xr:uid="{00000000-0005-0000-0000-000030210000}"/>
    <cellStyle name="Calculation 2 5 5 4 3" xfId="9164" xr:uid="{00000000-0005-0000-0000-000031210000}"/>
    <cellStyle name="Calculation 2 5 5 4 4" xfId="9165" xr:uid="{00000000-0005-0000-0000-000032210000}"/>
    <cellStyle name="Calculation 2 5 5 4 5" xfId="9166" xr:uid="{00000000-0005-0000-0000-000033210000}"/>
    <cellStyle name="Calculation 2 5 5 5" xfId="9167" xr:uid="{00000000-0005-0000-0000-000034210000}"/>
    <cellStyle name="Calculation 2 5 5 5 2" xfId="9168" xr:uid="{00000000-0005-0000-0000-000035210000}"/>
    <cellStyle name="Calculation 2 5 5 5 2 2" xfId="9169" xr:uid="{00000000-0005-0000-0000-000036210000}"/>
    <cellStyle name="Calculation 2 5 5 5 2 3" xfId="9170" xr:uid="{00000000-0005-0000-0000-000037210000}"/>
    <cellStyle name="Calculation 2 5 5 5 2 4" xfId="9171" xr:uid="{00000000-0005-0000-0000-000038210000}"/>
    <cellStyle name="Calculation 2 5 5 5 2 5" xfId="9172" xr:uid="{00000000-0005-0000-0000-000039210000}"/>
    <cellStyle name="Calculation 2 5 5 5 2 6" xfId="9173" xr:uid="{00000000-0005-0000-0000-00003A210000}"/>
    <cellStyle name="Calculation 2 5 5 5 2 7" xfId="9174" xr:uid="{00000000-0005-0000-0000-00003B210000}"/>
    <cellStyle name="Calculation 2 5 5 5 3" xfId="9175" xr:uid="{00000000-0005-0000-0000-00003C210000}"/>
    <cellStyle name="Calculation 2 5 5 5 4" xfId="9176" xr:uid="{00000000-0005-0000-0000-00003D210000}"/>
    <cellStyle name="Calculation 2 5 5 5 5" xfId="9177" xr:uid="{00000000-0005-0000-0000-00003E210000}"/>
    <cellStyle name="Calculation 2 5 5 6" xfId="9178" xr:uid="{00000000-0005-0000-0000-00003F210000}"/>
    <cellStyle name="Calculation 2 5 5 6 2" xfId="9179" xr:uid="{00000000-0005-0000-0000-000040210000}"/>
    <cellStyle name="Calculation 2 5 5 6 3" xfId="9180" xr:uid="{00000000-0005-0000-0000-000041210000}"/>
    <cellStyle name="Calculation 2 5 5 6 4" xfId="9181" xr:uid="{00000000-0005-0000-0000-000042210000}"/>
    <cellStyle name="Calculation 2 5 5 6 5" xfId="9182" xr:uid="{00000000-0005-0000-0000-000043210000}"/>
    <cellStyle name="Calculation 2 5 5 6 6" xfId="9183" xr:uid="{00000000-0005-0000-0000-000044210000}"/>
    <cellStyle name="Calculation 2 5 5 6 7" xfId="9184" xr:uid="{00000000-0005-0000-0000-000045210000}"/>
    <cellStyle name="Calculation 2 5 5 6 8" xfId="9185" xr:uid="{00000000-0005-0000-0000-000046210000}"/>
    <cellStyle name="Calculation 2 5 5 7" xfId="9186" xr:uid="{00000000-0005-0000-0000-000047210000}"/>
    <cellStyle name="Calculation 2 5 5 7 2" xfId="9187" xr:uid="{00000000-0005-0000-0000-000048210000}"/>
    <cellStyle name="Calculation 2 5 5 7 3" xfId="9188" xr:uid="{00000000-0005-0000-0000-000049210000}"/>
    <cellStyle name="Calculation 2 5 5 7 4" xfId="9189" xr:uid="{00000000-0005-0000-0000-00004A210000}"/>
    <cellStyle name="Calculation 2 5 5 7 5" xfId="9190" xr:uid="{00000000-0005-0000-0000-00004B210000}"/>
    <cellStyle name="Calculation 2 5 5 7 6" xfId="9191" xr:uid="{00000000-0005-0000-0000-00004C210000}"/>
    <cellStyle name="Calculation 2 5 5 7 7" xfId="9192" xr:uid="{00000000-0005-0000-0000-00004D210000}"/>
    <cellStyle name="Calculation 2 5 5 8" xfId="9193" xr:uid="{00000000-0005-0000-0000-00004E210000}"/>
    <cellStyle name="Calculation 2 5 5 8 2" xfId="9194" xr:uid="{00000000-0005-0000-0000-00004F210000}"/>
    <cellStyle name="Calculation 2 5 5 8 3" xfId="9195" xr:uid="{00000000-0005-0000-0000-000050210000}"/>
    <cellStyle name="Calculation 2 5 5 8 4" xfId="9196" xr:uid="{00000000-0005-0000-0000-000051210000}"/>
    <cellStyle name="Calculation 2 5 5 8 5" xfId="9197" xr:uid="{00000000-0005-0000-0000-000052210000}"/>
    <cellStyle name="Calculation 2 5 5 9" xfId="9198" xr:uid="{00000000-0005-0000-0000-000053210000}"/>
    <cellStyle name="Calculation 2 5 5 9 2" xfId="9199" xr:uid="{00000000-0005-0000-0000-000054210000}"/>
    <cellStyle name="Calculation 2 5 5 9 3" xfId="9200" xr:uid="{00000000-0005-0000-0000-000055210000}"/>
    <cellStyle name="Calculation 2 5 5 9 4" xfId="9201" xr:uid="{00000000-0005-0000-0000-000056210000}"/>
    <cellStyle name="Calculation 2 5 5 9 5" xfId="9202" xr:uid="{00000000-0005-0000-0000-000057210000}"/>
    <cellStyle name="Calculation 2 5 6" xfId="9203" xr:uid="{00000000-0005-0000-0000-000058210000}"/>
    <cellStyle name="Calculation 2 5 6 10" xfId="9204" xr:uid="{00000000-0005-0000-0000-000059210000}"/>
    <cellStyle name="Calculation 2 5 6 2" xfId="9205" xr:uid="{00000000-0005-0000-0000-00005A210000}"/>
    <cellStyle name="Calculation 2 5 6 2 2" xfId="9206" xr:uid="{00000000-0005-0000-0000-00005B210000}"/>
    <cellStyle name="Calculation 2 5 6 2 2 2" xfId="9207" xr:uid="{00000000-0005-0000-0000-00005C210000}"/>
    <cellStyle name="Calculation 2 5 6 2 2 3" xfId="9208" xr:uid="{00000000-0005-0000-0000-00005D210000}"/>
    <cellStyle name="Calculation 2 5 6 2 2 4" xfId="9209" xr:uid="{00000000-0005-0000-0000-00005E210000}"/>
    <cellStyle name="Calculation 2 5 6 2 2 5" xfId="9210" xr:uid="{00000000-0005-0000-0000-00005F210000}"/>
    <cellStyle name="Calculation 2 5 6 2 2 6" xfId="9211" xr:uid="{00000000-0005-0000-0000-000060210000}"/>
    <cellStyle name="Calculation 2 5 6 2 2 7" xfId="9212" xr:uid="{00000000-0005-0000-0000-000061210000}"/>
    <cellStyle name="Calculation 2 5 6 2 3" xfId="9213" xr:uid="{00000000-0005-0000-0000-000062210000}"/>
    <cellStyle name="Calculation 2 5 6 2 4" xfId="9214" xr:uid="{00000000-0005-0000-0000-000063210000}"/>
    <cellStyle name="Calculation 2 5 6 3" xfId="9215" xr:uid="{00000000-0005-0000-0000-000064210000}"/>
    <cellStyle name="Calculation 2 5 6 3 2" xfId="9216" xr:uid="{00000000-0005-0000-0000-000065210000}"/>
    <cellStyle name="Calculation 2 5 6 3 2 2" xfId="9217" xr:uid="{00000000-0005-0000-0000-000066210000}"/>
    <cellStyle name="Calculation 2 5 6 3 2 3" xfId="9218" xr:uid="{00000000-0005-0000-0000-000067210000}"/>
    <cellStyle name="Calculation 2 5 6 3 2 4" xfId="9219" xr:uid="{00000000-0005-0000-0000-000068210000}"/>
    <cellStyle name="Calculation 2 5 6 3 2 5" xfId="9220" xr:uid="{00000000-0005-0000-0000-000069210000}"/>
    <cellStyle name="Calculation 2 5 6 3 2 6" xfId="9221" xr:uid="{00000000-0005-0000-0000-00006A210000}"/>
    <cellStyle name="Calculation 2 5 6 3 2 7" xfId="9222" xr:uid="{00000000-0005-0000-0000-00006B210000}"/>
    <cellStyle name="Calculation 2 5 6 3 3" xfId="9223" xr:uid="{00000000-0005-0000-0000-00006C210000}"/>
    <cellStyle name="Calculation 2 5 6 3 4" xfId="9224" xr:uid="{00000000-0005-0000-0000-00006D210000}"/>
    <cellStyle name="Calculation 2 5 6 4" xfId="9225" xr:uid="{00000000-0005-0000-0000-00006E210000}"/>
    <cellStyle name="Calculation 2 5 6 4 2" xfId="9226" xr:uid="{00000000-0005-0000-0000-00006F210000}"/>
    <cellStyle name="Calculation 2 5 6 4 2 2" xfId="9227" xr:uid="{00000000-0005-0000-0000-000070210000}"/>
    <cellStyle name="Calculation 2 5 6 4 2 3" xfId="9228" xr:uid="{00000000-0005-0000-0000-000071210000}"/>
    <cellStyle name="Calculation 2 5 6 4 2 4" xfId="9229" xr:uid="{00000000-0005-0000-0000-000072210000}"/>
    <cellStyle name="Calculation 2 5 6 4 2 5" xfId="9230" xr:uid="{00000000-0005-0000-0000-000073210000}"/>
    <cellStyle name="Calculation 2 5 6 4 2 6" xfId="9231" xr:uid="{00000000-0005-0000-0000-000074210000}"/>
    <cellStyle name="Calculation 2 5 6 4 2 7" xfId="9232" xr:uid="{00000000-0005-0000-0000-000075210000}"/>
    <cellStyle name="Calculation 2 5 6 4 3" xfId="9233" xr:uid="{00000000-0005-0000-0000-000076210000}"/>
    <cellStyle name="Calculation 2 5 6 4 4" xfId="9234" xr:uid="{00000000-0005-0000-0000-000077210000}"/>
    <cellStyle name="Calculation 2 5 6 5" xfId="9235" xr:uid="{00000000-0005-0000-0000-000078210000}"/>
    <cellStyle name="Calculation 2 5 6 5 2" xfId="9236" xr:uid="{00000000-0005-0000-0000-000079210000}"/>
    <cellStyle name="Calculation 2 5 6 5 3" xfId="9237" xr:uid="{00000000-0005-0000-0000-00007A210000}"/>
    <cellStyle name="Calculation 2 5 6 5 4" xfId="9238" xr:uid="{00000000-0005-0000-0000-00007B210000}"/>
    <cellStyle name="Calculation 2 5 6 5 5" xfId="9239" xr:uid="{00000000-0005-0000-0000-00007C210000}"/>
    <cellStyle name="Calculation 2 5 6 5 6" xfId="9240" xr:uid="{00000000-0005-0000-0000-00007D210000}"/>
    <cellStyle name="Calculation 2 5 6 5 7" xfId="9241" xr:uid="{00000000-0005-0000-0000-00007E210000}"/>
    <cellStyle name="Calculation 2 5 6 5 8" xfId="9242" xr:uid="{00000000-0005-0000-0000-00007F210000}"/>
    <cellStyle name="Calculation 2 5 6 6" xfId="9243" xr:uid="{00000000-0005-0000-0000-000080210000}"/>
    <cellStyle name="Calculation 2 5 6 6 2" xfId="9244" xr:uid="{00000000-0005-0000-0000-000081210000}"/>
    <cellStyle name="Calculation 2 5 6 6 3" xfId="9245" xr:uid="{00000000-0005-0000-0000-000082210000}"/>
    <cellStyle name="Calculation 2 5 6 6 4" xfId="9246" xr:uid="{00000000-0005-0000-0000-000083210000}"/>
    <cellStyle name="Calculation 2 5 6 6 5" xfId="9247" xr:uid="{00000000-0005-0000-0000-000084210000}"/>
    <cellStyle name="Calculation 2 5 6 6 6" xfId="9248" xr:uid="{00000000-0005-0000-0000-000085210000}"/>
    <cellStyle name="Calculation 2 5 6 6 7" xfId="9249" xr:uid="{00000000-0005-0000-0000-000086210000}"/>
    <cellStyle name="Calculation 2 5 6 7" xfId="9250" xr:uid="{00000000-0005-0000-0000-000087210000}"/>
    <cellStyle name="Calculation 2 5 6 8" xfId="9251" xr:uid="{00000000-0005-0000-0000-000088210000}"/>
    <cellStyle name="Calculation 2 5 6 9" xfId="9252" xr:uid="{00000000-0005-0000-0000-000089210000}"/>
    <cellStyle name="Calculation 2 5 7" xfId="9253" xr:uid="{00000000-0005-0000-0000-00008A210000}"/>
    <cellStyle name="Calculation 2 5 7 10" xfId="9254" xr:uid="{00000000-0005-0000-0000-00008B210000}"/>
    <cellStyle name="Calculation 2 5 7 2" xfId="9255" xr:uid="{00000000-0005-0000-0000-00008C210000}"/>
    <cellStyle name="Calculation 2 5 7 2 2" xfId="9256" xr:uid="{00000000-0005-0000-0000-00008D210000}"/>
    <cellStyle name="Calculation 2 5 7 2 2 2" xfId="9257" xr:uid="{00000000-0005-0000-0000-00008E210000}"/>
    <cellStyle name="Calculation 2 5 7 2 2 3" xfId="9258" xr:uid="{00000000-0005-0000-0000-00008F210000}"/>
    <cellStyle name="Calculation 2 5 7 2 2 4" xfId="9259" xr:uid="{00000000-0005-0000-0000-000090210000}"/>
    <cellStyle name="Calculation 2 5 7 2 2 5" xfId="9260" xr:uid="{00000000-0005-0000-0000-000091210000}"/>
    <cellStyle name="Calculation 2 5 7 2 2 6" xfId="9261" xr:uid="{00000000-0005-0000-0000-000092210000}"/>
    <cellStyle name="Calculation 2 5 7 2 2 7" xfId="9262" xr:uid="{00000000-0005-0000-0000-000093210000}"/>
    <cellStyle name="Calculation 2 5 7 2 3" xfId="9263" xr:uid="{00000000-0005-0000-0000-000094210000}"/>
    <cellStyle name="Calculation 2 5 7 2 4" xfId="9264" xr:uid="{00000000-0005-0000-0000-000095210000}"/>
    <cellStyle name="Calculation 2 5 7 3" xfId="9265" xr:uid="{00000000-0005-0000-0000-000096210000}"/>
    <cellStyle name="Calculation 2 5 7 3 2" xfId="9266" xr:uid="{00000000-0005-0000-0000-000097210000}"/>
    <cellStyle name="Calculation 2 5 7 3 2 2" xfId="9267" xr:uid="{00000000-0005-0000-0000-000098210000}"/>
    <cellStyle name="Calculation 2 5 7 3 2 3" xfId="9268" xr:uid="{00000000-0005-0000-0000-000099210000}"/>
    <cellStyle name="Calculation 2 5 7 3 2 4" xfId="9269" xr:uid="{00000000-0005-0000-0000-00009A210000}"/>
    <cellStyle name="Calculation 2 5 7 3 2 5" xfId="9270" xr:uid="{00000000-0005-0000-0000-00009B210000}"/>
    <cellStyle name="Calculation 2 5 7 3 2 6" xfId="9271" xr:uid="{00000000-0005-0000-0000-00009C210000}"/>
    <cellStyle name="Calculation 2 5 7 3 2 7" xfId="9272" xr:uid="{00000000-0005-0000-0000-00009D210000}"/>
    <cellStyle name="Calculation 2 5 7 3 3" xfId="9273" xr:uid="{00000000-0005-0000-0000-00009E210000}"/>
    <cellStyle name="Calculation 2 5 7 3 4" xfId="9274" xr:uid="{00000000-0005-0000-0000-00009F210000}"/>
    <cellStyle name="Calculation 2 5 7 4" xfId="9275" xr:uid="{00000000-0005-0000-0000-0000A0210000}"/>
    <cellStyle name="Calculation 2 5 7 4 2" xfId="9276" xr:uid="{00000000-0005-0000-0000-0000A1210000}"/>
    <cellStyle name="Calculation 2 5 7 4 2 2" xfId="9277" xr:uid="{00000000-0005-0000-0000-0000A2210000}"/>
    <cellStyle name="Calculation 2 5 7 4 2 3" xfId="9278" xr:uid="{00000000-0005-0000-0000-0000A3210000}"/>
    <cellStyle name="Calculation 2 5 7 4 2 4" xfId="9279" xr:uid="{00000000-0005-0000-0000-0000A4210000}"/>
    <cellStyle name="Calculation 2 5 7 4 2 5" xfId="9280" xr:uid="{00000000-0005-0000-0000-0000A5210000}"/>
    <cellStyle name="Calculation 2 5 7 4 2 6" xfId="9281" xr:uid="{00000000-0005-0000-0000-0000A6210000}"/>
    <cellStyle name="Calculation 2 5 7 4 2 7" xfId="9282" xr:uid="{00000000-0005-0000-0000-0000A7210000}"/>
    <cellStyle name="Calculation 2 5 7 4 3" xfId="9283" xr:uid="{00000000-0005-0000-0000-0000A8210000}"/>
    <cellStyle name="Calculation 2 5 7 4 4" xfId="9284" xr:uid="{00000000-0005-0000-0000-0000A9210000}"/>
    <cellStyle name="Calculation 2 5 7 5" xfId="9285" xr:uid="{00000000-0005-0000-0000-0000AA210000}"/>
    <cellStyle name="Calculation 2 5 7 5 2" xfId="9286" xr:uid="{00000000-0005-0000-0000-0000AB210000}"/>
    <cellStyle name="Calculation 2 5 7 5 3" xfId="9287" xr:uid="{00000000-0005-0000-0000-0000AC210000}"/>
    <cellStyle name="Calculation 2 5 7 5 4" xfId="9288" xr:uid="{00000000-0005-0000-0000-0000AD210000}"/>
    <cellStyle name="Calculation 2 5 7 5 5" xfId="9289" xr:uid="{00000000-0005-0000-0000-0000AE210000}"/>
    <cellStyle name="Calculation 2 5 7 5 6" xfId="9290" xr:uid="{00000000-0005-0000-0000-0000AF210000}"/>
    <cellStyle name="Calculation 2 5 7 5 7" xfId="9291" xr:uid="{00000000-0005-0000-0000-0000B0210000}"/>
    <cellStyle name="Calculation 2 5 7 5 8" xfId="9292" xr:uid="{00000000-0005-0000-0000-0000B1210000}"/>
    <cellStyle name="Calculation 2 5 7 6" xfId="9293" xr:uid="{00000000-0005-0000-0000-0000B2210000}"/>
    <cellStyle name="Calculation 2 5 7 6 2" xfId="9294" xr:uid="{00000000-0005-0000-0000-0000B3210000}"/>
    <cellStyle name="Calculation 2 5 7 6 3" xfId="9295" xr:uid="{00000000-0005-0000-0000-0000B4210000}"/>
    <cellStyle name="Calculation 2 5 7 6 4" xfId="9296" xr:uid="{00000000-0005-0000-0000-0000B5210000}"/>
    <cellStyle name="Calculation 2 5 7 6 5" xfId="9297" xr:uid="{00000000-0005-0000-0000-0000B6210000}"/>
    <cellStyle name="Calculation 2 5 7 6 6" xfId="9298" xr:uid="{00000000-0005-0000-0000-0000B7210000}"/>
    <cellStyle name="Calculation 2 5 7 6 7" xfId="9299" xr:uid="{00000000-0005-0000-0000-0000B8210000}"/>
    <cellStyle name="Calculation 2 5 7 7" xfId="9300" xr:uid="{00000000-0005-0000-0000-0000B9210000}"/>
    <cellStyle name="Calculation 2 5 7 8" xfId="9301" xr:uid="{00000000-0005-0000-0000-0000BA210000}"/>
    <cellStyle name="Calculation 2 5 7 9" xfId="9302" xr:uid="{00000000-0005-0000-0000-0000BB210000}"/>
    <cellStyle name="Calculation 2 5 8" xfId="9303" xr:uid="{00000000-0005-0000-0000-0000BC210000}"/>
    <cellStyle name="Calculation 2 5 8 2" xfId="9304" xr:uid="{00000000-0005-0000-0000-0000BD210000}"/>
    <cellStyle name="Calculation 2 5 8 2 2" xfId="9305" xr:uid="{00000000-0005-0000-0000-0000BE210000}"/>
    <cellStyle name="Calculation 2 5 8 2 3" xfId="9306" xr:uid="{00000000-0005-0000-0000-0000BF210000}"/>
    <cellStyle name="Calculation 2 5 8 2 4" xfId="9307" xr:uid="{00000000-0005-0000-0000-0000C0210000}"/>
    <cellStyle name="Calculation 2 5 8 2 5" xfId="9308" xr:uid="{00000000-0005-0000-0000-0000C1210000}"/>
    <cellStyle name="Calculation 2 5 8 2 6" xfId="9309" xr:uid="{00000000-0005-0000-0000-0000C2210000}"/>
    <cellStyle name="Calculation 2 5 8 2 7" xfId="9310" xr:uid="{00000000-0005-0000-0000-0000C3210000}"/>
    <cellStyle name="Calculation 2 5 8 3" xfId="9311" xr:uid="{00000000-0005-0000-0000-0000C4210000}"/>
    <cellStyle name="Calculation 2 5 8 4" xfId="9312" xr:uid="{00000000-0005-0000-0000-0000C5210000}"/>
    <cellStyle name="Calculation 2 5 8 5" xfId="9313" xr:uid="{00000000-0005-0000-0000-0000C6210000}"/>
    <cellStyle name="Calculation 2 5 9" xfId="9314" xr:uid="{00000000-0005-0000-0000-0000C7210000}"/>
    <cellStyle name="Calculation 2 5 9 2" xfId="9315" xr:uid="{00000000-0005-0000-0000-0000C8210000}"/>
    <cellStyle name="Calculation 2 5 9 2 2" xfId="9316" xr:uid="{00000000-0005-0000-0000-0000C9210000}"/>
    <cellStyle name="Calculation 2 5 9 2 3" xfId="9317" xr:uid="{00000000-0005-0000-0000-0000CA210000}"/>
    <cellStyle name="Calculation 2 5 9 2 4" xfId="9318" xr:uid="{00000000-0005-0000-0000-0000CB210000}"/>
    <cellStyle name="Calculation 2 5 9 2 5" xfId="9319" xr:uid="{00000000-0005-0000-0000-0000CC210000}"/>
    <cellStyle name="Calculation 2 5 9 2 6" xfId="9320" xr:uid="{00000000-0005-0000-0000-0000CD210000}"/>
    <cellStyle name="Calculation 2 5 9 2 7" xfId="9321" xr:uid="{00000000-0005-0000-0000-0000CE210000}"/>
    <cellStyle name="Calculation 2 5 9 3" xfId="9322" xr:uid="{00000000-0005-0000-0000-0000CF210000}"/>
    <cellStyle name="Calculation 2 5 9 4" xfId="9323" xr:uid="{00000000-0005-0000-0000-0000D0210000}"/>
    <cellStyle name="Calculation 2 5 9 5" xfId="9324" xr:uid="{00000000-0005-0000-0000-0000D1210000}"/>
    <cellStyle name="Calculation 2 6" xfId="9325" xr:uid="{00000000-0005-0000-0000-0000D2210000}"/>
    <cellStyle name="Calculation 2 6 10" xfId="9326" xr:uid="{00000000-0005-0000-0000-0000D3210000}"/>
    <cellStyle name="Calculation 2 6 10 2" xfId="9327" xr:uid="{00000000-0005-0000-0000-0000D4210000}"/>
    <cellStyle name="Calculation 2 6 10 3" xfId="9328" xr:uid="{00000000-0005-0000-0000-0000D5210000}"/>
    <cellStyle name="Calculation 2 6 10 4" xfId="9329" xr:uid="{00000000-0005-0000-0000-0000D6210000}"/>
    <cellStyle name="Calculation 2 6 10 5" xfId="9330" xr:uid="{00000000-0005-0000-0000-0000D7210000}"/>
    <cellStyle name="Calculation 2 6 10 6" xfId="9331" xr:uid="{00000000-0005-0000-0000-0000D8210000}"/>
    <cellStyle name="Calculation 2 6 10 7" xfId="9332" xr:uid="{00000000-0005-0000-0000-0000D9210000}"/>
    <cellStyle name="Calculation 2 6 11" xfId="9333" xr:uid="{00000000-0005-0000-0000-0000DA210000}"/>
    <cellStyle name="Calculation 2 6 11 2" xfId="9334" xr:uid="{00000000-0005-0000-0000-0000DB210000}"/>
    <cellStyle name="Calculation 2 6 11 3" xfId="9335" xr:uid="{00000000-0005-0000-0000-0000DC210000}"/>
    <cellStyle name="Calculation 2 6 11 4" xfId="9336" xr:uid="{00000000-0005-0000-0000-0000DD210000}"/>
    <cellStyle name="Calculation 2 6 11 5" xfId="9337" xr:uid="{00000000-0005-0000-0000-0000DE210000}"/>
    <cellStyle name="Calculation 2 6 12" xfId="9338" xr:uid="{00000000-0005-0000-0000-0000DF210000}"/>
    <cellStyle name="Calculation 2 6 12 2" xfId="9339" xr:uid="{00000000-0005-0000-0000-0000E0210000}"/>
    <cellStyle name="Calculation 2 6 12 3" xfId="9340" xr:uid="{00000000-0005-0000-0000-0000E1210000}"/>
    <cellStyle name="Calculation 2 6 12 4" xfId="9341" xr:uid="{00000000-0005-0000-0000-0000E2210000}"/>
    <cellStyle name="Calculation 2 6 12 5" xfId="9342" xr:uid="{00000000-0005-0000-0000-0000E3210000}"/>
    <cellStyle name="Calculation 2 6 13" xfId="9343" xr:uid="{00000000-0005-0000-0000-0000E4210000}"/>
    <cellStyle name="Calculation 2 6 13 2" xfId="9344" xr:uid="{00000000-0005-0000-0000-0000E5210000}"/>
    <cellStyle name="Calculation 2 6 13 3" xfId="9345" xr:uid="{00000000-0005-0000-0000-0000E6210000}"/>
    <cellStyle name="Calculation 2 6 13 4" xfId="9346" xr:uid="{00000000-0005-0000-0000-0000E7210000}"/>
    <cellStyle name="Calculation 2 6 13 5" xfId="9347" xr:uid="{00000000-0005-0000-0000-0000E8210000}"/>
    <cellStyle name="Calculation 2 6 14" xfId="9348" xr:uid="{00000000-0005-0000-0000-0000E9210000}"/>
    <cellStyle name="Calculation 2 6 14 2" xfId="9349" xr:uid="{00000000-0005-0000-0000-0000EA210000}"/>
    <cellStyle name="Calculation 2 6 14 3" xfId="9350" xr:uid="{00000000-0005-0000-0000-0000EB210000}"/>
    <cellStyle name="Calculation 2 6 14 4" xfId="9351" xr:uid="{00000000-0005-0000-0000-0000EC210000}"/>
    <cellStyle name="Calculation 2 6 14 5" xfId="9352" xr:uid="{00000000-0005-0000-0000-0000ED210000}"/>
    <cellStyle name="Calculation 2 6 15" xfId="9353" xr:uid="{00000000-0005-0000-0000-0000EE210000}"/>
    <cellStyle name="Calculation 2 6 15 2" xfId="9354" xr:uid="{00000000-0005-0000-0000-0000EF210000}"/>
    <cellStyle name="Calculation 2 6 15 3" xfId="9355" xr:uid="{00000000-0005-0000-0000-0000F0210000}"/>
    <cellStyle name="Calculation 2 6 15 4" xfId="9356" xr:uid="{00000000-0005-0000-0000-0000F1210000}"/>
    <cellStyle name="Calculation 2 6 15 5" xfId="9357" xr:uid="{00000000-0005-0000-0000-0000F2210000}"/>
    <cellStyle name="Calculation 2 6 16" xfId="9358" xr:uid="{00000000-0005-0000-0000-0000F3210000}"/>
    <cellStyle name="Calculation 2 6 16 2" xfId="9359" xr:uid="{00000000-0005-0000-0000-0000F4210000}"/>
    <cellStyle name="Calculation 2 6 16 3" xfId="9360" xr:uid="{00000000-0005-0000-0000-0000F5210000}"/>
    <cellStyle name="Calculation 2 6 16 4" xfId="9361" xr:uid="{00000000-0005-0000-0000-0000F6210000}"/>
    <cellStyle name="Calculation 2 6 16 5" xfId="9362" xr:uid="{00000000-0005-0000-0000-0000F7210000}"/>
    <cellStyle name="Calculation 2 6 17" xfId="9363" xr:uid="{00000000-0005-0000-0000-0000F8210000}"/>
    <cellStyle name="Calculation 2 6 17 2" xfId="9364" xr:uid="{00000000-0005-0000-0000-0000F9210000}"/>
    <cellStyle name="Calculation 2 6 17 3" xfId="9365" xr:uid="{00000000-0005-0000-0000-0000FA210000}"/>
    <cellStyle name="Calculation 2 6 17 4" xfId="9366" xr:uid="{00000000-0005-0000-0000-0000FB210000}"/>
    <cellStyle name="Calculation 2 6 17 5" xfId="9367" xr:uid="{00000000-0005-0000-0000-0000FC210000}"/>
    <cellStyle name="Calculation 2 6 18" xfId="9368" xr:uid="{00000000-0005-0000-0000-0000FD210000}"/>
    <cellStyle name="Calculation 2 6 2" xfId="9369" xr:uid="{00000000-0005-0000-0000-0000FE210000}"/>
    <cellStyle name="Calculation 2 6 2 10" xfId="9370" xr:uid="{00000000-0005-0000-0000-0000FF210000}"/>
    <cellStyle name="Calculation 2 6 2 10 2" xfId="9371" xr:uid="{00000000-0005-0000-0000-000000220000}"/>
    <cellStyle name="Calculation 2 6 2 10 3" xfId="9372" xr:uid="{00000000-0005-0000-0000-000001220000}"/>
    <cellStyle name="Calculation 2 6 2 10 4" xfId="9373" xr:uid="{00000000-0005-0000-0000-000002220000}"/>
    <cellStyle name="Calculation 2 6 2 10 5" xfId="9374" xr:uid="{00000000-0005-0000-0000-000003220000}"/>
    <cellStyle name="Calculation 2 6 2 11" xfId="9375" xr:uid="{00000000-0005-0000-0000-000004220000}"/>
    <cellStyle name="Calculation 2 6 2 11 2" xfId="9376" xr:uid="{00000000-0005-0000-0000-000005220000}"/>
    <cellStyle name="Calculation 2 6 2 11 3" xfId="9377" xr:uid="{00000000-0005-0000-0000-000006220000}"/>
    <cellStyle name="Calculation 2 6 2 11 4" xfId="9378" xr:uid="{00000000-0005-0000-0000-000007220000}"/>
    <cellStyle name="Calculation 2 6 2 11 5" xfId="9379" xr:uid="{00000000-0005-0000-0000-000008220000}"/>
    <cellStyle name="Calculation 2 6 2 12" xfId="9380" xr:uid="{00000000-0005-0000-0000-000009220000}"/>
    <cellStyle name="Calculation 2 6 2 12 2" xfId="9381" xr:uid="{00000000-0005-0000-0000-00000A220000}"/>
    <cellStyle name="Calculation 2 6 2 12 3" xfId="9382" xr:uid="{00000000-0005-0000-0000-00000B220000}"/>
    <cellStyle name="Calculation 2 6 2 12 4" xfId="9383" xr:uid="{00000000-0005-0000-0000-00000C220000}"/>
    <cellStyle name="Calculation 2 6 2 12 5" xfId="9384" xr:uid="{00000000-0005-0000-0000-00000D220000}"/>
    <cellStyle name="Calculation 2 6 2 13" xfId="9385" xr:uid="{00000000-0005-0000-0000-00000E220000}"/>
    <cellStyle name="Calculation 2 6 2 13 2" xfId="9386" xr:uid="{00000000-0005-0000-0000-00000F220000}"/>
    <cellStyle name="Calculation 2 6 2 13 3" xfId="9387" xr:uid="{00000000-0005-0000-0000-000010220000}"/>
    <cellStyle name="Calculation 2 6 2 13 4" xfId="9388" xr:uid="{00000000-0005-0000-0000-000011220000}"/>
    <cellStyle name="Calculation 2 6 2 13 5" xfId="9389" xr:uid="{00000000-0005-0000-0000-000012220000}"/>
    <cellStyle name="Calculation 2 6 2 14" xfId="9390" xr:uid="{00000000-0005-0000-0000-000013220000}"/>
    <cellStyle name="Calculation 2 6 2 14 2" xfId="9391" xr:uid="{00000000-0005-0000-0000-000014220000}"/>
    <cellStyle name="Calculation 2 6 2 14 3" xfId="9392" xr:uid="{00000000-0005-0000-0000-000015220000}"/>
    <cellStyle name="Calculation 2 6 2 14 4" xfId="9393" xr:uid="{00000000-0005-0000-0000-000016220000}"/>
    <cellStyle name="Calculation 2 6 2 14 5" xfId="9394" xr:uid="{00000000-0005-0000-0000-000017220000}"/>
    <cellStyle name="Calculation 2 6 2 15" xfId="9395" xr:uid="{00000000-0005-0000-0000-000018220000}"/>
    <cellStyle name="Calculation 2 6 2 15 2" xfId="9396" xr:uid="{00000000-0005-0000-0000-000019220000}"/>
    <cellStyle name="Calculation 2 6 2 15 3" xfId="9397" xr:uid="{00000000-0005-0000-0000-00001A220000}"/>
    <cellStyle name="Calculation 2 6 2 15 4" xfId="9398" xr:uid="{00000000-0005-0000-0000-00001B220000}"/>
    <cellStyle name="Calculation 2 6 2 15 5" xfId="9399" xr:uid="{00000000-0005-0000-0000-00001C220000}"/>
    <cellStyle name="Calculation 2 6 2 16" xfId="9400" xr:uid="{00000000-0005-0000-0000-00001D220000}"/>
    <cellStyle name="Calculation 2 6 2 16 2" xfId="9401" xr:uid="{00000000-0005-0000-0000-00001E220000}"/>
    <cellStyle name="Calculation 2 6 2 16 3" xfId="9402" xr:uid="{00000000-0005-0000-0000-00001F220000}"/>
    <cellStyle name="Calculation 2 6 2 16 4" xfId="9403" xr:uid="{00000000-0005-0000-0000-000020220000}"/>
    <cellStyle name="Calculation 2 6 2 16 5" xfId="9404" xr:uid="{00000000-0005-0000-0000-000021220000}"/>
    <cellStyle name="Calculation 2 6 2 17" xfId="9405" xr:uid="{00000000-0005-0000-0000-000022220000}"/>
    <cellStyle name="Calculation 2 6 2 17 2" xfId="9406" xr:uid="{00000000-0005-0000-0000-000023220000}"/>
    <cellStyle name="Calculation 2 6 2 17 3" xfId="9407" xr:uid="{00000000-0005-0000-0000-000024220000}"/>
    <cellStyle name="Calculation 2 6 2 17 4" xfId="9408" xr:uid="{00000000-0005-0000-0000-000025220000}"/>
    <cellStyle name="Calculation 2 6 2 17 5" xfId="9409" xr:uid="{00000000-0005-0000-0000-000026220000}"/>
    <cellStyle name="Calculation 2 6 2 18" xfId="9410" xr:uid="{00000000-0005-0000-0000-000027220000}"/>
    <cellStyle name="Calculation 2 6 2 2" xfId="9411" xr:uid="{00000000-0005-0000-0000-000028220000}"/>
    <cellStyle name="Calculation 2 6 2 2 10" xfId="9412" xr:uid="{00000000-0005-0000-0000-000029220000}"/>
    <cellStyle name="Calculation 2 6 2 2 2" xfId="9413" xr:uid="{00000000-0005-0000-0000-00002A220000}"/>
    <cellStyle name="Calculation 2 6 2 2 2 2" xfId="9414" xr:uid="{00000000-0005-0000-0000-00002B220000}"/>
    <cellStyle name="Calculation 2 6 2 2 2 2 2" xfId="9415" xr:uid="{00000000-0005-0000-0000-00002C220000}"/>
    <cellStyle name="Calculation 2 6 2 2 2 2 3" xfId="9416" xr:uid="{00000000-0005-0000-0000-00002D220000}"/>
    <cellStyle name="Calculation 2 6 2 2 2 2 4" xfId="9417" xr:uid="{00000000-0005-0000-0000-00002E220000}"/>
    <cellStyle name="Calculation 2 6 2 2 2 2 5" xfId="9418" xr:uid="{00000000-0005-0000-0000-00002F220000}"/>
    <cellStyle name="Calculation 2 6 2 2 2 2 6" xfId="9419" xr:uid="{00000000-0005-0000-0000-000030220000}"/>
    <cellStyle name="Calculation 2 6 2 2 2 2 7" xfId="9420" xr:uid="{00000000-0005-0000-0000-000031220000}"/>
    <cellStyle name="Calculation 2 6 2 2 2 3" xfId="9421" xr:uid="{00000000-0005-0000-0000-000032220000}"/>
    <cellStyle name="Calculation 2 6 2 2 2 4" xfId="9422" xr:uid="{00000000-0005-0000-0000-000033220000}"/>
    <cellStyle name="Calculation 2 6 2 2 3" xfId="9423" xr:uid="{00000000-0005-0000-0000-000034220000}"/>
    <cellStyle name="Calculation 2 6 2 2 3 2" xfId="9424" xr:uid="{00000000-0005-0000-0000-000035220000}"/>
    <cellStyle name="Calculation 2 6 2 2 3 2 2" xfId="9425" xr:uid="{00000000-0005-0000-0000-000036220000}"/>
    <cellStyle name="Calculation 2 6 2 2 3 2 3" xfId="9426" xr:uid="{00000000-0005-0000-0000-000037220000}"/>
    <cellStyle name="Calculation 2 6 2 2 3 2 4" xfId="9427" xr:uid="{00000000-0005-0000-0000-000038220000}"/>
    <cellStyle name="Calculation 2 6 2 2 3 2 5" xfId="9428" xr:uid="{00000000-0005-0000-0000-000039220000}"/>
    <cellStyle name="Calculation 2 6 2 2 3 2 6" xfId="9429" xr:uid="{00000000-0005-0000-0000-00003A220000}"/>
    <cellStyle name="Calculation 2 6 2 2 3 2 7" xfId="9430" xr:uid="{00000000-0005-0000-0000-00003B220000}"/>
    <cellStyle name="Calculation 2 6 2 2 3 3" xfId="9431" xr:uid="{00000000-0005-0000-0000-00003C220000}"/>
    <cellStyle name="Calculation 2 6 2 2 3 4" xfId="9432" xr:uid="{00000000-0005-0000-0000-00003D220000}"/>
    <cellStyle name="Calculation 2 6 2 2 4" xfId="9433" xr:uid="{00000000-0005-0000-0000-00003E220000}"/>
    <cellStyle name="Calculation 2 6 2 2 4 2" xfId="9434" xr:uid="{00000000-0005-0000-0000-00003F220000}"/>
    <cellStyle name="Calculation 2 6 2 2 4 2 2" xfId="9435" xr:uid="{00000000-0005-0000-0000-000040220000}"/>
    <cellStyle name="Calculation 2 6 2 2 4 2 3" xfId="9436" xr:uid="{00000000-0005-0000-0000-000041220000}"/>
    <cellStyle name="Calculation 2 6 2 2 4 2 4" xfId="9437" xr:uid="{00000000-0005-0000-0000-000042220000}"/>
    <cellStyle name="Calculation 2 6 2 2 4 2 5" xfId="9438" xr:uid="{00000000-0005-0000-0000-000043220000}"/>
    <cellStyle name="Calculation 2 6 2 2 4 2 6" xfId="9439" xr:uid="{00000000-0005-0000-0000-000044220000}"/>
    <cellStyle name="Calculation 2 6 2 2 4 2 7" xfId="9440" xr:uid="{00000000-0005-0000-0000-000045220000}"/>
    <cellStyle name="Calculation 2 6 2 2 4 3" xfId="9441" xr:uid="{00000000-0005-0000-0000-000046220000}"/>
    <cellStyle name="Calculation 2 6 2 2 4 4" xfId="9442" xr:uid="{00000000-0005-0000-0000-000047220000}"/>
    <cellStyle name="Calculation 2 6 2 2 5" xfId="9443" xr:uid="{00000000-0005-0000-0000-000048220000}"/>
    <cellStyle name="Calculation 2 6 2 2 5 2" xfId="9444" xr:uid="{00000000-0005-0000-0000-000049220000}"/>
    <cellStyle name="Calculation 2 6 2 2 5 3" xfId="9445" xr:uid="{00000000-0005-0000-0000-00004A220000}"/>
    <cellStyle name="Calculation 2 6 2 2 5 4" xfId="9446" xr:uid="{00000000-0005-0000-0000-00004B220000}"/>
    <cellStyle name="Calculation 2 6 2 2 5 5" xfId="9447" xr:uid="{00000000-0005-0000-0000-00004C220000}"/>
    <cellStyle name="Calculation 2 6 2 2 5 6" xfId="9448" xr:uid="{00000000-0005-0000-0000-00004D220000}"/>
    <cellStyle name="Calculation 2 6 2 2 5 7" xfId="9449" xr:uid="{00000000-0005-0000-0000-00004E220000}"/>
    <cellStyle name="Calculation 2 6 2 2 5 8" xfId="9450" xr:uid="{00000000-0005-0000-0000-00004F220000}"/>
    <cellStyle name="Calculation 2 6 2 2 6" xfId="9451" xr:uid="{00000000-0005-0000-0000-000050220000}"/>
    <cellStyle name="Calculation 2 6 2 2 6 2" xfId="9452" xr:uid="{00000000-0005-0000-0000-000051220000}"/>
    <cellStyle name="Calculation 2 6 2 2 6 3" xfId="9453" xr:uid="{00000000-0005-0000-0000-000052220000}"/>
    <cellStyle name="Calculation 2 6 2 2 6 4" xfId="9454" xr:uid="{00000000-0005-0000-0000-000053220000}"/>
    <cellStyle name="Calculation 2 6 2 2 6 5" xfId="9455" xr:uid="{00000000-0005-0000-0000-000054220000}"/>
    <cellStyle name="Calculation 2 6 2 2 6 6" xfId="9456" xr:uid="{00000000-0005-0000-0000-000055220000}"/>
    <cellStyle name="Calculation 2 6 2 2 6 7" xfId="9457" xr:uid="{00000000-0005-0000-0000-000056220000}"/>
    <cellStyle name="Calculation 2 6 2 2 7" xfId="9458" xr:uid="{00000000-0005-0000-0000-000057220000}"/>
    <cellStyle name="Calculation 2 6 2 2 8" xfId="9459" xr:uid="{00000000-0005-0000-0000-000058220000}"/>
    <cellStyle name="Calculation 2 6 2 2 9" xfId="9460" xr:uid="{00000000-0005-0000-0000-000059220000}"/>
    <cellStyle name="Calculation 2 6 2 3" xfId="9461" xr:uid="{00000000-0005-0000-0000-00005A220000}"/>
    <cellStyle name="Calculation 2 6 2 3 2" xfId="9462" xr:uid="{00000000-0005-0000-0000-00005B220000}"/>
    <cellStyle name="Calculation 2 6 2 3 2 2" xfId="9463" xr:uid="{00000000-0005-0000-0000-00005C220000}"/>
    <cellStyle name="Calculation 2 6 2 3 2 3" xfId="9464" xr:uid="{00000000-0005-0000-0000-00005D220000}"/>
    <cellStyle name="Calculation 2 6 2 3 2 4" xfId="9465" xr:uid="{00000000-0005-0000-0000-00005E220000}"/>
    <cellStyle name="Calculation 2 6 2 3 2 5" xfId="9466" xr:uid="{00000000-0005-0000-0000-00005F220000}"/>
    <cellStyle name="Calculation 2 6 2 3 2 6" xfId="9467" xr:uid="{00000000-0005-0000-0000-000060220000}"/>
    <cellStyle name="Calculation 2 6 2 3 2 7" xfId="9468" xr:uid="{00000000-0005-0000-0000-000061220000}"/>
    <cellStyle name="Calculation 2 6 2 3 3" xfId="9469" xr:uid="{00000000-0005-0000-0000-000062220000}"/>
    <cellStyle name="Calculation 2 6 2 3 4" xfId="9470" xr:uid="{00000000-0005-0000-0000-000063220000}"/>
    <cellStyle name="Calculation 2 6 2 3 5" xfId="9471" xr:uid="{00000000-0005-0000-0000-000064220000}"/>
    <cellStyle name="Calculation 2 6 2 4" xfId="9472" xr:uid="{00000000-0005-0000-0000-000065220000}"/>
    <cellStyle name="Calculation 2 6 2 4 2" xfId="9473" xr:uid="{00000000-0005-0000-0000-000066220000}"/>
    <cellStyle name="Calculation 2 6 2 4 2 2" xfId="9474" xr:uid="{00000000-0005-0000-0000-000067220000}"/>
    <cellStyle name="Calculation 2 6 2 4 2 3" xfId="9475" xr:uid="{00000000-0005-0000-0000-000068220000}"/>
    <cellStyle name="Calculation 2 6 2 4 2 4" xfId="9476" xr:uid="{00000000-0005-0000-0000-000069220000}"/>
    <cellStyle name="Calculation 2 6 2 4 2 5" xfId="9477" xr:uid="{00000000-0005-0000-0000-00006A220000}"/>
    <cellStyle name="Calculation 2 6 2 4 2 6" xfId="9478" xr:uid="{00000000-0005-0000-0000-00006B220000}"/>
    <cellStyle name="Calculation 2 6 2 4 2 7" xfId="9479" xr:uid="{00000000-0005-0000-0000-00006C220000}"/>
    <cellStyle name="Calculation 2 6 2 4 3" xfId="9480" xr:uid="{00000000-0005-0000-0000-00006D220000}"/>
    <cellStyle name="Calculation 2 6 2 4 4" xfId="9481" xr:uid="{00000000-0005-0000-0000-00006E220000}"/>
    <cellStyle name="Calculation 2 6 2 4 5" xfId="9482" xr:uid="{00000000-0005-0000-0000-00006F220000}"/>
    <cellStyle name="Calculation 2 6 2 5" xfId="9483" xr:uid="{00000000-0005-0000-0000-000070220000}"/>
    <cellStyle name="Calculation 2 6 2 5 2" xfId="9484" xr:uid="{00000000-0005-0000-0000-000071220000}"/>
    <cellStyle name="Calculation 2 6 2 5 2 2" xfId="9485" xr:uid="{00000000-0005-0000-0000-000072220000}"/>
    <cellStyle name="Calculation 2 6 2 5 2 3" xfId="9486" xr:uid="{00000000-0005-0000-0000-000073220000}"/>
    <cellStyle name="Calculation 2 6 2 5 2 4" xfId="9487" xr:uid="{00000000-0005-0000-0000-000074220000}"/>
    <cellStyle name="Calculation 2 6 2 5 2 5" xfId="9488" xr:uid="{00000000-0005-0000-0000-000075220000}"/>
    <cellStyle name="Calculation 2 6 2 5 2 6" xfId="9489" xr:uid="{00000000-0005-0000-0000-000076220000}"/>
    <cellStyle name="Calculation 2 6 2 5 2 7" xfId="9490" xr:uid="{00000000-0005-0000-0000-000077220000}"/>
    <cellStyle name="Calculation 2 6 2 5 3" xfId="9491" xr:uid="{00000000-0005-0000-0000-000078220000}"/>
    <cellStyle name="Calculation 2 6 2 5 4" xfId="9492" xr:uid="{00000000-0005-0000-0000-000079220000}"/>
    <cellStyle name="Calculation 2 6 2 5 5" xfId="9493" xr:uid="{00000000-0005-0000-0000-00007A220000}"/>
    <cellStyle name="Calculation 2 6 2 6" xfId="9494" xr:uid="{00000000-0005-0000-0000-00007B220000}"/>
    <cellStyle name="Calculation 2 6 2 6 2" xfId="9495" xr:uid="{00000000-0005-0000-0000-00007C220000}"/>
    <cellStyle name="Calculation 2 6 2 6 3" xfId="9496" xr:uid="{00000000-0005-0000-0000-00007D220000}"/>
    <cellStyle name="Calculation 2 6 2 6 4" xfId="9497" xr:uid="{00000000-0005-0000-0000-00007E220000}"/>
    <cellStyle name="Calculation 2 6 2 6 5" xfId="9498" xr:uid="{00000000-0005-0000-0000-00007F220000}"/>
    <cellStyle name="Calculation 2 6 2 6 6" xfId="9499" xr:uid="{00000000-0005-0000-0000-000080220000}"/>
    <cellStyle name="Calculation 2 6 2 6 7" xfId="9500" xr:uid="{00000000-0005-0000-0000-000081220000}"/>
    <cellStyle name="Calculation 2 6 2 6 8" xfId="9501" xr:uid="{00000000-0005-0000-0000-000082220000}"/>
    <cellStyle name="Calculation 2 6 2 7" xfId="9502" xr:uid="{00000000-0005-0000-0000-000083220000}"/>
    <cellStyle name="Calculation 2 6 2 7 2" xfId="9503" xr:uid="{00000000-0005-0000-0000-000084220000}"/>
    <cellStyle name="Calculation 2 6 2 7 3" xfId="9504" xr:uid="{00000000-0005-0000-0000-000085220000}"/>
    <cellStyle name="Calculation 2 6 2 7 4" xfId="9505" xr:uid="{00000000-0005-0000-0000-000086220000}"/>
    <cellStyle name="Calculation 2 6 2 7 5" xfId="9506" xr:uid="{00000000-0005-0000-0000-000087220000}"/>
    <cellStyle name="Calculation 2 6 2 7 6" xfId="9507" xr:uid="{00000000-0005-0000-0000-000088220000}"/>
    <cellStyle name="Calculation 2 6 2 7 7" xfId="9508" xr:uid="{00000000-0005-0000-0000-000089220000}"/>
    <cellStyle name="Calculation 2 6 2 8" xfId="9509" xr:uid="{00000000-0005-0000-0000-00008A220000}"/>
    <cellStyle name="Calculation 2 6 2 8 2" xfId="9510" xr:uid="{00000000-0005-0000-0000-00008B220000}"/>
    <cellStyle name="Calculation 2 6 2 8 3" xfId="9511" xr:uid="{00000000-0005-0000-0000-00008C220000}"/>
    <cellStyle name="Calculation 2 6 2 8 4" xfId="9512" xr:uid="{00000000-0005-0000-0000-00008D220000}"/>
    <cellStyle name="Calculation 2 6 2 8 5" xfId="9513" xr:uid="{00000000-0005-0000-0000-00008E220000}"/>
    <cellStyle name="Calculation 2 6 2 9" xfId="9514" xr:uid="{00000000-0005-0000-0000-00008F220000}"/>
    <cellStyle name="Calculation 2 6 2 9 2" xfId="9515" xr:uid="{00000000-0005-0000-0000-000090220000}"/>
    <cellStyle name="Calculation 2 6 2 9 3" xfId="9516" xr:uid="{00000000-0005-0000-0000-000091220000}"/>
    <cellStyle name="Calculation 2 6 2 9 4" xfId="9517" xr:uid="{00000000-0005-0000-0000-000092220000}"/>
    <cellStyle name="Calculation 2 6 2 9 5" xfId="9518" xr:uid="{00000000-0005-0000-0000-000093220000}"/>
    <cellStyle name="Calculation 2 6 3" xfId="9519" xr:uid="{00000000-0005-0000-0000-000094220000}"/>
    <cellStyle name="Calculation 2 6 3 10" xfId="9520" xr:uid="{00000000-0005-0000-0000-000095220000}"/>
    <cellStyle name="Calculation 2 6 3 2" xfId="9521" xr:uid="{00000000-0005-0000-0000-000096220000}"/>
    <cellStyle name="Calculation 2 6 3 2 2" xfId="9522" xr:uid="{00000000-0005-0000-0000-000097220000}"/>
    <cellStyle name="Calculation 2 6 3 2 2 2" xfId="9523" xr:uid="{00000000-0005-0000-0000-000098220000}"/>
    <cellStyle name="Calculation 2 6 3 2 2 3" xfId="9524" xr:uid="{00000000-0005-0000-0000-000099220000}"/>
    <cellStyle name="Calculation 2 6 3 2 2 4" xfId="9525" xr:uid="{00000000-0005-0000-0000-00009A220000}"/>
    <cellStyle name="Calculation 2 6 3 2 2 5" xfId="9526" xr:uid="{00000000-0005-0000-0000-00009B220000}"/>
    <cellStyle name="Calculation 2 6 3 2 2 6" xfId="9527" xr:uid="{00000000-0005-0000-0000-00009C220000}"/>
    <cellStyle name="Calculation 2 6 3 2 2 7" xfId="9528" xr:uid="{00000000-0005-0000-0000-00009D220000}"/>
    <cellStyle name="Calculation 2 6 3 2 3" xfId="9529" xr:uid="{00000000-0005-0000-0000-00009E220000}"/>
    <cellStyle name="Calculation 2 6 3 2 4" xfId="9530" xr:uid="{00000000-0005-0000-0000-00009F220000}"/>
    <cellStyle name="Calculation 2 6 3 3" xfId="9531" xr:uid="{00000000-0005-0000-0000-0000A0220000}"/>
    <cellStyle name="Calculation 2 6 3 3 2" xfId="9532" xr:uid="{00000000-0005-0000-0000-0000A1220000}"/>
    <cellStyle name="Calculation 2 6 3 3 2 2" xfId="9533" xr:uid="{00000000-0005-0000-0000-0000A2220000}"/>
    <cellStyle name="Calculation 2 6 3 3 2 3" xfId="9534" xr:uid="{00000000-0005-0000-0000-0000A3220000}"/>
    <cellStyle name="Calculation 2 6 3 3 2 4" xfId="9535" xr:uid="{00000000-0005-0000-0000-0000A4220000}"/>
    <cellStyle name="Calculation 2 6 3 3 2 5" xfId="9536" xr:uid="{00000000-0005-0000-0000-0000A5220000}"/>
    <cellStyle name="Calculation 2 6 3 3 2 6" xfId="9537" xr:uid="{00000000-0005-0000-0000-0000A6220000}"/>
    <cellStyle name="Calculation 2 6 3 3 2 7" xfId="9538" xr:uid="{00000000-0005-0000-0000-0000A7220000}"/>
    <cellStyle name="Calculation 2 6 3 3 3" xfId="9539" xr:uid="{00000000-0005-0000-0000-0000A8220000}"/>
    <cellStyle name="Calculation 2 6 3 3 4" xfId="9540" xr:uid="{00000000-0005-0000-0000-0000A9220000}"/>
    <cellStyle name="Calculation 2 6 3 4" xfId="9541" xr:uid="{00000000-0005-0000-0000-0000AA220000}"/>
    <cellStyle name="Calculation 2 6 3 4 2" xfId="9542" xr:uid="{00000000-0005-0000-0000-0000AB220000}"/>
    <cellStyle name="Calculation 2 6 3 4 2 2" xfId="9543" xr:uid="{00000000-0005-0000-0000-0000AC220000}"/>
    <cellStyle name="Calculation 2 6 3 4 2 3" xfId="9544" xr:uid="{00000000-0005-0000-0000-0000AD220000}"/>
    <cellStyle name="Calculation 2 6 3 4 2 4" xfId="9545" xr:uid="{00000000-0005-0000-0000-0000AE220000}"/>
    <cellStyle name="Calculation 2 6 3 4 2 5" xfId="9546" xr:uid="{00000000-0005-0000-0000-0000AF220000}"/>
    <cellStyle name="Calculation 2 6 3 4 2 6" xfId="9547" xr:uid="{00000000-0005-0000-0000-0000B0220000}"/>
    <cellStyle name="Calculation 2 6 3 4 2 7" xfId="9548" xr:uid="{00000000-0005-0000-0000-0000B1220000}"/>
    <cellStyle name="Calculation 2 6 3 4 3" xfId="9549" xr:uid="{00000000-0005-0000-0000-0000B2220000}"/>
    <cellStyle name="Calculation 2 6 3 4 4" xfId="9550" xr:uid="{00000000-0005-0000-0000-0000B3220000}"/>
    <cellStyle name="Calculation 2 6 3 5" xfId="9551" xr:uid="{00000000-0005-0000-0000-0000B4220000}"/>
    <cellStyle name="Calculation 2 6 3 5 2" xfId="9552" xr:uid="{00000000-0005-0000-0000-0000B5220000}"/>
    <cellStyle name="Calculation 2 6 3 5 3" xfId="9553" xr:uid="{00000000-0005-0000-0000-0000B6220000}"/>
    <cellStyle name="Calculation 2 6 3 5 4" xfId="9554" xr:uid="{00000000-0005-0000-0000-0000B7220000}"/>
    <cellStyle name="Calculation 2 6 3 5 5" xfId="9555" xr:uid="{00000000-0005-0000-0000-0000B8220000}"/>
    <cellStyle name="Calculation 2 6 3 5 6" xfId="9556" xr:uid="{00000000-0005-0000-0000-0000B9220000}"/>
    <cellStyle name="Calculation 2 6 3 5 7" xfId="9557" xr:uid="{00000000-0005-0000-0000-0000BA220000}"/>
    <cellStyle name="Calculation 2 6 3 5 8" xfId="9558" xr:uid="{00000000-0005-0000-0000-0000BB220000}"/>
    <cellStyle name="Calculation 2 6 3 6" xfId="9559" xr:uid="{00000000-0005-0000-0000-0000BC220000}"/>
    <cellStyle name="Calculation 2 6 3 6 2" xfId="9560" xr:uid="{00000000-0005-0000-0000-0000BD220000}"/>
    <cellStyle name="Calculation 2 6 3 6 3" xfId="9561" xr:uid="{00000000-0005-0000-0000-0000BE220000}"/>
    <cellStyle name="Calculation 2 6 3 6 4" xfId="9562" xr:uid="{00000000-0005-0000-0000-0000BF220000}"/>
    <cellStyle name="Calculation 2 6 3 6 5" xfId="9563" xr:uid="{00000000-0005-0000-0000-0000C0220000}"/>
    <cellStyle name="Calculation 2 6 3 6 6" xfId="9564" xr:uid="{00000000-0005-0000-0000-0000C1220000}"/>
    <cellStyle name="Calculation 2 6 3 6 7" xfId="9565" xr:uid="{00000000-0005-0000-0000-0000C2220000}"/>
    <cellStyle name="Calculation 2 6 3 7" xfId="9566" xr:uid="{00000000-0005-0000-0000-0000C3220000}"/>
    <cellStyle name="Calculation 2 6 3 8" xfId="9567" xr:uid="{00000000-0005-0000-0000-0000C4220000}"/>
    <cellStyle name="Calculation 2 6 3 9" xfId="9568" xr:uid="{00000000-0005-0000-0000-0000C5220000}"/>
    <cellStyle name="Calculation 2 6 4" xfId="9569" xr:uid="{00000000-0005-0000-0000-0000C6220000}"/>
    <cellStyle name="Calculation 2 6 4 10" xfId="9570" xr:uid="{00000000-0005-0000-0000-0000C7220000}"/>
    <cellStyle name="Calculation 2 6 4 2" xfId="9571" xr:uid="{00000000-0005-0000-0000-0000C8220000}"/>
    <cellStyle name="Calculation 2 6 4 2 2" xfId="9572" xr:uid="{00000000-0005-0000-0000-0000C9220000}"/>
    <cellStyle name="Calculation 2 6 4 2 2 2" xfId="9573" xr:uid="{00000000-0005-0000-0000-0000CA220000}"/>
    <cellStyle name="Calculation 2 6 4 2 2 3" xfId="9574" xr:uid="{00000000-0005-0000-0000-0000CB220000}"/>
    <cellStyle name="Calculation 2 6 4 2 2 4" xfId="9575" xr:uid="{00000000-0005-0000-0000-0000CC220000}"/>
    <cellStyle name="Calculation 2 6 4 2 2 5" xfId="9576" xr:uid="{00000000-0005-0000-0000-0000CD220000}"/>
    <cellStyle name="Calculation 2 6 4 2 2 6" xfId="9577" xr:uid="{00000000-0005-0000-0000-0000CE220000}"/>
    <cellStyle name="Calculation 2 6 4 2 2 7" xfId="9578" xr:uid="{00000000-0005-0000-0000-0000CF220000}"/>
    <cellStyle name="Calculation 2 6 4 2 3" xfId="9579" xr:uid="{00000000-0005-0000-0000-0000D0220000}"/>
    <cellStyle name="Calculation 2 6 4 2 4" xfId="9580" xr:uid="{00000000-0005-0000-0000-0000D1220000}"/>
    <cellStyle name="Calculation 2 6 4 3" xfId="9581" xr:uid="{00000000-0005-0000-0000-0000D2220000}"/>
    <cellStyle name="Calculation 2 6 4 3 2" xfId="9582" xr:uid="{00000000-0005-0000-0000-0000D3220000}"/>
    <cellStyle name="Calculation 2 6 4 3 2 2" xfId="9583" xr:uid="{00000000-0005-0000-0000-0000D4220000}"/>
    <cellStyle name="Calculation 2 6 4 3 2 3" xfId="9584" xr:uid="{00000000-0005-0000-0000-0000D5220000}"/>
    <cellStyle name="Calculation 2 6 4 3 2 4" xfId="9585" xr:uid="{00000000-0005-0000-0000-0000D6220000}"/>
    <cellStyle name="Calculation 2 6 4 3 2 5" xfId="9586" xr:uid="{00000000-0005-0000-0000-0000D7220000}"/>
    <cellStyle name="Calculation 2 6 4 3 2 6" xfId="9587" xr:uid="{00000000-0005-0000-0000-0000D8220000}"/>
    <cellStyle name="Calculation 2 6 4 3 2 7" xfId="9588" xr:uid="{00000000-0005-0000-0000-0000D9220000}"/>
    <cellStyle name="Calculation 2 6 4 3 3" xfId="9589" xr:uid="{00000000-0005-0000-0000-0000DA220000}"/>
    <cellStyle name="Calculation 2 6 4 3 4" xfId="9590" xr:uid="{00000000-0005-0000-0000-0000DB220000}"/>
    <cellStyle name="Calculation 2 6 4 4" xfId="9591" xr:uid="{00000000-0005-0000-0000-0000DC220000}"/>
    <cellStyle name="Calculation 2 6 4 4 2" xfId="9592" xr:uid="{00000000-0005-0000-0000-0000DD220000}"/>
    <cellStyle name="Calculation 2 6 4 4 2 2" xfId="9593" xr:uid="{00000000-0005-0000-0000-0000DE220000}"/>
    <cellStyle name="Calculation 2 6 4 4 2 3" xfId="9594" xr:uid="{00000000-0005-0000-0000-0000DF220000}"/>
    <cellStyle name="Calculation 2 6 4 4 2 4" xfId="9595" xr:uid="{00000000-0005-0000-0000-0000E0220000}"/>
    <cellStyle name="Calculation 2 6 4 4 2 5" xfId="9596" xr:uid="{00000000-0005-0000-0000-0000E1220000}"/>
    <cellStyle name="Calculation 2 6 4 4 2 6" xfId="9597" xr:uid="{00000000-0005-0000-0000-0000E2220000}"/>
    <cellStyle name="Calculation 2 6 4 4 2 7" xfId="9598" xr:uid="{00000000-0005-0000-0000-0000E3220000}"/>
    <cellStyle name="Calculation 2 6 4 4 3" xfId="9599" xr:uid="{00000000-0005-0000-0000-0000E4220000}"/>
    <cellStyle name="Calculation 2 6 4 4 4" xfId="9600" xr:uid="{00000000-0005-0000-0000-0000E5220000}"/>
    <cellStyle name="Calculation 2 6 4 5" xfId="9601" xr:uid="{00000000-0005-0000-0000-0000E6220000}"/>
    <cellStyle name="Calculation 2 6 4 5 2" xfId="9602" xr:uid="{00000000-0005-0000-0000-0000E7220000}"/>
    <cellStyle name="Calculation 2 6 4 5 3" xfId="9603" xr:uid="{00000000-0005-0000-0000-0000E8220000}"/>
    <cellStyle name="Calculation 2 6 4 5 4" xfId="9604" xr:uid="{00000000-0005-0000-0000-0000E9220000}"/>
    <cellStyle name="Calculation 2 6 4 5 5" xfId="9605" xr:uid="{00000000-0005-0000-0000-0000EA220000}"/>
    <cellStyle name="Calculation 2 6 4 5 6" xfId="9606" xr:uid="{00000000-0005-0000-0000-0000EB220000}"/>
    <cellStyle name="Calculation 2 6 4 5 7" xfId="9607" xr:uid="{00000000-0005-0000-0000-0000EC220000}"/>
    <cellStyle name="Calculation 2 6 4 5 8" xfId="9608" xr:uid="{00000000-0005-0000-0000-0000ED220000}"/>
    <cellStyle name="Calculation 2 6 4 6" xfId="9609" xr:uid="{00000000-0005-0000-0000-0000EE220000}"/>
    <cellStyle name="Calculation 2 6 4 6 2" xfId="9610" xr:uid="{00000000-0005-0000-0000-0000EF220000}"/>
    <cellStyle name="Calculation 2 6 4 6 3" xfId="9611" xr:uid="{00000000-0005-0000-0000-0000F0220000}"/>
    <cellStyle name="Calculation 2 6 4 6 4" xfId="9612" xr:uid="{00000000-0005-0000-0000-0000F1220000}"/>
    <cellStyle name="Calculation 2 6 4 6 5" xfId="9613" xr:uid="{00000000-0005-0000-0000-0000F2220000}"/>
    <cellStyle name="Calculation 2 6 4 6 6" xfId="9614" xr:uid="{00000000-0005-0000-0000-0000F3220000}"/>
    <cellStyle name="Calculation 2 6 4 6 7" xfId="9615" xr:uid="{00000000-0005-0000-0000-0000F4220000}"/>
    <cellStyle name="Calculation 2 6 4 7" xfId="9616" xr:uid="{00000000-0005-0000-0000-0000F5220000}"/>
    <cellStyle name="Calculation 2 6 4 8" xfId="9617" xr:uid="{00000000-0005-0000-0000-0000F6220000}"/>
    <cellStyle name="Calculation 2 6 4 9" xfId="9618" xr:uid="{00000000-0005-0000-0000-0000F7220000}"/>
    <cellStyle name="Calculation 2 6 5" xfId="9619" xr:uid="{00000000-0005-0000-0000-0000F8220000}"/>
    <cellStyle name="Calculation 2 6 5 2" xfId="9620" xr:uid="{00000000-0005-0000-0000-0000F9220000}"/>
    <cellStyle name="Calculation 2 6 5 2 2" xfId="9621" xr:uid="{00000000-0005-0000-0000-0000FA220000}"/>
    <cellStyle name="Calculation 2 6 5 2 3" xfId="9622" xr:uid="{00000000-0005-0000-0000-0000FB220000}"/>
    <cellStyle name="Calculation 2 6 5 2 4" xfId="9623" xr:uid="{00000000-0005-0000-0000-0000FC220000}"/>
    <cellStyle name="Calculation 2 6 5 2 5" xfId="9624" xr:uid="{00000000-0005-0000-0000-0000FD220000}"/>
    <cellStyle name="Calculation 2 6 5 2 6" xfId="9625" xr:uid="{00000000-0005-0000-0000-0000FE220000}"/>
    <cellStyle name="Calculation 2 6 5 2 7" xfId="9626" xr:uid="{00000000-0005-0000-0000-0000FF220000}"/>
    <cellStyle name="Calculation 2 6 5 3" xfId="9627" xr:uid="{00000000-0005-0000-0000-000000230000}"/>
    <cellStyle name="Calculation 2 6 5 4" xfId="9628" xr:uid="{00000000-0005-0000-0000-000001230000}"/>
    <cellStyle name="Calculation 2 6 5 5" xfId="9629" xr:uid="{00000000-0005-0000-0000-000002230000}"/>
    <cellStyle name="Calculation 2 6 6" xfId="9630" xr:uid="{00000000-0005-0000-0000-000003230000}"/>
    <cellStyle name="Calculation 2 6 6 2" xfId="9631" xr:uid="{00000000-0005-0000-0000-000004230000}"/>
    <cellStyle name="Calculation 2 6 6 2 2" xfId="9632" xr:uid="{00000000-0005-0000-0000-000005230000}"/>
    <cellStyle name="Calculation 2 6 6 2 3" xfId="9633" xr:uid="{00000000-0005-0000-0000-000006230000}"/>
    <cellStyle name="Calculation 2 6 6 2 4" xfId="9634" xr:uid="{00000000-0005-0000-0000-000007230000}"/>
    <cellStyle name="Calculation 2 6 6 2 5" xfId="9635" xr:uid="{00000000-0005-0000-0000-000008230000}"/>
    <cellStyle name="Calculation 2 6 6 2 6" xfId="9636" xr:uid="{00000000-0005-0000-0000-000009230000}"/>
    <cellStyle name="Calculation 2 6 6 2 7" xfId="9637" xr:uid="{00000000-0005-0000-0000-00000A230000}"/>
    <cellStyle name="Calculation 2 6 6 3" xfId="9638" xr:uid="{00000000-0005-0000-0000-00000B230000}"/>
    <cellStyle name="Calculation 2 6 6 4" xfId="9639" xr:uid="{00000000-0005-0000-0000-00000C230000}"/>
    <cellStyle name="Calculation 2 6 6 5" xfId="9640" xr:uid="{00000000-0005-0000-0000-00000D230000}"/>
    <cellStyle name="Calculation 2 6 7" xfId="9641" xr:uid="{00000000-0005-0000-0000-00000E230000}"/>
    <cellStyle name="Calculation 2 6 7 2" xfId="9642" xr:uid="{00000000-0005-0000-0000-00000F230000}"/>
    <cellStyle name="Calculation 2 6 7 2 2" xfId="9643" xr:uid="{00000000-0005-0000-0000-000010230000}"/>
    <cellStyle name="Calculation 2 6 7 2 3" xfId="9644" xr:uid="{00000000-0005-0000-0000-000011230000}"/>
    <cellStyle name="Calculation 2 6 7 2 4" xfId="9645" xr:uid="{00000000-0005-0000-0000-000012230000}"/>
    <cellStyle name="Calculation 2 6 7 2 5" xfId="9646" xr:uid="{00000000-0005-0000-0000-000013230000}"/>
    <cellStyle name="Calculation 2 6 7 2 6" xfId="9647" xr:uid="{00000000-0005-0000-0000-000014230000}"/>
    <cellStyle name="Calculation 2 6 7 2 7" xfId="9648" xr:uid="{00000000-0005-0000-0000-000015230000}"/>
    <cellStyle name="Calculation 2 6 7 3" xfId="9649" xr:uid="{00000000-0005-0000-0000-000016230000}"/>
    <cellStyle name="Calculation 2 6 7 4" xfId="9650" xr:uid="{00000000-0005-0000-0000-000017230000}"/>
    <cellStyle name="Calculation 2 6 7 5" xfId="9651" xr:uid="{00000000-0005-0000-0000-000018230000}"/>
    <cellStyle name="Calculation 2 6 8" xfId="9652" xr:uid="{00000000-0005-0000-0000-000019230000}"/>
    <cellStyle name="Calculation 2 6 8 2" xfId="9653" xr:uid="{00000000-0005-0000-0000-00001A230000}"/>
    <cellStyle name="Calculation 2 6 8 2 2" xfId="9654" xr:uid="{00000000-0005-0000-0000-00001B230000}"/>
    <cellStyle name="Calculation 2 6 8 2 3" xfId="9655" xr:uid="{00000000-0005-0000-0000-00001C230000}"/>
    <cellStyle name="Calculation 2 6 8 2 4" xfId="9656" xr:uid="{00000000-0005-0000-0000-00001D230000}"/>
    <cellStyle name="Calculation 2 6 8 2 5" xfId="9657" xr:uid="{00000000-0005-0000-0000-00001E230000}"/>
    <cellStyle name="Calculation 2 6 8 2 6" xfId="9658" xr:uid="{00000000-0005-0000-0000-00001F230000}"/>
    <cellStyle name="Calculation 2 6 8 2 7" xfId="9659" xr:uid="{00000000-0005-0000-0000-000020230000}"/>
    <cellStyle name="Calculation 2 6 8 3" xfId="9660" xr:uid="{00000000-0005-0000-0000-000021230000}"/>
    <cellStyle name="Calculation 2 6 8 4" xfId="9661" xr:uid="{00000000-0005-0000-0000-000022230000}"/>
    <cellStyle name="Calculation 2 6 8 5" xfId="9662" xr:uid="{00000000-0005-0000-0000-000023230000}"/>
    <cellStyle name="Calculation 2 6 9" xfId="9663" xr:uid="{00000000-0005-0000-0000-000024230000}"/>
    <cellStyle name="Calculation 2 6 9 2" xfId="9664" xr:uid="{00000000-0005-0000-0000-000025230000}"/>
    <cellStyle name="Calculation 2 6 9 3" xfId="9665" xr:uid="{00000000-0005-0000-0000-000026230000}"/>
    <cellStyle name="Calculation 2 6 9 4" xfId="9666" xr:uid="{00000000-0005-0000-0000-000027230000}"/>
    <cellStyle name="Calculation 2 6 9 5" xfId="9667" xr:uid="{00000000-0005-0000-0000-000028230000}"/>
    <cellStyle name="Calculation 2 6 9 6" xfId="9668" xr:uid="{00000000-0005-0000-0000-000029230000}"/>
    <cellStyle name="Calculation 2 6 9 7" xfId="9669" xr:uid="{00000000-0005-0000-0000-00002A230000}"/>
    <cellStyle name="Calculation 2 6 9 8" xfId="9670" xr:uid="{00000000-0005-0000-0000-00002B230000}"/>
    <cellStyle name="Calculation 2 7" xfId="9671" xr:uid="{00000000-0005-0000-0000-00002C230000}"/>
    <cellStyle name="Calculation 2 7 10" xfId="9672" xr:uid="{00000000-0005-0000-0000-00002D230000}"/>
    <cellStyle name="Calculation 2 7 10 2" xfId="9673" xr:uid="{00000000-0005-0000-0000-00002E230000}"/>
    <cellStyle name="Calculation 2 7 10 3" xfId="9674" xr:uid="{00000000-0005-0000-0000-00002F230000}"/>
    <cellStyle name="Calculation 2 7 10 4" xfId="9675" xr:uid="{00000000-0005-0000-0000-000030230000}"/>
    <cellStyle name="Calculation 2 7 10 5" xfId="9676" xr:uid="{00000000-0005-0000-0000-000031230000}"/>
    <cellStyle name="Calculation 2 7 11" xfId="9677" xr:uid="{00000000-0005-0000-0000-000032230000}"/>
    <cellStyle name="Calculation 2 7 11 2" xfId="9678" xr:uid="{00000000-0005-0000-0000-000033230000}"/>
    <cellStyle name="Calculation 2 7 11 3" xfId="9679" xr:uid="{00000000-0005-0000-0000-000034230000}"/>
    <cellStyle name="Calculation 2 7 11 4" xfId="9680" xr:uid="{00000000-0005-0000-0000-000035230000}"/>
    <cellStyle name="Calculation 2 7 11 5" xfId="9681" xr:uid="{00000000-0005-0000-0000-000036230000}"/>
    <cellStyle name="Calculation 2 7 12" xfId="9682" xr:uid="{00000000-0005-0000-0000-000037230000}"/>
    <cellStyle name="Calculation 2 7 12 2" xfId="9683" xr:uid="{00000000-0005-0000-0000-000038230000}"/>
    <cellStyle name="Calculation 2 7 12 3" xfId="9684" xr:uid="{00000000-0005-0000-0000-000039230000}"/>
    <cellStyle name="Calculation 2 7 12 4" xfId="9685" xr:uid="{00000000-0005-0000-0000-00003A230000}"/>
    <cellStyle name="Calculation 2 7 12 5" xfId="9686" xr:uid="{00000000-0005-0000-0000-00003B230000}"/>
    <cellStyle name="Calculation 2 7 13" xfId="9687" xr:uid="{00000000-0005-0000-0000-00003C230000}"/>
    <cellStyle name="Calculation 2 7 13 2" xfId="9688" xr:uid="{00000000-0005-0000-0000-00003D230000}"/>
    <cellStyle name="Calculation 2 7 13 3" xfId="9689" xr:uid="{00000000-0005-0000-0000-00003E230000}"/>
    <cellStyle name="Calculation 2 7 13 4" xfId="9690" xr:uid="{00000000-0005-0000-0000-00003F230000}"/>
    <cellStyle name="Calculation 2 7 13 5" xfId="9691" xr:uid="{00000000-0005-0000-0000-000040230000}"/>
    <cellStyle name="Calculation 2 7 14" xfId="9692" xr:uid="{00000000-0005-0000-0000-000041230000}"/>
    <cellStyle name="Calculation 2 7 14 2" xfId="9693" xr:uid="{00000000-0005-0000-0000-000042230000}"/>
    <cellStyle name="Calculation 2 7 14 3" xfId="9694" xr:uid="{00000000-0005-0000-0000-000043230000}"/>
    <cellStyle name="Calculation 2 7 14 4" xfId="9695" xr:uid="{00000000-0005-0000-0000-000044230000}"/>
    <cellStyle name="Calculation 2 7 14 5" xfId="9696" xr:uid="{00000000-0005-0000-0000-000045230000}"/>
    <cellStyle name="Calculation 2 7 15" xfId="9697" xr:uid="{00000000-0005-0000-0000-000046230000}"/>
    <cellStyle name="Calculation 2 7 15 2" xfId="9698" xr:uid="{00000000-0005-0000-0000-000047230000}"/>
    <cellStyle name="Calculation 2 7 15 3" xfId="9699" xr:uid="{00000000-0005-0000-0000-000048230000}"/>
    <cellStyle name="Calculation 2 7 15 4" xfId="9700" xr:uid="{00000000-0005-0000-0000-000049230000}"/>
    <cellStyle name="Calculation 2 7 15 5" xfId="9701" xr:uid="{00000000-0005-0000-0000-00004A230000}"/>
    <cellStyle name="Calculation 2 7 16" xfId="9702" xr:uid="{00000000-0005-0000-0000-00004B230000}"/>
    <cellStyle name="Calculation 2 7 16 2" xfId="9703" xr:uid="{00000000-0005-0000-0000-00004C230000}"/>
    <cellStyle name="Calculation 2 7 16 3" xfId="9704" xr:uid="{00000000-0005-0000-0000-00004D230000}"/>
    <cellStyle name="Calculation 2 7 16 4" xfId="9705" xr:uid="{00000000-0005-0000-0000-00004E230000}"/>
    <cellStyle name="Calculation 2 7 16 5" xfId="9706" xr:uid="{00000000-0005-0000-0000-00004F230000}"/>
    <cellStyle name="Calculation 2 7 17" xfId="9707" xr:uid="{00000000-0005-0000-0000-000050230000}"/>
    <cellStyle name="Calculation 2 7 17 2" xfId="9708" xr:uid="{00000000-0005-0000-0000-000051230000}"/>
    <cellStyle name="Calculation 2 7 17 3" xfId="9709" xr:uid="{00000000-0005-0000-0000-000052230000}"/>
    <cellStyle name="Calculation 2 7 17 4" xfId="9710" xr:uid="{00000000-0005-0000-0000-000053230000}"/>
    <cellStyle name="Calculation 2 7 17 5" xfId="9711" xr:uid="{00000000-0005-0000-0000-000054230000}"/>
    <cellStyle name="Calculation 2 7 18" xfId="9712" xr:uid="{00000000-0005-0000-0000-000055230000}"/>
    <cellStyle name="Calculation 2 7 2" xfId="9713" xr:uid="{00000000-0005-0000-0000-000056230000}"/>
    <cellStyle name="Calculation 2 7 2 10" xfId="9714" xr:uid="{00000000-0005-0000-0000-000057230000}"/>
    <cellStyle name="Calculation 2 7 2 2" xfId="9715" xr:uid="{00000000-0005-0000-0000-000058230000}"/>
    <cellStyle name="Calculation 2 7 2 2 2" xfId="9716" xr:uid="{00000000-0005-0000-0000-000059230000}"/>
    <cellStyle name="Calculation 2 7 2 2 2 2" xfId="9717" xr:uid="{00000000-0005-0000-0000-00005A230000}"/>
    <cellStyle name="Calculation 2 7 2 2 2 3" xfId="9718" xr:uid="{00000000-0005-0000-0000-00005B230000}"/>
    <cellStyle name="Calculation 2 7 2 2 2 4" xfId="9719" xr:uid="{00000000-0005-0000-0000-00005C230000}"/>
    <cellStyle name="Calculation 2 7 2 2 2 5" xfId="9720" xr:uid="{00000000-0005-0000-0000-00005D230000}"/>
    <cellStyle name="Calculation 2 7 2 2 2 6" xfId="9721" xr:uid="{00000000-0005-0000-0000-00005E230000}"/>
    <cellStyle name="Calculation 2 7 2 2 2 7" xfId="9722" xr:uid="{00000000-0005-0000-0000-00005F230000}"/>
    <cellStyle name="Calculation 2 7 2 2 3" xfId="9723" xr:uid="{00000000-0005-0000-0000-000060230000}"/>
    <cellStyle name="Calculation 2 7 2 2 4" xfId="9724" xr:uid="{00000000-0005-0000-0000-000061230000}"/>
    <cellStyle name="Calculation 2 7 2 3" xfId="9725" xr:uid="{00000000-0005-0000-0000-000062230000}"/>
    <cellStyle name="Calculation 2 7 2 3 2" xfId="9726" xr:uid="{00000000-0005-0000-0000-000063230000}"/>
    <cellStyle name="Calculation 2 7 2 3 2 2" xfId="9727" xr:uid="{00000000-0005-0000-0000-000064230000}"/>
    <cellStyle name="Calculation 2 7 2 3 2 3" xfId="9728" xr:uid="{00000000-0005-0000-0000-000065230000}"/>
    <cellStyle name="Calculation 2 7 2 3 2 4" xfId="9729" xr:uid="{00000000-0005-0000-0000-000066230000}"/>
    <cellStyle name="Calculation 2 7 2 3 2 5" xfId="9730" xr:uid="{00000000-0005-0000-0000-000067230000}"/>
    <cellStyle name="Calculation 2 7 2 3 2 6" xfId="9731" xr:uid="{00000000-0005-0000-0000-000068230000}"/>
    <cellStyle name="Calculation 2 7 2 3 2 7" xfId="9732" xr:uid="{00000000-0005-0000-0000-000069230000}"/>
    <cellStyle name="Calculation 2 7 2 3 3" xfId="9733" xr:uid="{00000000-0005-0000-0000-00006A230000}"/>
    <cellStyle name="Calculation 2 7 2 3 4" xfId="9734" xr:uid="{00000000-0005-0000-0000-00006B230000}"/>
    <cellStyle name="Calculation 2 7 2 4" xfId="9735" xr:uid="{00000000-0005-0000-0000-00006C230000}"/>
    <cellStyle name="Calculation 2 7 2 4 2" xfId="9736" xr:uid="{00000000-0005-0000-0000-00006D230000}"/>
    <cellStyle name="Calculation 2 7 2 4 2 2" xfId="9737" xr:uid="{00000000-0005-0000-0000-00006E230000}"/>
    <cellStyle name="Calculation 2 7 2 4 2 3" xfId="9738" xr:uid="{00000000-0005-0000-0000-00006F230000}"/>
    <cellStyle name="Calculation 2 7 2 4 2 4" xfId="9739" xr:uid="{00000000-0005-0000-0000-000070230000}"/>
    <cellStyle name="Calculation 2 7 2 4 2 5" xfId="9740" xr:uid="{00000000-0005-0000-0000-000071230000}"/>
    <cellStyle name="Calculation 2 7 2 4 2 6" xfId="9741" xr:uid="{00000000-0005-0000-0000-000072230000}"/>
    <cellStyle name="Calculation 2 7 2 4 2 7" xfId="9742" xr:uid="{00000000-0005-0000-0000-000073230000}"/>
    <cellStyle name="Calculation 2 7 2 4 3" xfId="9743" xr:uid="{00000000-0005-0000-0000-000074230000}"/>
    <cellStyle name="Calculation 2 7 2 4 4" xfId="9744" xr:uid="{00000000-0005-0000-0000-000075230000}"/>
    <cellStyle name="Calculation 2 7 2 5" xfId="9745" xr:uid="{00000000-0005-0000-0000-000076230000}"/>
    <cellStyle name="Calculation 2 7 2 5 2" xfId="9746" xr:uid="{00000000-0005-0000-0000-000077230000}"/>
    <cellStyle name="Calculation 2 7 2 5 3" xfId="9747" xr:uid="{00000000-0005-0000-0000-000078230000}"/>
    <cellStyle name="Calculation 2 7 2 5 4" xfId="9748" xr:uid="{00000000-0005-0000-0000-000079230000}"/>
    <cellStyle name="Calculation 2 7 2 5 5" xfId="9749" xr:uid="{00000000-0005-0000-0000-00007A230000}"/>
    <cellStyle name="Calculation 2 7 2 5 6" xfId="9750" xr:uid="{00000000-0005-0000-0000-00007B230000}"/>
    <cellStyle name="Calculation 2 7 2 5 7" xfId="9751" xr:uid="{00000000-0005-0000-0000-00007C230000}"/>
    <cellStyle name="Calculation 2 7 2 5 8" xfId="9752" xr:uid="{00000000-0005-0000-0000-00007D230000}"/>
    <cellStyle name="Calculation 2 7 2 6" xfId="9753" xr:uid="{00000000-0005-0000-0000-00007E230000}"/>
    <cellStyle name="Calculation 2 7 2 6 2" xfId="9754" xr:uid="{00000000-0005-0000-0000-00007F230000}"/>
    <cellStyle name="Calculation 2 7 2 6 3" xfId="9755" xr:uid="{00000000-0005-0000-0000-000080230000}"/>
    <cellStyle name="Calculation 2 7 2 6 4" xfId="9756" xr:uid="{00000000-0005-0000-0000-000081230000}"/>
    <cellStyle name="Calculation 2 7 2 6 5" xfId="9757" xr:uid="{00000000-0005-0000-0000-000082230000}"/>
    <cellStyle name="Calculation 2 7 2 6 6" xfId="9758" xr:uid="{00000000-0005-0000-0000-000083230000}"/>
    <cellStyle name="Calculation 2 7 2 6 7" xfId="9759" xr:uid="{00000000-0005-0000-0000-000084230000}"/>
    <cellStyle name="Calculation 2 7 2 7" xfId="9760" xr:uid="{00000000-0005-0000-0000-000085230000}"/>
    <cellStyle name="Calculation 2 7 2 8" xfId="9761" xr:uid="{00000000-0005-0000-0000-000086230000}"/>
    <cellStyle name="Calculation 2 7 2 9" xfId="9762" xr:uid="{00000000-0005-0000-0000-000087230000}"/>
    <cellStyle name="Calculation 2 7 3" xfId="9763" xr:uid="{00000000-0005-0000-0000-000088230000}"/>
    <cellStyle name="Calculation 2 7 3 2" xfId="9764" xr:uid="{00000000-0005-0000-0000-000089230000}"/>
    <cellStyle name="Calculation 2 7 3 2 2" xfId="9765" xr:uid="{00000000-0005-0000-0000-00008A230000}"/>
    <cellStyle name="Calculation 2 7 3 2 3" xfId="9766" xr:uid="{00000000-0005-0000-0000-00008B230000}"/>
    <cellStyle name="Calculation 2 7 3 2 4" xfId="9767" xr:uid="{00000000-0005-0000-0000-00008C230000}"/>
    <cellStyle name="Calculation 2 7 3 2 5" xfId="9768" xr:uid="{00000000-0005-0000-0000-00008D230000}"/>
    <cellStyle name="Calculation 2 7 3 2 6" xfId="9769" xr:uid="{00000000-0005-0000-0000-00008E230000}"/>
    <cellStyle name="Calculation 2 7 3 2 7" xfId="9770" xr:uid="{00000000-0005-0000-0000-00008F230000}"/>
    <cellStyle name="Calculation 2 7 3 3" xfId="9771" xr:uid="{00000000-0005-0000-0000-000090230000}"/>
    <cellStyle name="Calculation 2 7 3 4" xfId="9772" xr:uid="{00000000-0005-0000-0000-000091230000}"/>
    <cellStyle name="Calculation 2 7 3 5" xfId="9773" xr:uid="{00000000-0005-0000-0000-000092230000}"/>
    <cellStyle name="Calculation 2 7 4" xfId="9774" xr:uid="{00000000-0005-0000-0000-000093230000}"/>
    <cellStyle name="Calculation 2 7 4 2" xfId="9775" xr:uid="{00000000-0005-0000-0000-000094230000}"/>
    <cellStyle name="Calculation 2 7 4 2 2" xfId="9776" xr:uid="{00000000-0005-0000-0000-000095230000}"/>
    <cellStyle name="Calculation 2 7 4 2 3" xfId="9777" xr:uid="{00000000-0005-0000-0000-000096230000}"/>
    <cellStyle name="Calculation 2 7 4 2 4" xfId="9778" xr:uid="{00000000-0005-0000-0000-000097230000}"/>
    <cellStyle name="Calculation 2 7 4 2 5" xfId="9779" xr:uid="{00000000-0005-0000-0000-000098230000}"/>
    <cellStyle name="Calculation 2 7 4 2 6" xfId="9780" xr:uid="{00000000-0005-0000-0000-000099230000}"/>
    <cellStyle name="Calculation 2 7 4 2 7" xfId="9781" xr:uid="{00000000-0005-0000-0000-00009A230000}"/>
    <cellStyle name="Calculation 2 7 4 3" xfId="9782" xr:uid="{00000000-0005-0000-0000-00009B230000}"/>
    <cellStyle name="Calculation 2 7 4 4" xfId="9783" xr:uid="{00000000-0005-0000-0000-00009C230000}"/>
    <cellStyle name="Calculation 2 7 4 5" xfId="9784" xr:uid="{00000000-0005-0000-0000-00009D230000}"/>
    <cellStyle name="Calculation 2 7 5" xfId="9785" xr:uid="{00000000-0005-0000-0000-00009E230000}"/>
    <cellStyle name="Calculation 2 7 5 2" xfId="9786" xr:uid="{00000000-0005-0000-0000-00009F230000}"/>
    <cellStyle name="Calculation 2 7 5 2 2" xfId="9787" xr:uid="{00000000-0005-0000-0000-0000A0230000}"/>
    <cellStyle name="Calculation 2 7 5 2 3" xfId="9788" xr:uid="{00000000-0005-0000-0000-0000A1230000}"/>
    <cellStyle name="Calculation 2 7 5 2 4" xfId="9789" xr:uid="{00000000-0005-0000-0000-0000A2230000}"/>
    <cellStyle name="Calculation 2 7 5 2 5" xfId="9790" xr:uid="{00000000-0005-0000-0000-0000A3230000}"/>
    <cellStyle name="Calculation 2 7 5 2 6" xfId="9791" xr:uid="{00000000-0005-0000-0000-0000A4230000}"/>
    <cellStyle name="Calculation 2 7 5 2 7" xfId="9792" xr:uid="{00000000-0005-0000-0000-0000A5230000}"/>
    <cellStyle name="Calculation 2 7 5 3" xfId="9793" xr:uid="{00000000-0005-0000-0000-0000A6230000}"/>
    <cellStyle name="Calculation 2 7 5 4" xfId="9794" xr:uid="{00000000-0005-0000-0000-0000A7230000}"/>
    <cellStyle name="Calculation 2 7 5 5" xfId="9795" xr:uid="{00000000-0005-0000-0000-0000A8230000}"/>
    <cellStyle name="Calculation 2 7 6" xfId="9796" xr:uid="{00000000-0005-0000-0000-0000A9230000}"/>
    <cellStyle name="Calculation 2 7 6 2" xfId="9797" xr:uid="{00000000-0005-0000-0000-0000AA230000}"/>
    <cellStyle name="Calculation 2 7 6 3" xfId="9798" xr:uid="{00000000-0005-0000-0000-0000AB230000}"/>
    <cellStyle name="Calculation 2 7 6 4" xfId="9799" xr:uid="{00000000-0005-0000-0000-0000AC230000}"/>
    <cellStyle name="Calculation 2 7 6 5" xfId="9800" xr:uid="{00000000-0005-0000-0000-0000AD230000}"/>
    <cellStyle name="Calculation 2 7 6 6" xfId="9801" xr:uid="{00000000-0005-0000-0000-0000AE230000}"/>
    <cellStyle name="Calculation 2 7 6 7" xfId="9802" xr:uid="{00000000-0005-0000-0000-0000AF230000}"/>
    <cellStyle name="Calculation 2 7 6 8" xfId="9803" xr:uid="{00000000-0005-0000-0000-0000B0230000}"/>
    <cellStyle name="Calculation 2 7 7" xfId="9804" xr:uid="{00000000-0005-0000-0000-0000B1230000}"/>
    <cellStyle name="Calculation 2 7 7 2" xfId="9805" xr:uid="{00000000-0005-0000-0000-0000B2230000}"/>
    <cellStyle name="Calculation 2 7 7 3" xfId="9806" xr:uid="{00000000-0005-0000-0000-0000B3230000}"/>
    <cellStyle name="Calculation 2 7 7 4" xfId="9807" xr:uid="{00000000-0005-0000-0000-0000B4230000}"/>
    <cellStyle name="Calculation 2 7 7 5" xfId="9808" xr:uid="{00000000-0005-0000-0000-0000B5230000}"/>
    <cellStyle name="Calculation 2 7 7 6" xfId="9809" xr:uid="{00000000-0005-0000-0000-0000B6230000}"/>
    <cellStyle name="Calculation 2 7 7 7" xfId="9810" xr:uid="{00000000-0005-0000-0000-0000B7230000}"/>
    <cellStyle name="Calculation 2 7 8" xfId="9811" xr:uid="{00000000-0005-0000-0000-0000B8230000}"/>
    <cellStyle name="Calculation 2 7 8 2" xfId="9812" xr:uid="{00000000-0005-0000-0000-0000B9230000}"/>
    <cellStyle name="Calculation 2 7 8 3" xfId="9813" xr:uid="{00000000-0005-0000-0000-0000BA230000}"/>
    <cellStyle name="Calculation 2 7 8 4" xfId="9814" xr:uid="{00000000-0005-0000-0000-0000BB230000}"/>
    <cellStyle name="Calculation 2 7 8 5" xfId="9815" xr:uid="{00000000-0005-0000-0000-0000BC230000}"/>
    <cellStyle name="Calculation 2 7 9" xfId="9816" xr:uid="{00000000-0005-0000-0000-0000BD230000}"/>
    <cellStyle name="Calculation 2 7 9 2" xfId="9817" xr:uid="{00000000-0005-0000-0000-0000BE230000}"/>
    <cellStyle name="Calculation 2 7 9 3" xfId="9818" xr:uid="{00000000-0005-0000-0000-0000BF230000}"/>
    <cellStyle name="Calculation 2 7 9 4" xfId="9819" xr:uid="{00000000-0005-0000-0000-0000C0230000}"/>
    <cellStyle name="Calculation 2 7 9 5" xfId="9820" xr:uid="{00000000-0005-0000-0000-0000C1230000}"/>
    <cellStyle name="Calculation 2 8" xfId="9821" xr:uid="{00000000-0005-0000-0000-0000C2230000}"/>
    <cellStyle name="Calculation 2 8 10" xfId="9822" xr:uid="{00000000-0005-0000-0000-0000C3230000}"/>
    <cellStyle name="Calculation 2 8 2" xfId="9823" xr:uid="{00000000-0005-0000-0000-0000C4230000}"/>
    <cellStyle name="Calculation 2 8 2 2" xfId="9824" xr:uid="{00000000-0005-0000-0000-0000C5230000}"/>
    <cellStyle name="Calculation 2 8 2 2 2" xfId="9825" xr:uid="{00000000-0005-0000-0000-0000C6230000}"/>
    <cellStyle name="Calculation 2 8 2 2 3" xfId="9826" xr:uid="{00000000-0005-0000-0000-0000C7230000}"/>
    <cellStyle name="Calculation 2 8 2 2 4" xfId="9827" xr:uid="{00000000-0005-0000-0000-0000C8230000}"/>
    <cellStyle name="Calculation 2 8 2 2 5" xfId="9828" xr:uid="{00000000-0005-0000-0000-0000C9230000}"/>
    <cellStyle name="Calculation 2 8 2 2 6" xfId="9829" xr:uid="{00000000-0005-0000-0000-0000CA230000}"/>
    <cellStyle name="Calculation 2 8 2 2 7" xfId="9830" xr:uid="{00000000-0005-0000-0000-0000CB230000}"/>
    <cellStyle name="Calculation 2 8 2 3" xfId="9831" xr:uid="{00000000-0005-0000-0000-0000CC230000}"/>
    <cellStyle name="Calculation 2 8 2 4" xfId="9832" xr:uid="{00000000-0005-0000-0000-0000CD230000}"/>
    <cellStyle name="Calculation 2 8 3" xfId="9833" xr:uid="{00000000-0005-0000-0000-0000CE230000}"/>
    <cellStyle name="Calculation 2 8 3 2" xfId="9834" xr:uid="{00000000-0005-0000-0000-0000CF230000}"/>
    <cellStyle name="Calculation 2 8 3 2 2" xfId="9835" xr:uid="{00000000-0005-0000-0000-0000D0230000}"/>
    <cellStyle name="Calculation 2 8 3 2 3" xfId="9836" xr:uid="{00000000-0005-0000-0000-0000D1230000}"/>
    <cellStyle name="Calculation 2 8 3 2 4" xfId="9837" xr:uid="{00000000-0005-0000-0000-0000D2230000}"/>
    <cellStyle name="Calculation 2 8 3 2 5" xfId="9838" xr:uid="{00000000-0005-0000-0000-0000D3230000}"/>
    <cellStyle name="Calculation 2 8 3 2 6" xfId="9839" xr:uid="{00000000-0005-0000-0000-0000D4230000}"/>
    <cellStyle name="Calculation 2 8 3 2 7" xfId="9840" xr:uid="{00000000-0005-0000-0000-0000D5230000}"/>
    <cellStyle name="Calculation 2 8 3 3" xfId="9841" xr:uid="{00000000-0005-0000-0000-0000D6230000}"/>
    <cellStyle name="Calculation 2 8 3 4" xfId="9842" xr:uid="{00000000-0005-0000-0000-0000D7230000}"/>
    <cellStyle name="Calculation 2 8 4" xfId="9843" xr:uid="{00000000-0005-0000-0000-0000D8230000}"/>
    <cellStyle name="Calculation 2 8 4 2" xfId="9844" xr:uid="{00000000-0005-0000-0000-0000D9230000}"/>
    <cellStyle name="Calculation 2 8 4 2 2" xfId="9845" xr:uid="{00000000-0005-0000-0000-0000DA230000}"/>
    <cellStyle name="Calculation 2 8 4 2 3" xfId="9846" xr:uid="{00000000-0005-0000-0000-0000DB230000}"/>
    <cellStyle name="Calculation 2 8 4 2 4" xfId="9847" xr:uid="{00000000-0005-0000-0000-0000DC230000}"/>
    <cellStyle name="Calculation 2 8 4 2 5" xfId="9848" xr:uid="{00000000-0005-0000-0000-0000DD230000}"/>
    <cellStyle name="Calculation 2 8 4 2 6" xfId="9849" xr:uid="{00000000-0005-0000-0000-0000DE230000}"/>
    <cellStyle name="Calculation 2 8 4 2 7" xfId="9850" xr:uid="{00000000-0005-0000-0000-0000DF230000}"/>
    <cellStyle name="Calculation 2 8 4 3" xfId="9851" xr:uid="{00000000-0005-0000-0000-0000E0230000}"/>
    <cellStyle name="Calculation 2 8 4 4" xfId="9852" xr:uid="{00000000-0005-0000-0000-0000E1230000}"/>
    <cellStyle name="Calculation 2 8 5" xfId="9853" xr:uid="{00000000-0005-0000-0000-0000E2230000}"/>
    <cellStyle name="Calculation 2 8 5 2" xfId="9854" xr:uid="{00000000-0005-0000-0000-0000E3230000}"/>
    <cellStyle name="Calculation 2 8 5 3" xfId="9855" xr:uid="{00000000-0005-0000-0000-0000E4230000}"/>
    <cellStyle name="Calculation 2 8 5 4" xfId="9856" xr:uid="{00000000-0005-0000-0000-0000E5230000}"/>
    <cellStyle name="Calculation 2 8 5 5" xfId="9857" xr:uid="{00000000-0005-0000-0000-0000E6230000}"/>
    <cellStyle name="Calculation 2 8 5 6" xfId="9858" xr:uid="{00000000-0005-0000-0000-0000E7230000}"/>
    <cellStyle name="Calculation 2 8 5 7" xfId="9859" xr:uid="{00000000-0005-0000-0000-0000E8230000}"/>
    <cellStyle name="Calculation 2 8 5 8" xfId="9860" xr:uid="{00000000-0005-0000-0000-0000E9230000}"/>
    <cellStyle name="Calculation 2 8 6" xfId="9861" xr:uid="{00000000-0005-0000-0000-0000EA230000}"/>
    <cellStyle name="Calculation 2 8 6 2" xfId="9862" xr:uid="{00000000-0005-0000-0000-0000EB230000}"/>
    <cellStyle name="Calculation 2 8 6 3" xfId="9863" xr:uid="{00000000-0005-0000-0000-0000EC230000}"/>
    <cellStyle name="Calculation 2 8 6 4" xfId="9864" xr:uid="{00000000-0005-0000-0000-0000ED230000}"/>
    <cellStyle name="Calculation 2 8 6 5" xfId="9865" xr:uid="{00000000-0005-0000-0000-0000EE230000}"/>
    <cellStyle name="Calculation 2 8 6 6" xfId="9866" xr:uid="{00000000-0005-0000-0000-0000EF230000}"/>
    <cellStyle name="Calculation 2 8 6 7" xfId="9867" xr:uid="{00000000-0005-0000-0000-0000F0230000}"/>
    <cellStyle name="Calculation 2 8 7" xfId="9868" xr:uid="{00000000-0005-0000-0000-0000F1230000}"/>
    <cellStyle name="Calculation 2 8 8" xfId="9869" xr:uid="{00000000-0005-0000-0000-0000F2230000}"/>
    <cellStyle name="Calculation 2 8 9" xfId="9870" xr:uid="{00000000-0005-0000-0000-0000F3230000}"/>
    <cellStyle name="Calculation 2 9" xfId="9871" xr:uid="{00000000-0005-0000-0000-0000F4230000}"/>
    <cellStyle name="Calculation 2 9 10" xfId="9872" xr:uid="{00000000-0005-0000-0000-0000F5230000}"/>
    <cellStyle name="Calculation 2 9 2" xfId="9873" xr:uid="{00000000-0005-0000-0000-0000F6230000}"/>
    <cellStyle name="Calculation 2 9 2 2" xfId="9874" xr:uid="{00000000-0005-0000-0000-0000F7230000}"/>
    <cellStyle name="Calculation 2 9 2 2 2" xfId="9875" xr:uid="{00000000-0005-0000-0000-0000F8230000}"/>
    <cellStyle name="Calculation 2 9 2 2 3" xfId="9876" xr:uid="{00000000-0005-0000-0000-0000F9230000}"/>
    <cellStyle name="Calculation 2 9 2 2 4" xfId="9877" xr:uid="{00000000-0005-0000-0000-0000FA230000}"/>
    <cellStyle name="Calculation 2 9 2 2 5" xfId="9878" xr:uid="{00000000-0005-0000-0000-0000FB230000}"/>
    <cellStyle name="Calculation 2 9 2 2 6" xfId="9879" xr:uid="{00000000-0005-0000-0000-0000FC230000}"/>
    <cellStyle name="Calculation 2 9 2 2 7" xfId="9880" xr:uid="{00000000-0005-0000-0000-0000FD230000}"/>
    <cellStyle name="Calculation 2 9 2 3" xfId="9881" xr:uid="{00000000-0005-0000-0000-0000FE230000}"/>
    <cellStyle name="Calculation 2 9 2 4" xfId="9882" xr:uid="{00000000-0005-0000-0000-0000FF230000}"/>
    <cellStyle name="Calculation 2 9 3" xfId="9883" xr:uid="{00000000-0005-0000-0000-000000240000}"/>
    <cellStyle name="Calculation 2 9 3 2" xfId="9884" xr:uid="{00000000-0005-0000-0000-000001240000}"/>
    <cellStyle name="Calculation 2 9 3 2 2" xfId="9885" xr:uid="{00000000-0005-0000-0000-000002240000}"/>
    <cellStyle name="Calculation 2 9 3 2 3" xfId="9886" xr:uid="{00000000-0005-0000-0000-000003240000}"/>
    <cellStyle name="Calculation 2 9 3 2 4" xfId="9887" xr:uid="{00000000-0005-0000-0000-000004240000}"/>
    <cellStyle name="Calculation 2 9 3 2 5" xfId="9888" xr:uid="{00000000-0005-0000-0000-000005240000}"/>
    <cellStyle name="Calculation 2 9 3 2 6" xfId="9889" xr:uid="{00000000-0005-0000-0000-000006240000}"/>
    <cellStyle name="Calculation 2 9 3 2 7" xfId="9890" xr:uid="{00000000-0005-0000-0000-000007240000}"/>
    <cellStyle name="Calculation 2 9 3 3" xfId="9891" xr:uid="{00000000-0005-0000-0000-000008240000}"/>
    <cellStyle name="Calculation 2 9 3 4" xfId="9892" xr:uid="{00000000-0005-0000-0000-000009240000}"/>
    <cellStyle name="Calculation 2 9 4" xfId="9893" xr:uid="{00000000-0005-0000-0000-00000A240000}"/>
    <cellStyle name="Calculation 2 9 4 2" xfId="9894" xr:uid="{00000000-0005-0000-0000-00000B240000}"/>
    <cellStyle name="Calculation 2 9 4 2 2" xfId="9895" xr:uid="{00000000-0005-0000-0000-00000C240000}"/>
    <cellStyle name="Calculation 2 9 4 2 3" xfId="9896" xr:uid="{00000000-0005-0000-0000-00000D240000}"/>
    <cellStyle name="Calculation 2 9 4 2 4" xfId="9897" xr:uid="{00000000-0005-0000-0000-00000E240000}"/>
    <cellStyle name="Calculation 2 9 4 2 5" xfId="9898" xr:uid="{00000000-0005-0000-0000-00000F240000}"/>
    <cellStyle name="Calculation 2 9 4 2 6" xfId="9899" xr:uid="{00000000-0005-0000-0000-000010240000}"/>
    <cellStyle name="Calculation 2 9 4 2 7" xfId="9900" xr:uid="{00000000-0005-0000-0000-000011240000}"/>
    <cellStyle name="Calculation 2 9 4 3" xfId="9901" xr:uid="{00000000-0005-0000-0000-000012240000}"/>
    <cellStyle name="Calculation 2 9 4 4" xfId="9902" xr:uid="{00000000-0005-0000-0000-000013240000}"/>
    <cellStyle name="Calculation 2 9 5" xfId="9903" xr:uid="{00000000-0005-0000-0000-000014240000}"/>
    <cellStyle name="Calculation 2 9 5 2" xfId="9904" xr:uid="{00000000-0005-0000-0000-000015240000}"/>
    <cellStyle name="Calculation 2 9 5 3" xfId="9905" xr:uid="{00000000-0005-0000-0000-000016240000}"/>
    <cellStyle name="Calculation 2 9 5 4" xfId="9906" xr:uid="{00000000-0005-0000-0000-000017240000}"/>
    <cellStyle name="Calculation 2 9 5 5" xfId="9907" xr:uid="{00000000-0005-0000-0000-000018240000}"/>
    <cellStyle name="Calculation 2 9 5 6" xfId="9908" xr:uid="{00000000-0005-0000-0000-000019240000}"/>
    <cellStyle name="Calculation 2 9 5 7" xfId="9909" xr:uid="{00000000-0005-0000-0000-00001A240000}"/>
    <cellStyle name="Calculation 2 9 5 8" xfId="9910" xr:uid="{00000000-0005-0000-0000-00001B240000}"/>
    <cellStyle name="Calculation 2 9 6" xfId="9911" xr:uid="{00000000-0005-0000-0000-00001C240000}"/>
    <cellStyle name="Calculation 2 9 6 2" xfId="9912" xr:uid="{00000000-0005-0000-0000-00001D240000}"/>
    <cellStyle name="Calculation 2 9 6 3" xfId="9913" xr:uid="{00000000-0005-0000-0000-00001E240000}"/>
    <cellStyle name="Calculation 2 9 6 4" xfId="9914" xr:uid="{00000000-0005-0000-0000-00001F240000}"/>
    <cellStyle name="Calculation 2 9 6 5" xfId="9915" xr:uid="{00000000-0005-0000-0000-000020240000}"/>
    <cellStyle name="Calculation 2 9 6 6" xfId="9916" xr:uid="{00000000-0005-0000-0000-000021240000}"/>
    <cellStyle name="Calculation 2 9 6 7" xfId="9917" xr:uid="{00000000-0005-0000-0000-000022240000}"/>
    <cellStyle name="Calculation 2 9 7" xfId="9918" xr:uid="{00000000-0005-0000-0000-000023240000}"/>
    <cellStyle name="Calculation 2 9 8" xfId="9919" xr:uid="{00000000-0005-0000-0000-000024240000}"/>
    <cellStyle name="Calculation 2 9 9" xfId="9920" xr:uid="{00000000-0005-0000-0000-000025240000}"/>
    <cellStyle name="Calculation 3" xfId="421" xr:uid="{00000000-0005-0000-0000-000026240000}"/>
    <cellStyle name="Calculation 4" xfId="9921" xr:uid="{00000000-0005-0000-0000-000027240000}"/>
    <cellStyle name="Calculation 5" xfId="9922" xr:uid="{00000000-0005-0000-0000-000028240000}"/>
    <cellStyle name="Calculation 6" xfId="9923" xr:uid="{00000000-0005-0000-0000-000029240000}"/>
    <cellStyle name="Cell Link" xfId="9924" xr:uid="{00000000-0005-0000-0000-00002A240000}"/>
    <cellStyle name="Center Currency" xfId="9925" xr:uid="{00000000-0005-0000-0000-00002B240000}"/>
    <cellStyle name="Center Date" xfId="9926" xr:uid="{00000000-0005-0000-0000-00002C240000}"/>
    <cellStyle name="Center Multiple" xfId="9927" xr:uid="{00000000-0005-0000-0000-00002D240000}"/>
    <cellStyle name="Center Number" xfId="9928" xr:uid="{00000000-0005-0000-0000-00002E240000}"/>
    <cellStyle name="Center Percentage" xfId="9929" xr:uid="{00000000-0005-0000-0000-00002F240000}"/>
    <cellStyle name="Center Year" xfId="9930" xr:uid="{00000000-0005-0000-0000-000030240000}"/>
    <cellStyle name="Check" xfId="245" xr:uid="{00000000-0005-0000-0000-000031240000}"/>
    <cellStyle name="Check Cell 2" xfId="68" xr:uid="{00000000-0005-0000-0000-000032240000}"/>
    <cellStyle name="Check Cell 2 2" xfId="9931" xr:uid="{00000000-0005-0000-0000-000033240000}"/>
    <cellStyle name="Check Cell 2 2 2" xfId="9932" xr:uid="{00000000-0005-0000-0000-000034240000}"/>
    <cellStyle name="Check Cell 2 2 2 2" xfId="422" xr:uid="{00000000-0005-0000-0000-000035240000}"/>
    <cellStyle name="Check Cell 3" xfId="9933" xr:uid="{00000000-0005-0000-0000-000036240000}"/>
    <cellStyle name="Check Cell 4" xfId="9934" xr:uid="{00000000-0005-0000-0000-000037240000}"/>
    <cellStyle name="Check Cell 5" xfId="9935" xr:uid="{00000000-0005-0000-0000-000038240000}"/>
    <cellStyle name="Check Cell 6" xfId="9936" xr:uid="{00000000-0005-0000-0000-000039240000}"/>
    <cellStyle name="Check RedRedGreen" xfId="423" xr:uid="{00000000-0005-0000-0000-00003A240000}"/>
    <cellStyle name="Column_Heading_1" xfId="246" xr:uid="{00000000-0005-0000-0000-00003B240000}"/>
    <cellStyle name="Comma" xfId="6" builtinId="3"/>
    <cellStyle name="Comma [0]7Z_87C" xfId="69" xr:uid="{00000000-0005-0000-0000-00003D240000}"/>
    <cellStyle name="Comma 0" xfId="70" xr:uid="{00000000-0005-0000-0000-00003E240000}"/>
    <cellStyle name="Comma 1" xfId="71" xr:uid="{00000000-0005-0000-0000-00003F240000}"/>
    <cellStyle name="Comma 1 2" xfId="72" xr:uid="{00000000-0005-0000-0000-000040240000}"/>
    <cellStyle name="Comma 10" xfId="424" xr:uid="{00000000-0005-0000-0000-000041240000}"/>
    <cellStyle name="Comma 10 2" xfId="425" xr:uid="{00000000-0005-0000-0000-000042240000}"/>
    <cellStyle name="Comma 10 3" xfId="842" xr:uid="{00000000-0005-0000-0000-000043240000}"/>
    <cellStyle name="Comma 11" xfId="426" xr:uid="{00000000-0005-0000-0000-000044240000}"/>
    <cellStyle name="Comma 11 2" xfId="304" xr:uid="{00000000-0005-0000-0000-000045240000}"/>
    <cellStyle name="Comma 12" xfId="427" xr:uid="{00000000-0005-0000-0000-000046240000}"/>
    <cellStyle name="Comma 13" xfId="841" xr:uid="{00000000-0005-0000-0000-000047240000}"/>
    <cellStyle name="Comma 14" xfId="9937" xr:uid="{00000000-0005-0000-0000-000048240000}"/>
    <cellStyle name="Comma 2" xfId="8" xr:uid="{00000000-0005-0000-0000-000049240000}"/>
    <cellStyle name="Comma 2 2" xfId="73" xr:uid="{00000000-0005-0000-0000-00004A240000}"/>
    <cellStyle name="Comma 2 2 2" xfId="428" xr:uid="{00000000-0005-0000-0000-00004B240000}"/>
    <cellStyle name="Comma 2 2 3" xfId="429" xr:uid="{00000000-0005-0000-0000-00004C240000}"/>
    <cellStyle name="Comma 2 2 4" xfId="430" xr:uid="{00000000-0005-0000-0000-00004D240000}"/>
    <cellStyle name="Comma 2 2 5" xfId="9938" xr:uid="{00000000-0005-0000-0000-00004E240000}"/>
    <cellStyle name="Comma 2 3" xfId="74" xr:uid="{00000000-0005-0000-0000-00004F240000}"/>
    <cellStyle name="Comma 2 3 2" xfId="75" xr:uid="{00000000-0005-0000-0000-000050240000}"/>
    <cellStyle name="Comma 2 4" xfId="76" xr:uid="{00000000-0005-0000-0000-000051240000}"/>
    <cellStyle name="Comma 2 5" xfId="77" xr:uid="{00000000-0005-0000-0000-000052240000}"/>
    <cellStyle name="Comma 2 6" xfId="431" xr:uid="{00000000-0005-0000-0000-000053240000}"/>
    <cellStyle name="Comma 2 7" xfId="432" xr:uid="{00000000-0005-0000-0000-000054240000}"/>
    <cellStyle name="Comma 3" xfId="78" xr:uid="{00000000-0005-0000-0000-000055240000}"/>
    <cellStyle name="Comma 3 2" xfId="79" xr:uid="{00000000-0005-0000-0000-000056240000}"/>
    <cellStyle name="Comma 3 2 2" xfId="433" xr:uid="{00000000-0005-0000-0000-000057240000}"/>
    <cellStyle name="Comma 3 2 3" xfId="434" xr:uid="{00000000-0005-0000-0000-000058240000}"/>
    <cellStyle name="Comma 3 3" xfId="80" xr:uid="{00000000-0005-0000-0000-000059240000}"/>
    <cellStyle name="Comma 3 3 2" xfId="435" xr:uid="{00000000-0005-0000-0000-00005A240000}"/>
    <cellStyle name="Comma 3 3 3" xfId="436" xr:uid="{00000000-0005-0000-0000-00005B240000}"/>
    <cellStyle name="Comma 3 4" xfId="437" xr:uid="{00000000-0005-0000-0000-00005C240000}"/>
    <cellStyle name="Comma 3 5" xfId="438" xr:uid="{00000000-0005-0000-0000-00005D240000}"/>
    <cellStyle name="Comma 3 6" xfId="439" xr:uid="{00000000-0005-0000-0000-00005E240000}"/>
    <cellStyle name="Comma 4" xfId="81" xr:uid="{00000000-0005-0000-0000-00005F240000}"/>
    <cellStyle name="Comma 4 2" xfId="440" xr:uid="{00000000-0005-0000-0000-000060240000}"/>
    <cellStyle name="Comma 4 3" xfId="9939" xr:uid="{00000000-0005-0000-0000-000061240000}"/>
    <cellStyle name="Comma 5" xfId="82" xr:uid="{00000000-0005-0000-0000-000062240000}"/>
    <cellStyle name="Comma 5 2" xfId="9940" xr:uid="{00000000-0005-0000-0000-000063240000}"/>
    <cellStyle name="Comma 6" xfId="83" xr:uid="{00000000-0005-0000-0000-000064240000}"/>
    <cellStyle name="Comma 6 2" xfId="9941" xr:uid="{00000000-0005-0000-0000-000065240000}"/>
    <cellStyle name="Comma 7" xfId="84" xr:uid="{00000000-0005-0000-0000-000066240000}"/>
    <cellStyle name="Comma 8" xfId="85" xr:uid="{00000000-0005-0000-0000-000067240000}"/>
    <cellStyle name="Comma 9" xfId="301" xr:uid="{00000000-0005-0000-0000-000068240000}"/>
    <cellStyle name="Comma 9 2" xfId="441" xr:uid="{00000000-0005-0000-0000-000069240000}"/>
    <cellStyle name="Comma 9 3" xfId="442" xr:uid="{00000000-0005-0000-0000-00006A240000}"/>
    <cellStyle name="Comma 9 4" xfId="443" xr:uid="{00000000-0005-0000-0000-00006B240000}"/>
    <cellStyle name="Comma 9 5" xfId="444" xr:uid="{00000000-0005-0000-0000-00006C240000}"/>
    <cellStyle name="Comma0" xfId="86" xr:uid="{00000000-0005-0000-0000-00006D240000}"/>
    <cellStyle name="Company Name" xfId="9942" xr:uid="{00000000-0005-0000-0000-00006E240000}"/>
    <cellStyle name="Cover Link Note" xfId="9943" xr:uid="{00000000-0005-0000-0000-00006F240000}"/>
    <cellStyle name="Currency 0" xfId="9944" xr:uid="{00000000-0005-0000-0000-000070240000}"/>
    <cellStyle name="Currency 11" xfId="87" xr:uid="{00000000-0005-0000-0000-000071240000}"/>
    <cellStyle name="Currency 11 2" xfId="88" xr:uid="{00000000-0005-0000-0000-000072240000}"/>
    <cellStyle name="Currency 11 3" xfId="9945" xr:uid="{00000000-0005-0000-0000-000073240000}"/>
    <cellStyle name="Currency 2" xfId="89" xr:uid="{00000000-0005-0000-0000-000074240000}"/>
    <cellStyle name="Currency 2 2" xfId="90" xr:uid="{00000000-0005-0000-0000-000075240000}"/>
    <cellStyle name="Currency 2 2 2" xfId="445" xr:uid="{00000000-0005-0000-0000-000076240000}"/>
    <cellStyle name="Currency 2 3" xfId="446" xr:uid="{00000000-0005-0000-0000-000077240000}"/>
    <cellStyle name="Currency 2 3 2" xfId="447" xr:uid="{00000000-0005-0000-0000-000078240000}"/>
    <cellStyle name="Currency 3" xfId="91" xr:uid="{00000000-0005-0000-0000-000079240000}"/>
    <cellStyle name="Currency 3 2" xfId="92" xr:uid="{00000000-0005-0000-0000-00007A240000}"/>
    <cellStyle name="Currency 4" xfId="93" xr:uid="{00000000-0005-0000-0000-00007B240000}"/>
    <cellStyle name="Currency 4 2" xfId="94" xr:uid="{00000000-0005-0000-0000-00007C240000}"/>
    <cellStyle name="Currency 5" xfId="243" xr:uid="{00000000-0005-0000-0000-00007D240000}"/>
    <cellStyle name="Currency 5 2" xfId="448" xr:uid="{00000000-0005-0000-0000-00007E240000}"/>
    <cellStyle name="Currency 5 3" xfId="449" xr:uid="{00000000-0005-0000-0000-00007F240000}"/>
    <cellStyle name="Currency 5 4" xfId="60238" xr:uid="{00000000-0005-0000-0000-000080240000}"/>
    <cellStyle name="Currency 6" xfId="450" xr:uid="{00000000-0005-0000-0000-000081240000}"/>
    <cellStyle name="Currency 6 2" xfId="451" xr:uid="{00000000-0005-0000-0000-000082240000}"/>
    <cellStyle name="Currency 6 3" xfId="452" xr:uid="{00000000-0005-0000-0000-000083240000}"/>
    <cellStyle name="Currency 6 4" xfId="453" xr:uid="{00000000-0005-0000-0000-000084240000}"/>
    <cellStyle name="Currency 7" xfId="454" xr:uid="{00000000-0005-0000-0000-000085240000}"/>
    <cellStyle name="Currency 7 2" xfId="455" xr:uid="{00000000-0005-0000-0000-000086240000}"/>
    <cellStyle name="D4_B8B1_005004B79812_.wvu.PrintTitlest" xfId="95" xr:uid="{00000000-0005-0000-0000-000087240000}"/>
    <cellStyle name="Date" xfId="96" xr:uid="{00000000-0005-0000-0000-000088240000}"/>
    <cellStyle name="Date 2" xfId="97" xr:uid="{00000000-0005-0000-0000-000089240000}"/>
    <cellStyle name="Date Aligned" xfId="9946" xr:uid="{00000000-0005-0000-0000-00008A240000}"/>
    <cellStyle name="dms_Blue_HDR" xfId="456" xr:uid="{00000000-0005-0000-0000-00008B240000}"/>
    <cellStyle name="Dotted Line" xfId="9947" xr:uid="{00000000-0005-0000-0000-00008C240000}"/>
    <cellStyle name="Emphasis 1" xfId="98" xr:uid="{00000000-0005-0000-0000-00008D240000}"/>
    <cellStyle name="Emphasis 2" xfId="99" xr:uid="{00000000-0005-0000-0000-00008E240000}"/>
    <cellStyle name="Emphasis 3" xfId="100" xr:uid="{00000000-0005-0000-0000-00008F240000}"/>
    <cellStyle name="Empty_Cell" xfId="247" xr:uid="{00000000-0005-0000-0000-000090240000}"/>
    <cellStyle name="Euro" xfId="101" xr:uid="{00000000-0005-0000-0000-000091240000}"/>
    <cellStyle name="Example Heading" xfId="9948" xr:uid="{00000000-0005-0000-0000-000092240000}"/>
    <cellStyle name="Explanatory Text 2" xfId="102" xr:uid="{00000000-0005-0000-0000-000093240000}"/>
    <cellStyle name="Explanatory Text 2 2" xfId="9949" xr:uid="{00000000-0005-0000-0000-000094240000}"/>
    <cellStyle name="Explanatory Text 3" xfId="9950" xr:uid="{00000000-0005-0000-0000-000095240000}"/>
    <cellStyle name="Explanatory Text 4" xfId="9951" xr:uid="{00000000-0005-0000-0000-000096240000}"/>
    <cellStyle name="Explanatory Text 5" xfId="9952" xr:uid="{00000000-0005-0000-0000-000097240000}"/>
    <cellStyle name="Explanatory Text 6" xfId="9953" xr:uid="{00000000-0005-0000-0000-000098240000}"/>
    <cellStyle name="External Link" xfId="457" xr:uid="{00000000-0005-0000-0000-000099240000}"/>
    <cellStyle name="FAS Input Currency" xfId="9954" xr:uid="{00000000-0005-0000-0000-00009A240000}"/>
    <cellStyle name="FAS Input Date" xfId="9955" xr:uid="{00000000-0005-0000-0000-00009B240000}"/>
    <cellStyle name="FAS Input Multiple" xfId="9956" xr:uid="{00000000-0005-0000-0000-00009C240000}"/>
    <cellStyle name="FAS Input Number" xfId="9957" xr:uid="{00000000-0005-0000-0000-00009D240000}"/>
    <cellStyle name="FAS Input Percentage" xfId="9958" xr:uid="{00000000-0005-0000-0000-00009E240000}"/>
    <cellStyle name="FAS Input Title / Name" xfId="9959" xr:uid="{00000000-0005-0000-0000-00009F240000}"/>
    <cellStyle name="FAS Input Year" xfId="9960" xr:uid="{00000000-0005-0000-0000-0000A0240000}"/>
    <cellStyle name="Fixed" xfId="103" xr:uid="{00000000-0005-0000-0000-0000A1240000}"/>
    <cellStyle name="Fixed 2" xfId="104" xr:uid="{00000000-0005-0000-0000-0000A2240000}"/>
    <cellStyle name="Footnote" xfId="9961" xr:uid="{00000000-0005-0000-0000-0000A3240000}"/>
    <cellStyle name="Forecast Currency" xfId="9962" xr:uid="{00000000-0005-0000-0000-0000A4240000}"/>
    <cellStyle name="Forecast Date" xfId="9963" xr:uid="{00000000-0005-0000-0000-0000A5240000}"/>
    <cellStyle name="Forecast Multiple" xfId="9964" xr:uid="{00000000-0005-0000-0000-0000A6240000}"/>
    <cellStyle name="Forecast Number" xfId="9965" xr:uid="{00000000-0005-0000-0000-0000A7240000}"/>
    <cellStyle name="Forecast Percentage" xfId="9966" xr:uid="{00000000-0005-0000-0000-0000A8240000}"/>
    <cellStyle name="Forecast Period Title" xfId="9967" xr:uid="{00000000-0005-0000-0000-0000A9240000}"/>
    <cellStyle name="Forecast Year" xfId="9968" xr:uid="{00000000-0005-0000-0000-0000AA240000}"/>
    <cellStyle name="Format" xfId="9969" xr:uid="{00000000-0005-0000-0000-0000AB240000}"/>
    <cellStyle name="Format 2" xfId="9970" xr:uid="{00000000-0005-0000-0000-0000AC240000}"/>
    <cellStyle name="Gilsans" xfId="105" xr:uid="{00000000-0005-0000-0000-0000AD240000}"/>
    <cellStyle name="Gilsansl" xfId="106" xr:uid="{00000000-0005-0000-0000-0000AE240000}"/>
    <cellStyle name="Good 2" xfId="107" xr:uid="{00000000-0005-0000-0000-0000AF240000}"/>
    <cellStyle name="Good 2 2" xfId="458" xr:uid="{00000000-0005-0000-0000-0000B0240000}"/>
    <cellStyle name="Good 3" xfId="9971" xr:uid="{00000000-0005-0000-0000-0000B1240000}"/>
    <cellStyle name="Good 4" xfId="9972" xr:uid="{00000000-0005-0000-0000-0000B2240000}"/>
    <cellStyle name="Good 5" xfId="9973" xr:uid="{00000000-0005-0000-0000-0000B3240000}"/>
    <cellStyle name="Good 6" xfId="9974" xr:uid="{00000000-0005-0000-0000-0000B4240000}"/>
    <cellStyle name="Hard Percent" xfId="9975" xr:uid="{00000000-0005-0000-0000-0000B5240000}"/>
    <cellStyle name="Header" xfId="9976" xr:uid="{00000000-0005-0000-0000-0000B6240000}"/>
    <cellStyle name="Header1" xfId="248" xr:uid="{00000000-0005-0000-0000-0000B7240000}"/>
    <cellStyle name="Header2" xfId="249" xr:uid="{00000000-0005-0000-0000-0000B8240000}"/>
    <cellStyle name="Header3" xfId="250" xr:uid="{00000000-0005-0000-0000-0000B9240000}"/>
    <cellStyle name="Header4" xfId="251" xr:uid="{00000000-0005-0000-0000-0000BA240000}"/>
    <cellStyle name="Header5" xfId="252" xr:uid="{00000000-0005-0000-0000-0000BB240000}"/>
    <cellStyle name="Heading 1 2" xfId="108" xr:uid="{00000000-0005-0000-0000-0000BC240000}"/>
    <cellStyle name="Heading 1 2 2" xfId="109" xr:uid="{00000000-0005-0000-0000-0000BD240000}"/>
    <cellStyle name="Heading 1 2 2 2" xfId="459" xr:uid="{00000000-0005-0000-0000-0000BE240000}"/>
    <cellStyle name="Heading 1 2 3" xfId="460" xr:uid="{00000000-0005-0000-0000-0000BF240000}"/>
    <cellStyle name="Heading 1 3" xfId="110" xr:uid="{00000000-0005-0000-0000-0000C0240000}"/>
    <cellStyle name="Heading 1 4" xfId="461" xr:uid="{00000000-0005-0000-0000-0000C1240000}"/>
    <cellStyle name="Heading 1 5" xfId="462" xr:uid="{00000000-0005-0000-0000-0000C2240000}"/>
    <cellStyle name="Heading 1 6" xfId="9977" xr:uid="{00000000-0005-0000-0000-0000C3240000}"/>
    <cellStyle name="Heading 2 2" xfId="111" xr:uid="{00000000-0005-0000-0000-0000C4240000}"/>
    <cellStyle name="Heading 2 2 2" xfId="112" xr:uid="{00000000-0005-0000-0000-0000C5240000}"/>
    <cellStyle name="Heading 2 2 2 2" xfId="463" xr:uid="{00000000-0005-0000-0000-0000C6240000}"/>
    <cellStyle name="Heading 2 2 3" xfId="464" xr:uid="{00000000-0005-0000-0000-0000C7240000}"/>
    <cellStyle name="Heading 2 3" xfId="113" xr:uid="{00000000-0005-0000-0000-0000C8240000}"/>
    <cellStyle name="Heading 2 4" xfId="465" xr:uid="{00000000-0005-0000-0000-0000C9240000}"/>
    <cellStyle name="Heading 2 5" xfId="9978" xr:uid="{00000000-0005-0000-0000-0000CA240000}"/>
    <cellStyle name="Heading 2 6" xfId="9979" xr:uid="{00000000-0005-0000-0000-0000CB240000}"/>
    <cellStyle name="Heading 2 Input" xfId="466" xr:uid="{00000000-0005-0000-0000-0000CC240000}"/>
    <cellStyle name="Heading 2." xfId="9980" xr:uid="{00000000-0005-0000-0000-0000CD240000}"/>
    <cellStyle name="Heading 3 2" xfId="114" xr:uid="{00000000-0005-0000-0000-0000CE240000}"/>
    <cellStyle name="Heading 3 2 2" xfId="115" xr:uid="{00000000-0005-0000-0000-0000CF240000}"/>
    <cellStyle name="Heading 3 2 2 2" xfId="467" xr:uid="{00000000-0005-0000-0000-0000D0240000}"/>
    <cellStyle name="Heading 3 2 2 2 2" xfId="468" xr:uid="{00000000-0005-0000-0000-0000D1240000}"/>
    <cellStyle name="Heading 3 2 2 2 2 2" xfId="469" xr:uid="{00000000-0005-0000-0000-0000D2240000}"/>
    <cellStyle name="Heading 3 2 2 2 2 3" xfId="470" xr:uid="{00000000-0005-0000-0000-0000D3240000}"/>
    <cellStyle name="Heading 3 2 2 2 2 4" xfId="471" xr:uid="{00000000-0005-0000-0000-0000D4240000}"/>
    <cellStyle name="Heading 3 2 2 2 3" xfId="472" xr:uid="{00000000-0005-0000-0000-0000D5240000}"/>
    <cellStyle name="Heading 3 2 2 2 4" xfId="473" xr:uid="{00000000-0005-0000-0000-0000D6240000}"/>
    <cellStyle name="Heading 3 2 2 2 5" xfId="474" xr:uid="{00000000-0005-0000-0000-0000D7240000}"/>
    <cellStyle name="Heading 3 2 2 2 6" xfId="9981" xr:uid="{00000000-0005-0000-0000-0000D8240000}"/>
    <cellStyle name="Heading 3 2 2 3" xfId="475" xr:uid="{00000000-0005-0000-0000-0000D9240000}"/>
    <cellStyle name="Heading 3 2 2 3 2" xfId="476" xr:uid="{00000000-0005-0000-0000-0000DA240000}"/>
    <cellStyle name="Heading 3 2 2 3 2 2" xfId="477" xr:uid="{00000000-0005-0000-0000-0000DB240000}"/>
    <cellStyle name="Heading 3 2 2 3 2 3" xfId="478" xr:uid="{00000000-0005-0000-0000-0000DC240000}"/>
    <cellStyle name="Heading 3 2 2 3 2 4" xfId="479" xr:uid="{00000000-0005-0000-0000-0000DD240000}"/>
    <cellStyle name="Heading 3 2 2 3 3" xfId="480" xr:uid="{00000000-0005-0000-0000-0000DE240000}"/>
    <cellStyle name="Heading 3 2 2 3 4" xfId="481" xr:uid="{00000000-0005-0000-0000-0000DF240000}"/>
    <cellStyle name="Heading 3 2 2 3 5" xfId="482" xr:uid="{00000000-0005-0000-0000-0000E0240000}"/>
    <cellStyle name="Heading 3 2 2 4" xfId="483" xr:uid="{00000000-0005-0000-0000-0000E1240000}"/>
    <cellStyle name="Heading 3 2 2 4 2" xfId="484" xr:uid="{00000000-0005-0000-0000-0000E2240000}"/>
    <cellStyle name="Heading 3 2 2 4 3" xfId="485" xr:uid="{00000000-0005-0000-0000-0000E3240000}"/>
    <cellStyle name="Heading 3 2 2 4 4" xfId="486" xr:uid="{00000000-0005-0000-0000-0000E4240000}"/>
    <cellStyle name="Heading 3 2 2 5" xfId="487" xr:uid="{00000000-0005-0000-0000-0000E5240000}"/>
    <cellStyle name="Heading 3 2 2 5 2" xfId="488" xr:uid="{00000000-0005-0000-0000-0000E6240000}"/>
    <cellStyle name="Heading 3 2 2 5 3" xfId="489" xr:uid="{00000000-0005-0000-0000-0000E7240000}"/>
    <cellStyle name="Heading 3 2 2 6" xfId="490" xr:uid="{00000000-0005-0000-0000-0000E8240000}"/>
    <cellStyle name="Heading 3 2 2 7" xfId="491" xr:uid="{00000000-0005-0000-0000-0000E9240000}"/>
    <cellStyle name="Heading 3 2 3" xfId="492" xr:uid="{00000000-0005-0000-0000-0000EA240000}"/>
    <cellStyle name="Heading 3 2 3 2" xfId="9982" xr:uid="{00000000-0005-0000-0000-0000EB240000}"/>
    <cellStyle name="Heading 3 2 3 2 2" xfId="9983" xr:uid="{00000000-0005-0000-0000-0000EC240000}"/>
    <cellStyle name="Heading 3 2 3 2 3" xfId="9984" xr:uid="{00000000-0005-0000-0000-0000ED240000}"/>
    <cellStyle name="Heading 3 2 3 2 4" xfId="9985" xr:uid="{00000000-0005-0000-0000-0000EE240000}"/>
    <cellStyle name="Heading 3 2 3 3" xfId="9986" xr:uid="{00000000-0005-0000-0000-0000EF240000}"/>
    <cellStyle name="Heading 3 2 3 4" xfId="9987" xr:uid="{00000000-0005-0000-0000-0000F0240000}"/>
    <cellStyle name="Heading 3 2 3 5" xfId="9988" xr:uid="{00000000-0005-0000-0000-0000F1240000}"/>
    <cellStyle name="Heading 3 2 3 6" xfId="9989" xr:uid="{00000000-0005-0000-0000-0000F2240000}"/>
    <cellStyle name="Heading 3 2 4" xfId="493" xr:uid="{00000000-0005-0000-0000-0000F3240000}"/>
    <cellStyle name="Heading 3 2 4 2" xfId="494" xr:uid="{00000000-0005-0000-0000-0000F4240000}"/>
    <cellStyle name="Heading 3 2 4 2 2" xfId="495" xr:uid="{00000000-0005-0000-0000-0000F5240000}"/>
    <cellStyle name="Heading 3 2 4 2 3" xfId="496" xr:uid="{00000000-0005-0000-0000-0000F6240000}"/>
    <cellStyle name="Heading 3 2 4 2 4" xfId="497" xr:uid="{00000000-0005-0000-0000-0000F7240000}"/>
    <cellStyle name="Heading 3 2 4 3" xfId="498" xr:uid="{00000000-0005-0000-0000-0000F8240000}"/>
    <cellStyle name="Heading 3 2 4 4" xfId="499" xr:uid="{00000000-0005-0000-0000-0000F9240000}"/>
    <cellStyle name="Heading 3 2 4 5" xfId="500" xr:uid="{00000000-0005-0000-0000-0000FA240000}"/>
    <cellStyle name="Heading 3 2 5" xfId="501" xr:uid="{00000000-0005-0000-0000-0000FB240000}"/>
    <cellStyle name="Heading 3 2 5 2" xfId="502" xr:uid="{00000000-0005-0000-0000-0000FC240000}"/>
    <cellStyle name="Heading 3 2 5 2 2" xfId="503" xr:uid="{00000000-0005-0000-0000-0000FD240000}"/>
    <cellStyle name="Heading 3 2 5 2 3" xfId="504" xr:uid="{00000000-0005-0000-0000-0000FE240000}"/>
    <cellStyle name="Heading 3 2 5 2 4" xfId="505" xr:uid="{00000000-0005-0000-0000-0000FF240000}"/>
    <cellStyle name="Heading 3 2 5 3" xfId="506" xr:uid="{00000000-0005-0000-0000-000000250000}"/>
    <cellStyle name="Heading 3 2 5 4" xfId="507" xr:uid="{00000000-0005-0000-0000-000001250000}"/>
    <cellStyle name="Heading 3 2 5 5" xfId="508" xr:uid="{00000000-0005-0000-0000-000002250000}"/>
    <cellStyle name="Heading 3 2 6" xfId="509" xr:uid="{00000000-0005-0000-0000-000003250000}"/>
    <cellStyle name="Heading 3 2 6 2" xfId="510" xr:uid="{00000000-0005-0000-0000-000004250000}"/>
    <cellStyle name="Heading 3 2 6 3" xfId="511" xr:uid="{00000000-0005-0000-0000-000005250000}"/>
    <cellStyle name="Heading 3 2 6 4" xfId="512" xr:uid="{00000000-0005-0000-0000-000006250000}"/>
    <cellStyle name="Heading 3 2 7" xfId="513" xr:uid="{00000000-0005-0000-0000-000007250000}"/>
    <cellStyle name="Heading 3 2 7 2" xfId="514" xr:uid="{00000000-0005-0000-0000-000008250000}"/>
    <cellStyle name="Heading 3 2 7 3" xfId="515" xr:uid="{00000000-0005-0000-0000-000009250000}"/>
    <cellStyle name="Heading 3 2 8" xfId="516" xr:uid="{00000000-0005-0000-0000-00000A250000}"/>
    <cellStyle name="Heading 3 2 9" xfId="517" xr:uid="{00000000-0005-0000-0000-00000B250000}"/>
    <cellStyle name="Heading 3 3" xfId="116" xr:uid="{00000000-0005-0000-0000-00000C250000}"/>
    <cellStyle name="Heading 3 3 2" xfId="518" xr:uid="{00000000-0005-0000-0000-00000D250000}"/>
    <cellStyle name="Heading 3 3 2 2" xfId="9990" xr:uid="{00000000-0005-0000-0000-00000E250000}"/>
    <cellStyle name="Heading 3 3 3" xfId="9991" xr:uid="{00000000-0005-0000-0000-00000F250000}"/>
    <cellStyle name="Heading 3 3 3 2" xfId="9992" xr:uid="{00000000-0005-0000-0000-000010250000}"/>
    <cellStyle name="Heading 3 3 4" xfId="9993" xr:uid="{00000000-0005-0000-0000-000011250000}"/>
    <cellStyle name="Heading 3 4" xfId="519" xr:uid="{00000000-0005-0000-0000-000012250000}"/>
    <cellStyle name="Heading 3 5" xfId="520" xr:uid="{00000000-0005-0000-0000-000013250000}"/>
    <cellStyle name="Heading 3 6" xfId="9994" xr:uid="{00000000-0005-0000-0000-000014250000}"/>
    <cellStyle name="Heading 3 Output" xfId="521" xr:uid="{00000000-0005-0000-0000-000015250000}"/>
    <cellStyle name="Heading 3." xfId="9995" xr:uid="{00000000-0005-0000-0000-000016250000}"/>
    <cellStyle name="Heading 4 2" xfId="117" xr:uid="{00000000-0005-0000-0000-000017250000}"/>
    <cellStyle name="Heading 4 2 2" xfId="118" xr:uid="{00000000-0005-0000-0000-000018250000}"/>
    <cellStyle name="Heading 4 2 3" xfId="522" xr:uid="{00000000-0005-0000-0000-000019250000}"/>
    <cellStyle name="Heading 4 3" xfId="119" xr:uid="{00000000-0005-0000-0000-00001A250000}"/>
    <cellStyle name="Heading 4 4" xfId="523" xr:uid="{00000000-0005-0000-0000-00001B250000}"/>
    <cellStyle name="Heading 4 5" xfId="9996" xr:uid="{00000000-0005-0000-0000-00001C250000}"/>
    <cellStyle name="Heading 4 6" xfId="9997" xr:uid="{00000000-0005-0000-0000-00001D250000}"/>
    <cellStyle name="Heading 4 Output" xfId="524" xr:uid="{00000000-0005-0000-0000-00001E250000}"/>
    <cellStyle name="Heading(4)" xfId="120" xr:uid="{00000000-0005-0000-0000-00001F250000}"/>
    <cellStyle name="Hyperlink" xfId="3" builtinId="8"/>
    <cellStyle name="Hyperlink 2" xfId="121" xr:uid="{00000000-0005-0000-0000-000021250000}"/>
    <cellStyle name="Hyperlink 2 2" xfId="525" xr:uid="{00000000-0005-0000-0000-000022250000}"/>
    <cellStyle name="Hyperlink 2 3" xfId="526" xr:uid="{00000000-0005-0000-0000-000023250000}"/>
    <cellStyle name="Hyperlink 2 4" xfId="527" xr:uid="{00000000-0005-0000-0000-000024250000}"/>
    <cellStyle name="Hyperlink 2 5" xfId="528" xr:uid="{00000000-0005-0000-0000-000025250000}"/>
    <cellStyle name="Hyperlink 3" xfId="264" xr:uid="{00000000-0005-0000-0000-000026250000}"/>
    <cellStyle name="Hyperlink 3 2" xfId="529" xr:uid="{00000000-0005-0000-0000-000027250000}"/>
    <cellStyle name="Hyperlink 3 3" xfId="530" xr:uid="{00000000-0005-0000-0000-000028250000}"/>
    <cellStyle name="Hyperlink 4" xfId="531" xr:uid="{00000000-0005-0000-0000-000029250000}"/>
    <cellStyle name="Hyperlink 4 2" xfId="9998" xr:uid="{00000000-0005-0000-0000-00002A250000}"/>
    <cellStyle name="Hyperlink Arrow" xfId="122" xr:uid="{00000000-0005-0000-0000-00002B250000}"/>
    <cellStyle name="Hyperlink Arrow." xfId="9999" xr:uid="{00000000-0005-0000-0000-00002C250000}"/>
    <cellStyle name="Hyperlink Check" xfId="10000" xr:uid="{00000000-0005-0000-0000-00002D250000}"/>
    <cellStyle name="Hyperlink Text" xfId="123" xr:uid="{00000000-0005-0000-0000-00002E250000}"/>
    <cellStyle name="Hyperlink Text." xfId="10001" xr:uid="{00000000-0005-0000-0000-00002F250000}"/>
    <cellStyle name="import" xfId="532" xr:uid="{00000000-0005-0000-0000-000030250000}"/>
    <cellStyle name="import%" xfId="533" xr:uid="{00000000-0005-0000-0000-000031250000}"/>
    <cellStyle name="import_AER final decision for EA distribution - RFM" xfId="534" xr:uid="{00000000-0005-0000-0000-000032250000}"/>
    <cellStyle name="Input 2" xfId="124" xr:uid="{00000000-0005-0000-0000-000033250000}"/>
    <cellStyle name="Input 2 10" xfId="10002" xr:uid="{00000000-0005-0000-0000-000034250000}"/>
    <cellStyle name="Input 2 10 2" xfId="10003" xr:uid="{00000000-0005-0000-0000-000035250000}"/>
    <cellStyle name="Input 2 10 2 2" xfId="10004" xr:uid="{00000000-0005-0000-0000-000036250000}"/>
    <cellStyle name="Input 2 10 2 3" xfId="10005" xr:uid="{00000000-0005-0000-0000-000037250000}"/>
    <cellStyle name="Input 2 10 2 4" xfId="10006" xr:uid="{00000000-0005-0000-0000-000038250000}"/>
    <cellStyle name="Input 2 10 2 5" xfId="10007" xr:uid="{00000000-0005-0000-0000-000039250000}"/>
    <cellStyle name="Input 2 10 2 6" xfId="10008" xr:uid="{00000000-0005-0000-0000-00003A250000}"/>
    <cellStyle name="Input 2 10 2 7" xfId="10009" xr:uid="{00000000-0005-0000-0000-00003B250000}"/>
    <cellStyle name="Input 2 10 3" xfId="10010" xr:uid="{00000000-0005-0000-0000-00003C250000}"/>
    <cellStyle name="Input 2 10 4" xfId="10011" xr:uid="{00000000-0005-0000-0000-00003D250000}"/>
    <cellStyle name="Input 2 10 5" xfId="10012" xr:uid="{00000000-0005-0000-0000-00003E250000}"/>
    <cellStyle name="Input 2 11" xfId="10013" xr:uid="{00000000-0005-0000-0000-00003F250000}"/>
    <cellStyle name="Input 2 11 2" xfId="10014" xr:uid="{00000000-0005-0000-0000-000040250000}"/>
    <cellStyle name="Input 2 11 2 2" xfId="10015" xr:uid="{00000000-0005-0000-0000-000041250000}"/>
    <cellStyle name="Input 2 11 2 3" xfId="10016" xr:uid="{00000000-0005-0000-0000-000042250000}"/>
    <cellStyle name="Input 2 11 2 4" xfId="10017" xr:uid="{00000000-0005-0000-0000-000043250000}"/>
    <cellStyle name="Input 2 11 2 5" xfId="10018" xr:uid="{00000000-0005-0000-0000-000044250000}"/>
    <cellStyle name="Input 2 11 2 6" xfId="10019" xr:uid="{00000000-0005-0000-0000-000045250000}"/>
    <cellStyle name="Input 2 11 2 7" xfId="10020" xr:uid="{00000000-0005-0000-0000-000046250000}"/>
    <cellStyle name="Input 2 11 3" xfId="10021" xr:uid="{00000000-0005-0000-0000-000047250000}"/>
    <cellStyle name="Input 2 11 4" xfId="10022" xr:uid="{00000000-0005-0000-0000-000048250000}"/>
    <cellStyle name="Input 2 11 5" xfId="10023" xr:uid="{00000000-0005-0000-0000-000049250000}"/>
    <cellStyle name="Input 2 12" xfId="10024" xr:uid="{00000000-0005-0000-0000-00004A250000}"/>
    <cellStyle name="Input 2 12 2" xfId="10025" xr:uid="{00000000-0005-0000-0000-00004B250000}"/>
    <cellStyle name="Input 2 12 2 2" xfId="10026" xr:uid="{00000000-0005-0000-0000-00004C250000}"/>
    <cellStyle name="Input 2 12 2 3" xfId="10027" xr:uid="{00000000-0005-0000-0000-00004D250000}"/>
    <cellStyle name="Input 2 12 2 4" xfId="10028" xr:uid="{00000000-0005-0000-0000-00004E250000}"/>
    <cellStyle name="Input 2 12 2 5" xfId="10029" xr:uid="{00000000-0005-0000-0000-00004F250000}"/>
    <cellStyle name="Input 2 12 2 6" xfId="10030" xr:uid="{00000000-0005-0000-0000-000050250000}"/>
    <cellStyle name="Input 2 12 2 7" xfId="10031" xr:uid="{00000000-0005-0000-0000-000051250000}"/>
    <cellStyle name="Input 2 12 3" xfId="10032" xr:uid="{00000000-0005-0000-0000-000052250000}"/>
    <cellStyle name="Input 2 12 4" xfId="10033" xr:uid="{00000000-0005-0000-0000-000053250000}"/>
    <cellStyle name="Input 2 12 5" xfId="10034" xr:uid="{00000000-0005-0000-0000-000054250000}"/>
    <cellStyle name="Input 2 13" xfId="10035" xr:uid="{00000000-0005-0000-0000-000055250000}"/>
    <cellStyle name="Input 2 13 2" xfId="10036" xr:uid="{00000000-0005-0000-0000-000056250000}"/>
    <cellStyle name="Input 2 13 2 2" xfId="10037" xr:uid="{00000000-0005-0000-0000-000057250000}"/>
    <cellStyle name="Input 2 13 2 3" xfId="10038" xr:uid="{00000000-0005-0000-0000-000058250000}"/>
    <cellStyle name="Input 2 13 2 4" xfId="10039" xr:uid="{00000000-0005-0000-0000-000059250000}"/>
    <cellStyle name="Input 2 13 2 5" xfId="10040" xr:uid="{00000000-0005-0000-0000-00005A250000}"/>
    <cellStyle name="Input 2 13 2 6" xfId="10041" xr:uid="{00000000-0005-0000-0000-00005B250000}"/>
    <cellStyle name="Input 2 13 2 7" xfId="10042" xr:uid="{00000000-0005-0000-0000-00005C250000}"/>
    <cellStyle name="Input 2 13 3" xfId="10043" xr:uid="{00000000-0005-0000-0000-00005D250000}"/>
    <cellStyle name="Input 2 13 4" xfId="10044" xr:uid="{00000000-0005-0000-0000-00005E250000}"/>
    <cellStyle name="Input 2 13 5" xfId="10045" xr:uid="{00000000-0005-0000-0000-00005F250000}"/>
    <cellStyle name="Input 2 14" xfId="10046" xr:uid="{00000000-0005-0000-0000-000060250000}"/>
    <cellStyle name="Input 2 14 2" xfId="10047" xr:uid="{00000000-0005-0000-0000-000061250000}"/>
    <cellStyle name="Input 2 14 3" xfId="10048" xr:uid="{00000000-0005-0000-0000-000062250000}"/>
    <cellStyle name="Input 2 14 4" xfId="10049" xr:uid="{00000000-0005-0000-0000-000063250000}"/>
    <cellStyle name="Input 2 14 5" xfId="10050" xr:uid="{00000000-0005-0000-0000-000064250000}"/>
    <cellStyle name="Input 2 14 6" xfId="10051" xr:uid="{00000000-0005-0000-0000-000065250000}"/>
    <cellStyle name="Input 2 14 7" xfId="10052" xr:uid="{00000000-0005-0000-0000-000066250000}"/>
    <cellStyle name="Input 2 14 8" xfId="10053" xr:uid="{00000000-0005-0000-0000-000067250000}"/>
    <cellStyle name="Input 2 15" xfId="10054" xr:uid="{00000000-0005-0000-0000-000068250000}"/>
    <cellStyle name="Input 2 15 2" xfId="10055" xr:uid="{00000000-0005-0000-0000-000069250000}"/>
    <cellStyle name="Input 2 15 3" xfId="10056" xr:uid="{00000000-0005-0000-0000-00006A250000}"/>
    <cellStyle name="Input 2 15 4" xfId="10057" xr:uid="{00000000-0005-0000-0000-00006B250000}"/>
    <cellStyle name="Input 2 15 5" xfId="10058" xr:uid="{00000000-0005-0000-0000-00006C250000}"/>
    <cellStyle name="Input 2 15 6" xfId="10059" xr:uid="{00000000-0005-0000-0000-00006D250000}"/>
    <cellStyle name="Input 2 15 7" xfId="10060" xr:uid="{00000000-0005-0000-0000-00006E250000}"/>
    <cellStyle name="Input 2 16" xfId="10061" xr:uid="{00000000-0005-0000-0000-00006F250000}"/>
    <cellStyle name="Input 2 16 2" xfId="10062" xr:uid="{00000000-0005-0000-0000-000070250000}"/>
    <cellStyle name="Input 2 16 3" xfId="10063" xr:uid="{00000000-0005-0000-0000-000071250000}"/>
    <cellStyle name="Input 2 16 4" xfId="10064" xr:uid="{00000000-0005-0000-0000-000072250000}"/>
    <cellStyle name="Input 2 16 5" xfId="10065" xr:uid="{00000000-0005-0000-0000-000073250000}"/>
    <cellStyle name="Input 2 17" xfId="10066" xr:uid="{00000000-0005-0000-0000-000074250000}"/>
    <cellStyle name="Input 2 17 2" xfId="10067" xr:uid="{00000000-0005-0000-0000-000075250000}"/>
    <cellStyle name="Input 2 17 3" xfId="10068" xr:uid="{00000000-0005-0000-0000-000076250000}"/>
    <cellStyle name="Input 2 17 4" xfId="10069" xr:uid="{00000000-0005-0000-0000-000077250000}"/>
    <cellStyle name="Input 2 17 5" xfId="10070" xr:uid="{00000000-0005-0000-0000-000078250000}"/>
    <cellStyle name="Input 2 18" xfId="10071" xr:uid="{00000000-0005-0000-0000-000079250000}"/>
    <cellStyle name="Input 2 18 2" xfId="10072" xr:uid="{00000000-0005-0000-0000-00007A250000}"/>
    <cellStyle name="Input 2 18 3" xfId="10073" xr:uid="{00000000-0005-0000-0000-00007B250000}"/>
    <cellStyle name="Input 2 18 4" xfId="10074" xr:uid="{00000000-0005-0000-0000-00007C250000}"/>
    <cellStyle name="Input 2 18 5" xfId="10075" xr:uid="{00000000-0005-0000-0000-00007D250000}"/>
    <cellStyle name="Input 2 19" xfId="10076" xr:uid="{00000000-0005-0000-0000-00007E250000}"/>
    <cellStyle name="Input 2 2" xfId="535" xr:uid="{00000000-0005-0000-0000-00007F250000}"/>
    <cellStyle name="Input 2 2 10" xfId="10077" xr:uid="{00000000-0005-0000-0000-000080250000}"/>
    <cellStyle name="Input 2 2 10 2" xfId="10078" xr:uid="{00000000-0005-0000-0000-000081250000}"/>
    <cellStyle name="Input 2 2 10 2 2" xfId="10079" xr:uid="{00000000-0005-0000-0000-000082250000}"/>
    <cellStyle name="Input 2 2 10 2 3" xfId="10080" xr:uid="{00000000-0005-0000-0000-000083250000}"/>
    <cellStyle name="Input 2 2 10 2 4" xfId="10081" xr:uid="{00000000-0005-0000-0000-000084250000}"/>
    <cellStyle name="Input 2 2 10 2 5" xfId="10082" xr:uid="{00000000-0005-0000-0000-000085250000}"/>
    <cellStyle name="Input 2 2 10 2 6" xfId="10083" xr:uid="{00000000-0005-0000-0000-000086250000}"/>
    <cellStyle name="Input 2 2 10 2 7" xfId="10084" xr:uid="{00000000-0005-0000-0000-000087250000}"/>
    <cellStyle name="Input 2 2 10 3" xfId="10085" xr:uid="{00000000-0005-0000-0000-000088250000}"/>
    <cellStyle name="Input 2 2 10 4" xfId="10086" xr:uid="{00000000-0005-0000-0000-000089250000}"/>
    <cellStyle name="Input 2 2 10 5" xfId="10087" xr:uid="{00000000-0005-0000-0000-00008A250000}"/>
    <cellStyle name="Input 2 2 11" xfId="10088" xr:uid="{00000000-0005-0000-0000-00008B250000}"/>
    <cellStyle name="Input 2 2 11 2" xfId="10089" xr:uid="{00000000-0005-0000-0000-00008C250000}"/>
    <cellStyle name="Input 2 2 11 2 2" xfId="10090" xr:uid="{00000000-0005-0000-0000-00008D250000}"/>
    <cellStyle name="Input 2 2 11 2 3" xfId="10091" xr:uid="{00000000-0005-0000-0000-00008E250000}"/>
    <cellStyle name="Input 2 2 11 2 4" xfId="10092" xr:uid="{00000000-0005-0000-0000-00008F250000}"/>
    <cellStyle name="Input 2 2 11 2 5" xfId="10093" xr:uid="{00000000-0005-0000-0000-000090250000}"/>
    <cellStyle name="Input 2 2 11 2 6" xfId="10094" xr:uid="{00000000-0005-0000-0000-000091250000}"/>
    <cellStyle name="Input 2 2 11 2 7" xfId="10095" xr:uid="{00000000-0005-0000-0000-000092250000}"/>
    <cellStyle name="Input 2 2 11 3" xfId="10096" xr:uid="{00000000-0005-0000-0000-000093250000}"/>
    <cellStyle name="Input 2 2 11 4" xfId="10097" xr:uid="{00000000-0005-0000-0000-000094250000}"/>
    <cellStyle name="Input 2 2 11 5" xfId="10098" xr:uid="{00000000-0005-0000-0000-000095250000}"/>
    <cellStyle name="Input 2 2 12" xfId="10099" xr:uid="{00000000-0005-0000-0000-000096250000}"/>
    <cellStyle name="Input 2 2 12 2" xfId="10100" xr:uid="{00000000-0005-0000-0000-000097250000}"/>
    <cellStyle name="Input 2 2 12 3" xfId="10101" xr:uid="{00000000-0005-0000-0000-000098250000}"/>
    <cellStyle name="Input 2 2 12 4" xfId="10102" xr:uid="{00000000-0005-0000-0000-000099250000}"/>
    <cellStyle name="Input 2 2 12 5" xfId="10103" xr:uid="{00000000-0005-0000-0000-00009A250000}"/>
    <cellStyle name="Input 2 2 12 6" xfId="10104" xr:uid="{00000000-0005-0000-0000-00009B250000}"/>
    <cellStyle name="Input 2 2 12 7" xfId="10105" xr:uid="{00000000-0005-0000-0000-00009C250000}"/>
    <cellStyle name="Input 2 2 12 8" xfId="10106" xr:uid="{00000000-0005-0000-0000-00009D250000}"/>
    <cellStyle name="Input 2 2 13" xfId="10107" xr:uid="{00000000-0005-0000-0000-00009E250000}"/>
    <cellStyle name="Input 2 2 13 2" xfId="10108" xr:uid="{00000000-0005-0000-0000-00009F250000}"/>
    <cellStyle name="Input 2 2 13 3" xfId="10109" xr:uid="{00000000-0005-0000-0000-0000A0250000}"/>
    <cellStyle name="Input 2 2 13 4" xfId="10110" xr:uid="{00000000-0005-0000-0000-0000A1250000}"/>
    <cellStyle name="Input 2 2 13 5" xfId="10111" xr:uid="{00000000-0005-0000-0000-0000A2250000}"/>
    <cellStyle name="Input 2 2 13 6" xfId="10112" xr:uid="{00000000-0005-0000-0000-0000A3250000}"/>
    <cellStyle name="Input 2 2 13 7" xfId="10113" xr:uid="{00000000-0005-0000-0000-0000A4250000}"/>
    <cellStyle name="Input 2 2 14" xfId="10114" xr:uid="{00000000-0005-0000-0000-0000A5250000}"/>
    <cellStyle name="Input 2 2 14 2" xfId="10115" xr:uid="{00000000-0005-0000-0000-0000A6250000}"/>
    <cellStyle name="Input 2 2 14 3" xfId="10116" xr:uid="{00000000-0005-0000-0000-0000A7250000}"/>
    <cellStyle name="Input 2 2 14 4" xfId="10117" xr:uid="{00000000-0005-0000-0000-0000A8250000}"/>
    <cellStyle name="Input 2 2 14 5" xfId="10118" xr:uid="{00000000-0005-0000-0000-0000A9250000}"/>
    <cellStyle name="Input 2 2 15" xfId="10119" xr:uid="{00000000-0005-0000-0000-0000AA250000}"/>
    <cellStyle name="Input 2 2 15 2" xfId="10120" xr:uid="{00000000-0005-0000-0000-0000AB250000}"/>
    <cellStyle name="Input 2 2 15 3" xfId="10121" xr:uid="{00000000-0005-0000-0000-0000AC250000}"/>
    <cellStyle name="Input 2 2 15 4" xfId="10122" xr:uid="{00000000-0005-0000-0000-0000AD250000}"/>
    <cellStyle name="Input 2 2 15 5" xfId="10123" xr:uid="{00000000-0005-0000-0000-0000AE250000}"/>
    <cellStyle name="Input 2 2 16" xfId="10124" xr:uid="{00000000-0005-0000-0000-0000AF250000}"/>
    <cellStyle name="Input 2 2 16 2" xfId="10125" xr:uid="{00000000-0005-0000-0000-0000B0250000}"/>
    <cellStyle name="Input 2 2 16 3" xfId="10126" xr:uid="{00000000-0005-0000-0000-0000B1250000}"/>
    <cellStyle name="Input 2 2 16 4" xfId="10127" xr:uid="{00000000-0005-0000-0000-0000B2250000}"/>
    <cellStyle name="Input 2 2 16 5" xfId="10128" xr:uid="{00000000-0005-0000-0000-0000B3250000}"/>
    <cellStyle name="Input 2 2 17" xfId="10129" xr:uid="{00000000-0005-0000-0000-0000B4250000}"/>
    <cellStyle name="Input 2 2 17 2" xfId="10130" xr:uid="{00000000-0005-0000-0000-0000B5250000}"/>
    <cellStyle name="Input 2 2 17 3" xfId="10131" xr:uid="{00000000-0005-0000-0000-0000B6250000}"/>
    <cellStyle name="Input 2 2 17 4" xfId="10132" xr:uid="{00000000-0005-0000-0000-0000B7250000}"/>
    <cellStyle name="Input 2 2 17 5" xfId="10133" xr:uid="{00000000-0005-0000-0000-0000B8250000}"/>
    <cellStyle name="Input 2 2 18" xfId="10134" xr:uid="{00000000-0005-0000-0000-0000B9250000}"/>
    <cellStyle name="Input 2 2 19" xfId="10135" xr:uid="{00000000-0005-0000-0000-0000BA250000}"/>
    <cellStyle name="Input 2 2 2" xfId="536" xr:uid="{00000000-0005-0000-0000-0000BB250000}"/>
    <cellStyle name="Input 2 2 2 10" xfId="10136" xr:uid="{00000000-0005-0000-0000-0000BC250000}"/>
    <cellStyle name="Input 2 2 2 10 2" xfId="10137" xr:uid="{00000000-0005-0000-0000-0000BD250000}"/>
    <cellStyle name="Input 2 2 2 10 3" xfId="10138" xr:uid="{00000000-0005-0000-0000-0000BE250000}"/>
    <cellStyle name="Input 2 2 2 10 4" xfId="10139" xr:uid="{00000000-0005-0000-0000-0000BF250000}"/>
    <cellStyle name="Input 2 2 2 10 5" xfId="10140" xr:uid="{00000000-0005-0000-0000-0000C0250000}"/>
    <cellStyle name="Input 2 2 2 10 6" xfId="10141" xr:uid="{00000000-0005-0000-0000-0000C1250000}"/>
    <cellStyle name="Input 2 2 2 10 7" xfId="10142" xr:uid="{00000000-0005-0000-0000-0000C2250000}"/>
    <cellStyle name="Input 2 2 2 10 8" xfId="10143" xr:uid="{00000000-0005-0000-0000-0000C3250000}"/>
    <cellStyle name="Input 2 2 2 11" xfId="10144" xr:uid="{00000000-0005-0000-0000-0000C4250000}"/>
    <cellStyle name="Input 2 2 2 11 2" xfId="10145" xr:uid="{00000000-0005-0000-0000-0000C5250000}"/>
    <cellStyle name="Input 2 2 2 11 3" xfId="10146" xr:uid="{00000000-0005-0000-0000-0000C6250000}"/>
    <cellStyle name="Input 2 2 2 11 4" xfId="10147" xr:uid="{00000000-0005-0000-0000-0000C7250000}"/>
    <cellStyle name="Input 2 2 2 11 5" xfId="10148" xr:uid="{00000000-0005-0000-0000-0000C8250000}"/>
    <cellStyle name="Input 2 2 2 11 6" xfId="10149" xr:uid="{00000000-0005-0000-0000-0000C9250000}"/>
    <cellStyle name="Input 2 2 2 11 7" xfId="10150" xr:uid="{00000000-0005-0000-0000-0000CA250000}"/>
    <cellStyle name="Input 2 2 2 12" xfId="10151" xr:uid="{00000000-0005-0000-0000-0000CB250000}"/>
    <cellStyle name="Input 2 2 2 12 2" xfId="10152" xr:uid="{00000000-0005-0000-0000-0000CC250000}"/>
    <cellStyle name="Input 2 2 2 12 3" xfId="10153" xr:uid="{00000000-0005-0000-0000-0000CD250000}"/>
    <cellStyle name="Input 2 2 2 12 4" xfId="10154" xr:uid="{00000000-0005-0000-0000-0000CE250000}"/>
    <cellStyle name="Input 2 2 2 12 5" xfId="10155" xr:uid="{00000000-0005-0000-0000-0000CF250000}"/>
    <cellStyle name="Input 2 2 2 13" xfId="10156" xr:uid="{00000000-0005-0000-0000-0000D0250000}"/>
    <cellStyle name="Input 2 2 2 13 2" xfId="10157" xr:uid="{00000000-0005-0000-0000-0000D1250000}"/>
    <cellStyle name="Input 2 2 2 13 3" xfId="10158" xr:uid="{00000000-0005-0000-0000-0000D2250000}"/>
    <cellStyle name="Input 2 2 2 13 4" xfId="10159" xr:uid="{00000000-0005-0000-0000-0000D3250000}"/>
    <cellStyle name="Input 2 2 2 13 5" xfId="10160" xr:uid="{00000000-0005-0000-0000-0000D4250000}"/>
    <cellStyle name="Input 2 2 2 14" xfId="10161" xr:uid="{00000000-0005-0000-0000-0000D5250000}"/>
    <cellStyle name="Input 2 2 2 14 2" xfId="10162" xr:uid="{00000000-0005-0000-0000-0000D6250000}"/>
    <cellStyle name="Input 2 2 2 14 3" xfId="10163" xr:uid="{00000000-0005-0000-0000-0000D7250000}"/>
    <cellStyle name="Input 2 2 2 14 4" xfId="10164" xr:uid="{00000000-0005-0000-0000-0000D8250000}"/>
    <cellStyle name="Input 2 2 2 14 5" xfId="10165" xr:uid="{00000000-0005-0000-0000-0000D9250000}"/>
    <cellStyle name="Input 2 2 2 15" xfId="10166" xr:uid="{00000000-0005-0000-0000-0000DA250000}"/>
    <cellStyle name="Input 2 2 2 15 2" xfId="10167" xr:uid="{00000000-0005-0000-0000-0000DB250000}"/>
    <cellStyle name="Input 2 2 2 15 3" xfId="10168" xr:uid="{00000000-0005-0000-0000-0000DC250000}"/>
    <cellStyle name="Input 2 2 2 15 4" xfId="10169" xr:uid="{00000000-0005-0000-0000-0000DD250000}"/>
    <cellStyle name="Input 2 2 2 15 5" xfId="10170" xr:uid="{00000000-0005-0000-0000-0000DE250000}"/>
    <cellStyle name="Input 2 2 2 16" xfId="10171" xr:uid="{00000000-0005-0000-0000-0000DF250000}"/>
    <cellStyle name="Input 2 2 2 17" xfId="10172" xr:uid="{00000000-0005-0000-0000-0000E0250000}"/>
    <cellStyle name="Input 2 2 2 2" xfId="10173" xr:uid="{00000000-0005-0000-0000-0000E1250000}"/>
    <cellStyle name="Input 2 2 2 2 10" xfId="10174" xr:uid="{00000000-0005-0000-0000-0000E2250000}"/>
    <cellStyle name="Input 2 2 2 2 10 2" xfId="10175" xr:uid="{00000000-0005-0000-0000-0000E3250000}"/>
    <cellStyle name="Input 2 2 2 2 10 3" xfId="10176" xr:uid="{00000000-0005-0000-0000-0000E4250000}"/>
    <cellStyle name="Input 2 2 2 2 10 4" xfId="10177" xr:uid="{00000000-0005-0000-0000-0000E5250000}"/>
    <cellStyle name="Input 2 2 2 2 10 5" xfId="10178" xr:uid="{00000000-0005-0000-0000-0000E6250000}"/>
    <cellStyle name="Input 2 2 2 2 10 6" xfId="10179" xr:uid="{00000000-0005-0000-0000-0000E7250000}"/>
    <cellStyle name="Input 2 2 2 2 10 7" xfId="10180" xr:uid="{00000000-0005-0000-0000-0000E8250000}"/>
    <cellStyle name="Input 2 2 2 2 11" xfId="10181" xr:uid="{00000000-0005-0000-0000-0000E9250000}"/>
    <cellStyle name="Input 2 2 2 2 11 2" xfId="10182" xr:uid="{00000000-0005-0000-0000-0000EA250000}"/>
    <cellStyle name="Input 2 2 2 2 11 3" xfId="10183" xr:uid="{00000000-0005-0000-0000-0000EB250000}"/>
    <cellStyle name="Input 2 2 2 2 11 4" xfId="10184" xr:uid="{00000000-0005-0000-0000-0000EC250000}"/>
    <cellStyle name="Input 2 2 2 2 11 5" xfId="10185" xr:uid="{00000000-0005-0000-0000-0000ED250000}"/>
    <cellStyle name="Input 2 2 2 2 12" xfId="10186" xr:uid="{00000000-0005-0000-0000-0000EE250000}"/>
    <cellStyle name="Input 2 2 2 2 12 2" xfId="10187" xr:uid="{00000000-0005-0000-0000-0000EF250000}"/>
    <cellStyle name="Input 2 2 2 2 12 3" xfId="10188" xr:uid="{00000000-0005-0000-0000-0000F0250000}"/>
    <cellStyle name="Input 2 2 2 2 12 4" xfId="10189" xr:uid="{00000000-0005-0000-0000-0000F1250000}"/>
    <cellStyle name="Input 2 2 2 2 12 5" xfId="10190" xr:uid="{00000000-0005-0000-0000-0000F2250000}"/>
    <cellStyle name="Input 2 2 2 2 13" xfId="10191" xr:uid="{00000000-0005-0000-0000-0000F3250000}"/>
    <cellStyle name="Input 2 2 2 2 13 2" xfId="10192" xr:uid="{00000000-0005-0000-0000-0000F4250000}"/>
    <cellStyle name="Input 2 2 2 2 13 3" xfId="10193" xr:uid="{00000000-0005-0000-0000-0000F5250000}"/>
    <cellStyle name="Input 2 2 2 2 13 4" xfId="10194" xr:uid="{00000000-0005-0000-0000-0000F6250000}"/>
    <cellStyle name="Input 2 2 2 2 13 5" xfId="10195" xr:uid="{00000000-0005-0000-0000-0000F7250000}"/>
    <cellStyle name="Input 2 2 2 2 14" xfId="10196" xr:uid="{00000000-0005-0000-0000-0000F8250000}"/>
    <cellStyle name="Input 2 2 2 2 14 2" xfId="10197" xr:uid="{00000000-0005-0000-0000-0000F9250000}"/>
    <cellStyle name="Input 2 2 2 2 14 3" xfId="10198" xr:uid="{00000000-0005-0000-0000-0000FA250000}"/>
    <cellStyle name="Input 2 2 2 2 14 4" xfId="10199" xr:uid="{00000000-0005-0000-0000-0000FB250000}"/>
    <cellStyle name="Input 2 2 2 2 14 5" xfId="10200" xr:uid="{00000000-0005-0000-0000-0000FC250000}"/>
    <cellStyle name="Input 2 2 2 2 15" xfId="10201" xr:uid="{00000000-0005-0000-0000-0000FD250000}"/>
    <cellStyle name="Input 2 2 2 2 15 2" xfId="10202" xr:uid="{00000000-0005-0000-0000-0000FE250000}"/>
    <cellStyle name="Input 2 2 2 2 15 3" xfId="10203" xr:uid="{00000000-0005-0000-0000-0000FF250000}"/>
    <cellStyle name="Input 2 2 2 2 15 4" xfId="10204" xr:uid="{00000000-0005-0000-0000-000000260000}"/>
    <cellStyle name="Input 2 2 2 2 15 5" xfId="10205" xr:uid="{00000000-0005-0000-0000-000001260000}"/>
    <cellStyle name="Input 2 2 2 2 16" xfId="10206" xr:uid="{00000000-0005-0000-0000-000002260000}"/>
    <cellStyle name="Input 2 2 2 2 16 2" xfId="10207" xr:uid="{00000000-0005-0000-0000-000003260000}"/>
    <cellStyle name="Input 2 2 2 2 16 3" xfId="10208" xr:uid="{00000000-0005-0000-0000-000004260000}"/>
    <cellStyle name="Input 2 2 2 2 16 4" xfId="10209" xr:uid="{00000000-0005-0000-0000-000005260000}"/>
    <cellStyle name="Input 2 2 2 2 16 5" xfId="10210" xr:uid="{00000000-0005-0000-0000-000006260000}"/>
    <cellStyle name="Input 2 2 2 2 17" xfId="10211" xr:uid="{00000000-0005-0000-0000-000007260000}"/>
    <cellStyle name="Input 2 2 2 2 17 2" xfId="10212" xr:uid="{00000000-0005-0000-0000-000008260000}"/>
    <cellStyle name="Input 2 2 2 2 17 3" xfId="10213" xr:uid="{00000000-0005-0000-0000-000009260000}"/>
    <cellStyle name="Input 2 2 2 2 17 4" xfId="10214" xr:uid="{00000000-0005-0000-0000-00000A260000}"/>
    <cellStyle name="Input 2 2 2 2 17 5" xfId="10215" xr:uid="{00000000-0005-0000-0000-00000B260000}"/>
    <cellStyle name="Input 2 2 2 2 18" xfId="10216" xr:uid="{00000000-0005-0000-0000-00000C260000}"/>
    <cellStyle name="Input 2 2 2 2 2" xfId="10217" xr:uid="{00000000-0005-0000-0000-00000D260000}"/>
    <cellStyle name="Input 2 2 2 2 2 10" xfId="10218" xr:uid="{00000000-0005-0000-0000-00000E260000}"/>
    <cellStyle name="Input 2 2 2 2 2 10 2" xfId="10219" xr:uid="{00000000-0005-0000-0000-00000F260000}"/>
    <cellStyle name="Input 2 2 2 2 2 10 3" xfId="10220" xr:uid="{00000000-0005-0000-0000-000010260000}"/>
    <cellStyle name="Input 2 2 2 2 2 10 4" xfId="10221" xr:uid="{00000000-0005-0000-0000-000011260000}"/>
    <cellStyle name="Input 2 2 2 2 2 10 5" xfId="10222" xr:uid="{00000000-0005-0000-0000-000012260000}"/>
    <cellStyle name="Input 2 2 2 2 2 11" xfId="10223" xr:uid="{00000000-0005-0000-0000-000013260000}"/>
    <cellStyle name="Input 2 2 2 2 2 11 2" xfId="10224" xr:uid="{00000000-0005-0000-0000-000014260000}"/>
    <cellStyle name="Input 2 2 2 2 2 11 3" xfId="10225" xr:uid="{00000000-0005-0000-0000-000015260000}"/>
    <cellStyle name="Input 2 2 2 2 2 11 4" xfId="10226" xr:uid="{00000000-0005-0000-0000-000016260000}"/>
    <cellStyle name="Input 2 2 2 2 2 11 5" xfId="10227" xr:uid="{00000000-0005-0000-0000-000017260000}"/>
    <cellStyle name="Input 2 2 2 2 2 12" xfId="10228" xr:uid="{00000000-0005-0000-0000-000018260000}"/>
    <cellStyle name="Input 2 2 2 2 2 12 2" xfId="10229" xr:uid="{00000000-0005-0000-0000-000019260000}"/>
    <cellStyle name="Input 2 2 2 2 2 12 3" xfId="10230" xr:uid="{00000000-0005-0000-0000-00001A260000}"/>
    <cellStyle name="Input 2 2 2 2 2 12 4" xfId="10231" xr:uid="{00000000-0005-0000-0000-00001B260000}"/>
    <cellStyle name="Input 2 2 2 2 2 12 5" xfId="10232" xr:uid="{00000000-0005-0000-0000-00001C260000}"/>
    <cellStyle name="Input 2 2 2 2 2 13" xfId="10233" xr:uid="{00000000-0005-0000-0000-00001D260000}"/>
    <cellStyle name="Input 2 2 2 2 2 13 2" xfId="10234" xr:uid="{00000000-0005-0000-0000-00001E260000}"/>
    <cellStyle name="Input 2 2 2 2 2 13 3" xfId="10235" xr:uid="{00000000-0005-0000-0000-00001F260000}"/>
    <cellStyle name="Input 2 2 2 2 2 13 4" xfId="10236" xr:uid="{00000000-0005-0000-0000-000020260000}"/>
    <cellStyle name="Input 2 2 2 2 2 13 5" xfId="10237" xr:uid="{00000000-0005-0000-0000-000021260000}"/>
    <cellStyle name="Input 2 2 2 2 2 14" xfId="10238" xr:uid="{00000000-0005-0000-0000-000022260000}"/>
    <cellStyle name="Input 2 2 2 2 2 14 2" xfId="10239" xr:uid="{00000000-0005-0000-0000-000023260000}"/>
    <cellStyle name="Input 2 2 2 2 2 14 3" xfId="10240" xr:uid="{00000000-0005-0000-0000-000024260000}"/>
    <cellStyle name="Input 2 2 2 2 2 14 4" xfId="10241" xr:uid="{00000000-0005-0000-0000-000025260000}"/>
    <cellStyle name="Input 2 2 2 2 2 14 5" xfId="10242" xr:uid="{00000000-0005-0000-0000-000026260000}"/>
    <cellStyle name="Input 2 2 2 2 2 15" xfId="10243" xr:uid="{00000000-0005-0000-0000-000027260000}"/>
    <cellStyle name="Input 2 2 2 2 2 15 2" xfId="10244" xr:uid="{00000000-0005-0000-0000-000028260000}"/>
    <cellStyle name="Input 2 2 2 2 2 15 3" xfId="10245" xr:uid="{00000000-0005-0000-0000-000029260000}"/>
    <cellStyle name="Input 2 2 2 2 2 15 4" xfId="10246" xr:uid="{00000000-0005-0000-0000-00002A260000}"/>
    <cellStyle name="Input 2 2 2 2 2 15 5" xfId="10247" xr:uid="{00000000-0005-0000-0000-00002B260000}"/>
    <cellStyle name="Input 2 2 2 2 2 16" xfId="10248" xr:uid="{00000000-0005-0000-0000-00002C260000}"/>
    <cellStyle name="Input 2 2 2 2 2 16 2" xfId="10249" xr:uid="{00000000-0005-0000-0000-00002D260000}"/>
    <cellStyle name="Input 2 2 2 2 2 16 3" xfId="10250" xr:uid="{00000000-0005-0000-0000-00002E260000}"/>
    <cellStyle name="Input 2 2 2 2 2 16 4" xfId="10251" xr:uid="{00000000-0005-0000-0000-00002F260000}"/>
    <cellStyle name="Input 2 2 2 2 2 16 5" xfId="10252" xr:uid="{00000000-0005-0000-0000-000030260000}"/>
    <cellStyle name="Input 2 2 2 2 2 17" xfId="10253" xr:uid="{00000000-0005-0000-0000-000031260000}"/>
    <cellStyle name="Input 2 2 2 2 2 17 2" xfId="10254" xr:uid="{00000000-0005-0000-0000-000032260000}"/>
    <cellStyle name="Input 2 2 2 2 2 17 3" xfId="10255" xr:uid="{00000000-0005-0000-0000-000033260000}"/>
    <cellStyle name="Input 2 2 2 2 2 17 4" xfId="10256" xr:uid="{00000000-0005-0000-0000-000034260000}"/>
    <cellStyle name="Input 2 2 2 2 2 17 5" xfId="10257" xr:uid="{00000000-0005-0000-0000-000035260000}"/>
    <cellStyle name="Input 2 2 2 2 2 18" xfId="10258" xr:uid="{00000000-0005-0000-0000-000036260000}"/>
    <cellStyle name="Input 2 2 2 2 2 2" xfId="10259" xr:uid="{00000000-0005-0000-0000-000037260000}"/>
    <cellStyle name="Input 2 2 2 2 2 2 10" xfId="10260" xr:uid="{00000000-0005-0000-0000-000038260000}"/>
    <cellStyle name="Input 2 2 2 2 2 2 2" xfId="10261" xr:uid="{00000000-0005-0000-0000-000039260000}"/>
    <cellStyle name="Input 2 2 2 2 2 2 2 2" xfId="10262" xr:uid="{00000000-0005-0000-0000-00003A260000}"/>
    <cellStyle name="Input 2 2 2 2 2 2 2 2 2" xfId="10263" xr:uid="{00000000-0005-0000-0000-00003B260000}"/>
    <cellStyle name="Input 2 2 2 2 2 2 2 2 3" xfId="10264" xr:uid="{00000000-0005-0000-0000-00003C260000}"/>
    <cellStyle name="Input 2 2 2 2 2 2 2 2 4" xfId="10265" xr:uid="{00000000-0005-0000-0000-00003D260000}"/>
    <cellStyle name="Input 2 2 2 2 2 2 2 2 5" xfId="10266" xr:uid="{00000000-0005-0000-0000-00003E260000}"/>
    <cellStyle name="Input 2 2 2 2 2 2 2 2 6" xfId="10267" xr:uid="{00000000-0005-0000-0000-00003F260000}"/>
    <cellStyle name="Input 2 2 2 2 2 2 2 2 7" xfId="10268" xr:uid="{00000000-0005-0000-0000-000040260000}"/>
    <cellStyle name="Input 2 2 2 2 2 2 2 3" xfId="10269" xr:uid="{00000000-0005-0000-0000-000041260000}"/>
    <cellStyle name="Input 2 2 2 2 2 2 2 4" xfId="10270" xr:uid="{00000000-0005-0000-0000-000042260000}"/>
    <cellStyle name="Input 2 2 2 2 2 2 3" xfId="10271" xr:uid="{00000000-0005-0000-0000-000043260000}"/>
    <cellStyle name="Input 2 2 2 2 2 2 3 2" xfId="10272" xr:uid="{00000000-0005-0000-0000-000044260000}"/>
    <cellStyle name="Input 2 2 2 2 2 2 3 2 2" xfId="10273" xr:uid="{00000000-0005-0000-0000-000045260000}"/>
    <cellStyle name="Input 2 2 2 2 2 2 3 2 3" xfId="10274" xr:uid="{00000000-0005-0000-0000-000046260000}"/>
    <cellStyle name="Input 2 2 2 2 2 2 3 2 4" xfId="10275" xr:uid="{00000000-0005-0000-0000-000047260000}"/>
    <cellStyle name="Input 2 2 2 2 2 2 3 2 5" xfId="10276" xr:uid="{00000000-0005-0000-0000-000048260000}"/>
    <cellStyle name="Input 2 2 2 2 2 2 3 2 6" xfId="10277" xr:uid="{00000000-0005-0000-0000-000049260000}"/>
    <cellStyle name="Input 2 2 2 2 2 2 3 2 7" xfId="10278" xr:uid="{00000000-0005-0000-0000-00004A260000}"/>
    <cellStyle name="Input 2 2 2 2 2 2 3 3" xfId="10279" xr:uid="{00000000-0005-0000-0000-00004B260000}"/>
    <cellStyle name="Input 2 2 2 2 2 2 3 4" xfId="10280" xr:uid="{00000000-0005-0000-0000-00004C260000}"/>
    <cellStyle name="Input 2 2 2 2 2 2 4" xfId="10281" xr:uid="{00000000-0005-0000-0000-00004D260000}"/>
    <cellStyle name="Input 2 2 2 2 2 2 4 2" xfId="10282" xr:uid="{00000000-0005-0000-0000-00004E260000}"/>
    <cellStyle name="Input 2 2 2 2 2 2 4 2 2" xfId="10283" xr:uid="{00000000-0005-0000-0000-00004F260000}"/>
    <cellStyle name="Input 2 2 2 2 2 2 4 2 3" xfId="10284" xr:uid="{00000000-0005-0000-0000-000050260000}"/>
    <cellStyle name="Input 2 2 2 2 2 2 4 2 4" xfId="10285" xr:uid="{00000000-0005-0000-0000-000051260000}"/>
    <cellStyle name="Input 2 2 2 2 2 2 4 2 5" xfId="10286" xr:uid="{00000000-0005-0000-0000-000052260000}"/>
    <cellStyle name="Input 2 2 2 2 2 2 4 2 6" xfId="10287" xr:uid="{00000000-0005-0000-0000-000053260000}"/>
    <cellStyle name="Input 2 2 2 2 2 2 4 2 7" xfId="10288" xr:uid="{00000000-0005-0000-0000-000054260000}"/>
    <cellStyle name="Input 2 2 2 2 2 2 4 3" xfId="10289" xr:uid="{00000000-0005-0000-0000-000055260000}"/>
    <cellStyle name="Input 2 2 2 2 2 2 4 4" xfId="10290" xr:uid="{00000000-0005-0000-0000-000056260000}"/>
    <cellStyle name="Input 2 2 2 2 2 2 5" xfId="10291" xr:uid="{00000000-0005-0000-0000-000057260000}"/>
    <cellStyle name="Input 2 2 2 2 2 2 5 2" xfId="10292" xr:uid="{00000000-0005-0000-0000-000058260000}"/>
    <cellStyle name="Input 2 2 2 2 2 2 5 3" xfId="10293" xr:uid="{00000000-0005-0000-0000-000059260000}"/>
    <cellStyle name="Input 2 2 2 2 2 2 5 4" xfId="10294" xr:uid="{00000000-0005-0000-0000-00005A260000}"/>
    <cellStyle name="Input 2 2 2 2 2 2 5 5" xfId="10295" xr:uid="{00000000-0005-0000-0000-00005B260000}"/>
    <cellStyle name="Input 2 2 2 2 2 2 5 6" xfId="10296" xr:uid="{00000000-0005-0000-0000-00005C260000}"/>
    <cellStyle name="Input 2 2 2 2 2 2 5 7" xfId="10297" xr:uid="{00000000-0005-0000-0000-00005D260000}"/>
    <cellStyle name="Input 2 2 2 2 2 2 5 8" xfId="10298" xr:uid="{00000000-0005-0000-0000-00005E260000}"/>
    <cellStyle name="Input 2 2 2 2 2 2 6" xfId="10299" xr:uid="{00000000-0005-0000-0000-00005F260000}"/>
    <cellStyle name="Input 2 2 2 2 2 2 6 2" xfId="10300" xr:uid="{00000000-0005-0000-0000-000060260000}"/>
    <cellStyle name="Input 2 2 2 2 2 2 6 3" xfId="10301" xr:uid="{00000000-0005-0000-0000-000061260000}"/>
    <cellStyle name="Input 2 2 2 2 2 2 6 4" xfId="10302" xr:uid="{00000000-0005-0000-0000-000062260000}"/>
    <cellStyle name="Input 2 2 2 2 2 2 6 5" xfId="10303" xr:uid="{00000000-0005-0000-0000-000063260000}"/>
    <cellStyle name="Input 2 2 2 2 2 2 6 6" xfId="10304" xr:uid="{00000000-0005-0000-0000-000064260000}"/>
    <cellStyle name="Input 2 2 2 2 2 2 6 7" xfId="10305" xr:uid="{00000000-0005-0000-0000-000065260000}"/>
    <cellStyle name="Input 2 2 2 2 2 2 7" xfId="10306" xr:uid="{00000000-0005-0000-0000-000066260000}"/>
    <cellStyle name="Input 2 2 2 2 2 2 8" xfId="10307" xr:uid="{00000000-0005-0000-0000-000067260000}"/>
    <cellStyle name="Input 2 2 2 2 2 2 9" xfId="10308" xr:uid="{00000000-0005-0000-0000-000068260000}"/>
    <cellStyle name="Input 2 2 2 2 2 3" xfId="10309" xr:uid="{00000000-0005-0000-0000-000069260000}"/>
    <cellStyle name="Input 2 2 2 2 2 3 2" xfId="10310" xr:uid="{00000000-0005-0000-0000-00006A260000}"/>
    <cellStyle name="Input 2 2 2 2 2 3 2 2" xfId="10311" xr:uid="{00000000-0005-0000-0000-00006B260000}"/>
    <cellStyle name="Input 2 2 2 2 2 3 2 3" xfId="10312" xr:uid="{00000000-0005-0000-0000-00006C260000}"/>
    <cellStyle name="Input 2 2 2 2 2 3 2 4" xfId="10313" xr:uid="{00000000-0005-0000-0000-00006D260000}"/>
    <cellStyle name="Input 2 2 2 2 2 3 2 5" xfId="10314" xr:uid="{00000000-0005-0000-0000-00006E260000}"/>
    <cellStyle name="Input 2 2 2 2 2 3 2 6" xfId="10315" xr:uid="{00000000-0005-0000-0000-00006F260000}"/>
    <cellStyle name="Input 2 2 2 2 2 3 2 7" xfId="10316" xr:uid="{00000000-0005-0000-0000-000070260000}"/>
    <cellStyle name="Input 2 2 2 2 2 3 3" xfId="10317" xr:uid="{00000000-0005-0000-0000-000071260000}"/>
    <cellStyle name="Input 2 2 2 2 2 3 4" xfId="10318" xr:uid="{00000000-0005-0000-0000-000072260000}"/>
    <cellStyle name="Input 2 2 2 2 2 3 5" xfId="10319" xr:uid="{00000000-0005-0000-0000-000073260000}"/>
    <cellStyle name="Input 2 2 2 2 2 4" xfId="10320" xr:uid="{00000000-0005-0000-0000-000074260000}"/>
    <cellStyle name="Input 2 2 2 2 2 4 2" xfId="10321" xr:uid="{00000000-0005-0000-0000-000075260000}"/>
    <cellStyle name="Input 2 2 2 2 2 4 2 2" xfId="10322" xr:uid="{00000000-0005-0000-0000-000076260000}"/>
    <cellStyle name="Input 2 2 2 2 2 4 2 3" xfId="10323" xr:uid="{00000000-0005-0000-0000-000077260000}"/>
    <cellStyle name="Input 2 2 2 2 2 4 2 4" xfId="10324" xr:uid="{00000000-0005-0000-0000-000078260000}"/>
    <cellStyle name="Input 2 2 2 2 2 4 2 5" xfId="10325" xr:uid="{00000000-0005-0000-0000-000079260000}"/>
    <cellStyle name="Input 2 2 2 2 2 4 2 6" xfId="10326" xr:uid="{00000000-0005-0000-0000-00007A260000}"/>
    <cellStyle name="Input 2 2 2 2 2 4 2 7" xfId="10327" xr:uid="{00000000-0005-0000-0000-00007B260000}"/>
    <cellStyle name="Input 2 2 2 2 2 4 3" xfId="10328" xr:uid="{00000000-0005-0000-0000-00007C260000}"/>
    <cellStyle name="Input 2 2 2 2 2 4 4" xfId="10329" xr:uid="{00000000-0005-0000-0000-00007D260000}"/>
    <cellStyle name="Input 2 2 2 2 2 4 5" xfId="10330" xr:uid="{00000000-0005-0000-0000-00007E260000}"/>
    <cellStyle name="Input 2 2 2 2 2 5" xfId="10331" xr:uid="{00000000-0005-0000-0000-00007F260000}"/>
    <cellStyle name="Input 2 2 2 2 2 5 2" xfId="10332" xr:uid="{00000000-0005-0000-0000-000080260000}"/>
    <cellStyle name="Input 2 2 2 2 2 5 2 2" xfId="10333" xr:uid="{00000000-0005-0000-0000-000081260000}"/>
    <cellStyle name="Input 2 2 2 2 2 5 2 3" xfId="10334" xr:uid="{00000000-0005-0000-0000-000082260000}"/>
    <cellStyle name="Input 2 2 2 2 2 5 2 4" xfId="10335" xr:uid="{00000000-0005-0000-0000-000083260000}"/>
    <cellStyle name="Input 2 2 2 2 2 5 2 5" xfId="10336" xr:uid="{00000000-0005-0000-0000-000084260000}"/>
    <cellStyle name="Input 2 2 2 2 2 5 2 6" xfId="10337" xr:uid="{00000000-0005-0000-0000-000085260000}"/>
    <cellStyle name="Input 2 2 2 2 2 5 2 7" xfId="10338" xr:uid="{00000000-0005-0000-0000-000086260000}"/>
    <cellStyle name="Input 2 2 2 2 2 5 3" xfId="10339" xr:uid="{00000000-0005-0000-0000-000087260000}"/>
    <cellStyle name="Input 2 2 2 2 2 5 4" xfId="10340" xr:uid="{00000000-0005-0000-0000-000088260000}"/>
    <cellStyle name="Input 2 2 2 2 2 5 5" xfId="10341" xr:uid="{00000000-0005-0000-0000-000089260000}"/>
    <cellStyle name="Input 2 2 2 2 2 6" xfId="10342" xr:uid="{00000000-0005-0000-0000-00008A260000}"/>
    <cellStyle name="Input 2 2 2 2 2 6 2" xfId="10343" xr:uid="{00000000-0005-0000-0000-00008B260000}"/>
    <cellStyle name="Input 2 2 2 2 2 6 3" xfId="10344" xr:uid="{00000000-0005-0000-0000-00008C260000}"/>
    <cellStyle name="Input 2 2 2 2 2 6 4" xfId="10345" xr:uid="{00000000-0005-0000-0000-00008D260000}"/>
    <cellStyle name="Input 2 2 2 2 2 6 5" xfId="10346" xr:uid="{00000000-0005-0000-0000-00008E260000}"/>
    <cellStyle name="Input 2 2 2 2 2 6 6" xfId="10347" xr:uid="{00000000-0005-0000-0000-00008F260000}"/>
    <cellStyle name="Input 2 2 2 2 2 6 7" xfId="10348" xr:uid="{00000000-0005-0000-0000-000090260000}"/>
    <cellStyle name="Input 2 2 2 2 2 6 8" xfId="10349" xr:uid="{00000000-0005-0000-0000-000091260000}"/>
    <cellStyle name="Input 2 2 2 2 2 7" xfId="10350" xr:uid="{00000000-0005-0000-0000-000092260000}"/>
    <cellStyle name="Input 2 2 2 2 2 7 2" xfId="10351" xr:uid="{00000000-0005-0000-0000-000093260000}"/>
    <cellStyle name="Input 2 2 2 2 2 7 3" xfId="10352" xr:uid="{00000000-0005-0000-0000-000094260000}"/>
    <cellStyle name="Input 2 2 2 2 2 7 4" xfId="10353" xr:uid="{00000000-0005-0000-0000-000095260000}"/>
    <cellStyle name="Input 2 2 2 2 2 7 5" xfId="10354" xr:uid="{00000000-0005-0000-0000-000096260000}"/>
    <cellStyle name="Input 2 2 2 2 2 7 6" xfId="10355" xr:uid="{00000000-0005-0000-0000-000097260000}"/>
    <cellStyle name="Input 2 2 2 2 2 7 7" xfId="10356" xr:uid="{00000000-0005-0000-0000-000098260000}"/>
    <cellStyle name="Input 2 2 2 2 2 8" xfId="10357" xr:uid="{00000000-0005-0000-0000-000099260000}"/>
    <cellStyle name="Input 2 2 2 2 2 8 2" xfId="10358" xr:uid="{00000000-0005-0000-0000-00009A260000}"/>
    <cellStyle name="Input 2 2 2 2 2 8 3" xfId="10359" xr:uid="{00000000-0005-0000-0000-00009B260000}"/>
    <cellStyle name="Input 2 2 2 2 2 8 4" xfId="10360" xr:uid="{00000000-0005-0000-0000-00009C260000}"/>
    <cellStyle name="Input 2 2 2 2 2 8 5" xfId="10361" xr:uid="{00000000-0005-0000-0000-00009D260000}"/>
    <cellStyle name="Input 2 2 2 2 2 9" xfId="10362" xr:uid="{00000000-0005-0000-0000-00009E260000}"/>
    <cellStyle name="Input 2 2 2 2 2 9 2" xfId="10363" xr:uid="{00000000-0005-0000-0000-00009F260000}"/>
    <cellStyle name="Input 2 2 2 2 2 9 3" xfId="10364" xr:uid="{00000000-0005-0000-0000-0000A0260000}"/>
    <cellStyle name="Input 2 2 2 2 2 9 4" xfId="10365" xr:uid="{00000000-0005-0000-0000-0000A1260000}"/>
    <cellStyle name="Input 2 2 2 2 2 9 5" xfId="10366" xr:uid="{00000000-0005-0000-0000-0000A2260000}"/>
    <cellStyle name="Input 2 2 2 2 3" xfId="10367" xr:uid="{00000000-0005-0000-0000-0000A3260000}"/>
    <cellStyle name="Input 2 2 2 2 3 10" xfId="10368" xr:uid="{00000000-0005-0000-0000-0000A4260000}"/>
    <cellStyle name="Input 2 2 2 2 3 2" xfId="10369" xr:uid="{00000000-0005-0000-0000-0000A5260000}"/>
    <cellStyle name="Input 2 2 2 2 3 2 2" xfId="10370" xr:uid="{00000000-0005-0000-0000-0000A6260000}"/>
    <cellStyle name="Input 2 2 2 2 3 2 2 2" xfId="10371" xr:uid="{00000000-0005-0000-0000-0000A7260000}"/>
    <cellStyle name="Input 2 2 2 2 3 2 2 3" xfId="10372" xr:uid="{00000000-0005-0000-0000-0000A8260000}"/>
    <cellStyle name="Input 2 2 2 2 3 2 2 4" xfId="10373" xr:uid="{00000000-0005-0000-0000-0000A9260000}"/>
    <cellStyle name="Input 2 2 2 2 3 2 2 5" xfId="10374" xr:uid="{00000000-0005-0000-0000-0000AA260000}"/>
    <cellStyle name="Input 2 2 2 2 3 2 2 6" xfId="10375" xr:uid="{00000000-0005-0000-0000-0000AB260000}"/>
    <cellStyle name="Input 2 2 2 2 3 2 2 7" xfId="10376" xr:uid="{00000000-0005-0000-0000-0000AC260000}"/>
    <cellStyle name="Input 2 2 2 2 3 2 3" xfId="10377" xr:uid="{00000000-0005-0000-0000-0000AD260000}"/>
    <cellStyle name="Input 2 2 2 2 3 2 4" xfId="10378" xr:uid="{00000000-0005-0000-0000-0000AE260000}"/>
    <cellStyle name="Input 2 2 2 2 3 3" xfId="10379" xr:uid="{00000000-0005-0000-0000-0000AF260000}"/>
    <cellStyle name="Input 2 2 2 2 3 3 2" xfId="10380" xr:uid="{00000000-0005-0000-0000-0000B0260000}"/>
    <cellStyle name="Input 2 2 2 2 3 3 2 2" xfId="10381" xr:uid="{00000000-0005-0000-0000-0000B1260000}"/>
    <cellStyle name="Input 2 2 2 2 3 3 2 3" xfId="10382" xr:uid="{00000000-0005-0000-0000-0000B2260000}"/>
    <cellStyle name="Input 2 2 2 2 3 3 2 4" xfId="10383" xr:uid="{00000000-0005-0000-0000-0000B3260000}"/>
    <cellStyle name="Input 2 2 2 2 3 3 2 5" xfId="10384" xr:uid="{00000000-0005-0000-0000-0000B4260000}"/>
    <cellStyle name="Input 2 2 2 2 3 3 2 6" xfId="10385" xr:uid="{00000000-0005-0000-0000-0000B5260000}"/>
    <cellStyle name="Input 2 2 2 2 3 3 2 7" xfId="10386" xr:uid="{00000000-0005-0000-0000-0000B6260000}"/>
    <cellStyle name="Input 2 2 2 2 3 3 3" xfId="10387" xr:uid="{00000000-0005-0000-0000-0000B7260000}"/>
    <cellStyle name="Input 2 2 2 2 3 3 4" xfId="10388" xr:uid="{00000000-0005-0000-0000-0000B8260000}"/>
    <cellStyle name="Input 2 2 2 2 3 4" xfId="10389" xr:uid="{00000000-0005-0000-0000-0000B9260000}"/>
    <cellStyle name="Input 2 2 2 2 3 4 2" xfId="10390" xr:uid="{00000000-0005-0000-0000-0000BA260000}"/>
    <cellStyle name="Input 2 2 2 2 3 4 2 2" xfId="10391" xr:uid="{00000000-0005-0000-0000-0000BB260000}"/>
    <cellStyle name="Input 2 2 2 2 3 4 2 3" xfId="10392" xr:uid="{00000000-0005-0000-0000-0000BC260000}"/>
    <cellStyle name="Input 2 2 2 2 3 4 2 4" xfId="10393" xr:uid="{00000000-0005-0000-0000-0000BD260000}"/>
    <cellStyle name="Input 2 2 2 2 3 4 2 5" xfId="10394" xr:uid="{00000000-0005-0000-0000-0000BE260000}"/>
    <cellStyle name="Input 2 2 2 2 3 4 2 6" xfId="10395" xr:uid="{00000000-0005-0000-0000-0000BF260000}"/>
    <cellStyle name="Input 2 2 2 2 3 4 2 7" xfId="10396" xr:uid="{00000000-0005-0000-0000-0000C0260000}"/>
    <cellStyle name="Input 2 2 2 2 3 4 3" xfId="10397" xr:uid="{00000000-0005-0000-0000-0000C1260000}"/>
    <cellStyle name="Input 2 2 2 2 3 4 4" xfId="10398" xr:uid="{00000000-0005-0000-0000-0000C2260000}"/>
    <cellStyle name="Input 2 2 2 2 3 5" xfId="10399" xr:uid="{00000000-0005-0000-0000-0000C3260000}"/>
    <cellStyle name="Input 2 2 2 2 3 5 2" xfId="10400" xr:uid="{00000000-0005-0000-0000-0000C4260000}"/>
    <cellStyle name="Input 2 2 2 2 3 5 3" xfId="10401" xr:uid="{00000000-0005-0000-0000-0000C5260000}"/>
    <cellStyle name="Input 2 2 2 2 3 5 4" xfId="10402" xr:uid="{00000000-0005-0000-0000-0000C6260000}"/>
    <cellStyle name="Input 2 2 2 2 3 5 5" xfId="10403" xr:uid="{00000000-0005-0000-0000-0000C7260000}"/>
    <cellStyle name="Input 2 2 2 2 3 5 6" xfId="10404" xr:uid="{00000000-0005-0000-0000-0000C8260000}"/>
    <cellStyle name="Input 2 2 2 2 3 5 7" xfId="10405" xr:uid="{00000000-0005-0000-0000-0000C9260000}"/>
    <cellStyle name="Input 2 2 2 2 3 5 8" xfId="10406" xr:uid="{00000000-0005-0000-0000-0000CA260000}"/>
    <cellStyle name="Input 2 2 2 2 3 6" xfId="10407" xr:uid="{00000000-0005-0000-0000-0000CB260000}"/>
    <cellStyle name="Input 2 2 2 2 3 6 2" xfId="10408" xr:uid="{00000000-0005-0000-0000-0000CC260000}"/>
    <cellStyle name="Input 2 2 2 2 3 6 3" xfId="10409" xr:uid="{00000000-0005-0000-0000-0000CD260000}"/>
    <cellStyle name="Input 2 2 2 2 3 6 4" xfId="10410" xr:uid="{00000000-0005-0000-0000-0000CE260000}"/>
    <cellStyle name="Input 2 2 2 2 3 6 5" xfId="10411" xr:uid="{00000000-0005-0000-0000-0000CF260000}"/>
    <cellStyle name="Input 2 2 2 2 3 6 6" xfId="10412" xr:uid="{00000000-0005-0000-0000-0000D0260000}"/>
    <cellStyle name="Input 2 2 2 2 3 6 7" xfId="10413" xr:uid="{00000000-0005-0000-0000-0000D1260000}"/>
    <cellStyle name="Input 2 2 2 2 3 7" xfId="10414" xr:uid="{00000000-0005-0000-0000-0000D2260000}"/>
    <cellStyle name="Input 2 2 2 2 3 8" xfId="10415" xr:uid="{00000000-0005-0000-0000-0000D3260000}"/>
    <cellStyle name="Input 2 2 2 2 3 9" xfId="10416" xr:uid="{00000000-0005-0000-0000-0000D4260000}"/>
    <cellStyle name="Input 2 2 2 2 4" xfId="10417" xr:uid="{00000000-0005-0000-0000-0000D5260000}"/>
    <cellStyle name="Input 2 2 2 2 4 10" xfId="10418" xr:uid="{00000000-0005-0000-0000-0000D6260000}"/>
    <cellStyle name="Input 2 2 2 2 4 2" xfId="10419" xr:uid="{00000000-0005-0000-0000-0000D7260000}"/>
    <cellStyle name="Input 2 2 2 2 4 2 2" xfId="10420" xr:uid="{00000000-0005-0000-0000-0000D8260000}"/>
    <cellStyle name="Input 2 2 2 2 4 2 2 2" xfId="10421" xr:uid="{00000000-0005-0000-0000-0000D9260000}"/>
    <cellStyle name="Input 2 2 2 2 4 2 2 3" xfId="10422" xr:uid="{00000000-0005-0000-0000-0000DA260000}"/>
    <cellStyle name="Input 2 2 2 2 4 2 2 4" xfId="10423" xr:uid="{00000000-0005-0000-0000-0000DB260000}"/>
    <cellStyle name="Input 2 2 2 2 4 2 2 5" xfId="10424" xr:uid="{00000000-0005-0000-0000-0000DC260000}"/>
    <cellStyle name="Input 2 2 2 2 4 2 2 6" xfId="10425" xr:uid="{00000000-0005-0000-0000-0000DD260000}"/>
    <cellStyle name="Input 2 2 2 2 4 2 2 7" xfId="10426" xr:uid="{00000000-0005-0000-0000-0000DE260000}"/>
    <cellStyle name="Input 2 2 2 2 4 2 3" xfId="10427" xr:uid="{00000000-0005-0000-0000-0000DF260000}"/>
    <cellStyle name="Input 2 2 2 2 4 2 4" xfId="10428" xr:uid="{00000000-0005-0000-0000-0000E0260000}"/>
    <cellStyle name="Input 2 2 2 2 4 3" xfId="10429" xr:uid="{00000000-0005-0000-0000-0000E1260000}"/>
    <cellStyle name="Input 2 2 2 2 4 3 2" xfId="10430" xr:uid="{00000000-0005-0000-0000-0000E2260000}"/>
    <cellStyle name="Input 2 2 2 2 4 3 2 2" xfId="10431" xr:uid="{00000000-0005-0000-0000-0000E3260000}"/>
    <cellStyle name="Input 2 2 2 2 4 3 2 3" xfId="10432" xr:uid="{00000000-0005-0000-0000-0000E4260000}"/>
    <cellStyle name="Input 2 2 2 2 4 3 2 4" xfId="10433" xr:uid="{00000000-0005-0000-0000-0000E5260000}"/>
    <cellStyle name="Input 2 2 2 2 4 3 2 5" xfId="10434" xr:uid="{00000000-0005-0000-0000-0000E6260000}"/>
    <cellStyle name="Input 2 2 2 2 4 3 2 6" xfId="10435" xr:uid="{00000000-0005-0000-0000-0000E7260000}"/>
    <cellStyle name="Input 2 2 2 2 4 3 2 7" xfId="10436" xr:uid="{00000000-0005-0000-0000-0000E8260000}"/>
    <cellStyle name="Input 2 2 2 2 4 3 3" xfId="10437" xr:uid="{00000000-0005-0000-0000-0000E9260000}"/>
    <cellStyle name="Input 2 2 2 2 4 3 4" xfId="10438" xr:uid="{00000000-0005-0000-0000-0000EA260000}"/>
    <cellStyle name="Input 2 2 2 2 4 4" xfId="10439" xr:uid="{00000000-0005-0000-0000-0000EB260000}"/>
    <cellStyle name="Input 2 2 2 2 4 4 2" xfId="10440" xr:uid="{00000000-0005-0000-0000-0000EC260000}"/>
    <cellStyle name="Input 2 2 2 2 4 4 2 2" xfId="10441" xr:uid="{00000000-0005-0000-0000-0000ED260000}"/>
    <cellStyle name="Input 2 2 2 2 4 4 2 3" xfId="10442" xr:uid="{00000000-0005-0000-0000-0000EE260000}"/>
    <cellStyle name="Input 2 2 2 2 4 4 2 4" xfId="10443" xr:uid="{00000000-0005-0000-0000-0000EF260000}"/>
    <cellStyle name="Input 2 2 2 2 4 4 2 5" xfId="10444" xr:uid="{00000000-0005-0000-0000-0000F0260000}"/>
    <cellStyle name="Input 2 2 2 2 4 4 2 6" xfId="10445" xr:uid="{00000000-0005-0000-0000-0000F1260000}"/>
    <cellStyle name="Input 2 2 2 2 4 4 2 7" xfId="10446" xr:uid="{00000000-0005-0000-0000-0000F2260000}"/>
    <cellStyle name="Input 2 2 2 2 4 4 3" xfId="10447" xr:uid="{00000000-0005-0000-0000-0000F3260000}"/>
    <cellStyle name="Input 2 2 2 2 4 4 4" xfId="10448" xr:uid="{00000000-0005-0000-0000-0000F4260000}"/>
    <cellStyle name="Input 2 2 2 2 4 5" xfId="10449" xr:uid="{00000000-0005-0000-0000-0000F5260000}"/>
    <cellStyle name="Input 2 2 2 2 4 5 2" xfId="10450" xr:uid="{00000000-0005-0000-0000-0000F6260000}"/>
    <cellStyle name="Input 2 2 2 2 4 5 3" xfId="10451" xr:uid="{00000000-0005-0000-0000-0000F7260000}"/>
    <cellStyle name="Input 2 2 2 2 4 5 4" xfId="10452" xr:uid="{00000000-0005-0000-0000-0000F8260000}"/>
    <cellStyle name="Input 2 2 2 2 4 5 5" xfId="10453" xr:uid="{00000000-0005-0000-0000-0000F9260000}"/>
    <cellStyle name="Input 2 2 2 2 4 5 6" xfId="10454" xr:uid="{00000000-0005-0000-0000-0000FA260000}"/>
    <cellStyle name="Input 2 2 2 2 4 5 7" xfId="10455" xr:uid="{00000000-0005-0000-0000-0000FB260000}"/>
    <cellStyle name="Input 2 2 2 2 4 5 8" xfId="10456" xr:uid="{00000000-0005-0000-0000-0000FC260000}"/>
    <cellStyle name="Input 2 2 2 2 4 6" xfId="10457" xr:uid="{00000000-0005-0000-0000-0000FD260000}"/>
    <cellStyle name="Input 2 2 2 2 4 6 2" xfId="10458" xr:uid="{00000000-0005-0000-0000-0000FE260000}"/>
    <cellStyle name="Input 2 2 2 2 4 6 3" xfId="10459" xr:uid="{00000000-0005-0000-0000-0000FF260000}"/>
    <cellStyle name="Input 2 2 2 2 4 6 4" xfId="10460" xr:uid="{00000000-0005-0000-0000-000000270000}"/>
    <cellStyle name="Input 2 2 2 2 4 6 5" xfId="10461" xr:uid="{00000000-0005-0000-0000-000001270000}"/>
    <cellStyle name="Input 2 2 2 2 4 6 6" xfId="10462" xr:uid="{00000000-0005-0000-0000-000002270000}"/>
    <cellStyle name="Input 2 2 2 2 4 6 7" xfId="10463" xr:uid="{00000000-0005-0000-0000-000003270000}"/>
    <cellStyle name="Input 2 2 2 2 4 7" xfId="10464" xr:uid="{00000000-0005-0000-0000-000004270000}"/>
    <cellStyle name="Input 2 2 2 2 4 8" xfId="10465" xr:uid="{00000000-0005-0000-0000-000005270000}"/>
    <cellStyle name="Input 2 2 2 2 4 9" xfId="10466" xr:uid="{00000000-0005-0000-0000-000006270000}"/>
    <cellStyle name="Input 2 2 2 2 5" xfId="10467" xr:uid="{00000000-0005-0000-0000-000007270000}"/>
    <cellStyle name="Input 2 2 2 2 5 2" xfId="10468" xr:uid="{00000000-0005-0000-0000-000008270000}"/>
    <cellStyle name="Input 2 2 2 2 5 2 2" xfId="10469" xr:uid="{00000000-0005-0000-0000-000009270000}"/>
    <cellStyle name="Input 2 2 2 2 5 2 3" xfId="10470" xr:uid="{00000000-0005-0000-0000-00000A270000}"/>
    <cellStyle name="Input 2 2 2 2 5 2 4" xfId="10471" xr:uid="{00000000-0005-0000-0000-00000B270000}"/>
    <cellStyle name="Input 2 2 2 2 5 2 5" xfId="10472" xr:uid="{00000000-0005-0000-0000-00000C270000}"/>
    <cellStyle name="Input 2 2 2 2 5 2 6" xfId="10473" xr:uid="{00000000-0005-0000-0000-00000D270000}"/>
    <cellStyle name="Input 2 2 2 2 5 2 7" xfId="10474" xr:uid="{00000000-0005-0000-0000-00000E270000}"/>
    <cellStyle name="Input 2 2 2 2 5 3" xfId="10475" xr:uid="{00000000-0005-0000-0000-00000F270000}"/>
    <cellStyle name="Input 2 2 2 2 5 4" xfId="10476" xr:uid="{00000000-0005-0000-0000-000010270000}"/>
    <cellStyle name="Input 2 2 2 2 5 5" xfId="10477" xr:uid="{00000000-0005-0000-0000-000011270000}"/>
    <cellStyle name="Input 2 2 2 2 6" xfId="10478" xr:uid="{00000000-0005-0000-0000-000012270000}"/>
    <cellStyle name="Input 2 2 2 2 6 2" xfId="10479" xr:uid="{00000000-0005-0000-0000-000013270000}"/>
    <cellStyle name="Input 2 2 2 2 6 2 2" xfId="10480" xr:uid="{00000000-0005-0000-0000-000014270000}"/>
    <cellStyle name="Input 2 2 2 2 6 2 3" xfId="10481" xr:uid="{00000000-0005-0000-0000-000015270000}"/>
    <cellStyle name="Input 2 2 2 2 6 2 4" xfId="10482" xr:uid="{00000000-0005-0000-0000-000016270000}"/>
    <cellStyle name="Input 2 2 2 2 6 2 5" xfId="10483" xr:uid="{00000000-0005-0000-0000-000017270000}"/>
    <cellStyle name="Input 2 2 2 2 6 2 6" xfId="10484" xr:uid="{00000000-0005-0000-0000-000018270000}"/>
    <cellStyle name="Input 2 2 2 2 6 2 7" xfId="10485" xr:uid="{00000000-0005-0000-0000-000019270000}"/>
    <cellStyle name="Input 2 2 2 2 6 3" xfId="10486" xr:uid="{00000000-0005-0000-0000-00001A270000}"/>
    <cellStyle name="Input 2 2 2 2 6 4" xfId="10487" xr:uid="{00000000-0005-0000-0000-00001B270000}"/>
    <cellStyle name="Input 2 2 2 2 6 5" xfId="10488" xr:uid="{00000000-0005-0000-0000-00001C270000}"/>
    <cellStyle name="Input 2 2 2 2 7" xfId="10489" xr:uid="{00000000-0005-0000-0000-00001D270000}"/>
    <cellStyle name="Input 2 2 2 2 7 2" xfId="10490" xr:uid="{00000000-0005-0000-0000-00001E270000}"/>
    <cellStyle name="Input 2 2 2 2 7 2 2" xfId="10491" xr:uid="{00000000-0005-0000-0000-00001F270000}"/>
    <cellStyle name="Input 2 2 2 2 7 2 3" xfId="10492" xr:uid="{00000000-0005-0000-0000-000020270000}"/>
    <cellStyle name="Input 2 2 2 2 7 2 4" xfId="10493" xr:uid="{00000000-0005-0000-0000-000021270000}"/>
    <cellStyle name="Input 2 2 2 2 7 2 5" xfId="10494" xr:uid="{00000000-0005-0000-0000-000022270000}"/>
    <cellStyle name="Input 2 2 2 2 7 2 6" xfId="10495" xr:uid="{00000000-0005-0000-0000-000023270000}"/>
    <cellStyle name="Input 2 2 2 2 7 2 7" xfId="10496" xr:uid="{00000000-0005-0000-0000-000024270000}"/>
    <cellStyle name="Input 2 2 2 2 7 3" xfId="10497" xr:uid="{00000000-0005-0000-0000-000025270000}"/>
    <cellStyle name="Input 2 2 2 2 7 4" xfId="10498" xr:uid="{00000000-0005-0000-0000-000026270000}"/>
    <cellStyle name="Input 2 2 2 2 7 5" xfId="10499" xr:uid="{00000000-0005-0000-0000-000027270000}"/>
    <cellStyle name="Input 2 2 2 2 8" xfId="10500" xr:uid="{00000000-0005-0000-0000-000028270000}"/>
    <cellStyle name="Input 2 2 2 2 8 2" xfId="10501" xr:uid="{00000000-0005-0000-0000-000029270000}"/>
    <cellStyle name="Input 2 2 2 2 8 2 2" xfId="10502" xr:uid="{00000000-0005-0000-0000-00002A270000}"/>
    <cellStyle name="Input 2 2 2 2 8 2 3" xfId="10503" xr:uid="{00000000-0005-0000-0000-00002B270000}"/>
    <cellStyle name="Input 2 2 2 2 8 2 4" xfId="10504" xr:uid="{00000000-0005-0000-0000-00002C270000}"/>
    <cellStyle name="Input 2 2 2 2 8 2 5" xfId="10505" xr:uid="{00000000-0005-0000-0000-00002D270000}"/>
    <cellStyle name="Input 2 2 2 2 8 2 6" xfId="10506" xr:uid="{00000000-0005-0000-0000-00002E270000}"/>
    <cellStyle name="Input 2 2 2 2 8 2 7" xfId="10507" xr:uid="{00000000-0005-0000-0000-00002F270000}"/>
    <cellStyle name="Input 2 2 2 2 8 3" xfId="10508" xr:uid="{00000000-0005-0000-0000-000030270000}"/>
    <cellStyle name="Input 2 2 2 2 8 4" xfId="10509" xr:uid="{00000000-0005-0000-0000-000031270000}"/>
    <cellStyle name="Input 2 2 2 2 8 5" xfId="10510" xr:uid="{00000000-0005-0000-0000-000032270000}"/>
    <cellStyle name="Input 2 2 2 2 9" xfId="10511" xr:uid="{00000000-0005-0000-0000-000033270000}"/>
    <cellStyle name="Input 2 2 2 2 9 2" xfId="10512" xr:uid="{00000000-0005-0000-0000-000034270000}"/>
    <cellStyle name="Input 2 2 2 2 9 3" xfId="10513" xr:uid="{00000000-0005-0000-0000-000035270000}"/>
    <cellStyle name="Input 2 2 2 2 9 4" xfId="10514" xr:uid="{00000000-0005-0000-0000-000036270000}"/>
    <cellStyle name="Input 2 2 2 2 9 5" xfId="10515" xr:uid="{00000000-0005-0000-0000-000037270000}"/>
    <cellStyle name="Input 2 2 2 2 9 6" xfId="10516" xr:uid="{00000000-0005-0000-0000-000038270000}"/>
    <cellStyle name="Input 2 2 2 2 9 7" xfId="10517" xr:uid="{00000000-0005-0000-0000-000039270000}"/>
    <cellStyle name="Input 2 2 2 2 9 8" xfId="10518" xr:uid="{00000000-0005-0000-0000-00003A270000}"/>
    <cellStyle name="Input 2 2 2 3" xfId="10519" xr:uid="{00000000-0005-0000-0000-00003B270000}"/>
    <cellStyle name="Input 2 2 2 3 10" xfId="10520" xr:uid="{00000000-0005-0000-0000-00003C270000}"/>
    <cellStyle name="Input 2 2 2 3 10 2" xfId="10521" xr:uid="{00000000-0005-0000-0000-00003D270000}"/>
    <cellStyle name="Input 2 2 2 3 10 3" xfId="10522" xr:uid="{00000000-0005-0000-0000-00003E270000}"/>
    <cellStyle name="Input 2 2 2 3 10 4" xfId="10523" xr:uid="{00000000-0005-0000-0000-00003F270000}"/>
    <cellStyle name="Input 2 2 2 3 10 5" xfId="10524" xr:uid="{00000000-0005-0000-0000-000040270000}"/>
    <cellStyle name="Input 2 2 2 3 11" xfId="10525" xr:uid="{00000000-0005-0000-0000-000041270000}"/>
    <cellStyle name="Input 2 2 2 3 11 2" xfId="10526" xr:uid="{00000000-0005-0000-0000-000042270000}"/>
    <cellStyle name="Input 2 2 2 3 11 3" xfId="10527" xr:uid="{00000000-0005-0000-0000-000043270000}"/>
    <cellStyle name="Input 2 2 2 3 11 4" xfId="10528" xr:uid="{00000000-0005-0000-0000-000044270000}"/>
    <cellStyle name="Input 2 2 2 3 11 5" xfId="10529" xr:uid="{00000000-0005-0000-0000-000045270000}"/>
    <cellStyle name="Input 2 2 2 3 12" xfId="10530" xr:uid="{00000000-0005-0000-0000-000046270000}"/>
    <cellStyle name="Input 2 2 2 3 12 2" xfId="10531" xr:uid="{00000000-0005-0000-0000-000047270000}"/>
    <cellStyle name="Input 2 2 2 3 12 3" xfId="10532" xr:uid="{00000000-0005-0000-0000-000048270000}"/>
    <cellStyle name="Input 2 2 2 3 12 4" xfId="10533" xr:uid="{00000000-0005-0000-0000-000049270000}"/>
    <cellStyle name="Input 2 2 2 3 12 5" xfId="10534" xr:uid="{00000000-0005-0000-0000-00004A270000}"/>
    <cellStyle name="Input 2 2 2 3 13" xfId="10535" xr:uid="{00000000-0005-0000-0000-00004B270000}"/>
    <cellStyle name="Input 2 2 2 3 13 2" xfId="10536" xr:uid="{00000000-0005-0000-0000-00004C270000}"/>
    <cellStyle name="Input 2 2 2 3 13 3" xfId="10537" xr:uid="{00000000-0005-0000-0000-00004D270000}"/>
    <cellStyle name="Input 2 2 2 3 13 4" xfId="10538" xr:uid="{00000000-0005-0000-0000-00004E270000}"/>
    <cellStyle name="Input 2 2 2 3 13 5" xfId="10539" xr:uid="{00000000-0005-0000-0000-00004F270000}"/>
    <cellStyle name="Input 2 2 2 3 14" xfId="10540" xr:uid="{00000000-0005-0000-0000-000050270000}"/>
    <cellStyle name="Input 2 2 2 3 14 2" xfId="10541" xr:uid="{00000000-0005-0000-0000-000051270000}"/>
    <cellStyle name="Input 2 2 2 3 14 3" xfId="10542" xr:uid="{00000000-0005-0000-0000-000052270000}"/>
    <cellStyle name="Input 2 2 2 3 14 4" xfId="10543" xr:uid="{00000000-0005-0000-0000-000053270000}"/>
    <cellStyle name="Input 2 2 2 3 14 5" xfId="10544" xr:uid="{00000000-0005-0000-0000-000054270000}"/>
    <cellStyle name="Input 2 2 2 3 15" xfId="10545" xr:uid="{00000000-0005-0000-0000-000055270000}"/>
    <cellStyle name="Input 2 2 2 3 15 2" xfId="10546" xr:uid="{00000000-0005-0000-0000-000056270000}"/>
    <cellStyle name="Input 2 2 2 3 15 3" xfId="10547" xr:uid="{00000000-0005-0000-0000-000057270000}"/>
    <cellStyle name="Input 2 2 2 3 15 4" xfId="10548" xr:uid="{00000000-0005-0000-0000-000058270000}"/>
    <cellStyle name="Input 2 2 2 3 15 5" xfId="10549" xr:uid="{00000000-0005-0000-0000-000059270000}"/>
    <cellStyle name="Input 2 2 2 3 16" xfId="10550" xr:uid="{00000000-0005-0000-0000-00005A270000}"/>
    <cellStyle name="Input 2 2 2 3 16 2" xfId="10551" xr:uid="{00000000-0005-0000-0000-00005B270000}"/>
    <cellStyle name="Input 2 2 2 3 16 3" xfId="10552" xr:uid="{00000000-0005-0000-0000-00005C270000}"/>
    <cellStyle name="Input 2 2 2 3 16 4" xfId="10553" xr:uid="{00000000-0005-0000-0000-00005D270000}"/>
    <cellStyle name="Input 2 2 2 3 16 5" xfId="10554" xr:uid="{00000000-0005-0000-0000-00005E270000}"/>
    <cellStyle name="Input 2 2 2 3 17" xfId="10555" xr:uid="{00000000-0005-0000-0000-00005F270000}"/>
    <cellStyle name="Input 2 2 2 3 17 2" xfId="10556" xr:uid="{00000000-0005-0000-0000-000060270000}"/>
    <cellStyle name="Input 2 2 2 3 17 3" xfId="10557" xr:uid="{00000000-0005-0000-0000-000061270000}"/>
    <cellStyle name="Input 2 2 2 3 17 4" xfId="10558" xr:uid="{00000000-0005-0000-0000-000062270000}"/>
    <cellStyle name="Input 2 2 2 3 17 5" xfId="10559" xr:uid="{00000000-0005-0000-0000-000063270000}"/>
    <cellStyle name="Input 2 2 2 3 18" xfId="10560" xr:uid="{00000000-0005-0000-0000-000064270000}"/>
    <cellStyle name="Input 2 2 2 3 2" xfId="10561" xr:uid="{00000000-0005-0000-0000-000065270000}"/>
    <cellStyle name="Input 2 2 2 3 2 10" xfId="10562" xr:uid="{00000000-0005-0000-0000-000066270000}"/>
    <cellStyle name="Input 2 2 2 3 2 2" xfId="10563" xr:uid="{00000000-0005-0000-0000-000067270000}"/>
    <cellStyle name="Input 2 2 2 3 2 2 2" xfId="10564" xr:uid="{00000000-0005-0000-0000-000068270000}"/>
    <cellStyle name="Input 2 2 2 3 2 2 2 2" xfId="10565" xr:uid="{00000000-0005-0000-0000-000069270000}"/>
    <cellStyle name="Input 2 2 2 3 2 2 2 3" xfId="10566" xr:uid="{00000000-0005-0000-0000-00006A270000}"/>
    <cellStyle name="Input 2 2 2 3 2 2 2 4" xfId="10567" xr:uid="{00000000-0005-0000-0000-00006B270000}"/>
    <cellStyle name="Input 2 2 2 3 2 2 2 5" xfId="10568" xr:uid="{00000000-0005-0000-0000-00006C270000}"/>
    <cellStyle name="Input 2 2 2 3 2 2 2 6" xfId="10569" xr:uid="{00000000-0005-0000-0000-00006D270000}"/>
    <cellStyle name="Input 2 2 2 3 2 2 2 7" xfId="10570" xr:uid="{00000000-0005-0000-0000-00006E270000}"/>
    <cellStyle name="Input 2 2 2 3 2 2 3" xfId="10571" xr:uid="{00000000-0005-0000-0000-00006F270000}"/>
    <cellStyle name="Input 2 2 2 3 2 2 4" xfId="10572" xr:uid="{00000000-0005-0000-0000-000070270000}"/>
    <cellStyle name="Input 2 2 2 3 2 3" xfId="10573" xr:uid="{00000000-0005-0000-0000-000071270000}"/>
    <cellStyle name="Input 2 2 2 3 2 3 2" xfId="10574" xr:uid="{00000000-0005-0000-0000-000072270000}"/>
    <cellStyle name="Input 2 2 2 3 2 3 2 2" xfId="10575" xr:uid="{00000000-0005-0000-0000-000073270000}"/>
    <cellStyle name="Input 2 2 2 3 2 3 2 3" xfId="10576" xr:uid="{00000000-0005-0000-0000-000074270000}"/>
    <cellStyle name="Input 2 2 2 3 2 3 2 4" xfId="10577" xr:uid="{00000000-0005-0000-0000-000075270000}"/>
    <cellStyle name="Input 2 2 2 3 2 3 2 5" xfId="10578" xr:uid="{00000000-0005-0000-0000-000076270000}"/>
    <cellStyle name="Input 2 2 2 3 2 3 2 6" xfId="10579" xr:uid="{00000000-0005-0000-0000-000077270000}"/>
    <cellStyle name="Input 2 2 2 3 2 3 2 7" xfId="10580" xr:uid="{00000000-0005-0000-0000-000078270000}"/>
    <cellStyle name="Input 2 2 2 3 2 3 3" xfId="10581" xr:uid="{00000000-0005-0000-0000-000079270000}"/>
    <cellStyle name="Input 2 2 2 3 2 3 4" xfId="10582" xr:uid="{00000000-0005-0000-0000-00007A270000}"/>
    <cellStyle name="Input 2 2 2 3 2 4" xfId="10583" xr:uid="{00000000-0005-0000-0000-00007B270000}"/>
    <cellStyle name="Input 2 2 2 3 2 4 2" xfId="10584" xr:uid="{00000000-0005-0000-0000-00007C270000}"/>
    <cellStyle name="Input 2 2 2 3 2 4 2 2" xfId="10585" xr:uid="{00000000-0005-0000-0000-00007D270000}"/>
    <cellStyle name="Input 2 2 2 3 2 4 2 3" xfId="10586" xr:uid="{00000000-0005-0000-0000-00007E270000}"/>
    <cellStyle name="Input 2 2 2 3 2 4 2 4" xfId="10587" xr:uid="{00000000-0005-0000-0000-00007F270000}"/>
    <cellStyle name="Input 2 2 2 3 2 4 2 5" xfId="10588" xr:uid="{00000000-0005-0000-0000-000080270000}"/>
    <cellStyle name="Input 2 2 2 3 2 4 2 6" xfId="10589" xr:uid="{00000000-0005-0000-0000-000081270000}"/>
    <cellStyle name="Input 2 2 2 3 2 4 2 7" xfId="10590" xr:uid="{00000000-0005-0000-0000-000082270000}"/>
    <cellStyle name="Input 2 2 2 3 2 4 3" xfId="10591" xr:uid="{00000000-0005-0000-0000-000083270000}"/>
    <cellStyle name="Input 2 2 2 3 2 4 4" xfId="10592" xr:uid="{00000000-0005-0000-0000-000084270000}"/>
    <cellStyle name="Input 2 2 2 3 2 5" xfId="10593" xr:uid="{00000000-0005-0000-0000-000085270000}"/>
    <cellStyle name="Input 2 2 2 3 2 5 2" xfId="10594" xr:uid="{00000000-0005-0000-0000-000086270000}"/>
    <cellStyle name="Input 2 2 2 3 2 5 3" xfId="10595" xr:uid="{00000000-0005-0000-0000-000087270000}"/>
    <cellStyle name="Input 2 2 2 3 2 5 4" xfId="10596" xr:uid="{00000000-0005-0000-0000-000088270000}"/>
    <cellStyle name="Input 2 2 2 3 2 5 5" xfId="10597" xr:uid="{00000000-0005-0000-0000-000089270000}"/>
    <cellStyle name="Input 2 2 2 3 2 5 6" xfId="10598" xr:uid="{00000000-0005-0000-0000-00008A270000}"/>
    <cellStyle name="Input 2 2 2 3 2 5 7" xfId="10599" xr:uid="{00000000-0005-0000-0000-00008B270000}"/>
    <cellStyle name="Input 2 2 2 3 2 5 8" xfId="10600" xr:uid="{00000000-0005-0000-0000-00008C270000}"/>
    <cellStyle name="Input 2 2 2 3 2 6" xfId="10601" xr:uid="{00000000-0005-0000-0000-00008D270000}"/>
    <cellStyle name="Input 2 2 2 3 2 6 2" xfId="10602" xr:uid="{00000000-0005-0000-0000-00008E270000}"/>
    <cellStyle name="Input 2 2 2 3 2 6 3" xfId="10603" xr:uid="{00000000-0005-0000-0000-00008F270000}"/>
    <cellStyle name="Input 2 2 2 3 2 6 4" xfId="10604" xr:uid="{00000000-0005-0000-0000-000090270000}"/>
    <cellStyle name="Input 2 2 2 3 2 6 5" xfId="10605" xr:uid="{00000000-0005-0000-0000-000091270000}"/>
    <cellStyle name="Input 2 2 2 3 2 6 6" xfId="10606" xr:uid="{00000000-0005-0000-0000-000092270000}"/>
    <cellStyle name="Input 2 2 2 3 2 6 7" xfId="10607" xr:uid="{00000000-0005-0000-0000-000093270000}"/>
    <cellStyle name="Input 2 2 2 3 2 7" xfId="10608" xr:uid="{00000000-0005-0000-0000-000094270000}"/>
    <cellStyle name="Input 2 2 2 3 2 8" xfId="10609" xr:uid="{00000000-0005-0000-0000-000095270000}"/>
    <cellStyle name="Input 2 2 2 3 2 9" xfId="10610" xr:uid="{00000000-0005-0000-0000-000096270000}"/>
    <cellStyle name="Input 2 2 2 3 3" xfId="10611" xr:uid="{00000000-0005-0000-0000-000097270000}"/>
    <cellStyle name="Input 2 2 2 3 3 2" xfId="10612" xr:uid="{00000000-0005-0000-0000-000098270000}"/>
    <cellStyle name="Input 2 2 2 3 3 2 2" xfId="10613" xr:uid="{00000000-0005-0000-0000-000099270000}"/>
    <cellStyle name="Input 2 2 2 3 3 2 3" xfId="10614" xr:uid="{00000000-0005-0000-0000-00009A270000}"/>
    <cellStyle name="Input 2 2 2 3 3 2 4" xfId="10615" xr:uid="{00000000-0005-0000-0000-00009B270000}"/>
    <cellStyle name="Input 2 2 2 3 3 2 5" xfId="10616" xr:uid="{00000000-0005-0000-0000-00009C270000}"/>
    <cellStyle name="Input 2 2 2 3 3 2 6" xfId="10617" xr:uid="{00000000-0005-0000-0000-00009D270000}"/>
    <cellStyle name="Input 2 2 2 3 3 2 7" xfId="10618" xr:uid="{00000000-0005-0000-0000-00009E270000}"/>
    <cellStyle name="Input 2 2 2 3 3 3" xfId="10619" xr:uid="{00000000-0005-0000-0000-00009F270000}"/>
    <cellStyle name="Input 2 2 2 3 3 4" xfId="10620" xr:uid="{00000000-0005-0000-0000-0000A0270000}"/>
    <cellStyle name="Input 2 2 2 3 3 5" xfId="10621" xr:uid="{00000000-0005-0000-0000-0000A1270000}"/>
    <cellStyle name="Input 2 2 2 3 4" xfId="10622" xr:uid="{00000000-0005-0000-0000-0000A2270000}"/>
    <cellStyle name="Input 2 2 2 3 4 2" xfId="10623" xr:uid="{00000000-0005-0000-0000-0000A3270000}"/>
    <cellStyle name="Input 2 2 2 3 4 2 2" xfId="10624" xr:uid="{00000000-0005-0000-0000-0000A4270000}"/>
    <cellStyle name="Input 2 2 2 3 4 2 3" xfId="10625" xr:uid="{00000000-0005-0000-0000-0000A5270000}"/>
    <cellStyle name="Input 2 2 2 3 4 2 4" xfId="10626" xr:uid="{00000000-0005-0000-0000-0000A6270000}"/>
    <cellStyle name="Input 2 2 2 3 4 2 5" xfId="10627" xr:uid="{00000000-0005-0000-0000-0000A7270000}"/>
    <cellStyle name="Input 2 2 2 3 4 2 6" xfId="10628" xr:uid="{00000000-0005-0000-0000-0000A8270000}"/>
    <cellStyle name="Input 2 2 2 3 4 2 7" xfId="10629" xr:uid="{00000000-0005-0000-0000-0000A9270000}"/>
    <cellStyle name="Input 2 2 2 3 4 3" xfId="10630" xr:uid="{00000000-0005-0000-0000-0000AA270000}"/>
    <cellStyle name="Input 2 2 2 3 4 4" xfId="10631" xr:uid="{00000000-0005-0000-0000-0000AB270000}"/>
    <cellStyle name="Input 2 2 2 3 4 5" xfId="10632" xr:uid="{00000000-0005-0000-0000-0000AC270000}"/>
    <cellStyle name="Input 2 2 2 3 5" xfId="10633" xr:uid="{00000000-0005-0000-0000-0000AD270000}"/>
    <cellStyle name="Input 2 2 2 3 5 2" xfId="10634" xr:uid="{00000000-0005-0000-0000-0000AE270000}"/>
    <cellStyle name="Input 2 2 2 3 5 2 2" xfId="10635" xr:uid="{00000000-0005-0000-0000-0000AF270000}"/>
    <cellStyle name="Input 2 2 2 3 5 2 3" xfId="10636" xr:uid="{00000000-0005-0000-0000-0000B0270000}"/>
    <cellStyle name="Input 2 2 2 3 5 2 4" xfId="10637" xr:uid="{00000000-0005-0000-0000-0000B1270000}"/>
    <cellStyle name="Input 2 2 2 3 5 2 5" xfId="10638" xr:uid="{00000000-0005-0000-0000-0000B2270000}"/>
    <cellStyle name="Input 2 2 2 3 5 2 6" xfId="10639" xr:uid="{00000000-0005-0000-0000-0000B3270000}"/>
    <cellStyle name="Input 2 2 2 3 5 2 7" xfId="10640" xr:uid="{00000000-0005-0000-0000-0000B4270000}"/>
    <cellStyle name="Input 2 2 2 3 5 3" xfId="10641" xr:uid="{00000000-0005-0000-0000-0000B5270000}"/>
    <cellStyle name="Input 2 2 2 3 5 4" xfId="10642" xr:uid="{00000000-0005-0000-0000-0000B6270000}"/>
    <cellStyle name="Input 2 2 2 3 5 5" xfId="10643" xr:uid="{00000000-0005-0000-0000-0000B7270000}"/>
    <cellStyle name="Input 2 2 2 3 6" xfId="10644" xr:uid="{00000000-0005-0000-0000-0000B8270000}"/>
    <cellStyle name="Input 2 2 2 3 6 2" xfId="10645" xr:uid="{00000000-0005-0000-0000-0000B9270000}"/>
    <cellStyle name="Input 2 2 2 3 6 3" xfId="10646" xr:uid="{00000000-0005-0000-0000-0000BA270000}"/>
    <cellStyle name="Input 2 2 2 3 6 4" xfId="10647" xr:uid="{00000000-0005-0000-0000-0000BB270000}"/>
    <cellStyle name="Input 2 2 2 3 6 5" xfId="10648" xr:uid="{00000000-0005-0000-0000-0000BC270000}"/>
    <cellStyle name="Input 2 2 2 3 6 6" xfId="10649" xr:uid="{00000000-0005-0000-0000-0000BD270000}"/>
    <cellStyle name="Input 2 2 2 3 6 7" xfId="10650" xr:uid="{00000000-0005-0000-0000-0000BE270000}"/>
    <cellStyle name="Input 2 2 2 3 6 8" xfId="10651" xr:uid="{00000000-0005-0000-0000-0000BF270000}"/>
    <cellStyle name="Input 2 2 2 3 7" xfId="10652" xr:uid="{00000000-0005-0000-0000-0000C0270000}"/>
    <cellStyle name="Input 2 2 2 3 7 2" xfId="10653" xr:uid="{00000000-0005-0000-0000-0000C1270000}"/>
    <cellStyle name="Input 2 2 2 3 7 3" xfId="10654" xr:uid="{00000000-0005-0000-0000-0000C2270000}"/>
    <cellStyle name="Input 2 2 2 3 7 4" xfId="10655" xr:uid="{00000000-0005-0000-0000-0000C3270000}"/>
    <cellStyle name="Input 2 2 2 3 7 5" xfId="10656" xr:uid="{00000000-0005-0000-0000-0000C4270000}"/>
    <cellStyle name="Input 2 2 2 3 7 6" xfId="10657" xr:uid="{00000000-0005-0000-0000-0000C5270000}"/>
    <cellStyle name="Input 2 2 2 3 7 7" xfId="10658" xr:uid="{00000000-0005-0000-0000-0000C6270000}"/>
    <cellStyle name="Input 2 2 2 3 8" xfId="10659" xr:uid="{00000000-0005-0000-0000-0000C7270000}"/>
    <cellStyle name="Input 2 2 2 3 8 2" xfId="10660" xr:uid="{00000000-0005-0000-0000-0000C8270000}"/>
    <cellStyle name="Input 2 2 2 3 8 3" xfId="10661" xr:uid="{00000000-0005-0000-0000-0000C9270000}"/>
    <cellStyle name="Input 2 2 2 3 8 4" xfId="10662" xr:uid="{00000000-0005-0000-0000-0000CA270000}"/>
    <cellStyle name="Input 2 2 2 3 8 5" xfId="10663" xr:uid="{00000000-0005-0000-0000-0000CB270000}"/>
    <cellStyle name="Input 2 2 2 3 9" xfId="10664" xr:uid="{00000000-0005-0000-0000-0000CC270000}"/>
    <cellStyle name="Input 2 2 2 3 9 2" xfId="10665" xr:uid="{00000000-0005-0000-0000-0000CD270000}"/>
    <cellStyle name="Input 2 2 2 3 9 3" xfId="10666" xr:uid="{00000000-0005-0000-0000-0000CE270000}"/>
    <cellStyle name="Input 2 2 2 3 9 4" xfId="10667" xr:uid="{00000000-0005-0000-0000-0000CF270000}"/>
    <cellStyle name="Input 2 2 2 3 9 5" xfId="10668" xr:uid="{00000000-0005-0000-0000-0000D0270000}"/>
    <cellStyle name="Input 2 2 2 4" xfId="10669" xr:uid="{00000000-0005-0000-0000-0000D1270000}"/>
    <cellStyle name="Input 2 2 2 4 10" xfId="10670" xr:uid="{00000000-0005-0000-0000-0000D2270000}"/>
    <cellStyle name="Input 2 2 2 4 2" xfId="10671" xr:uid="{00000000-0005-0000-0000-0000D3270000}"/>
    <cellStyle name="Input 2 2 2 4 2 2" xfId="10672" xr:uid="{00000000-0005-0000-0000-0000D4270000}"/>
    <cellStyle name="Input 2 2 2 4 2 2 2" xfId="10673" xr:uid="{00000000-0005-0000-0000-0000D5270000}"/>
    <cellStyle name="Input 2 2 2 4 2 2 3" xfId="10674" xr:uid="{00000000-0005-0000-0000-0000D6270000}"/>
    <cellStyle name="Input 2 2 2 4 2 2 4" xfId="10675" xr:uid="{00000000-0005-0000-0000-0000D7270000}"/>
    <cellStyle name="Input 2 2 2 4 2 2 5" xfId="10676" xr:uid="{00000000-0005-0000-0000-0000D8270000}"/>
    <cellStyle name="Input 2 2 2 4 2 2 6" xfId="10677" xr:uid="{00000000-0005-0000-0000-0000D9270000}"/>
    <cellStyle name="Input 2 2 2 4 2 2 7" xfId="10678" xr:uid="{00000000-0005-0000-0000-0000DA270000}"/>
    <cellStyle name="Input 2 2 2 4 2 3" xfId="10679" xr:uid="{00000000-0005-0000-0000-0000DB270000}"/>
    <cellStyle name="Input 2 2 2 4 2 4" xfId="10680" xr:uid="{00000000-0005-0000-0000-0000DC270000}"/>
    <cellStyle name="Input 2 2 2 4 3" xfId="10681" xr:uid="{00000000-0005-0000-0000-0000DD270000}"/>
    <cellStyle name="Input 2 2 2 4 3 2" xfId="10682" xr:uid="{00000000-0005-0000-0000-0000DE270000}"/>
    <cellStyle name="Input 2 2 2 4 3 2 2" xfId="10683" xr:uid="{00000000-0005-0000-0000-0000DF270000}"/>
    <cellStyle name="Input 2 2 2 4 3 2 3" xfId="10684" xr:uid="{00000000-0005-0000-0000-0000E0270000}"/>
    <cellStyle name="Input 2 2 2 4 3 2 4" xfId="10685" xr:uid="{00000000-0005-0000-0000-0000E1270000}"/>
    <cellStyle name="Input 2 2 2 4 3 2 5" xfId="10686" xr:uid="{00000000-0005-0000-0000-0000E2270000}"/>
    <cellStyle name="Input 2 2 2 4 3 2 6" xfId="10687" xr:uid="{00000000-0005-0000-0000-0000E3270000}"/>
    <cellStyle name="Input 2 2 2 4 3 2 7" xfId="10688" xr:uid="{00000000-0005-0000-0000-0000E4270000}"/>
    <cellStyle name="Input 2 2 2 4 3 3" xfId="10689" xr:uid="{00000000-0005-0000-0000-0000E5270000}"/>
    <cellStyle name="Input 2 2 2 4 3 4" xfId="10690" xr:uid="{00000000-0005-0000-0000-0000E6270000}"/>
    <cellStyle name="Input 2 2 2 4 4" xfId="10691" xr:uid="{00000000-0005-0000-0000-0000E7270000}"/>
    <cellStyle name="Input 2 2 2 4 4 2" xfId="10692" xr:uid="{00000000-0005-0000-0000-0000E8270000}"/>
    <cellStyle name="Input 2 2 2 4 4 2 2" xfId="10693" xr:uid="{00000000-0005-0000-0000-0000E9270000}"/>
    <cellStyle name="Input 2 2 2 4 4 2 3" xfId="10694" xr:uid="{00000000-0005-0000-0000-0000EA270000}"/>
    <cellStyle name="Input 2 2 2 4 4 2 4" xfId="10695" xr:uid="{00000000-0005-0000-0000-0000EB270000}"/>
    <cellStyle name="Input 2 2 2 4 4 2 5" xfId="10696" xr:uid="{00000000-0005-0000-0000-0000EC270000}"/>
    <cellStyle name="Input 2 2 2 4 4 2 6" xfId="10697" xr:uid="{00000000-0005-0000-0000-0000ED270000}"/>
    <cellStyle name="Input 2 2 2 4 4 2 7" xfId="10698" xr:uid="{00000000-0005-0000-0000-0000EE270000}"/>
    <cellStyle name="Input 2 2 2 4 4 3" xfId="10699" xr:uid="{00000000-0005-0000-0000-0000EF270000}"/>
    <cellStyle name="Input 2 2 2 4 4 4" xfId="10700" xr:uid="{00000000-0005-0000-0000-0000F0270000}"/>
    <cellStyle name="Input 2 2 2 4 5" xfId="10701" xr:uid="{00000000-0005-0000-0000-0000F1270000}"/>
    <cellStyle name="Input 2 2 2 4 5 2" xfId="10702" xr:uid="{00000000-0005-0000-0000-0000F2270000}"/>
    <cellStyle name="Input 2 2 2 4 5 3" xfId="10703" xr:uid="{00000000-0005-0000-0000-0000F3270000}"/>
    <cellStyle name="Input 2 2 2 4 5 4" xfId="10704" xr:uid="{00000000-0005-0000-0000-0000F4270000}"/>
    <cellStyle name="Input 2 2 2 4 5 5" xfId="10705" xr:uid="{00000000-0005-0000-0000-0000F5270000}"/>
    <cellStyle name="Input 2 2 2 4 5 6" xfId="10706" xr:uid="{00000000-0005-0000-0000-0000F6270000}"/>
    <cellStyle name="Input 2 2 2 4 5 7" xfId="10707" xr:uid="{00000000-0005-0000-0000-0000F7270000}"/>
    <cellStyle name="Input 2 2 2 4 5 8" xfId="10708" xr:uid="{00000000-0005-0000-0000-0000F8270000}"/>
    <cellStyle name="Input 2 2 2 4 6" xfId="10709" xr:uid="{00000000-0005-0000-0000-0000F9270000}"/>
    <cellStyle name="Input 2 2 2 4 6 2" xfId="10710" xr:uid="{00000000-0005-0000-0000-0000FA270000}"/>
    <cellStyle name="Input 2 2 2 4 6 3" xfId="10711" xr:uid="{00000000-0005-0000-0000-0000FB270000}"/>
    <cellStyle name="Input 2 2 2 4 6 4" xfId="10712" xr:uid="{00000000-0005-0000-0000-0000FC270000}"/>
    <cellStyle name="Input 2 2 2 4 6 5" xfId="10713" xr:uid="{00000000-0005-0000-0000-0000FD270000}"/>
    <cellStyle name="Input 2 2 2 4 6 6" xfId="10714" xr:uid="{00000000-0005-0000-0000-0000FE270000}"/>
    <cellStyle name="Input 2 2 2 4 6 7" xfId="10715" xr:uid="{00000000-0005-0000-0000-0000FF270000}"/>
    <cellStyle name="Input 2 2 2 4 7" xfId="10716" xr:uid="{00000000-0005-0000-0000-000000280000}"/>
    <cellStyle name="Input 2 2 2 4 8" xfId="10717" xr:uid="{00000000-0005-0000-0000-000001280000}"/>
    <cellStyle name="Input 2 2 2 4 9" xfId="10718" xr:uid="{00000000-0005-0000-0000-000002280000}"/>
    <cellStyle name="Input 2 2 2 5" xfId="10719" xr:uid="{00000000-0005-0000-0000-000003280000}"/>
    <cellStyle name="Input 2 2 2 5 10" xfId="10720" xr:uid="{00000000-0005-0000-0000-000004280000}"/>
    <cellStyle name="Input 2 2 2 5 2" xfId="10721" xr:uid="{00000000-0005-0000-0000-000005280000}"/>
    <cellStyle name="Input 2 2 2 5 2 2" xfId="10722" xr:uid="{00000000-0005-0000-0000-000006280000}"/>
    <cellStyle name="Input 2 2 2 5 2 2 2" xfId="10723" xr:uid="{00000000-0005-0000-0000-000007280000}"/>
    <cellStyle name="Input 2 2 2 5 2 2 3" xfId="10724" xr:uid="{00000000-0005-0000-0000-000008280000}"/>
    <cellStyle name="Input 2 2 2 5 2 2 4" xfId="10725" xr:uid="{00000000-0005-0000-0000-000009280000}"/>
    <cellStyle name="Input 2 2 2 5 2 2 5" xfId="10726" xr:uid="{00000000-0005-0000-0000-00000A280000}"/>
    <cellStyle name="Input 2 2 2 5 2 2 6" xfId="10727" xr:uid="{00000000-0005-0000-0000-00000B280000}"/>
    <cellStyle name="Input 2 2 2 5 2 2 7" xfId="10728" xr:uid="{00000000-0005-0000-0000-00000C280000}"/>
    <cellStyle name="Input 2 2 2 5 2 3" xfId="10729" xr:uid="{00000000-0005-0000-0000-00000D280000}"/>
    <cellStyle name="Input 2 2 2 5 2 4" xfId="10730" xr:uid="{00000000-0005-0000-0000-00000E280000}"/>
    <cellStyle name="Input 2 2 2 5 3" xfId="10731" xr:uid="{00000000-0005-0000-0000-00000F280000}"/>
    <cellStyle name="Input 2 2 2 5 3 2" xfId="10732" xr:uid="{00000000-0005-0000-0000-000010280000}"/>
    <cellStyle name="Input 2 2 2 5 3 2 2" xfId="10733" xr:uid="{00000000-0005-0000-0000-000011280000}"/>
    <cellStyle name="Input 2 2 2 5 3 2 3" xfId="10734" xr:uid="{00000000-0005-0000-0000-000012280000}"/>
    <cellStyle name="Input 2 2 2 5 3 2 4" xfId="10735" xr:uid="{00000000-0005-0000-0000-000013280000}"/>
    <cellStyle name="Input 2 2 2 5 3 2 5" xfId="10736" xr:uid="{00000000-0005-0000-0000-000014280000}"/>
    <cellStyle name="Input 2 2 2 5 3 2 6" xfId="10737" xr:uid="{00000000-0005-0000-0000-000015280000}"/>
    <cellStyle name="Input 2 2 2 5 3 2 7" xfId="10738" xr:uid="{00000000-0005-0000-0000-000016280000}"/>
    <cellStyle name="Input 2 2 2 5 3 3" xfId="10739" xr:uid="{00000000-0005-0000-0000-000017280000}"/>
    <cellStyle name="Input 2 2 2 5 3 4" xfId="10740" xr:uid="{00000000-0005-0000-0000-000018280000}"/>
    <cellStyle name="Input 2 2 2 5 4" xfId="10741" xr:uid="{00000000-0005-0000-0000-000019280000}"/>
    <cellStyle name="Input 2 2 2 5 4 2" xfId="10742" xr:uid="{00000000-0005-0000-0000-00001A280000}"/>
    <cellStyle name="Input 2 2 2 5 4 2 2" xfId="10743" xr:uid="{00000000-0005-0000-0000-00001B280000}"/>
    <cellStyle name="Input 2 2 2 5 4 2 3" xfId="10744" xr:uid="{00000000-0005-0000-0000-00001C280000}"/>
    <cellStyle name="Input 2 2 2 5 4 2 4" xfId="10745" xr:uid="{00000000-0005-0000-0000-00001D280000}"/>
    <cellStyle name="Input 2 2 2 5 4 2 5" xfId="10746" xr:uid="{00000000-0005-0000-0000-00001E280000}"/>
    <cellStyle name="Input 2 2 2 5 4 2 6" xfId="10747" xr:uid="{00000000-0005-0000-0000-00001F280000}"/>
    <cellStyle name="Input 2 2 2 5 4 2 7" xfId="10748" xr:uid="{00000000-0005-0000-0000-000020280000}"/>
    <cellStyle name="Input 2 2 2 5 4 3" xfId="10749" xr:uid="{00000000-0005-0000-0000-000021280000}"/>
    <cellStyle name="Input 2 2 2 5 4 4" xfId="10750" xr:uid="{00000000-0005-0000-0000-000022280000}"/>
    <cellStyle name="Input 2 2 2 5 5" xfId="10751" xr:uid="{00000000-0005-0000-0000-000023280000}"/>
    <cellStyle name="Input 2 2 2 5 5 2" xfId="10752" xr:uid="{00000000-0005-0000-0000-000024280000}"/>
    <cellStyle name="Input 2 2 2 5 5 3" xfId="10753" xr:uid="{00000000-0005-0000-0000-000025280000}"/>
    <cellStyle name="Input 2 2 2 5 5 4" xfId="10754" xr:uid="{00000000-0005-0000-0000-000026280000}"/>
    <cellStyle name="Input 2 2 2 5 5 5" xfId="10755" xr:uid="{00000000-0005-0000-0000-000027280000}"/>
    <cellStyle name="Input 2 2 2 5 5 6" xfId="10756" xr:uid="{00000000-0005-0000-0000-000028280000}"/>
    <cellStyle name="Input 2 2 2 5 5 7" xfId="10757" xr:uid="{00000000-0005-0000-0000-000029280000}"/>
    <cellStyle name="Input 2 2 2 5 5 8" xfId="10758" xr:uid="{00000000-0005-0000-0000-00002A280000}"/>
    <cellStyle name="Input 2 2 2 5 6" xfId="10759" xr:uid="{00000000-0005-0000-0000-00002B280000}"/>
    <cellStyle name="Input 2 2 2 5 6 2" xfId="10760" xr:uid="{00000000-0005-0000-0000-00002C280000}"/>
    <cellStyle name="Input 2 2 2 5 6 3" xfId="10761" xr:uid="{00000000-0005-0000-0000-00002D280000}"/>
    <cellStyle name="Input 2 2 2 5 6 4" xfId="10762" xr:uid="{00000000-0005-0000-0000-00002E280000}"/>
    <cellStyle name="Input 2 2 2 5 6 5" xfId="10763" xr:uid="{00000000-0005-0000-0000-00002F280000}"/>
    <cellStyle name="Input 2 2 2 5 6 6" xfId="10764" xr:uid="{00000000-0005-0000-0000-000030280000}"/>
    <cellStyle name="Input 2 2 2 5 6 7" xfId="10765" xr:uid="{00000000-0005-0000-0000-000031280000}"/>
    <cellStyle name="Input 2 2 2 5 7" xfId="10766" xr:uid="{00000000-0005-0000-0000-000032280000}"/>
    <cellStyle name="Input 2 2 2 5 8" xfId="10767" xr:uid="{00000000-0005-0000-0000-000033280000}"/>
    <cellStyle name="Input 2 2 2 5 9" xfId="10768" xr:uid="{00000000-0005-0000-0000-000034280000}"/>
    <cellStyle name="Input 2 2 2 6" xfId="10769" xr:uid="{00000000-0005-0000-0000-000035280000}"/>
    <cellStyle name="Input 2 2 2 6 2" xfId="10770" xr:uid="{00000000-0005-0000-0000-000036280000}"/>
    <cellStyle name="Input 2 2 2 6 2 2" xfId="10771" xr:uid="{00000000-0005-0000-0000-000037280000}"/>
    <cellStyle name="Input 2 2 2 6 2 3" xfId="10772" xr:uid="{00000000-0005-0000-0000-000038280000}"/>
    <cellStyle name="Input 2 2 2 6 2 4" xfId="10773" xr:uid="{00000000-0005-0000-0000-000039280000}"/>
    <cellStyle name="Input 2 2 2 6 2 5" xfId="10774" xr:uid="{00000000-0005-0000-0000-00003A280000}"/>
    <cellStyle name="Input 2 2 2 6 2 6" xfId="10775" xr:uid="{00000000-0005-0000-0000-00003B280000}"/>
    <cellStyle name="Input 2 2 2 6 2 7" xfId="10776" xr:uid="{00000000-0005-0000-0000-00003C280000}"/>
    <cellStyle name="Input 2 2 2 6 3" xfId="10777" xr:uid="{00000000-0005-0000-0000-00003D280000}"/>
    <cellStyle name="Input 2 2 2 6 4" xfId="10778" xr:uid="{00000000-0005-0000-0000-00003E280000}"/>
    <cellStyle name="Input 2 2 2 6 5" xfId="10779" xr:uid="{00000000-0005-0000-0000-00003F280000}"/>
    <cellStyle name="Input 2 2 2 7" xfId="10780" xr:uid="{00000000-0005-0000-0000-000040280000}"/>
    <cellStyle name="Input 2 2 2 7 2" xfId="10781" xr:uid="{00000000-0005-0000-0000-000041280000}"/>
    <cellStyle name="Input 2 2 2 7 2 2" xfId="10782" xr:uid="{00000000-0005-0000-0000-000042280000}"/>
    <cellStyle name="Input 2 2 2 7 2 3" xfId="10783" xr:uid="{00000000-0005-0000-0000-000043280000}"/>
    <cellStyle name="Input 2 2 2 7 2 4" xfId="10784" xr:uid="{00000000-0005-0000-0000-000044280000}"/>
    <cellStyle name="Input 2 2 2 7 2 5" xfId="10785" xr:uid="{00000000-0005-0000-0000-000045280000}"/>
    <cellStyle name="Input 2 2 2 7 2 6" xfId="10786" xr:uid="{00000000-0005-0000-0000-000046280000}"/>
    <cellStyle name="Input 2 2 2 7 2 7" xfId="10787" xr:uid="{00000000-0005-0000-0000-000047280000}"/>
    <cellStyle name="Input 2 2 2 7 3" xfId="10788" xr:uid="{00000000-0005-0000-0000-000048280000}"/>
    <cellStyle name="Input 2 2 2 7 4" xfId="10789" xr:uid="{00000000-0005-0000-0000-000049280000}"/>
    <cellStyle name="Input 2 2 2 7 5" xfId="10790" xr:uid="{00000000-0005-0000-0000-00004A280000}"/>
    <cellStyle name="Input 2 2 2 8" xfId="10791" xr:uid="{00000000-0005-0000-0000-00004B280000}"/>
    <cellStyle name="Input 2 2 2 8 2" xfId="10792" xr:uid="{00000000-0005-0000-0000-00004C280000}"/>
    <cellStyle name="Input 2 2 2 8 2 2" xfId="10793" xr:uid="{00000000-0005-0000-0000-00004D280000}"/>
    <cellStyle name="Input 2 2 2 8 2 3" xfId="10794" xr:uid="{00000000-0005-0000-0000-00004E280000}"/>
    <cellStyle name="Input 2 2 2 8 2 4" xfId="10795" xr:uid="{00000000-0005-0000-0000-00004F280000}"/>
    <cellStyle name="Input 2 2 2 8 2 5" xfId="10796" xr:uid="{00000000-0005-0000-0000-000050280000}"/>
    <cellStyle name="Input 2 2 2 8 2 6" xfId="10797" xr:uid="{00000000-0005-0000-0000-000051280000}"/>
    <cellStyle name="Input 2 2 2 8 2 7" xfId="10798" xr:uid="{00000000-0005-0000-0000-000052280000}"/>
    <cellStyle name="Input 2 2 2 8 3" xfId="10799" xr:uid="{00000000-0005-0000-0000-000053280000}"/>
    <cellStyle name="Input 2 2 2 8 4" xfId="10800" xr:uid="{00000000-0005-0000-0000-000054280000}"/>
    <cellStyle name="Input 2 2 2 8 5" xfId="10801" xr:uid="{00000000-0005-0000-0000-000055280000}"/>
    <cellStyle name="Input 2 2 2 9" xfId="10802" xr:uid="{00000000-0005-0000-0000-000056280000}"/>
    <cellStyle name="Input 2 2 2 9 2" xfId="10803" xr:uid="{00000000-0005-0000-0000-000057280000}"/>
    <cellStyle name="Input 2 2 2 9 2 2" xfId="10804" xr:uid="{00000000-0005-0000-0000-000058280000}"/>
    <cellStyle name="Input 2 2 2 9 2 3" xfId="10805" xr:uid="{00000000-0005-0000-0000-000059280000}"/>
    <cellStyle name="Input 2 2 2 9 2 4" xfId="10806" xr:uid="{00000000-0005-0000-0000-00005A280000}"/>
    <cellStyle name="Input 2 2 2 9 2 5" xfId="10807" xr:uid="{00000000-0005-0000-0000-00005B280000}"/>
    <cellStyle name="Input 2 2 2 9 2 6" xfId="10808" xr:uid="{00000000-0005-0000-0000-00005C280000}"/>
    <cellStyle name="Input 2 2 2 9 2 7" xfId="10809" xr:uid="{00000000-0005-0000-0000-00005D280000}"/>
    <cellStyle name="Input 2 2 2 9 3" xfId="10810" xr:uid="{00000000-0005-0000-0000-00005E280000}"/>
    <cellStyle name="Input 2 2 2 9 4" xfId="10811" xr:uid="{00000000-0005-0000-0000-00005F280000}"/>
    <cellStyle name="Input 2 2 2 9 5" xfId="10812" xr:uid="{00000000-0005-0000-0000-000060280000}"/>
    <cellStyle name="Input 2 2 20" xfId="10813" xr:uid="{00000000-0005-0000-0000-000061280000}"/>
    <cellStyle name="Input 2 2 3" xfId="10814" xr:uid="{00000000-0005-0000-0000-000062280000}"/>
    <cellStyle name="Input 2 2 3 10" xfId="10815" xr:uid="{00000000-0005-0000-0000-000063280000}"/>
    <cellStyle name="Input 2 2 3 10 2" xfId="10816" xr:uid="{00000000-0005-0000-0000-000064280000}"/>
    <cellStyle name="Input 2 2 3 10 3" xfId="10817" xr:uid="{00000000-0005-0000-0000-000065280000}"/>
    <cellStyle name="Input 2 2 3 10 4" xfId="10818" xr:uid="{00000000-0005-0000-0000-000066280000}"/>
    <cellStyle name="Input 2 2 3 10 5" xfId="10819" xr:uid="{00000000-0005-0000-0000-000067280000}"/>
    <cellStyle name="Input 2 2 3 10 6" xfId="10820" xr:uid="{00000000-0005-0000-0000-000068280000}"/>
    <cellStyle name="Input 2 2 3 10 7" xfId="10821" xr:uid="{00000000-0005-0000-0000-000069280000}"/>
    <cellStyle name="Input 2 2 3 10 8" xfId="10822" xr:uid="{00000000-0005-0000-0000-00006A280000}"/>
    <cellStyle name="Input 2 2 3 11" xfId="10823" xr:uid="{00000000-0005-0000-0000-00006B280000}"/>
    <cellStyle name="Input 2 2 3 11 2" xfId="10824" xr:uid="{00000000-0005-0000-0000-00006C280000}"/>
    <cellStyle name="Input 2 2 3 11 3" xfId="10825" xr:uid="{00000000-0005-0000-0000-00006D280000}"/>
    <cellStyle name="Input 2 2 3 11 4" xfId="10826" xr:uid="{00000000-0005-0000-0000-00006E280000}"/>
    <cellStyle name="Input 2 2 3 11 5" xfId="10827" xr:uid="{00000000-0005-0000-0000-00006F280000}"/>
    <cellStyle name="Input 2 2 3 11 6" xfId="10828" xr:uid="{00000000-0005-0000-0000-000070280000}"/>
    <cellStyle name="Input 2 2 3 11 7" xfId="10829" xr:uid="{00000000-0005-0000-0000-000071280000}"/>
    <cellStyle name="Input 2 2 3 12" xfId="10830" xr:uid="{00000000-0005-0000-0000-000072280000}"/>
    <cellStyle name="Input 2 2 3 12 2" xfId="10831" xr:uid="{00000000-0005-0000-0000-000073280000}"/>
    <cellStyle name="Input 2 2 3 12 3" xfId="10832" xr:uid="{00000000-0005-0000-0000-000074280000}"/>
    <cellStyle name="Input 2 2 3 12 4" xfId="10833" xr:uid="{00000000-0005-0000-0000-000075280000}"/>
    <cellStyle name="Input 2 2 3 12 5" xfId="10834" xr:uid="{00000000-0005-0000-0000-000076280000}"/>
    <cellStyle name="Input 2 2 3 13" xfId="10835" xr:uid="{00000000-0005-0000-0000-000077280000}"/>
    <cellStyle name="Input 2 2 3 13 2" xfId="10836" xr:uid="{00000000-0005-0000-0000-000078280000}"/>
    <cellStyle name="Input 2 2 3 13 3" xfId="10837" xr:uid="{00000000-0005-0000-0000-000079280000}"/>
    <cellStyle name="Input 2 2 3 13 4" xfId="10838" xr:uid="{00000000-0005-0000-0000-00007A280000}"/>
    <cellStyle name="Input 2 2 3 13 5" xfId="10839" xr:uid="{00000000-0005-0000-0000-00007B280000}"/>
    <cellStyle name="Input 2 2 3 14" xfId="10840" xr:uid="{00000000-0005-0000-0000-00007C280000}"/>
    <cellStyle name="Input 2 2 3 14 2" xfId="10841" xr:uid="{00000000-0005-0000-0000-00007D280000}"/>
    <cellStyle name="Input 2 2 3 14 3" xfId="10842" xr:uid="{00000000-0005-0000-0000-00007E280000}"/>
    <cellStyle name="Input 2 2 3 14 4" xfId="10843" xr:uid="{00000000-0005-0000-0000-00007F280000}"/>
    <cellStyle name="Input 2 2 3 14 5" xfId="10844" xr:uid="{00000000-0005-0000-0000-000080280000}"/>
    <cellStyle name="Input 2 2 3 15" xfId="10845" xr:uid="{00000000-0005-0000-0000-000081280000}"/>
    <cellStyle name="Input 2 2 3 15 2" xfId="10846" xr:uid="{00000000-0005-0000-0000-000082280000}"/>
    <cellStyle name="Input 2 2 3 15 3" xfId="10847" xr:uid="{00000000-0005-0000-0000-000083280000}"/>
    <cellStyle name="Input 2 2 3 15 4" xfId="10848" xr:uid="{00000000-0005-0000-0000-000084280000}"/>
    <cellStyle name="Input 2 2 3 15 5" xfId="10849" xr:uid="{00000000-0005-0000-0000-000085280000}"/>
    <cellStyle name="Input 2 2 3 16" xfId="10850" xr:uid="{00000000-0005-0000-0000-000086280000}"/>
    <cellStyle name="Input 2 2 3 17" xfId="10851" xr:uid="{00000000-0005-0000-0000-000087280000}"/>
    <cellStyle name="Input 2 2 3 2" xfId="10852" xr:uid="{00000000-0005-0000-0000-000088280000}"/>
    <cellStyle name="Input 2 2 3 2 10" xfId="10853" xr:uid="{00000000-0005-0000-0000-000089280000}"/>
    <cellStyle name="Input 2 2 3 2 10 2" xfId="10854" xr:uid="{00000000-0005-0000-0000-00008A280000}"/>
    <cellStyle name="Input 2 2 3 2 10 3" xfId="10855" xr:uid="{00000000-0005-0000-0000-00008B280000}"/>
    <cellStyle name="Input 2 2 3 2 10 4" xfId="10856" xr:uid="{00000000-0005-0000-0000-00008C280000}"/>
    <cellStyle name="Input 2 2 3 2 10 5" xfId="10857" xr:uid="{00000000-0005-0000-0000-00008D280000}"/>
    <cellStyle name="Input 2 2 3 2 10 6" xfId="10858" xr:uid="{00000000-0005-0000-0000-00008E280000}"/>
    <cellStyle name="Input 2 2 3 2 10 7" xfId="10859" xr:uid="{00000000-0005-0000-0000-00008F280000}"/>
    <cellStyle name="Input 2 2 3 2 11" xfId="10860" xr:uid="{00000000-0005-0000-0000-000090280000}"/>
    <cellStyle name="Input 2 2 3 2 11 2" xfId="10861" xr:uid="{00000000-0005-0000-0000-000091280000}"/>
    <cellStyle name="Input 2 2 3 2 11 3" xfId="10862" xr:uid="{00000000-0005-0000-0000-000092280000}"/>
    <cellStyle name="Input 2 2 3 2 11 4" xfId="10863" xr:uid="{00000000-0005-0000-0000-000093280000}"/>
    <cellStyle name="Input 2 2 3 2 11 5" xfId="10864" xr:uid="{00000000-0005-0000-0000-000094280000}"/>
    <cellStyle name="Input 2 2 3 2 12" xfId="10865" xr:uid="{00000000-0005-0000-0000-000095280000}"/>
    <cellStyle name="Input 2 2 3 2 12 2" xfId="10866" xr:uid="{00000000-0005-0000-0000-000096280000}"/>
    <cellStyle name="Input 2 2 3 2 12 3" xfId="10867" xr:uid="{00000000-0005-0000-0000-000097280000}"/>
    <cellStyle name="Input 2 2 3 2 12 4" xfId="10868" xr:uid="{00000000-0005-0000-0000-000098280000}"/>
    <cellStyle name="Input 2 2 3 2 12 5" xfId="10869" xr:uid="{00000000-0005-0000-0000-000099280000}"/>
    <cellStyle name="Input 2 2 3 2 13" xfId="10870" xr:uid="{00000000-0005-0000-0000-00009A280000}"/>
    <cellStyle name="Input 2 2 3 2 13 2" xfId="10871" xr:uid="{00000000-0005-0000-0000-00009B280000}"/>
    <cellStyle name="Input 2 2 3 2 13 3" xfId="10872" xr:uid="{00000000-0005-0000-0000-00009C280000}"/>
    <cellStyle name="Input 2 2 3 2 13 4" xfId="10873" xr:uid="{00000000-0005-0000-0000-00009D280000}"/>
    <cellStyle name="Input 2 2 3 2 13 5" xfId="10874" xr:uid="{00000000-0005-0000-0000-00009E280000}"/>
    <cellStyle name="Input 2 2 3 2 14" xfId="10875" xr:uid="{00000000-0005-0000-0000-00009F280000}"/>
    <cellStyle name="Input 2 2 3 2 14 2" xfId="10876" xr:uid="{00000000-0005-0000-0000-0000A0280000}"/>
    <cellStyle name="Input 2 2 3 2 14 3" xfId="10877" xr:uid="{00000000-0005-0000-0000-0000A1280000}"/>
    <cellStyle name="Input 2 2 3 2 14 4" xfId="10878" xr:uid="{00000000-0005-0000-0000-0000A2280000}"/>
    <cellStyle name="Input 2 2 3 2 14 5" xfId="10879" xr:uid="{00000000-0005-0000-0000-0000A3280000}"/>
    <cellStyle name="Input 2 2 3 2 15" xfId="10880" xr:uid="{00000000-0005-0000-0000-0000A4280000}"/>
    <cellStyle name="Input 2 2 3 2 15 2" xfId="10881" xr:uid="{00000000-0005-0000-0000-0000A5280000}"/>
    <cellStyle name="Input 2 2 3 2 15 3" xfId="10882" xr:uid="{00000000-0005-0000-0000-0000A6280000}"/>
    <cellStyle name="Input 2 2 3 2 15 4" xfId="10883" xr:uid="{00000000-0005-0000-0000-0000A7280000}"/>
    <cellStyle name="Input 2 2 3 2 15 5" xfId="10884" xr:uid="{00000000-0005-0000-0000-0000A8280000}"/>
    <cellStyle name="Input 2 2 3 2 16" xfId="10885" xr:uid="{00000000-0005-0000-0000-0000A9280000}"/>
    <cellStyle name="Input 2 2 3 2 16 2" xfId="10886" xr:uid="{00000000-0005-0000-0000-0000AA280000}"/>
    <cellStyle name="Input 2 2 3 2 16 3" xfId="10887" xr:uid="{00000000-0005-0000-0000-0000AB280000}"/>
    <cellStyle name="Input 2 2 3 2 16 4" xfId="10888" xr:uid="{00000000-0005-0000-0000-0000AC280000}"/>
    <cellStyle name="Input 2 2 3 2 16 5" xfId="10889" xr:uid="{00000000-0005-0000-0000-0000AD280000}"/>
    <cellStyle name="Input 2 2 3 2 17" xfId="10890" xr:uid="{00000000-0005-0000-0000-0000AE280000}"/>
    <cellStyle name="Input 2 2 3 2 17 2" xfId="10891" xr:uid="{00000000-0005-0000-0000-0000AF280000}"/>
    <cellStyle name="Input 2 2 3 2 17 3" xfId="10892" xr:uid="{00000000-0005-0000-0000-0000B0280000}"/>
    <cellStyle name="Input 2 2 3 2 17 4" xfId="10893" xr:uid="{00000000-0005-0000-0000-0000B1280000}"/>
    <cellStyle name="Input 2 2 3 2 17 5" xfId="10894" xr:uid="{00000000-0005-0000-0000-0000B2280000}"/>
    <cellStyle name="Input 2 2 3 2 18" xfId="10895" xr:uid="{00000000-0005-0000-0000-0000B3280000}"/>
    <cellStyle name="Input 2 2 3 2 2" xfId="10896" xr:uid="{00000000-0005-0000-0000-0000B4280000}"/>
    <cellStyle name="Input 2 2 3 2 2 10" xfId="10897" xr:uid="{00000000-0005-0000-0000-0000B5280000}"/>
    <cellStyle name="Input 2 2 3 2 2 10 2" xfId="10898" xr:uid="{00000000-0005-0000-0000-0000B6280000}"/>
    <cellStyle name="Input 2 2 3 2 2 10 3" xfId="10899" xr:uid="{00000000-0005-0000-0000-0000B7280000}"/>
    <cellStyle name="Input 2 2 3 2 2 10 4" xfId="10900" xr:uid="{00000000-0005-0000-0000-0000B8280000}"/>
    <cellStyle name="Input 2 2 3 2 2 10 5" xfId="10901" xr:uid="{00000000-0005-0000-0000-0000B9280000}"/>
    <cellStyle name="Input 2 2 3 2 2 11" xfId="10902" xr:uid="{00000000-0005-0000-0000-0000BA280000}"/>
    <cellStyle name="Input 2 2 3 2 2 11 2" xfId="10903" xr:uid="{00000000-0005-0000-0000-0000BB280000}"/>
    <cellStyle name="Input 2 2 3 2 2 11 3" xfId="10904" xr:uid="{00000000-0005-0000-0000-0000BC280000}"/>
    <cellStyle name="Input 2 2 3 2 2 11 4" xfId="10905" xr:uid="{00000000-0005-0000-0000-0000BD280000}"/>
    <cellStyle name="Input 2 2 3 2 2 11 5" xfId="10906" xr:uid="{00000000-0005-0000-0000-0000BE280000}"/>
    <cellStyle name="Input 2 2 3 2 2 12" xfId="10907" xr:uid="{00000000-0005-0000-0000-0000BF280000}"/>
    <cellStyle name="Input 2 2 3 2 2 12 2" xfId="10908" xr:uid="{00000000-0005-0000-0000-0000C0280000}"/>
    <cellStyle name="Input 2 2 3 2 2 12 3" xfId="10909" xr:uid="{00000000-0005-0000-0000-0000C1280000}"/>
    <cellStyle name="Input 2 2 3 2 2 12 4" xfId="10910" xr:uid="{00000000-0005-0000-0000-0000C2280000}"/>
    <cellStyle name="Input 2 2 3 2 2 12 5" xfId="10911" xr:uid="{00000000-0005-0000-0000-0000C3280000}"/>
    <cellStyle name="Input 2 2 3 2 2 13" xfId="10912" xr:uid="{00000000-0005-0000-0000-0000C4280000}"/>
    <cellStyle name="Input 2 2 3 2 2 13 2" xfId="10913" xr:uid="{00000000-0005-0000-0000-0000C5280000}"/>
    <cellStyle name="Input 2 2 3 2 2 13 3" xfId="10914" xr:uid="{00000000-0005-0000-0000-0000C6280000}"/>
    <cellStyle name="Input 2 2 3 2 2 13 4" xfId="10915" xr:uid="{00000000-0005-0000-0000-0000C7280000}"/>
    <cellStyle name="Input 2 2 3 2 2 13 5" xfId="10916" xr:uid="{00000000-0005-0000-0000-0000C8280000}"/>
    <cellStyle name="Input 2 2 3 2 2 14" xfId="10917" xr:uid="{00000000-0005-0000-0000-0000C9280000}"/>
    <cellStyle name="Input 2 2 3 2 2 14 2" xfId="10918" xr:uid="{00000000-0005-0000-0000-0000CA280000}"/>
    <cellStyle name="Input 2 2 3 2 2 14 3" xfId="10919" xr:uid="{00000000-0005-0000-0000-0000CB280000}"/>
    <cellStyle name="Input 2 2 3 2 2 14 4" xfId="10920" xr:uid="{00000000-0005-0000-0000-0000CC280000}"/>
    <cellStyle name="Input 2 2 3 2 2 14 5" xfId="10921" xr:uid="{00000000-0005-0000-0000-0000CD280000}"/>
    <cellStyle name="Input 2 2 3 2 2 15" xfId="10922" xr:uid="{00000000-0005-0000-0000-0000CE280000}"/>
    <cellStyle name="Input 2 2 3 2 2 15 2" xfId="10923" xr:uid="{00000000-0005-0000-0000-0000CF280000}"/>
    <cellStyle name="Input 2 2 3 2 2 15 3" xfId="10924" xr:uid="{00000000-0005-0000-0000-0000D0280000}"/>
    <cellStyle name="Input 2 2 3 2 2 15 4" xfId="10925" xr:uid="{00000000-0005-0000-0000-0000D1280000}"/>
    <cellStyle name="Input 2 2 3 2 2 15 5" xfId="10926" xr:uid="{00000000-0005-0000-0000-0000D2280000}"/>
    <cellStyle name="Input 2 2 3 2 2 16" xfId="10927" xr:uid="{00000000-0005-0000-0000-0000D3280000}"/>
    <cellStyle name="Input 2 2 3 2 2 16 2" xfId="10928" xr:uid="{00000000-0005-0000-0000-0000D4280000}"/>
    <cellStyle name="Input 2 2 3 2 2 16 3" xfId="10929" xr:uid="{00000000-0005-0000-0000-0000D5280000}"/>
    <cellStyle name="Input 2 2 3 2 2 16 4" xfId="10930" xr:uid="{00000000-0005-0000-0000-0000D6280000}"/>
    <cellStyle name="Input 2 2 3 2 2 16 5" xfId="10931" xr:uid="{00000000-0005-0000-0000-0000D7280000}"/>
    <cellStyle name="Input 2 2 3 2 2 17" xfId="10932" xr:uid="{00000000-0005-0000-0000-0000D8280000}"/>
    <cellStyle name="Input 2 2 3 2 2 17 2" xfId="10933" xr:uid="{00000000-0005-0000-0000-0000D9280000}"/>
    <cellStyle name="Input 2 2 3 2 2 17 3" xfId="10934" xr:uid="{00000000-0005-0000-0000-0000DA280000}"/>
    <cellStyle name="Input 2 2 3 2 2 17 4" xfId="10935" xr:uid="{00000000-0005-0000-0000-0000DB280000}"/>
    <cellStyle name="Input 2 2 3 2 2 17 5" xfId="10936" xr:uid="{00000000-0005-0000-0000-0000DC280000}"/>
    <cellStyle name="Input 2 2 3 2 2 18" xfId="10937" xr:uid="{00000000-0005-0000-0000-0000DD280000}"/>
    <cellStyle name="Input 2 2 3 2 2 2" xfId="10938" xr:uid="{00000000-0005-0000-0000-0000DE280000}"/>
    <cellStyle name="Input 2 2 3 2 2 2 10" xfId="10939" xr:uid="{00000000-0005-0000-0000-0000DF280000}"/>
    <cellStyle name="Input 2 2 3 2 2 2 2" xfId="10940" xr:uid="{00000000-0005-0000-0000-0000E0280000}"/>
    <cellStyle name="Input 2 2 3 2 2 2 2 2" xfId="10941" xr:uid="{00000000-0005-0000-0000-0000E1280000}"/>
    <cellStyle name="Input 2 2 3 2 2 2 2 2 2" xfId="10942" xr:uid="{00000000-0005-0000-0000-0000E2280000}"/>
    <cellStyle name="Input 2 2 3 2 2 2 2 2 3" xfId="10943" xr:uid="{00000000-0005-0000-0000-0000E3280000}"/>
    <cellStyle name="Input 2 2 3 2 2 2 2 2 4" xfId="10944" xr:uid="{00000000-0005-0000-0000-0000E4280000}"/>
    <cellStyle name="Input 2 2 3 2 2 2 2 2 5" xfId="10945" xr:uid="{00000000-0005-0000-0000-0000E5280000}"/>
    <cellStyle name="Input 2 2 3 2 2 2 2 2 6" xfId="10946" xr:uid="{00000000-0005-0000-0000-0000E6280000}"/>
    <cellStyle name="Input 2 2 3 2 2 2 2 2 7" xfId="10947" xr:uid="{00000000-0005-0000-0000-0000E7280000}"/>
    <cellStyle name="Input 2 2 3 2 2 2 2 3" xfId="10948" xr:uid="{00000000-0005-0000-0000-0000E8280000}"/>
    <cellStyle name="Input 2 2 3 2 2 2 2 4" xfId="10949" xr:uid="{00000000-0005-0000-0000-0000E9280000}"/>
    <cellStyle name="Input 2 2 3 2 2 2 3" xfId="10950" xr:uid="{00000000-0005-0000-0000-0000EA280000}"/>
    <cellStyle name="Input 2 2 3 2 2 2 3 2" xfId="10951" xr:uid="{00000000-0005-0000-0000-0000EB280000}"/>
    <cellStyle name="Input 2 2 3 2 2 2 3 2 2" xfId="10952" xr:uid="{00000000-0005-0000-0000-0000EC280000}"/>
    <cellStyle name="Input 2 2 3 2 2 2 3 2 3" xfId="10953" xr:uid="{00000000-0005-0000-0000-0000ED280000}"/>
    <cellStyle name="Input 2 2 3 2 2 2 3 2 4" xfId="10954" xr:uid="{00000000-0005-0000-0000-0000EE280000}"/>
    <cellStyle name="Input 2 2 3 2 2 2 3 2 5" xfId="10955" xr:uid="{00000000-0005-0000-0000-0000EF280000}"/>
    <cellStyle name="Input 2 2 3 2 2 2 3 2 6" xfId="10956" xr:uid="{00000000-0005-0000-0000-0000F0280000}"/>
    <cellStyle name="Input 2 2 3 2 2 2 3 2 7" xfId="10957" xr:uid="{00000000-0005-0000-0000-0000F1280000}"/>
    <cellStyle name="Input 2 2 3 2 2 2 3 3" xfId="10958" xr:uid="{00000000-0005-0000-0000-0000F2280000}"/>
    <cellStyle name="Input 2 2 3 2 2 2 3 4" xfId="10959" xr:uid="{00000000-0005-0000-0000-0000F3280000}"/>
    <cellStyle name="Input 2 2 3 2 2 2 4" xfId="10960" xr:uid="{00000000-0005-0000-0000-0000F4280000}"/>
    <cellStyle name="Input 2 2 3 2 2 2 4 2" xfId="10961" xr:uid="{00000000-0005-0000-0000-0000F5280000}"/>
    <cellStyle name="Input 2 2 3 2 2 2 4 2 2" xfId="10962" xr:uid="{00000000-0005-0000-0000-0000F6280000}"/>
    <cellStyle name="Input 2 2 3 2 2 2 4 2 3" xfId="10963" xr:uid="{00000000-0005-0000-0000-0000F7280000}"/>
    <cellStyle name="Input 2 2 3 2 2 2 4 2 4" xfId="10964" xr:uid="{00000000-0005-0000-0000-0000F8280000}"/>
    <cellStyle name="Input 2 2 3 2 2 2 4 2 5" xfId="10965" xr:uid="{00000000-0005-0000-0000-0000F9280000}"/>
    <cellStyle name="Input 2 2 3 2 2 2 4 2 6" xfId="10966" xr:uid="{00000000-0005-0000-0000-0000FA280000}"/>
    <cellStyle name="Input 2 2 3 2 2 2 4 2 7" xfId="10967" xr:uid="{00000000-0005-0000-0000-0000FB280000}"/>
    <cellStyle name="Input 2 2 3 2 2 2 4 3" xfId="10968" xr:uid="{00000000-0005-0000-0000-0000FC280000}"/>
    <cellStyle name="Input 2 2 3 2 2 2 4 4" xfId="10969" xr:uid="{00000000-0005-0000-0000-0000FD280000}"/>
    <cellStyle name="Input 2 2 3 2 2 2 5" xfId="10970" xr:uid="{00000000-0005-0000-0000-0000FE280000}"/>
    <cellStyle name="Input 2 2 3 2 2 2 5 2" xfId="10971" xr:uid="{00000000-0005-0000-0000-0000FF280000}"/>
    <cellStyle name="Input 2 2 3 2 2 2 5 3" xfId="10972" xr:uid="{00000000-0005-0000-0000-000000290000}"/>
    <cellStyle name="Input 2 2 3 2 2 2 5 4" xfId="10973" xr:uid="{00000000-0005-0000-0000-000001290000}"/>
    <cellStyle name="Input 2 2 3 2 2 2 5 5" xfId="10974" xr:uid="{00000000-0005-0000-0000-000002290000}"/>
    <cellStyle name="Input 2 2 3 2 2 2 5 6" xfId="10975" xr:uid="{00000000-0005-0000-0000-000003290000}"/>
    <cellStyle name="Input 2 2 3 2 2 2 5 7" xfId="10976" xr:uid="{00000000-0005-0000-0000-000004290000}"/>
    <cellStyle name="Input 2 2 3 2 2 2 5 8" xfId="10977" xr:uid="{00000000-0005-0000-0000-000005290000}"/>
    <cellStyle name="Input 2 2 3 2 2 2 6" xfId="10978" xr:uid="{00000000-0005-0000-0000-000006290000}"/>
    <cellStyle name="Input 2 2 3 2 2 2 6 2" xfId="10979" xr:uid="{00000000-0005-0000-0000-000007290000}"/>
    <cellStyle name="Input 2 2 3 2 2 2 6 3" xfId="10980" xr:uid="{00000000-0005-0000-0000-000008290000}"/>
    <cellStyle name="Input 2 2 3 2 2 2 6 4" xfId="10981" xr:uid="{00000000-0005-0000-0000-000009290000}"/>
    <cellStyle name="Input 2 2 3 2 2 2 6 5" xfId="10982" xr:uid="{00000000-0005-0000-0000-00000A290000}"/>
    <cellStyle name="Input 2 2 3 2 2 2 6 6" xfId="10983" xr:uid="{00000000-0005-0000-0000-00000B290000}"/>
    <cellStyle name="Input 2 2 3 2 2 2 6 7" xfId="10984" xr:uid="{00000000-0005-0000-0000-00000C290000}"/>
    <cellStyle name="Input 2 2 3 2 2 2 7" xfId="10985" xr:uid="{00000000-0005-0000-0000-00000D290000}"/>
    <cellStyle name="Input 2 2 3 2 2 2 8" xfId="10986" xr:uid="{00000000-0005-0000-0000-00000E290000}"/>
    <cellStyle name="Input 2 2 3 2 2 2 9" xfId="10987" xr:uid="{00000000-0005-0000-0000-00000F290000}"/>
    <cellStyle name="Input 2 2 3 2 2 3" xfId="10988" xr:uid="{00000000-0005-0000-0000-000010290000}"/>
    <cellStyle name="Input 2 2 3 2 2 3 2" xfId="10989" xr:uid="{00000000-0005-0000-0000-000011290000}"/>
    <cellStyle name="Input 2 2 3 2 2 3 2 2" xfId="10990" xr:uid="{00000000-0005-0000-0000-000012290000}"/>
    <cellStyle name="Input 2 2 3 2 2 3 2 3" xfId="10991" xr:uid="{00000000-0005-0000-0000-000013290000}"/>
    <cellStyle name="Input 2 2 3 2 2 3 2 4" xfId="10992" xr:uid="{00000000-0005-0000-0000-000014290000}"/>
    <cellStyle name="Input 2 2 3 2 2 3 2 5" xfId="10993" xr:uid="{00000000-0005-0000-0000-000015290000}"/>
    <cellStyle name="Input 2 2 3 2 2 3 2 6" xfId="10994" xr:uid="{00000000-0005-0000-0000-000016290000}"/>
    <cellStyle name="Input 2 2 3 2 2 3 2 7" xfId="10995" xr:uid="{00000000-0005-0000-0000-000017290000}"/>
    <cellStyle name="Input 2 2 3 2 2 3 3" xfId="10996" xr:uid="{00000000-0005-0000-0000-000018290000}"/>
    <cellStyle name="Input 2 2 3 2 2 3 4" xfId="10997" xr:uid="{00000000-0005-0000-0000-000019290000}"/>
    <cellStyle name="Input 2 2 3 2 2 3 5" xfId="10998" xr:uid="{00000000-0005-0000-0000-00001A290000}"/>
    <cellStyle name="Input 2 2 3 2 2 4" xfId="10999" xr:uid="{00000000-0005-0000-0000-00001B290000}"/>
    <cellStyle name="Input 2 2 3 2 2 4 2" xfId="11000" xr:uid="{00000000-0005-0000-0000-00001C290000}"/>
    <cellStyle name="Input 2 2 3 2 2 4 2 2" xfId="11001" xr:uid="{00000000-0005-0000-0000-00001D290000}"/>
    <cellStyle name="Input 2 2 3 2 2 4 2 3" xfId="11002" xr:uid="{00000000-0005-0000-0000-00001E290000}"/>
    <cellStyle name="Input 2 2 3 2 2 4 2 4" xfId="11003" xr:uid="{00000000-0005-0000-0000-00001F290000}"/>
    <cellStyle name="Input 2 2 3 2 2 4 2 5" xfId="11004" xr:uid="{00000000-0005-0000-0000-000020290000}"/>
    <cellStyle name="Input 2 2 3 2 2 4 2 6" xfId="11005" xr:uid="{00000000-0005-0000-0000-000021290000}"/>
    <cellStyle name="Input 2 2 3 2 2 4 2 7" xfId="11006" xr:uid="{00000000-0005-0000-0000-000022290000}"/>
    <cellStyle name="Input 2 2 3 2 2 4 3" xfId="11007" xr:uid="{00000000-0005-0000-0000-000023290000}"/>
    <cellStyle name="Input 2 2 3 2 2 4 4" xfId="11008" xr:uid="{00000000-0005-0000-0000-000024290000}"/>
    <cellStyle name="Input 2 2 3 2 2 4 5" xfId="11009" xr:uid="{00000000-0005-0000-0000-000025290000}"/>
    <cellStyle name="Input 2 2 3 2 2 5" xfId="11010" xr:uid="{00000000-0005-0000-0000-000026290000}"/>
    <cellStyle name="Input 2 2 3 2 2 5 2" xfId="11011" xr:uid="{00000000-0005-0000-0000-000027290000}"/>
    <cellStyle name="Input 2 2 3 2 2 5 2 2" xfId="11012" xr:uid="{00000000-0005-0000-0000-000028290000}"/>
    <cellStyle name="Input 2 2 3 2 2 5 2 3" xfId="11013" xr:uid="{00000000-0005-0000-0000-000029290000}"/>
    <cellStyle name="Input 2 2 3 2 2 5 2 4" xfId="11014" xr:uid="{00000000-0005-0000-0000-00002A290000}"/>
    <cellStyle name="Input 2 2 3 2 2 5 2 5" xfId="11015" xr:uid="{00000000-0005-0000-0000-00002B290000}"/>
    <cellStyle name="Input 2 2 3 2 2 5 2 6" xfId="11016" xr:uid="{00000000-0005-0000-0000-00002C290000}"/>
    <cellStyle name="Input 2 2 3 2 2 5 2 7" xfId="11017" xr:uid="{00000000-0005-0000-0000-00002D290000}"/>
    <cellStyle name="Input 2 2 3 2 2 5 3" xfId="11018" xr:uid="{00000000-0005-0000-0000-00002E290000}"/>
    <cellStyle name="Input 2 2 3 2 2 5 4" xfId="11019" xr:uid="{00000000-0005-0000-0000-00002F290000}"/>
    <cellStyle name="Input 2 2 3 2 2 5 5" xfId="11020" xr:uid="{00000000-0005-0000-0000-000030290000}"/>
    <cellStyle name="Input 2 2 3 2 2 6" xfId="11021" xr:uid="{00000000-0005-0000-0000-000031290000}"/>
    <cellStyle name="Input 2 2 3 2 2 6 2" xfId="11022" xr:uid="{00000000-0005-0000-0000-000032290000}"/>
    <cellStyle name="Input 2 2 3 2 2 6 3" xfId="11023" xr:uid="{00000000-0005-0000-0000-000033290000}"/>
    <cellStyle name="Input 2 2 3 2 2 6 4" xfId="11024" xr:uid="{00000000-0005-0000-0000-000034290000}"/>
    <cellStyle name="Input 2 2 3 2 2 6 5" xfId="11025" xr:uid="{00000000-0005-0000-0000-000035290000}"/>
    <cellStyle name="Input 2 2 3 2 2 6 6" xfId="11026" xr:uid="{00000000-0005-0000-0000-000036290000}"/>
    <cellStyle name="Input 2 2 3 2 2 6 7" xfId="11027" xr:uid="{00000000-0005-0000-0000-000037290000}"/>
    <cellStyle name="Input 2 2 3 2 2 6 8" xfId="11028" xr:uid="{00000000-0005-0000-0000-000038290000}"/>
    <cellStyle name="Input 2 2 3 2 2 7" xfId="11029" xr:uid="{00000000-0005-0000-0000-000039290000}"/>
    <cellStyle name="Input 2 2 3 2 2 7 2" xfId="11030" xr:uid="{00000000-0005-0000-0000-00003A290000}"/>
    <cellStyle name="Input 2 2 3 2 2 7 3" xfId="11031" xr:uid="{00000000-0005-0000-0000-00003B290000}"/>
    <cellStyle name="Input 2 2 3 2 2 7 4" xfId="11032" xr:uid="{00000000-0005-0000-0000-00003C290000}"/>
    <cellStyle name="Input 2 2 3 2 2 7 5" xfId="11033" xr:uid="{00000000-0005-0000-0000-00003D290000}"/>
    <cellStyle name="Input 2 2 3 2 2 7 6" xfId="11034" xr:uid="{00000000-0005-0000-0000-00003E290000}"/>
    <cellStyle name="Input 2 2 3 2 2 7 7" xfId="11035" xr:uid="{00000000-0005-0000-0000-00003F290000}"/>
    <cellStyle name="Input 2 2 3 2 2 8" xfId="11036" xr:uid="{00000000-0005-0000-0000-000040290000}"/>
    <cellStyle name="Input 2 2 3 2 2 8 2" xfId="11037" xr:uid="{00000000-0005-0000-0000-000041290000}"/>
    <cellStyle name="Input 2 2 3 2 2 8 3" xfId="11038" xr:uid="{00000000-0005-0000-0000-000042290000}"/>
    <cellStyle name="Input 2 2 3 2 2 8 4" xfId="11039" xr:uid="{00000000-0005-0000-0000-000043290000}"/>
    <cellStyle name="Input 2 2 3 2 2 8 5" xfId="11040" xr:uid="{00000000-0005-0000-0000-000044290000}"/>
    <cellStyle name="Input 2 2 3 2 2 9" xfId="11041" xr:uid="{00000000-0005-0000-0000-000045290000}"/>
    <cellStyle name="Input 2 2 3 2 2 9 2" xfId="11042" xr:uid="{00000000-0005-0000-0000-000046290000}"/>
    <cellStyle name="Input 2 2 3 2 2 9 3" xfId="11043" xr:uid="{00000000-0005-0000-0000-000047290000}"/>
    <cellStyle name="Input 2 2 3 2 2 9 4" xfId="11044" xr:uid="{00000000-0005-0000-0000-000048290000}"/>
    <cellStyle name="Input 2 2 3 2 2 9 5" xfId="11045" xr:uid="{00000000-0005-0000-0000-000049290000}"/>
    <cellStyle name="Input 2 2 3 2 3" xfId="11046" xr:uid="{00000000-0005-0000-0000-00004A290000}"/>
    <cellStyle name="Input 2 2 3 2 3 10" xfId="11047" xr:uid="{00000000-0005-0000-0000-00004B290000}"/>
    <cellStyle name="Input 2 2 3 2 3 2" xfId="11048" xr:uid="{00000000-0005-0000-0000-00004C290000}"/>
    <cellStyle name="Input 2 2 3 2 3 2 2" xfId="11049" xr:uid="{00000000-0005-0000-0000-00004D290000}"/>
    <cellStyle name="Input 2 2 3 2 3 2 2 2" xfId="11050" xr:uid="{00000000-0005-0000-0000-00004E290000}"/>
    <cellStyle name="Input 2 2 3 2 3 2 2 3" xfId="11051" xr:uid="{00000000-0005-0000-0000-00004F290000}"/>
    <cellStyle name="Input 2 2 3 2 3 2 2 4" xfId="11052" xr:uid="{00000000-0005-0000-0000-000050290000}"/>
    <cellStyle name="Input 2 2 3 2 3 2 2 5" xfId="11053" xr:uid="{00000000-0005-0000-0000-000051290000}"/>
    <cellStyle name="Input 2 2 3 2 3 2 2 6" xfId="11054" xr:uid="{00000000-0005-0000-0000-000052290000}"/>
    <cellStyle name="Input 2 2 3 2 3 2 2 7" xfId="11055" xr:uid="{00000000-0005-0000-0000-000053290000}"/>
    <cellStyle name="Input 2 2 3 2 3 2 3" xfId="11056" xr:uid="{00000000-0005-0000-0000-000054290000}"/>
    <cellStyle name="Input 2 2 3 2 3 2 4" xfId="11057" xr:uid="{00000000-0005-0000-0000-000055290000}"/>
    <cellStyle name="Input 2 2 3 2 3 3" xfId="11058" xr:uid="{00000000-0005-0000-0000-000056290000}"/>
    <cellStyle name="Input 2 2 3 2 3 3 2" xfId="11059" xr:uid="{00000000-0005-0000-0000-000057290000}"/>
    <cellStyle name="Input 2 2 3 2 3 3 2 2" xfId="11060" xr:uid="{00000000-0005-0000-0000-000058290000}"/>
    <cellStyle name="Input 2 2 3 2 3 3 2 3" xfId="11061" xr:uid="{00000000-0005-0000-0000-000059290000}"/>
    <cellStyle name="Input 2 2 3 2 3 3 2 4" xfId="11062" xr:uid="{00000000-0005-0000-0000-00005A290000}"/>
    <cellStyle name="Input 2 2 3 2 3 3 2 5" xfId="11063" xr:uid="{00000000-0005-0000-0000-00005B290000}"/>
    <cellStyle name="Input 2 2 3 2 3 3 2 6" xfId="11064" xr:uid="{00000000-0005-0000-0000-00005C290000}"/>
    <cellStyle name="Input 2 2 3 2 3 3 2 7" xfId="11065" xr:uid="{00000000-0005-0000-0000-00005D290000}"/>
    <cellStyle name="Input 2 2 3 2 3 3 3" xfId="11066" xr:uid="{00000000-0005-0000-0000-00005E290000}"/>
    <cellStyle name="Input 2 2 3 2 3 3 4" xfId="11067" xr:uid="{00000000-0005-0000-0000-00005F290000}"/>
    <cellStyle name="Input 2 2 3 2 3 4" xfId="11068" xr:uid="{00000000-0005-0000-0000-000060290000}"/>
    <cellStyle name="Input 2 2 3 2 3 4 2" xfId="11069" xr:uid="{00000000-0005-0000-0000-000061290000}"/>
    <cellStyle name="Input 2 2 3 2 3 4 2 2" xfId="11070" xr:uid="{00000000-0005-0000-0000-000062290000}"/>
    <cellStyle name="Input 2 2 3 2 3 4 2 3" xfId="11071" xr:uid="{00000000-0005-0000-0000-000063290000}"/>
    <cellStyle name="Input 2 2 3 2 3 4 2 4" xfId="11072" xr:uid="{00000000-0005-0000-0000-000064290000}"/>
    <cellStyle name="Input 2 2 3 2 3 4 2 5" xfId="11073" xr:uid="{00000000-0005-0000-0000-000065290000}"/>
    <cellStyle name="Input 2 2 3 2 3 4 2 6" xfId="11074" xr:uid="{00000000-0005-0000-0000-000066290000}"/>
    <cellStyle name="Input 2 2 3 2 3 4 2 7" xfId="11075" xr:uid="{00000000-0005-0000-0000-000067290000}"/>
    <cellStyle name="Input 2 2 3 2 3 4 3" xfId="11076" xr:uid="{00000000-0005-0000-0000-000068290000}"/>
    <cellStyle name="Input 2 2 3 2 3 4 4" xfId="11077" xr:uid="{00000000-0005-0000-0000-000069290000}"/>
    <cellStyle name="Input 2 2 3 2 3 5" xfId="11078" xr:uid="{00000000-0005-0000-0000-00006A290000}"/>
    <cellStyle name="Input 2 2 3 2 3 5 2" xfId="11079" xr:uid="{00000000-0005-0000-0000-00006B290000}"/>
    <cellStyle name="Input 2 2 3 2 3 5 3" xfId="11080" xr:uid="{00000000-0005-0000-0000-00006C290000}"/>
    <cellStyle name="Input 2 2 3 2 3 5 4" xfId="11081" xr:uid="{00000000-0005-0000-0000-00006D290000}"/>
    <cellStyle name="Input 2 2 3 2 3 5 5" xfId="11082" xr:uid="{00000000-0005-0000-0000-00006E290000}"/>
    <cellStyle name="Input 2 2 3 2 3 5 6" xfId="11083" xr:uid="{00000000-0005-0000-0000-00006F290000}"/>
    <cellStyle name="Input 2 2 3 2 3 5 7" xfId="11084" xr:uid="{00000000-0005-0000-0000-000070290000}"/>
    <cellStyle name="Input 2 2 3 2 3 5 8" xfId="11085" xr:uid="{00000000-0005-0000-0000-000071290000}"/>
    <cellStyle name="Input 2 2 3 2 3 6" xfId="11086" xr:uid="{00000000-0005-0000-0000-000072290000}"/>
    <cellStyle name="Input 2 2 3 2 3 6 2" xfId="11087" xr:uid="{00000000-0005-0000-0000-000073290000}"/>
    <cellStyle name="Input 2 2 3 2 3 6 3" xfId="11088" xr:uid="{00000000-0005-0000-0000-000074290000}"/>
    <cellStyle name="Input 2 2 3 2 3 6 4" xfId="11089" xr:uid="{00000000-0005-0000-0000-000075290000}"/>
    <cellStyle name="Input 2 2 3 2 3 6 5" xfId="11090" xr:uid="{00000000-0005-0000-0000-000076290000}"/>
    <cellStyle name="Input 2 2 3 2 3 6 6" xfId="11091" xr:uid="{00000000-0005-0000-0000-000077290000}"/>
    <cellStyle name="Input 2 2 3 2 3 6 7" xfId="11092" xr:uid="{00000000-0005-0000-0000-000078290000}"/>
    <cellStyle name="Input 2 2 3 2 3 7" xfId="11093" xr:uid="{00000000-0005-0000-0000-000079290000}"/>
    <cellStyle name="Input 2 2 3 2 3 8" xfId="11094" xr:uid="{00000000-0005-0000-0000-00007A290000}"/>
    <cellStyle name="Input 2 2 3 2 3 9" xfId="11095" xr:uid="{00000000-0005-0000-0000-00007B290000}"/>
    <cellStyle name="Input 2 2 3 2 4" xfId="11096" xr:uid="{00000000-0005-0000-0000-00007C290000}"/>
    <cellStyle name="Input 2 2 3 2 4 10" xfId="11097" xr:uid="{00000000-0005-0000-0000-00007D290000}"/>
    <cellStyle name="Input 2 2 3 2 4 2" xfId="11098" xr:uid="{00000000-0005-0000-0000-00007E290000}"/>
    <cellStyle name="Input 2 2 3 2 4 2 2" xfId="11099" xr:uid="{00000000-0005-0000-0000-00007F290000}"/>
    <cellStyle name="Input 2 2 3 2 4 2 2 2" xfId="11100" xr:uid="{00000000-0005-0000-0000-000080290000}"/>
    <cellStyle name="Input 2 2 3 2 4 2 2 3" xfId="11101" xr:uid="{00000000-0005-0000-0000-000081290000}"/>
    <cellStyle name="Input 2 2 3 2 4 2 2 4" xfId="11102" xr:uid="{00000000-0005-0000-0000-000082290000}"/>
    <cellStyle name="Input 2 2 3 2 4 2 2 5" xfId="11103" xr:uid="{00000000-0005-0000-0000-000083290000}"/>
    <cellStyle name="Input 2 2 3 2 4 2 2 6" xfId="11104" xr:uid="{00000000-0005-0000-0000-000084290000}"/>
    <cellStyle name="Input 2 2 3 2 4 2 2 7" xfId="11105" xr:uid="{00000000-0005-0000-0000-000085290000}"/>
    <cellStyle name="Input 2 2 3 2 4 2 3" xfId="11106" xr:uid="{00000000-0005-0000-0000-000086290000}"/>
    <cellStyle name="Input 2 2 3 2 4 2 4" xfId="11107" xr:uid="{00000000-0005-0000-0000-000087290000}"/>
    <cellStyle name="Input 2 2 3 2 4 3" xfId="11108" xr:uid="{00000000-0005-0000-0000-000088290000}"/>
    <cellStyle name="Input 2 2 3 2 4 3 2" xfId="11109" xr:uid="{00000000-0005-0000-0000-000089290000}"/>
    <cellStyle name="Input 2 2 3 2 4 3 2 2" xfId="11110" xr:uid="{00000000-0005-0000-0000-00008A290000}"/>
    <cellStyle name="Input 2 2 3 2 4 3 2 3" xfId="11111" xr:uid="{00000000-0005-0000-0000-00008B290000}"/>
    <cellStyle name="Input 2 2 3 2 4 3 2 4" xfId="11112" xr:uid="{00000000-0005-0000-0000-00008C290000}"/>
    <cellStyle name="Input 2 2 3 2 4 3 2 5" xfId="11113" xr:uid="{00000000-0005-0000-0000-00008D290000}"/>
    <cellStyle name="Input 2 2 3 2 4 3 2 6" xfId="11114" xr:uid="{00000000-0005-0000-0000-00008E290000}"/>
    <cellStyle name="Input 2 2 3 2 4 3 2 7" xfId="11115" xr:uid="{00000000-0005-0000-0000-00008F290000}"/>
    <cellStyle name="Input 2 2 3 2 4 3 3" xfId="11116" xr:uid="{00000000-0005-0000-0000-000090290000}"/>
    <cellStyle name="Input 2 2 3 2 4 3 4" xfId="11117" xr:uid="{00000000-0005-0000-0000-000091290000}"/>
    <cellStyle name="Input 2 2 3 2 4 4" xfId="11118" xr:uid="{00000000-0005-0000-0000-000092290000}"/>
    <cellStyle name="Input 2 2 3 2 4 4 2" xfId="11119" xr:uid="{00000000-0005-0000-0000-000093290000}"/>
    <cellStyle name="Input 2 2 3 2 4 4 2 2" xfId="11120" xr:uid="{00000000-0005-0000-0000-000094290000}"/>
    <cellStyle name="Input 2 2 3 2 4 4 2 3" xfId="11121" xr:uid="{00000000-0005-0000-0000-000095290000}"/>
    <cellStyle name="Input 2 2 3 2 4 4 2 4" xfId="11122" xr:uid="{00000000-0005-0000-0000-000096290000}"/>
    <cellStyle name="Input 2 2 3 2 4 4 2 5" xfId="11123" xr:uid="{00000000-0005-0000-0000-000097290000}"/>
    <cellStyle name="Input 2 2 3 2 4 4 2 6" xfId="11124" xr:uid="{00000000-0005-0000-0000-000098290000}"/>
    <cellStyle name="Input 2 2 3 2 4 4 2 7" xfId="11125" xr:uid="{00000000-0005-0000-0000-000099290000}"/>
    <cellStyle name="Input 2 2 3 2 4 4 3" xfId="11126" xr:uid="{00000000-0005-0000-0000-00009A290000}"/>
    <cellStyle name="Input 2 2 3 2 4 4 4" xfId="11127" xr:uid="{00000000-0005-0000-0000-00009B290000}"/>
    <cellStyle name="Input 2 2 3 2 4 5" xfId="11128" xr:uid="{00000000-0005-0000-0000-00009C290000}"/>
    <cellStyle name="Input 2 2 3 2 4 5 2" xfId="11129" xr:uid="{00000000-0005-0000-0000-00009D290000}"/>
    <cellStyle name="Input 2 2 3 2 4 5 3" xfId="11130" xr:uid="{00000000-0005-0000-0000-00009E290000}"/>
    <cellStyle name="Input 2 2 3 2 4 5 4" xfId="11131" xr:uid="{00000000-0005-0000-0000-00009F290000}"/>
    <cellStyle name="Input 2 2 3 2 4 5 5" xfId="11132" xr:uid="{00000000-0005-0000-0000-0000A0290000}"/>
    <cellStyle name="Input 2 2 3 2 4 5 6" xfId="11133" xr:uid="{00000000-0005-0000-0000-0000A1290000}"/>
    <cellStyle name="Input 2 2 3 2 4 5 7" xfId="11134" xr:uid="{00000000-0005-0000-0000-0000A2290000}"/>
    <cellStyle name="Input 2 2 3 2 4 5 8" xfId="11135" xr:uid="{00000000-0005-0000-0000-0000A3290000}"/>
    <cellStyle name="Input 2 2 3 2 4 6" xfId="11136" xr:uid="{00000000-0005-0000-0000-0000A4290000}"/>
    <cellStyle name="Input 2 2 3 2 4 6 2" xfId="11137" xr:uid="{00000000-0005-0000-0000-0000A5290000}"/>
    <cellStyle name="Input 2 2 3 2 4 6 3" xfId="11138" xr:uid="{00000000-0005-0000-0000-0000A6290000}"/>
    <cellStyle name="Input 2 2 3 2 4 6 4" xfId="11139" xr:uid="{00000000-0005-0000-0000-0000A7290000}"/>
    <cellStyle name="Input 2 2 3 2 4 6 5" xfId="11140" xr:uid="{00000000-0005-0000-0000-0000A8290000}"/>
    <cellStyle name="Input 2 2 3 2 4 6 6" xfId="11141" xr:uid="{00000000-0005-0000-0000-0000A9290000}"/>
    <cellStyle name="Input 2 2 3 2 4 6 7" xfId="11142" xr:uid="{00000000-0005-0000-0000-0000AA290000}"/>
    <cellStyle name="Input 2 2 3 2 4 7" xfId="11143" xr:uid="{00000000-0005-0000-0000-0000AB290000}"/>
    <cellStyle name="Input 2 2 3 2 4 8" xfId="11144" xr:uid="{00000000-0005-0000-0000-0000AC290000}"/>
    <cellStyle name="Input 2 2 3 2 4 9" xfId="11145" xr:uid="{00000000-0005-0000-0000-0000AD290000}"/>
    <cellStyle name="Input 2 2 3 2 5" xfId="11146" xr:uid="{00000000-0005-0000-0000-0000AE290000}"/>
    <cellStyle name="Input 2 2 3 2 5 2" xfId="11147" xr:uid="{00000000-0005-0000-0000-0000AF290000}"/>
    <cellStyle name="Input 2 2 3 2 5 2 2" xfId="11148" xr:uid="{00000000-0005-0000-0000-0000B0290000}"/>
    <cellStyle name="Input 2 2 3 2 5 2 3" xfId="11149" xr:uid="{00000000-0005-0000-0000-0000B1290000}"/>
    <cellStyle name="Input 2 2 3 2 5 2 4" xfId="11150" xr:uid="{00000000-0005-0000-0000-0000B2290000}"/>
    <cellStyle name="Input 2 2 3 2 5 2 5" xfId="11151" xr:uid="{00000000-0005-0000-0000-0000B3290000}"/>
    <cellStyle name="Input 2 2 3 2 5 2 6" xfId="11152" xr:uid="{00000000-0005-0000-0000-0000B4290000}"/>
    <cellStyle name="Input 2 2 3 2 5 2 7" xfId="11153" xr:uid="{00000000-0005-0000-0000-0000B5290000}"/>
    <cellStyle name="Input 2 2 3 2 5 3" xfId="11154" xr:uid="{00000000-0005-0000-0000-0000B6290000}"/>
    <cellStyle name="Input 2 2 3 2 5 4" xfId="11155" xr:uid="{00000000-0005-0000-0000-0000B7290000}"/>
    <cellStyle name="Input 2 2 3 2 5 5" xfId="11156" xr:uid="{00000000-0005-0000-0000-0000B8290000}"/>
    <cellStyle name="Input 2 2 3 2 6" xfId="11157" xr:uid="{00000000-0005-0000-0000-0000B9290000}"/>
    <cellStyle name="Input 2 2 3 2 6 2" xfId="11158" xr:uid="{00000000-0005-0000-0000-0000BA290000}"/>
    <cellStyle name="Input 2 2 3 2 6 2 2" xfId="11159" xr:uid="{00000000-0005-0000-0000-0000BB290000}"/>
    <cellStyle name="Input 2 2 3 2 6 2 3" xfId="11160" xr:uid="{00000000-0005-0000-0000-0000BC290000}"/>
    <cellStyle name="Input 2 2 3 2 6 2 4" xfId="11161" xr:uid="{00000000-0005-0000-0000-0000BD290000}"/>
    <cellStyle name="Input 2 2 3 2 6 2 5" xfId="11162" xr:uid="{00000000-0005-0000-0000-0000BE290000}"/>
    <cellStyle name="Input 2 2 3 2 6 2 6" xfId="11163" xr:uid="{00000000-0005-0000-0000-0000BF290000}"/>
    <cellStyle name="Input 2 2 3 2 6 2 7" xfId="11164" xr:uid="{00000000-0005-0000-0000-0000C0290000}"/>
    <cellStyle name="Input 2 2 3 2 6 3" xfId="11165" xr:uid="{00000000-0005-0000-0000-0000C1290000}"/>
    <cellStyle name="Input 2 2 3 2 6 4" xfId="11166" xr:uid="{00000000-0005-0000-0000-0000C2290000}"/>
    <cellStyle name="Input 2 2 3 2 6 5" xfId="11167" xr:uid="{00000000-0005-0000-0000-0000C3290000}"/>
    <cellStyle name="Input 2 2 3 2 7" xfId="11168" xr:uid="{00000000-0005-0000-0000-0000C4290000}"/>
    <cellStyle name="Input 2 2 3 2 7 2" xfId="11169" xr:uid="{00000000-0005-0000-0000-0000C5290000}"/>
    <cellStyle name="Input 2 2 3 2 7 2 2" xfId="11170" xr:uid="{00000000-0005-0000-0000-0000C6290000}"/>
    <cellStyle name="Input 2 2 3 2 7 2 3" xfId="11171" xr:uid="{00000000-0005-0000-0000-0000C7290000}"/>
    <cellStyle name="Input 2 2 3 2 7 2 4" xfId="11172" xr:uid="{00000000-0005-0000-0000-0000C8290000}"/>
    <cellStyle name="Input 2 2 3 2 7 2 5" xfId="11173" xr:uid="{00000000-0005-0000-0000-0000C9290000}"/>
    <cellStyle name="Input 2 2 3 2 7 2 6" xfId="11174" xr:uid="{00000000-0005-0000-0000-0000CA290000}"/>
    <cellStyle name="Input 2 2 3 2 7 2 7" xfId="11175" xr:uid="{00000000-0005-0000-0000-0000CB290000}"/>
    <cellStyle name="Input 2 2 3 2 7 3" xfId="11176" xr:uid="{00000000-0005-0000-0000-0000CC290000}"/>
    <cellStyle name="Input 2 2 3 2 7 4" xfId="11177" xr:uid="{00000000-0005-0000-0000-0000CD290000}"/>
    <cellStyle name="Input 2 2 3 2 7 5" xfId="11178" xr:uid="{00000000-0005-0000-0000-0000CE290000}"/>
    <cellStyle name="Input 2 2 3 2 8" xfId="11179" xr:uid="{00000000-0005-0000-0000-0000CF290000}"/>
    <cellStyle name="Input 2 2 3 2 8 2" xfId="11180" xr:uid="{00000000-0005-0000-0000-0000D0290000}"/>
    <cellStyle name="Input 2 2 3 2 8 2 2" xfId="11181" xr:uid="{00000000-0005-0000-0000-0000D1290000}"/>
    <cellStyle name="Input 2 2 3 2 8 2 3" xfId="11182" xr:uid="{00000000-0005-0000-0000-0000D2290000}"/>
    <cellStyle name="Input 2 2 3 2 8 2 4" xfId="11183" xr:uid="{00000000-0005-0000-0000-0000D3290000}"/>
    <cellStyle name="Input 2 2 3 2 8 2 5" xfId="11184" xr:uid="{00000000-0005-0000-0000-0000D4290000}"/>
    <cellStyle name="Input 2 2 3 2 8 2 6" xfId="11185" xr:uid="{00000000-0005-0000-0000-0000D5290000}"/>
    <cellStyle name="Input 2 2 3 2 8 2 7" xfId="11186" xr:uid="{00000000-0005-0000-0000-0000D6290000}"/>
    <cellStyle name="Input 2 2 3 2 8 3" xfId="11187" xr:uid="{00000000-0005-0000-0000-0000D7290000}"/>
    <cellStyle name="Input 2 2 3 2 8 4" xfId="11188" xr:uid="{00000000-0005-0000-0000-0000D8290000}"/>
    <cellStyle name="Input 2 2 3 2 8 5" xfId="11189" xr:uid="{00000000-0005-0000-0000-0000D9290000}"/>
    <cellStyle name="Input 2 2 3 2 9" xfId="11190" xr:uid="{00000000-0005-0000-0000-0000DA290000}"/>
    <cellStyle name="Input 2 2 3 2 9 2" xfId="11191" xr:uid="{00000000-0005-0000-0000-0000DB290000}"/>
    <cellStyle name="Input 2 2 3 2 9 3" xfId="11192" xr:uid="{00000000-0005-0000-0000-0000DC290000}"/>
    <cellStyle name="Input 2 2 3 2 9 4" xfId="11193" xr:uid="{00000000-0005-0000-0000-0000DD290000}"/>
    <cellStyle name="Input 2 2 3 2 9 5" xfId="11194" xr:uid="{00000000-0005-0000-0000-0000DE290000}"/>
    <cellStyle name="Input 2 2 3 2 9 6" xfId="11195" xr:uid="{00000000-0005-0000-0000-0000DF290000}"/>
    <cellStyle name="Input 2 2 3 2 9 7" xfId="11196" xr:uid="{00000000-0005-0000-0000-0000E0290000}"/>
    <cellStyle name="Input 2 2 3 2 9 8" xfId="11197" xr:uid="{00000000-0005-0000-0000-0000E1290000}"/>
    <cellStyle name="Input 2 2 3 3" xfId="11198" xr:uid="{00000000-0005-0000-0000-0000E2290000}"/>
    <cellStyle name="Input 2 2 3 3 10" xfId="11199" xr:uid="{00000000-0005-0000-0000-0000E3290000}"/>
    <cellStyle name="Input 2 2 3 3 10 2" xfId="11200" xr:uid="{00000000-0005-0000-0000-0000E4290000}"/>
    <cellStyle name="Input 2 2 3 3 10 3" xfId="11201" xr:uid="{00000000-0005-0000-0000-0000E5290000}"/>
    <cellStyle name="Input 2 2 3 3 10 4" xfId="11202" xr:uid="{00000000-0005-0000-0000-0000E6290000}"/>
    <cellStyle name="Input 2 2 3 3 10 5" xfId="11203" xr:uid="{00000000-0005-0000-0000-0000E7290000}"/>
    <cellStyle name="Input 2 2 3 3 11" xfId="11204" xr:uid="{00000000-0005-0000-0000-0000E8290000}"/>
    <cellStyle name="Input 2 2 3 3 11 2" xfId="11205" xr:uid="{00000000-0005-0000-0000-0000E9290000}"/>
    <cellStyle name="Input 2 2 3 3 11 3" xfId="11206" xr:uid="{00000000-0005-0000-0000-0000EA290000}"/>
    <cellStyle name="Input 2 2 3 3 11 4" xfId="11207" xr:uid="{00000000-0005-0000-0000-0000EB290000}"/>
    <cellStyle name="Input 2 2 3 3 11 5" xfId="11208" xr:uid="{00000000-0005-0000-0000-0000EC290000}"/>
    <cellStyle name="Input 2 2 3 3 12" xfId="11209" xr:uid="{00000000-0005-0000-0000-0000ED290000}"/>
    <cellStyle name="Input 2 2 3 3 12 2" xfId="11210" xr:uid="{00000000-0005-0000-0000-0000EE290000}"/>
    <cellStyle name="Input 2 2 3 3 12 3" xfId="11211" xr:uid="{00000000-0005-0000-0000-0000EF290000}"/>
    <cellStyle name="Input 2 2 3 3 12 4" xfId="11212" xr:uid="{00000000-0005-0000-0000-0000F0290000}"/>
    <cellStyle name="Input 2 2 3 3 12 5" xfId="11213" xr:uid="{00000000-0005-0000-0000-0000F1290000}"/>
    <cellStyle name="Input 2 2 3 3 13" xfId="11214" xr:uid="{00000000-0005-0000-0000-0000F2290000}"/>
    <cellStyle name="Input 2 2 3 3 13 2" xfId="11215" xr:uid="{00000000-0005-0000-0000-0000F3290000}"/>
    <cellStyle name="Input 2 2 3 3 13 3" xfId="11216" xr:uid="{00000000-0005-0000-0000-0000F4290000}"/>
    <cellStyle name="Input 2 2 3 3 13 4" xfId="11217" xr:uid="{00000000-0005-0000-0000-0000F5290000}"/>
    <cellStyle name="Input 2 2 3 3 13 5" xfId="11218" xr:uid="{00000000-0005-0000-0000-0000F6290000}"/>
    <cellStyle name="Input 2 2 3 3 14" xfId="11219" xr:uid="{00000000-0005-0000-0000-0000F7290000}"/>
    <cellStyle name="Input 2 2 3 3 14 2" xfId="11220" xr:uid="{00000000-0005-0000-0000-0000F8290000}"/>
    <cellStyle name="Input 2 2 3 3 14 3" xfId="11221" xr:uid="{00000000-0005-0000-0000-0000F9290000}"/>
    <cellStyle name="Input 2 2 3 3 14 4" xfId="11222" xr:uid="{00000000-0005-0000-0000-0000FA290000}"/>
    <cellStyle name="Input 2 2 3 3 14 5" xfId="11223" xr:uid="{00000000-0005-0000-0000-0000FB290000}"/>
    <cellStyle name="Input 2 2 3 3 15" xfId="11224" xr:uid="{00000000-0005-0000-0000-0000FC290000}"/>
    <cellStyle name="Input 2 2 3 3 15 2" xfId="11225" xr:uid="{00000000-0005-0000-0000-0000FD290000}"/>
    <cellStyle name="Input 2 2 3 3 15 3" xfId="11226" xr:uid="{00000000-0005-0000-0000-0000FE290000}"/>
    <cellStyle name="Input 2 2 3 3 15 4" xfId="11227" xr:uid="{00000000-0005-0000-0000-0000FF290000}"/>
    <cellStyle name="Input 2 2 3 3 15 5" xfId="11228" xr:uid="{00000000-0005-0000-0000-0000002A0000}"/>
    <cellStyle name="Input 2 2 3 3 16" xfId="11229" xr:uid="{00000000-0005-0000-0000-0000012A0000}"/>
    <cellStyle name="Input 2 2 3 3 16 2" xfId="11230" xr:uid="{00000000-0005-0000-0000-0000022A0000}"/>
    <cellStyle name="Input 2 2 3 3 16 3" xfId="11231" xr:uid="{00000000-0005-0000-0000-0000032A0000}"/>
    <cellStyle name="Input 2 2 3 3 16 4" xfId="11232" xr:uid="{00000000-0005-0000-0000-0000042A0000}"/>
    <cellStyle name="Input 2 2 3 3 16 5" xfId="11233" xr:uid="{00000000-0005-0000-0000-0000052A0000}"/>
    <cellStyle name="Input 2 2 3 3 17" xfId="11234" xr:uid="{00000000-0005-0000-0000-0000062A0000}"/>
    <cellStyle name="Input 2 2 3 3 17 2" xfId="11235" xr:uid="{00000000-0005-0000-0000-0000072A0000}"/>
    <cellStyle name="Input 2 2 3 3 17 3" xfId="11236" xr:uid="{00000000-0005-0000-0000-0000082A0000}"/>
    <cellStyle name="Input 2 2 3 3 17 4" xfId="11237" xr:uid="{00000000-0005-0000-0000-0000092A0000}"/>
    <cellStyle name="Input 2 2 3 3 17 5" xfId="11238" xr:uid="{00000000-0005-0000-0000-00000A2A0000}"/>
    <cellStyle name="Input 2 2 3 3 18" xfId="11239" xr:uid="{00000000-0005-0000-0000-00000B2A0000}"/>
    <cellStyle name="Input 2 2 3 3 2" xfId="11240" xr:uid="{00000000-0005-0000-0000-00000C2A0000}"/>
    <cellStyle name="Input 2 2 3 3 2 10" xfId="11241" xr:uid="{00000000-0005-0000-0000-00000D2A0000}"/>
    <cellStyle name="Input 2 2 3 3 2 2" xfId="11242" xr:uid="{00000000-0005-0000-0000-00000E2A0000}"/>
    <cellStyle name="Input 2 2 3 3 2 2 2" xfId="11243" xr:uid="{00000000-0005-0000-0000-00000F2A0000}"/>
    <cellStyle name="Input 2 2 3 3 2 2 2 2" xfId="11244" xr:uid="{00000000-0005-0000-0000-0000102A0000}"/>
    <cellStyle name="Input 2 2 3 3 2 2 2 3" xfId="11245" xr:uid="{00000000-0005-0000-0000-0000112A0000}"/>
    <cellStyle name="Input 2 2 3 3 2 2 2 4" xfId="11246" xr:uid="{00000000-0005-0000-0000-0000122A0000}"/>
    <cellStyle name="Input 2 2 3 3 2 2 2 5" xfId="11247" xr:uid="{00000000-0005-0000-0000-0000132A0000}"/>
    <cellStyle name="Input 2 2 3 3 2 2 2 6" xfId="11248" xr:uid="{00000000-0005-0000-0000-0000142A0000}"/>
    <cellStyle name="Input 2 2 3 3 2 2 2 7" xfId="11249" xr:uid="{00000000-0005-0000-0000-0000152A0000}"/>
    <cellStyle name="Input 2 2 3 3 2 2 3" xfId="11250" xr:uid="{00000000-0005-0000-0000-0000162A0000}"/>
    <cellStyle name="Input 2 2 3 3 2 2 4" xfId="11251" xr:uid="{00000000-0005-0000-0000-0000172A0000}"/>
    <cellStyle name="Input 2 2 3 3 2 3" xfId="11252" xr:uid="{00000000-0005-0000-0000-0000182A0000}"/>
    <cellStyle name="Input 2 2 3 3 2 3 2" xfId="11253" xr:uid="{00000000-0005-0000-0000-0000192A0000}"/>
    <cellStyle name="Input 2 2 3 3 2 3 2 2" xfId="11254" xr:uid="{00000000-0005-0000-0000-00001A2A0000}"/>
    <cellStyle name="Input 2 2 3 3 2 3 2 3" xfId="11255" xr:uid="{00000000-0005-0000-0000-00001B2A0000}"/>
    <cellStyle name="Input 2 2 3 3 2 3 2 4" xfId="11256" xr:uid="{00000000-0005-0000-0000-00001C2A0000}"/>
    <cellStyle name="Input 2 2 3 3 2 3 2 5" xfId="11257" xr:uid="{00000000-0005-0000-0000-00001D2A0000}"/>
    <cellStyle name="Input 2 2 3 3 2 3 2 6" xfId="11258" xr:uid="{00000000-0005-0000-0000-00001E2A0000}"/>
    <cellStyle name="Input 2 2 3 3 2 3 2 7" xfId="11259" xr:uid="{00000000-0005-0000-0000-00001F2A0000}"/>
    <cellStyle name="Input 2 2 3 3 2 3 3" xfId="11260" xr:uid="{00000000-0005-0000-0000-0000202A0000}"/>
    <cellStyle name="Input 2 2 3 3 2 3 4" xfId="11261" xr:uid="{00000000-0005-0000-0000-0000212A0000}"/>
    <cellStyle name="Input 2 2 3 3 2 4" xfId="11262" xr:uid="{00000000-0005-0000-0000-0000222A0000}"/>
    <cellStyle name="Input 2 2 3 3 2 4 2" xfId="11263" xr:uid="{00000000-0005-0000-0000-0000232A0000}"/>
    <cellStyle name="Input 2 2 3 3 2 4 2 2" xfId="11264" xr:uid="{00000000-0005-0000-0000-0000242A0000}"/>
    <cellStyle name="Input 2 2 3 3 2 4 2 3" xfId="11265" xr:uid="{00000000-0005-0000-0000-0000252A0000}"/>
    <cellStyle name="Input 2 2 3 3 2 4 2 4" xfId="11266" xr:uid="{00000000-0005-0000-0000-0000262A0000}"/>
    <cellStyle name="Input 2 2 3 3 2 4 2 5" xfId="11267" xr:uid="{00000000-0005-0000-0000-0000272A0000}"/>
    <cellStyle name="Input 2 2 3 3 2 4 2 6" xfId="11268" xr:uid="{00000000-0005-0000-0000-0000282A0000}"/>
    <cellStyle name="Input 2 2 3 3 2 4 2 7" xfId="11269" xr:uid="{00000000-0005-0000-0000-0000292A0000}"/>
    <cellStyle name="Input 2 2 3 3 2 4 3" xfId="11270" xr:uid="{00000000-0005-0000-0000-00002A2A0000}"/>
    <cellStyle name="Input 2 2 3 3 2 4 4" xfId="11271" xr:uid="{00000000-0005-0000-0000-00002B2A0000}"/>
    <cellStyle name="Input 2 2 3 3 2 5" xfId="11272" xr:uid="{00000000-0005-0000-0000-00002C2A0000}"/>
    <cellStyle name="Input 2 2 3 3 2 5 2" xfId="11273" xr:uid="{00000000-0005-0000-0000-00002D2A0000}"/>
    <cellStyle name="Input 2 2 3 3 2 5 3" xfId="11274" xr:uid="{00000000-0005-0000-0000-00002E2A0000}"/>
    <cellStyle name="Input 2 2 3 3 2 5 4" xfId="11275" xr:uid="{00000000-0005-0000-0000-00002F2A0000}"/>
    <cellStyle name="Input 2 2 3 3 2 5 5" xfId="11276" xr:uid="{00000000-0005-0000-0000-0000302A0000}"/>
    <cellStyle name="Input 2 2 3 3 2 5 6" xfId="11277" xr:uid="{00000000-0005-0000-0000-0000312A0000}"/>
    <cellStyle name="Input 2 2 3 3 2 5 7" xfId="11278" xr:uid="{00000000-0005-0000-0000-0000322A0000}"/>
    <cellStyle name="Input 2 2 3 3 2 5 8" xfId="11279" xr:uid="{00000000-0005-0000-0000-0000332A0000}"/>
    <cellStyle name="Input 2 2 3 3 2 6" xfId="11280" xr:uid="{00000000-0005-0000-0000-0000342A0000}"/>
    <cellStyle name="Input 2 2 3 3 2 6 2" xfId="11281" xr:uid="{00000000-0005-0000-0000-0000352A0000}"/>
    <cellStyle name="Input 2 2 3 3 2 6 3" xfId="11282" xr:uid="{00000000-0005-0000-0000-0000362A0000}"/>
    <cellStyle name="Input 2 2 3 3 2 6 4" xfId="11283" xr:uid="{00000000-0005-0000-0000-0000372A0000}"/>
    <cellStyle name="Input 2 2 3 3 2 6 5" xfId="11284" xr:uid="{00000000-0005-0000-0000-0000382A0000}"/>
    <cellStyle name="Input 2 2 3 3 2 6 6" xfId="11285" xr:uid="{00000000-0005-0000-0000-0000392A0000}"/>
    <cellStyle name="Input 2 2 3 3 2 6 7" xfId="11286" xr:uid="{00000000-0005-0000-0000-00003A2A0000}"/>
    <cellStyle name="Input 2 2 3 3 2 7" xfId="11287" xr:uid="{00000000-0005-0000-0000-00003B2A0000}"/>
    <cellStyle name="Input 2 2 3 3 2 8" xfId="11288" xr:uid="{00000000-0005-0000-0000-00003C2A0000}"/>
    <cellStyle name="Input 2 2 3 3 2 9" xfId="11289" xr:uid="{00000000-0005-0000-0000-00003D2A0000}"/>
    <cellStyle name="Input 2 2 3 3 3" xfId="11290" xr:uid="{00000000-0005-0000-0000-00003E2A0000}"/>
    <cellStyle name="Input 2 2 3 3 3 2" xfId="11291" xr:uid="{00000000-0005-0000-0000-00003F2A0000}"/>
    <cellStyle name="Input 2 2 3 3 3 2 2" xfId="11292" xr:uid="{00000000-0005-0000-0000-0000402A0000}"/>
    <cellStyle name="Input 2 2 3 3 3 2 3" xfId="11293" xr:uid="{00000000-0005-0000-0000-0000412A0000}"/>
    <cellStyle name="Input 2 2 3 3 3 2 4" xfId="11294" xr:uid="{00000000-0005-0000-0000-0000422A0000}"/>
    <cellStyle name="Input 2 2 3 3 3 2 5" xfId="11295" xr:uid="{00000000-0005-0000-0000-0000432A0000}"/>
    <cellStyle name="Input 2 2 3 3 3 2 6" xfId="11296" xr:uid="{00000000-0005-0000-0000-0000442A0000}"/>
    <cellStyle name="Input 2 2 3 3 3 2 7" xfId="11297" xr:uid="{00000000-0005-0000-0000-0000452A0000}"/>
    <cellStyle name="Input 2 2 3 3 3 3" xfId="11298" xr:uid="{00000000-0005-0000-0000-0000462A0000}"/>
    <cellStyle name="Input 2 2 3 3 3 4" xfId="11299" xr:uid="{00000000-0005-0000-0000-0000472A0000}"/>
    <cellStyle name="Input 2 2 3 3 3 5" xfId="11300" xr:uid="{00000000-0005-0000-0000-0000482A0000}"/>
    <cellStyle name="Input 2 2 3 3 4" xfId="11301" xr:uid="{00000000-0005-0000-0000-0000492A0000}"/>
    <cellStyle name="Input 2 2 3 3 4 2" xfId="11302" xr:uid="{00000000-0005-0000-0000-00004A2A0000}"/>
    <cellStyle name="Input 2 2 3 3 4 2 2" xfId="11303" xr:uid="{00000000-0005-0000-0000-00004B2A0000}"/>
    <cellStyle name="Input 2 2 3 3 4 2 3" xfId="11304" xr:uid="{00000000-0005-0000-0000-00004C2A0000}"/>
    <cellStyle name="Input 2 2 3 3 4 2 4" xfId="11305" xr:uid="{00000000-0005-0000-0000-00004D2A0000}"/>
    <cellStyle name="Input 2 2 3 3 4 2 5" xfId="11306" xr:uid="{00000000-0005-0000-0000-00004E2A0000}"/>
    <cellStyle name="Input 2 2 3 3 4 2 6" xfId="11307" xr:uid="{00000000-0005-0000-0000-00004F2A0000}"/>
    <cellStyle name="Input 2 2 3 3 4 2 7" xfId="11308" xr:uid="{00000000-0005-0000-0000-0000502A0000}"/>
    <cellStyle name="Input 2 2 3 3 4 3" xfId="11309" xr:uid="{00000000-0005-0000-0000-0000512A0000}"/>
    <cellStyle name="Input 2 2 3 3 4 4" xfId="11310" xr:uid="{00000000-0005-0000-0000-0000522A0000}"/>
    <cellStyle name="Input 2 2 3 3 4 5" xfId="11311" xr:uid="{00000000-0005-0000-0000-0000532A0000}"/>
    <cellStyle name="Input 2 2 3 3 5" xfId="11312" xr:uid="{00000000-0005-0000-0000-0000542A0000}"/>
    <cellStyle name="Input 2 2 3 3 5 2" xfId="11313" xr:uid="{00000000-0005-0000-0000-0000552A0000}"/>
    <cellStyle name="Input 2 2 3 3 5 2 2" xfId="11314" xr:uid="{00000000-0005-0000-0000-0000562A0000}"/>
    <cellStyle name="Input 2 2 3 3 5 2 3" xfId="11315" xr:uid="{00000000-0005-0000-0000-0000572A0000}"/>
    <cellStyle name="Input 2 2 3 3 5 2 4" xfId="11316" xr:uid="{00000000-0005-0000-0000-0000582A0000}"/>
    <cellStyle name="Input 2 2 3 3 5 2 5" xfId="11317" xr:uid="{00000000-0005-0000-0000-0000592A0000}"/>
    <cellStyle name="Input 2 2 3 3 5 2 6" xfId="11318" xr:uid="{00000000-0005-0000-0000-00005A2A0000}"/>
    <cellStyle name="Input 2 2 3 3 5 2 7" xfId="11319" xr:uid="{00000000-0005-0000-0000-00005B2A0000}"/>
    <cellStyle name="Input 2 2 3 3 5 3" xfId="11320" xr:uid="{00000000-0005-0000-0000-00005C2A0000}"/>
    <cellStyle name="Input 2 2 3 3 5 4" xfId="11321" xr:uid="{00000000-0005-0000-0000-00005D2A0000}"/>
    <cellStyle name="Input 2 2 3 3 5 5" xfId="11322" xr:uid="{00000000-0005-0000-0000-00005E2A0000}"/>
    <cellStyle name="Input 2 2 3 3 6" xfId="11323" xr:uid="{00000000-0005-0000-0000-00005F2A0000}"/>
    <cellStyle name="Input 2 2 3 3 6 2" xfId="11324" xr:uid="{00000000-0005-0000-0000-0000602A0000}"/>
    <cellStyle name="Input 2 2 3 3 6 3" xfId="11325" xr:uid="{00000000-0005-0000-0000-0000612A0000}"/>
    <cellStyle name="Input 2 2 3 3 6 4" xfId="11326" xr:uid="{00000000-0005-0000-0000-0000622A0000}"/>
    <cellStyle name="Input 2 2 3 3 6 5" xfId="11327" xr:uid="{00000000-0005-0000-0000-0000632A0000}"/>
    <cellStyle name="Input 2 2 3 3 6 6" xfId="11328" xr:uid="{00000000-0005-0000-0000-0000642A0000}"/>
    <cellStyle name="Input 2 2 3 3 6 7" xfId="11329" xr:uid="{00000000-0005-0000-0000-0000652A0000}"/>
    <cellStyle name="Input 2 2 3 3 6 8" xfId="11330" xr:uid="{00000000-0005-0000-0000-0000662A0000}"/>
    <cellStyle name="Input 2 2 3 3 7" xfId="11331" xr:uid="{00000000-0005-0000-0000-0000672A0000}"/>
    <cellStyle name="Input 2 2 3 3 7 2" xfId="11332" xr:uid="{00000000-0005-0000-0000-0000682A0000}"/>
    <cellStyle name="Input 2 2 3 3 7 3" xfId="11333" xr:uid="{00000000-0005-0000-0000-0000692A0000}"/>
    <cellStyle name="Input 2 2 3 3 7 4" xfId="11334" xr:uid="{00000000-0005-0000-0000-00006A2A0000}"/>
    <cellStyle name="Input 2 2 3 3 7 5" xfId="11335" xr:uid="{00000000-0005-0000-0000-00006B2A0000}"/>
    <cellStyle name="Input 2 2 3 3 7 6" xfId="11336" xr:uid="{00000000-0005-0000-0000-00006C2A0000}"/>
    <cellStyle name="Input 2 2 3 3 7 7" xfId="11337" xr:uid="{00000000-0005-0000-0000-00006D2A0000}"/>
    <cellStyle name="Input 2 2 3 3 8" xfId="11338" xr:uid="{00000000-0005-0000-0000-00006E2A0000}"/>
    <cellStyle name="Input 2 2 3 3 8 2" xfId="11339" xr:uid="{00000000-0005-0000-0000-00006F2A0000}"/>
    <cellStyle name="Input 2 2 3 3 8 3" xfId="11340" xr:uid="{00000000-0005-0000-0000-0000702A0000}"/>
    <cellStyle name="Input 2 2 3 3 8 4" xfId="11341" xr:uid="{00000000-0005-0000-0000-0000712A0000}"/>
    <cellStyle name="Input 2 2 3 3 8 5" xfId="11342" xr:uid="{00000000-0005-0000-0000-0000722A0000}"/>
    <cellStyle name="Input 2 2 3 3 9" xfId="11343" xr:uid="{00000000-0005-0000-0000-0000732A0000}"/>
    <cellStyle name="Input 2 2 3 3 9 2" xfId="11344" xr:uid="{00000000-0005-0000-0000-0000742A0000}"/>
    <cellStyle name="Input 2 2 3 3 9 3" xfId="11345" xr:uid="{00000000-0005-0000-0000-0000752A0000}"/>
    <cellStyle name="Input 2 2 3 3 9 4" xfId="11346" xr:uid="{00000000-0005-0000-0000-0000762A0000}"/>
    <cellStyle name="Input 2 2 3 3 9 5" xfId="11347" xr:uid="{00000000-0005-0000-0000-0000772A0000}"/>
    <cellStyle name="Input 2 2 3 4" xfId="11348" xr:uid="{00000000-0005-0000-0000-0000782A0000}"/>
    <cellStyle name="Input 2 2 3 4 10" xfId="11349" xr:uid="{00000000-0005-0000-0000-0000792A0000}"/>
    <cellStyle name="Input 2 2 3 4 2" xfId="11350" xr:uid="{00000000-0005-0000-0000-00007A2A0000}"/>
    <cellStyle name="Input 2 2 3 4 2 2" xfId="11351" xr:uid="{00000000-0005-0000-0000-00007B2A0000}"/>
    <cellStyle name="Input 2 2 3 4 2 2 2" xfId="11352" xr:uid="{00000000-0005-0000-0000-00007C2A0000}"/>
    <cellStyle name="Input 2 2 3 4 2 2 3" xfId="11353" xr:uid="{00000000-0005-0000-0000-00007D2A0000}"/>
    <cellStyle name="Input 2 2 3 4 2 2 4" xfId="11354" xr:uid="{00000000-0005-0000-0000-00007E2A0000}"/>
    <cellStyle name="Input 2 2 3 4 2 2 5" xfId="11355" xr:uid="{00000000-0005-0000-0000-00007F2A0000}"/>
    <cellStyle name="Input 2 2 3 4 2 2 6" xfId="11356" xr:uid="{00000000-0005-0000-0000-0000802A0000}"/>
    <cellStyle name="Input 2 2 3 4 2 2 7" xfId="11357" xr:uid="{00000000-0005-0000-0000-0000812A0000}"/>
    <cellStyle name="Input 2 2 3 4 2 3" xfId="11358" xr:uid="{00000000-0005-0000-0000-0000822A0000}"/>
    <cellStyle name="Input 2 2 3 4 2 4" xfId="11359" xr:uid="{00000000-0005-0000-0000-0000832A0000}"/>
    <cellStyle name="Input 2 2 3 4 3" xfId="11360" xr:uid="{00000000-0005-0000-0000-0000842A0000}"/>
    <cellStyle name="Input 2 2 3 4 3 2" xfId="11361" xr:uid="{00000000-0005-0000-0000-0000852A0000}"/>
    <cellStyle name="Input 2 2 3 4 3 2 2" xfId="11362" xr:uid="{00000000-0005-0000-0000-0000862A0000}"/>
    <cellStyle name="Input 2 2 3 4 3 2 3" xfId="11363" xr:uid="{00000000-0005-0000-0000-0000872A0000}"/>
    <cellStyle name="Input 2 2 3 4 3 2 4" xfId="11364" xr:uid="{00000000-0005-0000-0000-0000882A0000}"/>
    <cellStyle name="Input 2 2 3 4 3 2 5" xfId="11365" xr:uid="{00000000-0005-0000-0000-0000892A0000}"/>
    <cellStyle name="Input 2 2 3 4 3 2 6" xfId="11366" xr:uid="{00000000-0005-0000-0000-00008A2A0000}"/>
    <cellStyle name="Input 2 2 3 4 3 2 7" xfId="11367" xr:uid="{00000000-0005-0000-0000-00008B2A0000}"/>
    <cellStyle name="Input 2 2 3 4 3 3" xfId="11368" xr:uid="{00000000-0005-0000-0000-00008C2A0000}"/>
    <cellStyle name="Input 2 2 3 4 3 4" xfId="11369" xr:uid="{00000000-0005-0000-0000-00008D2A0000}"/>
    <cellStyle name="Input 2 2 3 4 4" xfId="11370" xr:uid="{00000000-0005-0000-0000-00008E2A0000}"/>
    <cellStyle name="Input 2 2 3 4 4 2" xfId="11371" xr:uid="{00000000-0005-0000-0000-00008F2A0000}"/>
    <cellStyle name="Input 2 2 3 4 4 2 2" xfId="11372" xr:uid="{00000000-0005-0000-0000-0000902A0000}"/>
    <cellStyle name="Input 2 2 3 4 4 2 3" xfId="11373" xr:uid="{00000000-0005-0000-0000-0000912A0000}"/>
    <cellStyle name="Input 2 2 3 4 4 2 4" xfId="11374" xr:uid="{00000000-0005-0000-0000-0000922A0000}"/>
    <cellStyle name="Input 2 2 3 4 4 2 5" xfId="11375" xr:uid="{00000000-0005-0000-0000-0000932A0000}"/>
    <cellStyle name="Input 2 2 3 4 4 2 6" xfId="11376" xr:uid="{00000000-0005-0000-0000-0000942A0000}"/>
    <cellStyle name="Input 2 2 3 4 4 2 7" xfId="11377" xr:uid="{00000000-0005-0000-0000-0000952A0000}"/>
    <cellStyle name="Input 2 2 3 4 4 3" xfId="11378" xr:uid="{00000000-0005-0000-0000-0000962A0000}"/>
    <cellStyle name="Input 2 2 3 4 4 4" xfId="11379" xr:uid="{00000000-0005-0000-0000-0000972A0000}"/>
    <cellStyle name="Input 2 2 3 4 5" xfId="11380" xr:uid="{00000000-0005-0000-0000-0000982A0000}"/>
    <cellStyle name="Input 2 2 3 4 5 2" xfId="11381" xr:uid="{00000000-0005-0000-0000-0000992A0000}"/>
    <cellStyle name="Input 2 2 3 4 5 3" xfId="11382" xr:uid="{00000000-0005-0000-0000-00009A2A0000}"/>
    <cellStyle name="Input 2 2 3 4 5 4" xfId="11383" xr:uid="{00000000-0005-0000-0000-00009B2A0000}"/>
    <cellStyle name="Input 2 2 3 4 5 5" xfId="11384" xr:uid="{00000000-0005-0000-0000-00009C2A0000}"/>
    <cellStyle name="Input 2 2 3 4 5 6" xfId="11385" xr:uid="{00000000-0005-0000-0000-00009D2A0000}"/>
    <cellStyle name="Input 2 2 3 4 5 7" xfId="11386" xr:uid="{00000000-0005-0000-0000-00009E2A0000}"/>
    <cellStyle name="Input 2 2 3 4 5 8" xfId="11387" xr:uid="{00000000-0005-0000-0000-00009F2A0000}"/>
    <cellStyle name="Input 2 2 3 4 6" xfId="11388" xr:uid="{00000000-0005-0000-0000-0000A02A0000}"/>
    <cellStyle name="Input 2 2 3 4 6 2" xfId="11389" xr:uid="{00000000-0005-0000-0000-0000A12A0000}"/>
    <cellStyle name="Input 2 2 3 4 6 3" xfId="11390" xr:uid="{00000000-0005-0000-0000-0000A22A0000}"/>
    <cellStyle name="Input 2 2 3 4 6 4" xfId="11391" xr:uid="{00000000-0005-0000-0000-0000A32A0000}"/>
    <cellStyle name="Input 2 2 3 4 6 5" xfId="11392" xr:uid="{00000000-0005-0000-0000-0000A42A0000}"/>
    <cellStyle name="Input 2 2 3 4 6 6" xfId="11393" xr:uid="{00000000-0005-0000-0000-0000A52A0000}"/>
    <cellStyle name="Input 2 2 3 4 6 7" xfId="11394" xr:uid="{00000000-0005-0000-0000-0000A62A0000}"/>
    <cellStyle name="Input 2 2 3 4 7" xfId="11395" xr:uid="{00000000-0005-0000-0000-0000A72A0000}"/>
    <cellStyle name="Input 2 2 3 4 8" xfId="11396" xr:uid="{00000000-0005-0000-0000-0000A82A0000}"/>
    <cellStyle name="Input 2 2 3 4 9" xfId="11397" xr:uid="{00000000-0005-0000-0000-0000A92A0000}"/>
    <cellStyle name="Input 2 2 3 5" xfId="11398" xr:uid="{00000000-0005-0000-0000-0000AA2A0000}"/>
    <cellStyle name="Input 2 2 3 5 10" xfId="11399" xr:uid="{00000000-0005-0000-0000-0000AB2A0000}"/>
    <cellStyle name="Input 2 2 3 5 2" xfId="11400" xr:uid="{00000000-0005-0000-0000-0000AC2A0000}"/>
    <cellStyle name="Input 2 2 3 5 2 2" xfId="11401" xr:uid="{00000000-0005-0000-0000-0000AD2A0000}"/>
    <cellStyle name="Input 2 2 3 5 2 2 2" xfId="11402" xr:uid="{00000000-0005-0000-0000-0000AE2A0000}"/>
    <cellStyle name="Input 2 2 3 5 2 2 3" xfId="11403" xr:uid="{00000000-0005-0000-0000-0000AF2A0000}"/>
    <cellStyle name="Input 2 2 3 5 2 2 4" xfId="11404" xr:uid="{00000000-0005-0000-0000-0000B02A0000}"/>
    <cellStyle name="Input 2 2 3 5 2 2 5" xfId="11405" xr:uid="{00000000-0005-0000-0000-0000B12A0000}"/>
    <cellStyle name="Input 2 2 3 5 2 2 6" xfId="11406" xr:uid="{00000000-0005-0000-0000-0000B22A0000}"/>
    <cellStyle name="Input 2 2 3 5 2 2 7" xfId="11407" xr:uid="{00000000-0005-0000-0000-0000B32A0000}"/>
    <cellStyle name="Input 2 2 3 5 2 3" xfId="11408" xr:uid="{00000000-0005-0000-0000-0000B42A0000}"/>
    <cellStyle name="Input 2 2 3 5 2 4" xfId="11409" xr:uid="{00000000-0005-0000-0000-0000B52A0000}"/>
    <cellStyle name="Input 2 2 3 5 3" xfId="11410" xr:uid="{00000000-0005-0000-0000-0000B62A0000}"/>
    <cellStyle name="Input 2 2 3 5 3 2" xfId="11411" xr:uid="{00000000-0005-0000-0000-0000B72A0000}"/>
    <cellStyle name="Input 2 2 3 5 3 2 2" xfId="11412" xr:uid="{00000000-0005-0000-0000-0000B82A0000}"/>
    <cellStyle name="Input 2 2 3 5 3 2 3" xfId="11413" xr:uid="{00000000-0005-0000-0000-0000B92A0000}"/>
    <cellStyle name="Input 2 2 3 5 3 2 4" xfId="11414" xr:uid="{00000000-0005-0000-0000-0000BA2A0000}"/>
    <cellStyle name="Input 2 2 3 5 3 2 5" xfId="11415" xr:uid="{00000000-0005-0000-0000-0000BB2A0000}"/>
    <cellStyle name="Input 2 2 3 5 3 2 6" xfId="11416" xr:uid="{00000000-0005-0000-0000-0000BC2A0000}"/>
    <cellStyle name="Input 2 2 3 5 3 2 7" xfId="11417" xr:uid="{00000000-0005-0000-0000-0000BD2A0000}"/>
    <cellStyle name="Input 2 2 3 5 3 3" xfId="11418" xr:uid="{00000000-0005-0000-0000-0000BE2A0000}"/>
    <cellStyle name="Input 2 2 3 5 3 4" xfId="11419" xr:uid="{00000000-0005-0000-0000-0000BF2A0000}"/>
    <cellStyle name="Input 2 2 3 5 4" xfId="11420" xr:uid="{00000000-0005-0000-0000-0000C02A0000}"/>
    <cellStyle name="Input 2 2 3 5 4 2" xfId="11421" xr:uid="{00000000-0005-0000-0000-0000C12A0000}"/>
    <cellStyle name="Input 2 2 3 5 4 2 2" xfId="11422" xr:uid="{00000000-0005-0000-0000-0000C22A0000}"/>
    <cellStyle name="Input 2 2 3 5 4 2 3" xfId="11423" xr:uid="{00000000-0005-0000-0000-0000C32A0000}"/>
    <cellStyle name="Input 2 2 3 5 4 2 4" xfId="11424" xr:uid="{00000000-0005-0000-0000-0000C42A0000}"/>
    <cellStyle name="Input 2 2 3 5 4 2 5" xfId="11425" xr:uid="{00000000-0005-0000-0000-0000C52A0000}"/>
    <cellStyle name="Input 2 2 3 5 4 2 6" xfId="11426" xr:uid="{00000000-0005-0000-0000-0000C62A0000}"/>
    <cellStyle name="Input 2 2 3 5 4 2 7" xfId="11427" xr:uid="{00000000-0005-0000-0000-0000C72A0000}"/>
    <cellStyle name="Input 2 2 3 5 4 3" xfId="11428" xr:uid="{00000000-0005-0000-0000-0000C82A0000}"/>
    <cellStyle name="Input 2 2 3 5 4 4" xfId="11429" xr:uid="{00000000-0005-0000-0000-0000C92A0000}"/>
    <cellStyle name="Input 2 2 3 5 5" xfId="11430" xr:uid="{00000000-0005-0000-0000-0000CA2A0000}"/>
    <cellStyle name="Input 2 2 3 5 5 2" xfId="11431" xr:uid="{00000000-0005-0000-0000-0000CB2A0000}"/>
    <cellStyle name="Input 2 2 3 5 5 3" xfId="11432" xr:uid="{00000000-0005-0000-0000-0000CC2A0000}"/>
    <cellStyle name="Input 2 2 3 5 5 4" xfId="11433" xr:uid="{00000000-0005-0000-0000-0000CD2A0000}"/>
    <cellStyle name="Input 2 2 3 5 5 5" xfId="11434" xr:uid="{00000000-0005-0000-0000-0000CE2A0000}"/>
    <cellStyle name="Input 2 2 3 5 5 6" xfId="11435" xr:uid="{00000000-0005-0000-0000-0000CF2A0000}"/>
    <cellStyle name="Input 2 2 3 5 5 7" xfId="11436" xr:uid="{00000000-0005-0000-0000-0000D02A0000}"/>
    <cellStyle name="Input 2 2 3 5 5 8" xfId="11437" xr:uid="{00000000-0005-0000-0000-0000D12A0000}"/>
    <cellStyle name="Input 2 2 3 5 6" xfId="11438" xr:uid="{00000000-0005-0000-0000-0000D22A0000}"/>
    <cellStyle name="Input 2 2 3 5 6 2" xfId="11439" xr:uid="{00000000-0005-0000-0000-0000D32A0000}"/>
    <cellStyle name="Input 2 2 3 5 6 3" xfId="11440" xr:uid="{00000000-0005-0000-0000-0000D42A0000}"/>
    <cellStyle name="Input 2 2 3 5 6 4" xfId="11441" xr:uid="{00000000-0005-0000-0000-0000D52A0000}"/>
    <cellStyle name="Input 2 2 3 5 6 5" xfId="11442" xr:uid="{00000000-0005-0000-0000-0000D62A0000}"/>
    <cellStyle name="Input 2 2 3 5 6 6" xfId="11443" xr:uid="{00000000-0005-0000-0000-0000D72A0000}"/>
    <cellStyle name="Input 2 2 3 5 6 7" xfId="11444" xr:uid="{00000000-0005-0000-0000-0000D82A0000}"/>
    <cellStyle name="Input 2 2 3 5 7" xfId="11445" xr:uid="{00000000-0005-0000-0000-0000D92A0000}"/>
    <cellStyle name="Input 2 2 3 5 8" xfId="11446" xr:uid="{00000000-0005-0000-0000-0000DA2A0000}"/>
    <cellStyle name="Input 2 2 3 5 9" xfId="11447" xr:uid="{00000000-0005-0000-0000-0000DB2A0000}"/>
    <cellStyle name="Input 2 2 3 6" xfId="11448" xr:uid="{00000000-0005-0000-0000-0000DC2A0000}"/>
    <cellStyle name="Input 2 2 3 6 2" xfId="11449" xr:uid="{00000000-0005-0000-0000-0000DD2A0000}"/>
    <cellStyle name="Input 2 2 3 6 2 2" xfId="11450" xr:uid="{00000000-0005-0000-0000-0000DE2A0000}"/>
    <cellStyle name="Input 2 2 3 6 2 3" xfId="11451" xr:uid="{00000000-0005-0000-0000-0000DF2A0000}"/>
    <cellStyle name="Input 2 2 3 6 2 4" xfId="11452" xr:uid="{00000000-0005-0000-0000-0000E02A0000}"/>
    <cellStyle name="Input 2 2 3 6 2 5" xfId="11453" xr:uid="{00000000-0005-0000-0000-0000E12A0000}"/>
    <cellStyle name="Input 2 2 3 6 2 6" xfId="11454" xr:uid="{00000000-0005-0000-0000-0000E22A0000}"/>
    <cellStyle name="Input 2 2 3 6 2 7" xfId="11455" xr:uid="{00000000-0005-0000-0000-0000E32A0000}"/>
    <cellStyle name="Input 2 2 3 6 3" xfId="11456" xr:uid="{00000000-0005-0000-0000-0000E42A0000}"/>
    <cellStyle name="Input 2 2 3 6 4" xfId="11457" xr:uid="{00000000-0005-0000-0000-0000E52A0000}"/>
    <cellStyle name="Input 2 2 3 6 5" xfId="11458" xr:uid="{00000000-0005-0000-0000-0000E62A0000}"/>
    <cellStyle name="Input 2 2 3 7" xfId="11459" xr:uid="{00000000-0005-0000-0000-0000E72A0000}"/>
    <cellStyle name="Input 2 2 3 7 2" xfId="11460" xr:uid="{00000000-0005-0000-0000-0000E82A0000}"/>
    <cellStyle name="Input 2 2 3 7 2 2" xfId="11461" xr:uid="{00000000-0005-0000-0000-0000E92A0000}"/>
    <cellStyle name="Input 2 2 3 7 2 3" xfId="11462" xr:uid="{00000000-0005-0000-0000-0000EA2A0000}"/>
    <cellStyle name="Input 2 2 3 7 2 4" xfId="11463" xr:uid="{00000000-0005-0000-0000-0000EB2A0000}"/>
    <cellStyle name="Input 2 2 3 7 2 5" xfId="11464" xr:uid="{00000000-0005-0000-0000-0000EC2A0000}"/>
    <cellStyle name="Input 2 2 3 7 2 6" xfId="11465" xr:uid="{00000000-0005-0000-0000-0000ED2A0000}"/>
    <cellStyle name="Input 2 2 3 7 2 7" xfId="11466" xr:uid="{00000000-0005-0000-0000-0000EE2A0000}"/>
    <cellStyle name="Input 2 2 3 7 3" xfId="11467" xr:uid="{00000000-0005-0000-0000-0000EF2A0000}"/>
    <cellStyle name="Input 2 2 3 7 4" xfId="11468" xr:uid="{00000000-0005-0000-0000-0000F02A0000}"/>
    <cellStyle name="Input 2 2 3 7 5" xfId="11469" xr:uid="{00000000-0005-0000-0000-0000F12A0000}"/>
    <cellStyle name="Input 2 2 3 8" xfId="11470" xr:uid="{00000000-0005-0000-0000-0000F22A0000}"/>
    <cellStyle name="Input 2 2 3 8 2" xfId="11471" xr:uid="{00000000-0005-0000-0000-0000F32A0000}"/>
    <cellStyle name="Input 2 2 3 8 2 2" xfId="11472" xr:uid="{00000000-0005-0000-0000-0000F42A0000}"/>
    <cellStyle name="Input 2 2 3 8 2 3" xfId="11473" xr:uid="{00000000-0005-0000-0000-0000F52A0000}"/>
    <cellStyle name="Input 2 2 3 8 2 4" xfId="11474" xr:uid="{00000000-0005-0000-0000-0000F62A0000}"/>
    <cellStyle name="Input 2 2 3 8 2 5" xfId="11475" xr:uid="{00000000-0005-0000-0000-0000F72A0000}"/>
    <cellStyle name="Input 2 2 3 8 2 6" xfId="11476" xr:uid="{00000000-0005-0000-0000-0000F82A0000}"/>
    <cellStyle name="Input 2 2 3 8 2 7" xfId="11477" xr:uid="{00000000-0005-0000-0000-0000F92A0000}"/>
    <cellStyle name="Input 2 2 3 8 3" xfId="11478" xr:uid="{00000000-0005-0000-0000-0000FA2A0000}"/>
    <cellStyle name="Input 2 2 3 8 4" xfId="11479" xr:uid="{00000000-0005-0000-0000-0000FB2A0000}"/>
    <cellStyle name="Input 2 2 3 8 5" xfId="11480" xr:uid="{00000000-0005-0000-0000-0000FC2A0000}"/>
    <cellStyle name="Input 2 2 3 9" xfId="11481" xr:uid="{00000000-0005-0000-0000-0000FD2A0000}"/>
    <cellStyle name="Input 2 2 3 9 2" xfId="11482" xr:uid="{00000000-0005-0000-0000-0000FE2A0000}"/>
    <cellStyle name="Input 2 2 3 9 2 2" xfId="11483" xr:uid="{00000000-0005-0000-0000-0000FF2A0000}"/>
    <cellStyle name="Input 2 2 3 9 2 3" xfId="11484" xr:uid="{00000000-0005-0000-0000-0000002B0000}"/>
    <cellStyle name="Input 2 2 3 9 2 4" xfId="11485" xr:uid="{00000000-0005-0000-0000-0000012B0000}"/>
    <cellStyle name="Input 2 2 3 9 2 5" xfId="11486" xr:uid="{00000000-0005-0000-0000-0000022B0000}"/>
    <cellStyle name="Input 2 2 3 9 2 6" xfId="11487" xr:uid="{00000000-0005-0000-0000-0000032B0000}"/>
    <cellStyle name="Input 2 2 3 9 2 7" xfId="11488" xr:uid="{00000000-0005-0000-0000-0000042B0000}"/>
    <cellStyle name="Input 2 2 3 9 3" xfId="11489" xr:uid="{00000000-0005-0000-0000-0000052B0000}"/>
    <cellStyle name="Input 2 2 3 9 4" xfId="11490" xr:uid="{00000000-0005-0000-0000-0000062B0000}"/>
    <cellStyle name="Input 2 2 3 9 5" xfId="11491" xr:uid="{00000000-0005-0000-0000-0000072B0000}"/>
    <cellStyle name="Input 2 2 4" xfId="11492" xr:uid="{00000000-0005-0000-0000-0000082B0000}"/>
    <cellStyle name="Input 2 2 4 10" xfId="11493" xr:uid="{00000000-0005-0000-0000-0000092B0000}"/>
    <cellStyle name="Input 2 2 4 10 2" xfId="11494" xr:uid="{00000000-0005-0000-0000-00000A2B0000}"/>
    <cellStyle name="Input 2 2 4 10 3" xfId="11495" xr:uid="{00000000-0005-0000-0000-00000B2B0000}"/>
    <cellStyle name="Input 2 2 4 10 4" xfId="11496" xr:uid="{00000000-0005-0000-0000-00000C2B0000}"/>
    <cellStyle name="Input 2 2 4 10 5" xfId="11497" xr:uid="{00000000-0005-0000-0000-00000D2B0000}"/>
    <cellStyle name="Input 2 2 4 10 6" xfId="11498" xr:uid="{00000000-0005-0000-0000-00000E2B0000}"/>
    <cellStyle name="Input 2 2 4 10 7" xfId="11499" xr:uid="{00000000-0005-0000-0000-00000F2B0000}"/>
    <cellStyle name="Input 2 2 4 11" xfId="11500" xr:uid="{00000000-0005-0000-0000-0000102B0000}"/>
    <cellStyle name="Input 2 2 4 11 2" xfId="11501" xr:uid="{00000000-0005-0000-0000-0000112B0000}"/>
    <cellStyle name="Input 2 2 4 11 3" xfId="11502" xr:uid="{00000000-0005-0000-0000-0000122B0000}"/>
    <cellStyle name="Input 2 2 4 11 4" xfId="11503" xr:uid="{00000000-0005-0000-0000-0000132B0000}"/>
    <cellStyle name="Input 2 2 4 11 5" xfId="11504" xr:uid="{00000000-0005-0000-0000-0000142B0000}"/>
    <cellStyle name="Input 2 2 4 12" xfId="11505" xr:uid="{00000000-0005-0000-0000-0000152B0000}"/>
    <cellStyle name="Input 2 2 4 12 2" xfId="11506" xr:uid="{00000000-0005-0000-0000-0000162B0000}"/>
    <cellStyle name="Input 2 2 4 12 3" xfId="11507" xr:uid="{00000000-0005-0000-0000-0000172B0000}"/>
    <cellStyle name="Input 2 2 4 12 4" xfId="11508" xr:uid="{00000000-0005-0000-0000-0000182B0000}"/>
    <cellStyle name="Input 2 2 4 12 5" xfId="11509" xr:uid="{00000000-0005-0000-0000-0000192B0000}"/>
    <cellStyle name="Input 2 2 4 13" xfId="11510" xr:uid="{00000000-0005-0000-0000-00001A2B0000}"/>
    <cellStyle name="Input 2 2 4 13 2" xfId="11511" xr:uid="{00000000-0005-0000-0000-00001B2B0000}"/>
    <cellStyle name="Input 2 2 4 13 3" xfId="11512" xr:uid="{00000000-0005-0000-0000-00001C2B0000}"/>
    <cellStyle name="Input 2 2 4 13 4" xfId="11513" xr:uid="{00000000-0005-0000-0000-00001D2B0000}"/>
    <cellStyle name="Input 2 2 4 13 5" xfId="11514" xr:uid="{00000000-0005-0000-0000-00001E2B0000}"/>
    <cellStyle name="Input 2 2 4 14" xfId="11515" xr:uid="{00000000-0005-0000-0000-00001F2B0000}"/>
    <cellStyle name="Input 2 2 4 14 2" xfId="11516" xr:uid="{00000000-0005-0000-0000-0000202B0000}"/>
    <cellStyle name="Input 2 2 4 14 3" xfId="11517" xr:uid="{00000000-0005-0000-0000-0000212B0000}"/>
    <cellStyle name="Input 2 2 4 14 4" xfId="11518" xr:uid="{00000000-0005-0000-0000-0000222B0000}"/>
    <cellStyle name="Input 2 2 4 14 5" xfId="11519" xr:uid="{00000000-0005-0000-0000-0000232B0000}"/>
    <cellStyle name="Input 2 2 4 15" xfId="11520" xr:uid="{00000000-0005-0000-0000-0000242B0000}"/>
    <cellStyle name="Input 2 2 4 15 2" xfId="11521" xr:uid="{00000000-0005-0000-0000-0000252B0000}"/>
    <cellStyle name="Input 2 2 4 15 3" xfId="11522" xr:uid="{00000000-0005-0000-0000-0000262B0000}"/>
    <cellStyle name="Input 2 2 4 15 4" xfId="11523" xr:uid="{00000000-0005-0000-0000-0000272B0000}"/>
    <cellStyle name="Input 2 2 4 15 5" xfId="11524" xr:uid="{00000000-0005-0000-0000-0000282B0000}"/>
    <cellStyle name="Input 2 2 4 16" xfId="11525" xr:uid="{00000000-0005-0000-0000-0000292B0000}"/>
    <cellStyle name="Input 2 2 4 16 2" xfId="11526" xr:uid="{00000000-0005-0000-0000-00002A2B0000}"/>
    <cellStyle name="Input 2 2 4 16 3" xfId="11527" xr:uid="{00000000-0005-0000-0000-00002B2B0000}"/>
    <cellStyle name="Input 2 2 4 16 4" xfId="11528" xr:uid="{00000000-0005-0000-0000-00002C2B0000}"/>
    <cellStyle name="Input 2 2 4 16 5" xfId="11529" xr:uid="{00000000-0005-0000-0000-00002D2B0000}"/>
    <cellStyle name="Input 2 2 4 17" xfId="11530" xr:uid="{00000000-0005-0000-0000-00002E2B0000}"/>
    <cellStyle name="Input 2 2 4 17 2" xfId="11531" xr:uid="{00000000-0005-0000-0000-00002F2B0000}"/>
    <cellStyle name="Input 2 2 4 17 3" xfId="11532" xr:uid="{00000000-0005-0000-0000-0000302B0000}"/>
    <cellStyle name="Input 2 2 4 17 4" xfId="11533" xr:uid="{00000000-0005-0000-0000-0000312B0000}"/>
    <cellStyle name="Input 2 2 4 17 5" xfId="11534" xr:uid="{00000000-0005-0000-0000-0000322B0000}"/>
    <cellStyle name="Input 2 2 4 18" xfId="11535" xr:uid="{00000000-0005-0000-0000-0000332B0000}"/>
    <cellStyle name="Input 2 2 4 2" xfId="11536" xr:uid="{00000000-0005-0000-0000-0000342B0000}"/>
    <cellStyle name="Input 2 2 4 2 10" xfId="11537" xr:uid="{00000000-0005-0000-0000-0000352B0000}"/>
    <cellStyle name="Input 2 2 4 2 10 2" xfId="11538" xr:uid="{00000000-0005-0000-0000-0000362B0000}"/>
    <cellStyle name="Input 2 2 4 2 10 3" xfId="11539" xr:uid="{00000000-0005-0000-0000-0000372B0000}"/>
    <cellStyle name="Input 2 2 4 2 10 4" xfId="11540" xr:uid="{00000000-0005-0000-0000-0000382B0000}"/>
    <cellStyle name="Input 2 2 4 2 10 5" xfId="11541" xr:uid="{00000000-0005-0000-0000-0000392B0000}"/>
    <cellStyle name="Input 2 2 4 2 11" xfId="11542" xr:uid="{00000000-0005-0000-0000-00003A2B0000}"/>
    <cellStyle name="Input 2 2 4 2 11 2" xfId="11543" xr:uid="{00000000-0005-0000-0000-00003B2B0000}"/>
    <cellStyle name="Input 2 2 4 2 11 3" xfId="11544" xr:uid="{00000000-0005-0000-0000-00003C2B0000}"/>
    <cellStyle name="Input 2 2 4 2 11 4" xfId="11545" xr:uid="{00000000-0005-0000-0000-00003D2B0000}"/>
    <cellStyle name="Input 2 2 4 2 11 5" xfId="11546" xr:uid="{00000000-0005-0000-0000-00003E2B0000}"/>
    <cellStyle name="Input 2 2 4 2 12" xfId="11547" xr:uid="{00000000-0005-0000-0000-00003F2B0000}"/>
    <cellStyle name="Input 2 2 4 2 12 2" xfId="11548" xr:uid="{00000000-0005-0000-0000-0000402B0000}"/>
    <cellStyle name="Input 2 2 4 2 12 3" xfId="11549" xr:uid="{00000000-0005-0000-0000-0000412B0000}"/>
    <cellStyle name="Input 2 2 4 2 12 4" xfId="11550" xr:uid="{00000000-0005-0000-0000-0000422B0000}"/>
    <cellStyle name="Input 2 2 4 2 12 5" xfId="11551" xr:uid="{00000000-0005-0000-0000-0000432B0000}"/>
    <cellStyle name="Input 2 2 4 2 13" xfId="11552" xr:uid="{00000000-0005-0000-0000-0000442B0000}"/>
    <cellStyle name="Input 2 2 4 2 13 2" xfId="11553" xr:uid="{00000000-0005-0000-0000-0000452B0000}"/>
    <cellStyle name="Input 2 2 4 2 13 3" xfId="11554" xr:uid="{00000000-0005-0000-0000-0000462B0000}"/>
    <cellStyle name="Input 2 2 4 2 13 4" xfId="11555" xr:uid="{00000000-0005-0000-0000-0000472B0000}"/>
    <cellStyle name="Input 2 2 4 2 13 5" xfId="11556" xr:uid="{00000000-0005-0000-0000-0000482B0000}"/>
    <cellStyle name="Input 2 2 4 2 14" xfId="11557" xr:uid="{00000000-0005-0000-0000-0000492B0000}"/>
    <cellStyle name="Input 2 2 4 2 14 2" xfId="11558" xr:uid="{00000000-0005-0000-0000-00004A2B0000}"/>
    <cellStyle name="Input 2 2 4 2 14 3" xfId="11559" xr:uid="{00000000-0005-0000-0000-00004B2B0000}"/>
    <cellStyle name="Input 2 2 4 2 14 4" xfId="11560" xr:uid="{00000000-0005-0000-0000-00004C2B0000}"/>
    <cellStyle name="Input 2 2 4 2 14 5" xfId="11561" xr:uid="{00000000-0005-0000-0000-00004D2B0000}"/>
    <cellStyle name="Input 2 2 4 2 15" xfId="11562" xr:uid="{00000000-0005-0000-0000-00004E2B0000}"/>
    <cellStyle name="Input 2 2 4 2 15 2" xfId="11563" xr:uid="{00000000-0005-0000-0000-00004F2B0000}"/>
    <cellStyle name="Input 2 2 4 2 15 3" xfId="11564" xr:uid="{00000000-0005-0000-0000-0000502B0000}"/>
    <cellStyle name="Input 2 2 4 2 15 4" xfId="11565" xr:uid="{00000000-0005-0000-0000-0000512B0000}"/>
    <cellStyle name="Input 2 2 4 2 15 5" xfId="11566" xr:uid="{00000000-0005-0000-0000-0000522B0000}"/>
    <cellStyle name="Input 2 2 4 2 16" xfId="11567" xr:uid="{00000000-0005-0000-0000-0000532B0000}"/>
    <cellStyle name="Input 2 2 4 2 16 2" xfId="11568" xr:uid="{00000000-0005-0000-0000-0000542B0000}"/>
    <cellStyle name="Input 2 2 4 2 16 3" xfId="11569" xr:uid="{00000000-0005-0000-0000-0000552B0000}"/>
    <cellStyle name="Input 2 2 4 2 16 4" xfId="11570" xr:uid="{00000000-0005-0000-0000-0000562B0000}"/>
    <cellStyle name="Input 2 2 4 2 16 5" xfId="11571" xr:uid="{00000000-0005-0000-0000-0000572B0000}"/>
    <cellStyle name="Input 2 2 4 2 17" xfId="11572" xr:uid="{00000000-0005-0000-0000-0000582B0000}"/>
    <cellStyle name="Input 2 2 4 2 17 2" xfId="11573" xr:uid="{00000000-0005-0000-0000-0000592B0000}"/>
    <cellStyle name="Input 2 2 4 2 17 3" xfId="11574" xr:uid="{00000000-0005-0000-0000-00005A2B0000}"/>
    <cellStyle name="Input 2 2 4 2 17 4" xfId="11575" xr:uid="{00000000-0005-0000-0000-00005B2B0000}"/>
    <cellStyle name="Input 2 2 4 2 17 5" xfId="11576" xr:uid="{00000000-0005-0000-0000-00005C2B0000}"/>
    <cellStyle name="Input 2 2 4 2 18" xfId="11577" xr:uid="{00000000-0005-0000-0000-00005D2B0000}"/>
    <cellStyle name="Input 2 2 4 2 2" xfId="11578" xr:uid="{00000000-0005-0000-0000-00005E2B0000}"/>
    <cellStyle name="Input 2 2 4 2 2 10" xfId="11579" xr:uid="{00000000-0005-0000-0000-00005F2B0000}"/>
    <cellStyle name="Input 2 2 4 2 2 2" xfId="11580" xr:uid="{00000000-0005-0000-0000-0000602B0000}"/>
    <cellStyle name="Input 2 2 4 2 2 2 2" xfId="11581" xr:uid="{00000000-0005-0000-0000-0000612B0000}"/>
    <cellStyle name="Input 2 2 4 2 2 2 2 2" xfId="11582" xr:uid="{00000000-0005-0000-0000-0000622B0000}"/>
    <cellStyle name="Input 2 2 4 2 2 2 2 3" xfId="11583" xr:uid="{00000000-0005-0000-0000-0000632B0000}"/>
    <cellStyle name="Input 2 2 4 2 2 2 2 4" xfId="11584" xr:uid="{00000000-0005-0000-0000-0000642B0000}"/>
    <cellStyle name="Input 2 2 4 2 2 2 2 5" xfId="11585" xr:uid="{00000000-0005-0000-0000-0000652B0000}"/>
    <cellStyle name="Input 2 2 4 2 2 2 2 6" xfId="11586" xr:uid="{00000000-0005-0000-0000-0000662B0000}"/>
    <cellStyle name="Input 2 2 4 2 2 2 2 7" xfId="11587" xr:uid="{00000000-0005-0000-0000-0000672B0000}"/>
    <cellStyle name="Input 2 2 4 2 2 2 3" xfId="11588" xr:uid="{00000000-0005-0000-0000-0000682B0000}"/>
    <cellStyle name="Input 2 2 4 2 2 2 4" xfId="11589" xr:uid="{00000000-0005-0000-0000-0000692B0000}"/>
    <cellStyle name="Input 2 2 4 2 2 3" xfId="11590" xr:uid="{00000000-0005-0000-0000-00006A2B0000}"/>
    <cellStyle name="Input 2 2 4 2 2 3 2" xfId="11591" xr:uid="{00000000-0005-0000-0000-00006B2B0000}"/>
    <cellStyle name="Input 2 2 4 2 2 3 2 2" xfId="11592" xr:uid="{00000000-0005-0000-0000-00006C2B0000}"/>
    <cellStyle name="Input 2 2 4 2 2 3 2 3" xfId="11593" xr:uid="{00000000-0005-0000-0000-00006D2B0000}"/>
    <cellStyle name="Input 2 2 4 2 2 3 2 4" xfId="11594" xr:uid="{00000000-0005-0000-0000-00006E2B0000}"/>
    <cellStyle name="Input 2 2 4 2 2 3 2 5" xfId="11595" xr:uid="{00000000-0005-0000-0000-00006F2B0000}"/>
    <cellStyle name="Input 2 2 4 2 2 3 2 6" xfId="11596" xr:uid="{00000000-0005-0000-0000-0000702B0000}"/>
    <cellStyle name="Input 2 2 4 2 2 3 2 7" xfId="11597" xr:uid="{00000000-0005-0000-0000-0000712B0000}"/>
    <cellStyle name="Input 2 2 4 2 2 3 3" xfId="11598" xr:uid="{00000000-0005-0000-0000-0000722B0000}"/>
    <cellStyle name="Input 2 2 4 2 2 3 4" xfId="11599" xr:uid="{00000000-0005-0000-0000-0000732B0000}"/>
    <cellStyle name="Input 2 2 4 2 2 4" xfId="11600" xr:uid="{00000000-0005-0000-0000-0000742B0000}"/>
    <cellStyle name="Input 2 2 4 2 2 4 2" xfId="11601" xr:uid="{00000000-0005-0000-0000-0000752B0000}"/>
    <cellStyle name="Input 2 2 4 2 2 4 2 2" xfId="11602" xr:uid="{00000000-0005-0000-0000-0000762B0000}"/>
    <cellStyle name="Input 2 2 4 2 2 4 2 3" xfId="11603" xr:uid="{00000000-0005-0000-0000-0000772B0000}"/>
    <cellStyle name="Input 2 2 4 2 2 4 2 4" xfId="11604" xr:uid="{00000000-0005-0000-0000-0000782B0000}"/>
    <cellStyle name="Input 2 2 4 2 2 4 2 5" xfId="11605" xr:uid="{00000000-0005-0000-0000-0000792B0000}"/>
    <cellStyle name="Input 2 2 4 2 2 4 2 6" xfId="11606" xr:uid="{00000000-0005-0000-0000-00007A2B0000}"/>
    <cellStyle name="Input 2 2 4 2 2 4 2 7" xfId="11607" xr:uid="{00000000-0005-0000-0000-00007B2B0000}"/>
    <cellStyle name="Input 2 2 4 2 2 4 3" xfId="11608" xr:uid="{00000000-0005-0000-0000-00007C2B0000}"/>
    <cellStyle name="Input 2 2 4 2 2 4 4" xfId="11609" xr:uid="{00000000-0005-0000-0000-00007D2B0000}"/>
    <cellStyle name="Input 2 2 4 2 2 5" xfId="11610" xr:uid="{00000000-0005-0000-0000-00007E2B0000}"/>
    <cellStyle name="Input 2 2 4 2 2 5 2" xfId="11611" xr:uid="{00000000-0005-0000-0000-00007F2B0000}"/>
    <cellStyle name="Input 2 2 4 2 2 5 3" xfId="11612" xr:uid="{00000000-0005-0000-0000-0000802B0000}"/>
    <cellStyle name="Input 2 2 4 2 2 5 4" xfId="11613" xr:uid="{00000000-0005-0000-0000-0000812B0000}"/>
    <cellStyle name="Input 2 2 4 2 2 5 5" xfId="11614" xr:uid="{00000000-0005-0000-0000-0000822B0000}"/>
    <cellStyle name="Input 2 2 4 2 2 5 6" xfId="11615" xr:uid="{00000000-0005-0000-0000-0000832B0000}"/>
    <cellStyle name="Input 2 2 4 2 2 5 7" xfId="11616" xr:uid="{00000000-0005-0000-0000-0000842B0000}"/>
    <cellStyle name="Input 2 2 4 2 2 5 8" xfId="11617" xr:uid="{00000000-0005-0000-0000-0000852B0000}"/>
    <cellStyle name="Input 2 2 4 2 2 6" xfId="11618" xr:uid="{00000000-0005-0000-0000-0000862B0000}"/>
    <cellStyle name="Input 2 2 4 2 2 6 2" xfId="11619" xr:uid="{00000000-0005-0000-0000-0000872B0000}"/>
    <cellStyle name="Input 2 2 4 2 2 6 3" xfId="11620" xr:uid="{00000000-0005-0000-0000-0000882B0000}"/>
    <cellStyle name="Input 2 2 4 2 2 6 4" xfId="11621" xr:uid="{00000000-0005-0000-0000-0000892B0000}"/>
    <cellStyle name="Input 2 2 4 2 2 6 5" xfId="11622" xr:uid="{00000000-0005-0000-0000-00008A2B0000}"/>
    <cellStyle name="Input 2 2 4 2 2 6 6" xfId="11623" xr:uid="{00000000-0005-0000-0000-00008B2B0000}"/>
    <cellStyle name="Input 2 2 4 2 2 6 7" xfId="11624" xr:uid="{00000000-0005-0000-0000-00008C2B0000}"/>
    <cellStyle name="Input 2 2 4 2 2 7" xfId="11625" xr:uid="{00000000-0005-0000-0000-00008D2B0000}"/>
    <cellStyle name="Input 2 2 4 2 2 8" xfId="11626" xr:uid="{00000000-0005-0000-0000-00008E2B0000}"/>
    <cellStyle name="Input 2 2 4 2 2 9" xfId="11627" xr:uid="{00000000-0005-0000-0000-00008F2B0000}"/>
    <cellStyle name="Input 2 2 4 2 3" xfId="11628" xr:uid="{00000000-0005-0000-0000-0000902B0000}"/>
    <cellStyle name="Input 2 2 4 2 3 2" xfId="11629" xr:uid="{00000000-0005-0000-0000-0000912B0000}"/>
    <cellStyle name="Input 2 2 4 2 3 2 2" xfId="11630" xr:uid="{00000000-0005-0000-0000-0000922B0000}"/>
    <cellStyle name="Input 2 2 4 2 3 2 3" xfId="11631" xr:uid="{00000000-0005-0000-0000-0000932B0000}"/>
    <cellStyle name="Input 2 2 4 2 3 2 4" xfId="11632" xr:uid="{00000000-0005-0000-0000-0000942B0000}"/>
    <cellStyle name="Input 2 2 4 2 3 2 5" xfId="11633" xr:uid="{00000000-0005-0000-0000-0000952B0000}"/>
    <cellStyle name="Input 2 2 4 2 3 2 6" xfId="11634" xr:uid="{00000000-0005-0000-0000-0000962B0000}"/>
    <cellStyle name="Input 2 2 4 2 3 2 7" xfId="11635" xr:uid="{00000000-0005-0000-0000-0000972B0000}"/>
    <cellStyle name="Input 2 2 4 2 3 3" xfId="11636" xr:uid="{00000000-0005-0000-0000-0000982B0000}"/>
    <cellStyle name="Input 2 2 4 2 3 4" xfId="11637" xr:uid="{00000000-0005-0000-0000-0000992B0000}"/>
    <cellStyle name="Input 2 2 4 2 3 5" xfId="11638" xr:uid="{00000000-0005-0000-0000-00009A2B0000}"/>
    <cellStyle name="Input 2 2 4 2 4" xfId="11639" xr:uid="{00000000-0005-0000-0000-00009B2B0000}"/>
    <cellStyle name="Input 2 2 4 2 4 2" xfId="11640" xr:uid="{00000000-0005-0000-0000-00009C2B0000}"/>
    <cellStyle name="Input 2 2 4 2 4 2 2" xfId="11641" xr:uid="{00000000-0005-0000-0000-00009D2B0000}"/>
    <cellStyle name="Input 2 2 4 2 4 2 3" xfId="11642" xr:uid="{00000000-0005-0000-0000-00009E2B0000}"/>
    <cellStyle name="Input 2 2 4 2 4 2 4" xfId="11643" xr:uid="{00000000-0005-0000-0000-00009F2B0000}"/>
    <cellStyle name="Input 2 2 4 2 4 2 5" xfId="11644" xr:uid="{00000000-0005-0000-0000-0000A02B0000}"/>
    <cellStyle name="Input 2 2 4 2 4 2 6" xfId="11645" xr:uid="{00000000-0005-0000-0000-0000A12B0000}"/>
    <cellStyle name="Input 2 2 4 2 4 2 7" xfId="11646" xr:uid="{00000000-0005-0000-0000-0000A22B0000}"/>
    <cellStyle name="Input 2 2 4 2 4 3" xfId="11647" xr:uid="{00000000-0005-0000-0000-0000A32B0000}"/>
    <cellStyle name="Input 2 2 4 2 4 4" xfId="11648" xr:uid="{00000000-0005-0000-0000-0000A42B0000}"/>
    <cellStyle name="Input 2 2 4 2 4 5" xfId="11649" xr:uid="{00000000-0005-0000-0000-0000A52B0000}"/>
    <cellStyle name="Input 2 2 4 2 5" xfId="11650" xr:uid="{00000000-0005-0000-0000-0000A62B0000}"/>
    <cellStyle name="Input 2 2 4 2 5 2" xfId="11651" xr:uid="{00000000-0005-0000-0000-0000A72B0000}"/>
    <cellStyle name="Input 2 2 4 2 5 2 2" xfId="11652" xr:uid="{00000000-0005-0000-0000-0000A82B0000}"/>
    <cellStyle name="Input 2 2 4 2 5 2 3" xfId="11653" xr:uid="{00000000-0005-0000-0000-0000A92B0000}"/>
    <cellStyle name="Input 2 2 4 2 5 2 4" xfId="11654" xr:uid="{00000000-0005-0000-0000-0000AA2B0000}"/>
    <cellStyle name="Input 2 2 4 2 5 2 5" xfId="11655" xr:uid="{00000000-0005-0000-0000-0000AB2B0000}"/>
    <cellStyle name="Input 2 2 4 2 5 2 6" xfId="11656" xr:uid="{00000000-0005-0000-0000-0000AC2B0000}"/>
    <cellStyle name="Input 2 2 4 2 5 2 7" xfId="11657" xr:uid="{00000000-0005-0000-0000-0000AD2B0000}"/>
    <cellStyle name="Input 2 2 4 2 5 3" xfId="11658" xr:uid="{00000000-0005-0000-0000-0000AE2B0000}"/>
    <cellStyle name="Input 2 2 4 2 5 4" xfId="11659" xr:uid="{00000000-0005-0000-0000-0000AF2B0000}"/>
    <cellStyle name="Input 2 2 4 2 5 5" xfId="11660" xr:uid="{00000000-0005-0000-0000-0000B02B0000}"/>
    <cellStyle name="Input 2 2 4 2 6" xfId="11661" xr:uid="{00000000-0005-0000-0000-0000B12B0000}"/>
    <cellStyle name="Input 2 2 4 2 6 2" xfId="11662" xr:uid="{00000000-0005-0000-0000-0000B22B0000}"/>
    <cellStyle name="Input 2 2 4 2 6 3" xfId="11663" xr:uid="{00000000-0005-0000-0000-0000B32B0000}"/>
    <cellStyle name="Input 2 2 4 2 6 4" xfId="11664" xr:uid="{00000000-0005-0000-0000-0000B42B0000}"/>
    <cellStyle name="Input 2 2 4 2 6 5" xfId="11665" xr:uid="{00000000-0005-0000-0000-0000B52B0000}"/>
    <cellStyle name="Input 2 2 4 2 6 6" xfId="11666" xr:uid="{00000000-0005-0000-0000-0000B62B0000}"/>
    <cellStyle name="Input 2 2 4 2 6 7" xfId="11667" xr:uid="{00000000-0005-0000-0000-0000B72B0000}"/>
    <cellStyle name="Input 2 2 4 2 6 8" xfId="11668" xr:uid="{00000000-0005-0000-0000-0000B82B0000}"/>
    <cellStyle name="Input 2 2 4 2 7" xfId="11669" xr:uid="{00000000-0005-0000-0000-0000B92B0000}"/>
    <cellStyle name="Input 2 2 4 2 7 2" xfId="11670" xr:uid="{00000000-0005-0000-0000-0000BA2B0000}"/>
    <cellStyle name="Input 2 2 4 2 7 3" xfId="11671" xr:uid="{00000000-0005-0000-0000-0000BB2B0000}"/>
    <cellStyle name="Input 2 2 4 2 7 4" xfId="11672" xr:uid="{00000000-0005-0000-0000-0000BC2B0000}"/>
    <cellStyle name="Input 2 2 4 2 7 5" xfId="11673" xr:uid="{00000000-0005-0000-0000-0000BD2B0000}"/>
    <cellStyle name="Input 2 2 4 2 7 6" xfId="11674" xr:uid="{00000000-0005-0000-0000-0000BE2B0000}"/>
    <cellStyle name="Input 2 2 4 2 7 7" xfId="11675" xr:uid="{00000000-0005-0000-0000-0000BF2B0000}"/>
    <cellStyle name="Input 2 2 4 2 8" xfId="11676" xr:uid="{00000000-0005-0000-0000-0000C02B0000}"/>
    <cellStyle name="Input 2 2 4 2 8 2" xfId="11677" xr:uid="{00000000-0005-0000-0000-0000C12B0000}"/>
    <cellStyle name="Input 2 2 4 2 8 3" xfId="11678" xr:uid="{00000000-0005-0000-0000-0000C22B0000}"/>
    <cellStyle name="Input 2 2 4 2 8 4" xfId="11679" xr:uid="{00000000-0005-0000-0000-0000C32B0000}"/>
    <cellStyle name="Input 2 2 4 2 8 5" xfId="11680" xr:uid="{00000000-0005-0000-0000-0000C42B0000}"/>
    <cellStyle name="Input 2 2 4 2 9" xfId="11681" xr:uid="{00000000-0005-0000-0000-0000C52B0000}"/>
    <cellStyle name="Input 2 2 4 2 9 2" xfId="11682" xr:uid="{00000000-0005-0000-0000-0000C62B0000}"/>
    <cellStyle name="Input 2 2 4 2 9 3" xfId="11683" xr:uid="{00000000-0005-0000-0000-0000C72B0000}"/>
    <cellStyle name="Input 2 2 4 2 9 4" xfId="11684" xr:uid="{00000000-0005-0000-0000-0000C82B0000}"/>
    <cellStyle name="Input 2 2 4 2 9 5" xfId="11685" xr:uid="{00000000-0005-0000-0000-0000C92B0000}"/>
    <cellStyle name="Input 2 2 4 3" xfId="11686" xr:uid="{00000000-0005-0000-0000-0000CA2B0000}"/>
    <cellStyle name="Input 2 2 4 3 10" xfId="11687" xr:uid="{00000000-0005-0000-0000-0000CB2B0000}"/>
    <cellStyle name="Input 2 2 4 3 2" xfId="11688" xr:uid="{00000000-0005-0000-0000-0000CC2B0000}"/>
    <cellStyle name="Input 2 2 4 3 2 2" xfId="11689" xr:uid="{00000000-0005-0000-0000-0000CD2B0000}"/>
    <cellStyle name="Input 2 2 4 3 2 2 2" xfId="11690" xr:uid="{00000000-0005-0000-0000-0000CE2B0000}"/>
    <cellStyle name="Input 2 2 4 3 2 2 3" xfId="11691" xr:uid="{00000000-0005-0000-0000-0000CF2B0000}"/>
    <cellStyle name="Input 2 2 4 3 2 2 4" xfId="11692" xr:uid="{00000000-0005-0000-0000-0000D02B0000}"/>
    <cellStyle name="Input 2 2 4 3 2 2 5" xfId="11693" xr:uid="{00000000-0005-0000-0000-0000D12B0000}"/>
    <cellStyle name="Input 2 2 4 3 2 2 6" xfId="11694" xr:uid="{00000000-0005-0000-0000-0000D22B0000}"/>
    <cellStyle name="Input 2 2 4 3 2 2 7" xfId="11695" xr:uid="{00000000-0005-0000-0000-0000D32B0000}"/>
    <cellStyle name="Input 2 2 4 3 2 3" xfId="11696" xr:uid="{00000000-0005-0000-0000-0000D42B0000}"/>
    <cellStyle name="Input 2 2 4 3 2 4" xfId="11697" xr:uid="{00000000-0005-0000-0000-0000D52B0000}"/>
    <cellStyle name="Input 2 2 4 3 3" xfId="11698" xr:uid="{00000000-0005-0000-0000-0000D62B0000}"/>
    <cellStyle name="Input 2 2 4 3 3 2" xfId="11699" xr:uid="{00000000-0005-0000-0000-0000D72B0000}"/>
    <cellStyle name="Input 2 2 4 3 3 2 2" xfId="11700" xr:uid="{00000000-0005-0000-0000-0000D82B0000}"/>
    <cellStyle name="Input 2 2 4 3 3 2 3" xfId="11701" xr:uid="{00000000-0005-0000-0000-0000D92B0000}"/>
    <cellStyle name="Input 2 2 4 3 3 2 4" xfId="11702" xr:uid="{00000000-0005-0000-0000-0000DA2B0000}"/>
    <cellStyle name="Input 2 2 4 3 3 2 5" xfId="11703" xr:uid="{00000000-0005-0000-0000-0000DB2B0000}"/>
    <cellStyle name="Input 2 2 4 3 3 2 6" xfId="11704" xr:uid="{00000000-0005-0000-0000-0000DC2B0000}"/>
    <cellStyle name="Input 2 2 4 3 3 2 7" xfId="11705" xr:uid="{00000000-0005-0000-0000-0000DD2B0000}"/>
    <cellStyle name="Input 2 2 4 3 3 3" xfId="11706" xr:uid="{00000000-0005-0000-0000-0000DE2B0000}"/>
    <cellStyle name="Input 2 2 4 3 3 4" xfId="11707" xr:uid="{00000000-0005-0000-0000-0000DF2B0000}"/>
    <cellStyle name="Input 2 2 4 3 4" xfId="11708" xr:uid="{00000000-0005-0000-0000-0000E02B0000}"/>
    <cellStyle name="Input 2 2 4 3 4 2" xfId="11709" xr:uid="{00000000-0005-0000-0000-0000E12B0000}"/>
    <cellStyle name="Input 2 2 4 3 4 2 2" xfId="11710" xr:uid="{00000000-0005-0000-0000-0000E22B0000}"/>
    <cellStyle name="Input 2 2 4 3 4 2 3" xfId="11711" xr:uid="{00000000-0005-0000-0000-0000E32B0000}"/>
    <cellStyle name="Input 2 2 4 3 4 2 4" xfId="11712" xr:uid="{00000000-0005-0000-0000-0000E42B0000}"/>
    <cellStyle name="Input 2 2 4 3 4 2 5" xfId="11713" xr:uid="{00000000-0005-0000-0000-0000E52B0000}"/>
    <cellStyle name="Input 2 2 4 3 4 2 6" xfId="11714" xr:uid="{00000000-0005-0000-0000-0000E62B0000}"/>
    <cellStyle name="Input 2 2 4 3 4 2 7" xfId="11715" xr:uid="{00000000-0005-0000-0000-0000E72B0000}"/>
    <cellStyle name="Input 2 2 4 3 4 3" xfId="11716" xr:uid="{00000000-0005-0000-0000-0000E82B0000}"/>
    <cellStyle name="Input 2 2 4 3 4 4" xfId="11717" xr:uid="{00000000-0005-0000-0000-0000E92B0000}"/>
    <cellStyle name="Input 2 2 4 3 5" xfId="11718" xr:uid="{00000000-0005-0000-0000-0000EA2B0000}"/>
    <cellStyle name="Input 2 2 4 3 5 2" xfId="11719" xr:uid="{00000000-0005-0000-0000-0000EB2B0000}"/>
    <cellStyle name="Input 2 2 4 3 5 3" xfId="11720" xr:uid="{00000000-0005-0000-0000-0000EC2B0000}"/>
    <cellStyle name="Input 2 2 4 3 5 4" xfId="11721" xr:uid="{00000000-0005-0000-0000-0000ED2B0000}"/>
    <cellStyle name="Input 2 2 4 3 5 5" xfId="11722" xr:uid="{00000000-0005-0000-0000-0000EE2B0000}"/>
    <cellStyle name="Input 2 2 4 3 5 6" xfId="11723" xr:uid="{00000000-0005-0000-0000-0000EF2B0000}"/>
    <cellStyle name="Input 2 2 4 3 5 7" xfId="11724" xr:uid="{00000000-0005-0000-0000-0000F02B0000}"/>
    <cellStyle name="Input 2 2 4 3 5 8" xfId="11725" xr:uid="{00000000-0005-0000-0000-0000F12B0000}"/>
    <cellStyle name="Input 2 2 4 3 6" xfId="11726" xr:uid="{00000000-0005-0000-0000-0000F22B0000}"/>
    <cellStyle name="Input 2 2 4 3 6 2" xfId="11727" xr:uid="{00000000-0005-0000-0000-0000F32B0000}"/>
    <cellStyle name="Input 2 2 4 3 6 3" xfId="11728" xr:uid="{00000000-0005-0000-0000-0000F42B0000}"/>
    <cellStyle name="Input 2 2 4 3 6 4" xfId="11729" xr:uid="{00000000-0005-0000-0000-0000F52B0000}"/>
    <cellStyle name="Input 2 2 4 3 6 5" xfId="11730" xr:uid="{00000000-0005-0000-0000-0000F62B0000}"/>
    <cellStyle name="Input 2 2 4 3 6 6" xfId="11731" xr:uid="{00000000-0005-0000-0000-0000F72B0000}"/>
    <cellStyle name="Input 2 2 4 3 6 7" xfId="11732" xr:uid="{00000000-0005-0000-0000-0000F82B0000}"/>
    <cellStyle name="Input 2 2 4 3 7" xfId="11733" xr:uid="{00000000-0005-0000-0000-0000F92B0000}"/>
    <cellStyle name="Input 2 2 4 3 8" xfId="11734" xr:uid="{00000000-0005-0000-0000-0000FA2B0000}"/>
    <cellStyle name="Input 2 2 4 3 9" xfId="11735" xr:uid="{00000000-0005-0000-0000-0000FB2B0000}"/>
    <cellStyle name="Input 2 2 4 4" xfId="11736" xr:uid="{00000000-0005-0000-0000-0000FC2B0000}"/>
    <cellStyle name="Input 2 2 4 4 10" xfId="11737" xr:uid="{00000000-0005-0000-0000-0000FD2B0000}"/>
    <cellStyle name="Input 2 2 4 4 2" xfId="11738" xr:uid="{00000000-0005-0000-0000-0000FE2B0000}"/>
    <cellStyle name="Input 2 2 4 4 2 2" xfId="11739" xr:uid="{00000000-0005-0000-0000-0000FF2B0000}"/>
    <cellStyle name="Input 2 2 4 4 2 2 2" xfId="11740" xr:uid="{00000000-0005-0000-0000-0000002C0000}"/>
    <cellStyle name="Input 2 2 4 4 2 2 3" xfId="11741" xr:uid="{00000000-0005-0000-0000-0000012C0000}"/>
    <cellStyle name="Input 2 2 4 4 2 2 4" xfId="11742" xr:uid="{00000000-0005-0000-0000-0000022C0000}"/>
    <cellStyle name="Input 2 2 4 4 2 2 5" xfId="11743" xr:uid="{00000000-0005-0000-0000-0000032C0000}"/>
    <cellStyle name="Input 2 2 4 4 2 2 6" xfId="11744" xr:uid="{00000000-0005-0000-0000-0000042C0000}"/>
    <cellStyle name="Input 2 2 4 4 2 2 7" xfId="11745" xr:uid="{00000000-0005-0000-0000-0000052C0000}"/>
    <cellStyle name="Input 2 2 4 4 2 3" xfId="11746" xr:uid="{00000000-0005-0000-0000-0000062C0000}"/>
    <cellStyle name="Input 2 2 4 4 2 4" xfId="11747" xr:uid="{00000000-0005-0000-0000-0000072C0000}"/>
    <cellStyle name="Input 2 2 4 4 3" xfId="11748" xr:uid="{00000000-0005-0000-0000-0000082C0000}"/>
    <cellStyle name="Input 2 2 4 4 3 2" xfId="11749" xr:uid="{00000000-0005-0000-0000-0000092C0000}"/>
    <cellStyle name="Input 2 2 4 4 3 2 2" xfId="11750" xr:uid="{00000000-0005-0000-0000-00000A2C0000}"/>
    <cellStyle name="Input 2 2 4 4 3 2 3" xfId="11751" xr:uid="{00000000-0005-0000-0000-00000B2C0000}"/>
    <cellStyle name="Input 2 2 4 4 3 2 4" xfId="11752" xr:uid="{00000000-0005-0000-0000-00000C2C0000}"/>
    <cellStyle name="Input 2 2 4 4 3 2 5" xfId="11753" xr:uid="{00000000-0005-0000-0000-00000D2C0000}"/>
    <cellStyle name="Input 2 2 4 4 3 2 6" xfId="11754" xr:uid="{00000000-0005-0000-0000-00000E2C0000}"/>
    <cellStyle name="Input 2 2 4 4 3 2 7" xfId="11755" xr:uid="{00000000-0005-0000-0000-00000F2C0000}"/>
    <cellStyle name="Input 2 2 4 4 3 3" xfId="11756" xr:uid="{00000000-0005-0000-0000-0000102C0000}"/>
    <cellStyle name="Input 2 2 4 4 3 4" xfId="11757" xr:uid="{00000000-0005-0000-0000-0000112C0000}"/>
    <cellStyle name="Input 2 2 4 4 4" xfId="11758" xr:uid="{00000000-0005-0000-0000-0000122C0000}"/>
    <cellStyle name="Input 2 2 4 4 4 2" xfId="11759" xr:uid="{00000000-0005-0000-0000-0000132C0000}"/>
    <cellStyle name="Input 2 2 4 4 4 2 2" xfId="11760" xr:uid="{00000000-0005-0000-0000-0000142C0000}"/>
    <cellStyle name="Input 2 2 4 4 4 2 3" xfId="11761" xr:uid="{00000000-0005-0000-0000-0000152C0000}"/>
    <cellStyle name="Input 2 2 4 4 4 2 4" xfId="11762" xr:uid="{00000000-0005-0000-0000-0000162C0000}"/>
    <cellStyle name="Input 2 2 4 4 4 2 5" xfId="11763" xr:uid="{00000000-0005-0000-0000-0000172C0000}"/>
    <cellStyle name="Input 2 2 4 4 4 2 6" xfId="11764" xr:uid="{00000000-0005-0000-0000-0000182C0000}"/>
    <cellStyle name="Input 2 2 4 4 4 2 7" xfId="11765" xr:uid="{00000000-0005-0000-0000-0000192C0000}"/>
    <cellStyle name="Input 2 2 4 4 4 3" xfId="11766" xr:uid="{00000000-0005-0000-0000-00001A2C0000}"/>
    <cellStyle name="Input 2 2 4 4 4 4" xfId="11767" xr:uid="{00000000-0005-0000-0000-00001B2C0000}"/>
    <cellStyle name="Input 2 2 4 4 5" xfId="11768" xr:uid="{00000000-0005-0000-0000-00001C2C0000}"/>
    <cellStyle name="Input 2 2 4 4 5 2" xfId="11769" xr:uid="{00000000-0005-0000-0000-00001D2C0000}"/>
    <cellStyle name="Input 2 2 4 4 5 3" xfId="11770" xr:uid="{00000000-0005-0000-0000-00001E2C0000}"/>
    <cellStyle name="Input 2 2 4 4 5 4" xfId="11771" xr:uid="{00000000-0005-0000-0000-00001F2C0000}"/>
    <cellStyle name="Input 2 2 4 4 5 5" xfId="11772" xr:uid="{00000000-0005-0000-0000-0000202C0000}"/>
    <cellStyle name="Input 2 2 4 4 5 6" xfId="11773" xr:uid="{00000000-0005-0000-0000-0000212C0000}"/>
    <cellStyle name="Input 2 2 4 4 5 7" xfId="11774" xr:uid="{00000000-0005-0000-0000-0000222C0000}"/>
    <cellStyle name="Input 2 2 4 4 5 8" xfId="11775" xr:uid="{00000000-0005-0000-0000-0000232C0000}"/>
    <cellStyle name="Input 2 2 4 4 6" xfId="11776" xr:uid="{00000000-0005-0000-0000-0000242C0000}"/>
    <cellStyle name="Input 2 2 4 4 6 2" xfId="11777" xr:uid="{00000000-0005-0000-0000-0000252C0000}"/>
    <cellStyle name="Input 2 2 4 4 6 3" xfId="11778" xr:uid="{00000000-0005-0000-0000-0000262C0000}"/>
    <cellStyle name="Input 2 2 4 4 6 4" xfId="11779" xr:uid="{00000000-0005-0000-0000-0000272C0000}"/>
    <cellStyle name="Input 2 2 4 4 6 5" xfId="11780" xr:uid="{00000000-0005-0000-0000-0000282C0000}"/>
    <cellStyle name="Input 2 2 4 4 6 6" xfId="11781" xr:uid="{00000000-0005-0000-0000-0000292C0000}"/>
    <cellStyle name="Input 2 2 4 4 6 7" xfId="11782" xr:uid="{00000000-0005-0000-0000-00002A2C0000}"/>
    <cellStyle name="Input 2 2 4 4 7" xfId="11783" xr:uid="{00000000-0005-0000-0000-00002B2C0000}"/>
    <cellStyle name="Input 2 2 4 4 8" xfId="11784" xr:uid="{00000000-0005-0000-0000-00002C2C0000}"/>
    <cellStyle name="Input 2 2 4 4 9" xfId="11785" xr:uid="{00000000-0005-0000-0000-00002D2C0000}"/>
    <cellStyle name="Input 2 2 4 5" xfId="11786" xr:uid="{00000000-0005-0000-0000-00002E2C0000}"/>
    <cellStyle name="Input 2 2 4 5 2" xfId="11787" xr:uid="{00000000-0005-0000-0000-00002F2C0000}"/>
    <cellStyle name="Input 2 2 4 5 2 2" xfId="11788" xr:uid="{00000000-0005-0000-0000-0000302C0000}"/>
    <cellStyle name="Input 2 2 4 5 2 3" xfId="11789" xr:uid="{00000000-0005-0000-0000-0000312C0000}"/>
    <cellStyle name="Input 2 2 4 5 2 4" xfId="11790" xr:uid="{00000000-0005-0000-0000-0000322C0000}"/>
    <cellStyle name="Input 2 2 4 5 2 5" xfId="11791" xr:uid="{00000000-0005-0000-0000-0000332C0000}"/>
    <cellStyle name="Input 2 2 4 5 2 6" xfId="11792" xr:uid="{00000000-0005-0000-0000-0000342C0000}"/>
    <cellStyle name="Input 2 2 4 5 2 7" xfId="11793" xr:uid="{00000000-0005-0000-0000-0000352C0000}"/>
    <cellStyle name="Input 2 2 4 5 3" xfId="11794" xr:uid="{00000000-0005-0000-0000-0000362C0000}"/>
    <cellStyle name="Input 2 2 4 5 4" xfId="11795" xr:uid="{00000000-0005-0000-0000-0000372C0000}"/>
    <cellStyle name="Input 2 2 4 5 5" xfId="11796" xr:uid="{00000000-0005-0000-0000-0000382C0000}"/>
    <cellStyle name="Input 2 2 4 6" xfId="11797" xr:uid="{00000000-0005-0000-0000-0000392C0000}"/>
    <cellStyle name="Input 2 2 4 6 2" xfId="11798" xr:uid="{00000000-0005-0000-0000-00003A2C0000}"/>
    <cellStyle name="Input 2 2 4 6 2 2" xfId="11799" xr:uid="{00000000-0005-0000-0000-00003B2C0000}"/>
    <cellStyle name="Input 2 2 4 6 2 3" xfId="11800" xr:uid="{00000000-0005-0000-0000-00003C2C0000}"/>
    <cellStyle name="Input 2 2 4 6 2 4" xfId="11801" xr:uid="{00000000-0005-0000-0000-00003D2C0000}"/>
    <cellStyle name="Input 2 2 4 6 2 5" xfId="11802" xr:uid="{00000000-0005-0000-0000-00003E2C0000}"/>
    <cellStyle name="Input 2 2 4 6 2 6" xfId="11803" xr:uid="{00000000-0005-0000-0000-00003F2C0000}"/>
    <cellStyle name="Input 2 2 4 6 2 7" xfId="11804" xr:uid="{00000000-0005-0000-0000-0000402C0000}"/>
    <cellStyle name="Input 2 2 4 6 3" xfId="11805" xr:uid="{00000000-0005-0000-0000-0000412C0000}"/>
    <cellStyle name="Input 2 2 4 6 4" xfId="11806" xr:uid="{00000000-0005-0000-0000-0000422C0000}"/>
    <cellStyle name="Input 2 2 4 6 5" xfId="11807" xr:uid="{00000000-0005-0000-0000-0000432C0000}"/>
    <cellStyle name="Input 2 2 4 7" xfId="11808" xr:uid="{00000000-0005-0000-0000-0000442C0000}"/>
    <cellStyle name="Input 2 2 4 7 2" xfId="11809" xr:uid="{00000000-0005-0000-0000-0000452C0000}"/>
    <cellStyle name="Input 2 2 4 7 2 2" xfId="11810" xr:uid="{00000000-0005-0000-0000-0000462C0000}"/>
    <cellStyle name="Input 2 2 4 7 2 3" xfId="11811" xr:uid="{00000000-0005-0000-0000-0000472C0000}"/>
    <cellStyle name="Input 2 2 4 7 2 4" xfId="11812" xr:uid="{00000000-0005-0000-0000-0000482C0000}"/>
    <cellStyle name="Input 2 2 4 7 2 5" xfId="11813" xr:uid="{00000000-0005-0000-0000-0000492C0000}"/>
    <cellStyle name="Input 2 2 4 7 2 6" xfId="11814" xr:uid="{00000000-0005-0000-0000-00004A2C0000}"/>
    <cellStyle name="Input 2 2 4 7 2 7" xfId="11815" xr:uid="{00000000-0005-0000-0000-00004B2C0000}"/>
    <cellStyle name="Input 2 2 4 7 3" xfId="11816" xr:uid="{00000000-0005-0000-0000-00004C2C0000}"/>
    <cellStyle name="Input 2 2 4 7 4" xfId="11817" xr:uid="{00000000-0005-0000-0000-00004D2C0000}"/>
    <cellStyle name="Input 2 2 4 7 5" xfId="11818" xr:uid="{00000000-0005-0000-0000-00004E2C0000}"/>
    <cellStyle name="Input 2 2 4 8" xfId="11819" xr:uid="{00000000-0005-0000-0000-00004F2C0000}"/>
    <cellStyle name="Input 2 2 4 8 2" xfId="11820" xr:uid="{00000000-0005-0000-0000-0000502C0000}"/>
    <cellStyle name="Input 2 2 4 8 2 2" xfId="11821" xr:uid="{00000000-0005-0000-0000-0000512C0000}"/>
    <cellStyle name="Input 2 2 4 8 2 3" xfId="11822" xr:uid="{00000000-0005-0000-0000-0000522C0000}"/>
    <cellStyle name="Input 2 2 4 8 2 4" xfId="11823" xr:uid="{00000000-0005-0000-0000-0000532C0000}"/>
    <cellStyle name="Input 2 2 4 8 2 5" xfId="11824" xr:uid="{00000000-0005-0000-0000-0000542C0000}"/>
    <cellStyle name="Input 2 2 4 8 2 6" xfId="11825" xr:uid="{00000000-0005-0000-0000-0000552C0000}"/>
    <cellStyle name="Input 2 2 4 8 2 7" xfId="11826" xr:uid="{00000000-0005-0000-0000-0000562C0000}"/>
    <cellStyle name="Input 2 2 4 8 3" xfId="11827" xr:uid="{00000000-0005-0000-0000-0000572C0000}"/>
    <cellStyle name="Input 2 2 4 8 4" xfId="11828" xr:uid="{00000000-0005-0000-0000-0000582C0000}"/>
    <cellStyle name="Input 2 2 4 8 5" xfId="11829" xr:uid="{00000000-0005-0000-0000-0000592C0000}"/>
    <cellStyle name="Input 2 2 4 9" xfId="11830" xr:uid="{00000000-0005-0000-0000-00005A2C0000}"/>
    <cellStyle name="Input 2 2 4 9 2" xfId="11831" xr:uid="{00000000-0005-0000-0000-00005B2C0000}"/>
    <cellStyle name="Input 2 2 4 9 3" xfId="11832" xr:uid="{00000000-0005-0000-0000-00005C2C0000}"/>
    <cellStyle name="Input 2 2 4 9 4" xfId="11833" xr:uid="{00000000-0005-0000-0000-00005D2C0000}"/>
    <cellStyle name="Input 2 2 4 9 5" xfId="11834" xr:uid="{00000000-0005-0000-0000-00005E2C0000}"/>
    <cellStyle name="Input 2 2 4 9 6" xfId="11835" xr:uid="{00000000-0005-0000-0000-00005F2C0000}"/>
    <cellStyle name="Input 2 2 4 9 7" xfId="11836" xr:uid="{00000000-0005-0000-0000-0000602C0000}"/>
    <cellStyle name="Input 2 2 4 9 8" xfId="11837" xr:uid="{00000000-0005-0000-0000-0000612C0000}"/>
    <cellStyle name="Input 2 2 5" xfId="11838" xr:uid="{00000000-0005-0000-0000-0000622C0000}"/>
    <cellStyle name="Input 2 2 5 10" xfId="11839" xr:uid="{00000000-0005-0000-0000-0000632C0000}"/>
    <cellStyle name="Input 2 2 5 10 2" xfId="11840" xr:uid="{00000000-0005-0000-0000-0000642C0000}"/>
    <cellStyle name="Input 2 2 5 10 3" xfId="11841" xr:uid="{00000000-0005-0000-0000-0000652C0000}"/>
    <cellStyle name="Input 2 2 5 10 4" xfId="11842" xr:uid="{00000000-0005-0000-0000-0000662C0000}"/>
    <cellStyle name="Input 2 2 5 10 5" xfId="11843" xr:uid="{00000000-0005-0000-0000-0000672C0000}"/>
    <cellStyle name="Input 2 2 5 11" xfId="11844" xr:uid="{00000000-0005-0000-0000-0000682C0000}"/>
    <cellStyle name="Input 2 2 5 11 2" xfId="11845" xr:uid="{00000000-0005-0000-0000-0000692C0000}"/>
    <cellStyle name="Input 2 2 5 11 3" xfId="11846" xr:uid="{00000000-0005-0000-0000-00006A2C0000}"/>
    <cellStyle name="Input 2 2 5 11 4" xfId="11847" xr:uid="{00000000-0005-0000-0000-00006B2C0000}"/>
    <cellStyle name="Input 2 2 5 11 5" xfId="11848" xr:uid="{00000000-0005-0000-0000-00006C2C0000}"/>
    <cellStyle name="Input 2 2 5 12" xfId="11849" xr:uid="{00000000-0005-0000-0000-00006D2C0000}"/>
    <cellStyle name="Input 2 2 5 12 2" xfId="11850" xr:uid="{00000000-0005-0000-0000-00006E2C0000}"/>
    <cellStyle name="Input 2 2 5 12 3" xfId="11851" xr:uid="{00000000-0005-0000-0000-00006F2C0000}"/>
    <cellStyle name="Input 2 2 5 12 4" xfId="11852" xr:uid="{00000000-0005-0000-0000-0000702C0000}"/>
    <cellStyle name="Input 2 2 5 12 5" xfId="11853" xr:uid="{00000000-0005-0000-0000-0000712C0000}"/>
    <cellStyle name="Input 2 2 5 13" xfId="11854" xr:uid="{00000000-0005-0000-0000-0000722C0000}"/>
    <cellStyle name="Input 2 2 5 13 2" xfId="11855" xr:uid="{00000000-0005-0000-0000-0000732C0000}"/>
    <cellStyle name="Input 2 2 5 13 3" xfId="11856" xr:uid="{00000000-0005-0000-0000-0000742C0000}"/>
    <cellStyle name="Input 2 2 5 13 4" xfId="11857" xr:uid="{00000000-0005-0000-0000-0000752C0000}"/>
    <cellStyle name="Input 2 2 5 13 5" xfId="11858" xr:uid="{00000000-0005-0000-0000-0000762C0000}"/>
    <cellStyle name="Input 2 2 5 14" xfId="11859" xr:uid="{00000000-0005-0000-0000-0000772C0000}"/>
    <cellStyle name="Input 2 2 5 14 2" xfId="11860" xr:uid="{00000000-0005-0000-0000-0000782C0000}"/>
    <cellStyle name="Input 2 2 5 14 3" xfId="11861" xr:uid="{00000000-0005-0000-0000-0000792C0000}"/>
    <cellStyle name="Input 2 2 5 14 4" xfId="11862" xr:uid="{00000000-0005-0000-0000-00007A2C0000}"/>
    <cellStyle name="Input 2 2 5 14 5" xfId="11863" xr:uid="{00000000-0005-0000-0000-00007B2C0000}"/>
    <cellStyle name="Input 2 2 5 15" xfId="11864" xr:uid="{00000000-0005-0000-0000-00007C2C0000}"/>
    <cellStyle name="Input 2 2 5 15 2" xfId="11865" xr:uid="{00000000-0005-0000-0000-00007D2C0000}"/>
    <cellStyle name="Input 2 2 5 15 3" xfId="11866" xr:uid="{00000000-0005-0000-0000-00007E2C0000}"/>
    <cellStyle name="Input 2 2 5 15 4" xfId="11867" xr:uid="{00000000-0005-0000-0000-00007F2C0000}"/>
    <cellStyle name="Input 2 2 5 15 5" xfId="11868" xr:uid="{00000000-0005-0000-0000-0000802C0000}"/>
    <cellStyle name="Input 2 2 5 16" xfId="11869" xr:uid="{00000000-0005-0000-0000-0000812C0000}"/>
    <cellStyle name="Input 2 2 5 16 2" xfId="11870" xr:uid="{00000000-0005-0000-0000-0000822C0000}"/>
    <cellStyle name="Input 2 2 5 16 3" xfId="11871" xr:uid="{00000000-0005-0000-0000-0000832C0000}"/>
    <cellStyle name="Input 2 2 5 16 4" xfId="11872" xr:uid="{00000000-0005-0000-0000-0000842C0000}"/>
    <cellStyle name="Input 2 2 5 16 5" xfId="11873" xr:uid="{00000000-0005-0000-0000-0000852C0000}"/>
    <cellStyle name="Input 2 2 5 17" xfId="11874" xr:uid="{00000000-0005-0000-0000-0000862C0000}"/>
    <cellStyle name="Input 2 2 5 17 2" xfId="11875" xr:uid="{00000000-0005-0000-0000-0000872C0000}"/>
    <cellStyle name="Input 2 2 5 17 3" xfId="11876" xr:uid="{00000000-0005-0000-0000-0000882C0000}"/>
    <cellStyle name="Input 2 2 5 17 4" xfId="11877" xr:uid="{00000000-0005-0000-0000-0000892C0000}"/>
    <cellStyle name="Input 2 2 5 17 5" xfId="11878" xr:uid="{00000000-0005-0000-0000-00008A2C0000}"/>
    <cellStyle name="Input 2 2 5 18" xfId="11879" xr:uid="{00000000-0005-0000-0000-00008B2C0000}"/>
    <cellStyle name="Input 2 2 5 2" xfId="11880" xr:uid="{00000000-0005-0000-0000-00008C2C0000}"/>
    <cellStyle name="Input 2 2 5 2 10" xfId="11881" xr:uid="{00000000-0005-0000-0000-00008D2C0000}"/>
    <cellStyle name="Input 2 2 5 2 2" xfId="11882" xr:uid="{00000000-0005-0000-0000-00008E2C0000}"/>
    <cellStyle name="Input 2 2 5 2 2 2" xfId="11883" xr:uid="{00000000-0005-0000-0000-00008F2C0000}"/>
    <cellStyle name="Input 2 2 5 2 2 2 2" xfId="11884" xr:uid="{00000000-0005-0000-0000-0000902C0000}"/>
    <cellStyle name="Input 2 2 5 2 2 2 3" xfId="11885" xr:uid="{00000000-0005-0000-0000-0000912C0000}"/>
    <cellStyle name="Input 2 2 5 2 2 2 4" xfId="11886" xr:uid="{00000000-0005-0000-0000-0000922C0000}"/>
    <cellStyle name="Input 2 2 5 2 2 2 5" xfId="11887" xr:uid="{00000000-0005-0000-0000-0000932C0000}"/>
    <cellStyle name="Input 2 2 5 2 2 2 6" xfId="11888" xr:uid="{00000000-0005-0000-0000-0000942C0000}"/>
    <cellStyle name="Input 2 2 5 2 2 2 7" xfId="11889" xr:uid="{00000000-0005-0000-0000-0000952C0000}"/>
    <cellStyle name="Input 2 2 5 2 2 3" xfId="11890" xr:uid="{00000000-0005-0000-0000-0000962C0000}"/>
    <cellStyle name="Input 2 2 5 2 2 4" xfId="11891" xr:uid="{00000000-0005-0000-0000-0000972C0000}"/>
    <cellStyle name="Input 2 2 5 2 3" xfId="11892" xr:uid="{00000000-0005-0000-0000-0000982C0000}"/>
    <cellStyle name="Input 2 2 5 2 3 2" xfId="11893" xr:uid="{00000000-0005-0000-0000-0000992C0000}"/>
    <cellStyle name="Input 2 2 5 2 3 2 2" xfId="11894" xr:uid="{00000000-0005-0000-0000-00009A2C0000}"/>
    <cellStyle name="Input 2 2 5 2 3 2 3" xfId="11895" xr:uid="{00000000-0005-0000-0000-00009B2C0000}"/>
    <cellStyle name="Input 2 2 5 2 3 2 4" xfId="11896" xr:uid="{00000000-0005-0000-0000-00009C2C0000}"/>
    <cellStyle name="Input 2 2 5 2 3 2 5" xfId="11897" xr:uid="{00000000-0005-0000-0000-00009D2C0000}"/>
    <cellStyle name="Input 2 2 5 2 3 2 6" xfId="11898" xr:uid="{00000000-0005-0000-0000-00009E2C0000}"/>
    <cellStyle name="Input 2 2 5 2 3 2 7" xfId="11899" xr:uid="{00000000-0005-0000-0000-00009F2C0000}"/>
    <cellStyle name="Input 2 2 5 2 3 3" xfId="11900" xr:uid="{00000000-0005-0000-0000-0000A02C0000}"/>
    <cellStyle name="Input 2 2 5 2 3 4" xfId="11901" xr:uid="{00000000-0005-0000-0000-0000A12C0000}"/>
    <cellStyle name="Input 2 2 5 2 4" xfId="11902" xr:uid="{00000000-0005-0000-0000-0000A22C0000}"/>
    <cellStyle name="Input 2 2 5 2 4 2" xfId="11903" xr:uid="{00000000-0005-0000-0000-0000A32C0000}"/>
    <cellStyle name="Input 2 2 5 2 4 2 2" xfId="11904" xr:uid="{00000000-0005-0000-0000-0000A42C0000}"/>
    <cellStyle name="Input 2 2 5 2 4 2 3" xfId="11905" xr:uid="{00000000-0005-0000-0000-0000A52C0000}"/>
    <cellStyle name="Input 2 2 5 2 4 2 4" xfId="11906" xr:uid="{00000000-0005-0000-0000-0000A62C0000}"/>
    <cellStyle name="Input 2 2 5 2 4 2 5" xfId="11907" xr:uid="{00000000-0005-0000-0000-0000A72C0000}"/>
    <cellStyle name="Input 2 2 5 2 4 2 6" xfId="11908" xr:uid="{00000000-0005-0000-0000-0000A82C0000}"/>
    <cellStyle name="Input 2 2 5 2 4 2 7" xfId="11909" xr:uid="{00000000-0005-0000-0000-0000A92C0000}"/>
    <cellStyle name="Input 2 2 5 2 4 3" xfId="11910" xr:uid="{00000000-0005-0000-0000-0000AA2C0000}"/>
    <cellStyle name="Input 2 2 5 2 4 4" xfId="11911" xr:uid="{00000000-0005-0000-0000-0000AB2C0000}"/>
    <cellStyle name="Input 2 2 5 2 5" xfId="11912" xr:uid="{00000000-0005-0000-0000-0000AC2C0000}"/>
    <cellStyle name="Input 2 2 5 2 5 2" xfId="11913" xr:uid="{00000000-0005-0000-0000-0000AD2C0000}"/>
    <cellStyle name="Input 2 2 5 2 5 3" xfId="11914" xr:uid="{00000000-0005-0000-0000-0000AE2C0000}"/>
    <cellStyle name="Input 2 2 5 2 5 4" xfId="11915" xr:uid="{00000000-0005-0000-0000-0000AF2C0000}"/>
    <cellStyle name="Input 2 2 5 2 5 5" xfId="11916" xr:uid="{00000000-0005-0000-0000-0000B02C0000}"/>
    <cellStyle name="Input 2 2 5 2 5 6" xfId="11917" xr:uid="{00000000-0005-0000-0000-0000B12C0000}"/>
    <cellStyle name="Input 2 2 5 2 5 7" xfId="11918" xr:uid="{00000000-0005-0000-0000-0000B22C0000}"/>
    <cellStyle name="Input 2 2 5 2 5 8" xfId="11919" xr:uid="{00000000-0005-0000-0000-0000B32C0000}"/>
    <cellStyle name="Input 2 2 5 2 6" xfId="11920" xr:uid="{00000000-0005-0000-0000-0000B42C0000}"/>
    <cellStyle name="Input 2 2 5 2 6 2" xfId="11921" xr:uid="{00000000-0005-0000-0000-0000B52C0000}"/>
    <cellStyle name="Input 2 2 5 2 6 3" xfId="11922" xr:uid="{00000000-0005-0000-0000-0000B62C0000}"/>
    <cellStyle name="Input 2 2 5 2 6 4" xfId="11923" xr:uid="{00000000-0005-0000-0000-0000B72C0000}"/>
    <cellStyle name="Input 2 2 5 2 6 5" xfId="11924" xr:uid="{00000000-0005-0000-0000-0000B82C0000}"/>
    <cellStyle name="Input 2 2 5 2 6 6" xfId="11925" xr:uid="{00000000-0005-0000-0000-0000B92C0000}"/>
    <cellStyle name="Input 2 2 5 2 6 7" xfId="11926" xr:uid="{00000000-0005-0000-0000-0000BA2C0000}"/>
    <cellStyle name="Input 2 2 5 2 7" xfId="11927" xr:uid="{00000000-0005-0000-0000-0000BB2C0000}"/>
    <cellStyle name="Input 2 2 5 2 8" xfId="11928" xr:uid="{00000000-0005-0000-0000-0000BC2C0000}"/>
    <cellStyle name="Input 2 2 5 2 9" xfId="11929" xr:uid="{00000000-0005-0000-0000-0000BD2C0000}"/>
    <cellStyle name="Input 2 2 5 3" xfId="11930" xr:uid="{00000000-0005-0000-0000-0000BE2C0000}"/>
    <cellStyle name="Input 2 2 5 3 2" xfId="11931" xr:uid="{00000000-0005-0000-0000-0000BF2C0000}"/>
    <cellStyle name="Input 2 2 5 3 2 2" xfId="11932" xr:uid="{00000000-0005-0000-0000-0000C02C0000}"/>
    <cellStyle name="Input 2 2 5 3 2 3" xfId="11933" xr:uid="{00000000-0005-0000-0000-0000C12C0000}"/>
    <cellStyle name="Input 2 2 5 3 2 4" xfId="11934" xr:uid="{00000000-0005-0000-0000-0000C22C0000}"/>
    <cellStyle name="Input 2 2 5 3 2 5" xfId="11935" xr:uid="{00000000-0005-0000-0000-0000C32C0000}"/>
    <cellStyle name="Input 2 2 5 3 2 6" xfId="11936" xr:uid="{00000000-0005-0000-0000-0000C42C0000}"/>
    <cellStyle name="Input 2 2 5 3 2 7" xfId="11937" xr:uid="{00000000-0005-0000-0000-0000C52C0000}"/>
    <cellStyle name="Input 2 2 5 3 3" xfId="11938" xr:uid="{00000000-0005-0000-0000-0000C62C0000}"/>
    <cellStyle name="Input 2 2 5 3 4" xfId="11939" xr:uid="{00000000-0005-0000-0000-0000C72C0000}"/>
    <cellStyle name="Input 2 2 5 3 5" xfId="11940" xr:uid="{00000000-0005-0000-0000-0000C82C0000}"/>
    <cellStyle name="Input 2 2 5 4" xfId="11941" xr:uid="{00000000-0005-0000-0000-0000C92C0000}"/>
    <cellStyle name="Input 2 2 5 4 2" xfId="11942" xr:uid="{00000000-0005-0000-0000-0000CA2C0000}"/>
    <cellStyle name="Input 2 2 5 4 2 2" xfId="11943" xr:uid="{00000000-0005-0000-0000-0000CB2C0000}"/>
    <cellStyle name="Input 2 2 5 4 2 3" xfId="11944" xr:uid="{00000000-0005-0000-0000-0000CC2C0000}"/>
    <cellStyle name="Input 2 2 5 4 2 4" xfId="11945" xr:uid="{00000000-0005-0000-0000-0000CD2C0000}"/>
    <cellStyle name="Input 2 2 5 4 2 5" xfId="11946" xr:uid="{00000000-0005-0000-0000-0000CE2C0000}"/>
    <cellStyle name="Input 2 2 5 4 2 6" xfId="11947" xr:uid="{00000000-0005-0000-0000-0000CF2C0000}"/>
    <cellStyle name="Input 2 2 5 4 2 7" xfId="11948" xr:uid="{00000000-0005-0000-0000-0000D02C0000}"/>
    <cellStyle name="Input 2 2 5 4 3" xfId="11949" xr:uid="{00000000-0005-0000-0000-0000D12C0000}"/>
    <cellStyle name="Input 2 2 5 4 4" xfId="11950" xr:uid="{00000000-0005-0000-0000-0000D22C0000}"/>
    <cellStyle name="Input 2 2 5 4 5" xfId="11951" xr:uid="{00000000-0005-0000-0000-0000D32C0000}"/>
    <cellStyle name="Input 2 2 5 5" xfId="11952" xr:uid="{00000000-0005-0000-0000-0000D42C0000}"/>
    <cellStyle name="Input 2 2 5 5 2" xfId="11953" xr:uid="{00000000-0005-0000-0000-0000D52C0000}"/>
    <cellStyle name="Input 2 2 5 5 2 2" xfId="11954" xr:uid="{00000000-0005-0000-0000-0000D62C0000}"/>
    <cellStyle name="Input 2 2 5 5 2 3" xfId="11955" xr:uid="{00000000-0005-0000-0000-0000D72C0000}"/>
    <cellStyle name="Input 2 2 5 5 2 4" xfId="11956" xr:uid="{00000000-0005-0000-0000-0000D82C0000}"/>
    <cellStyle name="Input 2 2 5 5 2 5" xfId="11957" xr:uid="{00000000-0005-0000-0000-0000D92C0000}"/>
    <cellStyle name="Input 2 2 5 5 2 6" xfId="11958" xr:uid="{00000000-0005-0000-0000-0000DA2C0000}"/>
    <cellStyle name="Input 2 2 5 5 2 7" xfId="11959" xr:uid="{00000000-0005-0000-0000-0000DB2C0000}"/>
    <cellStyle name="Input 2 2 5 5 3" xfId="11960" xr:uid="{00000000-0005-0000-0000-0000DC2C0000}"/>
    <cellStyle name="Input 2 2 5 5 4" xfId="11961" xr:uid="{00000000-0005-0000-0000-0000DD2C0000}"/>
    <cellStyle name="Input 2 2 5 5 5" xfId="11962" xr:uid="{00000000-0005-0000-0000-0000DE2C0000}"/>
    <cellStyle name="Input 2 2 5 6" xfId="11963" xr:uid="{00000000-0005-0000-0000-0000DF2C0000}"/>
    <cellStyle name="Input 2 2 5 6 2" xfId="11964" xr:uid="{00000000-0005-0000-0000-0000E02C0000}"/>
    <cellStyle name="Input 2 2 5 6 3" xfId="11965" xr:uid="{00000000-0005-0000-0000-0000E12C0000}"/>
    <cellStyle name="Input 2 2 5 6 4" xfId="11966" xr:uid="{00000000-0005-0000-0000-0000E22C0000}"/>
    <cellStyle name="Input 2 2 5 6 5" xfId="11967" xr:uid="{00000000-0005-0000-0000-0000E32C0000}"/>
    <cellStyle name="Input 2 2 5 6 6" xfId="11968" xr:uid="{00000000-0005-0000-0000-0000E42C0000}"/>
    <cellStyle name="Input 2 2 5 6 7" xfId="11969" xr:uid="{00000000-0005-0000-0000-0000E52C0000}"/>
    <cellStyle name="Input 2 2 5 6 8" xfId="11970" xr:uid="{00000000-0005-0000-0000-0000E62C0000}"/>
    <cellStyle name="Input 2 2 5 7" xfId="11971" xr:uid="{00000000-0005-0000-0000-0000E72C0000}"/>
    <cellStyle name="Input 2 2 5 7 2" xfId="11972" xr:uid="{00000000-0005-0000-0000-0000E82C0000}"/>
    <cellStyle name="Input 2 2 5 7 3" xfId="11973" xr:uid="{00000000-0005-0000-0000-0000E92C0000}"/>
    <cellStyle name="Input 2 2 5 7 4" xfId="11974" xr:uid="{00000000-0005-0000-0000-0000EA2C0000}"/>
    <cellStyle name="Input 2 2 5 7 5" xfId="11975" xr:uid="{00000000-0005-0000-0000-0000EB2C0000}"/>
    <cellStyle name="Input 2 2 5 7 6" xfId="11976" xr:uid="{00000000-0005-0000-0000-0000EC2C0000}"/>
    <cellStyle name="Input 2 2 5 7 7" xfId="11977" xr:uid="{00000000-0005-0000-0000-0000ED2C0000}"/>
    <cellStyle name="Input 2 2 5 8" xfId="11978" xr:uid="{00000000-0005-0000-0000-0000EE2C0000}"/>
    <cellStyle name="Input 2 2 5 8 2" xfId="11979" xr:uid="{00000000-0005-0000-0000-0000EF2C0000}"/>
    <cellStyle name="Input 2 2 5 8 3" xfId="11980" xr:uid="{00000000-0005-0000-0000-0000F02C0000}"/>
    <cellStyle name="Input 2 2 5 8 4" xfId="11981" xr:uid="{00000000-0005-0000-0000-0000F12C0000}"/>
    <cellStyle name="Input 2 2 5 8 5" xfId="11982" xr:uid="{00000000-0005-0000-0000-0000F22C0000}"/>
    <cellStyle name="Input 2 2 5 9" xfId="11983" xr:uid="{00000000-0005-0000-0000-0000F32C0000}"/>
    <cellStyle name="Input 2 2 5 9 2" xfId="11984" xr:uid="{00000000-0005-0000-0000-0000F42C0000}"/>
    <cellStyle name="Input 2 2 5 9 3" xfId="11985" xr:uid="{00000000-0005-0000-0000-0000F52C0000}"/>
    <cellStyle name="Input 2 2 5 9 4" xfId="11986" xr:uid="{00000000-0005-0000-0000-0000F62C0000}"/>
    <cellStyle name="Input 2 2 5 9 5" xfId="11987" xr:uid="{00000000-0005-0000-0000-0000F72C0000}"/>
    <cellStyle name="Input 2 2 6" xfId="11988" xr:uid="{00000000-0005-0000-0000-0000F82C0000}"/>
    <cellStyle name="Input 2 2 6 10" xfId="11989" xr:uid="{00000000-0005-0000-0000-0000F92C0000}"/>
    <cellStyle name="Input 2 2 6 2" xfId="11990" xr:uid="{00000000-0005-0000-0000-0000FA2C0000}"/>
    <cellStyle name="Input 2 2 6 2 2" xfId="11991" xr:uid="{00000000-0005-0000-0000-0000FB2C0000}"/>
    <cellStyle name="Input 2 2 6 2 2 2" xfId="11992" xr:uid="{00000000-0005-0000-0000-0000FC2C0000}"/>
    <cellStyle name="Input 2 2 6 2 2 3" xfId="11993" xr:uid="{00000000-0005-0000-0000-0000FD2C0000}"/>
    <cellStyle name="Input 2 2 6 2 2 4" xfId="11994" xr:uid="{00000000-0005-0000-0000-0000FE2C0000}"/>
    <cellStyle name="Input 2 2 6 2 2 5" xfId="11995" xr:uid="{00000000-0005-0000-0000-0000FF2C0000}"/>
    <cellStyle name="Input 2 2 6 2 2 6" xfId="11996" xr:uid="{00000000-0005-0000-0000-0000002D0000}"/>
    <cellStyle name="Input 2 2 6 2 2 7" xfId="11997" xr:uid="{00000000-0005-0000-0000-0000012D0000}"/>
    <cellStyle name="Input 2 2 6 2 3" xfId="11998" xr:uid="{00000000-0005-0000-0000-0000022D0000}"/>
    <cellStyle name="Input 2 2 6 2 4" xfId="11999" xr:uid="{00000000-0005-0000-0000-0000032D0000}"/>
    <cellStyle name="Input 2 2 6 3" xfId="12000" xr:uid="{00000000-0005-0000-0000-0000042D0000}"/>
    <cellStyle name="Input 2 2 6 3 2" xfId="12001" xr:uid="{00000000-0005-0000-0000-0000052D0000}"/>
    <cellStyle name="Input 2 2 6 3 2 2" xfId="12002" xr:uid="{00000000-0005-0000-0000-0000062D0000}"/>
    <cellStyle name="Input 2 2 6 3 2 3" xfId="12003" xr:uid="{00000000-0005-0000-0000-0000072D0000}"/>
    <cellStyle name="Input 2 2 6 3 2 4" xfId="12004" xr:uid="{00000000-0005-0000-0000-0000082D0000}"/>
    <cellStyle name="Input 2 2 6 3 2 5" xfId="12005" xr:uid="{00000000-0005-0000-0000-0000092D0000}"/>
    <cellStyle name="Input 2 2 6 3 2 6" xfId="12006" xr:uid="{00000000-0005-0000-0000-00000A2D0000}"/>
    <cellStyle name="Input 2 2 6 3 2 7" xfId="12007" xr:uid="{00000000-0005-0000-0000-00000B2D0000}"/>
    <cellStyle name="Input 2 2 6 3 3" xfId="12008" xr:uid="{00000000-0005-0000-0000-00000C2D0000}"/>
    <cellStyle name="Input 2 2 6 3 4" xfId="12009" xr:uid="{00000000-0005-0000-0000-00000D2D0000}"/>
    <cellStyle name="Input 2 2 6 4" xfId="12010" xr:uid="{00000000-0005-0000-0000-00000E2D0000}"/>
    <cellStyle name="Input 2 2 6 4 2" xfId="12011" xr:uid="{00000000-0005-0000-0000-00000F2D0000}"/>
    <cellStyle name="Input 2 2 6 4 2 2" xfId="12012" xr:uid="{00000000-0005-0000-0000-0000102D0000}"/>
    <cellStyle name="Input 2 2 6 4 2 3" xfId="12013" xr:uid="{00000000-0005-0000-0000-0000112D0000}"/>
    <cellStyle name="Input 2 2 6 4 2 4" xfId="12014" xr:uid="{00000000-0005-0000-0000-0000122D0000}"/>
    <cellStyle name="Input 2 2 6 4 2 5" xfId="12015" xr:uid="{00000000-0005-0000-0000-0000132D0000}"/>
    <cellStyle name="Input 2 2 6 4 2 6" xfId="12016" xr:uid="{00000000-0005-0000-0000-0000142D0000}"/>
    <cellStyle name="Input 2 2 6 4 2 7" xfId="12017" xr:uid="{00000000-0005-0000-0000-0000152D0000}"/>
    <cellStyle name="Input 2 2 6 4 3" xfId="12018" xr:uid="{00000000-0005-0000-0000-0000162D0000}"/>
    <cellStyle name="Input 2 2 6 4 4" xfId="12019" xr:uid="{00000000-0005-0000-0000-0000172D0000}"/>
    <cellStyle name="Input 2 2 6 5" xfId="12020" xr:uid="{00000000-0005-0000-0000-0000182D0000}"/>
    <cellStyle name="Input 2 2 6 5 2" xfId="12021" xr:uid="{00000000-0005-0000-0000-0000192D0000}"/>
    <cellStyle name="Input 2 2 6 5 3" xfId="12022" xr:uid="{00000000-0005-0000-0000-00001A2D0000}"/>
    <cellStyle name="Input 2 2 6 5 4" xfId="12023" xr:uid="{00000000-0005-0000-0000-00001B2D0000}"/>
    <cellStyle name="Input 2 2 6 5 5" xfId="12024" xr:uid="{00000000-0005-0000-0000-00001C2D0000}"/>
    <cellStyle name="Input 2 2 6 5 6" xfId="12025" xr:uid="{00000000-0005-0000-0000-00001D2D0000}"/>
    <cellStyle name="Input 2 2 6 5 7" xfId="12026" xr:uid="{00000000-0005-0000-0000-00001E2D0000}"/>
    <cellStyle name="Input 2 2 6 5 8" xfId="12027" xr:uid="{00000000-0005-0000-0000-00001F2D0000}"/>
    <cellStyle name="Input 2 2 6 6" xfId="12028" xr:uid="{00000000-0005-0000-0000-0000202D0000}"/>
    <cellStyle name="Input 2 2 6 6 2" xfId="12029" xr:uid="{00000000-0005-0000-0000-0000212D0000}"/>
    <cellStyle name="Input 2 2 6 6 3" xfId="12030" xr:uid="{00000000-0005-0000-0000-0000222D0000}"/>
    <cellStyle name="Input 2 2 6 6 4" xfId="12031" xr:uid="{00000000-0005-0000-0000-0000232D0000}"/>
    <cellStyle name="Input 2 2 6 6 5" xfId="12032" xr:uid="{00000000-0005-0000-0000-0000242D0000}"/>
    <cellStyle name="Input 2 2 6 6 6" xfId="12033" xr:uid="{00000000-0005-0000-0000-0000252D0000}"/>
    <cellStyle name="Input 2 2 6 6 7" xfId="12034" xr:uid="{00000000-0005-0000-0000-0000262D0000}"/>
    <cellStyle name="Input 2 2 6 7" xfId="12035" xr:uid="{00000000-0005-0000-0000-0000272D0000}"/>
    <cellStyle name="Input 2 2 6 8" xfId="12036" xr:uid="{00000000-0005-0000-0000-0000282D0000}"/>
    <cellStyle name="Input 2 2 6 9" xfId="12037" xr:uid="{00000000-0005-0000-0000-0000292D0000}"/>
    <cellStyle name="Input 2 2 7" xfId="12038" xr:uid="{00000000-0005-0000-0000-00002A2D0000}"/>
    <cellStyle name="Input 2 2 7 10" xfId="12039" xr:uid="{00000000-0005-0000-0000-00002B2D0000}"/>
    <cellStyle name="Input 2 2 7 2" xfId="12040" xr:uid="{00000000-0005-0000-0000-00002C2D0000}"/>
    <cellStyle name="Input 2 2 7 2 2" xfId="12041" xr:uid="{00000000-0005-0000-0000-00002D2D0000}"/>
    <cellStyle name="Input 2 2 7 2 2 2" xfId="12042" xr:uid="{00000000-0005-0000-0000-00002E2D0000}"/>
    <cellStyle name="Input 2 2 7 2 2 3" xfId="12043" xr:uid="{00000000-0005-0000-0000-00002F2D0000}"/>
    <cellStyle name="Input 2 2 7 2 2 4" xfId="12044" xr:uid="{00000000-0005-0000-0000-0000302D0000}"/>
    <cellStyle name="Input 2 2 7 2 2 5" xfId="12045" xr:uid="{00000000-0005-0000-0000-0000312D0000}"/>
    <cellStyle name="Input 2 2 7 2 2 6" xfId="12046" xr:uid="{00000000-0005-0000-0000-0000322D0000}"/>
    <cellStyle name="Input 2 2 7 2 2 7" xfId="12047" xr:uid="{00000000-0005-0000-0000-0000332D0000}"/>
    <cellStyle name="Input 2 2 7 2 3" xfId="12048" xr:uid="{00000000-0005-0000-0000-0000342D0000}"/>
    <cellStyle name="Input 2 2 7 2 4" xfId="12049" xr:uid="{00000000-0005-0000-0000-0000352D0000}"/>
    <cellStyle name="Input 2 2 7 3" xfId="12050" xr:uid="{00000000-0005-0000-0000-0000362D0000}"/>
    <cellStyle name="Input 2 2 7 3 2" xfId="12051" xr:uid="{00000000-0005-0000-0000-0000372D0000}"/>
    <cellStyle name="Input 2 2 7 3 2 2" xfId="12052" xr:uid="{00000000-0005-0000-0000-0000382D0000}"/>
    <cellStyle name="Input 2 2 7 3 2 3" xfId="12053" xr:uid="{00000000-0005-0000-0000-0000392D0000}"/>
    <cellStyle name="Input 2 2 7 3 2 4" xfId="12054" xr:uid="{00000000-0005-0000-0000-00003A2D0000}"/>
    <cellStyle name="Input 2 2 7 3 2 5" xfId="12055" xr:uid="{00000000-0005-0000-0000-00003B2D0000}"/>
    <cellStyle name="Input 2 2 7 3 2 6" xfId="12056" xr:uid="{00000000-0005-0000-0000-00003C2D0000}"/>
    <cellStyle name="Input 2 2 7 3 2 7" xfId="12057" xr:uid="{00000000-0005-0000-0000-00003D2D0000}"/>
    <cellStyle name="Input 2 2 7 3 3" xfId="12058" xr:uid="{00000000-0005-0000-0000-00003E2D0000}"/>
    <cellStyle name="Input 2 2 7 3 4" xfId="12059" xr:uid="{00000000-0005-0000-0000-00003F2D0000}"/>
    <cellStyle name="Input 2 2 7 4" xfId="12060" xr:uid="{00000000-0005-0000-0000-0000402D0000}"/>
    <cellStyle name="Input 2 2 7 4 2" xfId="12061" xr:uid="{00000000-0005-0000-0000-0000412D0000}"/>
    <cellStyle name="Input 2 2 7 4 2 2" xfId="12062" xr:uid="{00000000-0005-0000-0000-0000422D0000}"/>
    <cellStyle name="Input 2 2 7 4 2 3" xfId="12063" xr:uid="{00000000-0005-0000-0000-0000432D0000}"/>
    <cellStyle name="Input 2 2 7 4 2 4" xfId="12064" xr:uid="{00000000-0005-0000-0000-0000442D0000}"/>
    <cellStyle name="Input 2 2 7 4 2 5" xfId="12065" xr:uid="{00000000-0005-0000-0000-0000452D0000}"/>
    <cellStyle name="Input 2 2 7 4 2 6" xfId="12066" xr:uid="{00000000-0005-0000-0000-0000462D0000}"/>
    <cellStyle name="Input 2 2 7 4 2 7" xfId="12067" xr:uid="{00000000-0005-0000-0000-0000472D0000}"/>
    <cellStyle name="Input 2 2 7 4 3" xfId="12068" xr:uid="{00000000-0005-0000-0000-0000482D0000}"/>
    <cellStyle name="Input 2 2 7 4 4" xfId="12069" xr:uid="{00000000-0005-0000-0000-0000492D0000}"/>
    <cellStyle name="Input 2 2 7 5" xfId="12070" xr:uid="{00000000-0005-0000-0000-00004A2D0000}"/>
    <cellStyle name="Input 2 2 7 5 2" xfId="12071" xr:uid="{00000000-0005-0000-0000-00004B2D0000}"/>
    <cellStyle name="Input 2 2 7 5 3" xfId="12072" xr:uid="{00000000-0005-0000-0000-00004C2D0000}"/>
    <cellStyle name="Input 2 2 7 5 4" xfId="12073" xr:uid="{00000000-0005-0000-0000-00004D2D0000}"/>
    <cellStyle name="Input 2 2 7 5 5" xfId="12074" xr:uid="{00000000-0005-0000-0000-00004E2D0000}"/>
    <cellStyle name="Input 2 2 7 5 6" xfId="12075" xr:uid="{00000000-0005-0000-0000-00004F2D0000}"/>
    <cellStyle name="Input 2 2 7 5 7" xfId="12076" xr:uid="{00000000-0005-0000-0000-0000502D0000}"/>
    <cellStyle name="Input 2 2 7 5 8" xfId="12077" xr:uid="{00000000-0005-0000-0000-0000512D0000}"/>
    <cellStyle name="Input 2 2 7 6" xfId="12078" xr:uid="{00000000-0005-0000-0000-0000522D0000}"/>
    <cellStyle name="Input 2 2 7 6 2" xfId="12079" xr:uid="{00000000-0005-0000-0000-0000532D0000}"/>
    <cellStyle name="Input 2 2 7 6 3" xfId="12080" xr:uid="{00000000-0005-0000-0000-0000542D0000}"/>
    <cellStyle name="Input 2 2 7 6 4" xfId="12081" xr:uid="{00000000-0005-0000-0000-0000552D0000}"/>
    <cellStyle name="Input 2 2 7 6 5" xfId="12082" xr:uid="{00000000-0005-0000-0000-0000562D0000}"/>
    <cellStyle name="Input 2 2 7 6 6" xfId="12083" xr:uid="{00000000-0005-0000-0000-0000572D0000}"/>
    <cellStyle name="Input 2 2 7 6 7" xfId="12084" xr:uid="{00000000-0005-0000-0000-0000582D0000}"/>
    <cellStyle name="Input 2 2 7 7" xfId="12085" xr:uid="{00000000-0005-0000-0000-0000592D0000}"/>
    <cellStyle name="Input 2 2 7 8" xfId="12086" xr:uid="{00000000-0005-0000-0000-00005A2D0000}"/>
    <cellStyle name="Input 2 2 7 9" xfId="12087" xr:uid="{00000000-0005-0000-0000-00005B2D0000}"/>
    <cellStyle name="Input 2 2 8" xfId="12088" xr:uid="{00000000-0005-0000-0000-00005C2D0000}"/>
    <cellStyle name="Input 2 2 8 2" xfId="12089" xr:uid="{00000000-0005-0000-0000-00005D2D0000}"/>
    <cellStyle name="Input 2 2 8 2 2" xfId="12090" xr:uid="{00000000-0005-0000-0000-00005E2D0000}"/>
    <cellStyle name="Input 2 2 8 2 3" xfId="12091" xr:uid="{00000000-0005-0000-0000-00005F2D0000}"/>
    <cellStyle name="Input 2 2 8 2 4" xfId="12092" xr:uid="{00000000-0005-0000-0000-0000602D0000}"/>
    <cellStyle name="Input 2 2 8 2 5" xfId="12093" xr:uid="{00000000-0005-0000-0000-0000612D0000}"/>
    <cellStyle name="Input 2 2 8 2 6" xfId="12094" xr:uid="{00000000-0005-0000-0000-0000622D0000}"/>
    <cellStyle name="Input 2 2 8 2 7" xfId="12095" xr:uid="{00000000-0005-0000-0000-0000632D0000}"/>
    <cellStyle name="Input 2 2 8 3" xfId="12096" xr:uid="{00000000-0005-0000-0000-0000642D0000}"/>
    <cellStyle name="Input 2 2 8 4" xfId="12097" xr:uid="{00000000-0005-0000-0000-0000652D0000}"/>
    <cellStyle name="Input 2 2 8 5" xfId="12098" xr:uid="{00000000-0005-0000-0000-0000662D0000}"/>
    <cellStyle name="Input 2 2 9" xfId="12099" xr:uid="{00000000-0005-0000-0000-0000672D0000}"/>
    <cellStyle name="Input 2 2 9 2" xfId="12100" xr:uid="{00000000-0005-0000-0000-0000682D0000}"/>
    <cellStyle name="Input 2 2 9 2 2" xfId="12101" xr:uid="{00000000-0005-0000-0000-0000692D0000}"/>
    <cellStyle name="Input 2 2 9 2 3" xfId="12102" xr:uid="{00000000-0005-0000-0000-00006A2D0000}"/>
    <cellStyle name="Input 2 2 9 2 4" xfId="12103" xr:uid="{00000000-0005-0000-0000-00006B2D0000}"/>
    <cellStyle name="Input 2 2 9 2 5" xfId="12104" xr:uid="{00000000-0005-0000-0000-00006C2D0000}"/>
    <cellStyle name="Input 2 2 9 2 6" xfId="12105" xr:uid="{00000000-0005-0000-0000-00006D2D0000}"/>
    <cellStyle name="Input 2 2 9 2 7" xfId="12106" xr:uid="{00000000-0005-0000-0000-00006E2D0000}"/>
    <cellStyle name="Input 2 2 9 3" xfId="12107" xr:uid="{00000000-0005-0000-0000-00006F2D0000}"/>
    <cellStyle name="Input 2 2 9 4" xfId="12108" xr:uid="{00000000-0005-0000-0000-0000702D0000}"/>
    <cellStyle name="Input 2 2 9 5" xfId="12109" xr:uid="{00000000-0005-0000-0000-0000712D0000}"/>
    <cellStyle name="Input 2 20" xfId="12110" xr:uid="{00000000-0005-0000-0000-0000722D0000}"/>
    <cellStyle name="Input 2 21" xfId="12111" xr:uid="{00000000-0005-0000-0000-0000732D0000}"/>
    <cellStyle name="Input 2 22" xfId="12112" xr:uid="{00000000-0005-0000-0000-0000742D0000}"/>
    <cellStyle name="Input 2 3" xfId="537" xr:uid="{00000000-0005-0000-0000-0000752D0000}"/>
    <cellStyle name="Input 2 3 10" xfId="12113" xr:uid="{00000000-0005-0000-0000-0000762D0000}"/>
    <cellStyle name="Input 2 3 10 2" xfId="12114" xr:uid="{00000000-0005-0000-0000-0000772D0000}"/>
    <cellStyle name="Input 2 3 10 2 2" xfId="12115" xr:uid="{00000000-0005-0000-0000-0000782D0000}"/>
    <cellStyle name="Input 2 3 10 2 3" xfId="12116" xr:uid="{00000000-0005-0000-0000-0000792D0000}"/>
    <cellStyle name="Input 2 3 10 2 4" xfId="12117" xr:uid="{00000000-0005-0000-0000-00007A2D0000}"/>
    <cellStyle name="Input 2 3 10 2 5" xfId="12118" xr:uid="{00000000-0005-0000-0000-00007B2D0000}"/>
    <cellStyle name="Input 2 3 10 2 6" xfId="12119" xr:uid="{00000000-0005-0000-0000-00007C2D0000}"/>
    <cellStyle name="Input 2 3 10 2 7" xfId="12120" xr:uid="{00000000-0005-0000-0000-00007D2D0000}"/>
    <cellStyle name="Input 2 3 10 3" xfId="12121" xr:uid="{00000000-0005-0000-0000-00007E2D0000}"/>
    <cellStyle name="Input 2 3 10 4" xfId="12122" xr:uid="{00000000-0005-0000-0000-00007F2D0000}"/>
    <cellStyle name="Input 2 3 10 5" xfId="12123" xr:uid="{00000000-0005-0000-0000-0000802D0000}"/>
    <cellStyle name="Input 2 3 11" xfId="12124" xr:uid="{00000000-0005-0000-0000-0000812D0000}"/>
    <cellStyle name="Input 2 3 11 2" xfId="12125" xr:uid="{00000000-0005-0000-0000-0000822D0000}"/>
    <cellStyle name="Input 2 3 11 2 2" xfId="12126" xr:uid="{00000000-0005-0000-0000-0000832D0000}"/>
    <cellStyle name="Input 2 3 11 2 3" xfId="12127" xr:uid="{00000000-0005-0000-0000-0000842D0000}"/>
    <cellStyle name="Input 2 3 11 2 4" xfId="12128" xr:uid="{00000000-0005-0000-0000-0000852D0000}"/>
    <cellStyle name="Input 2 3 11 2 5" xfId="12129" xr:uid="{00000000-0005-0000-0000-0000862D0000}"/>
    <cellStyle name="Input 2 3 11 2 6" xfId="12130" xr:uid="{00000000-0005-0000-0000-0000872D0000}"/>
    <cellStyle name="Input 2 3 11 2 7" xfId="12131" xr:uid="{00000000-0005-0000-0000-0000882D0000}"/>
    <cellStyle name="Input 2 3 11 3" xfId="12132" xr:uid="{00000000-0005-0000-0000-0000892D0000}"/>
    <cellStyle name="Input 2 3 11 4" xfId="12133" xr:uid="{00000000-0005-0000-0000-00008A2D0000}"/>
    <cellStyle name="Input 2 3 11 5" xfId="12134" xr:uid="{00000000-0005-0000-0000-00008B2D0000}"/>
    <cellStyle name="Input 2 3 12" xfId="12135" xr:uid="{00000000-0005-0000-0000-00008C2D0000}"/>
    <cellStyle name="Input 2 3 12 2" xfId="12136" xr:uid="{00000000-0005-0000-0000-00008D2D0000}"/>
    <cellStyle name="Input 2 3 12 3" xfId="12137" xr:uid="{00000000-0005-0000-0000-00008E2D0000}"/>
    <cellStyle name="Input 2 3 12 4" xfId="12138" xr:uid="{00000000-0005-0000-0000-00008F2D0000}"/>
    <cellStyle name="Input 2 3 12 5" xfId="12139" xr:uid="{00000000-0005-0000-0000-0000902D0000}"/>
    <cellStyle name="Input 2 3 12 6" xfId="12140" xr:uid="{00000000-0005-0000-0000-0000912D0000}"/>
    <cellStyle name="Input 2 3 12 7" xfId="12141" xr:uid="{00000000-0005-0000-0000-0000922D0000}"/>
    <cellStyle name="Input 2 3 12 8" xfId="12142" xr:uid="{00000000-0005-0000-0000-0000932D0000}"/>
    <cellStyle name="Input 2 3 13" xfId="12143" xr:uid="{00000000-0005-0000-0000-0000942D0000}"/>
    <cellStyle name="Input 2 3 13 2" xfId="12144" xr:uid="{00000000-0005-0000-0000-0000952D0000}"/>
    <cellStyle name="Input 2 3 13 3" xfId="12145" xr:uid="{00000000-0005-0000-0000-0000962D0000}"/>
    <cellStyle name="Input 2 3 13 4" xfId="12146" xr:uid="{00000000-0005-0000-0000-0000972D0000}"/>
    <cellStyle name="Input 2 3 13 5" xfId="12147" xr:uid="{00000000-0005-0000-0000-0000982D0000}"/>
    <cellStyle name="Input 2 3 13 6" xfId="12148" xr:uid="{00000000-0005-0000-0000-0000992D0000}"/>
    <cellStyle name="Input 2 3 13 7" xfId="12149" xr:uid="{00000000-0005-0000-0000-00009A2D0000}"/>
    <cellStyle name="Input 2 3 14" xfId="12150" xr:uid="{00000000-0005-0000-0000-00009B2D0000}"/>
    <cellStyle name="Input 2 3 14 2" xfId="12151" xr:uid="{00000000-0005-0000-0000-00009C2D0000}"/>
    <cellStyle name="Input 2 3 14 3" xfId="12152" xr:uid="{00000000-0005-0000-0000-00009D2D0000}"/>
    <cellStyle name="Input 2 3 14 4" xfId="12153" xr:uid="{00000000-0005-0000-0000-00009E2D0000}"/>
    <cellStyle name="Input 2 3 14 5" xfId="12154" xr:uid="{00000000-0005-0000-0000-00009F2D0000}"/>
    <cellStyle name="Input 2 3 15" xfId="12155" xr:uid="{00000000-0005-0000-0000-0000A02D0000}"/>
    <cellStyle name="Input 2 3 15 2" xfId="12156" xr:uid="{00000000-0005-0000-0000-0000A12D0000}"/>
    <cellStyle name="Input 2 3 15 3" xfId="12157" xr:uid="{00000000-0005-0000-0000-0000A22D0000}"/>
    <cellStyle name="Input 2 3 15 4" xfId="12158" xr:uid="{00000000-0005-0000-0000-0000A32D0000}"/>
    <cellStyle name="Input 2 3 15 5" xfId="12159" xr:uid="{00000000-0005-0000-0000-0000A42D0000}"/>
    <cellStyle name="Input 2 3 16" xfId="12160" xr:uid="{00000000-0005-0000-0000-0000A52D0000}"/>
    <cellStyle name="Input 2 3 16 2" xfId="12161" xr:uid="{00000000-0005-0000-0000-0000A62D0000}"/>
    <cellStyle name="Input 2 3 16 3" xfId="12162" xr:uid="{00000000-0005-0000-0000-0000A72D0000}"/>
    <cellStyle name="Input 2 3 16 4" xfId="12163" xr:uid="{00000000-0005-0000-0000-0000A82D0000}"/>
    <cellStyle name="Input 2 3 16 5" xfId="12164" xr:uid="{00000000-0005-0000-0000-0000A92D0000}"/>
    <cellStyle name="Input 2 3 17" xfId="12165" xr:uid="{00000000-0005-0000-0000-0000AA2D0000}"/>
    <cellStyle name="Input 2 3 17 2" xfId="12166" xr:uid="{00000000-0005-0000-0000-0000AB2D0000}"/>
    <cellStyle name="Input 2 3 17 3" xfId="12167" xr:uid="{00000000-0005-0000-0000-0000AC2D0000}"/>
    <cellStyle name="Input 2 3 17 4" xfId="12168" xr:uid="{00000000-0005-0000-0000-0000AD2D0000}"/>
    <cellStyle name="Input 2 3 17 5" xfId="12169" xr:uid="{00000000-0005-0000-0000-0000AE2D0000}"/>
    <cellStyle name="Input 2 3 18" xfId="12170" xr:uid="{00000000-0005-0000-0000-0000AF2D0000}"/>
    <cellStyle name="Input 2 3 19" xfId="12171" xr:uid="{00000000-0005-0000-0000-0000B02D0000}"/>
    <cellStyle name="Input 2 3 2" xfId="12172" xr:uid="{00000000-0005-0000-0000-0000B12D0000}"/>
    <cellStyle name="Input 2 3 2 10" xfId="12173" xr:uid="{00000000-0005-0000-0000-0000B22D0000}"/>
    <cellStyle name="Input 2 3 2 10 2" xfId="12174" xr:uid="{00000000-0005-0000-0000-0000B32D0000}"/>
    <cellStyle name="Input 2 3 2 10 3" xfId="12175" xr:uid="{00000000-0005-0000-0000-0000B42D0000}"/>
    <cellStyle name="Input 2 3 2 10 4" xfId="12176" xr:uid="{00000000-0005-0000-0000-0000B52D0000}"/>
    <cellStyle name="Input 2 3 2 10 5" xfId="12177" xr:uid="{00000000-0005-0000-0000-0000B62D0000}"/>
    <cellStyle name="Input 2 3 2 10 6" xfId="12178" xr:uid="{00000000-0005-0000-0000-0000B72D0000}"/>
    <cellStyle name="Input 2 3 2 10 7" xfId="12179" xr:uid="{00000000-0005-0000-0000-0000B82D0000}"/>
    <cellStyle name="Input 2 3 2 10 8" xfId="12180" xr:uid="{00000000-0005-0000-0000-0000B92D0000}"/>
    <cellStyle name="Input 2 3 2 11" xfId="12181" xr:uid="{00000000-0005-0000-0000-0000BA2D0000}"/>
    <cellStyle name="Input 2 3 2 11 2" xfId="12182" xr:uid="{00000000-0005-0000-0000-0000BB2D0000}"/>
    <cellStyle name="Input 2 3 2 11 3" xfId="12183" xr:uid="{00000000-0005-0000-0000-0000BC2D0000}"/>
    <cellStyle name="Input 2 3 2 11 4" xfId="12184" xr:uid="{00000000-0005-0000-0000-0000BD2D0000}"/>
    <cellStyle name="Input 2 3 2 11 5" xfId="12185" xr:uid="{00000000-0005-0000-0000-0000BE2D0000}"/>
    <cellStyle name="Input 2 3 2 11 6" xfId="12186" xr:uid="{00000000-0005-0000-0000-0000BF2D0000}"/>
    <cellStyle name="Input 2 3 2 11 7" xfId="12187" xr:uid="{00000000-0005-0000-0000-0000C02D0000}"/>
    <cellStyle name="Input 2 3 2 12" xfId="12188" xr:uid="{00000000-0005-0000-0000-0000C12D0000}"/>
    <cellStyle name="Input 2 3 2 12 2" xfId="12189" xr:uid="{00000000-0005-0000-0000-0000C22D0000}"/>
    <cellStyle name="Input 2 3 2 12 3" xfId="12190" xr:uid="{00000000-0005-0000-0000-0000C32D0000}"/>
    <cellStyle name="Input 2 3 2 12 4" xfId="12191" xr:uid="{00000000-0005-0000-0000-0000C42D0000}"/>
    <cellStyle name="Input 2 3 2 12 5" xfId="12192" xr:uid="{00000000-0005-0000-0000-0000C52D0000}"/>
    <cellStyle name="Input 2 3 2 13" xfId="12193" xr:uid="{00000000-0005-0000-0000-0000C62D0000}"/>
    <cellStyle name="Input 2 3 2 13 2" xfId="12194" xr:uid="{00000000-0005-0000-0000-0000C72D0000}"/>
    <cellStyle name="Input 2 3 2 13 3" xfId="12195" xr:uid="{00000000-0005-0000-0000-0000C82D0000}"/>
    <cellStyle name="Input 2 3 2 13 4" xfId="12196" xr:uid="{00000000-0005-0000-0000-0000C92D0000}"/>
    <cellStyle name="Input 2 3 2 13 5" xfId="12197" xr:uid="{00000000-0005-0000-0000-0000CA2D0000}"/>
    <cellStyle name="Input 2 3 2 14" xfId="12198" xr:uid="{00000000-0005-0000-0000-0000CB2D0000}"/>
    <cellStyle name="Input 2 3 2 14 2" xfId="12199" xr:uid="{00000000-0005-0000-0000-0000CC2D0000}"/>
    <cellStyle name="Input 2 3 2 14 3" xfId="12200" xr:uid="{00000000-0005-0000-0000-0000CD2D0000}"/>
    <cellStyle name="Input 2 3 2 14 4" xfId="12201" xr:uid="{00000000-0005-0000-0000-0000CE2D0000}"/>
    <cellStyle name="Input 2 3 2 14 5" xfId="12202" xr:uid="{00000000-0005-0000-0000-0000CF2D0000}"/>
    <cellStyle name="Input 2 3 2 15" xfId="12203" xr:uid="{00000000-0005-0000-0000-0000D02D0000}"/>
    <cellStyle name="Input 2 3 2 15 2" xfId="12204" xr:uid="{00000000-0005-0000-0000-0000D12D0000}"/>
    <cellStyle name="Input 2 3 2 15 3" xfId="12205" xr:uid="{00000000-0005-0000-0000-0000D22D0000}"/>
    <cellStyle name="Input 2 3 2 15 4" xfId="12206" xr:uid="{00000000-0005-0000-0000-0000D32D0000}"/>
    <cellStyle name="Input 2 3 2 15 5" xfId="12207" xr:uid="{00000000-0005-0000-0000-0000D42D0000}"/>
    <cellStyle name="Input 2 3 2 16" xfId="12208" xr:uid="{00000000-0005-0000-0000-0000D52D0000}"/>
    <cellStyle name="Input 2 3 2 17" xfId="12209" xr:uid="{00000000-0005-0000-0000-0000D62D0000}"/>
    <cellStyle name="Input 2 3 2 2" xfId="12210" xr:uid="{00000000-0005-0000-0000-0000D72D0000}"/>
    <cellStyle name="Input 2 3 2 2 10" xfId="12211" xr:uid="{00000000-0005-0000-0000-0000D82D0000}"/>
    <cellStyle name="Input 2 3 2 2 10 2" xfId="12212" xr:uid="{00000000-0005-0000-0000-0000D92D0000}"/>
    <cellStyle name="Input 2 3 2 2 10 3" xfId="12213" xr:uid="{00000000-0005-0000-0000-0000DA2D0000}"/>
    <cellStyle name="Input 2 3 2 2 10 4" xfId="12214" xr:uid="{00000000-0005-0000-0000-0000DB2D0000}"/>
    <cellStyle name="Input 2 3 2 2 10 5" xfId="12215" xr:uid="{00000000-0005-0000-0000-0000DC2D0000}"/>
    <cellStyle name="Input 2 3 2 2 10 6" xfId="12216" xr:uid="{00000000-0005-0000-0000-0000DD2D0000}"/>
    <cellStyle name="Input 2 3 2 2 10 7" xfId="12217" xr:uid="{00000000-0005-0000-0000-0000DE2D0000}"/>
    <cellStyle name="Input 2 3 2 2 11" xfId="12218" xr:uid="{00000000-0005-0000-0000-0000DF2D0000}"/>
    <cellStyle name="Input 2 3 2 2 11 2" xfId="12219" xr:uid="{00000000-0005-0000-0000-0000E02D0000}"/>
    <cellStyle name="Input 2 3 2 2 11 3" xfId="12220" xr:uid="{00000000-0005-0000-0000-0000E12D0000}"/>
    <cellStyle name="Input 2 3 2 2 11 4" xfId="12221" xr:uid="{00000000-0005-0000-0000-0000E22D0000}"/>
    <cellStyle name="Input 2 3 2 2 11 5" xfId="12222" xr:uid="{00000000-0005-0000-0000-0000E32D0000}"/>
    <cellStyle name="Input 2 3 2 2 12" xfId="12223" xr:uid="{00000000-0005-0000-0000-0000E42D0000}"/>
    <cellStyle name="Input 2 3 2 2 12 2" xfId="12224" xr:uid="{00000000-0005-0000-0000-0000E52D0000}"/>
    <cellStyle name="Input 2 3 2 2 12 3" xfId="12225" xr:uid="{00000000-0005-0000-0000-0000E62D0000}"/>
    <cellStyle name="Input 2 3 2 2 12 4" xfId="12226" xr:uid="{00000000-0005-0000-0000-0000E72D0000}"/>
    <cellStyle name="Input 2 3 2 2 12 5" xfId="12227" xr:uid="{00000000-0005-0000-0000-0000E82D0000}"/>
    <cellStyle name="Input 2 3 2 2 13" xfId="12228" xr:uid="{00000000-0005-0000-0000-0000E92D0000}"/>
    <cellStyle name="Input 2 3 2 2 13 2" xfId="12229" xr:uid="{00000000-0005-0000-0000-0000EA2D0000}"/>
    <cellStyle name="Input 2 3 2 2 13 3" xfId="12230" xr:uid="{00000000-0005-0000-0000-0000EB2D0000}"/>
    <cellStyle name="Input 2 3 2 2 13 4" xfId="12231" xr:uid="{00000000-0005-0000-0000-0000EC2D0000}"/>
    <cellStyle name="Input 2 3 2 2 13 5" xfId="12232" xr:uid="{00000000-0005-0000-0000-0000ED2D0000}"/>
    <cellStyle name="Input 2 3 2 2 14" xfId="12233" xr:uid="{00000000-0005-0000-0000-0000EE2D0000}"/>
    <cellStyle name="Input 2 3 2 2 14 2" xfId="12234" xr:uid="{00000000-0005-0000-0000-0000EF2D0000}"/>
    <cellStyle name="Input 2 3 2 2 14 3" xfId="12235" xr:uid="{00000000-0005-0000-0000-0000F02D0000}"/>
    <cellStyle name="Input 2 3 2 2 14 4" xfId="12236" xr:uid="{00000000-0005-0000-0000-0000F12D0000}"/>
    <cellStyle name="Input 2 3 2 2 14 5" xfId="12237" xr:uid="{00000000-0005-0000-0000-0000F22D0000}"/>
    <cellStyle name="Input 2 3 2 2 15" xfId="12238" xr:uid="{00000000-0005-0000-0000-0000F32D0000}"/>
    <cellStyle name="Input 2 3 2 2 15 2" xfId="12239" xr:uid="{00000000-0005-0000-0000-0000F42D0000}"/>
    <cellStyle name="Input 2 3 2 2 15 3" xfId="12240" xr:uid="{00000000-0005-0000-0000-0000F52D0000}"/>
    <cellStyle name="Input 2 3 2 2 15 4" xfId="12241" xr:uid="{00000000-0005-0000-0000-0000F62D0000}"/>
    <cellStyle name="Input 2 3 2 2 15 5" xfId="12242" xr:uid="{00000000-0005-0000-0000-0000F72D0000}"/>
    <cellStyle name="Input 2 3 2 2 16" xfId="12243" xr:uid="{00000000-0005-0000-0000-0000F82D0000}"/>
    <cellStyle name="Input 2 3 2 2 16 2" xfId="12244" xr:uid="{00000000-0005-0000-0000-0000F92D0000}"/>
    <cellStyle name="Input 2 3 2 2 16 3" xfId="12245" xr:uid="{00000000-0005-0000-0000-0000FA2D0000}"/>
    <cellStyle name="Input 2 3 2 2 16 4" xfId="12246" xr:uid="{00000000-0005-0000-0000-0000FB2D0000}"/>
    <cellStyle name="Input 2 3 2 2 16 5" xfId="12247" xr:uid="{00000000-0005-0000-0000-0000FC2D0000}"/>
    <cellStyle name="Input 2 3 2 2 17" xfId="12248" xr:uid="{00000000-0005-0000-0000-0000FD2D0000}"/>
    <cellStyle name="Input 2 3 2 2 17 2" xfId="12249" xr:uid="{00000000-0005-0000-0000-0000FE2D0000}"/>
    <cellStyle name="Input 2 3 2 2 17 3" xfId="12250" xr:uid="{00000000-0005-0000-0000-0000FF2D0000}"/>
    <cellStyle name="Input 2 3 2 2 17 4" xfId="12251" xr:uid="{00000000-0005-0000-0000-0000002E0000}"/>
    <cellStyle name="Input 2 3 2 2 17 5" xfId="12252" xr:uid="{00000000-0005-0000-0000-0000012E0000}"/>
    <cellStyle name="Input 2 3 2 2 18" xfId="12253" xr:uid="{00000000-0005-0000-0000-0000022E0000}"/>
    <cellStyle name="Input 2 3 2 2 2" xfId="12254" xr:uid="{00000000-0005-0000-0000-0000032E0000}"/>
    <cellStyle name="Input 2 3 2 2 2 10" xfId="12255" xr:uid="{00000000-0005-0000-0000-0000042E0000}"/>
    <cellStyle name="Input 2 3 2 2 2 10 2" xfId="12256" xr:uid="{00000000-0005-0000-0000-0000052E0000}"/>
    <cellStyle name="Input 2 3 2 2 2 10 3" xfId="12257" xr:uid="{00000000-0005-0000-0000-0000062E0000}"/>
    <cellStyle name="Input 2 3 2 2 2 10 4" xfId="12258" xr:uid="{00000000-0005-0000-0000-0000072E0000}"/>
    <cellStyle name="Input 2 3 2 2 2 10 5" xfId="12259" xr:uid="{00000000-0005-0000-0000-0000082E0000}"/>
    <cellStyle name="Input 2 3 2 2 2 11" xfId="12260" xr:uid="{00000000-0005-0000-0000-0000092E0000}"/>
    <cellStyle name="Input 2 3 2 2 2 11 2" xfId="12261" xr:uid="{00000000-0005-0000-0000-00000A2E0000}"/>
    <cellStyle name="Input 2 3 2 2 2 11 3" xfId="12262" xr:uid="{00000000-0005-0000-0000-00000B2E0000}"/>
    <cellStyle name="Input 2 3 2 2 2 11 4" xfId="12263" xr:uid="{00000000-0005-0000-0000-00000C2E0000}"/>
    <cellStyle name="Input 2 3 2 2 2 11 5" xfId="12264" xr:uid="{00000000-0005-0000-0000-00000D2E0000}"/>
    <cellStyle name="Input 2 3 2 2 2 12" xfId="12265" xr:uid="{00000000-0005-0000-0000-00000E2E0000}"/>
    <cellStyle name="Input 2 3 2 2 2 12 2" xfId="12266" xr:uid="{00000000-0005-0000-0000-00000F2E0000}"/>
    <cellStyle name="Input 2 3 2 2 2 12 3" xfId="12267" xr:uid="{00000000-0005-0000-0000-0000102E0000}"/>
    <cellStyle name="Input 2 3 2 2 2 12 4" xfId="12268" xr:uid="{00000000-0005-0000-0000-0000112E0000}"/>
    <cellStyle name="Input 2 3 2 2 2 12 5" xfId="12269" xr:uid="{00000000-0005-0000-0000-0000122E0000}"/>
    <cellStyle name="Input 2 3 2 2 2 13" xfId="12270" xr:uid="{00000000-0005-0000-0000-0000132E0000}"/>
    <cellStyle name="Input 2 3 2 2 2 13 2" xfId="12271" xr:uid="{00000000-0005-0000-0000-0000142E0000}"/>
    <cellStyle name="Input 2 3 2 2 2 13 3" xfId="12272" xr:uid="{00000000-0005-0000-0000-0000152E0000}"/>
    <cellStyle name="Input 2 3 2 2 2 13 4" xfId="12273" xr:uid="{00000000-0005-0000-0000-0000162E0000}"/>
    <cellStyle name="Input 2 3 2 2 2 13 5" xfId="12274" xr:uid="{00000000-0005-0000-0000-0000172E0000}"/>
    <cellStyle name="Input 2 3 2 2 2 14" xfId="12275" xr:uid="{00000000-0005-0000-0000-0000182E0000}"/>
    <cellStyle name="Input 2 3 2 2 2 14 2" xfId="12276" xr:uid="{00000000-0005-0000-0000-0000192E0000}"/>
    <cellStyle name="Input 2 3 2 2 2 14 3" xfId="12277" xr:uid="{00000000-0005-0000-0000-00001A2E0000}"/>
    <cellStyle name="Input 2 3 2 2 2 14 4" xfId="12278" xr:uid="{00000000-0005-0000-0000-00001B2E0000}"/>
    <cellStyle name="Input 2 3 2 2 2 14 5" xfId="12279" xr:uid="{00000000-0005-0000-0000-00001C2E0000}"/>
    <cellStyle name="Input 2 3 2 2 2 15" xfId="12280" xr:uid="{00000000-0005-0000-0000-00001D2E0000}"/>
    <cellStyle name="Input 2 3 2 2 2 15 2" xfId="12281" xr:uid="{00000000-0005-0000-0000-00001E2E0000}"/>
    <cellStyle name="Input 2 3 2 2 2 15 3" xfId="12282" xr:uid="{00000000-0005-0000-0000-00001F2E0000}"/>
    <cellStyle name="Input 2 3 2 2 2 15 4" xfId="12283" xr:uid="{00000000-0005-0000-0000-0000202E0000}"/>
    <cellStyle name="Input 2 3 2 2 2 15 5" xfId="12284" xr:uid="{00000000-0005-0000-0000-0000212E0000}"/>
    <cellStyle name="Input 2 3 2 2 2 16" xfId="12285" xr:uid="{00000000-0005-0000-0000-0000222E0000}"/>
    <cellStyle name="Input 2 3 2 2 2 16 2" xfId="12286" xr:uid="{00000000-0005-0000-0000-0000232E0000}"/>
    <cellStyle name="Input 2 3 2 2 2 16 3" xfId="12287" xr:uid="{00000000-0005-0000-0000-0000242E0000}"/>
    <cellStyle name="Input 2 3 2 2 2 16 4" xfId="12288" xr:uid="{00000000-0005-0000-0000-0000252E0000}"/>
    <cellStyle name="Input 2 3 2 2 2 16 5" xfId="12289" xr:uid="{00000000-0005-0000-0000-0000262E0000}"/>
    <cellStyle name="Input 2 3 2 2 2 17" xfId="12290" xr:uid="{00000000-0005-0000-0000-0000272E0000}"/>
    <cellStyle name="Input 2 3 2 2 2 17 2" xfId="12291" xr:uid="{00000000-0005-0000-0000-0000282E0000}"/>
    <cellStyle name="Input 2 3 2 2 2 17 3" xfId="12292" xr:uid="{00000000-0005-0000-0000-0000292E0000}"/>
    <cellStyle name="Input 2 3 2 2 2 17 4" xfId="12293" xr:uid="{00000000-0005-0000-0000-00002A2E0000}"/>
    <cellStyle name="Input 2 3 2 2 2 17 5" xfId="12294" xr:uid="{00000000-0005-0000-0000-00002B2E0000}"/>
    <cellStyle name="Input 2 3 2 2 2 18" xfId="12295" xr:uid="{00000000-0005-0000-0000-00002C2E0000}"/>
    <cellStyle name="Input 2 3 2 2 2 2" xfId="12296" xr:uid="{00000000-0005-0000-0000-00002D2E0000}"/>
    <cellStyle name="Input 2 3 2 2 2 2 10" xfId="12297" xr:uid="{00000000-0005-0000-0000-00002E2E0000}"/>
    <cellStyle name="Input 2 3 2 2 2 2 2" xfId="12298" xr:uid="{00000000-0005-0000-0000-00002F2E0000}"/>
    <cellStyle name="Input 2 3 2 2 2 2 2 2" xfId="12299" xr:uid="{00000000-0005-0000-0000-0000302E0000}"/>
    <cellStyle name="Input 2 3 2 2 2 2 2 2 2" xfId="12300" xr:uid="{00000000-0005-0000-0000-0000312E0000}"/>
    <cellStyle name="Input 2 3 2 2 2 2 2 2 3" xfId="12301" xr:uid="{00000000-0005-0000-0000-0000322E0000}"/>
    <cellStyle name="Input 2 3 2 2 2 2 2 2 4" xfId="12302" xr:uid="{00000000-0005-0000-0000-0000332E0000}"/>
    <cellStyle name="Input 2 3 2 2 2 2 2 2 5" xfId="12303" xr:uid="{00000000-0005-0000-0000-0000342E0000}"/>
    <cellStyle name="Input 2 3 2 2 2 2 2 2 6" xfId="12304" xr:uid="{00000000-0005-0000-0000-0000352E0000}"/>
    <cellStyle name="Input 2 3 2 2 2 2 2 2 7" xfId="12305" xr:uid="{00000000-0005-0000-0000-0000362E0000}"/>
    <cellStyle name="Input 2 3 2 2 2 2 2 3" xfId="12306" xr:uid="{00000000-0005-0000-0000-0000372E0000}"/>
    <cellStyle name="Input 2 3 2 2 2 2 2 4" xfId="12307" xr:uid="{00000000-0005-0000-0000-0000382E0000}"/>
    <cellStyle name="Input 2 3 2 2 2 2 3" xfId="12308" xr:uid="{00000000-0005-0000-0000-0000392E0000}"/>
    <cellStyle name="Input 2 3 2 2 2 2 3 2" xfId="12309" xr:uid="{00000000-0005-0000-0000-00003A2E0000}"/>
    <cellStyle name="Input 2 3 2 2 2 2 3 2 2" xfId="12310" xr:uid="{00000000-0005-0000-0000-00003B2E0000}"/>
    <cellStyle name="Input 2 3 2 2 2 2 3 2 3" xfId="12311" xr:uid="{00000000-0005-0000-0000-00003C2E0000}"/>
    <cellStyle name="Input 2 3 2 2 2 2 3 2 4" xfId="12312" xr:uid="{00000000-0005-0000-0000-00003D2E0000}"/>
    <cellStyle name="Input 2 3 2 2 2 2 3 2 5" xfId="12313" xr:uid="{00000000-0005-0000-0000-00003E2E0000}"/>
    <cellStyle name="Input 2 3 2 2 2 2 3 2 6" xfId="12314" xr:uid="{00000000-0005-0000-0000-00003F2E0000}"/>
    <cellStyle name="Input 2 3 2 2 2 2 3 2 7" xfId="12315" xr:uid="{00000000-0005-0000-0000-0000402E0000}"/>
    <cellStyle name="Input 2 3 2 2 2 2 3 3" xfId="12316" xr:uid="{00000000-0005-0000-0000-0000412E0000}"/>
    <cellStyle name="Input 2 3 2 2 2 2 3 4" xfId="12317" xr:uid="{00000000-0005-0000-0000-0000422E0000}"/>
    <cellStyle name="Input 2 3 2 2 2 2 4" xfId="12318" xr:uid="{00000000-0005-0000-0000-0000432E0000}"/>
    <cellStyle name="Input 2 3 2 2 2 2 4 2" xfId="12319" xr:uid="{00000000-0005-0000-0000-0000442E0000}"/>
    <cellStyle name="Input 2 3 2 2 2 2 4 2 2" xfId="12320" xr:uid="{00000000-0005-0000-0000-0000452E0000}"/>
    <cellStyle name="Input 2 3 2 2 2 2 4 2 3" xfId="12321" xr:uid="{00000000-0005-0000-0000-0000462E0000}"/>
    <cellStyle name="Input 2 3 2 2 2 2 4 2 4" xfId="12322" xr:uid="{00000000-0005-0000-0000-0000472E0000}"/>
    <cellStyle name="Input 2 3 2 2 2 2 4 2 5" xfId="12323" xr:uid="{00000000-0005-0000-0000-0000482E0000}"/>
    <cellStyle name="Input 2 3 2 2 2 2 4 2 6" xfId="12324" xr:uid="{00000000-0005-0000-0000-0000492E0000}"/>
    <cellStyle name="Input 2 3 2 2 2 2 4 2 7" xfId="12325" xr:uid="{00000000-0005-0000-0000-00004A2E0000}"/>
    <cellStyle name="Input 2 3 2 2 2 2 4 3" xfId="12326" xr:uid="{00000000-0005-0000-0000-00004B2E0000}"/>
    <cellStyle name="Input 2 3 2 2 2 2 4 4" xfId="12327" xr:uid="{00000000-0005-0000-0000-00004C2E0000}"/>
    <cellStyle name="Input 2 3 2 2 2 2 5" xfId="12328" xr:uid="{00000000-0005-0000-0000-00004D2E0000}"/>
    <cellStyle name="Input 2 3 2 2 2 2 5 2" xfId="12329" xr:uid="{00000000-0005-0000-0000-00004E2E0000}"/>
    <cellStyle name="Input 2 3 2 2 2 2 5 3" xfId="12330" xr:uid="{00000000-0005-0000-0000-00004F2E0000}"/>
    <cellStyle name="Input 2 3 2 2 2 2 5 4" xfId="12331" xr:uid="{00000000-0005-0000-0000-0000502E0000}"/>
    <cellStyle name="Input 2 3 2 2 2 2 5 5" xfId="12332" xr:uid="{00000000-0005-0000-0000-0000512E0000}"/>
    <cellStyle name="Input 2 3 2 2 2 2 5 6" xfId="12333" xr:uid="{00000000-0005-0000-0000-0000522E0000}"/>
    <cellStyle name="Input 2 3 2 2 2 2 5 7" xfId="12334" xr:uid="{00000000-0005-0000-0000-0000532E0000}"/>
    <cellStyle name="Input 2 3 2 2 2 2 5 8" xfId="12335" xr:uid="{00000000-0005-0000-0000-0000542E0000}"/>
    <cellStyle name="Input 2 3 2 2 2 2 6" xfId="12336" xr:uid="{00000000-0005-0000-0000-0000552E0000}"/>
    <cellStyle name="Input 2 3 2 2 2 2 6 2" xfId="12337" xr:uid="{00000000-0005-0000-0000-0000562E0000}"/>
    <cellStyle name="Input 2 3 2 2 2 2 6 3" xfId="12338" xr:uid="{00000000-0005-0000-0000-0000572E0000}"/>
    <cellStyle name="Input 2 3 2 2 2 2 6 4" xfId="12339" xr:uid="{00000000-0005-0000-0000-0000582E0000}"/>
    <cellStyle name="Input 2 3 2 2 2 2 6 5" xfId="12340" xr:uid="{00000000-0005-0000-0000-0000592E0000}"/>
    <cellStyle name="Input 2 3 2 2 2 2 6 6" xfId="12341" xr:uid="{00000000-0005-0000-0000-00005A2E0000}"/>
    <cellStyle name="Input 2 3 2 2 2 2 6 7" xfId="12342" xr:uid="{00000000-0005-0000-0000-00005B2E0000}"/>
    <cellStyle name="Input 2 3 2 2 2 2 7" xfId="12343" xr:uid="{00000000-0005-0000-0000-00005C2E0000}"/>
    <cellStyle name="Input 2 3 2 2 2 2 8" xfId="12344" xr:uid="{00000000-0005-0000-0000-00005D2E0000}"/>
    <cellStyle name="Input 2 3 2 2 2 2 9" xfId="12345" xr:uid="{00000000-0005-0000-0000-00005E2E0000}"/>
    <cellStyle name="Input 2 3 2 2 2 3" xfId="12346" xr:uid="{00000000-0005-0000-0000-00005F2E0000}"/>
    <cellStyle name="Input 2 3 2 2 2 3 2" xfId="12347" xr:uid="{00000000-0005-0000-0000-0000602E0000}"/>
    <cellStyle name="Input 2 3 2 2 2 3 2 2" xfId="12348" xr:uid="{00000000-0005-0000-0000-0000612E0000}"/>
    <cellStyle name="Input 2 3 2 2 2 3 2 3" xfId="12349" xr:uid="{00000000-0005-0000-0000-0000622E0000}"/>
    <cellStyle name="Input 2 3 2 2 2 3 2 4" xfId="12350" xr:uid="{00000000-0005-0000-0000-0000632E0000}"/>
    <cellStyle name="Input 2 3 2 2 2 3 2 5" xfId="12351" xr:uid="{00000000-0005-0000-0000-0000642E0000}"/>
    <cellStyle name="Input 2 3 2 2 2 3 2 6" xfId="12352" xr:uid="{00000000-0005-0000-0000-0000652E0000}"/>
    <cellStyle name="Input 2 3 2 2 2 3 2 7" xfId="12353" xr:uid="{00000000-0005-0000-0000-0000662E0000}"/>
    <cellStyle name="Input 2 3 2 2 2 3 3" xfId="12354" xr:uid="{00000000-0005-0000-0000-0000672E0000}"/>
    <cellStyle name="Input 2 3 2 2 2 3 4" xfId="12355" xr:uid="{00000000-0005-0000-0000-0000682E0000}"/>
    <cellStyle name="Input 2 3 2 2 2 3 5" xfId="12356" xr:uid="{00000000-0005-0000-0000-0000692E0000}"/>
    <cellStyle name="Input 2 3 2 2 2 4" xfId="12357" xr:uid="{00000000-0005-0000-0000-00006A2E0000}"/>
    <cellStyle name="Input 2 3 2 2 2 4 2" xfId="12358" xr:uid="{00000000-0005-0000-0000-00006B2E0000}"/>
    <cellStyle name="Input 2 3 2 2 2 4 2 2" xfId="12359" xr:uid="{00000000-0005-0000-0000-00006C2E0000}"/>
    <cellStyle name="Input 2 3 2 2 2 4 2 3" xfId="12360" xr:uid="{00000000-0005-0000-0000-00006D2E0000}"/>
    <cellStyle name="Input 2 3 2 2 2 4 2 4" xfId="12361" xr:uid="{00000000-0005-0000-0000-00006E2E0000}"/>
    <cellStyle name="Input 2 3 2 2 2 4 2 5" xfId="12362" xr:uid="{00000000-0005-0000-0000-00006F2E0000}"/>
    <cellStyle name="Input 2 3 2 2 2 4 2 6" xfId="12363" xr:uid="{00000000-0005-0000-0000-0000702E0000}"/>
    <cellStyle name="Input 2 3 2 2 2 4 2 7" xfId="12364" xr:uid="{00000000-0005-0000-0000-0000712E0000}"/>
    <cellStyle name="Input 2 3 2 2 2 4 3" xfId="12365" xr:uid="{00000000-0005-0000-0000-0000722E0000}"/>
    <cellStyle name="Input 2 3 2 2 2 4 4" xfId="12366" xr:uid="{00000000-0005-0000-0000-0000732E0000}"/>
    <cellStyle name="Input 2 3 2 2 2 4 5" xfId="12367" xr:uid="{00000000-0005-0000-0000-0000742E0000}"/>
    <cellStyle name="Input 2 3 2 2 2 5" xfId="12368" xr:uid="{00000000-0005-0000-0000-0000752E0000}"/>
    <cellStyle name="Input 2 3 2 2 2 5 2" xfId="12369" xr:uid="{00000000-0005-0000-0000-0000762E0000}"/>
    <cellStyle name="Input 2 3 2 2 2 5 2 2" xfId="12370" xr:uid="{00000000-0005-0000-0000-0000772E0000}"/>
    <cellStyle name="Input 2 3 2 2 2 5 2 3" xfId="12371" xr:uid="{00000000-0005-0000-0000-0000782E0000}"/>
    <cellStyle name="Input 2 3 2 2 2 5 2 4" xfId="12372" xr:uid="{00000000-0005-0000-0000-0000792E0000}"/>
    <cellStyle name="Input 2 3 2 2 2 5 2 5" xfId="12373" xr:uid="{00000000-0005-0000-0000-00007A2E0000}"/>
    <cellStyle name="Input 2 3 2 2 2 5 2 6" xfId="12374" xr:uid="{00000000-0005-0000-0000-00007B2E0000}"/>
    <cellStyle name="Input 2 3 2 2 2 5 2 7" xfId="12375" xr:uid="{00000000-0005-0000-0000-00007C2E0000}"/>
    <cellStyle name="Input 2 3 2 2 2 5 3" xfId="12376" xr:uid="{00000000-0005-0000-0000-00007D2E0000}"/>
    <cellStyle name="Input 2 3 2 2 2 5 4" xfId="12377" xr:uid="{00000000-0005-0000-0000-00007E2E0000}"/>
    <cellStyle name="Input 2 3 2 2 2 5 5" xfId="12378" xr:uid="{00000000-0005-0000-0000-00007F2E0000}"/>
    <cellStyle name="Input 2 3 2 2 2 6" xfId="12379" xr:uid="{00000000-0005-0000-0000-0000802E0000}"/>
    <cellStyle name="Input 2 3 2 2 2 6 2" xfId="12380" xr:uid="{00000000-0005-0000-0000-0000812E0000}"/>
    <cellStyle name="Input 2 3 2 2 2 6 3" xfId="12381" xr:uid="{00000000-0005-0000-0000-0000822E0000}"/>
    <cellStyle name="Input 2 3 2 2 2 6 4" xfId="12382" xr:uid="{00000000-0005-0000-0000-0000832E0000}"/>
    <cellStyle name="Input 2 3 2 2 2 6 5" xfId="12383" xr:uid="{00000000-0005-0000-0000-0000842E0000}"/>
    <cellStyle name="Input 2 3 2 2 2 6 6" xfId="12384" xr:uid="{00000000-0005-0000-0000-0000852E0000}"/>
    <cellStyle name="Input 2 3 2 2 2 6 7" xfId="12385" xr:uid="{00000000-0005-0000-0000-0000862E0000}"/>
    <cellStyle name="Input 2 3 2 2 2 6 8" xfId="12386" xr:uid="{00000000-0005-0000-0000-0000872E0000}"/>
    <cellStyle name="Input 2 3 2 2 2 7" xfId="12387" xr:uid="{00000000-0005-0000-0000-0000882E0000}"/>
    <cellStyle name="Input 2 3 2 2 2 7 2" xfId="12388" xr:uid="{00000000-0005-0000-0000-0000892E0000}"/>
    <cellStyle name="Input 2 3 2 2 2 7 3" xfId="12389" xr:uid="{00000000-0005-0000-0000-00008A2E0000}"/>
    <cellStyle name="Input 2 3 2 2 2 7 4" xfId="12390" xr:uid="{00000000-0005-0000-0000-00008B2E0000}"/>
    <cellStyle name="Input 2 3 2 2 2 7 5" xfId="12391" xr:uid="{00000000-0005-0000-0000-00008C2E0000}"/>
    <cellStyle name="Input 2 3 2 2 2 7 6" xfId="12392" xr:uid="{00000000-0005-0000-0000-00008D2E0000}"/>
    <cellStyle name="Input 2 3 2 2 2 7 7" xfId="12393" xr:uid="{00000000-0005-0000-0000-00008E2E0000}"/>
    <cellStyle name="Input 2 3 2 2 2 8" xfId="12394" xr:uid="{00000000-0005-0000-0000-00008F2E0000}"/>
    <cellStyle name="Input 2 3 2 2 2 8 2" xfId="12395" xr:uid="{00000000-0005-0000-0000-0000902E0000}"/>
    <cellStyle name="Input 2 3 2 2 2 8 3" xfId="12396" xr:uid="{00000000-0005-0000-0000-0000912E0000}"/>
    <cellStyle name="Input 2 3 2 2 2 8 4" xfId="12397" xr:uid="{00000000-0005-0000-0000-0000922E0000}"/>
    <cellStyle name="Input 2 3 2 2 2 8 5" xfId="12398" xr:uid="{00000000-0005-0000-0000-0000932E0000}"/>
    <cellStyle name="Input 2 3 2 2 2 9" xfId="12399" xr:uid="{00000000-0005-0000-0000-0000942E0000}"/>
    <cellStyle name="Input 2 3 2 2 2 9 2" xfId="12400" xr:uid="{00000000-0005-0000-0000-0000952E0000}"/>
    <cellStyle name="Input 2 3 2 2 2 9 3" xfId="12401" xr:uid="{00000000-0005-0000-0000-0000962E0000}"/>
    <cellStyle name="Input 2 3 2 2 2 9 4" xfId="12402" xr:uid="{00000000-0005-0000-0000-0000972E0000}"/>
    <cellStyle name="Input 2 3 2 2 2 9 5" xfId="12403" xr:uid="{00000000-0005-0000-0000-0000982E0000}"/>
    <cellStyle name="Input 2 3 2 2 3" xfId="12404" xr:uid="{00000000-0005-0000-0000-0000992E0000}"/>
    <cellStyle name="Input 2 3 2 2 3 10" xfId="12405" xr:uid="{00000000-0005-0000-0000-00009A2E0000}"/>
    <cellStyle name="Input 2 3 2 2 3 2" xfId="12406" xr:uid="{00000000-0005-0000-0000-00009B2E0000}"/>
    <cellStyle name="Input 2 3 2 2 3 2 2" xfId="12407" xr:uid="{00000000-0005-0000-0000-00009C2E0000}"/>
    <cellStyle name="Input 2 3 2 2 3 2 2 2" xfId="12408" xr:uid="{00000000-0005-0000-0000-00009D2E0000}"/>
    <cellStyle name="Input 2 3 2 2 3 2 2 3" xfId="12409" xr:uid="{00000000-0005-0000-0000-00009E2E0000}"/>
    <cellStyle name="Input 2 3 2 2 3 2 2 4" xfId="12410" xr:uid="{00000000-0005-0000-0000-00009F2E0000}"/>
    <cellStyle name="Input 2 3 2 2 3 2 2 5" xfId="12411" xr:uid="{00000000-0005-0000-0000-0000A02E0000}"/>
    <cellStyle name="Input 2 3 2 2 3 2 2 6" xfId="12412" xr:uid="{00000000-0005-0000-0000-0000A12E0000}"/>
    <cellStyle name="Input 2 3 2 2 3 2 2 7" xfId="12413" xr:uid="{00000000-0005-0000-0000-0000A22E0000}"/>
    <cellStyle name="Input 2 3 2 2 3 2 3" xfId="12414" xr:uid="{00000000-0005-0000-0000-0000A32E0000}"/>
    <cellStyle name="Input 2 3 2 2 3 2 4" xfId="12415" xr:uid="{00000000-0005-0000-0000-0000A42E0000}"/>
    <cellStyle name="Input 2 3 2 2 3 3" xfId="12416" xr:uid="{00000000-0005-0000-0000-0000A52E0000}"/>
    <cellStyle name="Input 2 3 2 2 3 3 2" xfId="12417" xr:uid="{00000000-0005-0000-0000-0000A62E0000}"/>
    <cellStyle name="Input 2 3 2 2 3 3 2 2" xfId="12418" xr:uid="{00000000-0005-0000-0000-0000A72E0000}"/>
    <cellStyle name="Input 2 3 2 2 3 3 2 3" xfId="12419" xr:uid="{00000000-0005-0000-0000-0000A82E0000}"/>
    <cellStyle name="Input 2 3 2 2 3 3 2 4" xfId="12420" xr:uid="{00000000-0005-0000-0000-0000A92E0000}"/>
    <cellStyle name="Input 2 3 2 2 3 3 2 5" xfId="12421" xr:uid="{00000000-0005-0000-0000-0000AA2E0000}"/>
    <cellStyle name="Input 2 3 2 2 3 3 2 6" xfId="12422" xr:uid="{00000000-0005-0000-0000-0000AB2E0000}"/>
    <cellStyle name="Input 2 3 2 2 3 3 2 7" xfId="12423" xr:uid="{00000000-0005-0000-0000-0000AC2E0000}"/>
    <cellStyle name="Input 2 3 2 2 3 3 3" xfId="12424" xr:uid="{00000000-0005-0000-0000-0000AD2E0000}"/>
    <cellStyle name="Input 2 3 2 2 3 3 4" xfId="12425" xr:uid="{00000000-0005-0000-0000-0000AE2E0000}"/>
    <cellStyle name="Input 2 3 2 2 3 4" xfId="12426" xr:uid="{00000000-0005-0000-0000-0000AF2E0000}"/>
    <cellStyle name="Input 2 3 2 2 3 4 2" xfId="12427" xr:uid="{00000000-0005-0000-0000-0000B02E0000}"/>
    <cellStyle name="Input 2 3 2 2 3 4 2 2" xfId="12428" xr:uid="{00000000-0005-0000-0000-0000B12E0000}"/>
    <cellStyle name="Input 2 3 2 2 3 4 2 3" xfId="12429" xr:uid="{00000000-0005-0000-0000-0000B22E0000}"/>
    <cellStyle name="Input 2 3 2 2 3 4 2 4" xfId="12430" xr:uid="{00000000-0005-0000-0000-0000B32E0000}"/>
    <cellStyle name="Input 2 3 2 2 3 4 2 5" xfId="12431" xr:uid="{00000000-0005-0000-0000-0000B42E0000}"/>
    <cellStyle name="Input 2 3 2 2 3 4 2 6" xfId="12432" xr:uid="{00000000-0005-0000-0000-0000B52E0000}"/>
    <cellStyle name="Input 2 3 2 2 3 4 2 7" xfId="12433" xr:uid="{00000000-0005-0000-0000-0000B62E0000}"/>
    <cellStyle name="Input 2 3 2 2 3 4 3" xfId="12434" xr:uid="{00000000-0005-0000-0000-0000B72E0000}"/>
    <cellStyle name="Input 2 3 2 2 3 4 4" xfId="12435" xr:uid="{00000000-0005-0000-0000-0000B82E0000}"/>
    <cellStyle name="Input 2 3 2 2 3 5" xfId="12436" xr:uid="{00000000-0005-0000-0000-0000B92E0000}"/>
    <cellStyle name="Input 2 3 2 2 3 5 2" xfId="12437" xr:uid="{00000000-0005-0000-0000-0000BA2E0000}"/>
    <cellStyle name="Input 2 3 2 2 3 5 3" xfId="12438" xr:uid="{00000000-0005-0000-0000-0000BB2E0000}"/>
    <cellStyle name="Input 2 3 2 2 3 5 4" xfId="12439" xr:uid="{00000000-0005-0000-0000-0000BC2E0000}"/>
    <cellStyle name="Input 2 3 2 2 3 5 5" xfId="12440" xr:uid="{00000000-0005-0000-0000-0000BD2E0000}"/>
    <cellStyle name="Input 2 3 2 2 3 5 6" xfId="12441" xr:uid="{00000000-0005-0000-0000-0000BE2E0000}"/>
    <cellStyle name="Input 2 3 2 2 3 5 7" xfId="12442" xr:uid="{00000000-0005-0000-0000-0000BF2E0000}"/>
    <cellStyle name="Input 2 3 2 2 3 5 8" xfId="12443" xr:uid="{00000000-0005-0000-0000-0000C02E0000}"/>
    <cellStyle name="Input 2 3 2 2 3 6" xfId="12444" xr:uid="{00000000-0005-0000-0000-0000C12E0000}"/>
    <cellStyle name="Input 2 3 2 2 3 6 2" xfId="12445" xr:uid="{00000000-0005-0000-0000-0000C22E0000}"/>
    <cellStyle name="Input 2 3 2 2 3 6 3" xfId="12446" xr:uid="{00000000-0005-0000-0000-0000C32E0000}"/>
    <cellStyle name="Input 2 3 2 2 3 6 4" xfId="12447" xr:uid="{00000000-0005-0000-0000-0000C42E0000}"/>
    <cellStyle name="Input 2 3 2 2 3 6 5" xfId="12448" xr:uid="{00000000-0005-0000-0000-0000C52E0000}"/>
    <cellStyle name="Input 2 3 2 2 3 6 6" xfId="12449" xr:uid="{00000000-0005-0000-0000-0000C62E0000}"/>
    <cellStyle name="Input 2 3 2 2 3 6 7" xfId="12450" xr:uid="{00000000-0005-0000-0000-0000C72E0000}"/>
    <cellStyle name="Input 2 3 2 2 3 7" xfId="12451" xr:uid="{00000000-0005-0000-0000-0000C82E0000}"/>
    <cellStyle name="Input 2 3 2 2 3 8" xfId="12452" xr:uid="{00000000-0005-0000-0000-0000C92E0000}"/>
    <cellStyle name="Input 2 3 2 2 3 9" xfId="12453" xr:uid="{00000000-0005-0000-0000-0000CA2E0000}"/>
    <cellStyle name="Input 2 3 2 2 4" xfId="12454" xr:uid="{00000000-0005-0000-0000-0000CB2E0000}"/>
    <cellStyle name="Input 2 3 2 2 4 10" xfId="12455" xr:uid="{00000000-0005-0000-0000-0000CC2E0000}"/>
    <cellStyle name="Input 2 3 2 2 4 2" xfId="12456" xr:uid="{00000000-0005-0000-0000-0000CD2E0000}"/>
    <cellStyle name="Input 2 3 2 2 4 2 2" xfId="12457" xr:uid="{00000000-0005-0000-0000-0000CE2E0000}"/>
    <cellStyle name="Input 2 3 2 2 4 2 2 2" xfId="12458" xr:uid="{00000000-0005-0000-0000-0000CF2E0000}"/>
    <cellStyle name="Input 2 3 2 2 4 2 2 3" xfId="12459" xr:uid="{00000000-0005-0000-0000-0000D02E0000}"/>
    <cellStyle name="Input 2 3 2 2 4 2 2 4" xfId="12460" xr:uid="{00000000-0005-0000-0000-0000D12E0000}"/>
    <cellStyle name="Input 2 3 2 2 4 2 2 5" xfId="12461" xr:uid="{00000000-0005-0000-0000-0000D22E0000}"/>
    <cellStyle name="Input 2 3 2 2 4 2 2 6" xfId="12462" xr:uid="{00000000-0005-0000-0000-0000D32E0000}"/>
    <cellStyle name="Input 2 3 2 2 4 2 2 7" xfId="12463" xr:uid="{00000000-0005-0000-0000-0000D42E0000}"/>
    <cellStyle name="Input 2 3 2 2 4 2 3" xfId="12464" xr:uid="{00000000-0005-0000-0000-0000D52E0000}"/>
    <cellStyle name="Input 2 3 2 2 4 2 4" xfId="12465" xr:uid="{00000000-0005-0000-0000-0000D62E0000}"/>
    <cellStyle name="Input 2 3 2 2 4 3" xfId="12466" xr:uid="{00000000-0005-0000-0000-0000D72E0000}"/>
    <cellStyle name="Input 2 3 2 2 4 3 2" xfId="12467" xr:uid="{00000000-0005-0000-0000-0000D82E0000}"/>
    <cellStyle name="Input 2 3 2 2 4 3 2 2" xfId="12468" xr:uid="{00000000-0005-0000-0000-0000D92E0000}"/>
    <cellStyle name="Input 2 3 2 2 4 3 2 3" xfId="12469" xr:uid="{00000000-0005-0000-0000-0000DA2E0000}"/>
    <cellStyle name="Input 2 3 2 2 4 3 2 4" xfId="12470" xr:uid="{00000000-0005-0000-0000-0000DB2E0000}"/>
    <cellStyle name="Input 2 3 2 2 4 3 2 5" xfId="12471" xr:uid="{00000000-0005-0000-0000-0000DC2E0000}"/>
    <cellStyle name="Input 2 3 2 2 4 3 2 6" xfId="12472" xr:uid="{00000000-0005-0000-0000-0000DD2E0000}"/>
    <cellStyle name="Input 2 3 2 2 4 3 2 7" xfId="12473" xr:uid="{00000000-0005-0000-0000-0000DE2E0000}"/>
    <cellStyle name="Input 2 3 2 2 4 3 3" xfId="12474" xr:uid="{00000000-0005-0000-0000-0000DF2E0000}"/>
    <cellStyle name="Input 2 3 2 2 4 3 4" xfId="12475" xr:uid="{00000000-0005-0000-0000-0000E02E0000}"/>
    <cellStyle name="Input 2 3 2 2 4 4" xfId="12476" xr:uid="{00000000-0005-0000-0000-0000E12E0000}"/>
    <cellStyle name="Input 2 3 2 2 4 4 2" xfId="12477" xr:uid="{00000000-0005-0000-0000-0000E22E0000}"/>
    <cellStyle name="Input 2 3 2 2 4 4 2 2" xfId="12478" xr:uid="{00000000-0005-0000-0000-0000E32E0000}"/>
    <cellStyle name="Input 2 3 2 2 4 4 2 3" xfId="12479" xr:uid="{00000000-0005-0000-0000-0000E42E0000}"/>
    <cellStyle name="Input 2 3 2 2 4 4 2 4" xfId="12480" xr:uid="{00000000-0005-0000-0000-0000E52E0000}"/>
    <cellStyle name="Input 2 3 2 2 4 4 2 5" xfId="12481" xr:uid="{00000000-0005-0000-0000-0000E62E0000}"/>
    <cellStyle name="Input 2 3 2 2 4 4 2 6" xfId="12482" xr:uid="{00000000-0005-0000-0000-0000E72E0000}"/>
    <cellStyle name="Input 2 3 2 2 4 4 2 7" xfId="12483" xr:uid="{00000000-0005-0000-0000-0000E82E0000}"/>
    <cellStyle name="Input 2 3 2 2 4 4 3" xfId="12484" xr:uid="{00000000-0005-0000-0000-0000E92E0000}"/>
    <cellStyle name="Input 2 3 2 2 4 4 4" xfId="12485" xr:uid="{00000000-0005-0000-0000-0000EA2E0000}"/>
    <cellStyle name="Input 2 3 2 2 4 5" xfId="12486" xr:uid="{00000000-0005-0000-0000-0000EB2E0000}"/>
    <cellStyle name="Input 2 3 2 2 4 5 2" xfId="12487" xr:uid="{00000000-0005-0000-0000-0000EC2E0000}"/>
    <cellStyle name="Input 2 3 2 2 4 5 3" xfId="12488" xr:uid="{00000000-0005-0000-0000-0000ED2E0000}"/>
    <cellStyle name="Input 2 3 2 2 4 5 4" xfId="12489" xr:uid="{00000000-0005-0000-0000-0000EE2E0000}"/>
    <cellStyle name="Input 2 3 2 2 4 5 5" xfId="12490" xr:uid="{00000000-0005-0000-0000-0000EF2E0000}"/>
    <cellStyle name="Input 2 3 2 2 4 5 6" xfId="12491" xr:uid="{00000000-0005-0000-0000-0000F02E0000}"/>
    <cellStyle name="Input 2 3 2 2 4 5 7" xfId="12492" xr:uid="{00000000-0005-0000-0000-0000F12E0000}"/>
    <cellStyle name="Input 2 3 2 2 4 5 8" xfId="12493" xr:uid="{00000000-0005-0000-0000-0000F22E0000}"/>
    <cellStyle name="Input 2 3 2 2 4 6" xfId="12494" xr:uid="{00000000-0005-0000-0000-0000F32E0000}"/>
    <cellStyle name="Input 2 3 2 2 4 6 2" xfId="12495" xr:uid="{00000000-0005-0000-0000-0000F42E0000}"/>
    <cellStyle name="Input 2 3 2 2 4 6 3" xfId="12496" xr:uid="{00000000-0005-0000-0000-0000F52E0000}"/>
    <cellStyle name="Input 2 3 2 2 4 6 4" xfId="12497" xr:uid="{00000000-0005-0000-0000-0000F62E0000}"/>
    <cellStyle name="Input 2 3 2 2 4 6 5" xfId="12498" xr:uid="{00000000-0005-0000-0000-0000F72E0000}"/>
    <cellStyle name="Input 2 3 2 2 4 6 6" xfId="12499" xr:uid="{00000000-0005-0000-0000-0000F82E0000}"/>
    <cellStyle name="Input 2 3 2 2 4 6 7" xfId="12500" xr:uid="{00000000-0005-0000-0000-0000F92E0000}"/>
    <cellStyle name="Input 2 3 2 2 4 7" xfId="12501" xr:uid="{00000000-0005-0000-0000-0000FA2E0000}"/>
    <cellStyle name="Input 2 3 2 2 4 8" xfId="12502" xr:uid="{00000000-0005-0000-0000-0000FB2E0000}"/>
    <cellStyle name="Input 2 3 2 2 4 9" xfId="12503" xr:uid="{00000000-0005-0000-0000-0000FC2E0000}"/>
    <cellStyle name="Input 2 3 2 2 5" xfId="12504" xr:uid="{00000000-0005-0000-0000-0000FD2E0000}"/>
    <cellStyle name="Input 2 3 2 2 5 2" xfId="12505" xr:uid="{00000000-0005-0000-0000-0000FE2E0000}"/>
    <cellStyle name="Input 2 3 2 2 5 2 2" xfId="12506" xr:uid="{00000000-0005-0000-0000-0000FF2E0000}"/>
    <cellStyle name="Input 2 3 2 2 5 2 3" xfId="12507" xr:uid="{00000000-0005-0000-0000-0000002F0000}"/>
    <cellStyle name="Input 2 3 2 2 5 2 4" xfId="12508" xr:uid="{00000000-0005-0000-0000-0000012F0000}"/>
    <cellStyle name="Input 2 3 2 2 5 2 5" xfId="12509" xr:uid="{00000000-0005-0000-0000-0000022F0000}"/>
    <cellStyle name="Input 2 3 2 2 5 2 6" xfId="12510" xr:uid="{00000000-0005-0000-0000-0000032F0000}"/>
    <cellStyle name="Input 2 3 2 2 5 2 7" xfId="12511" xr:uid="{00000000-0005-0000-0000-0000042F0000}"/>
    <cellStyle name="Input 2 3 2 2 5 3" xfId="12512" xr:uid="{00000000-0005-0000-0000-0000052F0000}"/>
    <cellStyle name="Input 2 3 2 2 5 4" xfId="12513" xr:uid="{00000000-0005-0000-0000-0000062F0000}"/>
    <cellStyle name="Input 2 3 2 2 5 5" xfId="12514" xr:uid="{00000000-0005-0000-0000-0000072F0000}"/>
    <cellStyle name="Input 2 3 2 2 6" xfId="12515" xr:uid="{00000000-0005-0000-0000-0000082F0000}"/>
    <cellStyle name="Input 2 3 2 2 6 2" xfId="12516" xr:uid="{00000000-0005-0000-0000-0000092F0000}"/>
    <cellStyle name="Input 2 3 2 2 6 2 2" xfId="12517" xr:uid="{00000000-0005-0000-0000-00000A2F0000}"/>
    <cellStyle name="Input 2 3 2 2 6 2 3" xfId="12518" xr:uid="{00000000-0005-0000-0000-00000B2F0000}"/>
    <cellStyle name="Input 2 3 2 2 6 2 4" xfId="12519" xr:uid="{00000000-0005-0000-0000-00000C2F0000}"/>
    <cellStyle name="Input 2 3 2 2 6 2 5" xfId="12520" xr:uid="{00000000-0005-0000-0000-00000D2F0000}"/>
    <cellStyle name="Input 2 3 2 2 6 2 6" xfId="12521" xr:uid="{00000000-0005-0000-0000-00000E2F0000}"/>
    <cellStyle name="Input 2 3 2 2 6 2 7" xfId="12522" xr:uid="{00000000-0005-0000-0000-00000F2F0000}"/>
    <cellStyle name="Input 2 3 2 2 6 3" xfId="12523" xr:uid="{00000000-0005-0000-0000-0000102F0000}"/>
    <cellStyle name="Input 2 3 2 2 6 4" xfId="12524" xr:uid="{00000000-0005-0000-0000-0000112F0000}"/>
    <cellStyle name="Input 2 3 2 2 6 5" xfId="12525" xr:uid="{00000000-0005-0000-0000-0000122F0000}"/>
    <cellStyle name="Input 2 3 2 2 7" xfId="12526" xr:uid="{00000000-0005-0000-0000-0000132F0000}"/>
    <cellStyle name="Input 2 3 2 2 7 2" xfId="12527" xr:uid="{00000000-0005-0000-0000-0000142F0000}"/>
    <cellStyle name="Input 2 3 2 2 7 2 2" xfId="12528" xr:uid="{00000000-0005-0000-0000-0000152F0000}"/>
    <cellStyle name="Input 2 3 2 2 7 2 3" xfId="12529" xr:uid="{00000000-0005-0000-0000-0000162F0000}"/>
    <cellStyle name="Input 2 3 2 2 7 2 4" xfId="12530" xr:uid="{00000000-0005-0000-0000-0000172F0000}"/>
    <cellStyle name="Input 2 3 2 2 7 2 5" xfId="12531" xr:uid="{00000000-0005-0000-0000-0000182F0000}"/>
    <cellStyle name="Input 2 3 2 2 7 2 6" xfId="12532" xr:uid="{00000000-0005-0000-0000-0000192F0000}"/>
    <cellStyle name="Input 2 3 2 2 7 2 7" xfId="12533" xr:uid="{00000000-0005-0000-0000-00001A2F0000}"/>
    <cellStyle name="Input 2 3 2 2 7 3" xfId="12534" xr:uid="{00000000-0005-0000-0000-00001B2F0000}"/>
    <cellStyle name="Input 2 3 2 2 7 4" xfId="12535" xr:uid="{00000000-0005-0000-0000-00001C2F0000}"/>
    <cellStyle name="Input 2 3 2 2 7 5" xfId="12536" xr:uid="{00000000-0005-0000-0000-00001D2F0000}"/>
    <cellStyle name="Input 2 3 2 2 8" xfId="12537" xr:uid="{00000000-0005-0000-0000-00001E2F0000}"/>
    <cellStyle name="Input 2 3 2 2 8 2" xfId="12538" xr:uid="{00000000-0005-0000-0000-00001F2F0000}"/>
    <cellStyle name="Input 2 3 2 2 8 2 2" xfId="12539" xr:uid="{00000000-0005-0000-0000-0000202F0000}"/>
    <cellStyle name="Input 2 3 2 2 8 2 3" xfId="12540" xr:uid="{00000000-0005-0000-0000-0000212F0000}"/>
    <cellStyle name="Input 2 3 2 2 8 2 4" xfId="12541" xr:uid="{00000000-0005-0000-0000-0000222F0000}"/>
    <cellStyle name="Input 2 3 2 2 8 2 5" xfId="12542" xr:uid="{00000000-0005-0000-0000-0000232F0000}"/>
    <cellStyle name="Input 2 3 2 2 8 2 6" xfId="12543" xr:uid="{00000000-0005-0000-0000-0000242F0000}"/>
    <cellStyle name="Input 2 3 2 2 8 2 7" xfId="12544" xr:uid="{00000000-0005-0000-0000-0000252F0000}"/>
    <cellStyle name="Input 2 3 2 2 8 3" xfId="12545" xr:uid="{00000000-0005-0000-0000-0000262F0000}"/>
    <cellStyle name="Input 2 3 2 2 8 4" xfId="12546" xr:uid="{00000000-0005-0000-0000-0000272F0000}"/>
    <cellStyle name="Input 2 3 2 2 8 5" xfId="12547" xr:uid="{00000000-0005-0000-0000-0000282F0000}"/>
    <cellStyle name="Input 2 3 2 2 9" xfId="12548" xr:uid="{00000000-0005-0000-0000-0000292F0000}"/>
    <cellStyle name="Input 2 3 2 2 9 2" xfId="12549" xr:uid="{00000000-0005-0000-0000-00002A2F0000}"/>
    <cellStyle name="Input 2 3 2 2 9 3" xfId="12550" xr:uid="{00000000-0005-0000-0000-00002B2F0000}"/>
    <cellStyle name="Input 2 3 2 2 9 4" xfId="12551" xr:uid="{00000000-0005-0000-0000-00002C2F0000}"/>
    <cellStyle name="Input 2 3 2 2 9 5" xfId="12552" xr:uid="{00000000-0005-0000-0000-00002D2F0000}"/>
    <cellStyle name="Input 2 3 2 2 9 6" xfId="12553" xr:uid="{00000000-0005-0000-0000-00002E2F0000}"/>
    <cellStyle name="Input 2 3 2 2 9 7" xfId="12554" xr:uid="{00000000-0005-0000-0000-00002F2F0000}"/>
    <cellStyle name="Input 2 3 2 2 9 8" xfId="12555" xr:uid="{00000000-0005-0000-0000-0000302F0000}"/>
    <cellStyle name="Input 2 3 2 3" xfId="12556" xr:uid="{00000000-0005-0000-0000-0000312F0000}"/>
    <cellStyle name="Input 2 3 2 3 10" xfId="12557" xr:uid="{00000000-0005-0000-0000-0000322F0000}"/>
    <cellStyle name="Input 2 3 2 3 10 2" xfId="12558" xr:uid="{00000000-0005-0000-0000-0000332F0000}"/>
    <cellStyle name="Input 2 3 2 3 10 3" xfId="12559" xr:uid="{00000000-0005-0000-0000-0000342F0000}"/>
    <cellStyle name="Input 2 3 2 3 10 4" xfId="12560" xr:uid="{00000000-0005-0000-0000-0000352F0000}"/>
    <cellStyle name="Input 2 3 2 3 10 5" xfId="12561" xr:uid="{00000000-0005-0000-0000-0000362F0000}"/>
    <cellStyle name="Input 2 3 2 3 11" xfId="12562" xr:uid="{00000000-0005-0000-0000-0000372F0000}"/>
    <cellStyle name="Input 2 3 2 3 11 2" xfId="12563" xr:uid="{00000000-0005-0000-0000-0000382F0000}"/>
    <cellStyle name="Input 2 3 2 3 11 3" xfId="12564" xr:uid="{00000000-0005-0000-0000-0000392F0000}"/>
    <cellStyle name="Input 2 3 2 3 11 4" xfId="12565" xr:uid="{00000000-0005-0000-0000-00003A2F0000}"/>
    <cellStyle name="Input 2 3 2 3 11 5" xfId="12566" xr:uid="{00000000-0005-0000-0000-00003B2F0000}"/>
    <cellStyle name="Input 2 3 2 3 12" xfId="12567" xr:uid="{00000000-0005-0000-0000-00003C2F0000}"/>
    <cellStyle name="Input 2 3 2 3 12 2" xfId="12568" xr:uid="{00000000-0005-0000-0000-00003D2F0000}"/>
    <cellStyle name="Input 2 3 2 3 12 3" xfId="12569" xr:uid="{00000000-0005-0000-0000-00003E2F0000}"/>
    <cellStyle name="Input 2 3 2 3 12 4" xfId="12570" xr:uid="{00000000-0005-0000-0000-00003F2F0000}"/>
    <cellStyle name="Input 2 3 2 3 12 5" xfId="12571" xr:uid="{00000000-0005-0000-0000-0000402F0000}"/>
    <cellStyle name="Input 2 3 2 3 13" xfId="12572" xr:uid="{00000000-0005-0000-0000-0000412F0000}"/>
    <cellStyle name="Input 2 3 2 3 13 2" xfId="12573" xr:uid="{00000000-0005-0000-0000-0000422F0000}"/>
    <cellStyle name="Input 2 3 2 3 13 3" xfId="12574" xr:uid="{00000000-0005-0000-0000-0000432F0000}"/>
    <cellStyle name="Input 2 3 2 3 13 4" xfId="12575" xr:uid="{00000000-0005-0000-0000-0000442F0000}"/>
    <cellStyle name="Input 2 3 2 3 13 5" xfId="12576" xr:uid="{00000000-0005-0000-0000-0000452F0000}"/>
    <cellStyle name="Input 2 3 2 3 14" xfId="12577" xr:uid="{00000000-0005-0000-0000-0000462F0000}"/>
    <cellStyle name="Input 2 3 2 3 14 2" xfId="12578" xr:uid="{00000000-0005-0000-0000-0000472F0000}"/>
    <cellStyle name="Input 2 3 2 3 14 3" xfId="12579" xr:uid="{00000000-0005-0000-0000-0000482F0000}"/>
    <cellStyle name="Input 2 3 2 3 14 4" xfId="12580" xr:uid="{00000000-0005-0000-0000-0000492F0000}"/>
    <cellStyle name="Input 2 3 2 3 14 5" xfId="12581" xr:uid="{00000000-0005-0000-0000-00004A2F0000}"/>
    <cellStyle name="Input 2 3 2 3 15" xfId="12582" xr:uid="{00000000-0005-0000-0000-00004B2F0000}"/>
    <cellStyle name="Input 2 3 2 3 15 2" xfId="12583" xr:uid="{00000000-0005-0000-0000-00004C2F0000}"/>
    <cellStyle name="Input 2 3 2 3 15 3" xfId="12584" xr:uid="{00000000-0005-0000-0000-00004D2F0000}"/>
    <cellStyle name="Input 2 3 2 3 15 4" xfId="12585" xr:uid="{00000000-0005-0000-0000-00004E2F0000}"/>
    <cellStyle name="Input 2 3 2 3 15 5" xfId="12586" xr:uid="{00000000-0005-0000-0000-00004F2F0000}"/>
    <cellStyle name="Input 2 3 2 3 16" xfId="12587" xr:uid="{00000000-0005-0000-0000-0000502F0000}"/>
    <cellStyle name="Input 2 3 2 3 16 2" xfId="12588" xr:uid="{00000000-0005-0000-0000-0000512F0000}"/>
    <cellStyle name="Input 2 3 2 3 16 3" xfId="12589" xr:uid="{00000000-0005-0000-0000-0000522F0000}"/>
    <cellStyle name="Input 2 3 2 3 16 4" xfId="12590" xr:uid="{00000000-0005-0000-0000-0000532F0000}"/>
    <cellStyle name="Input 2 3 2 3 16 5" xfId="12591" xr:uid="{00000000-0005-0000-0000-0000542F0000}"/>
    <cellStyle name="Input 2 3 2 3 17" xfId="12592" xr:uid="{00000000-0005-0000-0000-0000552F0000}"/>
    <cellStyle name="Input 2 3 2 3 17 2" xfId="12593" xr:uid="{00000000-0005-0000-0000-0000562F0000}"/>
    <cellStyle name="Input 2 3 2 3 17 3" xfId="12594" xr:uid="{00000000-0005-0000-0000-0000572F0000}"/>
    <cellStyle name="Input 2 3 2 3 17 4" xfId="12595" xr:uid="{00000000-0005-0000-0000-0000582F0000}"/>
    <cellStyle name="Input 2 3 2 3 17 5" xfId="12596" xr:uid="{00000000-0005-0000-0000-0000592F0000}"/>
    <cellStyle name="Input 2 3 2 3 18" xfId="12597" xr:uid="{00000000-0005-0000-0000-00005A2F0000}"/>
    <cellStyle name="Input 2 3 2 3 2" xfId="12598" xr:uid="{00000000-0005-0000-0000-00005B2F0000}"/>
    <cellStyle name="Input 2 3 2 3 2 10" xfId="12599" xr:uid="{00000000-0005-0000-0000-00005C2F0000}"/>
    <cellStyle name="Input 2 3 2 3 2 2" xfId="12600" xr:uid="{00000000-0005-0000-0000-00005D2F0000}"/>
    <cellStyle name="Input 2 3 2 3 2 2 2" xfId="12601" xr:uid="{00000000-0005-0000-0000-00005E2F0000}"/>
    <cellStyle name="Input 2 3 2 3 2 2 2 2" xfId="12602" xr:uid="{00000000-0005-0000-0000-00005F2F0000}"/>
    <cellStyle name="Input 2 3 2 3 2 2 2 3" xfId="12603" xr:uid="{00000000-0005-0000-0000-0000602F0000}"/>
    <cellStyle name="Input 2 3 2 3 2 2 2 4" xfId="12604" xr:uid="{00000000-0005-0000-0000-0000612F0000}"/>
    <cellStyle name="Input 2 3 2 3 2 2 2 5" xfId="12605" xr:uid="{00000000-0005-0000-0000-0000622F0000}"/>
    <cellStyle name="Input 2 3 2 3 2 2 2 6" xfId="12606" xr:uid="{00000000-0005-0000-0000-0000632F0000}"/>
    <cellStyle name="Input 2 3 2 3 2 2 2 7" xfId="12607" xr:uid="{00000000-0005-0000-0000-0000642F0000}"/>
    <cellStyle name="Input 2 3 2 3 2 2 3" xfId="12608" xr:uid="{00000000-0005-0000-0000-0000652F0000}"/>
    <cellStyle name="Input 2 3 2 3 2 2 4" xfId="12609" xr:uid="{00000000-0005-0000-0000-0000662F0000}"/>
    <cellStyle name="Input 2 3 2 3 2 3" xfId="12610" xr:uid="{00000000-0005-0000-0000-0000672F0000}"/>
    <cellStyle name="Input 2 3 2 3 2 3 2" xfId="12611" xr:uid="{00000000-0005-0000-0000-0000682F0000}"/>
    <cellStyle name="Input 2 3 2 3 2 3 2 2" xfId="12612" xr:uid="{00000000-0005-0000-0000-0000692F0000}"/>
    <cellStyle name="Input 2 3 2 3 2 3 2 3" xfId="12613" xr:uid="{00000000-0005-0000-0000-00006A2F0000}"/>
    <cellStyle name="Input 2 3 2 3 2 3 2 4" xfId="12614" xr:uid="{00000000-0005-0000-0000-00006B2F0000}"/>
    <cellStyle name="Input 2 3 2 3 2 3 2 5" xfId="12615" xr:uid="{00000000-0005-0000-0000-00006C2F0000}"/>
    <cellStyle name="Input 2 3 2 3 2 3 2 6" xfId="12616" xr:uid="{00000000-0005-0000-0000-00006D2F0000}"/>
    <cellStyle name="Input 2 3 2 3 2 3 2 7" xfId="12617" xr:uid="{00000000-0005-0000-0000-00006E2F0000}"/>
    <cellStyle name="Input 2 3 2 3 2 3 3" xfId="12618" xr:uid="{00000000-0005-0000-0000-00006F2F0000}"/>
    <cellStyle name="Input 2 3 2 3 2 3 4" xfId="12619" xr:uid="{00000000-0005-0000-0000-0000702F0000}"/>
    <cellStyle name="Input 2 3 2 3 2 4" xfId="12620" xr:uid="{00000000-0005-0000-0000-0000712F0000}"/>
    <cellStyle name="Input 2 3 2 3 2 4 2" xfId="12621" xr:uid="{00000000-0005-0000-0000-0000722F0000}"/>
    <cellStyle name="Input 2 3 2 3 2 4 2 2" xfId="12622" xr:uid="{00000000-0005-0000-0000-0000732F0000}"/>
    <cellStyle name="Input 2 3 2 3 2 4 2 3" xfId="12623" xr:uid="{00000000-0005-0000-0000-0000742F0000}"/>
    <cellStyle name="Input 2 3 2 3 2 4 2 4" xfId="12624" xr:uid="{00000000-0005-0000-0000-0000752F0000}"/>
    <cellStyle name="Input 2 3 2 3 2 4 2 5" xfId="12625" xr:uid="{00000000-0005-0000-0000-0000762F0000}"/>
    <cellStyle name="Input 2 3 2 3 2 4 2 6" xfId="12626" xr:uid="{00000000-0005-0000-0000-0000772F0000}"/>
    <cellStyle name="Input 2 3 2 3 2 4 2 7" xfId="12627" xr:uid="{00000000-0005-0000-0000-0000782F0000}"/>
    <cellStyle name="Input 2 3 2 3 2 4 3" xfId="12628" xr:uid="{00000000-0005-0000-0000-0000792F0000}"/>
    <cellStyle name="Input 2 3 2 3 2 4 4" xfId="12629" xr:uid="{00000000-0005-0000-0000-00007A2F0000}"/>
    <cellStyle name="Input 2 3 2 3 2 5" xfId="12630" xr:uid="{00000000-0005-0000-0000-00007B2F0000}"/>
    <cellStyle name="Input 2 3 2 3 2 5 2" xfId="12631" xr:uid="{00000000-0005-0000-0000-00007C2F0000}"/>
    <cellStyle name="Input 2 3 2 3 2 5 3" xfId="12632" xr:uid="{00000000-0005-0000-0000-00007D2F0000}"/>
    <cellStyle name="Input 2 3 2 3 2 5 4" xfId="12633" xr:uid="{00000000-0005-0000-0000-00007E2F0000}"/>
    <cellStyle name="Input 2 3 2 3 2 5 5" xfId="12634" xr:uid="{00000000-0005-0000-0000-00007F2F0000}"/>
    <cellStyle name="Input 2 3 2 3 2 5 6" xfId="12635" xr:uid="{00000000-0005-0000-0000-0000802F0000}"/>
    <cellStyle name="Input 2 3 2 3 2 5 7" xfId="12636" xr:uid="{00000000-0005-0000-0000-0000812F0000}"/>
    <cellStyle name="Input 2 3 2 3 2 5 8" xfId="12637" xr:uid="{00000000-0005-0000-0000-0000822F0000}"/>
    <cellStyle name="Input 2 3 2 3 2 6" xfId="12638" xr:uid="{00000000-0005-0000-0000-0000832F0000}"/>
    <cellStyle name="Input 2 3 2 3 2 6 2" xfId="12639" xr:uid="{00000000-0005-0000-0000-0000842F0000}"/>
    <cellStyle name="Input 2 3 2 3 2 6 3" xfId="12640" xr:uid="{00000000-0005-0000-0000-0000852F0000}"/>
    <cellStyle name="Input 2 3 2 3 2 6 4" xfId="12641" xr:uid="{00000000-0005-0000-0000-0000862F0000}"/>
    <cellStyle name="Input 2 3 2 3 2 6 5" xfId="12642" xr:uid="{00000000-0005-0000-0000-0000872F0000}"/>
    <cellStyle name="Input 2 3 2 3 2 6 6" xfId="12643" xr:uid="{00000000-0005-0000-0000-0000882F0000}"/>
    <cellStyle name="Input 2 3 2 3 2 6 7" xfId="12644" xr:uid="{00000000-0005-0000-0000-0000892F0000}"/>
    <cellStyle name="Input 2 3 2 3 2 7" xfId="12645" xr:uid="{00000000-0005-0000-0000-00008A2F0000}"/>
    <cellStyle name="Input 2 3 2 3 2 8" xfId="12646" xr:uid="{00000000-0005-0000-0000-00008B2F0000}"/>
    <cellStyle name="Input 2 3 2 3 2 9" xfId="12647" xr:uid="{00000000-0005-0000-0000-00008C2F0000}"/>
    <cellStyle name="Input 2 3 2 3 3" xfId="12648" xr:uid="{00000000-0005-0000-0000-00008D2F0000}"/>
    <cellStyle name="Input 2 3 2 3 3 2" xfId="12649" xr:uid="{00000000-0005-0000-0000-00008E2F0000}"/>
    <cellStyle name="Input 2 3 2 3 3 2 2" xfId="12650" xr:uid="{00000000-0005-0000-0000-00008F2F0000}"/>
    <cellStyle name="Input 2 3 2 3 3 2 3" xfId="12651" xr:uid="{00000000-0005-0000-0000-0000902F0000}"/>
    <cellStyle name="Input 2 3 2 3 3 2 4" xfId="12652" xr:uid="{00000000-0005-0000-0000-0000912F0000}"/>
    <cellStyle name="Input 2 3 2 3 3 2 5" xfId="12653" xr:uid="{00000000-0005-0000-0000-0000922F0000}"/>
    <cellStyle name="Input 2 3 2 3 3 2 6" xfId="12654" xr:uid="{00000000-0005-0000-0000-0000932F0000}"/>
    <cellStyle name="Input 2 3 2 3 3 2 7" xfId="12655" xr:uid="{00000000-0005-0000-0000-0000942F0000}"/>
    <cellStyle name="Input 2 3 2 3 3 3" xfId="12656" xr:uid="{00000000-0005-0000-0000-0000952F0000}"/>
    <cellStyle name="Input 2 3 2 3 3 4" xfId="12657" xr:uid="{00000000-0005-0000-0000-0000962F0000}"/>
    <cellStyle name="Input 2 3 2 3 3 5" xfId="12658" xr:uid="{00000000-0005-0000-0000-0000972F0000}"/>
    <cellStyle name="Input 2 3 2 3 4" xfId="12659" xr:uid="{00000000-0005-0000-0000-0000982F0000}"/>
    <cellStyle name="Input 2 3 2 3 4 2" xfId="12660" xr:uid="{00000000-0005-0000-0000-0000992F0000}"/>
    <cellStyle name="Input 2 3 2 3 4 2 2" xfId="12661" xr:uid="{00000000-0005-0000-0000-00009A2F0000}"/>
    <cellStyle name="Input 2 3 2 3 4 2 3" xfId="12662" xr:uid="{00000000-0005-0000-0000-00009B2F0000}"/>
    <cellStyle name="Input 2 3 2 3 4 2 4" xfId="12663" xr:uid="{00000000-0005-0000-0000-00009C2F0000}"/>
    <cellStyle name="Input 2 3 2 3 4 2 5" xfId="12664" xr:uid="{00000000-0005-0000-0000-00009D2F0000}"/>
    <cellStyle name="Input 2 3 2 3 4 2 6" xfId="12665" xr:uid="{00000000-0005-0000-0000-00009E2F0000}"/>
    <cellStyle name="Input 2 3 2 3 4 2 7" xfId="12666" xr:uid="{00000000-0005-0000-0000-00009F2F0000}"/>
    <cellStyle name="Input 2 3 2 3 4 3" xfId="12667" xr:uid="{00000000-0005-0000-0000-0000A02F0000}"/>
    <cellStyle name="Input 2 3 2 3 4 4" xfId="12668" xr:uid="{00000000-0005-0000-0000-0000A12F0000}"/>
    <cellStyle name="Input 2 3 2 3 4 5" xfId="12669" xr:uid="{00000000-0005-0000-0000-0000A22F0000}"/>
    <cellStyle name="Input 2 3 2 3 5" xfId="12670" xr:uid="{00000000-0005-0000-0000-0000A32F0000}"/>
    <cellStyle name="Input 2 3 2 3 5 2" xfId="12671" xr:uid="{00000000-0005-0000-0000-0000A42F0000}"/>
    <cellStyle name="Input 2 3 2 3 5 2 2" xfId="12672" xr:uid="{00000000-0005-0000-0000-0000A52F0000}"/>
    <cellStyle name="Input 2 3 2 3 5 2 3" xfId="12673" xr:uid="{00000000-0005-0000-0000-0000A62F0000}"/>
    <cellStyle name="Input 2 3 2 3 5 2 4" xfId="12674" xr:uid="{00000000-0005-0000-0000-0000A72F0000}"/>
    <cellStyle name="Input 2 3 2 3 5 2 5" xfId="12675" xr:uid="{00000000-0005-0000-0000-0000A82F0000}"/>
    <cellStyle name="Input 2 3 2 3 5 2 6" xfId="12676" xr:uid="{00000000-0005-0000-0000-0000A92F0000}"/>
    <cellStyle name="Input 2 3 2 3 5 2 7" xfId="12677" xr:uid="{00000000-0005-0000-0000-0000AA2F0000}"/>
    <cellStyle name="Input 2 3 2 3 5 3" xfId="12678" xr:uid="{00000000-0005-0000-0000-0000AB2F0000}"/>
    <cellStyle name="Input 2 3 2 3 5 4" xfId="12679" xr:uid="{00000000-0005-0000-0000-0000AC2F0000}"/>
    <cellStyle name="Input 2 3 2 3 5 5" xfId="12680" xr:uid="{00000000-0005-0000-0000-0000AD2F0000}"/>
    <cellStyle name="Input 2 3 2 3 6" xfId="12681" xr:uid="{00000000-0005-0000-0000-0000AE2F0000}"/>
    <cellStyle name="Input 2 3 2 3 6 2" xfId="12682" xr:uid="{00000000-0005-0000-0000-0000AF2F0000}"/>
    <cellStyle name="Input 2 3 2 3 6 3" xfId="12683" xr:uid="{00000000-0005-0000-0000-0000B02F0000}"/>
    <cellStyle name="Input 2 3 2 3 6 4" xfId="12684" xr:uid="{00000000-0005-0000-0000-0000B12F0000}"/>
    <cellStyle name="Input 2 3 2 3 6 5" xfId="12685" xr:uid="{00000000-0005-0000-0000-0000B22F0000}"/>
    <cellStyle name="Input 2 3 2 3 6 6" xfId="12686" xr:uid="{00000000-0005-0000-0000-0000B32F0000}"/>
    <cellStyle name="Input 2 3 2 3 6 7" xfId="12687" xr:uid="{00000000-0005-0000-0000-0000B42F0000}"/>
    <cellStyle name="Input 2 3 2 3 6 8" xfId="12688" xr:uid="{00000000-0005-0000-0000-0000B52F0000}"/>
    <cellStyle name="Input 2 3 2 3 7" xfId="12689" xr:uid="{00000000-0005-0000-0000-0000B62F0000}"/>
    <cellStyle name="Input 2 3 2 3 7 2" xfId="12690" xr:uid="{00000000-0005-0000-0000-0000B72F0000}"/>
    <cellStyle name="Input 2 3 2 3 7 3" xfId="12691" xr:uid="{00000000-0005-0000-0000-0000B82F0000}"/>
    <cellStyle name="Input 2 3 2 3 7 4" xfId="12692" xr:uid="{00000000-0005-0000-0000-0000B92F0000}"/>
    <cellStyle name="Input 2 3 2 3 7 5" xfId="12693" xr:uid="{00000000-0005-0000-0000-0000BA2F0000}"/>
    <cellStyle name="Input 2 3 2 3 7 6" xfId="12694" xr:uid="{00000000-0005-0000-0000-0000BB2F0000}"/>
    <cellStyle name="Input 2 3 2 3 7 7" xfId="12695" xr:uid="{00000000-0005-0000-0000-0000BC2F0000}"/>
    <cellStyle name="Input 2 3 2 3 8" xfId="12696" xr:uid="{00000000-0005-0000-0000-0000BD2F0000}"/>
    <cellStyle name="Input 2 3 2 3 8 2" xfId="12697" xr:uid="{00000000-0005-0000-0000-0000BE2F0000}"/>
    <cellStyle name="Input 2 3 2 3 8 3" xfId="12698" xr:uid="{00000000-0005-0000-0000-0000BF2F0000}"/>
    <cellStyle name="Input 2 3 2 3 8 4" xfId="12699" xr:uid="{00000000-0005-0000-0000-0000C02F0000}"/>
    <cellStyle name="Input 2 3 2 3 8 5" xfId="12700" xr:uid="{00000000-0005-0000-0000-0000C12F0000}"/>
    <cellStyle name="Input 2 3 2 3 9" xfId="12701" xr:uid="{00000000-0005-0000-0000-0000C22F0000}"/>
    <cellStyle name="Input 2 3 2 3 9 2" xfId="12702" xr:uid="{00000000-0005-0000-0000-0000C32F0000}"/>
    <cellStyle name="Input 2 3 2 3 9 3" xfId="12703" xr:uid="{00000000-0005-0000-0000-0000C42F0000}"/>
    <cellStyle name="Input 2 3 2 3 9 4" xfId="12704" xr:uid="{00000000-0005-0000-0000-0000C52F0000}"/>
    <cellStyle name="Input 2 3 2 3 9 5" xfId="12705" xr:uid="{00000000-0005-0000-0000-0000C62F0000}"/>
    <cellStyle name="Input 2 3 2 4" xfId="12706" xr:uid="{00000000-0005-0000-0000-0000C72F0000}"/>
    <cellStyle name="Input 2 3 2 4 10" xfId="12707" xr:uid="{00000000-0005-0000-0000-0000C82F0000}"/>
    <cellStyle name="Input 2 3 2 4 2" xfId="12708" xr:uid="{00000000-0005-0000-0000-0000C92F0000}"/>
    <cellStyle name="Input 2 3 2 4 2 2" xfId="12709" xr:uid="{00000000-0005-0000-0000-0000CA2F0000}"/>
    <cellStyle name="Input 2 3 2 4 2 2 2" xfId="12710" xr:uid="{00000000-0005-0000-0000-0000CB2F0000}"/>
    <cellStyle name="Input 2 3 2 4 2 2 3" xfId="12711" xr:uid="{00000000-0005-0000-0000-0000CC2F0000}"/>
    <cellStyle name="Input 2 3 2 4 2 2 4" xfId="12712" xr:uid="{00000000-0005-0000-0000-0000CD2F0000}"/>
    <cellStyle name="Input 2 3 2 4 2 2 5" xfId="12713" xr:uid="{00000000-0005-0000-0000-0000CE2F0000}"/>
    <cellStyle name="Input 2 3 2 4 2 2 6" xfId="12714" xr:uid="{00000000-0005-0000-0000-0000CF2F0000}"/>
    <cellStyle name="Input 2 3 2 4 2 2 7" xfId="12715" xr:uid="{00000000-0005-0000-0000-0000D02F0000}"/>
    <cellStyle name="Input 2 3 2 4 2 3" xfId="12716" xr:uid="{00000000-0005-0000-0000-0000D12F0000}"/>
    <cellStyle name="Input 2 3 2 4 2 4" xfId="12717" xr:uid="{00000000-0005-0000-0000-0000D22F0000}"/>
    <cellStyle name="Input 2 3 2 4 3" xfId="12718" xr:uid="{00000000-0005-0000-0000-0000D32F0000}"/>
    <cellStyle name="Input 2 3 2 4 3 2" xfId="12719" xr:uid="{00000000-0005-0000-0000-0000D42F0000}"/>
    <cellStyle name="Input 2 3 2 4 3 2 2" xfId="12720" xr:uid="{00000000-0005-0000-0000-0000D52F0000}"/>
    <cellStyle name="Input 2 3 2 4 3 2 3" xfId="12721" xr:uid="{00000000-0005-0000-0000-0000D62F0000}"/>
    <cellStyle name="Input 2 3 2 4 3 2 4" xfId="12722" xr:uid="{00000000-0005-0000-0000-0000D72F0000}"/>
    <cellStyle name="Input 2 3 2 4 3 2 5" xfId="12723" xr:uid="{00000000-0005-0000-0000-0000D82F0000}"/>
    <cellStyle name="Input 2 3 2 4 3 2 6" xfId="12724" xr:uid="{00000000-0005-0000-0000-0000D92F0000}"/>
    <cellStyle name="Input 2 3 2 4 3 2 7" xfId="12725" xr:uid="{00000000-0005-0000-0000-0000DA2F0000}"/>
    <cellStyle name="Input 2 3 2 4 3 3" xfId="12726" xr:uid="{00000000-0005-0000-0000-0000DB2F0000}"/>
    <cellStyle name="Input 2 3 2 4 3 4" xfId="12727" xr:uid="{00000000-0005-0000-0000-0000DC2F0000}"/>
    <cellStyle name="Input 2 3 2 4 4" xfId="12728" xr:uid="{00000000-0005-0000-0000-0000DD2F0000}"/>
    <cellStyle name="Input 2 3 2 4 4 2" xfId="12729" xr:uid="{00000000-0005-0000-0000-0000DE2F0000}"/>
    <cellStyle name="Input 2 3 2 4 4 2 2" xfId="12730" xr:uid="{00000000-0005-0000-0000-0000DF2F0000}"/>
    <cellStyle name="Input 2 3 2 4 4 2 3" xfId="12731" xr:uid="{00000000-0005-0000-0000-0000E02F0000}"/>
    <cellStyle name="Input 2 3 2 4 4 2 4" xfId="12732" xr:uid="{00000000-0005-0000-0000-0000E12F0000}"/>
    <cellStyle name="Input 2 3 2 4 4 2 5" xfId="12733" xr:uid="{00000000-0005-0000-0000-0000E22F0000}"/>
    <cellStyle name="Input 2 3 2 4 4 2 6" xfId="12734" xr:uid="{00000000-0005-0000-0000-0000E32F0000}"/>
    <cellStyle name="Input 2 3 2 4 4 2 7" xfId="12735" xr:uid="{00000000-0005-0000-0000-0000E42F0000}"/>
    <cellStyle name="Input 2 3 2 4 4 3" xfId="12736" xr:uid="{00000000-0005-0000-0000-0000E52F0000}"/>
    <cellStyle name="Input 2 3 2 4 4 4" xfId="12737" xr:uid="{00000000-0005-0000-0000-0000E62F0000}"/>
    <cellStyle name="Input 2 3 2 4 5" xfId="12738" xr:uid="{00000000-0005-0000-0000-0000E72F0000}"/>
    <cellStyle name="Input 2 3 2 4 5 2" xfId="12739" xr:uid="{00000000-0005-0000-0000-0000E82F0000}"/>
    <cellStyle name="Input 2 3 2 4 5 3" xfId="12740" xr:uid="{00000000-0005-0000-0000-0000E92F0000}"/>
    <cellStyle name="Input 2 3 2 4 5 4" xfId="12741" xr:uid="{00000000-0005-0000-0000-0000EA2F0000}"/>
    <cellStyle name="Input 2 3 2 4 5 5" xfId="12742" xr:uid="{00000000-0005-0000-0000-0000EB2F0000}"/>
    <cellStyle name="Input 2 3 2 4 5 6" xfId="12743" xr:uid="{00000000-0005-0000-0000-0000EC2F0000}"/>
    <cellStyle name="Input 2 3 2 4 5 7" xfId="12744" xr:uid="{00000000-0005-0000-0000-0000ED2F0000}"/>
    <cellStyle name="Input 2 3 2 4 5 8" xfId="12745" xr:uid="{00000000-0005-0000-0000-0000EE2F0000}"/>
    <cellStyle name="Input 2 3 2 4 6" xfId="12746" xr:uid="{00000000-0005-0000-0000-0000EF2F0000}"/>
    <cellStyle name="Input 2 3 2 4 6 2" xfId="12747" xr:uid="{00000000-0005-0000-0000-0000F02F0000}"/>
    <cellStyle name="Input 2 3 2 4 6 3" xfId="12748" xr:uid="{00000000-0005-0000-0000-0000F12F0000}"/>
    <cellStyle name="Input 2 3 2 4 6 4" xfId="12749" xr:uid="{00000000-0005-0000-0000-0000F22F0000}"/>
    <cellStyle name="Input 2 3 2 4 6 5" xfId="12750" xr:uid="{00000000-0005-0000-0000-0000F32F0000}"/>
    <cellStyle name="Input 2 3 2 4 6 6" xfId="12751" xr:uid="{00000000-0005-0000-0000-0000F42F0000}"/>
    <cellStyle name="Input 2 3 2 4 6 7" xfId="12752" xr:uid="{00000000-0005-0000-0000-0000F52F0000}"/>
    <cellStyle name="Input 2 3 2 4 7" xfId="12753" xr:uid="{00000000-0005-0000-0000-0000F62F0000}"/>
    <cellStyle name="Input 2 3 2 4 8" xfId="12754" xr:uid="{00000000-0005-0000-0000-0000F72F0000}"/>
    <cellStyle name="Input 2 3 2 4 9" xfId="12755" xr:uid="{00000000-0005-0000-0000-0000F82F0000}"/>
    <cellStyle name="Input 2 3 2 5" xfId="12756" xr:uid="{00000000-0005-0000-0000-0000F92F0000}"/>
    <cellStyle name="Input 2 3 2 5 10" xfId="12757" xr:uid="{00000000-0005-0000-0000-0000FA2F0000}"/>
    <cellStyle name="Input 2 3 2 5 2" xfId="12758" xr:uid="{00000000-0005-0000-0000-0000FB2F0000}"/>
    <cellStyle name="Input 2 3 2 5 2 2" xfId="12759" xr:uid="{00000000-0005-0000-0000-0000FC2F0000}"/>
    <cellStyle name="Input 2 3 2 5 2 2 2" xfId="12760" xr:uid="{00000000-0005-0000-0000-0000FD2F0000}"/>
    <cellStyle name="Input 2 3 2 5 2 2 3" xfId="12761" xr:uid="{00000000-0005-0000-0000-0000FE2F0000}"/>
    <cellStyle name="Input 2 3 2 5 2 2 4" xfId="12762" xr:uid="{00000000-0005-0000-0000-0000FF2F0000}"/>
    <cellStyle name="Input 2 3 2 5 2 2 5" xfId="12763" xr:uid="{00000000-0005-0000-0000-000000300000}"/>
    <cellStyle name="Input 2 3 2 5 2 2 6" xfId="12764" xr:uid="{00000000-0005-0000-0000-000001300000}"/>
    <cellStyle name="Input 2 3 2 5 2 2 7" xfId="12765" xr:uid="{00000000-0005-0000-0000-000002300000}"/>
    <cellStyle name="Input 2 3 2 5 2 3" xfId="12766" xr:uid="{00000000-0005-0000-0000-000003300000}"/>
    <cellStyle name="Input 2 3 2 5 2 4" xfId="12767" xr:uid="{00000000-0005-0000-0000-000004300000}"/>
    <cellStyle name="Input 2 3 2 5 3" xfId="12768" xr:uid="{00000000-0005-0000-0000-000005300000}"/>
    <cellStyle name="Input 2 3 2 5 3 2" xfId="12769" xr:uid="{00000000-0005-0000-0000-000006300000}"/>
    <cellStyle name="Input 2 3 2 5 3 2 2" xfId="12770" xr:uid="{00000000-0005-0000-0000-000007300000}"/>
    <cellStyle name="Input 2 3 2 5 3 2 3" xfId="12771" xr:uid="{00000000-0005-0000-0000-000008300000}"/>
    <cellStyle name="Input 2 3 2 5 3 2 4" xfId="12772" xr:uid="{00000000-0005-0000-0000-000009300000}"/>
    <cellStyle name="Input 2 3 2 5 3 2 5" xfId="12773" xr:uid="{00000000-0005-0000-0000-00000A300000}"/>
    <cellStyle name="Input 2 3 2 5 3 2 6" xfId="12774" xr:uid="{00000000-0005-0000-0000-00000B300000}"/>
    <cellStyle name="Input 2 3 2 5 3 2 7" xfId="12775" xr:uid="{00000000-0005-0000-0000-00000C300000}"/>
    <cellStyle name="Input 2 3 2 5 3 3" xfId="12776" xr:uid="{00000000-0005-0000-0000-00000D300000}"/>
    <cellStyle name="Input 2 3 2 5 3 4" xfId="12777" xr:uid="{00000000-0005-0000-0000-00000E300000}"/>
    <cellStyle name="Input 2 3 2 5 4" xfId="12778" xr:uid="{00000000-0005-0000-0000-00000F300000}"/>
    <cellStyle name="Input 2 3 2 5 4 2" xfId="12779" xr:uid="{00000000-0005-0000-0000-000010300000}"/>
    <cellStyle name="Input 2 3 2 5 4 2 2" xfId="12780" xr:uid="{00000000-0005-0000-0000-000011300000}"/>
    <cellStyle name="Input 2 3 2 5 4 2 3" xfId="12781" xr:uid="{00000000-0005-0000-0000-000012300000}"/>
    <cellStyle name="Input 2 3 2 5 4 2 4" xfId="12782" xr:uid="{00000000-0005-0000-0000-000013300000}"/>
    <cellStyle name="Input 2 3 2 5 4 2 5" xfId="12783" xr:uid="{00000000-0005-0000-0000-000014300000}"/>
    <cellStyle name="Input 2 3 2 5 4 2 6" xfId="12784" xr:uid="{00000000-0005-0000-0000-000015300000}"/>
    <cellStyle name="Input 2 3 2 5 4 2 7" xfId="12785" xr:uid="{00000000-0005-0000-0000-000016300000}"/>
    <cellStyle name="Input 2 3 2 5 4 3" xfId="12786" xr:uid="{00000000-0005-0000-0000-000017300000}"/>
    <cellStyle name="Input 2 3 2 5 4 4" xfId="12787" xr:uid="{00000000-0005-0000-0000-000018300000}"/>
    <cellStyle name="Input 2 3 2 5 5" xfId="12788" xr:uid="{00000000-0005-0000-0000-000019300000}"/>
    <cellStyle name="Input 2 3 2 5 5 2" xfId="12789" xr:uid="{00000000-0005-0000-0000-00001A300000}"/>
    <cellStyle name="Input 2 3 2 5 5 3" xfId="12790" xr:uid="{00000000-0005-0000-0000-00001B300000}"/>
    <cellStyle name="Input 2 3 2 5 5 4" xfId="12791" xr:uid="{00000000-0005-0000-0000-00001C300000}"/>
    <cellStyle name="Input 2 3 2 5 5 5" xfId="12792" xr:uid="{00000000-0005-0000-0000-00001D300000}"/>
    <cellStyle name="Input 2 3 2 5 5 6" xfId="12793" xr:uid="{00000000-0005-0000-0000-00001E300000}"/>
    <cellStyle name="Input 2 3 2 5 5 7" xfId="12794" xr:uid="{00000000-0005-0000-0000-00001F300000}"/>
    <cellStyle name="Input 2 3 2 5 5 8" xfId="12795" xr:uid="{00000000-0005-0000-0000-000020300000}"/>
    <cellStyle name="Input 2 3 2 5 6" xfId="12796" xr:uid="{00000000-0005-0000-0000-000021300000}"/>
    <cellStyle name="Input 2 3 2 5 6 2" xfId="12797" xr:uid="{00000000-0005-0000-0000-000022300000}"/>
    <cellStyle name="Input 2 3 2 5 6 3" xfId="12798" xr:uid="{00000000-0005-0000-0000-000023300000}"/>
    <cellStyle name="Input 2 3 2 5 6 4" xfId="12799" xr:uid="{00000000-0005-0000-0000-000024300000}"/>
    <cellStyle name="Input 2 3 2 5 6 5" xfId="12800" xr:uid="{00000000-0005-0000-0000-000025300000}"/>
    <cellStyle name="Input 2 3 2 5 6 6" xfId="12801" xr:uid="{00000000-0005-0000-0000-000026300000}"/>
    <cellStyle name="Input 2 3 2 5 6 7" xfId="12802" xr:uid="{00000000-0005-0000-0000-000027300000}"/>
    <cellStyle name="Input 2 3 2 5 7" xfId="12803" xr:uid="{00000000-0005-0000-0000-000028300000}"/>
    <cellStyle name="Input 2 3 2 5 8" xfId="12804" xr:uid="{00000000-0005-0000-0000-000029300000}"/>
    <cellStyle name="Input 2 3 2 5 9" xfId="12805" xr:uid="{00000000-0005-0000-0000-00002A300000}"/>
    <cellStyle name="Input 2 3 2 6" xfId="12806" xr:uid="{00000000-0005-0000-0000-00002B300000}"/>
    <cellStyle name="Input 2 3 2 6 2" xfId="12807" xr:uid="{00000000-0005-0000-0000-00002C300000}"/>
    <cellStyle name="Input 2 3 2 6 2 2" xfId="12808" xr:uid="{00000000-0005-0000-0000-00002D300000}"/>
    <cellStyle name="Input 2 3 2 6 2 3" xfId="12809" xr:uid="{00000000-0005-0000-0000-00002E300000}"/>
    <cellStyle name="Input 2 3 2 6 2 4" xfId="12810" xr:uid="{00000000-0005-0000-0000-00002F300000}"/>
    <cellStyle name="Input 2 3 2 6 2 5" xfId="12811" xr:uid="{00000000-0005-0000-0000-000030300000}"/>
    <cellStyle name="Input 2 3 2 6 2 6" xfId="12812" xr:uid="{00000000-0005-0000-0000-000031300000}"/>
    <cellStyle name="Input 2 3 2 6 2 7" xfId="12813" xr:uid="{00000000-0005-0000-0000-000032300000}"/>
    <cellStyle name="Input 2 3 2 6 3" xfId="12814" xr:uid="{00000000-0005-0000-0000-000033300000}"/>
    <cellStyle name="Input 2 3 2 6 4" xfId="12815" xr:uid="{00000000-0005-0000-0000-000034300000}"/>
    <cellStyle name="Input 2 3 2 6 5" xfId="12816" xr:uid="{00000000-0005-0000-0000-000035300000}"/>
    <cellStyle name="Input 2 3 2 7" xfId="12817" xr:uid="{00000000-0005-0000-0000-000036300000}"/>
    <cellStyle name="Input 2 3 2 7 2" xfId="12818" xr:uid="{00000000-0005-0000-0000-000037300000}"/>
    <cellStyle name="Input 2 3 2 7 2 2" xfId="12819" xr:uid="{00000000-0005-0000-0000-000038300000}"/>
    <cellStyle name="Input 2 3 2 7 2 3" xfId="12820" xr:uid="{00000000-0005-0000-0000-000039300000}"/>
    <cellStyle name="Input 2 3 2 7 2 4" xfId="12821" xr:uid="{00000000-0005-0000-0000-00003A300000}"/>
    <cellStyle name="Input 2 3 2 7 2 5" xfId="12822" xr:uid="{00000000-0005-0000-0000-00003B300000}"/>
    <cellStyle name="Input 2 3 2 7 2 6" xfId="12823" xr:uid="{00000000-0005-0000-0000-00003C300000}"/>
    <cellStyle name="Input 2 3 2 7 2 7" xfId="12824" xr:uid="{00000000-0005-0000-0000-00003D300000}"/>
    <cellStyle name="Input 2 3 2 7 3" xfId="12825" xr:uid="{00000000-0005-0000-0000-00003E300000}"/>
    <cellStyle name="Input 2 3 2 7 4" xfId="12826" xr:uid="{00000000-0005-0000-0000-00003F300000}"/>
    <cellStyle name="Input 2 3 2 7 5" xfId="12827" xr:uid="{00000000-0005-0000-0000-000040300000}"/>
    <cellStyle name="Input 2 3 2 8" xfId="12828" xr:uid="{00000000-0005-0000-0000-000041300000}"/>
    <cellStyle name="Input 2 3 2 8 2" xfId="12829" xr:uid="{00000000-0005-0000-0000-000042300000}"/>
    <cellStyle name="Input 2 3 2 8 2 2" xfId="12830" xr:uid="{00000000-0005-0000-0000-000043300000}"/>
    <cellStyle name="Input 2 3 2 8 2 3" xfId="12831" xr:uid="{00000000-0005-0000-0000-000044300000}"/>
    <cellStyle name="Input 2 3 2 8 2 4" xfId="12832" xr:uid="{00000000-0005-0000-0000-000045300000}"/>
    <cellStyle name="Input 2 3 2 8 2 5" xfId="12833" xr:uid="{00000000-0005-0000-0000-000046300000}"/>
    <cellStyle name="Input 2 3 2 8 2 6" xfId="12834" xr:uid="{00000000-0005-0000-0000-000047300000}"/>
    <cellStyle name="Input 2 3 2 8 2 7" xfId="12835" xr:uid="{00000000-0005-0000-0000-000048300000}"/>
    <cellStyle name="Input 2 3 2 8 3" xfId="12836" xr:uid="{00000000-0005-0000-0000-000049300000}"/>
    <cellStyle name="Input 2 3 2 8 4" xfId="12837" xr:uid="{00000000-0005-0000-0000-00004A300000}"/>
    <cellStyle name="Input 2 3 2 8 5" xfId="12838" xr:uid="{00000000-0005-0000-0000-00004B300000}"/>
    <cellStyle name="Input 2 3 2 9" xfId="12839" xr:uid="{00000000-0005-0000-0000-00004C300000}"/>
    <cellStyle name="Input 2 3 2 9 2" xfId="12840" xr:uid="{00000000-0005-0000-0000-00004D300000}"/>
    <cellStyle name="Input 2 3 2 9 2 2" xfId="12841" xr:uid="{00000000-0005-0000-0000-00004E300000}"/>
    <cellStyle name="Input 2 3 2 9 2 3" xfId="12842" xr:uid="{00000000-0005-0000-0000-00004F300000}"/>
    <cellStyle name="Input 2 3 2 9 2 4" xfId="12843" xr:uid="{00000000-0005-0000-0000-000050300000}"/>
    <cellStyle name="Input 2 3 2 9 2 5" xfId="12844" xr:uid="{00000000-0005-0000-0000-000051300000}"/>
    <cellStyle name="Input 2 3 2 9 2 6" xfId="12845" xr:uid="{00000000-0005-0000-0000-000052300000}"/>
    <cellStyle name="Input 2 3 2 9 2 7" xfId="12846" xr:uid="{00000000-0005-0000-0000-000053300000}"/>
    <cellStyle name="Input 2 3 2 9 3" xfId="12847" xr:uid="{00000000-0005-0000-0000-000054300000}"/>
    <cellStyle name="Input 2 3 2 9 4" xfId="12848" xr:uid="{00000000-0005-0000-0000-000055300000}"/>
    <cellStyle name="Input 2 3 2 9 5" xfId="12849" xr:uid="{00000000-0005-0000-0000-000056300000}"/>
    <cellStyle name="Input 2 3 3" xfId="12850" xr:uid="{00000000-0005-0000-0000-000057300000}"/>
    <cellStyle name="Input 2 3 3 10" xfId="12851" xr:uid="{00000000-0005-0000-0000-000058300000}"/>
    <cellStyle name="Input 2 3 3 10 2" xfId="12852" xr:uid="{00000000-0005-0000-0000-000059300000}"/>
    <cellStyle name="Input 2 3 3 10 3" xfId="12853" xr:uid="{00000000-0005-0000-0000-00005A300000}"/>
    <cellStyle name="Input 2 3 3 10 4" xfId="12854" xr:uid="{00000000-0005-0000-0000-00005B300000}"/>
    <cellStyle name="Input 2 3 3 10 5" xfId="12855" xr:uid="{00000000-0005-0000-0000-00005C300000}"/>
    <cellStyle name="Input 2 3 3 10 6" xfId="12856" xr:uid="{00000000-0005-0000-0000-00005D300000}"/>
    <cellStyle name="Input 2 3 3 10 7" xfId="12857" xr:uid="{00000000-0005-0000-0000-00005E300000}"/>
    <cellStyle name="Input 2 3 3 10 8" xfId="12858" xr:uid="{00000000-0005-0000-0000-00005F300000}"/>
    <cellStyle name="Input 2 3 3 11" xfId="12859" xr:uid="{00000000-0005-0000-0000-000060300000}"/>
    <cellStyle name="Input 2 3 3 11 2" xfId="12860" xr:uid="{00000000-0005-0000-0000-000061300000}"/>
    <cellStyle name="Input 2 3 3 11 3" xfId="12861" xr:uid="{00000000-0005-0000-0000-000062300000}"/>
    <cellStyle name="Input 2 3 3 11 4" xfId="12862" xr:uid="{00000000-0005-0000-0000-000063300000}"/>
    <cellStyle name="Input 2 3 3 11 5" xfId="12863" xr:uid="{00000000-0005-0000-0000-000064300000}"/>
    <cellStyle name="Input 2 3 3 11 6" xfId="12864" xr:uid="{00000000-0005-0000-0000-000065300000}"/>
    <cellStyle name="Input 2 3 3 11 7" xfId="12865" xr:uid="{00000000-0005-0000-0000-000066300000}"/>
    <cellStyle name="Input 2 3 3 12" xfId="12866" xr:uid="{00000000-0005-0000-0000-000067300000}"/>
    <cellStyle name="Input 2 3 3 12 2" xfId="12867" xr:uid="{00000000-0005-0000-0000-000068300000}"/>
    <cellStyle name="Input 2 3 3 12 3" xfId="12868" xr:uid="{00000000-0005-0000-0000-000069300000}"/>
    <cellStyle name="Input 2 3 3 12 4" xfId="12869" xr:uid="{00000000-0005-0000-0000-00006A300000}"/>
    <cellStyle name="Input 2 3 3 12 5" xfId="12870" xr:uid="{00000000-0005-0000-0000-00006B300000}"/>
    <cellStyle name="Input 2 3 3 13" xfId="12871" xr:uid="{00000000-0005-0000-0000-00006C300000}"/>
    <cellStyle name="Input 2 3 3 13 2" xfId="12872" xr:uid="{00000000-0005-0000-0000-00006D300000}"/>
    <cellStyle name="Input 2 3 3 13 3" xfId="12873" xr:uid="{00000000-0005-0000-0000-00006E300000}"/>
    <cellStyle name="Input 2 3 3 13 4" xfId="12874" xr:uid="{00000000-0005-0000-0000-00006F300000}"/>
    <cellStyle name="Input 2 3 3 13 5" xfId="12875" xr:uid="{00000000-0005-0000-0000-000070300000}"/>
    <cellStyle name="Input 2 3 3 14" xfId="12876" xr:uid="{00000000-0005-0000-0000-000071300000}"/>
    <cellStyle name="Input 2 3 3 14 2" xfId="12877" xr:uid="{00000000-0005-0000-0000-000072300000}"/>
    <cellStyle name="Input 2 3 3 14 3" xfId="12878" xr:uid="{00000000-0005-0000-0000-000073300000}"/>
    <cellStyle name="Input 2 3 3 14 4" xfId="12879" xr:uid="{00000000-0005-0000-0000-000074300000}"/>
    <cellStyle name="Input 2 3 3 14 5" xfId="12880" xr:uid="{00000000-0005-0000-0000-000075300000}"/>
    <cellStyle name="Input 2 3 3 15" xfId="12881" xr:uid="{00000000-0005-0000-0000-000076300000}"/>
    <cellStyle name="Input 2 3 3 15 2" xfId="12882" xr:uid="{00000000-0005-0000-0000-000077300000}"/>
    <cellStyle name="Input 2 3 3 15 3" xfId="12883" xr:uid="{00000000-0005-0000-0000-000078300000}"/>
    <cellStyle name="Input 2 3 3 15 4" xfId="12884" xr:uid="{00000000-0005-0000-0000-000079300000}"/>
    <cellStyle name="Input 2 3 3 15 5" xfId="12885" xr:uid="{00000000-0005-0000-0000-00007A300000}"/>
    <cellStyle name="Input 2 3 3 16" xfId="12886" xr:uid="{00000000-0005-0000-0000-00007B300000}"/>
    <cellStyle name="Input 2 3 3 17" xfId="12887" xr:uid="{00000000-0005-0000-0000-00007C300000}"/>
    <cellStyle name="Input 2 3 3 2" xfId="12888" xr:uid="{00000000-0005-0000-0000-00007D300000}"/>
    <cellStyle name="Input 2 3 3 2 10" xfId="12889" xr:uid="{00000000-0005-0000-0000-00007E300000}"/>
    <cellStyle name="Input 2 3 3 2 10 2" xfId="12890" xr:uid="{00000000-0005-0000-0000-00007F300000}"/>
    <cellStyle name="Input 2 3 3 2 10 3" xfId="12891" xr:uid="{00000000-0005-0000-0000-000080300000}"/>
    <cellStyle name="Input 2 3 3 2 10 4" xfId="12892" xr:uid="{00000000-0005-0000-0000-000081300000}"/>
    <cellStyle name="Input 2 3 3 2 10 5" xfId="12893" xr:uid="{00000000-0005-0000-0000-000082300000}"/>
    <cellStyle name="Input 2 3 3 2 10 6" xfId="12894" xr:uid="{00000000-0005-0000-0000-000083300000}"/>
    <cellStyle name="Input 2 3 3 2 10 7" xfId="12895" xr:uid="{00000000-0005-0000-0000-000084300000}"/>
    <cellStyle name="Input 2 3 3 2 11" xfId="12896" xr:uid="{00000000-0005-0000-0000-000085300000}"/>
    <cellStyle name="Input 2 3 3 2 11 2" xfId="12897" xr:uid="{00000000-0005-0000-0000-000086300000}"/>
    <cellStyle name="Input 2 3 3 2 11 3" xfId="12898" xr:uid="{00000000-0005-0000-0000-000087300000}"/>
    <cellStyle name="Input 2 3 3 2 11 4" xfId="12899" xr:uid="{00000000-0005-0000-0000-000088300000}"/>
    <cellStyle name="Input 2 3 3 2 11 5" xfId="12900" xr:uid="{00000000-0005-0000-0000-000089300000}"/>
    <cellStyle name="Input 2 3 3 2 12" xfId="12901" xr:uid="{00000000-0005-0000-0000-00008A300000}"/>
    <cellStyle name="Input 2 3 3 2 12 2" xfId="12902" xr:uid="{00000000-0005-0000-0000-00008B300000}"/>
    <cellStyle name="Input 2 3 3 2 12 3" xfId="12903" xr:uid="{00000000-0005-0000-0000-00008C300000}"/>
    <cellStyle name="Input 2 3 3 2 12 4" xfId="12904" xr:uid="{00000000-0005-0000-0000-00008D300000}"/>
    <cellStyle name="Input 2 3 3 2 12 5" xfId="12905" xr:uid="{00000000-0005-0000-0000-00008E300000}"/>
    <cellStyle name="Input 2 3 3 2 13" xfId="12906" xr:uid="{00000000-0005-0000-0000-00008F300000}"/>
    <cellStyle name="Input 2 3 3 2 13 2" xfId="12907" xr:uid="{00000000-0005-0000-0000-000090300000}"/>
    <cellStyle name="Input 2 3 3 2 13 3" xfId="12908" xr:uid="{00000000-0005-0000-0000-000091300000}"/>
    <cellStyle name="Input 2 3 3 2 13 4" xfId="12909" xr:uid="{00000000-0005-0000-0000-000092300000}"/>
    <cellStyle name="Input 2 3 3 2 13 5" xfId="12910" xr:uid="{00000000-0005-0000-0000-000093300000}"/>
    <cellStyle name="Input 2 3 3 2 14" xfId="12911" xr:uid="{00000000-0005-0000-0000-000094300000}"/>
    <cellStyle name="Input 2 3 3 2 14 2" xfId="12912" xr:uid="{00000000-0005-0000-0000-000095300000}"/>
    <cellStyle name="Input 2 3 3 2 14 3" xfId="12913" xr:uid="{00000000-0005-0000-0000-000096300000}"/>
    <cellStyle name="Input 2 3 3 2 14 4" xfId="12914" xr:uid="{00000000-0005-0000-0000-000097300000}"/>
    <cellStyle name="Input 2 3 3 2 14 5" xfId="12915" xr:uid="{00000000-0005-0000-0000-000098300000}"/>
    <cellStyle name="Input 2 3 3 2 15" xfId="12916" xr:uid="{00000000-0005-0000-0000-000099300000}"/>
    <cellStyle name="Input 2 3 3 2 15 2" xfId="12917" xr:uid="{00000000-0005-0000-0000-00009A300000}"/>
    <cellStyle name="Input 2 3 3 2 15 3" xfId="12918" xr:uid="{00000000-0005-0000-0000-00009B300000}"/>
    <cellStyle name="Input 2 3 3 2 15 4" xfId="12919" xr:uid="{00000000-0005-0000-0000-00009C300000}"/>
    <cellStyle name="Input 2 3 3 2 15 5" xfId="12920" xr:uid="{00000000-0005-0000-0000-00009D300000}"/>
    <cellStyle name="Input 2 3 3 2 16" xfId="12921" xr:uid="{00000000-0005-0000-0000-00009E300000}"/>
    <cellStyle name="Input 2 3 3 2 16 2" xfId="12922" xr:uid="{00000000-0005-0000-0000-00009F300000}"/>
    <cellStyle name="Input 2 3 3 2 16 3" xfId="12923" xr:uid="{00000000-0005-0000-0000-0000A0300000}"/>
    <cellStyle name="Input 2 3 3 2 16 4" xfId="12924" xr:uid="{00000000-0005-0000-0000-0000A1300000}"/>
    <cellStyle name="Input 2 3 3 2 16 5" xfId="12925" xr:uid="{00000000-0005-0000-0000-0000A2300000}"/>
    <cellStyle name="Input 2 3 3 2 17" xfId="12926" xr:uid="{00000000-0005-0000-0000-0000A3300000}"/>
    <cellStyle name="Input 2 3 3 2 17 2" xfId="12927" xr:uid="{00000000-0005-0000-0000-0000A4300000}"/>
    <cellStyle name="Input 2 3 3 2 17 3" xfId="12928" xr:uid="{00000000-0005-0000-0000-0000A5300000}"/>
    <cellStyle name="Input 2 3 3 2 17 4" xfId="12929" xr:uid="{00000000-0005-0000-0000-0000A6300000}"/>
    <cellStyle name="Input 2 3 3 2 17 5" xfId="12930" xr:uid="{00000000-0005-0000-0000-0000A7300000}"/>
    <cellStyle name="Input 2 3 3 2 18" xfId="12931" xr:uid="{00000000-0005-0000-0000-0000A8300000}"/>
    <cellStyle name="Input 2 3 3 2 2" xfId="12932" xr:uid="{00000000-0005-0000-0000-0000A9300000}"/>
    <cellStyle name="Input 2 3 3 2 2 10" xfId="12933" xr:uid="{00000000-0005-0000-0000-0000AA300000}"/>
    <cellStyle name="Input 2 3 3 2 2 10 2" xfId="12934" xr:uid="{00000000-0005-0000-0000-0000AB300000}"/>
    <cellStyle name="Input 2 3 3 2 2 10 3" xfId="12935" xr:uid="{00000000-0005-0000-0000-0000AC300000}"/>
    <cellStyle name="Input 2 3 3 2 2 10 4" xfId="12936" xr:uid="{00000000-0005-0000-0000-0000AD300000}"/>
    <cellStyle name="Input 2 3 3 2 2 10 5" xfId="12937" xr:uid="{00000000-0005-0000-0000-0000AE300000}"/>
    <cellStyle name="Input 2 3 3 2 2 11" xfId="12938" xr:uid="{00000000-0005-0000-0000-0000AF300000}"/>
    <cellStyle name="Input 2 3 3 2 2 11 2" xfId="12939" xr:uid="{00000000-0005-0000-0000-0000B0300000}"/>
    <cellStyle name="Input 2 3 3 2 2 11 3" xfId="12940" xr:uid="{00000000-0005-0000-0000-0000B1300000}"/>
    <cellStyle name="Input 2 3 3 2 2 11 4" xfId="12941" xr:uid="{00000000-0005-0000-0000-0000B2300000}"/>
    <cellStyle name="Input 2 3 3 2 2 11 5" xfId="12942" xr:uid="{00000000-0005-0000-0000-0000B3300000}"/>
    <cellStyle name="Input 2 3 3 2 2 12" xfId="12943" xr:uid="{00000000-0005-0000-0000-0000B4300000}"/>
    <cellStyle name="Input 2 3 3 2 2 12 2" xfId="12944" xr:uid="{00000000-0005-0000-0000-0000B5300000}"/>
    <cellStyle name="Input 2 3 3 2 2 12 3" xfId="12945" xr:uid="{00000000-0005-0000-0000-0000B6300000}"/>
    <cellStyle name="Input 2 3 3 2 2 12 4" xfId="12946" xr:uid="{00000000-0005-0000-0000-0000B7300000}"/>
    <cellStyle name="Input 2 3 3 2 2 12 5" xfId="12947" xr:uid="{00000000-0005-0000-0000-0000B8300000}"/>
    <cellStyle name="Input 2 3 3 2 2 13" xfId="12948" xr:uid="{00000000-0005-0000-0000-0000B9300000}"/>
    <cellStyle name="Input 2 3 3 2 2 13 2" xfId="12949" xr:uid="{00000000-0005-0000-0000-0000BA300000}"/>
    <cellStyle name="Input 2 3 3 2 2 13 3" xfId="12950" xr:uid="{00000000-0005-0000-0000-0000BB300000}"/>
    <cellStyle name="Input 2 3 3 2 2 13 4" xfId="12951" xr:uid="{00000000-0005-0000-0000-0000BC300000}"/>
    <cellStyle name="Input 2 3 3 2 2 13 5" xfId="12952" xr:uid="{00000000-0005-0000-0000-0000BD300000}"/>
    <cellStyle name="Input 2 3 3 2 2 14" xfId="12953" xr:uid="{00000000-0005-0000-0000-0000BE300000}"/>
    <cellStyle name="Input 2 3 3 2 2 14 2" xfId="12954" xr:uid="{00000000-0005-0000-0000-0000BF300000}"/>
    <cellStyle name="Input 2 3 3 2 2 14 3" xfId="12955" xr:uid="{00000000-0005-0000-0000-0000C0300000}"/>
    <cellStyle name="Input 2 3 3 2 2 14 4" xfId="12956" xr:uid="{00000000-0005-0000-0000-0000C1300000}"/>
    <cellStyle name="Input 2 3 3 2 2 14 5" xfId="12957" xr:uid="{00000000-0005-0000-0000-0000C2300000}"/>
    <cellStyle name="Input 2 3 3 2 2 15" xfId="12958" xr:uid="{00000000-0005-0000-0000-0000C3300000}"/>
    <cellStyle name="Input 2 3 3 2 2 15 2" xfId="12959" xr:uid="{00000000-0005-0000-0000-0000C4300000}"/>
    <cellStyle name="Input 2 3 3 2 2 15 3" xfId="12960" xr:uid="{00000000-0005-0000-0000-0000C5300000}"/>
    <cellStyle name="Input 2 3 3 2 2 15 4" xfId="12961" xr:uid="{00000000-0005-0000-0000-0000C6300000}"/>
    <cellStyle name="Input 2 3 3 2 2 15 5" xfId="12962" xr:uid="{00000000-0005-0000-0000-0000C7300000}"/>
    <cellStyle name="Input 2 3 3 2 2 16" xfId="12963" xr:uid="{00000000-0005-0000-0000-0000C8300000}"/>
    <cellStyle name="Input 2 3 3 2 2 16 2" xfId="12964" xr:uid="{00000000-0005-0000-0000-0000C9300000}"/>
    <cellStyle name="Input 2 3 3 2 2 16 3" xfId="12965" xr:uid="{00000000-0005-0000-0000-0000CA300000}"/>
    <cellStyle name="Input 2 3 3 2 2 16 4" xfId="12966" xr:uid="{00000000-0005-0000-0000-0000CB300000}"/>
    <cellStyle name="Input 2 3 3 2 2 16 5" xfId="12967" xr:uid="{00000000-0005-0000-0000-0000CC300000}"/>
    <cellStyle name="Input 2 3 3 2 2 17" xfId="12968" xr:uid="{00000000-0005-0000-0000-0000CD300000}"/>
    <cellStyle name="Input 2 3 3 2 2 17 2" xfId="12969" xr:uid="{00000000-0005-0000-0000-0000CE300000}"/>
    <cellStyle name="Input 2 3 3 2 2 17 3" xfId="12970" xr:uid="{00000000-0005-0000-0000-0000CF300000}"/>
    <cellStyle name="Input 2 3 3 2 2 17 4" xfId="12971" xr:uid="{00000000-0005-0000-0000-0000D0300000}"/>
    <cellStyle name="Input 2 3 3 2 2 17 5" xfId="12972" xr:uid="{00000000-0005-0000-0000-0000D1300000}"/>
    <cellStyle name="Input 2 3 3 2 2 18" xfId="12973" xr:uid="{00000000-0005-0000-0000-0000D2300000}"/>
    <cellStyle name="Input 2 3 3 2 2 2" xfId="12974" xr:uid="{00000000-0005-0000-0000-0000D3300000}"/>
    <cellStyle name="Input 2 3 3 2 2 2 10" xfId="12975" xr:uid="{00000000-0005-0000-0000-0000D4300000}"/>
    <cellStyle name="Input 2 3 3 2 2 2 2" xfId="12976" xr:uid="{00000000-0005-0000-0000-0000D5300000}"/>
    <cellStyle name="Input 2 3 3 2 2 2 2 2" xfId="12977" xr:uid="{00000000-0005-0000-0000-0000D6300000}"/>
    <cellStyle name="Input 2 3 3 2 2 2 2 2 2" xfId="12978" xr:uid="{00000000-0005-0000-0000-0000D7300000}"/>
    <cellStyle name="Input 2 3 3 2 2 2 2 2 3" xfId="12979" xr:uid="{00000000-0005-0000-0000-0000D8300000}"/>
    <cellStyle name="Input 2 3 3 2 2 2 2 2 4" xfId="12980" xr:uid="{00000000-0005-0000-0000-0000D9300000}"/>
    <cellStyle name="Input 2 3 3 2 2 2 2 2 5" xfId="12981" xr:uid="{00000000-0005-0000-0000-0000DA300000}"/>
    <cellStyle name="Input 2 3 3 2 2 2 2 2 6" xfId="12982" xr:uid="{00000000-0005-0000-0000-0000DB300000}"/>
    <cellStyle name="Input 2 3 3 2 2 2 2 2 7" xfId="12983" xr:uid="{00000000-0005-0000-0000-0000DC300000}"/>
    <cellStyle name="Input 2 3 3 2 2 2 2 3" xfId="12984" xr:uid="{00000000-0005-0000-0000-0000DD300000}"/>
    <cellStyle name="Input 2 3 3 2 2 2 2 4" xfId="12985" xr:uid="{00000000-0005-0000-0000-0000DE300000}"/>
    <cellStyle name="Input 2 3 3 2 2 2 3" xfId="12986" xr:uid="{00000000-0005-0000-0000-0000DF300000}"/>
    <cellStyle name="Input 2 3 3 2 2 2 3 2" xfId="12987" xr:uid="{00000000-0005-0000-0000-0000E0300000}"/>
    <cellStyle name="Input 2 3 3 2 2 2 3 2 2" xfId="12988" xr:uid="{00000000-0005-0000-0000-0000E1300000}"/>
    <cellStyle name="Input 2 3 3 2 2 2 3 2 3" xfId="12989" xr:uid="{00000000-0005-0000-0000-0000E2300000}"/>
    <cellStyle name="Input 2 3 3 2 2 2 3 2 4" xfId="12990" xr:uid="{00000000-0005-0000-0000-0000E3300000}"/>
    <cellStyle name="Input 2 3 3 2 2 2 3 2 5" xfId="12991" xr:uid="{00000000-0005-0000-0000-0000E4300000}"/>
    <cellStyle name="Input 2 3 3 2 2 2 3 2 6" xfId="12992" xr:uid="{00000000-0005-0000-0000-0000E5300000}"/>
    <cellStyle name="Input 2 3 3 2 2 2 3 2 7" xfId="12993" xr:uid="{00000000-0005-0000-0000-0000E6300000}"/>
    <cellStyle name="Input 2 3 3 2 2 2 3 3" xfId="12994" xr:uid="{00000000-0005-0000-0000-0000E7300000}"/>
    <cellStyle name="Input 2 3 3 2 2 2 3 4" xfId="12995" xr:uid="{00000000-0005-0000-0000-0000E8300000}"/>
    <cellStyle name="Input 2 3 3 2 2 2 4" xfId="12996" xr:uid="{00000000-0005-0000-0000-0000E9300000}"/>
    <cellStyle name="Input 2 3 3 2 2 2 4 2" xfId="12997" xr:uid="{00000000-0005-0000-0000-0000EA300000}"/>
    <cellStyle name="Input 2 3 3 2 2 2 4 2 2" xfId="12998" xr:uid="{00000000-0005-0000-0000-0000EB300000}"/>
    <cellStyle name="Input 2 3 3 2 2 2 4 2 3" xfId="12999" xr:uid="{00000000-0005-0000-0000-0000EC300000}"/>
    <cellStyle name="Input 2 3 3 2 2 2 4 2 4" xfId="13000" xr:uid="{00000000-0005-0000-0000-0000ED300000}"/>
    <cellStyle name="Input 2 3 3 2 2 2 4 2 5" xfId="13001" xr:uid="{00000000-0005-0000-0000-0000EE300000}"/>
    <cellStyle name="Input 2 3 3 2 2 2 4 2 6" xfId="13002" xr:uid="{00000000-0005-0000-0000-0000EF300000}"/>
    <cellStyle name="Input 2 3 3 2 2 2 4 2 7" xfId="13003" xr:uid="{00000000-0005-0000-0000-0000F0300000}"/>
    <cellStyle name="Input 2 3 3 2 2 2 4 3" xfId="13004" xr:uid="{00000000-0005-0000-0000-0000F1300000}"/>
    <cellStyle name="Input 2 3 3 2 2 2 4 4" xfId="13005" xr:uid="{00000000-0005-0000-0000-0000F2300000}"/>
    <cellStyle name="Input 2 3 3 2 2 2 5" xfId="13006" xr:uid="{00000000-0005-0000-0000-0000F3300000}"/>
    <cellStyle name="Input 2 3 3 2 2 2 5 2" xfId="13007" xr:uid="{00000000-0005-0000-0000-0000F4300000}"/>
    <cellStyle name="Input 2 3 3 2 2 2 5 3" xfId="13008" xr:uid="{00000000-0005-0000-0000-0000F5300000}"/>
    <cellStyle name="Input 2 3 3 2 2 2 5 4" xfId="13009" xr:uid="{00000000-0005-0000-0000-0000F6300000}"/>
    <cellStyle name="Input 2 3 3 2 2 2 5 5" xfId="13010" xr:uid="{00000000-0005-0000-0000-0000F7300000}"/>
    <cellStyle name="Input 2 3 3 2 2 2 5 6" xfId="13011" xr:uid="{00000000-0005-0000-0000-0000F8300000}"/>
    <cellStyle name="Input 2 3 3 2 2 2 5 7" xfId="13012" xr:uid="{00000000-0005-0000-0000-0000F9300000}"/>
    <cellStyle name="Input 2 3 3 2 2 2 5 8" xfId="13013" xr:uid="{00000000-0005-0000-0000-0000FA300000}"/>
    <cellStyle name="Input 2 3 3 2 2 2 6" xfId="13014" xr:uid="{00000000-0005-0000-0000-0000FB300000}"/>
    <cellStyle name="Input 2 3 3 2 2 2 6 2" xfId="13015" xr:uid="{00000000-0005-0000-0000-0000FC300000}"/>
    <cellStyle name="Input 2 3 3 2 2 2 6 3" xfId="13016" xr:uid="{00000000-0005-0000-0000-0000FD300000}"/>
    <cellStyle name="Input 2 3 3 2 2 2 6 4" xfId="13017" xr:uid="{00000000-0005-0000-0000-0000FE300000}"/>
    <cellStyle name="Input 2 3 3 2 2 2 6 5" xfId="13018" xr:uid="{00000000-0005-0000-0000-0000FF300000}"/>
    <cellStyle name="Input 2 3 3 2 2 2 6 6" xfId="13019" xr:uid="{00000000-0005-0000-0000-000000310000}"/>
    <cellStyle name="Input 2 3 3 2 2 2 6 7" xfId="13020" xr:uid="{00000000-0005-0000-0000-000001310000}"/>
    <cellStyle name="Input 2 3 3 2 2 2 7" xfId="13021" xr:uid="{00000000-0005-0000-0000-000002310000}"/>
    <cellStyle name="Input 2 3 3 2 2 2 8" xfId="13022" xr:uid="{00000000-0005-0000-0000-000003310000}"/>
    <cellStyle name="Input 2 3 3 2 2 2 9" xfId="13023" xr:uid="{00000000-0005-0000-0000-000004310000}"/>
    <cellStyle name="Input 2 3 3 2 2 3" xfId="13024" xr:uid="{00000000-0005-0000-0000-000005310000}"/>
    <cellStyle name="Input 2 3 3 2 2 3 2" xfId="13025" xr:uid="{00000000-0005-0000-0000-000006310000}"/>
    <cellStyle name="Input 2 3 3 2 2 3 2 2" xfId="13026" xr:uid="{00000000-0005-0000-0000-000007310000}"/>
    <cellStyle name="Input 2 3 3 2 2 3 2 3" xfId="13027" xr:uid="{00000000-0005-0000-0000-000008310000}"/>
    <cellStyle name="Input 2 3 3 2 2 3 2 4" xfId="13028" xr:uid="{00000000-0005-0000-0000-000009310000}"/>
    <cellStyle name="Input 2 3 3 2 2 3 2 5" xfId="13029" xr:uid="{00000000-0005-0000-0000-00000A310000}"/>
    <cellStyle name="Input 2 3 3 2 2 3 2 6" xfId="13030" xr:uid="{00000000-0005-0000-0000-00000B310000}"/>
    <cellStyle name="Input 2 3 3 2 2 3 2 7" xfId="13031" xr:uid="{00000000-0005-0000-0000-00000C310000}"/>
    <cellStyle name="Input 2 3 3 2 2 3 3" xfId="13032" xr:uid="{00000000-0005-0000-0000-00000D310000}"/>
    <cellStyle name="Input 2 3 3 2 2 3 4" xfId="13033" xr:uid="{00000000-0005-0000-0000-00000E310000}"/>
    <cellStyle name="Input 2 3 3 2 2 3 5" xfId="13034" xr:uid="{00000000-0005-0000-0000-00000F310000}"/>
    <cellStyle name="Input 2 3 3 2 2 4" xfId="13035" xr:uid="{00000000-0005-0000-0000-000010310000}"/>
    <cellStyle name="Input 2 3 3 2 2 4 2" xfId="13036" xr:uid="{00000000-0005-0000-0000-000011310000}"/>
    <cellStyle name="Input 2 3 3 2 2 4 2 2" xfId="13037" xr:uid="{00000000-0005-0000-0000-000012310000}"/>
    <cellStyle name="Input 2 3 3 2 2 4 2 3" xfId="13038" xr:uid="{00000000-0005-0000-0000-000013310000}"/>
    <cellStyle name="Input 2 3 3 2 2 4 2 4" xfId="13039" xr:uid="{00000000-0005-0000-0000-000014310000}"/>
    <cellStyle name="Input 2 3 3 2 2 4 2 5" xfId="13040" xr:uid="{00000000-0005-0000-0000-000015310000}"/>
    <cellStyle name="Input 2 3 3 2 2 4 2 6" xfId="13041" xr:uid="{00000000-0005-0000-0000-000016310000}"/>
    <cellStyle name="Input 2 3 3 2 2 4 2 7" xfId="13042" xr:uid="{00000000-0005-0000-0000-000017310000}"/>
    <cellStyle name="Input 2 3 3 2 2 4 3" xfId="13043" xr:uid="{00000000-0005-0000-0000-000018310000}"/>
    <cellStyle name="Input 2 3 3 2 2 4 4" xfId="13044" xr:uid="{00000000-0005-0000-0000-000019310000}"/>
    <cellStyle name="Input 2 3 3 2 2 4 5" xfId="13045" xr:uid="{00000000-0005-0000-0000-00001A310000}"/>
    <cellStyle name="Input 2 3 3 2 2 5" xfId="13046" xr:uid="{00000000-0005-0000-0000-00001B310000}"/>
    <cellStyle name="Input 2 3 3 2 2 5 2" xfId="13047" xr:uid="{00000000-0005-0000-0000-00001C310000}"/>
    <cellStyle name="Input 2 3 3 2 2 5 2 2" xfId="13048" xr:uid="{00000000-0005-0000-0000-00001D310000}"/>
    <cellStyle name="Input 2 3 3 2 2 5 2 3" xfId="13049" xr:uid="{00000000-0005-0000-0000-00001E310000}"/>
    <cellStyle name="Input 2 3 3 2 2 5 2 4" xfId="13050" xr:uid="{00000000-0005-0000-0000-00001F310000}"/>
    <cellStyle name="Input 2 3 3 2 2 5 2 5" xfId="13051" xr:uid="{00000000-0005-0000-0000-000020310000}"/>
    <cellStyle name="Input 2 3 3 2 2 5 2 6" xfId="13052" xr:uid="{00000000-0005-0000-0000-000021310000}"/>
    <cellStyle name="Input 2 3 3 2 2 5 2 7" xfId="13053" xr:uid="{00000000-0005-0000-0000-000022310000}"/>
    <cellStyle name="Input 2 3 3 2 2 5 3" xfId="13054" xr:uid="{00000000-0005-0000-0000-000023310000}"/>
    <cellStyle name="Input 2 3 3 2 2 5 4" xfId="13055" xr:uid="{00000000-0005-0000-0000-000024310000}"/>
    <cellStyle name="Input 2 3 3 2 2 5 5" xfId="13056" xr:uid="{00000000-0005-0000-0000-000025310000}"/>
    <cellStyle name="Input 2 3 3 2 2 6" xfId="13057" xr:uid="{00000000-0005-0000-0000-000026310000}"/>
    <cellStyle name="Input 2 3 3 2 2 6 2" xfId="13058" xr:uid="{00000000-0005-0000-0000-000027310000}"/>
    <cellStyle name="Input 2 3 3 2 2 6 3" xfId="13059" xr:uid="{00000000-0005-0000-0000-000028310000}"/>
    <cellStyle name="Input 2 3 3 2 2 6 4" xfId="13060" xr:uid="{00000000-0005-0000-0000-000029310000}"/>
    <cellStyle name="Input 2 3 3 2 2 6 5" xfId="13061" xr:uid="{00000000-0005-0000-0000-00002A310000}"/>
    <cellStyle name="Input 2 3 3 2 2 6 6" xfId="13062" xr:uid="{00000000-0005-0000-0000-00002B310000}"/>
    <cellStyle name="Input 2 3 3 2 2 6 7" xfId="13063" xr:uid="{00000000-0005-0000-0000-00002C310000}"/>
    <cellStyle name="Input 2 3 3 2 2 6 8" xfId="13064" xr:uid="{00000000-0005-0000-0000-00002D310000}"/>
    <cellStyle name="Input 2 3 3 2 2 7" xfId="13065" xr:uid="{00000000-0005-0000-0000-00002E310000}"/>
    <cellStyle name="Input 2 3 3 2 2 7 2" xfId="13066" xr:uid="{00000000-0005-0000-0000-00002F310000}"/>
    <cellStyle name="Input 2 3 3 2 2 7 3" xfId="13067" xr:uid="{00000000-0005-0000-0000-000030310000}"/>
    <cellStyle name="Input 2 3 3 2 2 7 4" xfId="13068" xr:uid="{00000000-0005-0000-0000-000031310000}"/>
    <cellStyle name="Input 2 3 3 2 2 7 5" xfId="13069" xr:uid="{00000000-0005-0000-0000-000032310000}"/>
    <cellStyle name="Input 2 3 3 2 2 7 6" xfId="13070" xr:uid="{00000000-0005-0000-0000-000033310000}"/>
    <cellStyle name="Input 2 3 3 2 2 7 7" xfId="13071" xr:uid="{00000000-0005-0000-0000-000034310000}"/>
    <cellStyle name="Input 2 3 3 2 2 8" xfId="13072" xr:uid="{00000000-0005-0000-0000-000035310000}"/>
    <cellStyle name="Input 2 3 3 2 2 8 2" xfId="13073" xr:uid="{00000000-0005-0000-0000-000036310000}"/>
    <cellStyle name="Input 2 3 3 2 2 8 3" xfId="13074" xr:uid="{00000000-0005-0000-0000-000037310000}"/>
    <cellStyle name="Input 2 3 3 2 2 8 4" xfId="13075" xr:uid="{00000000-0005-0000-0000-000038310000}"/>
    <cellStyle name="Input 2 3 3 2 2 8 5" xfId="13076" xr:uid="{00000000-0005-0000-0000-000039310000}"/>
    <cellStyle name="Input 2 3 3 2 2 9" xfId="13077" xr:uid="{00000000-0005-0000-0000-00003A310000}"/>
    <cellStyle name="Input 2 3 3 2 2 9 2" xfId="13078" xr:uid="{00000000-0005-0000-0000-00003B310000}"/>
    <cellStyle name="Input 2 3 3 2 2 9 3" xfId="13079" xr:uid="{00000000-0005-0000-0000-00003C310000}"/>
    <cellStyle name="Input 2 3 3 2 2 9 4" xfId="13080" xr:uid="{00000000-0005-0000-0000-00003D310000}"/>
    <cellStyle name="Input 2 3 3 2 2 9 5" xfId="13081" xr:uid="{00000000-0005-0000-0000-00003E310000}"/>
    <cellStyle name="Input 2 3 3 2 3" xfId="13082" xr:uid="{00000000-0005-0000-0000-00003F310000}"/>
    <cellStyle name="Input 2 3 3 2 3 10" xfId="13083" xr:uid="{00000000-0005-0000-0000-000040310000}"/>
    <cellStyle name="Input 2 3 3 2 3 2" xfId="13084" xr:uid="{00000000-0005-0000-0000-000041310000}"/>
    <cellStyle name="Input 2 3 3 2 3 2 2" xfId="13085" xr:uid="{00000000-0005-0000-0000-000042310000}"/>
    <cellStyle name="Input 2 3 3 2 3 2 2 2" xfId="13086" xr:uid="{00000000-0005-0000-0000-000043310000}"/>
    <cellStyle name="Input 2 3 3 2 3 2 2 3" xfId="13087" xr:uid="{00000000-0005-0000-0000-000044310000}"/>
    <cellStyle name="Input 2 3 3 2 3 2 2 4" xfId="13088" xr:uid="{00000000-0005-0000-0000-000045310000}"/>
    <cellStyle name="Input 2 3 3 2 3 2 2 5" xfId="13089" xr:uid="{00000000-0005-0000-0000-000046310000}"/>
    <cellStyle name="Input 2 3 3 2 3 2 2 6" xfId="13090" xr:uid="{00000000-0005-0000-0000-000047310000}"/>
    <cellStyle name="Input 2 3 3 2 3 2 2 7" xfId="13091" xr:uid="{00000000-0005-0000-0000-000048310000}"/>
    <cellStyle name="Input 2 3 3 2 3 2 3" xfId="13092" xr:uid="{00000000-0005-0000-0000-000049310000}"/>
    <cellStyle name="Input 2 3 3 2 3 2 4" xfId="13093" xr:uid="{00000000-0005-0000-0000-00004A310000}"/>
    <cellStyle name="Input 2 3 3 2 3 3" xfId="13094" xr:uid="{00000000-0005-0000-0000-00004B310000}"/>
    <cellStyle name="Input 2 3 3 2 3 3 2" xfId="13095" xr:uid="{00000000-0005-0000-0000-00004C310000}"/>
    <cellStyle name="Input 2 3 3 2 3 3 2 2" xfId="13096" xr:uid="{00000000-0005-0000-0000-00004D310000}"/>
    <cellStyle name="Input 2 3 3 2 3 3 2 3" xfId="13097" xr:uid="{00000000-0005-0000-0000-00004E310000}"/>
    <cellStyle name="Input 2 3 3 2 3 3 2 4" xfId="13098" xr:uid="{00000000-0005-0000-0000-00004F310000}"/>
    <cellStyle name="Input 2 3 3 2 3 3 2 5" xfId="13099" xr:uid="{00000000-0005-0000-0000-000050310000}"/>
    <cellStyle name="Input 2 3 3 2 3 3 2 6" xfId="13100" xr:uid="{00000000-0005-0000-0000-000051310000}"/>
    <cellStyle name="Input 2 3 3 2 3 3 2 7" xfId="13101" xr:uid="{00000000-0005-0000-0000-000052310000}"/>
    <cellStyle name="Input 2 3 3 2 3 3 3" xfId="13102" xr:uid="{00000000-0005-0000-0000-000053310000}"/>
    <cellStyle name="Input 2 3 3 2 3 3 4" xfId="13103" xr:uid="{00000000-0005-0000-0000-000054310000}"/>
    <cellStyle name="Input 2 3 3 2 3 4" xfId="13104" xr:uid="{00000000-0005-0000-0000-000055310000}"/>
    <cellStyle name="Input 2 3 3 2 3 4 2" xfId="13105" xr:uid="{00000000-0005-0000-0000-000056310000}"/>
    <cellStyle name="Input 2 3 3 2 3 4 2 2" xfId="13106" xr:uid="{00000000-0005-0000-0000-000057310000}"/>
    <cellStyle name="Input 2 3 3 2 3 4 2 3" xfId="13107" xr:uid="{00000000-0005-0000-0000-000058310000}"/>
    <cellStyle name="Input 2 3 3 2 3 4 2 4" xfId="13108" xr:uid="{00000000-0005-0000-0000-000059310000}"/>
    <cellStyle name="Input 2 3 3 2 3 4 2 5" xfId="13109" xr:uid="{00000000-0005-0000-0000-00005A310000}"/>
    <cellStyle name="Input 2 3 3 2 3 4 2 6" xfId="13110" xr:uid="{00000000-0005-0000-0000-00005B310000}"/>
    <cellStyle name="Input 2 3 3 2 3 4 2 7" xfId="13111" xr:uid="{00000000-0005-0000-0000-00005C310000}"/>
    <cellStyle name="Input 2 3 3 2 3 4 3" xfId="13112" xr:uid="{00000000-0005-0000-0000-00005D310000}"/>
    <cellStyle name="Input 2 3 3 2 3 4 4" xfId="13113" xr:uid="{00000000-0005-0000-0000-00005E310000}"/>
    <cellStyle name="Input 2 3 3 2 3 5" xfId="13114" xr:uid="{00000000-0005-0000-0000-00005F310000}"/>
    <cellStyle name="Input 2 3 3 2 3 5 2" xfId="13115" xr:uid="{00000000-0005-0000-0000-000060310000}"/>
    <cellStyle name="Input 2 3 3 2 3 5 3" xfId="13116" xr:uid="{00000000-0005-0000-0000-000061310000}"/>
    <cellStyle name="Input 2 3 3 2 3 5 4" xfId="13117" xr:uid="{00000000-0005-0000-0000-000062310000}"/>
    <cellStyle name="Input 2 3 3 2 3 5 5" xfId="13118" xr:uid="{00000000-0005-0000-0000-000063310000}"/>
    <cellStyle name="Input 2 3 3 2 3 5 6" xfId="13119" xr:uid="{00000000-0005-0000-0000-000064310000}"/>
    <cellStyle name="Input 2 3 3 2 3 5 7" xfId="13120" xr:uid="{00000000-0005-0000-0000-000065310000}"/>
    <cellStyle name="Input 2 3 3 2 3 5 8" xfId="13121" xr:uid="{00000000-0005-0000-0000-000066310000}"/>
    <cellStyle name="Input 2 3 3 2 3 6" xfId="13122" xr:uid="{00000000-0005-0000-0000-000067310000}"/>
    <cellStyle name="Input 2 3 3 2 3 6 2" xfId="13123" xr:uid="{00000000-0005-0000-0000-000068310000}"/>
    <cellStyle name="Input 2 3 3 2 3 6 3" xfId="13124" xr:uid="{00000000-0005-0000-0000-000069310000}"/>
    <cellStyle name="Input 2 3 3 2 3 6 4" xfId="13125" xr:uid="{00000000-0005-0000-0000-00006A310000}"/>
    <cellStyle name="Input 2 3 3 2 3 6 5" xfId="13126" xr:uid="{00000000-0005-0000-0000-00006B310000}"/>
    <cellStyle name="Input 2 3 3 2 3 6 6" xfId="13127" xr:uid="{00000000-0005-0000-0000-00006C310000}"/>
    <cellStyle name="Input 2 3 3 2 3 6 7" xfId="13128" xr:uid="{00000000-0005-0000-0000-00006D310000}"/>
    <cellStyle name="Input 2 3 3 2 3 7" xfId="13129" xr:uid="{00000000-0005-0000-0000-00006E310000}"/>
    <cellStyle name="Input 2 3 3 2 3 8" xfId="13130" xr:uid="{00000000-0005-0000-0000-00006F310000}"/>
    <cellStyle name="Input 2 3 3 2 3 9" xfId="13131" xr:uid="{00000000-0005-0000-0000-000070310000}"/>
    <cellStyle name="Input 2 3 3 2 4" xfId="13132" xr:uid="{00000000-0005-0000-0000-000071310000}"/>
    <cellStyle name="Input 2 3 3 2 4 10" xfId="13133" xr:uid="{00000000-0005-0000-0000-000072310000}"/>
    <cellStyle name="Input 2 3 3 2 4 2" xfId="13134" xr:uid="{00000000-0005-0000-0000-000073310000}"/>
    <cellStyle name="Input 2 3 3 2 4 2 2" xfId="13135" xr:uid="{00000000-0005-0000-0000-000074310000}"/>
    <cellStyle name="Input 2 3 3 2 4 2 2 2" xfId="13136" xr:uid="{00000000-0005-0000-0000-000075310000}"/>
    <cellStyle name="Input 2 3 3 2 4 2 2 3" xfId="13137" xr:uid="{00000000-0005-0000-0000-000076310000}"/>
    <cellStyle name="Input 2 3 3 2 4 2 2 4" xfId="13138" xr:uid="{00000000-0005-0000-0000-000077310000}"/>
    <cellStyle name="Input 2 3 3 2 4 2 2 5" xfId="13139" xr:uid="{00000000-0005-0000-0000-000078310000}"/>
    <cellStyle name="Input 2 3 3 2 4 2 2 6" xfId="13140" xr:uid="{00000000-0005-0000-0000-000079310000}"/>
    <cellStyle name="Input 2 3 3 2 4 2 2 7" xfId="13141" xr:uid="{00000000-0005-0000-0000-00007A310000}"/>
    <cellStyle name="Input 2 3 3 2 4 2 3" xfId="13142" xr:uid="{00000000-0005-0000-0000-00007B310000}"/>
    <cellStyle name="Input 2 3 3 2 4 2 4" xfId="13143" xr:uid="{00000000-0005-0000-0000-00007C310000}"/>
    <cellStyle name="Input 2 3 3 2 4 3" xfId="13144" xr:uid="{00000000-0005-0000-0000-00007D310000}"/>
    <cellStyle name="Input 2 3 3 2 4 3 2" xfId="13145" xr:uid="{00000000-0005-0000-0000-00007E310000}"/>
    <cellStyle name="Input 2 3 3 2 4 3 2 2" xfId="13146" xr:uid="{00000000-0005-0000-0000-00007F310000}"/>
    <cellStyle name="Input 2 3 3 2 4 3 2 3" xfId="13147" xr:uid="{00000000-0005-0000-0000-000080310000}"/>
    <cellStyle name="Input 2 3 3 2 4 3 2 4" xfId="13148" xr:uid="{00000000-0005-0000-0000-000081310000}"/>
    <cellStyle name="Input 2 3 3 2 4 3 2 5" xfId="13149" xr:uid="{00000000-0005-0000-0000-000082310000}"/>
    <cellStyle name="Input 2 3 3 2 4 3 2 6" xfId="13150" xr:uid="{00000000-0005-0000-0000-000083310000}"/>
    <cellStyle name="Input 2 3 3 2 4 3 2 7" xfId="13151" xr:uid="{00000000-0005-0000-0000-000084310000}"/>
    <cellStyle name="Input 2 3 3 2 4 3 3" xfId="13152" xr:uid="{00000000-0005-0000-0000-000085310000}"/>
    <cellStyle name="Input 2 3 3 2 4 3 4" xfId="13153" xr:uid="{00000000-0005-0000-0000-000086310000}"/>
    <cellStyle name="Input 2 3 3 2 4 4" xfId="13154" xr:uid="{00000000-0005-0000-0000-000087310000}"/>
    <cellStyle name="Input 2 3 3 2 4 4 2" xfId="13155" xr:uid="{00000000-0005-0000-0000-000088310000}"/>
    <cellStyle name="Input 2 3 3 2 4 4 2 2" xfId="13156" xr:uid="{00000000-0005-0000-0000-000089310000}"/>
    <cellStyle name="Input 2 3 3 2 4 4 2 3" xfId="13157" xr:uid="{00000000-0005-0000-0000-00008A310000}"/>
    <cellStyle name="Input 2 3 3 2 4 4 2 4" xfId="13158" xr:uid="{00000000-0005-0000-0000-00008B310000}"/>
    <cellStyle name="Input 2 3 3 2 4 4 2 5" xfId="13159" xr:uid="{00000000-0005-0000-0000-00008C310000}"/>
    <cellStyle name="Input 2 3 3 2 4 4 2 6" xfId="13160" xr:uid="{00000000-0005-0000-0000-00008D310000}"/>
    <cellStyle name="Input 2 3 3 2 4 4 2 7" xfId="13161" xr:uid="{00000000-0005-0000-0000-00008E310000}"/>
    <cellStyle name="Input 2 3 3 2 4 4 3" xfId="13162" xr:uid="{00000000-0005-0000-0000-00008F310000}"/>
    <cellStyle name="Input 2 3 3 2 4 4 4" xfId="13163" xr:uid="{00000000-0005-0000-0000-000090310000}"/>
    <cellStyle name="Input 2 3 3 2 4 5" xfId="13164" xr:uid="{00000000-0005-0000-0000-000091310000}"/>
    <cellStyle name="Input 2 3 3 2 4 5 2" xfId="13165" xr:uid="{00000000-0005-0000-0000-000092310000}"/>
    <cellStyle name="Input 2 3 3 2 4 5 3" xfId="13166" xr:uid="{00000000-0005-0000-0000-000093310000}"/>
    <cellStyle name="Input 2 3 3 2 4 5 4" xfId="13167" xr:uid="{00000000-0005-0000-0000-000094310000}"/>
    <cellStyle name="Input 2 3 3 2 4 5 5" xfId="13168" xr:uid="{00000000-0005-0000-0000-000095310000}"/>
    <cellStyle name="Input 2 3 3 2 4 5 6" xfId="13169" xr:uid="{00000000-0005-0000-0000-000096310000}"/>
    <cellStyle name="Input 2 3 3 2 4 5 7" xfId="13170" xr:uid="{00000000-0005-0000-0000-000097310000}"/>
    <cellStyle name="Input 2 3 3 2 4 5 8" xfId="13171" xr:uid="{00000000-0005-0000-0000-000098310000}"/>
    <cellStyle name="Input 2 3 3 2 4 6" xfId="13172" xr:uid="{00000000-0005-0000-0000-000099310000}"/>
    <cellStyle name="Input 2 3 3 2 4 6 2" xfId="13173" xr:uid="{00000000-0005-0000-0000-00009A310000}"/>
    <cellStyle name="Input 2 3 3 2 4 6 3" xfId="13174" xr:uid="{00000000-0005-0000-0000-00009B310000}"/>
    <cellStyle name="Input 2 3 3 2 4 6 4" xfId="13175" xr:uid="{00000000-0005-0000-0000-00009C310000}"/>
    <cellStyle name="Input 2 3 3 2 4 6 5" xfId="13176" xr:uid="{00000000-0005-0000-0000-00009D310000}"/>
    <cellStyle name="Input 2 3 3 2 4 6 6" xfId="13177" xr:uid="{00000000-0005-0000-0000-00009E310000}"/>
    <cellStyle name="Input 2 3 3 2 4 6 7" xfId="13178" xr:uid="{00000000-0005-0000-0000-00009F310000}"/>
    <cellStyle name="Input 2 3 3 2 4 7" xfId="13179" xr:uid="{00000000-0005-0000-0000-0000A0310000}"/>
    <cellStyle name="Input 2 3 3 2 4 8" xfId="13180" xr:uid="{00000000-0005-0000-0000-0000A1310000}"/>
    <cellStyle name="Input 2 3 3 2 4 9" xfId="13181" xr:uid="{00000000-0005-0000-0000-0000A2310000}"/>
    <cellStyle name="Input 2 3 3 2 5" xfId="13182" xr:uid="{00000000-0005-0000-0000-0000A3310000}"/>
    <cellStyle name="Input 2 3 3 2 5 2" xfId="13183" xr:uid="{00000000-0005-0000-0000-0000A4310000}"/>
    <cellStyle name="Input 2 3 3 2 5 2 2" xfId="13184" xr:uid="{00000000-0005-0000-0000-0000A5310000}"/>
    <cellStyle name="Input 2 3 3 2 5 2 3" xfId="13185" xr:uid="{00000000-0005-0000-0000-0000A6310000}"/>
    <cellStyle name="Input 2 3 3 2 5 2 4" xfId="13186" xr:uid="{00000000-0005-0000-0000-0000A7310000}"/>
    <cellStyle name="Input 2 3 3 2 5 2 5" xfId="13187" xr:uid="{00000000-0005-0000-0000-0000A8310000}"/>
    <cellStyle name="Input 2 3 3 2 5 2 6" xfId="13188" xr:uid="{00000000-0005-0000-0000-0000A9310000}"/>
    <cellStyle name="Input 2 3 3 2 5 2 7" xfId="13189" xr:uid="{00000000-0005-0000-0000-0000AA310000}"/>
    <cellStyle name="Input 2 3 3 2 5 3" xfId="13190" xr:uid="{00000000-0005-0000-0000-0000AB310000}"/>
    <cellStyle name="Input 2 3 3 2 5 4" xfId="13191" xr:uid="{00000000-0005-0000-0000-0000AC310000}"/>
    <cellStyle name="Input 2 3 3 2 5 5" xfId="13192" xr:uid="{00000000-0005-0000-0000-0000AD310000}"/>
    <cellStyle name="Input 2 3 3 2 6" xfId="13193" xr:uid="{00000000-0005-0000-0000-0000AE310000}"/>
    <cellStyle name="Input 2 3 3 2 6 2" xfId="13194" xr:uid="{00000000-0005-0000-0000-0000AF310000}"/>
    <cellStyle name="Input 2 3 3 2 6 2 2" xfId="13195" xr:uid="{00000000-0005-0000-0000-0000B0310000}"/>
    <cellStyle name="Input 2 3 3 2 6 2 3" xfId="13196" xr:uid="{00000000-0005-0000-0000-0000B1310000}"/>
    <cellStyle name="Input 2 3 3 2 6 2 4" xfId="13197" xr:uid="{00000000-0005-0000-0000-0000B2310000}"/>
    <cellStyle name="Input 2 3 3 2 6 2 5" xfId="13198" xr:uid="{00000000-0005-0000-0000-0000B3310000}"/>
    <cellStyle name="Input 2 3 3 2 6 2 6" xfId="13199" xr:uid="{00000000-0005-0000-0000-0000B4310000}"/>
    <cellStyle name="Input 2 3 3 2 6 2 7" xfId="13200" xr:uid="{00000000-0005-0000-0000-0000B5310000}"/>
    <cellStyle name="Input 2 3 3 2 6 3" xfId="13201" xr:uid="{00000000-0005-0000-0000-0000B6310000}"/>
    <cellStyle name="Input 2 3 3 2 6 4" xfId="13202" xr:uid="{00000000-0005-0000-0000-0000B7310000}"/>
    <cellStyle name="Input 2 3 3 2 6 5" xfId="13203" xr:uid="{00000000-0005-0000-0000-0000B8310000}"/>
    <cellStyle name="Input 2 3 3 2 7" xfId="13204" xr:uid="{00000000-0005-0000-0000-0000B9310000}"/>
    <cellStyle name="Input 2 3 3 2 7 2" xfId="13205" xr:uid="{00000000-0005-0000-0000-0000BA310000}"/>
    <cellStyle name="Input 2 3 3 2 7 2 2" xfId="13206" xr:uid="{00000000-0005-0000-0000-0000BB310000}"/>
    <cellStyle name="Input 2 3 3 2 7 2 3" xfId="13207" xr:uid="{00000000-0005-0000-0000-0000BC310000}"/>
    <cellStyle name="Input 2 3 3 2 7 2 4" xfId="13208" xr:uid="{00000000-0005-0000-0000-0000BD310000}"/>
    <cellStyle name="Input 2 3 3 2 7 2 5" xfId="13209" xr:uid="{00000000-0005-0000-0000-0000BE310000}"/>
    <cellStyle name="Input 2 3 3 2 7 2 6" xfId="13210" xr:uid="{00000000-0005-0000-0000-0000BF310000}"/>
    <cellStyle name="Input 2 3 3 2 7 2 7" xfId="13211" xr:uid="{00000000-0005-0000-0000-0000C0310000}"/>
    <cellStyle name="Input 2 3 3 2 7 3" xfId="13212" xr:uid="{00000000-0005-0000-0000-0000C1310000}"/>
    <cellStyle name="Input 2 3 3 2 7 4" xfId="13213" xr:uid="{00000000-0005-0000-0000-0000C2310000}"/>
    <cellStyle name="Input 2 3 3 2 7 5" xfId="13214" xr:uid="{00000000-0005-0000-0000-0000C3310000}"/>
    <cellStyle name="Input 2 3 3 2 8" xfId="13215" xr:uid="{00000000-0005-0000-0000-0000C4310000}"/>
    <cellStyle name="Input 2 3 3 2 8 2" xfId="13216" xr:uid="{00000000-0005-0000-0000-0000C5310000}"/>
    <cellStyle name="Input 2 3 3 2 8 2 2" xfId="13217" xr:uid="{00000000-0005-0000-0000-0000C6310000}"/>
    <cellStyle name="Input 2 3 3 2 8 2 3" xfId="13218" xr:uid="{00000000-0005-0000-0000-0000C7310000}"/>
    <cellStyle name="Input 2 3 3 2 8 2 4" xfId="13219" xr:uid="{00000000-0005-0000-0000-0000C8310000}"/>
    <cellStyle name="Input 2 3 3 2 8 2 5" xfId="13220" xr:uid="{00000000-0005-0000-0000-0000C9310000}"/>
    <cellStyle name="Input 2 3 3 2 8 2 6" xfId="13221" xr:uid="{00000000-0005-0000-0000-0000CA310000}"/>
    <cellStyle name="Input 2 3 3 2 8 2 7" xfId="13222" xr:uid="{00000000-0005-0000-0000-0000CB310000}"/>
    <cellStyle name="Input 2 3 3 2 8 3" xfId="13223" xr:uid="{00000000-0005-0000-0000-0000CC310000}"/>
    <cellStyle name="Input 2 3 3 2 8 4" xfId="13224" xr:uid="{00000000-0005-0000-0000-0000CD310000}"/>
    <cellStyle name="Input 2 3 3 2 8 5" xfId="13225" xr:uid="{00000000-0005-0000-0000-0000CE310000}"/>
    <cellStyle name="Input 2 3 3 2 9" xfId="13226" xr:uid="{00000000-0005-0000-0000-0000CF310000}"/>
    <cellStyle name="Input 2 3 3 2 9 2" xfId="13227" xr:uid="{00000000-0005-0000-0000-0000D0310000}"/>
    <cellStyle name="Input 2 3 3 2 9 3" xfId="13228" xr:uid="{00000000-0005-0000-0000-0000D1310000}"/>
    <cellStyle name="Input 2 3 3 2 9 4" xfId="13229" xr:uid="{00000000-0005-0000-0000-0000D2310000}"/>
    <cellStyle name="Input 2 3 3 2 9 5" xfId="13230" xr:uid="{00000000-0005-0000-0000-0000D3310000}"/>
    <cellStyle name="Input 2 3 3 2 9 6" xfId="13231" xr:uid="{00000000-0005-0000-0000-0000D4310000}"/>
    <cellStyle name="Input 2 3 3 2 9 7" xfId="13232" xr:uid="{00000000-0005-0000-0000-0000D5310000}"/>
    <cellStyle name="Input 2 3 3 2 9 8" xfId="13233" xr:uid="{00000000-0005-0000-0000-0000D6310000}"/>
    <cellStyle name="Input 2 3 3 3" xfId="13234" xr:uid="{00000000-0005-0000-0000-0000D7310000}"/>
    <cellStyle name="Input 2 3 3 3 10" xfId="13235" xr:uid="{00000000-0005-0000-0000-0000D8310000}"/>
    <cellStyle name="Input 2 3 3 3 10 2" xfId="13236" xr:uid="{00000000-0005-0000-0000-0000D9310000}"/>
    <cellStyle name="Input 2 3 3 3 10 3" xfId="13237" xr:uid="{00000000-0005-0000-0000-0000DA310000}"/>
    <cellStyle name="Input 2 3 3 3 10 4" xfId="13238" xr:uid="{00000000-0005-0000-0000-0000DB310000}"/>
    <cellStyle name="Input 2 3 3 3 10 5" xfId="13239" xr:uid="{00000000-0005-0000-0000-0000DC310000}"/>
    <cellStyle name="Input 2 3 3 3 11" xfId="13240" xr:uid="{00000000-0005-0000-0000-0000DD310000}"/>
    <cellStyle name="Input 2 3 3 3 11 2" xfId="13241" xr:uid="{00000000-0005-0000-0000-0000DE310000}"/>
    <cellStyle name="Input 2 3 3 3 11 3" xfId="13242" xr:uid="{00000000-0005-0000-0000-0000DF310000}"/>
    <cellStyle name="Input 2 3 3 3 11 4" xfId="13243" xr:uid="{00000000-0005-0000-0000-0000E0310000}"/>
    <cellStyle name="Input 2 3 3 3 11 5" xfId="13244" xr:uid="{00000000-0005-0000-0000-0000E1310000}"/>
    <cellStyle name="Input 2 3 3 3 12" xfId="13245" xr:uid="{00000000-0005-0000-0000-0000E2310000}"/>
    <cellStyle name="Input 2 3 3 3 12 2" xfId="13246" xr:uid="{00000000-0005-0000-0000-0000E3310000}"/>
    <cellStyle name="Input 2 3 3 3 12 3" xfId="13247" xr:uid="{00000000-0005-0000-0000-0000E4310000}"/>
    <cellStyle name="Input 2 3 3 3 12 4" xfId="13248" xr:uid="{00000000-0005-0000-0000-0000E5310000}"/>
    <cellStyle name="Input 2 3 3 3 12 5" xfId="13249" xr:uid="{00000000-0005-0000-0000-0000E6310000}"/>
    <cellStyle name="Input 2 3 3 3 13" xfId="13250" xr:uid="{00000000-0005-0000-0000-0000E7310000}"/>
    <cellStyle name="Input 2 3 3 3 13 2" xfId="13251" xr:uid="{00000000-0005-0000-0000-0000E8310000}"/>
    <cellStyle name="Input 2 3 3 3 13 3" xfId="13252" xr:uid="{00000000-0005-0000-0000-0000E9310000}"/>
    <cellStyle name="Input 2 3 3 3 13 4" xfId="13253" xr:uid="{00000000-0005-0000-0000-0000EA310000}"/>
    <cellStyle name="Input 2 3 3 3 13 5" xfId="13254" xr:uid="{00000000-0005-0000-0000-0000EB310000}"/>
    <cellStyle name="Input 2 3 3 3 14" xfId="13255" xr:uid="{00000000-0005-0000-0000-0000EC310000}"/>
    <cellStyle name="Input 2 3 3 3 14 2" xfId="13256" xr:uid="{00000000-0005-0000-0000-0000ED310000}"/>
    <cellStyle name="Input 2 3 3 3 14 3" xfId="13257" xr:uid="{00000000-0005-0000-0000-0000EE310000}"/>
    <cellStyle name="Input 2 3 3 3 14 4" xfId="13258" xr:uid="{00000000-0005-0000-0000-0000EF310000}"/>
    <cellStyle name="Input 2 3 3 3 14 5" xfId="13259" xr:uid="{00000000-0005-0000-0000-0000F0310000}"/>
    <cellStyle name="Input 2 3 3 3 15" xfId="13260" xr:uid="{00000000-0005-0000-0000-0000F1310000}"/>
    <cellStyle name="Input 2 3 3 3 15 2" xfId="13261" xr:uid="{00000000-0005-0000-0000-0000F2310000}"/>
    <cellStyle name="Input 2 3 3 3 15 3" xfId="13262" xr:uid="{00000000-0005-0000-0000-0000F3310000}"/>
    <cellStyle name="Input 2 3 3 3 15 4" xfId="13263" xr:uid="{00000000-0005-0000-0000-0000F4310000}"/>
    <cellStyle name="Input 2 3 3 3 15 5" xfId="13264" xr:uid="{00000000-0005-0000-0000-0000F5310000}"/>
    <cellStyle name="Input 2 3 3 3 16" xfId="13265" xr:uid="{00000000-0005-0000-0000-0000F6310000}"/>
    <cellStyle name="Input 2 3 3 3 16 2" xfId="13266" xr:uid="{00000000-0005-0000-0000-0000F7310000}"/>
    <cellStyle name="Input 2 3 3 3 16 3" xfId="13267" xr:uid="{00000000-0005-0000-0000-0000F8310000}"/>
    <cellStyle name="Input 2 3 3 3 16 4" xfId="13268" xr:uid="{00000000-0005-0000-0000-0000F9310000}"/>
    <cellStyle name="Input 2 3 3 3 16 5" xfId="13269" xr:uid="{00000000-0005-0000-0000-0000FA310000}"/>
    <cellStyle name="Input 2 3 3 3 17" xfId="13270" xr:uid="{00000000-0005-0000-0000-0000FB310000}"/>
    <cellStyle name="Input 2 3 3 3 17 2" xfId="13271" xr:uid="{00000000-0005-0000-0000-0000FC310000}"/>
    <cellStyle name="Input 2 3 3 3 17 3" xfId="13272" xr:uid="{00000000-0005-0000-0000-0000FD310000}"/>
    <cellStyle name="Input 2 3 3 3 17 4" xfId="13273" xr:uid="{00000000-0005-0000-0000-0000FE310000}"/>
    <cellStyle name="Input 2 3 3 3 17 5" xfId="13274" xr:uid="{00000000-0005-0000-0000-0000FF310000}"/>
    <cellStyle name="Input 2 3 3 3 18" xfId="13275" xr:uid="{00000000-0005-0000-0000-000000320000}"/>
    <cellStyle name="Input 2 3 3 3 2" xfId="13276" xr:uid="{00000000-0005-0000-0000-000001320000}"/>
    <cellStyle name="Input 2 3 3 3 2 10" xfId="13277" xr:uid="{00000000-0005-0000-0000-000002320000}"/>
    <cellStyle name="Input 2 3 3 3 2 2" xfId="13278" xr:uid="{00000000-0005-0000-0000-000003320000}"/>
    <cellStyle name="Input 2 3 3 3 2 2 2" xfId="13279" xr:uid="{00000000-0005-0000-0000-000004320000}"/>
    <cellStyle name="Input 2 3 3 3 2 2 2 2" xfId="13280" xr:uid="{00000000-0005-0000-0000-000005320000}"/>
    <cellStyle name="Input 2 3 3 3 2 2 2 3" xfId="13281" xr:uid="{00000000-0005-0000-0000-000006320000}"/>
    <cellStyle name="Input 2 3 3 3 2 2 2 4" xfId="13282" xr:uid="{00000000-0005-0000-0000-000007320000}"/>
    <cellStyle name="Input 2 3 3 3 2 2 2 5" xfId="13283" xr:uid="{00000000-0005-0000-0000-000008320000}"/>
    <cellStyle name="Input 2 3 3 3 2 2 2 6" xfId="13284" xr:uid="{00000000-0005-0000-0000-000009320000}"/>
    <cellStyle name="Input 2 3 3 3 2 2 2 7" xfId="13285" xr:uid="{00000000-0005-0000-0000-00000A320000}"/>
    <cellStyle name="Input 2 3 3 3 2 2 3" xfId="13286" xr:uid="{00000000-0005-0000-0000-00000B320000}"/>
    <cellStyle name="Input 2 3 3 3 2 2 4" xfId="13287" xr:uid="{00000000-0005-0000-0000-00000C320000}"/>
    <cellStyle name="Input 2 3 3 3 2 3" xfId="13288" xr:uid="{00000000-0005-0000-0000-00000D320000}"/>
    <cellStyle name="Input 2 3 3 3 2 3 2" xfId="13289" xr:uid="{00000000-0005-0000-0000-00000E320000}"/>
    <cellStyle name="Input 2 3 3 3 2 3 2 2" xfId="13290" xr:uid="{00000000-0005-0000-0000-00000F320000}"/>
    <cellStyle name="Input 2 3 3 3 2 3 2 3" xfId="13291" xr:uid="{00000000-0005-0000-0000-000010320000}"/>
    <cellStyle name="Input 2 3 3 3 2 3 2 4" xfId="13292" xr:uid="{00000000-0005-0000-0000-000011320000}"/>
    <cellStyle name="Input 2 3 3 3 2 3 2 5" xfId="13293" xr:uid="{00000000-0005-0000-0000-000012320000}"/>
    <cellStyle name="Input 2 3 3 3 2 3 2 6" xfId="13294" xr:uid="{00000000-0005-0000-0000-000013320000}"/>
    <cellStyle name="Input 2 3 3 3 2 3 2 7" xfId="13295" xr:uid="{00000000-0005-0000-0000-000014320000}"/>
    <cellStyle name="Input 2 3 3 3 2 3 3" xfId="13296" xr:uid="{00000000-0005-0000-0000-000015320000}"/>
    <cellStyle name="Input 2 3 3 3 2 3 4" xfId="13297" xr:uid="{00000000-0005-0000-0000-000016320000}"/>
    <cellStyle name="Input 2 3 3 3 2 4" xfId="13298" xr:uid="{00000000-0005-0000-0000-000017320000}"/>
    <cellStyle name="Input 2 3 3 3 2 4 2" xfId="13299" xr:uid="{00000000-0005-0000-0000-000018320000}"/>
    <cellStyle name="Input 2 3 3 3 2 4 2 2" xfId="13300" xr:uid="{00000000-0005-0000-0000-000019320000}"/>
    <cellStyle name="Input 2 3 3 3 2 4 2 3" xfId="13301" xr:uid="{00000000-0005-0000-0000-00001A320000}"/>
    <cellStyle name="Input 2 3 3 3 2 4 2 4" xfId="13302" xr:uid="{00000000-0005-0000-0000-00001B320000}"/>
    <cellStyle name="Input 2 3 3 3 2 4 2 5" xfId="13303" xr:uid="{00000000-0005-0000-0000-00001C320000}"/>
    <cellStyle name="Input 2 3 3 3 2 4 2 6" xfId="13304" xr:uid="{00000000-0005-0000-0000-00001D320000}"/>
    <cellStyle name="Input 2 3 3 3 2 4 2 7" xfId="13305" xr:uid="{00000000-0005-0000-0000-00001E320000}"/>
    <cellStyle name="Input 2 3 3 3 2 4 3" xfId="13306" xr:uid="{00000000-0005-0000-0000-00001F320000}"/>
    <cellStyle name="Input 2 3 3 3 2 4 4" xfId="13307" xr:uid="{00000000-0005-0000-0000-000020320000}"/>
    <cellStyle name="Input 2 3 3 3 2 5" xfId="13308" xr:uid="{00000000-0005-0000-0000-000021320000}"/>
    <cellStyle name="Input 2 3 3 3 2 5 2" xfId="13309" xr:uid="{00000000-0005-0000-0000-000022320000}"/>
    <cellStyle name="Input 2 3 3 3 2 5 3" xfId="13310" xr:uid="{00000000-0005-0000-0000-000023320000}"/>
    <cellStyle name="Input 2 3 3 3 2 5 4" xfId="13311" xr:uid="{00000000-0005-0000-0000-000024320000}"/>
    <cellStyle name="Input 2 3 3 3 2 5 5" xfId="13312" xr:uid="{00000000-0005-0000-0000-000025320000}"/>
    <cellStyle name="Input 2 3 3 3 2 5 6" xfId="13313" xr:uid="{00000000-0005-0000-0000-000026320000}"/>
    <cellStyle name="Input 2 3 3 3 2 5 7" xfId="13314" xr:uid="{00000000-0005-0000-0000-000027320000}"/>
    <cellStyle name="Input 2 3 3 3 2 5 8" xfId="13315" xr:uid="{00000000-0005-0000-0000-000028320000}"/>
    <cellStyle name="Input 2 3 3 3 2 6" xfId="13316" xr:uid="{00000000-0005-0000-0000-000029320000}"/>
    <cellStyle name="Input 2 3 3 3 2 6 2" xfId="13317" xr:uid="{00000000-0005-0000-0000-00002A320000}"/>
    <cellStyle name="Input 2 3 3 3 2 6 3" xfId="13318" xr:uid="{00000000-0005-0000-0000-00002B320000}"/>
    <cellStyle name="Input 2 3 3 3 2 6 4" xfId="13319" xr:uid="{00000000-0005-0000-0000-00002C320000}"/>
    <cellStyle name="Input 2 3 3 3 2 6 5" xfId="13320" xr:uid="{00000000-0005-0000-0000-00002D320000}"/>
    <cellStyle name="Input 2 3 3 3 2 6 6" xfId="13321" xr:uid="{00000000-0005-0000-0000-00002E320000}"/>
    <cellStyle name="Input 2 3 3 3 2 6 7" xfId="13322" xr:uid="{00000000-0005-0000-0000-00002F320000}"/>
    <cellStyle name="Input 2 3 3 3 2 7" xfId="13323" xr:uid="{00000000-0005-0000-0000-000030320000}"/>
    <cellStyle name="Input 2 3 3 3 2 8" xfId="13324" xr:uid="{00000000-0005-0000-0000-000031320000}"/>
    <cellStyle name="Input 2 3 3 3 2 9" xfId="13325" xr:uid="{00000000-0005-0000-0000-000032320000}"/>
    <cellStyle name="Input 2 3 3 3 3" xfId="13326" xr:uid="{00000000-0005-0000-0000-000033320000}"/>
    <cellStyle name="Input 2 3 3 3 3 2" xfId="13327" xr:uid="{00000000-0005-0000-0000-000034320000}"/>
    <cellStyle name="Input 2 3 3 3 3 2 2" xfId="13328" xr:uid="{00000000-0005-0000-0000-000035320000}"/>
    <cellStyle name="Input 2 3 3 3 3 2 3" xfId="13329" xr:uid="{00000000-0005-0000-0000-000036320000}"/>
    <cellStyle name="Input 2 3 3 3 3 2 4" xfId="13330" xr:uid="{00000000-0005-0000-0000-000037320000}"/>
    <cellStyle name="Input 2 3 3 3 3 2 5" xfId="13331" xr:uid="{00000000-0005-0000-0000-000038320000}"/>
    <cellStyle name="Input 2 3 3 3 3 2 6" xfId="13332" xr:uid="{00000000-0005-0000-0000-000039320000}"/>
    <cellStyle name="Input 2 3 3 3 3 2 7" xfId="13333" xr:uid="{00000000-0005-0000-0000-00003A320000}"/>
    <cellStyle name="Input 2 3 3 3 3 3" xfId="13334" xr:uid="{00000000-0005-0000-0000-00003B320000}"/>
    <cellStyle name="Input 2 3 3 3 3 4" xfId="13335" xr:uid="{00000000-0005-0000-0000-00003C320000}"/>
    <cellStyle name="Input 2 3 3 3 3 5" xfId="13336" xr:uid="{00000000-0005-0000-0000-00003D320000}"/>
    <cellStyle name="Input 2 3 3 3 4" xfId="13337" xr:uid="{00000000-0005-0000-0000-00003E320000}"/>
    <cellStyle name="Input 2 3 3 3 4 2" xfId="13338" xr:uid="{00000000-0005-0000-0000-00003F320000}"/>
    <cellStyle name="Input 2 3 3 3 4 2 2" xfId="13339" xr:uid="{00000000-0005-0000-0000-000040320000}"/>
    <cellStyle name="Input 2 3 3 3 4 2 3" xfId="13340" xr:uid="{00000000-0005-0000-0000-000041320000}"/>
    <cellStyle name="Input 2 3 3 3 4 2 4" xfId="13341" xr:uid="{00000000-0005-0000-0000-000042320000}"/>
    <cellStyle name="Input 2 3 3 3 4 2 5" xfId="13342" xr:uid="{00000000-0005-0000-0000-000043320000}"/>
    <cellStyle name="Input 2 3 3 3 4 2 6" xfId="13343" xr:uid="{00000000-0005-0000-0000-000044320000}"/>
    <cellStyle name="Input 2 3 3 3 4 2 7" xfId="13344" xr:uid="{00000000-0005-0000-0000-000045320000}"/>
    <cellStyle name="Input 2 3 3 3 4 3" xfId="13345" xr:uid="{00000000-0005-0000-0000-000046320000}"/>
    <cellStyle name="Input 2 3 3 3 4 4" xfId="13346" xr:uid="{00000000-0005-0000-0000-000047320000}"/>
    <cellStyle name="Input 2 3 3 3 4 5" xfId="13347" xr:uid="{00000000-0005-0000-0000-000048320000}"/>
    <cellStyle name="Input 2 3 3 3 5" xfId="13348" xr:uid="{00000000-0005-0000-0000-000049320000}"/>
    <cellStyle name="Input 2 3 3 3 5 2" xfId="13349" xr:uid="{00000000-0005-0000-0000-00004A320000}"/>
    <cellStyle name="Input 2 3 3 3 5 2 2" xfId="13350" xr:uid="{00000000-0005-0000-0000-00004B320000}"/>
    <cellStyle name="Input 2 3 3 3 5 2 3" xfId="13351" xr:uid="{00000000-0005-0000-0000-00004C320000}"/>
    <cellStyle name="Input 2 3 3 3 5 2 4" xfId="13352" xr:uid="{00000000-0005-0000-0000-00004D320000}"/>
    <cellStyle name="Input 2 3 3 3 5 2 5" xfId="13353" xr:uid="{00000000-0005-0000-0000-00004E320000}"/>
    <cellStyle name="Input 2 3 3 3 5 2 6" xfId="13354" xr:uid="{00000000-0005-0000-0000-00004F320000}"/>
    <cellStyle name="Input 2 3 3 3 5 2 7" xfId="13355" xr:uid="{00000000-0005-0000-0000-000050320000}"/>
    <cellStyle name="Input 2 3 3 3 5 3" xfId="13356" xr:uid="{00000000-0005-0000-0000-000051320000}"/>
    <cellStyle name="Input 2 3 3 3 5 4" xfId="13357" xr:uid="{00000000-0005-0000-0000-000052320000}"/>
    <cellStyle name="Input 2 3 3 3 5 5" xfId="13358" xr:uid="{00000000-0005-0000-0000-000053320000}"/>
    <cellStyle name="Input 2 3 3 3 6" xfId="13359" xr:uid="{00000000-0005-0000-0000-000054320000}"/>
    <cellStyle name="Input 2 3 3 3 6 2" xfId="13360" xr:uid="{00000000-0005-0000-0000-000055320000}"/>
    <cellStyle name="Input 2 3 3 3 6 3" xfId="13361" xr:uid="{00000000-0005-0000-0000-000056320000}"/>
    <cellStyle name="Input 2 3 3 3 6 4" xfId="13362" xr:uid="{00000000-0005-0000-0000-000057320000}"/>
    <cellStyle name="Input 2 3 3 3 6 5" xfId="13363" xr:uid="{00000000-0005-0000-0000-000058320000}"/>
    <cellStyle name="Input 2 3 3 3 6 6" xfId="13364" xr:uid="{00000000-0005-0000-0000-000059320000}"/>
    <cellStyle name="Input 2 3 3 3 6 7" xfId="13365" xr:uid="{00000000-0005-0000-0000-00005A320000}"/>
    <cellStyle name="Input 2 3 3 3 6 8" xfId="13366" xr:uid="{00000000-0005-0000-0000-00005B320000}"/>
    <cellStyle name="Input 2 3 3 3 7" xfId="13367" xr:uid="{00000000-0005-0000-0000-00005C320000}"/>
    <cellStyle name="Input 2 3 3 3 7 2" xfId="13368" xr:uid="{00000000-0005-0000-0000-00005D320000}"/>
    <cellStyle name="Input 2 3 3 3 7 3" xfId="13369" xr:uid="{00000000-0005-0000-0000-00005E320000}"/>
    <cellStyle name="Input 2 3 3 3 7 4" xfId="13370" xr:uid="{00000000-0005-0000-0000-00005F320000}"/>
    <cellStyle name="Input 2 3 3 3 7 5" xfId="13371" xr:uid="{00000000-0005-0000-0000-000060320000}"/>
    <cellStyle name="Input 2 3 3 3 7 6" xfId="13372" xr:uid="{00000000-0005-0000-0000-000061320000}"/>
    <cellStyle name="Input 2 3 3 3 7 7" xfId="13373" xr:uid="{00000000-0005-0000-0000-000062320000}"/>
    <cellStyle name="Input 2 3 3 3 8" xfId="13374" xr:uid="{00000000-0005-0000-0000-000063320000}"/>
    <cellStyle name="Input 2 3 3 3 8 2" xfId="13375" xr:uid="{00000000-0005-0000-0000-000064320000}"/>
    <cellStyle name="Input 2 3 3 3 8 3" xfId="13376" xr:uid="{00000000-0005-0000-0000-000065320000}"/>
    <cellStyle name="Input 2 3 3 3 8 4" xfId="13377" xr:uid="{00000000-0005-0000-0000-000066320000}"/>
    <cellStyle name="Input 2 3 3 3 8 5" xfId="13378" xr:uid="{00000000-0005-0000-0000-000067320000}"/>
    <cellStyle name="Input 2 3 3 3 9" xfId="13379" xr:uid="{00000000-0005-0000-0000-000068320000}"/>
    <cellStyle name="Input 2 3 3 3 9 2" xfId="13380" xr:uid="{00000000-0005-0000-0000-000069320000}"/>
    <cellStyle name="Input 2 3 3 3 9 3" xfId="13381" xr:uid="{00000000-0005-0000-0000-00006A320000}"/>
    <cellStyle name="Input 2 3 3 3 9 4" xfId="13382" xr:uid="{00000000-0005-0000-0000-00006B320000}"/>
    <cellStyle name="Input 2 3 3 3 9 5" xfId="13383" xr:uid="{00000000-0005-0000-0000-00006C320000}"/>
    <cellStyle name="Input 2 3 3 4" xfId="13384" xr:uid="{00000000-0005-0000-0000-00006D320000}"/>
    <cellStyle name="Input 2 3 3 4 10" xfId="13385" xr:uid="{00000000-0005-0000-0000-00006E320000}"/>
    <cellStyle name="Input 2 3 3 4 2" xfId="13386" xr:uid="{00000000-0005-0000-0000-00006F320000}"/>
    <cellStyle name="Input 2 3 3 4 2 2" xfId="13387" xr:uid="{00000000-0005-0000-0000-000070320000}"/>
    <cellStyle name="Input 2 3 3 4 2 2 2" xfId="13388" xr:uid="{00000000-0005-0000-0000-000071320000}"/>
    <cellStyle name="Input 2 3 3 4 2 2 3" xfId="13389" xr:uid="{00000000-0005-0000-0000-000072320000}"/>
    <cellStyle name="Input 2 3 3 4 2 2 4" xfId="13390" xr:uid="{00000000-0005-0000-0000-000073320000}"/>
    <cellStyle name="Input 2 3 3 4 2 2 5" xfId="13391" xr:uid="{00000000-0005-0000-0000-000074320000}"/>
    <cellStyle name="Input 2 3 3 4 2 2 6" xfId="13392" xr:uid="{00000000-0005-0000-0000-000075320000}"/>
    <cellStyle name="Input 2 3 3 4 2 2 7" xfId="13393" xr:uid="{00000000-0005-0000-0000-000076320000}"/>
    <cellStyle name="Input 2 3 3 4 2 3" xfId="13394" xr:uid="{00000000-0005-0000-0000-000077320000}"/>
    <cellStyle name="Input 2 3 3 4 2 4" xfId="13395" xr:uid="{00000000-0005-0000-0000-000078320000}"/>
    <cellStyle name="Input 2 3 3 4 3" xfId="13396" xr:uid="{00000000-0005-0000-0000-000079320000}"/>
    <cellStyle name="Input 2 3 3 4 3 2" xfId="13397" xr:uid="{00000000-0005-0000-0000-00007A320000}"/>
    <cellStyle name="Input 2 3 3 4 3 2 2" xfId="13398" xr:uid="{00000000-0005-0000-0000-00007B320000}"/>
    <cellStyle name="Input 2 3 3 4 3 2 3" xfId="13399" xr:uid="{00000000-0005-0000-0000-00007C320000}"/>
    <cellStyle name="Input 2 3 3 4 3 2 4" xfId="13400" xr:uid="{00000000-0005-0000-0000-00007D320000}"/>
    <cellStyle name="Input 2 3 3 4 3 2 5" xfId="13401" xr:uid="{00000000-0005-0000-0000-00007E320000}"/>
    <cellStyle name="Input 2 3 3 4 3 2 6" xfId="13402" xr:uid="{00000000-0005-0000-0000-00007F320000}"/>
    <cellStyle name="Input 2 3 3 4 3 2 7" xfId="13403" xr:uid="{00000000-0005-0000-0000-000080320000}"/>
    <cellStyle name="Input 2 3 3 4 3 3" xfId="13404" xr:uid="{00000000-0005-0000-0000-000081320000}"/>
    <cellStyle name="Input 2 3 3 4 3 4" xfId="13405" xr:uid="{00000000-0005-0000-0000-000082320000}"/>
    <cellStyle name="Input 2 3 3 4 4" xfId="13406" xr:uid="{00000000-0005-0000-0000-000083320000}"/>
    <cellStyle name="Input 2 3 3 4 4 2" xfId="13407" xr:uid="{00000000-0005-0000-0000-000084320000}"/>
    <cellStyle name="Input 2 3 3 4 4 2 2" xfId="13408" xr:uid="{00000000-0005-0000-0000-000085320000}"/>
    <cellStyle name="Input 2 3 3 4 4 2 3" xfId="13409" xr:uid="{00000000-0005-0000-0000-000086320000}"/>
    <cellStyle name="Input 2 3 3 4 4 2 4" xfId="13410" xr:uid="{00000000-0005-0000-0000-000087320000}"/>
    <cellStyle name="Input 2 3 3 4 4 2 5" xfId="13411" xr:uid="{00000000-0005-0000-0000-000088320000}"/>
    <cellStyle name="Input 2 3 3 4 4 2 6" xfId="13412" xr:uid="{00000000-0005-0000-0000-000089320000}"/>
    <cellStyle name="Input 2 3 3 4 4 2 7" xfId="13413" xr:uid="{00000000-0005-0000-0000-00008A320000}"/>
    <cellStyle name="Input 2 3 3 4 4 3" xfId="13414" xr:uid="{00000000-0005-0000-0000-00008B320000}"/>
    <cellStyle name="Input 2 3 3 4 4 4" xfId="13415" xr:uid="{00000000-0005-0000-0000-00008C320000}"/>
    <cellStyle name="Input 2 3 3 4 5" xfId="13416" xr:uid="{00000000-0005-0000-0000-00008D320000}"/>
    <cellStyle name="Input 2 3 3 4 5 2" xfId="13417" xr:uid="{00000000-0005-0000-0000-00008E320000}"/>
    <cellStyle name="Input 2 3 3 4 5 3" xfId="13418" xr:uid="{00000000-0005-0000-0000-00008F320000}"/>
    <cellStyle name="Input 2 3 3 4 5 4" xfId="13419" xr:uid="{00000000-0005-0000-0000-000090320000}"/>
    <cellStyle name="Input 2 3 3 4 5 5" xfId="13420" xr:uid="{00000000-0005-0000-0000-000091320000}"/>
    <cellStyle name="Input 2 3 3 4 5 6" xfId="13421" xr:uid="{00000000-0005-0000-0000-000092320000}"/>
    <cellStyle name="Input 2 3 3 4 5 7" xfId="13422" xr:uid="{00000000-0005-0000-0000-000093320000}"/>
    <cellStyle name="Input 2 3 3 4 5 8" xfId="13423" xr:uid="{00000000-0005-0000-0000-000094320000}"/>
    <cellStyle name="Input 2 3 3 4 6" xfId="13424" xr:uid="{00000000-0005-0000-0000-000095320000}"/>
    <cellStyle name="Input 2 3 3 4 6 2" xfId="13425" xr:uid="{00000000-0005-0000-0000-000096320000}"/>
    <cellStyle name="Input 2 3 3 4 6 3" xfId="13426" xr:uid="{00000000-0005-0000-0000-000097320000}"/>
    <cellStyle name="Input 2 3 3 4 6 4" xfId="13427" xr:uid="{00000000-0005-0000-0000-000098320000}"/>
    <cellStyle name="Input 2 3 3 4 6 5" xfId="13428" xr:uid="{00000000-0005-0000-0000-000099320000}"/>
    <cellStyle name="Input 2 3 3 4 6 6" xfId="13429" xr:uid="{00000000-0005-0000-0000-00009A320000}"/>
    <cellStyle name="Input 2 3 3 4 6 7" xfId="13430" xr:uid="{00000000-0005-0000-0000-00009B320000}"/>
    <cellStyle name="Input 2 3 3 4 7" xfId="13431" xr:uid="{00000000-0005-0000-0000-00009C320000}"/>
    <cellStyle name="Input 2 3 3 4 8" xfId="13432" xr:uid="{00000000-0005-0000-0000-00009D320000}"/>
    <cellStyle name="Input 2 3 3 4 9" xfId="13433" xr:uid="{00000000-0005-0000-0000-00009E320000}"/>
    <cellStyle name="Input 2 3 3 5" xfId="13434" xr:uid="{00000000-0005-0000-0000-00009F320000}"/>
    <cellStyle name="Input 2 3 3 5 10" xfId="13435" xr:uid="{00000000-0005-0000-0000-0000A0320000}"/>
    <cellStyle name="Input 2 3 3 5 2" xfId="13436" xr:uid="{00000000-0005-0000-0000-0000A1320000}"/>
    <cellStyle name="Input 2 3 3 5 2 2" xfId="13437" xr:uid="{00000000-0005-0000-0000-0000A2320000}"/>
    <cellStyle name="Input 2 3 3 5 2 2 2" xfId="13438" xr:uid="{00000000-0005-0000-0000-0000A3320000}"/>
    <cellStyle name="Input 2 3 3 5 2 2 3" xfId="13439" xr:uid="{00000000-0005-0000-0000-0000A4320000}"/>
    <cellStyle name="Input 2 3 3 5 2 2 4" xfId="13440" xr:uid="{00000000-0005-0000-0000-0000A5320000}"/>
    <cellStyle name="Input 2 3 3 5 2 2 5" xfId="13441" xr:uid="{00000000-0005-0000-0000-0000A6320000}"/>
    <cellStyle name="Input 2 3 3 5 2 2 6" xfId="13442" xr:uid="{00000000-0005-0000-0000-0000A7320000}"/>
    <cellStyle name="Input 2 3 3 5 2 2 7" xfId="13443" xr:uid="{00000000-0005-0000-0000-0000A8320000}"/>
    <cellStyle name="Input 2 3 3 5 2 3" xfId="13444" xr:uid="{00000000-0005-0000-0000-0000A9320000}"/>
    <cellStyle name="Input 2 3 3 5 2 4" xfId="13445" xr:uid="{00000000-0005-0000-0000-0000AA320000}"/>
    <cellStyle name="Input 2 3 3 5 3" xfId="13446" xr:uid="{00000000-0005-0000-0000-0000AB320000}"/>
    <cellStyle name="Input 2 3 3 5 3 2" xfId="13447" xr:uid="{00000000-0005-0000-0000-0000AC320000}"/>
    <cellStyle name="Input 2 3 3 5 3 2 2" xfId="13448" xr:uid="{00000000-0005-0000-0000-0000AD320000}"/>
    <cellStyle name="Input 2 3 3 5 3 2 3" xfId="13449" xr:uid="{00000000-0005-0000-0000-0000AE320000}"/>
    <cellStyle name="Input 2 3 3 5 3 2 4" xfId="13450" xr:uid="{00000000-0005-0000-0000-0000AF320000}"/>
    <cellStyle name="Input 2 3 3 5 3 2 5" xfId="13451" xr:uid="{00000000-0005-0000-0000-0000B0320000}"/>
    <cellStyle name="Input 2 3 3 5 3 2 6" xfId="13452" xr:uid="{00000000-0005-0000-0000-0000B1320000}"/>
    <cellStyle name="Input 2 3 3 5 3 2 7" xfId="13453" xr:uid="{00000000-0005-0000-0000-0000B2320000}"/>
    <cellStyle name="Input 2 3 3 5 3 3" xfId="13454" xr:uid="{00000000-0005-0000-0000-0000B3320000}"/>
    <cellStyle name="Input 2 3 3 5 3 4" xfId="13455" xr:uid="{00000000-0005-0000-0000-0000B4320000}"/>
    <cellStyle name="Input 2 3 3 5 4" xfId="13456" xr:uid="{00000000-0005-0000-0000-0000B5320000}"/>
    <cellStyle name="Input 2 3 3 5 4 2" xfId="13457" xr:uid="{00000000-0005-0000-0000-0000B6320000}"/>
    <cellStyle name="Input 2 3 3 5 4 2 2" xfId="13458" xr:uid="{00000000-0005-0000-0000-0000B7320000}"/>
    <cellStyle name="Input 2 3 3 5 4 2 3" xfId="13459" xr:uid="{00000000-0005-0000-0000-0000B8320000}"/>
    <cellStyle name="Input 2 3 3 5 4 2 4" xfId="13460" xr:uid="{00000000-0005-0000-0000-0000B9320000}"/>
    <cellStyle name="Input 2 3 3 5 4 2 5" xfId="13461" xr:uid="{00000000-0005-0000-0000-0000BA320000}"/>
    <cellStyle name="Input 2 3 3 5 4 2 6" xfId="13462" xr:uid="{00000000-0005-0000-0000-0000BB320000}"/>
    <cellStyle name="Input 2 3 3 5 4 2 7" xfId="13463" xr:uid="{00000000-0005-0000-0000-0000BC320000}"/>
    <cellStyle name="Input 2 3 3 5 4 3" xfId="13464" xr:uid="{00000000-0005-0000-0000-0000BD320000}"/>
    <cellStyle name="Input 2 3 3 5 4 4" xfId="13465" xr:uid="{00000000-0005-0000-0000-0000BE320000}"/>
    <cellStyle name="Input 2 3 3 5 5" xfId="13466" xr:uid="{00000000-0005-0000-0000-0000BF320000}"/>
    <cellStyle name="Input 2 3 3 5 5 2" xfId="13467" xr:uid="{00000000-0005-0000-0000-0000C0320000}"/>
    <cellStyle name="Input 2 3 3 5 5 3" xfId="13468" xr:uid="{00000000-0005-0000-0000-0000C1320000}"/>
    <cellStyle name="Input 2 3 3 5 5 4" xfId="13469" xr:uid="{00000000-0005-0000-0000-0000C2320000}"/>
    <cellStyle name="Input 2 3 3 5 5 5" xfId="13470" xr:uid="{00000000-0005-0000-0000-0000C3320000}"/>
    <cellStyle name="Input 2 3 3 5 5 6" xfId="13471" xr:uid="{00000000-0005-0000-0000-0000C4320000}"/>
    <cellStyle name="Input 2 3 3 5 5 7" xfId="13472" xr:uid="{00000000-0005-0000-0000-0000C5320000}"/>
    <cellStyle name="Input 2 3 3 5 5 8" xfId="13473" xr:uid="{00000000-0005-0000-0000-0000C6320000}"/>
    <cellStyle name="Input 2 3 3 5 6" xfId="13474" xr:uid="{00000000-0005-0000-0000-0000C7320000}"/>
    <cellStyle name="Input 2 3 3 5 6 2" xfId="13475" xr:uid="{00000000-0005-0000-0000-0000C8320000}"/>
    <cellStyle name="Input 2 3 3 5 6 3" xfId="13476" xr:uid="{00000000-0005-0000-0000-0000C9320000}"/>
    <cellStyle name="Input 2 3 3 5 6 4" xfId="13477" xr:uid="{00000000-0005-0000-0000-0000CA320000}"/>
    <cellStyle name="Input 2 3 3 5 6 5" xfId="13478" xr:uid="{00000000-0005-0000-0000-0000CB320000}"/>
    <cellStyle name="Input 2 3 3 5 6 6" xfId="13479" xr:uid="{00000000-0005-0000-0000-0000CC320000}"/>
    <cellStyle name="Input 2 3 3 5 6 7" xfId="13480" xr:uid="{00000000-0005-0000-0000-0000CD320000}"/>
    <cellStyle name="Input 2 3 3 5 7" xfId="13481" xr:uid="{00000000-0005-0000-0000-0000CE320000}"/>
    <cellStyle name="Input 2 3 3 5 8" xfId="13482" xr:uid="{00000000-0005-0000-0000-0000CF320000}"/>
    <cellStyle name="Input 2 3 3 5 9" xfId="13483" xr:uid="{00000000-0005-0000-0000-0000D0320000}"/>
    <cellStyle name="Input 2 3 3 6" xfId="13484" xr:uid="{00000000-0005-0000-0000-0000D1320000}"/>
    <cellStyle name="Input 2 3 3 6 2" xfId="13485" xr:uid="{00000000-0005-0000-0000-0000D2320000}"/>
    <cellStyle name="Input 2 3 3 6 2 2" xfId="13486" xr:uid="{00000000-0005-0000-0000-0000D3320000}"/>
    <cellStyle name="Input 2 3 3 6 2 3" xfId="13487" xr:uid="{00000000-0005-0000-0000-0000D4320000}"/>
    <cellStyle name="Input 2 3 3 6 2 4" xfId="13488" xr:uid="{00000000-0005-0000-0000-0000D5320000}"/>
    <cellStyle name="Input 2 3 3 6 2 5" xfId="13489" xr:uid="{00000000-0005-0000-0000-0000D6320000}"/>
    <cellStyle name="Input 2 3 3 6 2 6" xfId="13490" xr:uid="{00000000-0005-0000-0000-0000D7320000}"/>
    <cellStyle name="Input 2 3 3 6 2 7" xfId="13491" xr:uid="{00000000-0005-0000-0000-0000D8320000}"/>
    <cellStyle name="Input 2 3 3 6 3" xfId="13492" xr:uid="{00000000-0005-0000-0000-0000D9320000}"/>
    <cellStyle name="Input 2 3 3 6 4" xfId="13493" xr:uid="{00000000-0005-0000-0000-0000DA320000}"/>
    <cellStyle name="Input 2 3 3 6 5" xfId="13494" xr:uid="{00000000-0005-0000-0000-0000DB320000}"/>
    <cellStyle name="Input 2 3 3 7" xfId="13495" xr:uid="{00000000-0005-0000-0000-0000DC320000}"/>
    <cellStyle name="Input 2 3 3 7 2" xfId="13496" xr:uid="{00000000-0005-0000-0000-0000DD320000}"/>
    <cellStyle name="Input 2 3 3 7 2 2" xfId="13497" xr:uid="{00000000-0005-0000-0000-0000DE320000}"/>
    <cellStyle name="Input 2 3 3 7 2 3" xfId="13498" xr:uid="{00000000-0005-0000-0000-0000DF320000}"/>
    <cellStyle name="Input 2 3 3 7 2 4" xfId="13499" xr:uid="{00000000-0005-0000-0000-0000E0320000}"/>
    <cellStyle name="Input 2 3 3 7 2 5" xfId="13500" xr:uid="{00000000-0005-0000-0000-0000E1320000}"/>
    <cellStyle name="Input 2 3 3 7 2 6" xfId="13501" xr:uid="{00000000-0005-0000-0000-0000E2320000}"/>
    <cellStyle name="Input 2 3 3 7 2 7" xfId="13502" xr:uid="{00000000-0005-0000-0000-0000E3320000}"/>
    <cellStyle name="Input 2 3 3 7 3" xfId="13503" xr:uid="{00000000-0005-0000-0000-0000E4320000}"/>
    <cellStyle name="Input 2 3 3 7 4" xfId="13504" xr:uid="{00000000-0005-0000-0000-0000E5320000}"/>
    <cellStyle name="Input 2 3 3 7 5" xfId="13505" xr:uid="{00000000-0005-0000-0000-0000E6320000}"/>
    <cellStyle name="Input 2 3 3 8" xfId="13506" xr:uid="{00000000-0005-0000-0000-0000E7320000}"/>
    <cellStyle name="Input 2 3 3 8 2" xfId="13507" xr:uid="{00000000-0005-0000-0000-0000E8320000}"/>
    <cellStyle name="Input 2 3 3 8 2 2" xfId="13508" xr:uid="{00000000-0005-0000-0000-0000E9320000}"/>
    <cellStyle name="Input 2 3 3 8 2 3" xfId="13509" xr:uid="{00000000-0005-0000-0000-0000EA320000}"/>
    <cellStyle name="Input 2 3 3 8 2 4" xfId="13510" xr:uid="{00000000-0005-0000-0000-0000EB320000}"/>
    <cellStyle name="Input 2 3 3 8 2 5" xfId="13511" xr:uid="{00000000-0005-0000-0000-0000EC320000}"/>
    <cellStyle name="Input 2 3 3 8 2 6" xfId="13512" xr:uid="{00000000-0005-0000-0000-0000ED320000}"/>
    <cellStyle name="Input 2 3 3 8 2 7" xfId="13513" xr:uid="{00000000-0005-0000-0000-0000EE320000}"/>
    <cellStyle name="Input 2 3 3 8 3" xfId="13514" xr:uid="{00000000-0005-0000-0000-0000EF320000}"/>
    <cellStyle name="Input 2 3 3 8 4" xfId="13515" xr:uid="{00000000-0005-0000-0000-0000F0320000}"/>
    <cellStyle name="Input 2 3 3 8 5" xfId="13516" xr:uid="{00000000-0005-0000-0000-0000F1320000}"/>
    <cellStyle name="Input 2 3 3 9" xfId="13517" xr:uid="{00000000-0005-0000-0000-0000F2320000}"/>
    <cellStyle name="Input 2 3 3 9 2" xfId="13518" xr:uid="{00000000-0005-0000-0000-0000F3320000}"/>
    <cellStyle name="Input 2 3 3 9 2 2" xfId="13519" xr:uid="{00000000-0005-0000-0000-0000F4320000}"/>
    <cellStyle name="Input 2 3 3 9 2 3" xfId="13520" xr:uid="{00000000-0005-0000-0000-0000F5320000}"/>
    <cellStyle name="Input 2 3 3 9 2 4" xfId="13521" xr:uid="{00000000-0005-0000-0000-0000F6320000}"/>
    <cellStyle name="Input 2 3 3 9 2 5" xfId="13522" xr:uid="{00000000-0005-0000-0000-0000F7320000}"/>
    <cellStyle name="Input 2 3 3 9 2 6" xfId="13523" xr:uid="{00000000-0005-0000-0000-0000F8320000}"/>
    <cellStyle name="Input 2 3 3 9 2 7" xfId="13524" xr:uid="{00000000-0005-0000-0000-0000F9320000}"/>
    <cellStyle name="Input 2 3 3 9 3" xfId="13525" xr:uid="{00000000-0005-0000-0000-0000FA320000}"/>
    <cellStyle name="Input 2 3 3 9 4" xfId="13526" xr:uid="{00000000-0005-0000-0000-0000FB320000}"/>
    <cellStyle name="Input 2 3 3 9 5" xfId="13527" xr:uid="{00000000-0005-0000-0000-0000FC320000}"/>
    <cellStyle name="Input 2 3 4" xfId="13528" xr:uid="{00000000-0005-0000-0000-0000FD320000}"/>
    <cellStyle name="Input 2 3 4 10" xfId="13529" xr:uid="{00000000-0005-0000-0000-0000FE320000}"/>
    <cellStyle name="Input 2 3 4 10 2" xfId="13530" xr:uid="{00000000-0005-0000-0000-0000FF320000}"/>
    <cellStyle name="Input 2 3 4 10 3" xfId="13531" xr:uid="{00000000-0005-0000-0000-000000330000}"/>
    <cellStyle name="Input 2 3 4 10 4" xfId="13532" xr:uid="{00000000-0005-0000-0000-000001330000}"/>
    <cellStyle name="Input 2 3 4 10 5" xfId="13533" xr:uid="{00000000-0005-0000-0000-000002330000}"/>
    <cellStyle name="Input 2 3 4 10 6" xfId="13534" xr:uid="{00000000-0005-0000-0000-000003330000}"/>
    <cellStyle name="Input 2 3 4 10 7" xfId="13535" xr:uid="{00000000-0005-0000-0000-000004330000}"/>
    <cellStyle name="Input 2 3 4 11" xfId="13536" xr:uid="{00000000-0005-0000-0000-000005330000}"/>
    <cellStyle name="Input 2 3 4 11 2" xfId="13537" xr:uid="{00000000-0005-0000-0000-000006330000}"/>
    <cellStyle name="Input 2 3 4 11 3" xfId="13538" xr:uid="{00000000-0005-0000-0000-000007330000}"/>
    <cellStyle name="Input 2 3 4 11 4" xfId="13539" xr:uid="{00000000-0005-0000-0000-000008330000}"/>
    <cellStyle name="Input 2 3 4 11 5" xfId="13540" xr:uid="{00000000-0005-0000-0000-000009330000}"/>
    <cellStyle name="Input 2 3 4 12" xfId="13541" xr:uid="{00000000-0005-0000-0000-00000A330000}"/>
    <cellStyle name="Input 2 3 4 12 2" xfId="13542" xr:uid="{00000000-0005-0000-0000-00000B330000}"/>
    <cellStyle name="Input 2 3 4 12 3" xfId="13543" xr:uid="{00000000-0005-0000-0000-00000C330000}"/>
    <cellStyle name="Input 2 3 4 12 4" xfId="13544" xr:uid="{00000000-0005-0000-0000-00000D330000}"/>
    <cellStyle name="Input 2 3 4 12 5" xfId="13545" xr:uid="{00000000-0005-0000-0000-00000E330000}"/>
    <cellStyle name="Input 2 3 4 13" xfId="13546" xr:uid="{00000000-0005-0000-0000-00000F330000}"/>
    <cellStyle name="Input 2 3 4 13 2" xfId="13547" xr:uid="{00000000-0005-0000-0000-000010330000}"/>
    <cellStyle name="Input 2 3 4 13 3" xfId="13548" xr:uid="{00000000-0005-0000-0000-000011330000}"/>
    <cellStyle name="Input 2 3 4 13 4" xfId="13549" xr:uid="{00000000-0005-0000-0000-000012330000}"/>
    <cellStyle name="Input 2 3 4 13 5" xfId="13550" xr:uid="{00000000-0005-0000-0000-000013330000}"/>
    <cellStyle name="Input 2 3 4 14" xfId="13551" xr:uid="{00000000-0005-0000-0000-000014330000}"/>
    <cellStyle name="Input 2 3 4 14 2" xfId="13552" xr:uid="{00000000-0005-0000-0000-000015330000}"/>
    <cellStyle name="Input 2 3 4 14 3" xfId="13553" xr:uid="{00000000-0005-0000-0000-000016330000}"/>
    <cellStyle name="Input 2 3 4 14 4" xfId="13554" xr:uid="{00000000-0005-0000-0000-000017330000}"/>
    <cellStyle name="Input 2 3 4 14 5" xfId="13555" xr:uid="{00000000-0005-0000-0000-000018330000}"/>
    <cellStyle name="Input 2 3 4 15" xfId="13556" xr:uid="{00000000-0005-0000-0000-000019330000}"/>
    <cellStyle name="Input 2 3 4 15 2" xfId="13557" xr:uid="{00000000-0005-0000-0000-00001A330000}"/>
    <cellStyle name="Input 2 3 4 15 3" xfId="13558" xr:uid="{00000000-0005-0000-0000-00001B330000}"/>
    <cellStyle name="Input 2 3 4 15 4" xfId="13559" xr:uid="{00000000-0005-0000-0000-00001C330000}"/>
    <cellStyle name="Input 2 3 4 15 5" xfId="13560" xr:uid="{00000000-0005-0000-0000-00001D330000}"/>
    <cellStyle name="Input 2 3 4 16" xfId="13561" xr:uid="{00000000-0005-0000-0000-00001E330000}"/>
    <cellStyle name="Input 2 3 4 16 2" xfId="13562" xr:uid="{00000000-0005-0000-0000-00001F330000}"/>
    <cellStyle name="Input 2 3 4 16 3" xfId="13563" xr:uid="{00000000-0005-0000-0000-000020330000}"/>
    <cellStyle name="Input 2 3 4 16 4" xfId="13564" xr:uid="{00000000-0005-0000-0000-000021330000}"/>
    <cellStyle name="Input 2 3 4 16 5" xfId="13565" xr:uid="{00000000-0005-0000-0000-000022330000}"/>
    <cellStyle name="Input 2 3 4 17" xfId="13566" xr:uid="{00000000-0005-0000-0000-000023330000}"/>
    <cellStyle name="Input 2 3 4 17 2" xfId="13567" xr:uid="{00000000-0005-0000-0000-000024330000}"/>
    <cellStyle name="Input 2 3 4 17 3" xfId="13568" xr:uid="{00000000-0005-0000-0000-000025330000}"/>
    <cellStyle name="Input 2 3 4 17 4" xfId="13569" xr:uid="{00000000-0005-0000-0000-000026330000}"/>
    <cellStyle name="Input 2 3 4 17 5" xfId="13570" xr:uid="{00000000-0005-0000-0000-000027330000}"/>
    <cellStyle name="Input 2 3 4 18" xfId="13571" xr:uid="{00000000-0005-0000-0000-000028330000}"/>
    <cellStyle name="Input 2 3 4 2" xfId="13572" xr:uid="{00000000-0005-0000-0000-000029330000}"/>
    <cellStyle name="Input 2 3 4 2 10" xfId="13573" xr:uid="{00000000-0005-0000-0000-00002A330000}"/>
    <cellStyle name="Input 2 3 4 2 10 2" xfId="13574" xr:uid="{00000000-0005-0000-0000-00002B330000}"/>
    <cellStyle name="Input 2 3 4 2 10 3" xfId="13575" xr:uid="{00000000-0005-0000-0000-00002C330000}"/>
    <cellStyle name="Input 2 3 4 2 10 4" xfId="13576" xr:uid="{00000000-0005-0000-0000-00002D330000}"/>
    <cellStyle name="Input 2 3 4 2 10 5" xfId="13577" xr:uid="{00000000-0005-0000-0000-00002E330000}"/>
    <cellStyle name="Input 2 3 4 2 11" xfId="13578" xr:uid="{00000000-0005-0000-0000-00002F330000}"/>
    <cellStyle name="Input 2 3 4 2 11 2" xfId="13579" xr:uid="{00000000-0005-0000-0000-000030330000}"/>
    <cellStyle name="Input 2 3 4 2 11 3" xfId="13580" xr:uid="{00000000-0005-0000-0000-000031330000}"/>
    <cellStyle name="Input 2 3 4 2 11 4" xfId="13581" xr:uid="{00000000-0005-0000-0000-000032330000}"/>
    <cellStyle name="Input 2 3 4 2 11 5" xfId="13582" xr:uid="{00000000-0005-0000-0000-000033330000}"/>
    <cellStyle name="Input 2 3 4 2 12" xfId="13583" xr:uid="{00000000-0005-0000-0000-000034330000}"/>
    <cellStyle name="Input 2 3 4 2 12 2" xfId="13584" xr:uid="{00000000-0005-0000-0000-000035330000}"/>
    <cellStyle name="Input 2 3 4 2 12 3" xfId="13585" xr:uid="{00000000-0005-0000-0000-000036330000}"/>
    <cellStyle name="Input 2 3 4 2 12 4" xfId="13586" xr:uid="{00000000-0005-0000-0000-000037330000}"/>
    <cellStyle name="Input 2 3 4 2 12 5" xfId="13587" xr:uid="{00000000-0005-0000-0000-000038330000}"/>
    <cellStyle name="Input 2 3 4 2 13" xfId="13588" xr:uid="{00000000-0005-0000-0000-000039330000}"/>
    <cellStyle name="Input 2 3 4 2 13 2" xfId="13589" xr:uid="{00000000-0005-0000-0000-00003A330000}"/>
    <cellStyle name="Input 2 3 4 2 13 3" xfId="13590" xr:uid="{00000000-0005-0000-0000-00003B330000}"/>
    <cellStyle name="Input 2 3 4 2 13 4" xfId="13591" xr:uid="{00000000-0005-0000-0000-00003C330000}"/>
    <cellStyle name="Input 2 3 4 2 13 5" xfId="13592" xr:uid="{00000000-0005-0000-0000-00003D330000}"/>
    <cellStyle name="Input 2 3 4 2 14" xfId="13593" xr:uid="{00000000-0005-0000-0000-00003E330000}"/>
    <cellStyle name="Input 2 3 4 2 14 2" xfId="13594" xr:uid="{00000000-0005-0000-0000-00003F330000}"/>
    <cellStyle name="Input 2 3 4 2 14 3" xfId="13595" xr:uid="{00000000-0005-0000-0000-000040330000}"/>
    <cellStyle name="Input 2 3 4 2 14 4" xfId="13596" xr:uid="{00000000-0005-0000-0000-000041330000}"/>
    <cellStyle name="Input 2 3 4 2 14 5" xfId="13597" xr:uid="{00000000-0005-0000-0000-000042330000}"/>
    <cellStyle name="Input 2 3 4 2 15" xfId="13598" xr:uid="{00000000-0005-0000-0000-000043330000}"/>
    <cellStyle name="Input 2 3 4 2 15 2" xfId="13599" xr:uid="{00000000-0005-0000-0000-000044330000}"/>
    <cellStyle name="Input 2 3 4 2 15 3" xfId="13600" xr:uid="{00000000-0005-0000-0000-000045330000}"/>
    <cellStyle name="Input 2 3 4 2 15 4" xfId="13601" xr:uid="{00000000-0005-0000-0000-000046330000}"/>
    <cellStyle name="Input 2 3 4 2 15 5" xfId="13602" xr:uid="{00000000-0005-0000-0000-000047330000}"/>
    <cellStyle name="Input 2 3 4 2 16" xfId="13603" xr:uid="{00000000-0005-0000-0000-000048330000}"/>
    <cellStyle name="Input 2 3 4 2 16 2" xfId="13604" xr:uid="{00000000-0005-0000-0000-000049330000}"/>
    <cellStyle name="Input 2 3 4 2 16 3" xfId="13605" xr:uid="{00000000-0005-0000-0000-00004A330000}"/>
    <cellStyle name="Input 2 3 4 2 16 4" xfId="13606" xr:uid="{00000000-0005-0000-0000-00004B330000}"/>
    <cellStyle name="Input 2 3 4 2 16 5" xfId="13607" xr:uid="{00000000-0005-0000-0000-00004C330000}"/>
    <cellStyle name="Input 2 3 4 2 17" xfId="13608" xr:uid="{00000000-0005-0000-0000-00004D330000}"/>
    <cellStyle name="Input 2 3 4 2 17 2" xfId="13609" xr:uid="{00000000-0005-0000-0000-00004E330000}"/>
    <cellStyle name="Input 2 3 4 2 17 3" xfId="13610" xr:uid="{00000000-0005-0000-0000-00004F330000}"/>
    <cellStyle name="Input 2 3 4 2 17 4" xfId="13611" xr:uid="{00000000-0005-0000-0000-000050330000}"/>
    <cellStyle name="Input 2 3 4 2 17 5" xfId="13612" xr:uid="{00000000-0005-0000-0000-000051330000}"/>
    <cellStyle name="Input 2 3 4 2 18" xfId="13613" xr:uid="{00000000-0005-0000-0000-000052330000}"/>
    <cellStyle name="Input 2 3 4 2 2" xfId="13614" xr:uid="{00000000-0005-0000-0000-000053330000}"/>
    <cellStyle name="Input 2 3 4 2 2 10" xfId="13615" xr:uid="{00000000-0005-0000-0000-000054330000}"/>
    <cellStyle name="Input 2 3 4 2 2 2" xfId="13616" xr:uid="{00000000-0005-0000-0000-000055330000}"/>
    <cellStyle name="Input 2 3 4 2 2 2 2" xfId="13617" xr:uid="{00000000-0005-0000-0000-000056330000}"/>
    <cellStyle name="Input 2 3 4 2 2 2 2 2" xfId="13618" xr:uid="{00000000-0005-0000-0000-000057330000}"/>
    <cellStyle name="Input 2 3 4 2 2 2 2 3" xfId="13619" xr:uid="{00000000-0005-0000-0000-000058330000}"/>
    <cellStyle name="Input 2 3 4 2 2 2 2 4" xfId="13620" xr:uid="{00000000-0005-0000-0000-000059330000}"/>
    <cellStyle name="Input 2 3 4 2 2 2 2 5" xfId="13621" xr:uid="{00000000-0005-0000-0000-00005A330000}"/>
    <cellStyle name="Input 2 3 4 2 2 2 2 6" xfId="13622" xr:uid="{00000000-0005-0000-0000-00005B330000}"/>
    <cellStyle name="Input 2 3 4 2 2 2 2 7" xfId="13623" xr:uid="{00000000-0005-0000-0000-00005C330000}"/>
    <cellStyle name="Input 2 3 4 2 2 2 3" xfId="13624" xr:uid="{00000000-0005-0000-0000-00005D330000}"/>
    <cellStyle name="Input 2 3 4 2 2 2 4" xfId="13625" xr:uid="{00000000-0005-0000-0000-00005E330000}"/>
    <cellStyle name="Input 2 3 4 2 2 3" xfId="13626" xr:uid="{00000000-0005-0000-0000-00005F330000}"/>
    <cellStyle name="Input 2 3 4 2 2 3 2" xfId="13627" xr:uid="{00000000-0005-0000-0000-000060330000}"/>
    <cellStyle name="Input 2 3 4 2 2 3 2 2" xfId="13628" xr:uid="{00000000-0005-0000-0000-000061330000}"/>
    <cellStyle name="Input 2 3 4 2 2 3 2 3" xfId="13629" xr:uid="{00000000-0005-0000-0000-000062330000}"/>
    <cellStyle name="Input 2 3 4 2 2 3 2 4" xfId="13630" xr:uid="{00000000-0005-0000-0000-000063330000}"/>
    <cellStyle name="Input 2 3 4 2 2 3 2 5" xfId="13631" xr:uid="{00000000-0005-0000-0000-000064330000}"/>
    <cellStyle name="Input 2 3 4 2 2 3 2 6" xfId="13632" xr:uid="{00000000-0005-0000-0000-000065330000}"/>
    <cellStyle name="Input 2 3 4 2 2 3 2 7" xfId="13633" xr:uid="{00000000-0005-0000-0000-000066330000}"/>
    <cellStyle name="Input 2 3 4 2 2 3 3" xfId="13634" xr:uid="{00000000-0005-0000-0000-000067330000}"/>
    <cellStyle name="Input 2 3 4 2 2 3 4" xfId="13635" xr:uid="{00000000-0005-0000-0000-000068330000}"/>
    <cellStyle name="Input 2 3 4 2 2 4" xfId="13636" xr:uid="{00000000-0005-0000-0000-000069330000}"/>
    <cellStyle name="Input 2 3 4 2 2 4 2" xfId="13637" xr:uid="{00000000-0005-0000-0000-00006A330000}"/>
    <cellStyle name="Input 2 3 4 2 2 4 2 2" xfId="13638" xr:uid="{00000000-0005-0000-0000-00006B330000}"/>
    <cellStyle name="Input 2 3 4 2 2 4 2 3" xfId="13639" xr:uid="{00000000-0005-0000-0000-00006C330000}"/>
    <cellStyle name="Input 2 3 4 2 2 4 2 4" xfId="13640" xr:uid="{00000000-0005-0000-0000-00006D330000}"/>
    <cellStyle name="Input 2 3 4 2 2 4 2 5" xfId="13641" xr:uid="{00000000-0005-0000-0000-00006E330000}"/>
    <cellStyle name="Input 2 3 4 2 2 4 2 6" xfId="13642" xr:uid="{00000000-0005-0000-0000-00006F330000}"/>
    <cellStyle name="Input 2 3 4 2 2 4 2 7" xfId="13643" xr:uid="{00000000-0005-0000-0000-000070330000}"/>
    <cellStyle name="Input 2 3 4 2 2 4 3" xfId="13644" xr:uid="{00000000-0005-0000-0000-000071330000}"/>
    <cellStyle name="Input 2 3 4 2 2 4 4" xfId="13645" xr:uid="{00000000-0005-0000-0000-000072330000}"/>
    <cellStyle name="Input 2 3 4 2 2 5" xfId="13646" xr:uid="{00000000-0005-0000-0000-000073330000}"/>
    <cellStyle name="Input 2 3 4 2 2 5 2" xfId="13647" xr:uid="{00000000-0005-0000-0000-000074330000}"/>
    <cellStyle name="Input 2 3 4 2 2 5 3" xfId="13648" xr:uid="{00000000-0005-0000-0000-000075330000}"/>
    <cellStyle name="Input 2 3 4 2 2 5 4" xfId="13649" xr:uid="{00000000-0005-0000-0000-000076330000}"/>
    <cellStyle name="Input 2 3 4 2 2 5 5" xfId="13650" xr:uid="{00000000-0005-0000-0000-000077330000}"/>
    <cellStyle name="Input 2 3 4 2 2 5 6" xfId="13651" xr:uid="{00000000-0005-0000-0000-000078330000}"/>
    <cellStyle name="Input 2 3 4 2 2 5 7" xfId="13652" xr:uid="{00000000-0005-0000-0000-000079330000}"/>
    <cellStyle name="Input 2 3 4 2 2 5 8" xfId="13653" xr:uid="{00000000-0005-0000-0000-00007A330000}"/>
    <cellStyle name="Input 2 3 4 2 2 6" xfId="13654" xr:uid="{00000000-0005-0000-0000-00007B330000}"/>
    <cellStyle name="Input 2 3 4 2 2 6 2" xfId="13655" xr:uid="{00000000-0005-0000-0000-00007C330000}"/>
    <cellStyle name="Input 2 3 4 2 2 6 3" xfId="13656" xr:uid="{00000000-0005-0000-0000-00007D330000}"/>
    <cellStyle name="Input 2 3 4 2 2 6 4" xfId="13657" xr:uid="{00000000-0005-0000-0000-00007E330000}"/>
    <cellStyle name="Input 2 3 4 2 2 6 5" xfId="13658" xr:uid="{00000000-0005-0000-0000-00007F330000}"/>
    <cellStyle name="Input 2 3 4 2 2 6 6" xfId="13659" xr:uid="{00000000-0005-0000-0000-000080330000}"/>
    <cellStyle name="Input 2 3 4 2 2 6 7" xfId="13660" xr:uid="{00000000-0005-0000-0000-000081330000}"/>
    <cellStyle name="Input 2 3 4 2 2 7" xfId="13661" xr:uid="{00000000-0005-0000-0000-000082330000}"/>
    <cellStyle name="Input 2 3 4 2 2 8" xfId="13662" xr:uid="{00000000-0005-0000-0000-000083330000}"/>
    <cellStyle name="Input 2 3 4 2 2 9" xfId="13663" xr:uid="{00000000-0005-0000-0000-000084330000}"/>
    <cellStyle name="Input 2 3 4 2 3" xfId="13664" xr:uid="{00000000-0005-0000-0000-000085330000}"/>
    <cellStyle name="Input 2 3 4 2 3 2" xfId="13665" xr:uid="{00000000-0005-0000-0000-000086330000}"/>
    <cellStyle name="Input 2 3 4 2 3 2 2" xfId="13666" xr:uid="{00000000-0005-0000-0000-000087330000}"/>
    <cellStyle name="Input 2 3 4 2 3 2 3" xfId="13667" xr:uid="{00000000-0005-0000-0000-000088330000}"/>
    <cellStyle name="Input 2 3 4 2 3 2 4" xfId="13668" xr:uid="{00000000-0005-0000-0000-000089330000}"/>
    <cellStyle name="Input 2 3 4 2 3 2 5" xfId="13669" xr:uid="{00000000-0005-0000-0000-00008A330000}"/>
    <cellStyle name="Input 2 3 4 2 3 2 6" xfId="13670" xr:uid="{00000000-0005-0000-0000-00008B330000}"/>
    <cellStyle name="Input 2 3 4 2 3 2 7" xfId="13671" xr:uid="{00000000-0005-0000-0000-00008C330000}"/>
    <cellStyle name="Input 2 3 4 2 3 3" xfId="13672" xr:uid="{00000000-0005-0000-0000-00008D330000}"/>
    <cellStyle name="Input 2 3 4 2 3 4" xfId="13673" xr:uid="{00000000-0005-0000-0000-00008E330000}"/>
    <cellStyle name="Input 2 3 4 2 3 5" xfId="13674" xr:uid="{00000000-0005-0000-0000-00008F330000}"/>
    <cellStyle name="Input 2 3 4 2 4" xfId="13675" xr:uid="{00000000-0005-0000-0000-000090330000}"/>
    <cellStyle name="Input 2 3 4 2 4 2" xfId="13676" xr:uid="{00000000-0005-0000-0000-000091330000}"/>
    <cellStyle name="Input 2 3 4 2 4 2 2" xfId="13677" xr:uid="{00000000-0005-0000-0000-000092330000}"/>
    <cellStyle name="Input 2 3 4 2 4 2 3" xfId="13678" xr:uid="{00000000-0005-0000-0000-000093330000}"/>
    <cellStyle name="Input 2 3 4 2 4 2 4" xfId="13679" xr:uid="{00000000-0005-0000-0000-000094330000}"/>
    <cellStyle name="Input 2 3 4 2 4 2 5" xfId="13680" xr:uid="{00000000-0005-0000-0000-000095330000}"/>
    <cellStyle name="Input 2 3 4 2 4 2 6" xfId="13681" xr:uid="{00000000-0005-0000-0000-000096330000}"/>
    <cellStyle name="Input 2 3 4 2 4 2 7" xfId="13682" xr:uid="{00000000-0005-0000-0000-000097330000}"/>
    <cellStyle name="Input 2 3 4 2 4 3" xfId="13683" xr:uid="{00000000-0005-0000-0000-000098330000}"/>
    <cellStyle name="Input 2 3 4 2 4 4" xfId="13684" xr:uid="{00000000-0005-0000-0000-000099330000}"/>
    <cellStyle name="Input 2 3 4 2 4 5" xfId="13685" xr:uid="{00000000-0005-0000-0000-00009A330000}"/>
    <cellStyle name="Input 2 3 4 2 5" xfId="13686" xr:uid="{00000000-0005-0000-0000-00009B330000}"/>
    <cellStyle name="Input 2 3 4 2 5 2" xfId="13687" xr:uid="{00000000-0005-0000-0000-00009C330000}"/>
    <cellStyle name="Input 2 3 4 2 5 2 2" xfId="13688" xr:uid="{00000000-0005-0000-0000-00009D330000}"/>
    <cellStyle name="Input 2 3 4 2 5 2 3" xfId="13689" xr:uid="{00000000-0005-0000-0000-00009E330000}"/>
    <cellStyle name="Input 2 3 4 2 5 2 4" xfId="13690" xr:uid="{00000000-0005-0000-0000-00009F330000}"/>
    <cellStyle name="Input 2 3 4 2 5 2 5" xfId="13691" xr:uid="{00000000-0005-0000-0000-0000A0330000}"/>
    <cellStyle name="Input 2 3 4 2 5 2 6" xfId="13692" xr:uid="{00000000-0005-0000-0000-0000A1330000}"/>
    <cellStyle name="Input 2 3 4 2 5 2 7" xfId="13693" xr:uid="{00000000-0005-0000-0000-0000A2330000}"/>
    <cellStyle name="Input 2 3 4 2 5 3" xfId="13694" xr:uid="{00000000-0005-0000-0000-0000A3330000}"/>
    <cellStyle name="Input 2 3 4 2 5 4" xfId="13695" xr:uid="{00000000-0005-0000-0000-0000A4330000}"/>
    <cellStyle name="Input 2 3 4 2 5 5" xfId="13696" xr:uid="{00000000-0005-0000-0000-0000A5330000}"/>
    <cellStyle name="Input 2 3 4 2 6" xfId="13697" xr:uid="{00000000-0005-0000-0000-0000A6330000}"/>
    <cellStyle name="Input 2 3 4 2 6 2" xfId="13698" xr:uid="{00000000-0005-0000-0000-0000A7330000}"/>
    <cellStyle name="Input 2 3 4 2 6 3" xfId="13699" xr:uid="{00000000-0005-0000-0000-0000A8330000}"/>
    <cellStyle name="Input 2 3 4 2 6 4" xfId="13700" xr:uid="{00000000-0005-0000-0000-0000A9330000}"/>
    <cellStyle name="Input 2 3 4 2 6 5" xfId="13701" xr:uid="{00000000-0005-0000-0000-0000AA330000}"/>
    <cellStyle name="Input 2 3 4 2 6 6" xfId="13702" xr:uid="{00000000-0005-0000-0000-0000AB330000}"/>
    <cellStyle name="Input 2 3 4 2 6 7" xfId="13703" xr:uid="{00000000-0005-0000-0000-0000AC330000}"/>
    <cellStyle name="Input 2 3 4 2 6 8" xfId="13704" xr:uid="{00000000-0005-0000-0000-0000AD330000}"/>
    <cellStyle name="Input 2 3 4 2 7" xfId="13705" xr:uid="{00000000-0005-0000-0000-0000AE330000}"/>
    <cellStyle name="Input 2 3 4 2 7 2" xfId="13706" xr:uid="{00000000-0005-0000-0000-0000AF330000}"/>
    <cellStyle name="Input 2 3 4 2 7 3" xfId="13707" xr:uid="{00000000-0005-0000-0000-0000B0330000}"/>
    <cellStyle name="Input 2 3 4 2 7 4" xfId="13708" xr:uid="{00000000-0005-0000-0000-0000B1330000}"/>
    <cellStyle name="Input 2 3 4 2 7 5" xfId="13709" xr:uid="{00000000-0005-0000-0000-0000B2330000}"/>
    <cellStyle name="Input 2 3 4 2 7 6" xfId="13710" xr:uid="{00000000-0005-0000-0000-0000B3330000}"/>
    <cellStyle name="Input 2 3 4 2 7 7" xfId="13711" xr:uid="{00000000-0005-0000-0000-0000B4330000}"/>
    <cellStyle name="Input 2 3 4 2 8" xfId="13712" xr:uid="{00000000-0005-0000-0000-0000B5330000}"/>
    <cellStyle name="Input 2 3 4 2 8 2" xfId="13713" xr:uid="{00000000-0005-0000-0000-0000B6330000}"/>
    <cellStyle name="Input 2 3 4 2 8 3" xfId="13714" xr:uid="{00000000-0005-0000-0000-0000B7330000}"/>
    <cellStyle name="Input 2 3 4 2 8 4" xfId="13715" xr:uid="{00000000-0005-0000-0000-0000B8330000}"/>
    <cellStyle name="Input 2 3 4 2 8 5" xfId="13716" xr:uid="{00000000-0005-0000-0000-0000B9330000}"/>
    <cellStyle name="Input 2 3 4 2 9" xfId="13717" xr:uid="{00000000-0005-0000-0000-0000BA330000}"/>
    <cellStyle name="Input 2 3 4 2 9 2" xfId="13718" xr:uid="{00000000-0005-0000-0000-0000BB330000}"/>
    <cellStyle name="Input 2 3 4 2 9 3" xfId="13719" xr:uid="{00000000-0005-0000-0000-0000BC330000}"/>
    <cellStyle name="Input 2 3 4 2 9 4" xfId="13720" xr:uid="{00000000-0005-0000-0000-0000BD330000}"/>
    <cellStyle name="Input 2 3 4 2 9 5" xfId="13721" xr:uid="{00000000-0005-0000-0000-0000BE330000}"/>
    <cellStyle name="Input 2 3 4 3" xfId="13722" xr:uid="{00000000-0005-0000-0000-0000BF330000}"/>
    <cellStyle name="Input 2 3 4 3 10" xfId="13723" xr:uid="{00000000-0005-0000-0000-0000C0330000}"/>
    <cellStyle name="Input 2 3 4 3 2" xfId="13724" xr:uid="{00000000-0005-0000-0000-0000C1330000}"/>
    <cellStyle name="Input 2 3 4 3 2 2" xfId="13725" xr:uid="{00000000-0005-0000-0000-0000C2330000}"/>
    <cellStyle name="Input 2 3 4 3 2 2 2" xfId="13726" xr:uid="{00000000-0005-0000-0000-0000C3330000}"/>
    <cellStyle name="Input 2 3 4 3 2 2 3" xfId="13727" xr:uid="{00000000-0005-0000-0000-0000C4330000}"/>
    <cellStyle name="Input 2 3 4 3 2 2 4" xfId="13728" xr:uid="{00000000-0005-0000-0000-0000C5330000}"/>
    <cellStyle name="Input 2 3 4 3 2 2 5" xfId="13729" xr:uid="{00000000-0005-0000-0000-0000C6330000}"/>
    <cellStyle name="Input 2 3 4 3 2 2 6" xfId="13730" xr:uid="{00000000-0005-0000-0000-0000C7330000}"/>
    <cellStyle name="Input 2 3 4 3 2 2 7" xfId="13731" xr:uid="{00000000-0005-0000-0000-0000C8330000}"/>
    <cellStyle name="Input 2 3 4 3 2 3" xfId="13732" xr:uid="{00000000-0005-0000-0000-0000C9330000}"/>
    <cellStyle name="Input 2 3 4 3 2 4" xfId="13733" xr:uid="{00000000-0005-0000-0000-0000CA330000}"/>
    <cellStyle name="Input 2 3 4 3 3" xfId="13734" xr:uid="{00000000-0005-0000-0000-0000CB330000}"/>
    <cellStyle name="Input 2 3 4 3 3 2" xfId="13735" xr:uid="{00000000-0005-0000-0000-0000CC330000}"/>
    <cellStyle name="Input 2 3 4 3 3 2 2" xfId="13736" xr:uid="{00000000-0005-0000-0000-0000CD330000}"/>
    <cellStyle name="Input 2 3 4 3 3 2 3" xfId="13737" xr:uid="{00000000-0005-0000-0000-0000CE330000}"/>
    <cellStyle name="Input 2 3 4 3 3 2 4" xfId="13738" xr:uid="{00000000-0005-0000-0000-0000CF330000}"/>
    <cellStyle name="Input 2 3 4 3 3 2 5" xfId="13739" xr:uid="{00000000-0005-0000-0000-0000D0330000}"/>
    <cellStyle name="Input 2 3 4 3 3 2 6" xfId="13740" xr:uid="{00000000-0005-0000-0000-0000D1330000}"/>
    <cellStyle name="Input 2 3 4 3 3 2 7" xfId="13741" xr:uid="{00000000-0005-0000-0000-0000D2330000}"/>
    <cellStyle name="Input 2 3 4 3 3 3" xfId="13742" xr:uid="{00000000-0005-0000-0000-0000D3330000}"/>
    <cellStyle name="Input 2 3 4 3 3 4" xfId="13743" xr:uid="{00000000-0005-0000-0000-0000D4330000}"/>
    <cellStyle name="Input 2 3 4 3 4" xfId="13744" xr:uid="{00000000-0005-0000-0000-0000D5330000}"/>
    <cellStyle name="Input 2 3 4 3 4 2" xfId="13745" xr:uid="{00000000-0005-0000-0000-0000D6330000}"/>
    <cellStyle name="Input 2 3 4 3 4 2 2" xfId="13746" xr:uid="{00000000-0005-0000-0000-0000D7330000}"/>
    <cellStyle name="Input 2 3 4 3 4 2 3" xfId="13747" xr:uid="{00000000-0005-0000-0000-0000D8330000}"/>
    <cellStyle name="Input 2 3 4 3 4 2 4" xfId="13748" xr:uid="{00000000-0005-0000-0000-0000D9330000}"/>
    <cellStyle name="Input 2 3 4 3 4 2 5" xfId="13749" xr:uid="{00000000-0005-0000-0000-0000DA330000}"/>
    <cellStyle name="Input 2 3 4 3 4 2 6" xfId="13750" xr:uid="{00000000-0005-0000-0000-0000DB330000}"/>
    <cellStyle name="Input 2 3 4 3 4 2 7" xfId="13751" xr:uid="{00000000-0005-0000-0000-0000DC330000}"/>
    <cellStyle name="Input 2 3 4 3 4 3" xfId="13752" xr:uid="{00000000-0005-0000-0000-0000DD330000}"/>
    <cellStyle name="Input 2 3 4 3 4 4" xfId="13753" xr:uid="{00000000-0005-0000-0000-0000DE330000}"/>
    <cellStyle name="Input 2 3 4 3 5" xfId="13754" xr:uid="{00000000-0005-0000-0000-0000DF330000}"/>
    <cellStyle name="Input 2 3 4 3 5 2" xfId="13755" xr:uid="{00000000-0005-0000-0000-0000E0330000}"/>
    <cellStyle name="Input 2 3 4 3 5 3" xfId="13756" xr:uid="{00000000-0005-0000-0000-0000E1330000}"/>
    <cellStyle name="Input 2 3 4 3 5 4" xfId="13757" xr:uid="{00000000-0005-0000-0000-0000E2330000}"/>
    <cellStyle name="Input 2 3 4 3 5 5" xfId="13758" xr:uid="{00000000-0005-0000-0000-0000E3330000}"/>
    <cellStyle name="Input 2 3 4 3 5 6" xfId="13759" xr:uid="{00000000-0005-0000-0000-0000E4330000}"/>
    <cellStyle name="Input 2 3 4 3 5 7" xfId="13760" xr:uid="{00000000-0005-0000-0000-0000E5330000}"/>
    <cellStyle name="Input 2 3 4 3 5 8" xfId="13761" xr:uid="{00000000-0005-0000-0000-0000E6330000}"/>
    <cellStyle name="Input 2 3 4 3 6" xfId="13762" xr:uid="{00000000-0005-0000-0000-0000E7330000}"/>
    <cellStyle name="Input 2 3 4 3 6 2" xfId="13763" xr:uid="{00000000-0005-0000-0000-0000E8330000}"/>
    <cellStyle name="Input 2 3 4 3 6 3" xfId="13764" xr:uid="{00000000-0005-0000-0000-0000E9330000}"/>
    <cellStyle name="Input 2 3 4 3 6 4" xfId="13765" xr:uid="{00000000-0005-0000-0000-0000EA330000}"/>
    <cellStyle name="Input 2 3 4 3 6 5" xfId="13766" xr:uid="{00000000-0005-0000-0000-0000EB330000}"/>
    <cellStyle name="Input 2 3 4 3 6 6" xfId="13767" xr:uid="{00000000-0005-0000-0000-0000EC330000}"/>
    <cellStyle name="Input 2 3 4 3 6 7" xfId="13768" xr:uid="{00000000-0005-0000-0000-0000ED330000}"/>
    <cellStyle name="Input 2 3 4 3 7" xfId="13769" xr:uid="{00000000-0005-0000-0000-0000EE330000}"/>
    <cellStyle name="Input 2 3 4 3 8" xfId="13770" xr:uid="{00000000-0005-0000-0000-0000EF330000}"/>
    <cellStyle name="Input 2 3 4 3 9" xfId="13771" xr:uid="{00000000-0005-0000-0000-0000F0330000}"/>
    <cellStyle name="Input 2 3 4 4" xfId="13772" xr:uid="{00000000-0005-0000-0000-0000F1330000}"/>
    <cellStyle name="Input 2 3 4 4 10" xfId="13773" xr:uid="{00000000-0005-0000-0000-0000F2330000}"/>
    <cellStyle name="Input 2 3 4 4 2" xfId="13774" xr:uid="{00000000-0005-0000-0000-0000F3330000}"/>
    <cellStyle name="Input 2 3 4 4 2 2" xfId="13775" xr:uid="{00000000-0005-0000-0000-0000F4330000}"/>
    <cellStyle name="Input 2 3 4 4 2 2 2" xfId="13776" xr:uid="{00000000-0005-0000-0000-0000F5330000}"/>
    <cellStyle name="Input 2 3 4 4 2 2 3" xfId="13777" xr:uid="{00000000-0005-0000-0000-0000F6330000}"/>
    <cellStyle name="Input 2 3 4 4 2 2 4" xfId="13778" xr:uid="{00000000-0005-0000-0000-0000F7330000}"/>
    <cellStyle name="Input 2 3 4 4 2 2 5" xfId="13779" xr:uid="{00000000-0005-0000-0000-0000F8330000}"/>
    <cellStyle name="Input 2 3 4 4 2 2 6" xfId="13780" xr:uid="{00000000-0005-0000-0000-0000F9330000}"/>
    <cellStyle name="Input 2 3 4 4 2 2 7" xfId="13781" xr:uid="{00000000-0005-0000-0000-0000FA330000}"/>
    <cellStyle name="Input 2 3 4 4 2 3" xfId="13782" xr:uid="{00000000-0005-0000-0000-0000FB330000}"/>
    <cellStyle name="Input 2 3 4 4 2 4" xfId="13783" xr:uid="{00000000-0005-0000-0000-0000FC330000}"/>
    <cellStyle name="Input 2 3 4 4 3" xfId="13784" xr:uid="{00000000-0005-0000-0000-0000FD330000}"/>
    <cellStyle name="Input 2 3 4 4 3 2" xfId="13785" xr:uid="{00000000-0005-0000-0000-0000FE330000}"/>
    <cellStyle name="Input 2 3 4 4 3 2 2" xfId="13786" xr:uid="{00000000-0005-0000-0000-0000FF330000}"/>
    <cellStyle name="Input 2 3 4 4 3 2 3" xfId="13787" xr:uid="{00000000-0005-0000-0000-000000340000}"/>
    <cellStyle name="Input 2 3 4 4 3 2 4" xfId="13788" xr:uid="{00000000-0005-0000-0000-000001340000}"/>
    <cellStyle name="Input 2 3 4 4 3 2 5" xfId="13789" xr:uid="{00000000-0005-0000-0000-000002340000}"/>
    <cellStyle name="Input 2 3 4 4 3 2 6" xfId="13790" xr:uid="{00000000-0005-0000-0000-000003340000}"/>
    <cellStyle name="Input 2 3 4 4 3 2 7" xfId="13791" xr:uid="{00000000-0005-0000-0000-000004340000}"/>
    <cellStyle name="Input 2 3 4 4 3 3" xfId="13792" xr:uid="{00000000-0005-0000-0000-000005340000}"/>
    <cellStyle name="Input 2 3 4 4 3 4" xfId="13793" xr:uid="{00000000-0005-0000-0000-000006340000}"/>
    <cellStyle name="Input 2 3 4 4 4" xfId="13794" xr:uid="{00000000-0005-0000-0000-000007340000}"/>
    <cellStyle name="Input 2 3 4 4 4 2" xfId="13795" xr:uid="{00000000-0005-0000-0000-000008340000}"/>
    <cellStyle name="Input 2 3 4 4 4 2 2" xfId="13796" xr:uid="{00000000-0005-0000-0000-000009340000}"/>
    <cellStyle name="Input 2 3 4 4 4 2 3" xfId="13797" xr:uid="{00000000-0005-0000-0000-00000A340000}"/>
    <cellStyle name="Input 2 3 4 4 4 2 4" xfId="13798" xr:uid="{00000000-0005-0000-0000-00000B340000}"/>
    <cellStyle name="Input 2 3 4 4 4 2 5" xfId="13799" xr:uid="{00000000-0005-0000-0000-00000C340000}"/>
    <cellStyle name="Input 2 3 4 4 4 2 6" xfId="13800" xr:uid="{00000000-0005-0000-0000-00000D340000}"/>
    <cellStyle name="Input 2 3 4 4 4 2 7" xfId="13801" xr:uid="{00000000-0005-0000-0000-00000E340000}"/>
    <cellStyle name="Input 2 3 4 4 4 3" xfId="13802" xr:uid="{00000000-0005-0000-0000-00000F340000}"/>
    <cellStyle name="Input 2 3 4 4 4 4" xfId="13803" xr:uid="{00000000-0005-0000-0000-000010340000}"/>
    <cellStyle name="Input 2 3 4 4 5" xfId="13804" xr:uid="{00000000-0005-0000-0000-000011340000}"/>
    <cellStyle name="Input 2 3 4 4 5 2" xfId="13805" xr:uid="{00000000-0005-0000-0000-000012340000}"/>
    <cellStyle name="Input 2 3 4 4 5 3" xfId="13806" xr:uid="{00000000-0005-0000-0000-000013340000}"/>
    <cellStyle name="Input 2 3 4 4 5 4" xfId="13807" xr:uid="{00000000-0005-0000-0000-000014340000}"/>
    <cellStyle name="Input 2 3 4 4 5 5" xfId="13808" xr:uid="{00000000-0005-0000-0000-000015340000}"/>
    <cellStyle name="Input 2 3 4 4 5 6" xfId="13809" xr:uid="{00000000-0005-0000-0000-000016340000}"/>
    <cellStyle name="Input 2 3 4 4 5 7" xfId="13810" xr:uid="{00000000-0005-0000-0000-000017340000}"/>
    <cellStyle name="Input 2 3 4 4 5 8" xfId="13811" xr:uid="{00000000-0005-0000-0000-000018340000}"/>
    <cellStyle name="Input 2 3 4 4 6" xfId="13812" xr:uid="{00000000-0005-0000-0000-000019340000}"/>
    <cellStyle name="Input 2 3 4 4 6 2" xfId="13813" xr:uid="{00000000-0005-0000-0000-00001A340000}"/>
    <cellStyle name="Input 2 3 4 4 6 3" xfId="13814" xr:uid="{00000000-0005-0000-0000-00001B340000}"/>
    <cellStyle name="Input 2 3 4 4 6 4" xfId="13815" xr:uid="{00000000-0005-0000-0000-00001C340000}"/>
    <cellStyle name="Input 2 3 4 4 6 5" xfId="13816" xr:uid="{00000000-0005-0000-0000-00001D340000}"/>
    <cellStyle name="Input 2 3 4 4 6 6" xfId="13817" xr:uid="{00000000-0005-0000-0000-00001E340000}"/>
    <cellStyle name="Input 2 3 4 4 6 7" xfId="13818" xr:uid="{00000000-0005-0000-0000-00001F340000}"/>
    <cellStyle name="Input 2 3 4 4 7" xfId="13819" xr:uid="{00000000-0005-0000-0000-000020340000}"/>
    <cellStyle name="Input 2 3 4 4 8" xfId="13820" xr:uid="{00000000-0005-0000-0000-000021340000}"/>
    <cellStyle name="Input 2 3 4 4 9" xfId="13821" xr:uid="{00000000-0005-0000-0000-000022340000}"/>
    <cellStyle name="Input 2 3 4 5" xfId="13822" xr:uid="{00000000-0005-0000-0000-000023340000}"/>
    <cellStyle name="Input 2 3 4 5 2" xfId="13823" xr:uid="{00000000-0005-0000-0000-000024340000}"/>
    <cellStyle name="Input 2 3 4 5 2 2" xfId="13824" xr:uid="{00000000-0005-0000-0000-000025340000}"/>
    <cellStyle name="Input 2 3 4 5 2 3" xfId="13825" xr:uid="{00000000-0005-0000-0000-000026340000}"/>
    <cellStyle name="Input 2 3 4 5 2 4" xfId="13826" xr:uid="{00000000-0005-0000-0000-000027340000}"/>
    <cellStyle name="Input 2 3 4 5 2 5" xfId="13827" xr:uid="{00000000-0005-0000-0000-000028340000}"/>
    <cellStyle name="Input 2 3 4 5 2 6" xfId="13828" xr:uid="{00000000-0005-0000-0000-000029340000}"/>
    <cellStyle name="Input 2 3 4 5 2 7" xfId="13829" xr:uid="{00000000-0005-0000-0000-00002A340000}"/>
    <cellStyle name="Input 2 3 4 5 3" xfId="13830" xr:uid="{00000000-0005-0000-0000-00002B340000}"/>
    <cellStyle name="Input 2 3 4 5 4" xfId="13831" xr:uid="{00000000-0005-0000-0000-00002C340000}"/>
    <cellStyle name="Input 2 3 4 5 5" xfId="13832" xr:uid="{00000000-0005-0000-0000-00002D340000}"/>
    <cellStyle name="Input 2 3 4 6" xfId="13833" xr:uid="{00000000-0005-0000-0000-00002E340000}"/>
    <cellStyle name="Input 2 3 4 6 2" xfId="13834" xr:uid="{00000000-0005-0000-0000-00002F340000}"/>
    <cellStyle name="Input 2 3 4 6 2 2" xfId="13835" xr:uid="{00000000-0005-0000-0000-000030340000}"/>
    <cellStyle name="Input 2 3 4 6 2 3" xfId="13836" xr:uid="{00000000-0005-0000-0000-000031340000}"/>
    <cellStyle name="Input 2 3 4 6 2 4" xfId="13837" xr:uid="{00000000-0005-0000-0000-000032340000}"/>
    <cellStyle name="Input 2 3 4 6 2 5" xfId="13838" xr:uid="{00000000-0005-0000-0000-000033340000}"/>
    <cellStyle name="Input 2 3 4 6 2 6" xfId="13839" xr:uid="{00000000-0005-0000-0000-000034340000}"/>
    <cellStyle name="Input 2 3 4 6 2 7" xfId="13840" xr:uid="{00000000-0005-0000-0000-000035340000}"/>
    <cellStyle name="Input 2 3 4 6 3" xfId="13841" xr:uid="{00000000-0005-0000-0000-000036340000}"/>
    <cellStyle name="Input 2 3 4 6 4" xfId="13842" xr:uid="{00000000-0005-0000-0000-000037340000}"/>
    <cellStyle name="Input 2 3 4 6 5" xfId="13843" xr:uid="{00000000-0005-0000-0000-000038340000}"/>
    <cellStyle name="Input 2 3 4 7" xfId="13844" xr:uid="{00000000-0005-0000-0000-000039340000}"/>
    <cellStyle name="Input 2 3 4 7 2" xfId="13845" xr:uid="{00000000-0005-0000-0000-00003A340000}"/>
    <cellStyle name="Input 2 3 4 7 2 2" xfId="13846" xr:uid="{00000000-0005-0000-0000-00003B340000}"/>
    <cellStyle name="Input 2 3 4 7 2 3" xfId="13847" xr:uid="{00000000-0005-0000-0000-00003C340000}"/>
    <cellStyle name="Input 2 3 4 7 2 4" xfId="13848" xr:uid="{00000000-0005-0000-0000-00003D340000}"/>
    <cellStyle name="Input 2 3 4 7 2 5" xfId="13849" xr:uid="{00000000-0005-0000-0000-00003E340000}"/>
    <cellStyle name="Input 2 3 4 7 2 6" xfId="13850" xr:uid="{00000000-0005-0000-0000-00003F340000}"/>
    <cellStyle name="Input 2 3 4 7 2 7" xfId="13851" xr:uid="{00000000-0005-0000-0000-000040340000}"/>
    <cellStyle name="Input 2 3 4 7 3" xfId="13852" xr:uid="{00000000-0005-0000-0000-000041340000}"/>
    <cellStyle name="Input 2 3 4 7 4" xfId="13853" xr:uid="{00000000-0005-0000-0000-000042340000}"/>
    <cellStyle name="Input 2 3 4 7 5" xfId="13854" xr:uid="{00000000-0005-0000-0000-000043340000}"/>
    <cellStyle name="Input 2 3 4 8" xfId="13855" xr:uid="{00000000-0005-0000-0000-000044340000}"/>
    <cellStyle name="Input 2 3 4 8 2" xfId="13856" xr:uid="{00000000-0005-0000-0000-000045340000}"/>
    <cellStyle name="Input 2 3 4 8 2 2" xfId="13857" xr:uid="{00000000-0005-0000-0000-000046340000}"/>
    <cellStyle name="Input 2 3 4 8 2 3" xfId="13858" xr:uid="{00000000-0005-0000-0000-000047340000}"/>
    <cellStyle name="Input 2 3 4 8 2 4" xfId="13859" xr:uid="{00000000-0005-0000-0000-000048340000}"/>
    <cellStyle name="Input 2 3 4 8 2 5" xfId="13860" xr:uid="{00000000-0005-0000-0000-000049340000}"/>
    <cellStyle name="Input 2 3 4 8 2 6" xfId="13861" xr:uid="{00000000-0005-0000-0000-00004A340000}"/>
    <cellStyle name="Input 2 3 4 8 2 7" xfId="13862" xr:uid="{00000000-0005-0000-0000-00004B340000}"/>
    <cellStyle name="Input 2 3 4 8 3" xfId="13863" xr:uid="{00000000-0005-0000-0000-00004C340000}"/>
    <cellStyle name="Input 2 3 4 8 4" xfId="13864" xr:uid="{00000000-0005-0000-0000-00004D340000}"/>
    <cellStyle name="Input 2 3 4 8 5" xfId="13865" xr:uid="{00000000-0005-0000-0000-00004E340000}"/>
    <cellStyle name="Input 2 3 4 9" xfId="13866" xr:uid="{00000000-0005-0000-0000-00004F340000}"/>
    <cellStyle name="Input 2 3 4 9 2" xfId="13867" xr:uid="{00000000-0005-0000-0000-000050340000}"/>
    <cellStyle name="Input 2 3 4 9 3" xfId="13868" xr:uid="{00000000-0005-0000-0000-000051340000}"/>
    <cellStyle name="Input 2 3 4 9 4" xfId="13869" xr:uid="{00000000-0005-0000-0000-000052340000}"/>
    <cellStyle name="Input 2 3 4 9 5" xfId="13870" xr:uid="{00000000-0005-0000-0000-000053340000}"/>
    <cellStyle name="Input 2 3 4 9 6" xfId="13871" xr:uid="{00000000-0005-0000-0000-000054340000}"/>
    <cellStyle name="Input 2 3 4 9 7" xfId="13872" xr:uid="{00000000-0005-0000-0000-000055340000}"/>
    <cellStyle name="Input 2 3 4 9 8" xfId="13873" xr:uid="{00000000-0005-0000-0000-000056340000}"/>
    <cellStyle name="Input 2 3 5" xfId="13874" xr:uid="{00000000-0005-0000-0000-000057340000}"/>
    <cellStyle name="Input 2 3 5 10" xfId="13875" xr:uid="{00000000-0005-0000-0000-000058340000}"/>
    <cellStyle name="Input 2 3 5 10 2" xfId="13876" xr:uid="{00000000-0005-0000-0000-000059340000}"/>
    <cellStyle name="Input 2 3 5 10 3" xfId="13877" xr:uid="{00000000-0005-0000-0000-00005A340000}"/>
    <cellStyle name="Input 2 3 5 10 4" xfId="13878" xr:uid="{00000000-0005-0000-0000-00005B340000}"/>
    <cellStyle name="Input 2 3 5 10 5" xfId="13879" xr:uid="{00000000-0005-0000-0000-00005C340000}"/>
    <cellStyle name="Input 2 3 5 11" xfId="13880" xr:uid="{00000000-0005-0000-0000-00005D340000}"/>
    <cellStyle name="Input 2 3 5 11 2" xfId="13881" xr:uid="{00000000-0005-0000-0000-00005E340000}"/>
    <cellStyle name="Input 2 3 5 11 3" xfId="13882" xr:uid="{00000000-0005-0000-0000-00005F340000}"/>
    <cellStyle name="Input 2 3 5 11 4" xfId="13883" xr:uid="{00000000-0005-0000-0000-000060340000}"/>
    <cellStyle name="Input 2 3 5 11 5" xfId="13884" xr:uid="{00000000-0005-0000-0000-000061340000}"/>
    <cellStyle name="Input 2 3 5 12" xfId="13885" xr:uid="{00000000-0005-0000-0000-000062340000}"/>
    <cellStyle name="Input 2 3 5 12 2" xfId="13886" xr:uid="{00000000-0005-0000-0000-000063340000}"/>
    <cellStyle name="Input 2 3 5 12 3" xfId="13887" xr:uid="{00000000-0005-0000-0000-000064340000}"/>
    <cellStyle name="Input 2 3 5 12 4" xfId="13888" xr:uid="{00000000-0005-0000-0000-000065340000}"/>
    <cellStyle name="Input 2 3 5 12 5" xfId="13889" xr:uid="{00000000-0005-0000-0000-000066340000}"/>
    <cellStyle name="Input 2 3 5 13" xfId="13890" xr:uid="{00000000-0005-0000-0000-000067340000}"/>
    <cellStyle name="Input 2 3 5 13 2" xfId="13891" xr:uid="{00000000-0005-0000-0000-000068340000}"/>
    <cellStyle name="Input 2 3 5 13 3" xfId="13892" xr:uid="{00000000-0005-0000-0000-000069340000}"/>
    <cellStyle name="Input 2 3 5 13 4" xfId="13893" xr:uid="{00000000-0005-0000-0000-00006A340000}"/>
    <cellStyle name="Input 2 3 5 13 5" xfId="13894" xr:uid="{00000000-0005-0000-0000-00006B340000}"/>
    <cellStyle name="Input 2 3 5 14" xfId="13895" xr:uid="{00000000-0005-0000-0000-00006C340000}"/>
    <cellStyle name="Input 2 3 5 14 2" xfId="13896" xr:uid="{00000000-0005-0000-0000-00006D340000}"/>
    <cellStyle name="Input 2 3 5 14 3" xfId="13897" xr:uid="{00000000-0005-0000-0000-00006E340000}"/>
    <cellStyle name="Input 2 3 5 14 4" xfId="13898" xr:uid="{00000000-0005-0000-0000-00006F340000}"/>
    <cellStyle name="Input 2 3 5 14 5" xfId="13899" xr:uid="{00000000-0005-0000-0000-000070340000}"/>
    <cellStyle name="Input 2 3 5 15" xfId="13900" xr:uid="{00000000-0005-0000-0000-000071340000}"/>
    <cellStyle name="Input 2 3 5 15 2" xfId="13901" xr:uid="{00000000-0005-0000-0000-000072340000}"/>
    <cellStyle name="Input 2 3 5 15 3" xfId="13902" xr:uid="{00000000-0005-0000-0000-000073340000}"/>
    <cellStyle name="Input 2 3 5 15 4" xfId="13903" xr:uid="{00000000-0005-0000-0000-000074340000}"/>
    <cellStyle name="Input 2 3 5 15 5" xfId="13904" xr:uid="{00000000-0005-0000-0000-000075340000}"/>
    <cellStyle name="Input 2 3 5 16" xfId="13905" xr:uid="{00000000-0005-0000-0000-000076340000}"/>
    <cellStyle name="Input 2 3 5 16 2" xfId="13906" xr:uid="{00000000-0005-0000-0000-000077340000}"/>
    <cellStyle name="Input 2 3 5 16 3" xfId="13907" xr:uid="{00000000-0005-0000-0000-000078340000}"/>
    <cellStyle name="Input 2 3 5 16 4" xfId="13908" xr:uid="{00000000-0005-0000-0000-000079340000}"/>
    <cellStyle name="Input 2 3 5 16 5" xfId="13909" xr:uid="{00000000-0005-0000-0000-00007A340000}"/>
    <cellStyle name="Input 2 3 5 17" xfId="13910" xr:uid="{00000000-0005-0000-0000-00007B340000}"/>
    <cellStyle name="Input 2 3 5 17 2" xfId="13911" xr:uid="{00000000-0005-0000-0000-00007C340000}"/>
    <cellStyle name="Input 2 3 5 17 3" xfId="13912" xr:uid="{00000000-0005-0000-0000-00007D340000}"/>
    <cellStyle name="Input 2 3 5 17 4" xfId="13913" xr:uid="{00000000-0005-0000-0000-00007E340000}"/>
    <cellStyle name="Input 2 3 5 17 5" xfId="13914" xr:uid="{00000000-0005-0000-0000-00007F340000}"/>
    <cellStyle name="Input 2 3 5 18" xfId="13915" xr:uid="{00000000-0005-0000-0000-000080340000}"/>
    <cellStyle name="Input 2 3 5 2" xfId="13916" xr:uid="{00000000-0005-0000-0000-000081340000}"/>
    <cellStyle name="Input 2 3 5 2 10" xfId="13917" xr:uid="{00000000-0005-0000-0000-000082340000}"/>
    <cellStyle name="Input 2 3 5 2 2" xfId="13918" xr:uid="{00000000-0005-0000-0000-000083340000}"/>
    <cellStyle name="Input 2 3 5 2 2 2" xfId="13919" xr:uid="{00000000-0005-0000-0000-000084340000}"/>
    <cellStyle name="Input 2 3 5 2 2 2 2" xfId="13920" xr:uid="{00000000-0005-0000-0000-000085340000}"/>
    <cellStyle name="Input 2 3 5 2 2 2 3" xfId="13921" xr:uid="{00000000-0005-0000-0000-000086340000}"/>
    <cellStyle name="Input 2 3 5 2 2 2 4" xfId="13922" xr:uid="{00000000-0005-0000-0000-000087340000}"/>
    <cellStyle name="Input 2 3 5 2 2 2 5" xfId="13923" xr:uid="{00000000-0005-0000-0000-000088340000}"/>
    <cellStyle name="Input 2 3 5 2 2 2 6" xfId="13924" xr:uid="{00000000-0005-0000-0000-000089340000}"/>
    <cellStyle name="Input 2 3 5 2 2 2 7" xfId="13925" xr:uid="{00000000-0005-0000-0000-00008A340000}"/>
    <cellStyle name="Input 2 3 5 2 2 3" xfId="13926" xr:uid="{00000000-0005-0000-0000-00008B340000}"/>
    <cellStyle name="Input 2 3 5 2 2 4" xfId="13927" xr:uid="{00000000-0005-0000-0000-00008C340000}"/>
    <cellStyle name="Input 2 3 5 2 3" xfId="13928" xr:uid="{00000000-0005-0000-0000-00008D340000}"/>
    <cellStyle name="Input 2 3 5 2 3 2" xfId="13929" xr:uid="{00000000-0005-0000-0000-00008E340000}"/>
    <cellStyle name="Input 2 3 5 2 3 2 2" xfId="13930" xr:uid="{00000000-0005-0000-0000-00008F340000}"/>
    <cellStyle name="Input 2 3 5 2 3 2 3" xfId="13931" xr:uid="{00000000-0005-0000-0000-000090340000}"/>
    <cellStyle name="Input 2 3 5 2 3 2 4" xfId="13932" xr:uid="{00000000-0005-0000-0000-000091340000}"/>
    <cellStyle name="Input 2 3 5 2 3 2 5" xfId="13933" xr:uid="{00000000-0005-0000-0000-000092340000}"/>
    <cellStyle name="Input 2 3 5 2 3 2 6" xfId="13934" xr:uid="{00000000-0005-0000-0000-000093340000}"/>
    <cellStyle name="Input 2 3 5 2 3 2 7" xfId="13935" xr:uid="{00000000-0005-0000-0000-000094340000}"/>
    <cellStyle name="Input 2 3 5 2 3 3" xfId="13936" xr:uid="{00000000-0005-0000-0000-000095340000}"/>
    <cellStyle name="Input 2 3 5 2 3 4" xfId="13937" xr:uid="{00000000-0005-0000-0000-000096340000}"/>
    <cellStyle name="Input 2 3 5 2 4" xfId="13938" xr:uid="{00000000-0005-0000-0000-000097340000}"/>
    <cellStyle name="Input 2 3 5 2 4 2" xfId="13939" xr:uid="{00000000-0005-0000-0000-000098340000}"/>
    <cellStyle name="Input 2 3 5 2 4 2 2" xfId="13940" xr:uid="{00000000-0005-0000-0000-000099340000}"/>
    <cellStyle name="Input 2 3 5 2 4 2 3" xfId="13941" xr:uid="{00000000-0005-0000-0000-00009A340000}"/>
    <cellStyle name="Input 2 3 5 2 4 2 4" xfId="13942" xr:uid="{00000000-0005-0000-0000-00009B340000}"/>
    <cellStyle name="Input 2 3 5 2 4 2 5" xfId="13943" xr:uid="{00000000-0005-0000-0000-00009C340000}"/>
    <cellStyle name="Input 2 3 5 2 4 2 6" xfId="13944" xr:uid="{00000000-0005-0000-0000-00009D340000}"/>
    <cellStyle name="Input 2 3 5 2 4 2 7" xfId="13945" xr:uid="{00000000-0005-0000-0000-00009E340000}"/>
    <cellStyle name="Input 2 3 5 2 4 3" xfId="13946" xr:uid="{00000000-0005-0000-0000-00009F340000}"/>
    <cellStyle name="Input 2 3 5 2 4 4" xfId="13947" xr:uid="{00000000-0005-0000-0000-0000A0340000}"/>
    <cellStyle name="Input 2 3 5 2 5" xfId="13948" xr:uid="{00000000-0005-0000-0000-0000A1340000}"/>
    <cellStyle name="Input 2 3 5 2 5 2" xfId="13949" xr:uid="{00000000-0005-0000-0000-0000A2340000}"/>
    <cellStyle name="Input 2 3 5 2 5 3" xfId="13950" xr:uid="{00000000-0005-0000-0000-0000A3340000}"/>
    <cellStyle name="Input 2 3 5 2 5 4" xfId="13951" xr:uid="{00000000-0005-0000-0000-0000A4340000}"/>
    <cellStyle name="Input 2 3 5 2 5 5" xfId="13952" xr:uid="{00000000-0005-0000-0000-0000A5340000}"/>
    <cellStyle name="Input 2 3 5 2 5 6" xfId="13953" xr:uid="{00000000-0005-0000-0000-0000A6340000}"/>
    <cellStyle name="Input 2 3 5 2 5 7" xfId="13954" xr:uid="{00000000-0005-0000-0000-0000A7340000}"/>
    <cellStyle name="Input 2 3 5 2 5 8" xfId="13955" xr:uid="{00000000-0005-0000-0000-0000A8340000}"/>
    <cellStyle name="Input 2 3 5 2 6" xfId="13956" xr:uid="{00000000-0005-0000-0000-0000A9340000}"/>
    <cellStyle name="Input 2 3 5 2 6 2" xfId="13957" xr:uid="{00000000-0005-0000-0000-0000AA340000}"/>
    <cellStyle name="Input 2 3 5 2 6 3" xfId="13958" xr:uid="{00000000-0005-0000-0000-0000AB340000}"/>
    <cellStyle name="Input 2 3 5 2 6 4" xfId="13959" xr:uid="{00000000-0005-0000-0000-0000AC340000}"/>
    <cellStyle name="Input 2 3 5 2 6 5" xfId="13960" xr:uid="{00000000-0005-0000-0000-0000AD340000}"/>
    <cellStyle name="Input 2 3 5 2 6 6" xfId="13961" xr:uid="{00000000-0005-0000-0000-0000AE340000}"/>
    <cellStyle name="Input 2 3 5 2 6 7" xfId="13962" xr:uid="{00000000-0005-0000-0000-0000AF340000}"/>
    <cellStyle name="Input 2 3 5 2 7" xfId="13963" xr:uid="{00000000-0005-0000-0000-0000B0340000}"/>
    <cellStyle name="Input 2 3 5 2 8" xfId="13964" xr:uid="{00000000-0005-0000-0000-0000B1340000}"/>
    <cellStyle name="Input 2 3 5 2 9" xfId="13965" xr:uid="{00000000-0005-0000-0000-0000B2340000}"/>
    <cellStyle name="Input 2 3 5 3" xfId="13966" xr:uid="{00000000-0005-0000-0000-0000B3340000}"/>
    <cellStyle name="Input 2 3 5 3 2" xfId="13967" xr:uid="{00000000-0005-0000-0000-0000B4340000}"/>
    <cellStyle name="Input 2 3 5 3 2 2" xfId="13968" xr:uid="{00000000-0005-0000-0000-0000B5340000}"/>
    <cellStyle name="Input 2 3 5 3 2 3" xfId="13969" xr:uid="{00000000-0005-0000-0000-0000B6340000}"/>
    <cellStyle name="Input 2 3 5 3 2 4" xfId="13970" xr:uid="{00000000-0005-0000-0000-0000B7340000}"/>
    <cellStyle name="Input 2 3 5 3 2 5" xfId="13971" xr:uid="{00000000-0005-0000-0000-0000B8340000}"/>
    <cellStyle name="Input 2 3 5 3 2 6" xfId="13972" xr:uid="{00000000-0005-0000-0000-0000B9340000}"/>
    <cellStyle name="Input 2 3 5 3 2 7" xfId="13973" xr:uid="{00000000-0005-0000-0000-0000BA340000}"/>
    <cellStyle name="Input 2 3 5 3 3" xfId="13974" xr:uid="{00000000-0005-0000-0000-0000BB340000}"/>
    <cellStyle name="Input 2 3 5 3 4" xfId="13975" xr:uid="{00000000-0005-0000-0000-0000BC340000}"/>
    <cellStyle name="Input 2 3 5 3 5" xfId="13976" xr:uid="{00000000-0005-0000-0000-0000BD340000}"/>
    <cellStyle name="Input 2 3 5 4" xfId="13977" xr:uid="{00000000-0005-0000-0000-0000BE340000}"/>
    <cellStyle name="Input 2 3 5 4 2" xfId="13978" xr:uid="{00000000-0005-0000-0000-0000BF340000}"/>
    <cellStyle name="Input 2 3 5 4 2 2" xfId="13979" xr:uid="{00000000-0005-0000-0000-0000C0340000}"/>
    <cellStyle name="Input 2 3 5 4 2 3" xfId="13980" xr:uid="{00000000-0005-0000-0000-0000C1340000}"/>
    <cellStyle name="Input 2 3 5 4 2 4" xfId="13981" xr:uid="{00000000-0005-0000-0000-0000C2340000}"/>
    <cellStyle name="Input 2 3 5 4 2 5" xfId="13982" xr:uid="{00000000-0005-0000-0000-0000C3340000}"/>
    <cellStyle name="Input 2 3 5 4 2 6" xfId="13983" xr:uid="{00000000-0005-0000-0000-0000C4340000}"/>
    <cellStyle name="Input 2 3 5 4 2 7" xfId="13984" xr:uid="{00000000-0005-0000-0000-0000C5340000}"/>
    <cellStyle name="Input 2 3 5 4 3" xfId="13985" xr:uid="{00000000-0005-0000-0000-0000C6340000}"/>
    <cellStyle name="Input 2 3 5 4 4" xfId="13986" xr:uid="{00000000-0005-0000-0000-0000C7340000}"/>
    <cellStyle name="Input 2 3 5 4 5" xfId="13987" xr:uid="{00000000-0005-0000-0000-0000C8340000}"/>
    <cellStyle name="Input 2 3 5 5" xfId="13988" xr:uid="{00000000-0005-0000-0000-0000C9340000}"/>
    <cellStyle name="Input 2 3 5 5 2" xfId="13989" xr:uid="{00000000-0005-0000-0000-0000CA340000}"/>
    <cellStyle name="Input 2 3 5 5 2 2" xfId="13990" xr:uid="{00000000-0005-0000-0000-0000CB340000}"/>
    <cellStyle name="Input 2 3 5 5 2 3" xfId="13991" xr:uid="{00000000-0005-0000-0000-0000CC340000}"/>
    <cellStyle name="Input 2 3 5 5 2 4" xfId="13992" xr:uid="{00000000-0005-0000-0000-0000CD340000}"/>
    <cellStyle name="Input 2 3 5 5 2 5" xfId="13993" xr:uid="{00000000-0005-0000-0000-0000CE340000}"/>
    <cellStyle name="Input 2 3 5 5 2 6" xfId="13994" xr:uid="{00000000-0005-0000-0000-0000CF340000}"/>
    <cellStyle name="Input 2 3 5 5 2 7" xfId="13995" xr:uid="{00000000-0005-0000-0000-0000D0340000}"/>
    <cellStyle name="Input 2 3 5 5 3" xfId="13996" xr:uid="{00000000-0005-0000-0000-0000D1340000}"/>
    <cellStyle name="Input 2 3 5 5 4" xfId="13997" xr:uid="{00000000-0005-0000-0000-0000D2340000}"/>
    <cellStyle name="Input 2 3 5 5 5" xfId="13998" xr:uid="{00000000-0005-0000-0000-0000D3340000}"/>
    <cellStyle name="Input 2 3 5 6" xfId="13999" xr:uid="{00000000-0005-0000-0000-0000D4340000}"/>
    <cellStyle name="Input 2 3 5 6 2" xfId="14000" xr:uid="{00000000-0005-0000-0000-0000D5340000}"/>
    <cellStyle name="Input 2 3 5 6 3" xfId="14001" xr:uid="{00000000-0005-0000-0000-0000D6340000}"/>
    <cellStyle name="Input 2 3 5 6 4" xfId="14002" xr:uid="{00000000-0005-0000-0000-0000D7340000}"/>
    <cellStyle name="Input 2 3 5 6 5" xfId="14003" xr:uid="{00000000-0005-0000-0000-0000D8340000}"/>
    <cellStyle name="Input 2 3 5 6 6" xfId="14004" xr:uid="{00000000-0005-0000-0000-0000D9340000}"/>
    <cellStyle name="Input 2 3 5 6 7" xfId="14005" xr:uid="{00000000-0005-0000-0000-0000DA340000}"/>
    <cellStyle name="Input 2 3 5 6 8" xfId="14006" xr:uid="{00000000-0005-0000-0000-0000DB340000}"/>
    <cellStyle name="Input 2 3 5 7" xfId="14007" xr:uid="{00000000-0005-0000-0000-0000DC340000}"/>
    <cellStyle name="Input 2 3 5 7 2" xfId="14008" xr:uid="{00000000-0005-0000-0000-0000DD340000}"/>
    <cellStyle name="Input 2 3 5 7 3" xfId="14009" xr:uid="{00000000-0005-0000-0000-0000DE340000}"/>
    <cellStyle name="Input 2 3 5 7 4" xfId="14010" xr:uid="{00000000-0005-0000-0000-0000DF340000}"/>
    <cellStyle name="Input 2 3 5 7 5" xfId="14011" xr:uid="{00000000-0005-0000-0000-0000E0340000}"/>
    <cellStyle name="Input 2 3 5 7 6" xfId="14012" xr:uid="{00000000-0005-0000-0000-0000E1340000}"/>
    <cellStyle name="Input 2 3 5 7 7" xfId="14013" xr:uid="{00000000-0005-0000-0000-0000E2340000}"/>
    <cellStyle name="Input 2 3 5 8" xfId="14014" xr:uid="{00000000-0005-0000-0000-0000E3340000}"/>
    <cellStyle name="Input 2 3 5 8 2" xfId="14015" xr:uid="{00000000-0005-0000-0000-0000E4340000}"/>
    <cellStyle name="Input 2 3 5 8 3" xfId="14016" xr:uid="{00000000-0005-0000-0000-0000E5340000}"/>
    <cellStyle name="Input 2 3 5 8 4" xfId="14017" xr:uid="{00000000-0005-0000-0000-0000E6340000}"/>
    <cellStyle name="Input 2 3 5 8 5" xfId="14018" xr:uid="{00000000-0005-0000-0000-0000E7340000}"/>
    <cellStyle name="Input 2 3 5 9" xfId="14019" xr:uid="{00000000-0005-0000-0000-0000E8340000}"/>
    <cellStyle name="Input 2 3 5 9 2" xfId="14020" xr:uid="{00000000-0005-0000-0000-0000E9340000}"/>
    <cellStyle name="Input 2 3 5 9 3" xfId="14021" xr:uid="{00000000-0005-0000-0000-0000EA340000}"/>
    <cellStyle name="Input 2 3 5 9 4" xfId="14022" xr:uid="{00000000-0005-0000-0000-0000EB340000}"/>
    <cellStyle name="Input 2 3 5 9 5" xfId="14023" xr:uid="{00000000-0005-0000-0000-0000EC340000}"/>
    <cellStyle name="Input 2 3 6" xfId="14024" xr:uid="{00000000-0005-0000-0000-0000ED340000}"/>
    <cellStyle name="Input 2 3 6 10" xfId="14025" xr:uid="{00000000-0005-0000-0000-0000EE340000}"/>
    <cellStyle name="Input 2 3 6 2" xfId="14026" xr:uid="{00000000-0005-0000-0000-0000EF340000}"/>
    <cellStyle name="Input 2 3 6 2 2" xfId="14027" xr:uid="{00000000-0005-0000-0000-0000F0340000}"/>
    <cellStyle name="Input 2 3 6 2 2 2" xfId="14028" xr:uid="{00000000-0005-0000-0000-0000F1340000}"/>
    <cellStyle name="Input 2 3 6 2 2 3" xfId="14029" xr:uid="{00000000-0005-0000-0000-0000F2340000}"/>
    <cellStyle name="Input 2 3 6 2 2 4" xfId="14030" xr:uid="{00000000-0005-0000-0000-0000F3340000}"/>
    <cellStyle name="Input 2 3 6 2 2 5" xfId="14031" xr:uid="{00000000-0005-0000-0000-0000F4340000}"/>
    <cellStyle name="Input 2 3 6 2 2 6" xfId="14032" xr:uid="{00000000-0005-0000-0000-0000F5340000}"/>
    <cellStyle name="Input 2 3 6 2 2 7" xfId="14033" xr:uid="{00000000-0005-0000-0000-0000F6340000}"/>
    <cellStyle name="Input 2 3 6 2 3" xfId="14034" xr:uid="{00000000-0005-0000-0000-0000F7340000}"/>
    <cellStyle name="Input 2 3 6 2 4" xfId="14035" xr:uid="{00000000-0005-0000-0000-0000F8340000}"/>
    <cellStyle name="Input 2 3 6 3" xfId="14036" xr:uid="{00000000-0005-0000-0000-0000F9340000}"/>
    <cellStyle name="Input 2 3 6 3 2" xfId="14037" xr:uid="{00000000-0005-0000-0000-0000FA340000}"/>
    <cellStyle name="Input 2 3 6 3 2 2" xfId="14038" xr:uid="{00000000-0005-0000-0000-0000FB340000}"/>
    <cellStyle name="Input 2 3 6 3 2 3" xfId="14039" xr:uid="{00000000-0005-0000-0000-0000FC340000}"/>
    <cellStyle name="Input 2 3 6 3 2 4" xfId="14040" xr:uid="{00000000-0005-0000-0000-0000FD340000}"/>
    <cellStyle name="Input 2 3 6 3 2 5" xfId="14041" xr:uid="{00000000-0005-0000-0000-0000FE340000}"/>
    <cellStyle name="Input 2 3 6 3 2 6" xfId="14042" xr:uid="{00000000-0005-0000-0000-0000FF340000}"/>
    <cellStyle name="Input 2 3 6 3 2 7" xfId="14043" xr:uid="{00000000-0005-0000-0000-000000350000}"/>
    <cellStyle name="Input 2 3 6 3 3" xfId="14044" xr:uid="{00000000-0005-0000-0000-000001350000}"/>
    <cellStyle name="Input 2 3 6 3 4" xfId="14045" xr:uid="{00000000-0005-0000-0000-000002350000}"/>
    <cellStyle name="Input 2 3 6 4" xfId="14046" xr:uid="{00000000-0005-0000-0000-000003350000}"/>
    <cellStyle name="Input 2 3 6 4 2" xfId="14047" xr:uid="{00000000-0005-0000-0000-000004350000}"/>
    <cellStyle name="Input 2 3 6 4 2 2" xfId="14048" xr:uid="{00000000-0005-0000-0000-000005350000}"/>
    <cellStyle name="Input 2 3 6 4 2 3" xfId="14049" xr:uid="{00000000-0005-0000-0000-000006350000}"/>
    <cellStyle name="Input 2 3 6 4 2 4" xfId="14050" xr:uid="{00000000-0005-0000-0000-000007350000}"/>
    <cellStyle name="Input 2 3 6 4 2 5" xfId="14051" xr:uid="{00000000-0005-0000-0000-000008350000}"/>
    <cellStyle name="Input 2 3 6 4 2 6" xfId="14052" xr:uid="{00000000-0005-0000-0000-000009350000}"/>
    <cellStyle name="Input 2 3 6 4 2 7" xfId="14053" xr:uid="{00000000-0005-0000-0000-00000A350000}"/>
    <cellStyle name="Input 2 3 6 4 3" xfId="14054" xr:uid="{00000000-0005-0000-0000-00000B350000}"/>
    <cellStyle name="Input 2 3 6 4 4" xfId="14055" xr:uid="{00000000-0005-0000-0000-00000C350000}"/>
    <cellStyle name="Input 2 3 6 5" xfId="14056" xr:uid="{00000000-0005-0000-0000-00000D350000}"/>
    <cellStyle name="Input 2 3 6 5 2" xfId="14057" xr:uid="{00000000-0005-0000-0000-00000E350000}"/>
    <cellStyle name="Input 2 3 6 5 3" xfId="14058" xr:uid="{00000000-0005-0000-0000-00000F350000}"/>
    <cellStyle name="Input 2 3 6 5 4" xfId="14059" xr:uid="{00000000-0005-0000-0000-000010350000}"/>
    <cellStyle name="Input 2 3 6 5 5" xfId="14060" xr:uid="{00000000-0005-0000-0000-000011350000}"/>
    <cellStyle name="Input 2 3 6 5 6" xfId="14061" xr:uid="{00000000-0005-0000-0000-000012350000}"/>
    <cellStyle name="Input 2 3 6 5 7" xfId="14062" xr:uid="{00000000-0005-0000-0000-000013350000}"/>
    <cellStyle name="Input 2 3 6 5 8" xfId="14063" xr:uid="{00000000-0005-0000-0000-000014350000}"/>
    <cellStyle name="Input 2 3 6 6" xfId="14064" xr:uid="{00000000-0005-0000-0000-000015350000}"/>
    <cellStyle name="Input 2 3 6 6 2" xfId="14065" xr:uid="{00000000-0005-0000-0000-000016350000}"/>
    <cellStyle name="Input 2 3 6 6 3" xfId="14066" xr:uid="{00000000-0005-0000-0000-000017350000}"/>
    <cellStyle name="Input 2 3 6 6 4" xfId="14067" xr:uid="{00000000-0005-0000-0000-000018350000}"/>
    <cellStyle name="Input 2 3 6 6 5" xfId="14068" xr:uid="{00000000-0005-0000-0000-000019350000}"/>
    <cellStyle name="Input 2 3 6 6 6" xfId="14069" xr:uid="{00000000-0005-0000-0000-00001A350000}"/>
    <cellStyle name="Input 2 3 6 6 7" xfId="14070" xr:uid="{00000000-0005-0000-0000-00001B350000}"/>
    <cellStyle name="Input 2 3 6 7" xfId="14071" xr:uid="{00000000-0005-0000-0000-00001C350000}"/>
    <cellStyle name="Input 2 3 6 8" xfId="14072" xr:uid="{00000000-0005-0000-0000-00001D350000}"/>
    <cellStyle name="Input 2 3 6 9" xfId="14073" xr:uid="{00000000-0005-0000-0000-00001E350000}"/>
    <cellStyle name="Input 2 3 7" xfId="14074" xr:uid="{00000000-0005-0000-0000-00001F350000}"/>
    <cellStyle name="Input 2 3 7 10" xfId="14075" xr:uid="{00000000-0005-0000-0000-000020350000}"/>
    <cellStyle name="Input 2 3 7 2" xfId="14076" xr:uid="{00000000-0005-0000-0000-000021350000}"/>
    <cellStyle name="Input 2 3 7 2 2" xfId="14077" xr:uid="{00000000-0005-0000-0000-000022350000}"/>
    <cellStyle name="Input 2 3 7 2 2 2" xfId="14078" xr:uid="{00000000-0005-0000-0000-000023350000}"/>
    <cellStyle name="Input 2 3 7 2 2 3" xfId="14079" xr:uid="{00000000-0005-0000-0000-000024350000}"/>
    <cellStyle name="Input 2 3 7 2 2 4" xfId="14080" xr:uid="{00000000-0005-0000-0000-000025350000}"/>
    <cellStyle name="Input 2 3 7 2 2 5" xfId="14081" xr:uid="{00000000-0005-0000-0000-000026350000}"/>
    <cellStyle name="Input 2 3 7 2 2 6" xfId="14082" xr:uid="{00000000-0005-0000-0000-000027350000}"/>
    <cellStyle name="Input 2 3 7 2 2 7" xfId="14083" xr:uid="{00000000-0005-0000-0000-000028350000}"/>
    <cellStyle name="Input 2 3 7 2 3" xfId="14084" xr:uid="{00000000-0005-0000-0000-000029350000}"/>
    <cellStyle name="Input 2 3 7 2 4" xfId="14085" xr:uid="{00000000-0005-0000-0000-00002A350000}"/>
    <cellStyle name="Input 2 3 7 3" xfId="14086" xr:uid="{00000000-0005-0000-0000-00002B350000}"/>
    <cellStyle name="Input 2 3 7 3 2" xfId="14087" xr:uid="{00000000-0005-0000-0000-00002C350000}"/>
    <cellStyle name="Input 2 3 7 3 2 2" xfId="14088" xr:uid="{00000000-0005-0000-0000-00002D350000}"/>
    <cellStyle name="Input 2 3 7 3 2 3" xfId="14089" xr:uid="{00000000-0005-0000-0000-00002E350000}"/>
    <cellStyle name="Input 2 3 7 3 2 4" xfId="14090" xr:uid="{00000000-0005-0000-0000-00002F350000}"/>
    <cellStyle name="Input 2 3 7 3 2 5" xfId="14091" xr:uid="{00000000-0005-0000-0000-000030350000}"/>
    <cellStyle name="Input 2 3 7 3 2 6" xfId="14092" xr:uid="{00000000-0005-0000-0000-000031350000}"/>
    <cellStyle name="Input 2 3 7 3 2 7" xfId="14093" xr:uid="{00000000-0005-0000-0000-000032350000}"/>
    <cellStyle name="Input 2 3 7 3 3" xfId="14094" xr:uid="{00000000-0005-0000-0000-000033350000}"/>
    <cellStyle name="Input 2 3 7 3 4" xfId="14095" xr:uid="{00000000-0005-0000-0000-000034350000}"/>
    <cellStyle name="Input 2 3 7 4" xfId="14096" xr:uid="{00000000-0005-0000-0000-000035350000}"/>
    <cellStyle name="Input 2 3 7 4 2" xfId="14097" xr:uid="{00000000-0005-0000-0000-000036350000}"/>
    <cellStyle name="Input 2 3 7 4 2 2" xfId="14098" xr:uid="{00000000-0005-0000-0000-000037350000}"/>
    <cellStyle name="Input 2 3 7 4 2 3" xfId="14099" xr:uid="{00000000-0005-0000-0000-000038350000}"/>
    <cellStyle name="Input 2 3 7 4 2 4" xfId="14100" xr:uid="{00000000-0005-0000-0000-000039350000}"/>
    <cellStyle name="Input 2 3 7 4 2 5" xfId="14101" xr:uid="{00000000-0005-0000-0000-00003A350000}"/>
    <cellStyle name="Input 2 3 7 4 2 6" xfId="14102" xr:uid="{00000000-0005-0000-0000-00003B350000}"/>
    <cellStyle name="Input 2 3 7 4 2 7" xfId="14103" xr:uid="{00000000-0005-0000-0000-00003C350000}"/>
    <cellStyle name="Input 2 3 7 4 3" xfId="14104" xr:uid="{00000000-0005-0000-0000-00003D350000}"/>
    <cellStyle name="Input 2 3 7 4 4" xfId="14105" xr:uid="{00000000-0005-0000-0000-00003E350000}"/>
    <cellStyle name="Input 2 3 7 5" xfId="14106" xr:uid="{00000000-0005-0000-0000-00003F350000}"/>
    <cellStyle name="Input 2 3 7 5 2" xfId="14107" xr:uid="{00000000-0005-0000-0000-000040350000}"/>
    <cellStyle name="Input 2 3 7 5 3" xfId="14108" xr:uid="{00000000-0005-0000-0000-000041350000}"/>
    <cellStyle name="Input 2 3 7 5 4" xfId="14109" xr:uid="{00000000-0005-0000-0000-000042350000}"/>
    <cellStyle name="Input 2 3 7 5 5" xfId="14110" xr:uid="{00000000-0005-0000-0000-000043350000}"/>
    <cellStyle name="Input 2 3 7 5 6" xfId="14111" xr:uid="{00000000-0005-0000-0000-000044350000}"/>
    <cellStyle name="Input 2 3 7 5 7" xfId="14112" xr:uid="{00000000-0005-0000-0000-000045350000}"/>
    <cellStyle name="Input 2 3 7 5 8" xfId="14113" xr:uid="{00000000-0005-0000-0000-000046350000}"/>
    <cellStyle name="Input 2 3 7 6" xfId="14114" xr:uid="{00000000-0005-0000-0000-000047350000}"/>
    <cellStyle name="Input 2 3 7 6 2" xfId="14115" xr:uid="{00000000-0005-0000-0000-000048350000}"/>
    <cellStyle name="Input 2 3 7 6 3" xfId="14116" xr:uid="{00000000-0005-0000-0000-000049350000}"/>
    <cellStyle name="Input 2 3 7 6 4" xfId="14117" xr:uid="{00000000-0005-0000-0000-00004A350000}"/>
    <cellStyle name="Input 2 3 7 6 5" xfId="14118" xr:uid="{00000000-0005-0000-0000-00004B350000}"/>
    <cellStyle name="Input 2 3 7 6 6" xfId="14119" xr:uid="{00000000-0005-0000-0000-00004C350000}"/>
    <cellStyle name="Input 2 3 7 6 7" xfId="14120" xr:uid="{00000000-0005-0000-0000-00004D350000}"/>
    <cellStyle name="Input 2 3 7 7" xfId="14121" xr:uid="{00000000-0005-0000-0000-00004E350000}"/>
    <cellStyle name="Input 2 3 7 8" xfId="14122" xr:uid="{00000000-0005-0000-0000-00004F350000}"/>
    <cellStyle name="Input 2 3 7 9" xfId="14123" xr:uid="{00000000-0005-0000-0000-000050350000}"/>
    <cellStyle name="Input 2 3 8" xfId="14124" xr:uid="{00000000-0005-0000-0000-000051350000}"/>
    <cellStyle name="Input 2 3 8 2" xfId="14125" xr:uid="{00000000-0005-0000-0000-000052350000}"/>
    <cellStyle name="Input 2 3 8 2 2" xfId="14126" xr:uid="{00000000-0005-0000-0000-000053350000}"/>
    <cellStyle name="Input 2 3 8 2 3" xfId="14127" xr:uid="{00000000-0005-0000-0000-000054350000}"/>
    <cellStyle name="Input 2 3 8 2 4" xfId="14128" xr:uid="{00000000-0005-0000-0000-000055350000}"/>
    <cellStyle name="Input 2 3 8 2 5" xfId="14129" xr:uid="{00000000-0005-0000-0000-000056350000}"/>
    <cellStyle name="Input 2 3 8 2 6" xfId="14130" xr:uid="{00000000-0005-0000-0000-000057350000}"/>
    <cellStyle name="Input 2 3 8 2 7" xfId="14131" xr:uid="{00000000-0005-0000-0000-000058350000}"/>
    <cellStyle name="Input 2 3 8 3" xfId="14132" xr:uid="{00000000-0005-0000-0000-000059350000}"/>
    <cellStyle name="Input 2 3 8 4" xfId="14133" xr:uid="{00000000-0005-0000-0000-00005A350000}"/>
    <cellStyle name="Input 2 3 8 5" xfId="14134" xr:uid="{00000000-0005-0000-0000-00005B350000}"/>
    <cellStyle name="Input 2 3 9" xfId="14135" xr:uid="{00000000-0005-0000-0000-00005C350000}"/>
    <cellStyle name="Input 2 3 9 2" xfId="14136" xr:uid="{00000000-0005-0000-0000-00005D350000}"/>
    <cellStyle name="Input 2 3 9 2 2" xfId="14137" xr:uid="{00000000-0005-0000-0000-00005E350000}"/>
    <cellStyle name="Input 2 3 9 2 3" xfId="14138" xr:uid="{00000000-0005-0000-0000-00005F350000}"/>
    <cellStyle name="Input 2 3 9 2 4" xfId="14139" xr:uid="{00000000-0005-0000-0000-000060350000}"/>
    <cellStyle name="Input 2 3 9 2 5" xfId="14140" xr:uid="{00000000-0005-0000-0000-000061350000}"/>
    <cellStyle name="Input 2 3 9 2 6" xfId="14141" xr:uid="{00000000-0005-0000-0000-000062350000}"/>
    <cellStyle name="Input 2 3 9 2 7" xfId="14142" xr:uid="{00000000-0005-0000-0000-000063350000}"/>
    <cellStyle name="Input 2 3 9 3" xfId="14143" xr:uid="{00000000-0005-0000-0000-000064350000}"/>
    <cellStyle name="Input 2 3 9 4" xfId="14144" xr:uid="{00000000-0005-0000-0000-000065350000}"/>
    <cellStyle name="Input 2 3 9 5" xfId="14145" xr:uid="{00000000-0005-0000-0000-000066350000}"/>
    <cellStyle name="Input 2 4" xfId="14146" xr:uid="{00000000-0005-0000-0000-000067350000}"/>
    <cellStyle name="Input 2 4 10" xfId="14147" xr:uid="{00000000-0005-0000-0000-000068350000}"/>
    <cellStyle name="Input 2 4 10 2" xfId="14148" xr:uid="{00000000-0005-0000-0000-000069350000}"/>
    <cellStyle name="Input 2 4 10 2 2" xfId="14149" xr:uid="{00000000-0005-0000-0000-00006A350000}"/>
    <cellStyle name="Input 2 4 10 2 3" xfId="14150" xr:uid="{00000000-0005-0000-0000-00006B350000}"/>
    <cellStyle name="Input 2 4 10 2 4" xfId="14151" xr:uid="{00000000-0005-0000-0000-00006C350000}"/>
    <cellStyle name="Input 2 4 10 2 5" xfId="14152" xr:uid="{00000000-0005-0000-0000-00006D350000}"/>
    <cellStyle name="Input 2 4 10 2 6" xfId="14153" xr:uid="{00000000-0005-0000-0000-00006E350000}"/>
    <cellStyle name="Input 2 4 10 2 7" xfId="14154" xr:uid="{00000000-0005-0000-0000-00006F350000}"/>
    <cellStyle name="Input 2 4 10 3" xfId="14155" xr:uid="{00000000-0005-0000-0000-000070350000}"/>
    <cellStyle name="Input 2 4 10 4" xfId="14156" xr:uid="{00000000-0005-0000-0000-000071350000}"/>
    <cellStyle name="Input 2 4 10 5" xfId="14157" xr:uid="{00000000-0005-0000-0000-000072350000}"/>
    <cellStyle name="Input 2 4 11" xfId="14158" xr:uid="{00000000-0005-0000-0000-000073350000}"/>
    <cellStyle name="Input 2 4 11 2" xfId="14159" xr:uid="{00000000-0005-0000-0000-000074350000}"/>
    <cellStyle name="Input 2 4 11 2 2" xfId="14160" xr:uid="{00000000-0005-0000-0000-000075350000}"/>
    <cellStyle name="Input 2 4 11 2 3" xfId="14161" xr:uid="{00000000-0005-0000-0000-000076350000}"/>
    <cellStyle name="Input 2 4 11 2 4" xfId="14162" xr:uid="{00000000-0005-0000-0000-000077350000}"/>
    <cellStyle name="Input 2 4 11 2 5" xfId="14163" xr:uid="{00000000-0005-0000-0000-000078350000}"/>
    <cellStyle name="Input 2 4 11 2 6" xfId="14164" xr:uid="{00000000-0005-0000-0000-000079350000}"/>
    <cellStyle name="Input 2 4 11 2 7" xfId="14165" xr:uid="{00000000-0005-0000-0000-00007A350000}"/>
    <cellStyle name="Input 2 4 11 3" xfId="14166" xr:uid="{00000000-0005-0000-0000-00007B350000}"/>
    <cellStyle name="Input 2 4 11 4" xfId="14167" xr:uid="{00000000-0005-0000-0000-00007C350000}"/>
    <cellStyle name="Input 2 4 11 5" xfId="14168" xr:uid="{00000000-0005-0000-0000-00007D350000}"/>
    <cellStyle name="Input 2 4 12" xfId="14169" xr:uid="{00000000-0005-0000-0000-00007E350000}"/>
    <cellStyle name="Input 2 4 12 2" xfId="14170" xr:uid="{00000000-0005-0000-0000-00007F350000}"/>
    <cellStyle name="Input 2 4 12 3" xfId="14171" xr:uid="{00000000-0005-0000-0000-000080350000}"/>
    <cellStyle name="Input 2 4 12 4" xfId="14172" xr:uid="{00000000-0005-0000-0000-000081350000}"/>
    <cellStyle name="Input 2 4 12 5" xfId="14173" xr:uid="{00000000-0005-0000-0000-000082350000}"/>
    <cellStyle name="Input 2 4 12 6" xfId="14174" xr:uid="{00000000-0005-0000-0000-000083350000}"/>
    <cellStyle name="Input 2 4 12 7" xfId="14175" xr:uid="{00000000-0005-0000-0000-000084350000}"/>
    <cellStyle name="Input 2 4 12 8" xfId="14176" xr:uid="{00000000-0005-0000-0000-000085350000}"/>
    <cellStyle name="Input 2 4 13" xfId="14177" xr:uid="{00000000-0005-0000-0000-000086350000}"/>
    <cellStyle name="Input 2 4 13 2" xfId="14178" xr:uid="{00000000-0005-0000-0000-000087350000}"/>
    <cellStyle name="Input 2 4 13 3" xfId="14179" xr:uid="{00000000-0005-0000-0000-000088350000}"/>
    <cellStyle name="Input 2 4 13 4" xfId="14180" xr:uid="{00000000-0005-0000-0000-000089350000}"/>
    <cellStyle name="Input 2 4 13 5" xfId="14181" xr:uid="{00000000-0005-0000-0000-00008A350000}"/>
    <cellStyle name="Input 2 4 13 6" xfId="14182" xr:uid="{00000000-0005-0000-0000-00008B350000}"/>
    <cellStyle name="Input 2 4 13 7" xfId="14183" xr:uid="{00000000-0005-0000-0000-00008C350000}"/>
    <cellStyle name="Input 2 4 14" xfId="14184" xr:uid="{00000000-0005-0000-0000-00008D350000}"/>
    <cellStyle name="Input 2 4 14 2" xfId="14185" xr:uid="{00000000-0005-0000-0000-00008E350000}"/>
    <cellStyle name="Input 2 4 14 3" xfId="14186" xr:uid="{00000000-0005-0000-0000-00008F350000}"/>
    <cellStyle name="Input 2 4 14 4" xfId="14187" xr:uid="{00000000-0005-0000-0000-000090350000}"/>
    <cellStyle name="Input 2 4 14 5" xfId="14188" xr:uid="{00000000-0005-0000-0000-000091350000}"/>
    <cellStyle name="Input 2 4 15" xfId="14189" xr:uid="{00000000-0005-0000-0000-000092350000}"/>
    <cellStyle name="Input 2 4 15 2" xfId="14190" xr:uid="{00000000-0005-0000-0000-000093350000}"/>
    <cellStyle name="Input 2 4 15 3" xfId="14191" xr:uid="{00000000-0005-0000-0000-000094350000}"/>
    <cellStyle name="Input 2 4 15 4" xfId="14192" xr:uid="{00000000-0005-0000-0000-000095350000}"/>
    <cellStyle name="Input 2 4 15 5" xfId="14193" xr:uid="{00000000-0005-0000-0000-000096350000}"/>
    <cellStyle name="Input 2 4 16" xfId="14194" xr:uid="{00000000-0005-0000-0000-000097350000}"/>
    <cellStyle name="Input 2 4 16 2" xfId="14195" xr:uid="{00000000-0005-0000-0000-000098350000}"/>
    <cellStyle name="Input 2 4 16 3" xfId="14196" xr:uid="{00000000-0005-0000-0000-000099350000}"/>
    <cellStyle name="Input 2 4 16 4" xfId="14197" xr:uid="{00000000-0005-0000-0000-00009A350000}"/>
    <cellStyle name="Input 2 4 16 5" xfId="14198" xr:uid="{00000000-0005-0000-0000-00009B350000}"/>
    <cellStyle name="Input 2 4 17" xfId="14199" xr:uid="{00000000-0005-0000-0000-00009C350000}"/>
    <cellStyle name="Input 2 4 17 2" xfId="14200" xr:uid="{00000000-0005-0000-0000-00009D350000}"/>
    <cellStyle name="Input 2 4 17 3" xfId="14201" xr:uid="{00000000-0005-0000-0000-00009E350000}"/>
    <cellStyle name="Input 2 4 17 4" xfId="14202" xr:uid="{00000000-0005-0000-0000-00009F350000}"/>
    <cellStyle name="Input 2 4 17 5" xfId="14203" xr:uid="{00000000-0005-0000-0000-0000A0350000}"/>
    <cellStyle name="Input 2 4 18" xfId="14204" xr:uid="{00000000-0005-0000-0000-0000A1350000}"/>
    <cellStyle name="Input 2 4 19" xfId="14205" xr:uid="{00000000-0005-0000-0000-0000A2350000}"/>
    <cellStyle name="Input 2 4 2" xfId="14206" xr:uid="{00000000-0005-0000-0000-0000A3350000}"/>
    <cellStyle name="Input 2 4 2 10" xfId="14207" xr:uid="{00000000-0005-0000-0000-0000A4350000}"/>
    <cellStyle name="Input 2 4 2 10 2" xfId="14208" xr:uid="{00000000-0005-0000-0000-0000A5350000}"/>
    <cellStyle name="Input 2 4 2 10 3" xfId="14209" xr:uid="{00000000-0005-0000-0000-0000A6350000}"/>
    <cellStyle name="Input 2 4 2 10 4" xfId="14210" xr:uid="{00000000-0005-0000-0000-0000A7350000}"/>
    <cellStyle name="Input 2 4 2 10 5" xfId="14211" xr:uid="{00000000-0005-0000-0000-0000A8350000}"/>
    <cellStyle name="Input 2 4 2 10 6" xfId="14212" xr:uid="{00000000-0005-0000-0000-0000A9350000}"/>
    <cellStyle name="Input 2 4 2 10 7" xfId="14213" xr:uid="{00000000-0005-0000-0000-0000AA350000}"/>
    <cellStyle name="Input 2 4 2 10 8" xfId="14214" xr:uid="{00000000-0005-0000-0000-0000AB350000}"/>
    <cellStyle name="Input 2 4 2 11" xfId="14215" xr:uid="{00000000-0005-0000-0000-0000AC350000}"/>
    <cellStyle name="Input 2 4 2 11 2" xfId="14216" xr:uid="{00000000-0005-0000-0000-0000AD350000}"/>
    <cellStyle name="Input 2 4 2 11 3" xfId="14217" xr:uid="{00000000-0005-0000-0000-0000AE350000}"/>
    <cellStyle name="Input 2 4 2 11 4" xfId="14218" xr:uid="{00000000-0005-0000-0000-0000AF350000}"/>
    <cellStyle name="Input 2 4 2 11 5" xfId="14219" xr:uid="{00000000-0005-0000-0000-0000B0350000}"/>
    <cellStyle name="Input 2 4 2 11 6" xfId="14220" xr:uid="{00000000-0005-0000-0000-0000B1350000}"/>
    <cellStyle name="Input 2 4 2 11 7" xfId="14221" xr:uid="{00000000-0005-0000-0000-0000B2350000}"/>
    <cellStyle name="Input 2 4 2 12" xfId="14222" xr:uid="{00000000-0005-0000-0000-0000B3350000}"/>
    <cellStyle name="Input 2 4 2 12 2" xfId="14223" xr:uid="{00000000-0005-0000-0000-0000B4350000}"/>
    <cellStyle name="Input 2 4 2 12 3" xfId="14224" xr:uid="{00000000-0005-0000-0000-0000B5350000}"/>
    <cellStyle name="Input 2 4 2 12 4" xfId="14225" xr:uid="{00000000-0005-0000-0000-0000B6350000}"/>
    <cellStyle name="Input 2 4 2 12 5" xfId="14226" xr:uid="{00000000-0005-0000-0000-0000B7350000}"/>
    <cellStyle name="Input 2 4 2 13" xfId="14227" xr:uid="{00000000-0005-0000-0000-0000B8350000}"/>
    <cellStyle name="Input 2 4 2 13 2" xfId="14228" xr:uid="{00000000-0005-0000-0000-0000B9350000}"/>
    <cellStyle name="Input 2 4 2 13 3" xfId="14229" xr:uid="{00000000-0005-0000-0000-0000BA350000}"/>
    <cellStyle name="Input 2 4 2 13 4" xfId="14230" xr:uid="{00000000-0005-0000-0000-0000BB350000}"/>
    <cellStyle name="Input 2 4 2 13 5" xfId="14231" xr:uid="{00000000-0005-0000-0000-0000BC350000}"/>
    <cellStyle name="Input 2 4 2 14" xfId="14232" xr:uid="{00000000-0005-0000-0000-0000BD350000}"/>
    <cellStyle name="Input 2 4 2 14 2" xfId="14233" xr:uid="{00000000-0005-0000-0000-0000BE350000}"/>
    <cellStyle name="Input 2 4 2 14 3" xfId="14234" xr:uid="{00000000-0005-0000-0000-0000BF350000}"/>
    <cellStyle name="Input 2 4 2 14 4" xfId="14235" xr:uid="{00000000-0005-0000-0000-0000C0350000}"/>
    <cellStyle name="Input 2 4 2 14 5" xfId="14236" xr:uid="{00000000-0005-0000-0000-0000C1350000}"/>
    <cellStyle name="Input 2 4 2 15" xfId="14237" xr:uid="{00000000-0005-0000-0000-0000C2350000}"/>
    <cellStyle name="Input 2 4 2 15 2" xfId="14238" xr:uid="{00000000-0005-0000-0000-0000C3350000}"/>
    <cellStyle name="Input 2 4 2 15 3" xfId="14239" xr:uid="{00000000-0005-0000-0000-0000C4350000}"/>
    <cellStyle name="Input 2 4 2 15 4" xfId="14240" xr:uid="{00000000-0005-0000-0000-0000C5350000}"/>
    <cellStyle name="Input 2 4 2 15 5" xfId="14241" xr:uid="{00000000-0005-0000-0000-0000C6350000}"/>
    <cellStyle name="Input 2 4 2 16" xfId="14242" xr:uid="{00000000-0005-0000-0000-0000C7350000}"/>
    <cellStyle name="Input 2 4 2 17" xfId="14243" xr:uid="{00000000-0005-0000-0000-0000C8350000}"/>
    <cellStyle name="Input 2 4 2 2" xfId="14244" xr:uid="{00000000-0005-0000-0000-0000C9350000}"/>
    <cellStyle name="Input 2 4 2 2 10" xfId="14245" xr:uid="{00000000-0005-0000-0000-0000CA350000}"/>
    <cellStyle name="Input 2 4 2 2 10 2" xfId="14246" xr:uid="{00000000-0005-0000-0000-0000CB350000}"/>
    <cellStyle name="Input 2 4 2 2 10 3" xfId="14247" xr:uid="{00000000-0005-0000-0000-0000CC350000}"/>
    <cellStyle name="Input 2 4 2 2 10 4" xfId="14248" xr:uid="{00000000-0005-0000-0000-0000CD350000}"/>
    <cellStyle name="Input 2 4 2 2 10 5" xfId="14249" xr:uid="{00000000-0005-0000-0000-0000CE350000}"/>
    <cellStyle name="Input 2 4 2 2 10 6" xfId="14250" xr:uid="{00000000-0005-0000-0000-0000CF350000}"/>
    <cellStyle name="Input 2 4 2 2 10 7" xfId="14251" xr:uid="{00000000-0005-0000-0000-0000D0350000}"/>
    <cellStyle name="Input 2 4 2 2 11" xfId="14252" xr:uid="{00000000-0005-0000-0000-0000D1350000}"/>
    <cellStyle name="Input 2 4 2 2 11 2" xfId="14253" xr:uid="{00000000-0005-0000-0000-0000D2350000}"/>
    <cellStyle name="Input 2 4 2 2 11 3" xfId="14254" xr:uid="{00000000-0005-0000-0000-0000D3350000}"/>
    <cellStyle name="Input 2 4 2 2 11 4" xfId="14255" xr:uid="{00000000-0005-0000-0000-0000D4350000}"/>
    <cellStyle name="Input 2 4 2 2 11 5" xfId="14256" xr:uid="{00000000-0005-0000-0000-0000D5350000}"/>
    <cellStyle name="Input 2 4 2 2 12" xfId="14257" xr:uid="{00000000-0005-0000-0000-0000D6350000}"/>
    <cellStyle name="Input 2 4 2 2 12 2" xfId="14258" xr:uid="{00000000-0005-0000-0000-0000D7350000}"/>
    <cellStyle name="Input 2 4 2 2 12 3" xfId="14259" xr:uid="{00000000-0005-0000-0000-0000D8350000}"/>
    <cellStyle name="Input 2 4 2 2 12 4" xfId="14260" xr:uid="{00000000-0005-0000-0000-0000D9350000}"/>
    <cellStyle name="Input 2 4 2 2 12 5" xfId="14261" xr:uid="{00000000-0005-0000-0000-0000DA350000}"/>
    <cellStyle name="Input 2 4 2 2 13" xfId="14262" xr:uid="{00000000-0005-0000-0000-0000DB350000}"/>
    <cellStyle name="Input 2 4 2 2 13 2" xfId="14263" xr:uid="{00000000-0005-0000-0000-0000DC350000}"/>
    <cellStyle name="Input 2 4 2 2 13 3" xfId="14264" xr:uid="{00000000-0005-0000-0000-0000DD350000}"/>
    <cellStyle name="Input 2 4 2 2 13 4" xfId="14265" xr:uid="{00000000-0005-0000-0000-0000DE350000}"/>
    <cellStyle name="Input 2 4 2 2 13 5" xfId="14266" xr:uid="{00000000-0005-0000-0000-0000DF350000}"/>
    <cellStyle name="Input 2 4 2 2 14" xfId="14267" xr:uid="{00000000-0005-0000-0000-0000E0350000}"/>
    <cellStyle name="Input 2 4 2 2 14 2" xfId="14268" xr:uid="{00000000-0005-0000-0000-0000E1350000}"/>
    <cellStyle name="Input 2 4 2 2 14 3" xfId="14269" xr:uid="{00000000-0005-0000-0000-0000E2350000}"/>
    <cellStyle name="Input 2 4 2 2 14 4" xfId="14270" xr:uid="{00000000-0005-0000-0000-0000E3350000}"/>
    <cellStyle name="Input 2 4 2 2 14 5" xfId="14271" xr:uid="{00000000-0005-0000-0000-0000E4350000}"/>
    <cellStyle name="Input 2 4 2 2 15" xfId="14272" xr:uid="{00000000-0005-0000-0000-0000E5350000}"/>
    <cellStyle name="Input 2 4 2 2 15 2" xfId="14273" xr:uid="{00000000-0005-0000-0000-0000E6350000}"/>
    <cellStyle name="Input 2 4 2 2 15 3" xfId="14274" xr:uid="{00000000-0005-0000-0000-0000E7350000}"/>
    <cellStyle name="Input 2 4 2 2 15 4" xfId="14275" xr:uid="{00000000-0005-0000-0000-0000E8350000}"/>
    <cellStyle name="Input 2 4 2 2 15 5" xfId="14276" xr:uid="{00000000-0005-0000-0000-0000E9350000}"/>
    <cellStyle name="Input 2 4 2 2 16" xfId="14277" xr:uid="{00000000-0005-0000-0000-0000EA350000}"/>
    <cellStyle name="Input 2 4 2 2 16 2" xfId="14278" xr:uid="{00000000-0005-0000-0000-0000EB350000}"/>
    <cellStyle name="Input 2 4 2 2 16 3" xfId="14279" xr:uid="{00000000-0005-0000-0000-0000EC350000}"/>
    <cellStyle name="Input 2 4 2 2 16 4" xfId="14280" xr:uid="{00000000-0005-0000-0000-0000ED350000}"/>
    <cellStyle name="Input 2 4 2 2 16 5" xfId="14281" xr:uid="{00000000-0005-0000-0000-0000EE350000}"/>
    <cellStyle name="Input 2 4 2 2 17" xfId="14282" xr:uid="{00000000-0005-0000-0000-0000EF350000}"/>
    <cellStyle name="Input 2 4 2 2 17 2" xfId="14283" xr:uid="{00000000-0005-0000-0000-0000F0350000}"/>
    <cellStyle name="Input 2 4 2 2 17 3" xfId="14284" xr:uid="{00000000-0005-0000-0000-0000F1350000}"/>
    <cellStyle name="Input 2 4 2 2 17 4" xfId="14285" xr:uid="{00000000-0005-0000-0000-0000F2350000}"/>
    <cellStyle name="Input 2 4 2 2 17 5" xfId="14286" xr:uid="{00000000-0005-0000-0000-0000F3350000}"/>
    <cellStyle name="Input 2 4 2 2 18" xfId="14287" xr:uid="{00000000-0005-0000-0000-0000F4350000}"/>
    <cellStyle name="Input 2 4 2 2 2" xfId="14288" xr:uid="{00000000-0005-0000-0000-0000F5350000}"/>
    <cellStyle name="Input 2 4 2 2 2 10" xfId="14289" xr:uid="{00000000-0005-0000-0000-0000F6350000}"/>
    <cellStyle name="Input 2 4 2 2 2 10 2" xfId="14290" xr:uid="{00000000-0005-0000-0000-0000F7350000}"/>
    <cellStyle name="Input 2 4 2 2 2 10 3" xfId="14291" xr:uid="{00000000-0005-0000-0000-0000F8350000}"/>
    <cellStyle name="Input 2 4 2 2 2 10 4" xfId="14292" xr:uid="{00000000-0005-0000-0000-0000F9350000}"/>
    <cellStyle name="Input 2 4 2 2 2 10 5" xfId="14293" xr:uid="{00000000-0005-0000-0000-0000FA350000}"/>
    <cellStyle name="Input 2 4 2 2 2 11" xfId="14294" xr:uid="{00000000-0005-0000-0000-0000FB350000}"/>
    <cellStyle name="Input 2 4 2 2 2 11 2" xfId="14295" xr:uid="{00000000-0005-0000-0000-0000FC350000}"/>
    <cellStyle name="Input 2 4 2 2 2 11 3" xfId="14296" xr:uid="{00000000-0005-0000-0000-0000FD350000}"/>
    <cellStyle name="Input 2 4 2 2 2 11 4" xfId="14297" xr:uid="{00000000-0005-0000-0000-0000FE350000}"/>
    <cellStyle name="Input 2 4 2 2 2 11 5" xfId="14298" xr:uid="{00000000-0005-0000-0000-0000FF350000}"/>
    <cellStyle name="Input 2 4 2 2 2 12" xfId="14299" xr:uid="{00000000-0005-0000-0000-000000360000}"/>
    <cellStyle name="Input 2 4 2 2 2 12 2" xfId="14300" xr:uid="{00000000-0005-0000-0000-000001360000}"/>
    <cellStyle name="Input 2 4 2 2 2 12 3" xfId="14301" xr:uid="{00000000-0005-0000-0000-000002360000}"/>
    <cellStyle name="Input 2 4 2 2 2 12 4" xfId="14302" xr:uid="{00000000-0005-0000-0000-000003360000}"/>
    <cellStyle name="Input 2 4 2 2 2 12 5" xfId="14303" xr:uid="{00000000-0005-0000-0000-000004360000}"/>
    <cellStyle name="Input 2 4 2 2 2 13" xfId="14304" xr:uid="{00000000-0005-0000-0000-000005360000}"/>
    <cellStyle name="Input 2 4 2 2 2 13 2" xfId="14305" xr:uid="{00000000-0005-0000-0000-000006360000}"/>
    <cellStyle name="Input 2 4 2 2 2 13 3" xfId="14306" xr:uid="{00000000-0005-0000-0000-000007360000}"/>
    <cellStyle name="Input 2 4 2 2 2 13 4" xfId="14307" xr:uid="{00000000-0005-0000-0000-000008360000}"/>
    <cellStyle name="Input 2 4 2 2 2 13 5" xfId="14308" xr:uid="{00000000-0005-0000-0000-000009360000}"/>
    <cellStyle name="Input 2 4 2 2 2 14" xfId="14309" xr:uid="{00000000-0005-0000-0000-00000A360000}"/>
    <cellStyle name="Input 2 4 2 2 2 14 2" xfId="14310" xr:uid="{00000000-0005-0000-0000-00000B360000}"/>
    <cellStyle name="Input 2 4 2 2 2 14 3" xfId="14311" xr:uid="{00000000-0005-0000-0000-00000C360000}"/>
    <cellStyle name="Input 2 4 2 2 2 14 4" xfId="14312" xr:uid="{00000000-0005-0000-0000-00000D360000}"/>
    <cellStyle name="Input 2 4 2 2 2 14 5" xfId="14313" xr:uid="{00000000-0005-0000-0000-00000E360000}"/>
    <cellStyle name="Input 2 4 2 2 2 15" xfId="14314" xr:uid="{00000000-0005-0000-0000-00000F360000}"/>
    <cellStyle name="Input 2 4 2 2 2 15 2" xfId="14315" xr:uid="{00000000-0005-0000-0000-000010360000}"/>
    <cellStyle name="Input 2 4 2 2 2 15 3" xfId="14316" xr:uid="{00000000-0005-0000-0000-000011360000}"/>
    <cellStyle name="Input 2 4 2 2 2 15 4" xfId="14317" xr:uid="{00000000-0005-0000-0000-000012360000}"/>
    <cellStyle name="Input 2 4 2 2 2 15 5" xfId="14318" xr:uid="{00000000-0005-0000-0000-000013360000}"/>
    <cellStyle name="Input 2 4 2 2 2 16" xfId="14319" xr:uid="{00000000-0005-0000-0000-000014360000}"/>
    <cellStyle name="Input 2 4 2 2 2 16 2" xfId="14320" xr:uid="{00000000-0005-0000-0000-000015360000}"/>
    <cellStyle name="Input 2 4 2 2 2 16 3" xfId="14321" xr:uid="{00000000-0005-0000-0000-000016360000}"/>
    <cellStyle name="Input 2 4 2 2 2 16 4" xfId="14322" xr:uid="{00000000-0005-0000-0000-000017360000}"/>
    <cellStyle name="Input 2 4 2 2 2 16 5" xfId="14323" xr:uid="{00000000-0005-0000-0000-000018360000}"/>
    <cellStyle name="Input 2 4 2 2 2 17" xfId="14324" xr:uid="{00000000-0005-0000-0000-000019360000}"/>
    <cellStyle name="Input 2 4 2 2 2 17 2" xfId="14325" xr:uid="{00000000-0005-0000-0000-00001A360000}"/>
    <cellStyle name="Input 2 4 2 2 2 17 3" xfId="14326" xr:uid="{00000000-0005-0000-0000-00001B360000}"/>
    <cellStyle name="Input 2 4 2 2 2 17 4" xfId="14327" xr:uid="{00000000-0005-0000-0000-00001C360000}"/>
    <cellStyle name="Input 2 4 2 2 2 17 5" xfId="14328" xr:uid="{00000000-0005-0000-0000-00001D360000}"/>
    <cellStyle name="Input 2 4 2 2 2 18" xfId="14329" xr:uid="{00000000-0005-0000-0000-00001E360000}"/>
    <cellStyle name="Input 2 4 2 2 2 2" xfId="14330" xr:uid="{00000000-0005-0000-0000-00001F360000}"/>
    <cellStyle name="Input 2 4 2 2 2 2 10" xfId="14331" xr:uid="{00000000-0005-0000-0000-000020360000}"/>
    <cellStyle name="Input 2 4 2 2 2 2 2" xfId="14332" xr:uid="{00000000-0005-0000-0000-000021360000}"/>
    <cellStyle name="Input 2 4 2 2 2 2 2 2" xfId="14333" xr:uid="{00000000-0005-0000-0000-000022360000}"/>
    <cellStyle name="Input 2 4 2 2 2 2 2 2 2" xfId="14334" xr:uid="{00000000-0005-0000-0000-000023360000}"/>
    <cellStyle name="Input 2 4 2 2 2 2 2 2 3" xfId="14335" xr:uid="{00000000-0005-0000-0000-000024360000}"/>
    <cellStyle name="Input 2 4 2 2 2 2 2 2 4" xfId="14336" xr:uid="{00000000-0005-0000-0000-000025360000}"/>
    <cellStyle name="Input 2 4 2 2 2 2 2 2 5" xfId="14337" xr:uid="{00000000-0005-0000-0000-000026360000}"/>
    <cellStyle name="Input 2 4 2 2 2 2 2 2 6" xfId="14338" xr:uid="{00000000-0005-0000-0000-000027360000}"/>
    <cellStyle name="Input 2 4 2 2 2 2 2 2 7" xfId="14339" xr:uid="{00000000-0005-0000-0000-000028360000}"/>
    <cellStyle name="Input 2 4 2 2 2 2 2 3" xfId="14340" xr:uid="{00000000-0005-0000-0000-000029360000}"/>
    <cellStyle name="Input 2 4 2 2 2 2 2 4" xfId="14341" xr:uid="{00000000-0005-0000-0000-00002A360000}"/>
    <cellStyle name="Input 2 4 2 2 2 2 3" xfId="14342" xr:uid="{00000000-0005-0000-0000-00002B360000}"/>
    <cellStyle name="Input 2 4 2 2 2 2 3 2" xfId="14343" xr:uid="{00000000-0005-0000-0000-00002C360000}"/>
    <cellStyle name="Input 2 4 2 2 2 2 3 2 2" xfId="14344" xr:uid="{00000000-0005-0000-0000-00002D360000}"/>
    <cellStyle name="Input 2 4 2 2 2 2 3 2 3" xfId="14345" xr:uid="{00000000-0005-0000-0000-00002E360000}"/>
    <cellStyle name="Input 2 4 2 2 2 2 3 2 4" xfId="14346" xr:uid="{00000000-0005-0000-0000-00002F360000}"/>
    <cellStyle name="Input 2 4 2 2 2 2 3 2 5" xfId="14347" xr:uid="{00000000-0005-0000-0000-000030360000}"/>
    <cellStyle name="Input 2 4 2 2 2 2 3 2 6" xfId="14348" xr:uid="{00000000-0005-0000-0000-000031360000}"/>
    <cellStyle name="Input 2 4 2 2 2 2 3 2 7" xfId="14349" xr:uid="{00000000-0005-0000-0000-000032360000}"/>
    <cellStyle name="Input 2 4 2 2 2 2 3 3" xfId="14350" xr:uid="{00000000-0005-0000-0000-000033360000}"/>
    <cellStyle name="Input 2 4 2 2 2 2 3 4" xfId="14351" xr:uid="{00000000-0005-0000-0000-000034360000}"/>
    <cellStyle name="Input 2 4 2 2 2 2 4" xfId="14352" xr:uid="{00000000-0005-0000-0000-000035360000}"/>
    <cellStyle name="Input 2 4 2 2 2 2 4 2" xfId="14353" xr:uid="{00000000-0005-0000-0000-000036360000}"/>
    <cellStyle name="Input 2 4 2 2 2 2 4 2 2" xfId="14354" xr:uid="{00000000-0005-0000-0000-000037360000}"/>
    <cellStyle name="Input 2 4 2 2 2 2 4 2 3" xfId="14355" xr:uid="{00000000-0005-0000-0000-000038360000}"/>
    <cellStyle name="Input 2 4 2 2 2 2 4 2 4" xfId="14356" xr:uid="{00000000-0005-0000-0000-000039360000}"/>
    <cellStyle name="Input 2 4 2 2 2 2 4 2 5" xfId="14357" xr:uid="{00000000-0005-0000-0000-00003A360000}"/>
    <cellStyle name="Input 2 4 2 2 2 2 4 2 6" xfId="14358" xr:uid="{00000000-0005-0000-0000-00003B360000}"/>
    <cellStyle name="Input 2 4 2 2 2 2 4 2 7" xfId="14359" xr:uid="{00000000-0005-0000-0000-00003C360000}"/>
    <cellStyle name="Input 2 4 2 2 2 2 4 3" xfId="14360" xr:uid="{00000000-0005-0000-0000-00003D360000}"/>
    <cellStyle name="Input 2 4 2 2 2 2 4 4" xfId="14361" xr:uid="{00000000-0005-0000-0000-00003E360000}"/>
    <cellStyle name="Input 2 4 2 2 2 2 5" xfId="14362" xr:uid="{00000000-0005-0000-0000-00003F360000}"/>
    <cellStyle name="Input 2 4 2 2 2 2 5 2" xfId="14363" xr:uid="{00000000-0005-0000-0000-000040360000}"/>
    <cellStyle name="Input 2 4 2 2 2 2 5 3" xfId="14364" xr:uid="{00000000-0005-0000-0000-000041360000}"/>
    <cellStyle name="Input 2 4 2 2 2 2 5 4" xfId="14365" xr:uid="{00000000-0005-0000-0000-000042360000}"/>
    <cellStyle name="Input 2 4 2 2 2 2 5 5" xfId="14366" xr:uid="{00000000-0005-0000-0000-000043360000}"/>
    <cellStyle name="Input 2 4 2 2 2 2 5 6" xfId="14367" xr:uid="{00000000-0005-0000-0000-000044360000}"/>
    <cellStyle name="Input 2 4 2 2 2 2 5 7" xfId="14368" xr:uid="{00000000-0005-0000-0000-000045360000}"/>
    <cellStyle name="Input 2 4 2 2 2 2 5 8" xfId="14369" xr:uid="{00000000-0005-0000-0000-000046360000}"/>
    <cellStyle name="Input 2 4 2 2 2 2 6" xfId="14370" xr:uid="{00000000-0005-0000-0000-000047360000}"/>
    <cellStyle name="Input 2 4 2 2 2 2 6 2" xfId="14371" xr:uid="{00000000-0005-0000-0000-000048360000}"/>
    <cellStyle name="Input 2 4 2 2 2 2 6 3" xfId="14372" xr:uid="{00000000-0005-0000-0000-000049360000}"/>
    <cellStyle name="Input 2 4 2 2 2 2 6 4" xfId="14373" xr:uid="{00000000-0005-0000-0000-00004A360000}"/>
    <cellStyle name="Input 2 4 2 2 2 2 6 5" xfId="14374" xr:uid="{00000000-0005-0000-0000-00004B360000}"/>
    <cellStyle name="Input 2 4 2 2 2 2 6 6" xfId="14375" xr:uid="{00000000-0005-0000-0000-00004C360000}"/>
    <cellStyle name="Input 2 4 2 2 2 2 6 7" xfId="14376" xr:uid="{00000000-0005-0000-0000-00004D360000}"/>
    <cellStyle name="Input 2 4 2 2 2 2 7" xfId="14377" xr:uid="{00000000-0005-0000-0000-00004E360000}"/>
    <cellStyle name="Input 2 4 2 2 2 2 8" xfId="14378" xr:uid="{00000000-0005-0000-0000-00004F360000}"/>
    <cellStyle name="Input 2 4 2 2 2 2 9" xfId="14379" xr:uid="{00000000-0005-0000-0000-000050360000}"/>
    <cellStyle name="Input 2 4 2 2 2 3" xfId="14380" xr:uid="{00000000-0005-0000-0000-000051360000}"/>
    <cellStyle name="Input 2 4 2 2 2 3 2" xfId="14381" xr:uid="{00000000-0005-0000-0000-000052360000}"/>
    <cellStyle name="Input 2 4 2 2 2 3 2 2" xfId="14382" xr:uid="{00000000-0005-0000-0000-000053360000}"/>
    <cellStyle name="Input 2 4 2 2 2 3 2 3" xfId="14383" xr:uid="{00000000-0005-0000-0000-000054360000}"/>
    <cellStyle name="Input 2 4 2 2 2 3 2 4" xfId="14384" xr:uid="{00000000-0005-0000-0000-000055360000}"/>
    <cellStyle name="Input 2 4 2 2 2 3 2 5" xfId="14385" xr:uid="{00000000-0005-0000-0000-000056360000}"/>
    <cellStyle name="Input 2 4 2 2 2 3 2 6" xfId="14386" xr:uid="{00000000-0005-0000-0000-000057360000}"/>
    <cellStyle name="Input 2 4 2 2 2 3 2 7" xfId="14387" xr:uid="{00000000-0005-0000-0000-000058360000}"/>
    <cellStyle name="Input 2 4 2 2 2 3 3" xfId="14388" xr:uid="{00000000-0005-0000-0000-000059360000}"/>
    <cellStyle name="Input 2 4 2 2 2 3 4" xfId="14389" xr:uid="{00000000-0005-0000-0000-00005A360000}"/>
    <cellStyle name="Input 2 4 2 2 2 3 5" xfId="14390" xr:uid="{00000000-0005-0000-0000-00005B360000}"/>
    <cellStyle name="Input 2 4 2 2 2 4" xfId="14391" xr:uid="{00000000-0005-0000-0000-00005C360000}"/>
    <cellStyle name="Input 2 4 2 2 2 4 2" xfId="14392" xr:uid="{00000000-0005-0000-0000-00005D360000}"/>
    <cellStyle name="Input 2 4 2 2 2 4 2 2" xfId="14393" xr:uid="{00000000-0005-0000-0000-00005E360000}"/>
    <cellStyle name="Input 2 4 2 2 2 4 2 3" xfId="14394" xr:uid="{00000000-0005-0000-0000-00005F360000}"/>
    <cellStyle name="Input 2 4 2 2 2 4 2 4" xfId="14395" xr:uid="{00000000-0005-0000-0000-000060360000}"/>
    <cellStyle name="Input 2 4 2 2 2 4 2 5" xfId="14396" xr:uid="{00000000-0005-0000-0000-000061360000}"/>
    <cellStyle name="Input 2 4 2 2 2 4 2 6" xfId="14397" xr:uid="{00000000-0005-0000-0000-000062360000}"/>
    <cellStyle name="Input 2 4 2 2 2 4 2 7" xfId="14398" xr:uid="{00000000-0005-0000-0000-000063360000}"/>
    <cellStyle name="Input 2 4 2 2 2 4 3" xfId="14399" xr:uid="{00000000-0005-0000-0000-000064360000}"/>
    <cellStyle name="Input 2 4 2 2 2 4 4" xfId="14400" xr:uid="{00000000-0005-0000-0000-000065360000}"/>
    <cellStyle name="Input 2 4 2 2 2 4 5" xfId="14401" xr:uid="{00000000-0005-0000-0000-000066360000}"/>
    <cellStyle name="Input 2 4 2 2 2 5" xfId="14402" xr:uid="{00000000-0005-0000-0000-000067360000}"/>
    <cellStyle name="Input 2 4 2 2 2 5 2" xfId="14403" xr:uid="{00000000-0005-0000-0000-000068360000}"/>
    <cellStyle name="Input 2 4 2 2 2 5 2 2" xfId="14404" xr:uid="{00000000-0005-0000-0000-000069360000}"/>
    <cellStyle name="Input 2 4 2 2 2 5 2 3" xfId="14405" xr:uid="{00000000-0005-0000-0000-00006A360000}"/>
    <cellStyle name="Input 2 4 2 2 2 5 2 4" xfId="14406" xr:uid="{00000000-0005-0000-0000-00006B360000}"/>
    <cellStyle name="Input 2 4 2 2 2 5 2 5" xfId="14407" xr:uid="{00000000-0005-0000-0000-00006C360000}"/>
    <cellStyle name="Input 2 4 2 2 2 5 2 6" xfId="14408" xr:uid="{00000000-0005-0000-0000-00006D360000}"/>
    <cellStyle name="Input 2 4 2 2 2 5 2 7" xfId="14409" xr:uid="{00000000-0005-0000-0000-00006E360000}"/>
    <cellStyle name="Input 2 4 2 2 2 5 3" xfId="14410" xr:uid="{00000000-0005-0000-0000-00006F360000}"/>
    <cellStyle name="Input 2 4 2 2 2 5 4" xfId="14411" xr:uid="{00000000-0005-0000-0000-000070360000}"/>
    <cellStyle name="Input 2 4 2 2 2 5 5" xfId="14412" xr:uid="{00000000-0005-0000-0000-000071360000}"/>
    <cellStyle name="Input 2 4 2 2 2 6" xfId="14413" xr:uid="{00000000-0005-0000-0000-000072360000}"/>
    <cellStyle name="Input 2 4 2 2 2 6 2" xfId="14414" xr:uid="{00000000-0005-0000-0000-000073360000}"/>
    <cellStyle name="Input 2 4 2 2 2 6 3" xfId="14415" xr:uid="{00000000-0005-0000-0000-000074360000}"/>
    <cellStyle name="Input 2 4 2 2 2 6 4" xfId="14416" xr:uid="{00000000-0005-0000-0000-000075360000}"/>
    <cellStyle name="Input 2 4 2 2 2 6 5" xfId="14417" xr:uid="{00000000-0005-0000-0000-000076360000}"/>
    <cellStyle name="Input 2 4 2 2 2 6 6" xfId="14418" xr:uid="{00000000-0005-0000-0000-000077360000}"/>
    <cellStyle name="Input 2 4 2 2 2 6 7" xfId="14419" xr:uid="{00000000-0005-0000-0000-000078360000}"/>
    <cellStyle name="Input 2 4 2 2 2 6 8" xfId="14420" xr:uid="{00000000-0005-0000-0000-000079360000}"/>
    <cellStyle name="Input 2 4 2 2 2 7" xfId="14421" xr:uid="{00000000-0005-0000-0000-00007A360000}"/>
    <cellStyle name="Input 2 4 2 2 2 7 2" xfId="14422" xr:uid="{00000000-0005-0000-0000-00007B360000}"/>
    <cellStyle name="Input 2 4 2 2 2 7 3" xfId="14423" xr:uid="{00000000-0005-0000-0000-00007C360000}"/>
    <cellStyle name="Input 2 4 2 2 2 7 4" xfId="14424" xr:uid="{00000000-0005-0000-0000-00007D360000}"/>
    <cellStyle name="Input 2 4 2 2 2 7 5" xfId="14425" xr:uid="{00000000-0005-0000-0000-00007E360000}"/>
    <cellStyle name="Input 2 4 2 2 2 7 6" xfId="14426" xr:uid="{00000000-0005-0000-0000-00007F360000}"/>
    <cellStyle name="Input 2 4 2 2 2 7 7" xfId="14427" xr:uid="{00000000-0005-0000-0000-000080360000}"/>
    <cellStyle name="Input 2 4 2 2 2 8" xfId="14428" xr:uid="{00000000-0005-0000-0000-000081360000}"/>
    <cellStyle name="Input 2 4 2 2 2 8 2" xfId="14429" xr:uid="{00000000-0005-0000-0000-000082360000}"/>
    <cellStyle name="Input 2 4 2 2 2 8 3" xfId="14430" xr:uid="{00000000-0005-0000-0000-000083360000}"/>
    <cellStyle name="Input 2 4 2 2 2 8 4" xfId="14431" xr:uid="{00000000-0005-0000-0000-000084360000}"/>
    <cellStyle name="Input 2 4 2 2 2 8 5" xfId="14432" xr:uid="{00000000-0005-0000-0000-000085360000}"/>
    <cellStyle name="Input 2 4 2 2 2 9" xfId="14433" xr:uid="{00000000-0005-0000-0000-000086360000}"/>
    <cellStyle name="Input 2 4 2 2 2 9 2" xfId="14434" xr:uid="{00000000-0005-0000-0000-000087360000}"/>
    <cellStyle name="Input 2 4 2 2 2 9 3" xfId="14435" xr:uid="{00000000-0005-0000-0000-000088360000}"/>
    <cellStyle name="Input 2 4 2 2 2 9 4" xfId="14436" xr:uid="{00000000-0005-0000-0000-000089360000}"/>
    <cellStyle name="Input 2 4 2 2 2 9 5" xfId="14437" xr:uid="{00000000-0005-0000-0000-00008A360000}"/>
    <cellStyle name="Input 2 4 2 2 3" xfId="14438" xr:uid="{00000000-0005-0000-0000-00008B360000}"/>
    <cellStyle name="Input 2 4 2 2 3 10" xfId="14439" xr:uid="{00000000-0005-0000-0000-00008C360000}"/>
    <cellStyle name="Input 2 4 2 2 3 2" xfId="14440" xr:uid="{00000000-0005-0000-0000-00008D360000}"/>
    <cellStyle name="Input 2 4 2 2 3 2 2" xfId="14441" xr:uid="{00000000-0005-0000-0000-00008E360000}"/>
    <cellStyle name="Input 2 4 2 2 3 2 2 2" xfId="14442" xr:uid="{00000000-0005-0000-0000-00008F360000}"/>
    <cellStyle name="Input 2 4 2 2 3 2 2 3" xfId="14443" xr:uid="{00000000-0005-0000-0000-000090360000}"/>
    <cellStyle name="Input 2 4 2 2 3 2 2 4" xfId="14444" xr:uid="{00000000-0005-0000-0000-000091360000}"/>
    <cellStyle name="Input 2 4 2 2 3 2 2 5" xfId="14445" xr:uid="{00000000-0005-0000-0000-000092360000}"/>
    <cellStyle name="Input 2 4 2 2 3 2 2 6" xfId="14446" xr:uid="{00000000-0005-0000-0000-000093360000}"/>
    <cellStyle name="Input 2 4 2 2 3 2 2 7" xfId="14447" xr:uid="{00000000-0005-0000-0000-000094360000}"/>
    <cellStyle name="Input 2 4 2 2 3 2 3" xfId="14448" xr:uid="{00000000-0005-0000-0000-000095360000}"/>
    <cellStyle name="Input 2 4 2 2 3 2 4" xfId="14449" xr:uid="{00000000-0005-0000-0000-000096360000}"/>
    <cellStyle name="Input 2 4 2 2 3 3" xfId="14450" xr:uid="{00000000-0005-0000-0000-000097360000}"/>
    <cellStyle name="Input 2 4 2 2 3 3 2" xfId="14451" xr:uid="{00000000-0005-0000-0000-000098360000}"/>
    <cellStyle name="Input 2 4 2 2 3 3 2 2" xfId="14452" xr:uid="{00000000-0005-0000-0000-000099360000}"/>
    <cellStyle name="Input 2 4 2 2 3 3 2 3" xfId="14453" xr:uid="{00000000-0005-0000-0000-00009A360000}"/>
    <cellStyle name="Input 2 4 2 2 3 3 2 4" xfId="14454" xr:uid="{00000000-0005-0000-0000-00009B360000}"/>
    <cellStyle name="Input 2 4 2 2 3 3 2 5" xfId="14455" xr:uid="{00000000-0005-0000-0000-00009C360000}"/>
    <cellStyle name="Input 2 4 2 2 3 3 2 6" xfId="14456" xr:uid="{00000000-0005-0000-0000-00009D360000}"/>
    <cellStyle name="Input 2 4 2 2 3 3 2 7" xfId="14457" xr:uid="{00000000-0005-0000-0000-00009E360000}"/>
    <cellStyle name="Input 2 4 2 2 3 3 3" xfId="14458" xr:uid="{00000000-0005-0000-0000-00009F360000}"/>
    <cellStyle name="Input 2 4 2 2 3 3 4" xfId="14459" xr:uid="{00000000-0005-0000-0000-0000A0360000}"/>
    <cellStyle name="Input 2 4 2 2 3 4" xfId="14460" xr:uid="{00000000-0005-0000-0000-0000A1360000}"/>
    <cellStyle name="Input 2 4 2 2 3 4 2" xfId="14461" xr:uid="{00000000-0005-0000-0000-0000A2360000}"/>
    <cellStyle name="Input 2 4 2 2 3 4 2 2" xfId="14462" xr:uid="{00000000-0005-0000-0000-0000A3360000}"/>
    <cellStyle name="Input 2 4 2 2 3 4 2 3" xfId="14463" xr:uid="{00000000-0005-0000-0000-0000A4360000}"/>
    <cellStyle name="Input 2 4 2 2 3 4 2 4" xfId="14464" xr:uid="{00000000-0005-0000-0000-0000A5360000}"/>
    <cellStyle name="Input 2 4 2 2 3 4 2 5" xfId="14465" xr:uid="{00000000-0005-0000-0000-0000A6360000}"/>
    <cellStyle name="Input 2 4 2 2 3 4 2 6" xfId="14466" xr:uid="{00000000-0005-0000-0000-0000A7360000}"/>
    <cellStyle name="Input 2 4 2 2 3 4 2 7" xfId="14467" xr:uid="{00000000-0005-0000-0000-0000A8360000}"/>
    <cellStyle name="Input 2 4 2 2 3 4 3" xfId="14468" xr:uid="{00000000-0005-0000-0000-0000A9360000}"/>
    <cellStyle name="Input 2 4 2 2 3 4 4" xfId="14469" xr:uid="{00000000-0005-0000-0000-0000AA360000}"/>
    <cellStyle name="Input 2 4 2 2 3 5" xfId="14470" xr:uid="{00000000-0005-0000-0000-0000AB360000}"/>
    <cellStyle name="Input 2 4 2 2 3 5 2" xfId="14471" xr:uid="{00000000-0005-0000-0000-0000AC360000}"/>
    <cellStyle name="Input 2 4 2 2 3 5 3" xfId="14472" xr:uid="{00000000-0005-0000-0000-0000AD360000}"/>
    <cellStyle name="Input 2 4 2 2 3 5 4" xfId="14473" xr:uid="{00000000-0005-0000-0000-0000AE360000}"/>
    <cellStyle name="Input 2 4 2 2 3 5 5" xfId="14474" xr:uid="{00000000-0005-0000-0000-0000AF360000}"/>
    <cellStyle name="Input 2 4 2 2 3 5 6" xfId="14475" xr:uid="{00000000-0005-0000-0000-0000B0360000}"/>
    <cellStyle name="Input 2 4 2 2 3 5 7" xfId="14476" xr:uid="{00000000-0005-0000-0000-0000B1360000}"/>
    <cellStyle name="Input 2 4 2 2 3 5 8" xfId="14477" xr:uid="{00000000-0005-0000-0000-0000B2360000}"/>
    <cellStyle name="Input 2 4 2 2 3 6" xfId="14478" xr:uid="{00000000-0005-0000-0000-0000B3360000}"/>
    <cellStyle name="Input 2 4 2 2 3 6 2" xfId="14479" xr:uid="{00000000-0005-0000-0000-0000B4360000}"/>
    <cellStyle name="Input 2 4 2 2 3 6 3" xfId="14480" xr:uid="{00000000-0005-0000-0000-0000B5360000}"/>
    <cellStyle name="Input 2 4 2 2 3 6 4" xfId="14481" xr:uid="{00000000-0005-0000-0000-0000B6360000}"/>
    <cellStyle name="Input 2 4 2 2 3 6 5" xfId="14482" xr:uid="{00000000-0005-0000-0000-0000B7360000}"/>
    <cellStyle name="Input 2 4 2 2 3 6 6" xfId="14483" xr:uid="{00000000-0005-0000-0000-0000B8360000}"/>
    <cellStyle name="Input 2 4 2 2 3 6 7" xfId="14484" xr:uid="{00000000-0005-0000-0000-0000B9360000}"/>
    <cellStyle name="Input 2 4 2 2 3 7" xfId="14485" xr:uid="{00000000-0005-0000-0000-0000BA360000}"/>
    <cellStyle name="Input 2 4 2 2 3 8" xfId="14486" xr:uid="{00000000-0005-0000-0000-0000BB360000}"/>
    <cellStyle name="Input 2 4 2 2 3 9" xfId="14487" xr:uid="{00000000-0005-0000-0000-0000BC360000}"/>
    <cellStyle name="Input 2 4 2 2 4" xfId="14488" xr:uid="{00000000-0005-0000-0000-0000BD360000}"/>
    <cellStyle name="Input 2 4 2 2 4 10" xfId="14489" xr:uid="{00000000-0005-0000-0000-0000BE360000}"/>
    <cellStyle name="Input 2 4 2 2 4 2" xfId="14490" xr:uid="{00000000-0005-0000-0000-0000BF360000}"/>
    <cellStyle name="Input 2 4 2 2 4 2 2" xfId="14491" xr:uid="{00000000-0005-0000-0000-0000C0360000}"/>
    <cellStyle name="Input 2 4 2 2 4 2 2 2" xfId="14492" xr:uid="{00000000-0005-0000-0000-0000C1360000}"/>
    <cellStyle name="Input 2 4 2 2 4 2 2 3" xfId="14493" xr:uid="{00000000-0005-0000-0000-0000C2360000}"/>
    <cellStyle name="Input 2 4 2 2 4 2 2 4" xfId="14494" xr:uid="{00000000-0005-0000-0000-0000C3360000}"/>
    <cellStyle name="Input 2 4 2 2 4 2 2 5" xfId="14495" xr:uid="{00000000-0005-0000-0000-0000C4360000}"/>
    <cellStyle name="Input 2 4 2 2 4 2 2 6" xfId="14496" xr:uid="{00000000-0005-0000-0000-0000C5360000}"/>
    <cellStyle name="Input 2 4 2 2 4 2 2 7" xfId="14497" xr:uid="{00000000-0005-0000-0000-0000C6360000}"/>
    <cellStyle name="Input 2 4 2 2 4 2 3" xfId="14498" xr:uid="{00000000-0005-0000-0000-0000C7360000}"/>
    <cellStyle name="Input 2 4 2 2 4 2 4" xfId="14499" xr:uid="{00000000-0005-0000-0000-0000C8360000}"/>
    <cellStyle name="Input 2 4 2 2 4 3" xfId="14500" xr:uid="{00000000-0005-0000-0000-0000C9360000}"/>
    <cellStyle name="Input 2 4 2 2 4 3 2" xfId="14501" xr:uid="{00000000-0005-0000-0000-0000CA360000}"/>
    <cellStyle name="Input 2 4 2 2 4 3 2 2" xfId="14502" xr:uid="{00000000-0005-0000-0000-0000CB360000}"/>
    <cellStyle name="Input 2 4 2 2 4 3 2 3" xfId="14503" xr:uid="{00000000-0005-0000-0000-0000CC360000}"/>
    <cellStyle name="Input 2 4 2 2 4 3 2 4" xfId="14504" xr:uid="{00000000-0005-0000-0000-0000CD360000}"/>
    <cellStyle name="Input 2 4 2 2 4 3 2 5" xfId="14505" xr:uid="{00000000-0005-0000-0000-0000CE360000}"/>
    <cellStyle name="Input 2 4 2 2 4 3 2 6" xfId="14506" xr:uid="{00000000-0005-0000-0000-0000CF360000}"/>
    <cellStyle name="Input 2 4 2 2 4 3 2 7" xfId="14507" xr:uid="{00000000-0005-0000-0000-0000D0360000}"/>
    <cellStyle name="Input 2 4 2 2 4 3 3" xfId="14508" xr:uid="{00000000-0005-0000-0000-0000D1360000}"/>
    <cellStyle name="Input 2 4 2 2 4 3 4" xfId="14509" xr:uid="{00000000-0005-0000-0000-0000D2360000}"/>
    <cellStyle name="Input 2 4 2 2 4 4" xfId="14510" xr:uid="{00000000-0005-0000-0000-0000D3360000}"/>
    <cellStyle name="Input 2 4 2 2 4 4 2" xfId="14511" xr:uid="{00000000-0005-0000-0000-0000D4360000}"/>
    <cellStyle name="Input 2 4 2 2 4 4 2 2" xfId="14512" xr:uid="{00000000-0005-0000-0000-0000D5360000}"/>
    <cellStyle name="Input 2 4 2 2 4 4 2 3" xfId="14513" xr:uid="{00000000-0005-0000-0000-0000D6360000}"/>
    <cellStyle name="Input 2 4 2 2 4 4 2 4" xfId="14514" xr:uid="{00000000-0005-0000-0000-0000D7360000}"/>
    <cellStyle name="Input 2 4 2 2 4 4 2 5" xfId="14515" xr:uid="{00000000-0005-0000-0000-0000D8360000}"/>
    <cellStyle name="Input 2 4 2 2 4 4 2 6" xfId="14516" xr:uid="{00000000-0005-0000-0000-0000D9360000}"/>
    <cellStyle name="Input 2 4 2 2 4 4 2 7" xfId="14517" xr:uid="{00000000-0005-0000-0000-0000DA360000}"/>
    <cellStyle name="Input 2 4 2 2 4 4 3" xfId="14518" xr:uid="{00000000-0005-0000-0000-0000DB360000}"/>
    <cellStyle name="Input 2 4 2 2 4 4 4" xfId="14519" xr:uid="{00000000-0005-0000-0000-0000DC360000}"/>
    <cellStyle name="Input 2 4 2 2 4 5" xfId="14520" xr:uid="{00000000-0005-0000-0000-0000DD360000}"/>
    <cellStyle name="Input 2 4 2 2 4 5 2" xfId="14521" xr:uid="{00000000-0005-0000-0000-0000DE360000}"/>
    <cellStyle name="Input 2 4 2 2 4 5 3" xfId="14522" xr:uid="{00000000-0005-0000-0000-0000DF360000}"/>
    <cellStyle name="Input 2 4 2 2 4 5 4" xfId="14523" xr:uid="{00000000-0005-0000-0000-0000E0360000}"/>
    <cellStyle name="Input 2 4 2 2 4 5 5" xfId="14524" xr:uid="{00000000-0005-0000-0000-0000E1360000}"/>
    <cellStyle name="Input 2 4 2 2 4 5 6" xfId="14525" xr:uid="{00000000-0005-0000-0000-0000E2360000}"/>
    <cellStyle name="Input 2 4 2 2 4 5 7" xfId="14526" xr:uid="{00000000-0005-0000-0000-0000E3360000}"/>
    <cellStyle name="Input 2 4 2 2 4 5 8" xfId="14527" xr:uid="{00000000-0005-0000-0000-0000E4360000}"/>
    <cellStyle name="Input 2 4 2 2 4 6" xfId="14528" xr:uid="{00000000-0005-0000-0000-0000E5360000}"/>
    <cellStyle name="Input 2 4 2 2 4 6 2" xfId="14529" xr:uid="{00000000-0005-0000-0000-0000E6360000}"/>
    <cellStyle name="Input 2 4 2 2 4 6 3" xfId="14530" xr:uid="{00000000-0005-0000-0000-0000E7360000}"/>
    <cellStyle name="Input 2 4 2 2 4 6 4" xfId="14531" xr:uid="{00000000-0005-0000-0000-0000E8360000}"/>
    <cellStyle name="Input 2 4 2 2 4 6 5" xfId="14532" xr:uid="{00000000-0005-0000-0000-0000E9360000}"/>
    <cellStyle name="Input 2 4 2 2 4 6 6" xfId="14533" xr:uid="{00000000-0005-0000-0000-0000EA360000}"/>
    <cellStyle name="Input 2 4 2 2 4 6 7" xfId="14534" xr:uid="{00000000-0005-0000-0000-0000EB360000}"/>
    <cellStyle name="Input 2 4 2 2 4 7" xfId="14535" xr:uid="{00000000-0005-0000-0000-0000EC360000}"/>
    <cellStyle name="Input 2 4 2 2 4 8" xfId="14536" xr:uid="{00000000-0005-0000-0000-0000ED360000}"/>
    <cellStyle name="Input 2 4 2 2 4 9" xfId="14537" xr:uid="{00000000-0005-0000-0000-0000EE360000}"/>
    <cellStyle name="Input 2 4 2 2 5" xfId="14538" xr:uid="{00000000-0005-0000-0000-0000EF360000}"/>
    <cellStyle name="Input 2 4 2 2 5 2" xfId="14539" xr:uid="{00000000-0005-0000-0000-0000F0360000}"/>
    <cellStyle name="Input 2 4 2 2 5 2 2" xfId="14540" xr:uid="{00000000-0005-0000-0000-0000F1360000}"/>
    <cellStyle name="Input 2 4 2 2 5 2 3" xfId="14541" xr:uid="{00000000-0005-0000-0000-0000F2360000}"/>
    <cellStyle name="Input 2 4 2 2 5 2 4" xfId="14542" xr:uid="{00000000-0005-0000-0000-0000F3360000}"/>
    <cellStyle name="Input 2 4 2 2 5 2 5" xfId="14543" xr:uid="{00000000-0005-0000-0000-0000F4360000}"/>
    <cellStyle name="Input 2 4 2 2 5 2 6" xfId="14544" xr:uid="{00000000-0005-0000-0000-0000F5360000}"/>
    <cellStyle name="Input 2 4 2 2 5 2 7" xfId="14545" xr:uid="{00000000-0005-0000-0000-0000F6360000}"/>
    <cellStyle name="Input 2 4 2 2 5 3" xfId="14546" xr:uid="{00000000-0005-0000-0000-0000F7360000}"/>
    <cellStyle name="Input 2 4 2 2 5 4" xfId="14547" xr:uid="{00000000-0005-0000-0000-0000F8360000}"/>
    <cellStyle name="Input 2 4 2 2 5 5" xfId="14548" xr:uid="{00000000-0005-0000-0000-0000F9360000}"/>
    <cellStyle name="Input 2 4 2 2 6" xfId="14549" xr:uid="{00000000-0005-0000-0000-0000FA360000}"/>
    <cellStyle name="Input 2 4 2 2 6 2" xfId="14550" xr:uid="{00000000-0005-0000-0000-0000FB360000}"/>
    <cellStyle name="Input 2 4 2 2 6 2 2" xfId="14551" xr:uid="{00000000-0005-0000-0000-0000FC360000}"/>
    <cellStyle name="Input 2 4 2 2 6 2 3" xfId="14552" xr:uid="{00000000-0005-0000-0000-0000FD360000}"/>
    <cellStyle name="Input 2 4 2 2 6 2 4" xfId="14553" xr:uid="{00000000-0005-0000-0000-0000FE360000}"/>
    <cellStyle name="Input 2 4 2 2 6 2 5" xfId="14554" xr:uid="{00000000-0005-0000-0000-0000FF360000}"/>
    <cellStyle name="Input 2 4 2 2 6 2 6" xfId="14555" xr:uid="{00000000-0005-0000-0000-000000370000}"/>
    <cellStyle name="Input 2 4 2 2 6 2 7" xfId="14556" xr:uid="{00000000-0005-0000-0000-000001370000}"/>
    <cellStyle name="Input 2 4 2 2 6 3" xfId="14557" xr:uid="{00000000-0005-0000-0000-000002370000}"/>
    <cellStyle name="Input 2 4 2 2 6 4" xfId="14558" xr:uid="{00000000-0005-0000-0000-000003370000}"/>
    <cellStyle name="Input 2 4 2 2 6 5" xfId="14559" xr:uid="{00000000-0005-0000-0000-000004370000}"/>
    <cellStyle name="Input 2 4 2 2 7" xfId="14560" xr:uid="{00000000-0005-0000-0000-000005370000}"/>
    <cellStyle name="Input 2 4 2 2 7 2" xfId="14561" xr:uid="{00000000-0005-0000-0000-000006370000}"/>
    <cellStyle name="Input 2 4 2 2 7 2 2" xfId="14562" xr:uid="{00000000-0005-0000-0000-000007370000}"/>
    <cellStyle name="Input 2 4 2 2 7 2 3" xfId="14563" xr:uid="{00000000-0005-0000-0000-000008370000}"/>
    <cellStyle name="Input 2 4 2 2 7 2 4" xfId="14564" xr:uid="{00000000-0005-0000-0000-000009370000}"/>
    <cellStyle name="Input 2 4 2 2 7 2 5" xfId="14565" xr:uid="{00000000-0005-0000-0000-00000A370000}"/>
    <cellStyle name="Input 2 4 2 2 7 2 6" xfId="14566" xr:uid="{00000000-0005-0000-0000-00000B370000}"/>
    <cellStyle name="Input 2 4 2 2 7 2 7" xfId="14567" xr:uid="{00000000-0005-0000-0000-00000C370000}"/>
    <cellStyle name="Input 2 4 2 2 7 3" xfId="14568" xr:uid="{00000000-0005-0000-0000-00000D370000}"/>
    <cellStyle name="Input 2 4 2 2 7 4" xfId="14569" xr:uid="{00000000-0005-0000-0000-00000E370000}"/>
    <cellStyle name="Input 2 4 2 2 7 5" xfId="14570" xr:uid="{00000000-0005-0000-0000-00000F370000}"/>
    <cellStyle name="Input 2 4 2 2 8" xfId="14571" xr:uid="{00000000-0005-0000-0000-000010370000}"/>
    <cellStyle name="Input 2 4 2 2 8 2" xfId="14572" xr:uid="{00000000-0005-0000-0000-000011370000}"/>
    <cellStyle name="Input 2 4 2 2 8 2 2" xfId="14573" xr:uid="{00000000-0005-0000-0000-000012370000}"/>
    <cellStyle name="Input 2 4 2 2 8 2 3" xfId="14574" xr:uid="{00000000-0005-0000-0000-000013370000}"/>
    <cellStyle name="Input 2 4 2 2 8 2 4" xfId="14575" xr:uid="{00000000-0005-0000-0000-000014370000}"/>
    <cellStyle name="Input 2 4 2 2 8 2 5" xfId="14576" xr:uid="{00000000-0005-0000-0000-000015370000}"/>
    <cellStyle name="Input 2 4 2 2 8 2 6" xfId="14577" xr:uid="{00000000-0005-0000-0000-000016370000}"/>
    <cellStyle name="Input 2 4 2 2 8 2 7" xfId="14578" xr:uid="{00000000-0005-0000-0000-000017370000}"/>
    <cellStyle name="Input 2 4 2 2 8 3" xfId="14579" xr:uid="{00000000-0005-0000-0000-000018370000}"/>
    <cellStyle name="Input 2 4 2 2 8 4" xfId="14580" xr:uid="{00000000-0005-0000-0000-000019370000}"/>
    <cellStyle name="Input 2 4 2 2 8 5" xfId="14581" xr:uid="{00000000-0005-0000-0000-00001A370000}"/>
    <cellStyle name="Input 2 4 2 2 9" xfId="14582" xr:uid="{00000000-0005-0000-0000-00001B370000}"/>
    <cellStyle name="Input 2 4 2 2 9 2" xfId="14583" xr:uid="{00000000-0005-0000-0000-00001C370000}"/>
    <cellStyle name="Input 2 4 2 2 9 3" xfId="14584" xr:uid="{00000000-0005-0000-0000-00001D370000}"/>
    <cellStyle name="Input 2 4 2 2 9 4" xfId="14585" xr:uid="{00000000-0005-0000-0000-00001E370000}"/>
    <cellStyle name="Input 2 4 2 2 9 5" xfId="14586" xr:uid="{00000000-0005-0000-0000-00001F370000}"/>
    <cellStyle name="Input 2 4 2 2 9 6" xfId="14587" xr:uid="{00000000-0005-0000-0000-000020370000}"/>
    <cellStyle name="Input 2 4 2 2 9 7" xfId="14588" xr:uid="{00000000-0005-0000-0000-000021370000}"/>
    <cellStyle name="Input 2 4 2 2 9 8" xfId="14589" xr:uid="{00000000-0005-0000-0000-000022370000}"/>
    <cellStyle name="Input 2 4 2 3" xfId="14590" xr:uid="{00000000-0005-0000-0000-000023370000}"/>
    <cellStyle name="Input 2 4 2 3 10" xfId="14591" xr:uid="{00000000-0005-0000-0000-000024370000}"/>
    <cellStyle name="Input 2 4 2 3 10 2" xfId="14592" xr:uid="{00000000-0005-0000-0000-000025370000}"/>
    <cellStyle name="Input 2 4 2 3 10 3" xfId="14593" xr:uid="{00000000-0005-0000-0000-000026370000}"/>
    <cellStyle name="Input 2 4 2 3 10 4" xfId="14594" xr:uid="{00000000-0005-0000-0000-000027370000}"/>
    <cellStyle name="Input 2 4 2 3 10 5" xfId="14595" xr:uid="{00000000-0005-0000-0000-000028370000}"/>
    <cellStyle name="Input 2 4 2 3 11" xfId="14596" xr:uid="{00000000-0005-0000-0000-000029370000}"/>
    <cellStyle name="Input 2 4 2 3 11 2" xfId="14597" xr:uid="{00000000-0005-0000-0000-00002A370000}"/>
    <cellStyle name="Input 2 4 2 3 11 3" xfId="14598" xr:uid="{00000000-0005-0000-0000-00002B370000}"/>
    <cellStyle name="Input 2 4 2 3 11 4" xfId="14599" xr:uid="{00000000-0005-0000-0000-00002C370000}"/>
    <cellStyle name="Input 2 4 2 3 11 5" xfId="14600" xr:uid="{00000000-0005-0000-0000-00002D370000}"/>
    <cellStyle name="Input 2 4 2 3 12" xfId="14601" xr:uid="{00000000-0005-0000-0000-00002E370000}"/>
    <cellStyle name="Input 2 4 2 3 12 2" xfId="14602" xr:uid="{00000000-0005-0000-0000-00002F370000}"/>
    <cellStyle name="Input 2 4 2 3 12 3" xfId="14603" xr:uid="{00000000-0005-0000-0000-000030370000}"/>
    <cellStyle name="Input 2 4 2 3 12 4" xfId="14604" xr:uid="{00000000-0005-0000-0000-000031370000}"/>
    <cellStyle name="Input 2 4 2 3 12 5" xfId="14605" xr:uid="{00000000-0005-0000-0000-000032370000}"/>
    <cellStyle name="Input 2 4 2 3 13" xfId="14606" xr:uid="{00000000-0005-0000-0000-000033370000}"/>
    <cellStyle name="Input 2 4 2 3 13 2" xfId="14607" xr:uid="{00000000-0005-0000-0000-000034370000}"/>
    <cellStyle name="Input 2 4 2 3 13 3" xfId="14608" xr:uid="{00000000-0005-0000-0000-000035370000}"/>
    <cellStyle name="Input 2 4 2 3 13 4" xfId="14609" xr:uid="{00000000-0005-0000-0000-000036370000}"/>
    <cellStyle name="Input 2 4 2 3 13 5" xfId="14610" xr:uid="{00000000-0005-0000-0000-000037370000}"/>
    <cellStyle name="Input 2 4 2 3 14" xfId="14611" xr:uid="{00000000-0005-0000-0000-000038370000}"/>
    <cellStyle name="Input 2 4 2 3 14 2" xfId="14612" xr:uid="{00000000-0005-0000-0000-000039370000}"/>
    <cellStyle name="Input 2 4 2 3 14 3" xfId="14613" xr:uid="{00000000-0005-0000-0000-00003A370000}"/>
    <cellStyle name="Input 2 4 2 3 14 4" xfId="14614" xr:uid="{00000000-0005-0000-0000-00003B370000}"/>
    <cellStyle name="Input 2 4 2 3 14 5" xfId="14615" xr:uid="{00000000-0005-0000-0000-00003C370000}"/>
    <cellStyle name="Input 2 4 2 3 15" xfId="14616" xr:uid="{00000000-0005-0000-0000-00003D370000}"/>
    <cellStyle name="Input 2 4 2 3 15 2" xfId="14617" xr:uid="{00000000-0005-0000-0000-00003E370000}"/>
    <cellStyle name="Input 2 4 2 3 15 3" xfId="14618" xr:uid="{00000000-0005-0000-0000-00003F370000}"/>
    <cellStyle name="Input 2 4 2 3 15 4" xfId="14619" xr:uid="{00000000-0005-0000-0000-000040370000}"/>
    <cellStyle name="Input 2 4 2 3 15 5" xfId="14620" xr:uid="{00000000-0005-0000-0000-000041370000}"/>
    <cellStyle name="Input 2 4 2 3 16" xfId="14621" xr:uid="{00000000-0005-0000-0000-000042370000}"/>
    <cellStyle name="Input 2 4 2 3 16 2" xfId="14622" xr:uid="{00000000-0005-0000-0000-000043370000}"/>
    <cellStyle name="Input 2 4 2 3 16 3" xfId="14623" xr:uid="{00000000-0005-0000-0000-000044370000}"/>
    <cellStyle name="Input 2 4 2 3 16 4" xfId="14624" xr:uid="{00000000-0005-0000-0000-000045370000}"/>
    <cellStyle name="Input 2 4 2 3 16 5" xfId="14625" xr:uid="{00000000-0005-0000-0000-000046370000}"/>
    <cellStyle name="Input 2 4 2 3 17" xfId="14626" xr:uid="{00000000-0005-0000-0000-000047370000}"/>
    <cellStyle name="Input 2 4 2 3 17 2" xfId="14627" xr:uid="{00000000-0005-0000-0000-000048370000}"/>
    <cellStyle name="Input 2 4 2 3 17 3" xfId="14628" xr:uid="{00000000-0005-0000-0000-000049370000}"/>
    <cellStyle name="Input 2 4 2 3 17 4" xfId="14629" xr:uid="{00000000-0005-0000-0000-00004A370000}"/>
    <cellStyle name="Input 2 4 2 3 17 5" xfId="14630" xr:uid="{00000000-0005-0000-0000-00004B370000}"/>
    <cellStyle name="Input 2 4 2 3 18" xfId="14631" xr:uid="{00000000-0005-0000-0000-00004C370000}"/>
    <cellStyle name="Input 2 4 2 3 2" xfId="14632" xr:uid="{00000000-0005-0000-0000-00004D370000}"/>
    <cellStyle name="Input 2 4 2 3 2 10" xfId="14633" xr:uid="{00000000-0005-0000-0000-00004E370000}"/>
    <cellStyle name="Input 2 4 2 3 2 2" xfId="14634" xr:uid="{00000000-0005-0000-0000-00004F370000}"/>
    <cellStyle name="Input 2 4 2 3 2 2 2" xfId="14635" xr:uid="{00000000-0005-0000-0000-000050370000}"/>
    <cellStyle name="Input 2 4 2 3 2 2 2 2" xfId="14636" xr:uid="{00000000-0005-0000-0000-000051370000}"/>
    <cellStyle name="Input 2 4 2 3 2 2 2 3" xfId="14637" xr:uid="{00000000-0005-0000-0000-000052370000}"/>
    <cellStyle name="Input 2 4 2 3 2 2 2 4" xfId="14638" xr:uid="{00000000-0005-0000-0000-000053370000}"/>
    <cellStyle name="Input 2 4 2 3 2 2 2 5" xfId="14639" xr:uid="{00000000-0005-0000-0000-000054370000}"/>
    <cellStyle name="Input 2 4 2 3 2 2 2 6" xfId="14640" xr:uid="{00000000-0005-0000-0000-000055370000}"/>
    <cellStyle name="Input 2 4 2 3 2 2 2 7" xfId="14641" xr:uid="{00000000-0005-0000-0000-000056370000}"/>
    <cellStyle name="Input 2 4 2 3 2 2 3" xfId="14642" xr:uid="{00000000-0005-0000-0000-000057370000}"/>
    <cellStyle name="Input 2 4 2 3 2 2 4" xfId="14643" xr:uid="{00000000-0005-0000-0000-000058370000}"/>
    <cellStyle name="Input 2 4 2 3 2 3" xfId="14644" xr:uid="{00000000-0005-0000-0000-000059370000}"/>
    <cellStyle name="Input 2 4 2 3 2 3 2" xfId="14645" xr:uid="{00000000-0005-0000-0000-00005A370000}"/>
    <cellStyle name="Input 2 4 2 3 2 3 2 2" xfId="14646" xr:uid="{00000000-0005-0000-0000-00005B370000}"/>
    <cellStyle name="Input 2 4 2 3 2 3 2 3" xfId="14647" xr:uid="{00000000-0005-0000-0000-00005C370000}"/>
    <cellStyle name="Input 2 4 2 3 2 3 2 4" xfId="14648" xr:uid="{00000000-0005-0000-0000-00005D370000}"/>
    <cellStyle name="Input 2 4 2 3 2 3 2 5" xfId="14649" xr:uid="{00000000-0005-0000-0000-00005E370000}"/>
    <cellStyle name="Input 2 4 2 3 2 3 2 6" xfId="14650" xr:uid="{00000000-0005-0000-0000-00005F370000}"/>
    <cellStyle name="Input 2 4 2 3 2 3 2 7" xfId="14651" xr:uid="{00000000-0005-0000-0000-000060370000}"/>
    <cellStyle name="Input 2 4 2 3 2 3 3" xfId="14652" xr:uid="{00000000-0005-0000-0000-000061370000}"/>
    <cellStyle name="Input 2 4 2 3 2 3 4" xfId="14653" xr:uid="{00000000-0005-0000-0000-000062370000}"/>
    <cellStyle name="Input 2 4 2 3 2 4" xfId="14654" xr:uid="{00000000-0005-0000-0000-000063370000}"/>
    <cellStyle name="Input 2 4 2 3 2 4 2" xfId="14655" xr:uid="{00000000-0005-0000-0000-000064370000}"/>
    <cellStyle name="Input 2 4 2 3 2 4 2 2" xfId="14656" xr:uid="{00000000-0005-0000-0000-000065370000}"/>
    <cellStyle name="Input 2 4 2 3 2 4 2 3" xfId="14657" xr:uid="{00000000-0005-0000-0000-000066370000}"/>
    <cellStyle name="Input 2 4 2 3 2 4 2 4" xfId="14658" xr:uid="{00000000-0005-0000-0000-000067370000}"/>
    <cellStyle name="Input 2 4 2 3 2 4 2 5" xfId="14659" xr:uid="{00000000-0005-0000-0000-000068370000}"/>
    <cellStyle name="Input 2 4 2 3 2 4 2 6" xfId="14660" xr:uid="{00000000-0005-0000-0000-000069370000}"/>
    <cellStyle name="Input 2 4 2 3 2 4 2 7" xfId="14661" xr:uid="{00000000-0005-0000-0000-00006A370000}"/>
    <cellStyle name="Input 2 4 2 3 2 4 3" xfId="14662" xr:uid="{00000000-0005-0000-0000-00006B370000}"/>
    <cellStyle name="Input 2 4 2 3 2 4 4" xfId="14663" xr:uid="{00000000-0005-0000-0000-00006C370000}"/>
    <cellStyle name="Input 2 4 2 3 2 5" xfId="14664" xr:uid="{00000000-0005-0000-0000-00006D370000}"/>
    <cellStyle name="Input 2 4 2 3 2 5 2" xfId="14665" xr:uid="{00000000-0005-0000-0000-00006E370000}"/>
    <cellStyle name="Input 2 4 2 3 2 5 3" xfId="14666" xr:uid="{00000000-0005-0000-0000-00006F370000}"/>
    <cellStyle name="Input 2 4 2 3 2 5 4" xfId="14667" xr:uid="{00000000-0005-0000-0000-000070370000}"/>
    <cellStyle name="Input 2 4 2 3 2 5 5" xfId="14668" xr:uid="{00000000-0005-0000-0000-000071370000}"/>
    <cellStyle name="Input 2 4 2 3 2 5 6" xfId="14669" xr:uid="{00000000-0005-0000-0000-000072370000}"/>
    <cellStyle name="Input 2 4 2 3 2 5 7" xfId="14670" xr:uid="{00000000-0005-0000-0000-000073370000}"/>
    <cellStyle name="Input 2 4 2 3 2 5 8" xfId="14671" xr:uid="{00000000-0005-0000-0000-000074370000}"/>
    <cellStyle name="Input 2 4 2 3 2 6" xfId="14672" xr:uid="{00000000-0005-0000-0000-000075370000}"/>
    <cellStyle name="Input 2 4 2 3 2 6 2" xfId="14673" xr:uid="{00000000-0005-0000-0000-000076370000}"/>
    <cellStyle name="Input 2 4 2 3 2 6 3" xfId="14674" xr:uid="{00000000-0005-0000-0000-000077370000}"/>
    <cellStyle name="Input 2 4 2 3 2 6 4" xfId="14675" xr:uid="{00000000-0005-0000-0000-000078370000}"/>
    <cellStyle name="Input 2 4 2 3 2 6 5" xfId="14676" xr:uid="{00000000-0005-0000-0000-000079370000}"/>
    <cellStyle name="Input 2 4 2 3 2 6 6" xfId="14677" xr:uid="{00000000-0005-0000-0000-00007A370000}"/>
    <cellStyle name="Input 2 4 2 3 2 6 7" xfId="14678" xr:uid="{00000000-0005-0000-0000-00007B370000}"/>
    <cellStyle name="Input 2 4 2 3 2 7" xfId="14679" xr:uid="{00000000-0005-0000-0000-00007C370000}"/>
    <cellStyle name="Input 2 4 2 3 2 8" xfId="14680" xr:uid="{00000000-0005-0000-0000-00007D370000}"/>
    <cellStyle name="Input 2 4 2 3 2 9" xfId="14681" xr:uid="{00000000-0005-0000-0000-00007E370000}"/>
    <cellStyle name="Input 2 4 2 3 3" xfId="14682" xr:uid="{00000000-0005-0000-0000-00007F370000}"/>
    <cellStyle name="Input 2 4 2 3 3 2" xfId="14683" xr:uid="{00000000-0005-0000-0000-000080370000}"/>
    <cellStyle name="Input 2 4 2 3 3 2 2" xfId="14684" xr:uid="{00000000-0005-0000-0000-000081370000}"/>
    <cellStyle name="Input 2 4 2 3 3 2 3" xfId="14685" xr:uid="{00000000-0005-0000-0000-000082370000}"/>
    <cellStyle name="Input 2 4 2 3 3 2 4" xfId="14686" xr:uid="{00000000-0005-0000-0000-000083370000}"/>
    <cellStyle name="Input 2 4 2 3 3 2 5" xfId="14687" xr:uid="{00000000-0005-0000-0000-000084370000}"/>
    <cellStyle name="Input 2 4 2 3 3 2 6" xfId="14688" xr:uid="{00000000-0005-0000-0000-000085370000}"/>
    <cellStyle name="Input 2 4 2 3 3 2 7" xfId="14689" xr:uid="{00000000-0005-0000-0000-000086370000}"/>
    <cellStyle name="Input 2 4 2 3 3 3" xfId="14690" xr:uid="{00000000-0005-0000-0000-000087370000}"/>
    <cellStyle name="Input 2 4 2 3 3 4" xfId="14691" xr:uid="{00000000-0005-0000-0000-000088370000}"/>
    <cellStyle name="Input 2 4 2 3 3 5" xfId="14692" xr:uid="{00000000-0005-0000-0000-000089370000}"/>
    <cellStyle name="Input 2 4 2 3 4" xfId="14693" xr:uid="{00000000-0005-0000-0000-00008A370000}"/>
    <cellStyle name="Input 2 4 2 3 4 2" xfId="14694" xr:uid="{00000000-0005-0000-0000-00008B370000}"/>
    <cellStyle name="Input 2 4 2 3 4 2 2" xfId="14695" xr:uid="{00000000-0005-0000-0000-00008C370000}"/>
    <cellStyle name="Input 2 4 2 3 4 2 3" xfId="14696" xr:uid="{00000000-0005-0000-0000-00008D370000}"/>
    <cellStyle name="Input 2 4 2 3 4 2 4" xfId="14697" xr:uid="{00000000-0005-0000-0000-00008E370000}"/>
    <cellStyle name="Input 2 4 2 3 4 2 5" xfId="14698" xr:uid="{00000000-0005-0000-0000-00008F370000}"/>
    <cellStyle name="Input 2 4 2 3 4 2 6" xfId="14699" xr:uid="{00000000-0005-0000-0000-000090370000}"/>
    <cellStyle name="Input 2 4 2 3 4 2 7" xfId="14700" xr:uid="{00000000-0005-0000-0000-000091370000}"/>
    <cellStyle name="Input 2 4 2 3 4 3" xfId="14701" xr:uid="{00000000-0005-0000-0000-000092370000}"/>
    <cellStyle name="Input 2 4 2 3 4 4" xfId="14702" xr:uid="{00000000-0005-0000-0000-000093370000}"/>
    <cellStyle name="Input 2 4 2 3 4 5" xfId="14703" xr:uid="{00000000-0005-0000-0000-000094370000}"/>
    <cellStyle name="Input 2 4 2 3 5" xfId="14704" xr:uid="{00000000-0005-0000-0000-000095370000}"/>
    <cellStyle name="Input 2 4 2 3 5 2" xfId="14705" xr:uid="{00000000-0005-0000-0000-000096370000}"/>
    <cellStyle name="Input 2 4 2 3 5 2 2" xfId="14706" xr:uid="{00000000-0005-0000-0000-000097370000}"/>
    <cellStyle name="Input 2 4 2 3 5 2 3" xfId="14707" xr:uid="{00000000-0005-0000-0000-000098370000}"/>
    <cellStyle name="Input 2 4 2 3 5 2 4" xfId="14708" xr:uid="{00000000-0005-0000-0000-000099370000}"/>
    <cellStyle name="Input 2 4 2 3 5 2 5" xfId="14709" xr:uid="{00000000-0005-0000-0000-00009A370000}"/>
    <cellStyle name="Input 2 4 2 3 5 2 6" xfId="14710" xr:uid="{00000000-0005-0000-0000-00009B370000}"/>
    <cellStyle name="Input 2 4 2 3 5 2 7" xfId="14711" xr:uid="{00000000-0005-0000-0000-00009C370000}"/>
    <cellStyle name="Input 2 4 2 3 5 3" xfId="14712" xr:uid="{00000000-0005-0000-0000-00009D370000}"/>
    <cellStyle name="Input 2 4 2 3 5 4" xfId="14713" xr:uid="{00000000-0005-0000-0000-00009E370000}"/>
    <cellStyle name="Input 2 4 2 3 5 5" xfId="14714" xr:uid="{00000000-0005-0000-0000-00009F370000}"/>
    <cellStyle name="Input 2 4 2 3 6" xfId="14715" xr:uid="{00000000-0005-0000-0000-0000A0370000}"/>
    <cellStyle name="Input 2 4 2 3 6 2" xfId="14716" xr:uid="{00000000-0005-0000-0000-0000A1370000}"/>
    <cellStyle name="Input 2 4 2 3 6 3" xfId="14717" xr:uid="{00000000-0005-0000-0000-0000A2370000}"/>
    <cellStyle name="Input 2 4 2 3 6 4" xfId="14718" xr:uid="{00000000-0005-0000-0000-0000A3370000}"/>
    <cellStyle name="Input 2 4 2 3 6 5" xfId="14719" xr:uid="{00000000-0005-0000-0000-0000A4370000}"/>
    <cellStyle name="Input 2 4 2 3 6 6" xfId="14720" xr:uid="{00000000-0005-0000-0000-0000A5370000}"/>
    <cellStyle name="Input 2 4 2 3 6 7" xfId="14721" xr:uid="{00000000-0005-0000-0000-0000A6370000}"/>
    <cellStyle name="Input 2 4 2 3 6 8" xfId="14722" xr:uid="{00000000-0005-0000-0000-0000A7370000}"/>
    <cellStyle name="Input 2 4 2 3 7" xfId="14723" xr:uid="{00000000-0005-0000-0000-0000A8370000}"/>
    <cellStyle name="Input 2 4 2 3 7 2" xfId="14724" xr:uid="{00000000-0005-0000-0000-0000A9370000}"/>
    <cellStyle name="Input 2 4 2 3 7 3" xfId="14725" xr:uid="{00000000-0005-0000-0000-0000AA370000}"/>
    <cellStyle name="Input 2 4 2 3 7 4" xfId="14726" xr:uid="{00000000-0005-0000-0000-0000AB370000}"/>
    <cellStyle name="Input 2 4 2 3 7 5" xfId="14727" xr:uid="{00000000-0005-0000-0000-0000AC370000}"/>
    <cellStyle name="Input 2 4 2 3 7 6" xfId="14728" xr:uid="{00000000-0005-0000-0000-0000AD370000}"/>
    <cellStyle name="Input 2 4 2 3 7 7" xfId="14729" xr:uid="{00000000-0005-0000-0000-0000AE370000}"/>
    <cellStyle name="Input 2 4 2 3 8" xfId="14730" xr:uid="{00000000-0005-0000-0000-0000AF370000}"/>
    <cellStyle name="Input 2 4 2 3 8 2" xfId="14731" xr:uid="{00000000-0005-0000-0000-0000B0370000}"/>
    <cellStyle name="Input 2 4 2 3 8 3" xfId="14732" xr:uid="{00000000-0005-0000-0000-0000B1370000}"/>
    <cellStyle name="Input 2 4 2 3 8 4" xfId="14733" xr:uid="{00000000-0005-0000-0000-0000B2370000}"/>
    <cellStyle name="Input 2 4 2 3 8 5" xfId="14734" xr:uid="{00000000-0005-0000-0000-0000B3370000}"/>
    <cellStyle name="Input 2 4 2 3 9" xfId="14735" xr:uid="{00000000-0005-0000-0000-0000B4370000}"/>
    <cellStyle name="Input 2 4 2 3 9 2" xfId="14736" xr:uid="{00000000-0005-0000-0000-0000B5370000}"/>
    <cellStyle name="Input 2 4 2 3 9 3" xfId="14737" xr:uid="{00000000-0005-0000-0000-0000B6370000}"/>
    <cellStyle name="Input 2 4 2 3 9 4" xfId="14738" xr:uid="{00000000-0005-0000-0000-0000B7370000}"/>
    <cellStyle name="Input 2 4 2 3 9 5" xfId="14739" xr:uid="{00000000-0005-0000-0000-0000B8370000}"/>
    <cellStyle name="Input 2 4 2 4" xfId="14740" xr:uid="{00000000-0005-0000-0000-0000B9370000}"/>
    <cellStyle name="Input 2 4 2 4 10" xfId="14741" xr:uid="{00000000-0005-0000-0000-0000BA370000}"/>
    <cellStyle name="Input 2 4 2 4 2" xfId="14742" xr:uid="{00000000-0005-0000-0000-0000BB370000}"/>
    <cellStyle name="Input 2 4 2 4 2 2" xfId="14743" xr:uid="{00000000-0005-0000-0000-0000BC370000}"/>
    <cellStyle name="Input 2 4 2 4 2 2 2" xfId="14744" xr:uid="{00000000-0005-0000-0000-0000BD370000}"/>
    <cellStyle name="Input 2 4 2 4 2 2 3" xfId="14745" xr:uid="{00000000-0005-0000-0000-0000BE370000}"/>
    <cellStyle name="Input 2 4 2 4 2 2 4" xfId="14746" xr:uid="{00000000-0005-0000-0000-0000BF370000}"/>
    <cellStyle name="Input 2 4 2 4 2 2 5" xfId="14747" xr:uid="{00000000-0005-0000-0000-0000C0370000}"/>
    <cellStyle name="Input 2 4 2 4 2 2 6" xfId="14748" xr:uid="{00000000-0005-0000-0000-0000C1370000}"/>
    <cellStyle name="Input 2 4 2 4 2 2 7" xfId="14749" xr:uid="{00000000-0005-0000-0000-0000C2370000}"/>
    <cellStyle name="Input 2 4 2 4 2 3" xfId="14750" xr:uid="{00000000-0005-0000-0000-0000C3370000}"/>
    <cellStyle name="Input 2 4 2 4 2 4" xfId="14751" xr:uid="{00000000-0005-0000-0000-0000C4370000}"/>
    <cellStyle name="Input 2 4 2 4 3" xfId="14752" xr:uid="{00000000-0005-0000-0000-0000C5370000}"/>
    <cellStyle name="Input 2 4 2 4 3 2" xfId="14753" xr:uid="{00000000-0005-0000-0000-0000C6370000}"/>
    <cellStyle name="Input 2 4 2 4 3 2 2" xfId="14754" xr:uid="{00000000-0005-0000-0000-0000C7370000}"/>
    <cellStyle name="Input 2 4 2 4 3 2 3" xfId="14755" xr:uid="{00000000-0005-0000-0000-0000C8370000}"/>
    <cellStyle name="Input 2 4 2 4 3 2 4" xfId="14756" xr:uid="{00000000-0005-0000-0000-0000C9370000}"/>
    <cellStyle name="Input 2 4 2 4 3 2 5" xfId="14757" xr:uid="{00000000-0005-0000-0000-0000CA370000}"/>
    <cellStyle name="Input 2 4 2 4 3 2 6" xfId="14758" xr:uid="{00000000-0005-0000-0000-0000CB370000}"/>
    <cellStyle name="Input 2 4 2 4 3 2 7" xfId="14759" xr:uid="{00000000-0005-0000-0000-0000CC370000}"/>
    <cellStyle name="Input 2 4 2 4 3 3" xfId="14760" xr:uid="{00000000-0005-0000-0000-0000CD370000}"/>
    <cellStyle name="Input 2 4 2 4 3 4" xfId="14761" xr:uid="{00000000-0005-0000-0000-0000CE370000}"/>
    <cellStyle name="Input 2 4 2 4 4" xfId="14762" xr:uid="{00000000-0005-0000-0000-0000CF370000}"/>
    <cellStyle name="Input 2 4 2 4 4 2" xfId="14763" xr:uid="{00000000-0005-0000-0000-0000D0370000}"/>
    <cellStyle name="Input 2 4 2 4 4 2 2" xfId="14764" xr:uid="{00000000-0005-0000-0000-0000D1370000}"/>
    <cellStyle name="Input 2 4 2 4 4 2 3" xfId="14765" xr:uid="{00000000-0005-0000-0000-0000D2370000}"/>
    <cellStyle name="Input 2 4 2 4 4 2 4" xfId="14766" xr:uid="{00000000-0005-0000-0000-0000D3370000}"/>
    <cellStyle name="Input 2 4 2 4 4 2 5" xfId="14767" xr:uid="{00000000-0005-0000-0000-0000D4370000}"/>
    <cellStyle name="Input 2 4 2 4 4 2 6" xfId="14768" xr:uid="{00000000-0005-0000-0000-0000D5370000}"/>
    <cellStyle name="Input 2 4 2 4 4 2 7" xfId="14769" xr:uid="{00000000-0005-0000-0000-0000D6370000}"/>
    <cellStyle name="Input 2 4 2 4 4 3" xfId="14770" xr:uid="{00000000-0005-0000-0000-0000D7370000}"/>
    <cellStyle name="Input 2 4 2 4 4 4" xfId="14771" xr:uid="{00000000-0005-0000-0000-0000D8370000}"/>
    <cellStyle name="Input 2 4 2 4 5" xfId="14772" xr:uid="{00000000-0005-0000-0000-0000D9370000}"/>
    <cellStyle name="Input 2 4 2 4 5 2" xfId="14773" xr:uid="{00000000-0005-0000-0000-0000DA370000}"/>
    <cellStyle name="Input 2 4 2 4 5 3" xfId="14774" xr:uid="{00000000-0005-0000-0000-0000DB370000}"/>
    <cellStyle name="Input 2 4 2 4 5 4" xfId="14775" xr:uid="{00000000-0005-0000-0000-0000DC370000}"/>
    <cellStyle name="Input 2 4 2 4 5 5" xfId="14776" xr:uid="{00000000-0005-0000-0000-0000DD370000}"/>
    <cellStyle name="Input 2 4 2 4 5 6" xfId="14777" xr:uid="{00000000-0005-0000-0000-0000DE370000}"/>
    <cellStyle name="Input 2 4 2 4 5 7" xfId="14778" xr:uid="{00000000-0005-0000-0000-0000DF370000}"/>
    <cellStyle name="Input 2 4 2 4 5 8" xfId="14779" xr:uid="{00000000-0005-0000-0000-0000E0370000}"/>
    <cellStyle name="Input 2 4 2 4 6" xfId="14780" xr:uid="{00000000-0005-0000-0000-0000E1370000}"/>
    <cellStyle name="Input 2 4 2 4 6 2" xfId="14781" xr:uid="{00000000-0005-0000-0000-0000E2370000}"/>
    <cellStyle name="Input 2 4 2 4 6 3" xfId="14782" xr:uid="{00000000-0005-0000-0000-0000E3370000}"/>
    <cellStyle name="Input 2 4 2 4 6 4" xfId="14783" xr:uid="{00000000-0005-0000-0000-0000E4370000}"/>
    <cellStyle name="Input 2 4 2 4 6 5" xfId="14784" xr:uid="{00000000-0005-0000-0000-0000E5370000}"/>
    <cellStyle name="Input 2 4 2 4 6 6" xfId="14785" xr:uid="{00000000-0005-0000-0000-0000E6370000}"/>
    <cellStyle name="Input 2 4 2 4 6 7" xfId="14786" xr:uid="{00000000-0005-0000-0000-0000E7370000}"/>
    <cellStyle name="Input 2 4 2 4 7" xfId="14787" xr:uid="{00000000-0005-0000-0000-0000E8370000}"/>
    <cellStyle name="Input 2 4 2 4 8" xfId="14788" xr:uid="{00000000-0005-0000-0000-0000E9370000}"/>
    <cellStyle name="Input 2 4 2 4 9" xfId="14789" xr:uid="{00000000-0005-0000-0000-0000EA370000}"/>
    <cellStyle name="Input 2 4 2 5" xfId="14790" xr:uid="{00000000-0005-0000-0000-0000EB370000}"/>
    <cellStyle name="Input 2 4 2 5 10" xfId="14791" xr:uid="{00000000-0005-0000-0000-0000EC370000}"/>
    <cellStyle name="Input 2 4 2 5 2" xfId="14792" xr:uid="{00000000-0005-0000-0000-0000ED370000}"/>
    <cellStyle name="Input 2 4 2 5 2 2" xfId="14793" xr:uid="{00000000-0005-0000-0000-0000EE370000}"/>
    <cellStyle name="Input 2 4 2 5 2 2 2" xfId="14794" xr:uid="{00000000-0005-0000-0000-0000EF370000}"/>
    <cellStyle name="Input 2 4 2 5 2 2 3" xfId="14795" xr:uid="{00000000-0005-0000-0000-0000F0370000}"/>
    <cellStyle name="Input 2 4 2 5 2 2 4" xfId="14796" xr:uid="{00000000-0005-0000-0000-0000F1370000}"/>
    <cellStyle name="Input 2 4 2 5 2 2 5" xfId="14797" xr:uid="{00000000-0005-0000-0000-0000F2370000}"/>
    <cellStyle name="Input 2 4 2 5 2 2 6" xfId="14798" xr:uid="{00000000-0005-0000-0000-0000F3370000}"/>
    <cellStyle name="Input 2 4 2 5 2 2 7" xfId="14799" xr:uid="{00000000-0005-0000-0000-0000F4370000}"/>
    <cellStyle name="Input 2 4 2 5 2 3" xfId="14800" xr:uid="{00000000-0005-0000-0000-0000F5370000}"/>
    <cellStyle name="Input 2 4 2 5 2 4" xfId="14801" xr:uid="{00000000-0005-0000-0000-0000F6370000}"/>
    <cellStyle name="Input 2 4 2 5 3" xfId="14802" xr:uid="{00000000-0005-0000-0000-0000F7370000}"/>
    <cellStyle name="Input 2 4 2 5 3 2" xfId="14803" xr:uid="{00000000-0005-0000-0000-0000F8370000}"/>
    <cellStyle name="Input 2 4 2 5 3 2 2" xfId="14804" xr:uid="{00000000-0005-0000-0000-0000F9370000}"/>
    <cellStyle name="Input 2 4 2 5 3 2 3" xfId="14805" xr:uid="{00000000-0005-0000-0000-0000FA370000}"/>
    <cellStyle name="Input 2 4 2 5 3 2 4" xfId="14806" xr:uid="{00000000-0005-0000-0000-0000FB370000}"/>
    <cellStyle name="Input 2 4 2 5 3 2 5" xfId="14807" xr:uid="{00000000-0005-0000-0000-0000FC370000}"/>
    <cellStyle name="Input 2 4 2 5 3 2 6" xfId="14808" xr:uid="{00000000-0005-0000-0000-0000FD370000}"/>
    <cellStyle name="Input 2 4 2 5 3 2 7" xfId="14809" xr:uid="{00000000-0005-0000-0000-0000FE370000}"/>
    <cellStyle name="Input 2 4 2 5 3 3" xfId="14810" xr:uid="{00000000-0005-0000-0000-0000FF370000}"/>
    <cellStyle name="Input 2 4 2 5 3 4" xfId="14811" xr:uid="{00000000-0005-0000-0000-000000380000}"/>
    <cellStyle name="Input 2 4 2 5 4" xfId="14812" xr:uid="{00000000-0005-0000-0000-000001380000}"/>
    <cellStyle name="Input 2 4 2 5 4 2" xfId="14813" xr:uid="{00000000-0005-0000-0000-000002380000}"/>
    <cellStyle name="Input 2 4 2 5 4 2 2" xfId="14814" xr:uid="{00000000-0005-0000-0000-000003380000}"/>
    <cellStyle name="Input 2 4 2 5 4 2 3" xfId="14815" xr:uid="{00000000-0005-0000-0000-000004380000}"/>
    <cellStyle name="Input 2 4 2 5 4 2 4" xfId="14816" xr:uid="{00000000-0005-0000-0000-000005380000}"/>
    <cellStyle name="Input 2 4 2 5 4 2 5" xfId="14817" xr:uid="{00000000-0005-0000-0000-000006380000}"/>
    <cellStyle name="Input 2 4 2 5 4 2 6" xfId="14818" xr:uid="{00000000-0005-0000-0000-000007380000}"/>
    <cellStyle name="Input 2 4 2 5 4 2 7" xfId="14819" xr:uid="{00000000-0005-0000-0000-000008380000}"/>
    <cellStyle name="Input 2 4 2 5 4 3" xfId="14820" xr:uid="{00000000-0005-0000-0000-000009380000}"/>
    <cellStyle name="Input 2 4 2 5 4 4" xfId="14821" xr:uid="{00000000-0005-0000-0000-00000A380000}"/>
    <cellStyle name="Input 2 4 2 5 5" xfId="14822" xr:uid="{00000000-0005-0000-0000-00000B380000}"/>
    <cellStyle name="Input 2 4 2 5 5 2" xfId="14823" xr:uid="{00000000-0005-0000-0000-00000C380000}"/>
    <cellStyle name="Input 2 4 2 5 5 3" xfId="14824" xr:uid="{00000000-0005-0000-0000-00000D380000}"/>
    <cellStyle name="Input 2 4 2 5 5 4" xfId="14825" xr:uid="{00000000-0005-0000-0000-00000E380000}"/>
    <cellStyle name="Input 2 4 2 5 5 5" xfId="14826" xr:uid="{00000000-0005-0000-0000-00000F380000}"/>
    <cellStyle name="Input 2 4 2 5 5 6" xfId="14827" xr:uid="{00000000-0005-0000-0000-000010380000}"/>
    <cellStyle name="Input 2 4 2 5 5 7" xfId="14828" xr:uid="{00000000-0005-0000-0000-000011380000}"/>
    <cellStyle name="Input 2 4 2 5 5 8" xfId="14829" xr:uid="{00000000-0005-0000-0000-000012380000}"/>
    <cellStyle name="Input 2 4 2 5 6" xfId="14830" xr:uid="{00000000-0005-0000-0000-000013380000}"/>
    <cellStyle name="Input 2 4 2 5 6 2" xfId="14831" xr:uid="{00000000-0005-0000-0000-000014380000}"/>
    <cellStyle name="Input 2 4 2 5 6 3" xfId="14832" xr:uid="{00000000-0005-0000-0000-000015380000}"/>
    <cellStyle name="Input 2 4 2 5 6 4" xfId="14833" xr:uid="{00000000-0005-0000-0000-000016380000}"/>
    <cellStyle name="Input 2 4 2 5 6 5" xfId="14834" xr:uid="{00000000-0005-0000-0000-000017380000}"/>
    <cellStyle name="Input 2 4 2 5 6 6" xfId="14835" xr:uid="{00000000-0005-0000-0000-000018380000}"/>
    <cellStyle name="Input 2 4 2 5 6 7" xfId="14836" xr:uid="{00000000-0005-0000-0000-000019380000}"/>
    <cellStyle name="Input 2 4 2 5 7" xfId="14837" xr:uid="{00000000-0005-0000-0000-00001A380000}"/>
    <cellStyle name="Input 2 4 2 5 8" xfId="14838" xr:uid="{00000000-0005-0000-0000-00001B380000}"/>
    <cellStyle name="Input 2 4 2 5 9" xfId="14839" xr:uid="{00000000-0005-0000-0000-00001C380000}"/>
    <cellStyle name="Input 2 4 2 6" xfId="14840" xr:uid="{00000000-0005-0000-0000-00001D380000}"/>
    <cellStyle name="Input 2 4 2 6 2" xfId="14841" xr:uid="{00000000-0005-0000-0000-00001E380000}"/>
    <cellStyle name="Input 2 4 2 6 2 2" xfId="14842" xr:uid="{00000000-0005-0000-0000-00001F380000}"/>
    <cellStyle name="Input 2 4 2 6 2 3" xfId="14843" xr:uid="{00000000-0005-0000-0000-000020380000}"/>
    <cellStyle name="Input 2 4 2 6 2 4" xfId="14844" xr:uid="{00000000-0005-0000-0000-000021380000}"/>
    <cellStyle name="Input 2 4 2 6 2 5" xfId="14845" xr:uid="{00000000-0005-0000-0000-000022380000}"/>
    <cellStyle name="Input 2 4 2 6 2 6" xfId="14846" xr:uid="{00000000-0005-0000-0000-000023380000}"/>
    <cellStyle name="Input 2 4 2 6 2 7" xfId="14847" xr:uid="{00000000-0005-0000-0000-000024380000}"/>
    <cellStyle name="Input 2 4 2 6 3" xfId="14848" xr:uid="{00000000-0005-0000-0000-000025380000}"/>
    <cellStyle name="Input 2 4 2 6 4" xfId="14849" xr:uid="{00000000-0005-0000-0000-000026380000}"/>
    <cellStyle name="Input 2 4 2 6 5" xfId="14850" xr:uid="{00000000-0005-0000-0000-000027380000}"/>
    <cellStyle name="Input 2 4 2 7" xfId="14851" xr:uid="{00000000-0005-0000-0000-000028380000}"/>
    <cellStyle name="Input 2 4 2 7 2" xfId="14852" xr:uid="{00000000-0005-0000-0000-000029380000}"/>
    <cellStyle name="Input 2 4 2 7 2 2" xfId="14853" xr:uid="{00000000-0005-0000-0000-00002A380000}"/>
    <cellStyle name="Input 2 4 2 7 2 3" xfId="14854" xr:uid="{00000000-0005-0000-0000-00002B380000}"/>
    <cellStyle name="Input 2 4 2 7 2 4" xfId="14855" xr:uid="{00000000-0005-0000-0000-00002C380000}"/>
    <cellStyle name="Input 2 4 2 7 2 5" xfId="14856" xr:uid="{00000000-0005-0000-0000-00002D380000}"/>
    <cellStyle name="Input 2 4 2 7 2 6" xfId="14857" xr:uid="{00000000-0005-0000-0000-00002E380000}"/>
    <cellStyle name="Input 2 4 2 7 2 7" xfId="14858" xr:uid="{00000000-0005-0000-0000-00002F380000}"/>
    <cellStyle name="Input 2 4 2 7 3" xfId="14859" xr:uid="{00000000-0005-0000-0000-000030380000}"/>
    <cellStyle name="Input 2 4 2 7 4" xfId="14860" xr:uid="{00000000-0005-0000-0000-000031380000}"/>
    <cellStyle name="Input 2 4 2 7 5" xfId="14861" xr:uid="{00000000-0005-0000-0000-000032380000}"/>
    <cellStyle name="Input 2 4 2 8" xfId="14862" xr:uid="{00000000-0005-0000-0000-000033380000}"/>
    <cellStyle name="Input 2 4 2 8 2" xfId="14863" xr:uid="{00000000-0005-0000-0000-000034380000}"/>
    <cellStyle name="Input 2 4 2 8 2 2" xfId="14864" xr:uid="{00000000-0005-0000-0000-000035380000}"/>
    <cellStyle name="Input 2 4 2 8 2 3" xfId="14865" xr:uid="{00000000-0005-0000-0000-000036380000}"/>
    <cellStyle name="Input 2 4 2 8 2 4" xfId="14866" xr:uid="{00000000-0005-0000-0000-000037380000}"/>
    <cellStyle name="Input 2 4 2 8 2 5" xfId="14867" xr:uid="{00000000-0005-0000-0000-000038380000}"/>
    <cellStyle name="Input 2 4 2 8 2 6" xfId="14868" xr:uid="{00000000-0005-0000-0000-000039380000}"/>
    <cellStyle name="Input 2 4 2 8 2 7" xfId="14869" xr:uid="{00000000-0005-0000-0000-00003A380000}"/>
    <cellStyle name="Input 2 4 2 8 3" xfId="14870" xr:uid="{00000000-0005-0000-0000-00003B380000}"/>
    <cellStyle name="Input 2 4 2 8 4" xfId="14871" xr:uid="{00000000-0005-0000-0000-00003C380000}"/>
    <cellStyle name="Input 2 4 2 8 5" xfId="14872" xr:uid="{00000000-0005-0000-0000-00003D380000}"/>
    <cellStyle name="Input 2 4 2 9" xfId="14873" xr:uid="{00000000-0005-0000-0000-00003E380000}"/>
    <cellStyle name="Input 2 4 2 9 2" xfId="14874" xr:uid="{00000000-0005-0000-0000-00003F380000}"/>
    <cellStyle name="Input 2 4 2 9 2 2" xfId="14875" xr:uid="{00000000-0005-0000-0000-000040380000}"/>
    <cellStyle name="Input 2 4 2 9 2 3" xfId="14876" xr:uid="{00000000-0005-0000-0000-000041380000}"/>
    <cellStyle name="Input 2 4 2 9 2 4" xfId="14877" xr:uid="{00000000-0005-0000-0000-000042380000}"/>
    <cellStyle name="Input 2 4 2 9 2 5" xfId="14878" xr:uid="{00000000-0005-0000-0000-000043380000}"/>
    <cellStyle name="Input 2 4 2 9 2 6" xfId="14879" xr:uid="{00000000-0005-0000-0000-000044380000}"/>
    <cellStyle name="Input 2 4 2 9 2 7" xfId="14880" xr:uid="{00000000-0005-0000-0000-000045380000}"/>
    <cellStyle name="Input 2 4 2 9 3" xfId="14881" xr:uid="{00000000-0005-0000-0000-000046380000}"/>
    <cellStyle name="Input 2 4 2 9 4" xfId="14882" xr:uid="{00000000-0005-0000-0000-000047380000}"/>
    <cellStyle name="Input 2 4 2 9 5" xfId="14883" xr:uid="{00000000-0005-0000-0000-000048380000}"/>
    <cellStyle name="Input 2 4 3" xfId="14884" xr:uid="{00000000-0005-0000-0000-000049380000}"/>
    <cellStyle name="Input 2 4 3 10" xfId="14885" xr:uid="{00000000-0005-0000-0000-00004A380000}"/>
    <cellStyle name="Input 2 4 3 10 2" xfId="14886" xr:uid="{00000000-0005-0000-0000-00004B380000}"/>
    <cellStyle name="Input 2 4 3 10 3" xfId="14887" xr:uid="{00000000-0005-0000-0000-00004C380000}"/>
    <cellStyle name="Input 2 4 3 10 4" xfId="14888" xr:uid="{00000000-0005-0000-0000-00004D380000}"/>
    <cellStyle name="Input 2 4 3 10 5" xfId="14889" xr:uid="{00000000-0005-0000-0000-00004E380000}"/>
    <cellStyle name="Input 2 4 3 10 6" xfId="14890" xr:uid="{00000000-0005-0000-0000-00004F380000}"/>
    <cellStyle name="Input 2 4 3 10 7" xfId="14891" xr:uid="{00000000-0005-0000-0000-000050380000}"/>
    <cellStyle name="Input 2 4 3 10 8" xfId="14892" xr:uid="{00000000-0005-0000-0000-000051380000}"/>
    <cellStyle name="Input 2 4 3 11" xfId="14893" xr:uid="{00000000-0005-0000-0000-000052380000}"/>
    <cellStyle name="Input 2 4 3 11 2" xfId="14894" xr:uid="{00000000-0005-0000-0000-000053380000}"/>
    <cellStyle name="Input 2 4 3 11 3" xfId="14895" xr:uid="{00000000-0005-0000-0000-000054380000}"/>
    <cellStyle name="Input 2 4 3 11 4" xfId="14896" xr:uid="{00000000-0005-0000-0000-000055380000}"/>
    <cellStyle name="Input 2 4 3 11 5" xfId="14897" xr:uid="{00000000-0005-0000-0000-000056380000}"/>
    <cellStyle name="Input 2 4 3 11 6" xfId="14898" xr:uid="{00000000-0005-0000-0000-000057380000}"/>
    <cellStyle name="Input 2 4 3 11 7" xfId="14899" xr:uid="{00000000-0005-0000-0000-000058380000}"/>
    <cellStyle name="Input 2 4 3 12" xfId="14900" xr:uid="{00000000-0005-0000-0000-000059380000}"/>
    <cellStyle name="Input 2 4 3 12 2" xfId="14901" xr:uid="{00000000-0005-0000-0000-00005A380000}"/>
    <cellStyle name="Input 2 4 3 12 3" xfId="14902" xr:uid="{00000000-0005-0000-0000-00005B380000}"/>
    <cellStyle name="Input 2 4 3 12 4" xfId="14903" xr:uid="{00000000-0005-0000-0000-00005C380000}"/>
    <cellStyle name="Input 2 4 3 12 5" xfId="14904" xr:uid="{00000000-0005-0000-0000-00005D380000}"/>
    <cellStyle name="Input 2 4 3 13" xfId="14905" xr:uid="{00000000-0005-0000-0000-00005E380000}"/>
    <cellStyle name="Input 2 4 3 13 2" xfId="14906" xr:uid="{00000000-0005-0000-0000-00005F380000}"/>
    <cellStyle name="Input 2 4 3 13 3" xfId="14907" xr:uid="{00000000-0005-0000-0000-000060380000}"/>
    <cellStyle name="Input 2 4 3 13 4" xfId="14908" xr:uid="{00000000-0005-0000-0000-000061380000}"/>
    <cellStyle name="Input 2 4 3 13 5" xfId="14909" xr:uid="{00000000-0005-0000-0000-000062380000}"/>
    <cellStyle name="Input 2 4 3 14" xfId="14910" xr:uid="{00000000-0005-0000-0000-000063380000}"/>
    <cellStyle name="Input 2 4 3 14 2" xfId="14911" xr:uid="{00000000-0005-0000-0000-000064380000}"/>
    <cellStyle name="Input 2 4 3 14 3" xfId="14912" xr:uid="{00000000-0005-0000-0000-000065380000}"/>
    <cellStyle name="Input 2 4 3 14 4" xfId="14913" xr:uid="{00000000-0005-0000-0000-000066380000}"/>
    <cellStyle name="Input 2 4 3 14 5" xfId="14914" xr:uid="{00000000-0005-0000-0000-000067380000}"/>
    <cellStyle name="Input 2 4 3 15" xfId="14915" xr:uid="{00000000-0005-0000-0000-000068380000}"/>
    <cellStyle name="Input 2 4 3 15 2" xfId="14916" xr:uid="{00000000-0005-0000-0000-000069380000}"/>
    <cellStyle name="Input 2 4 3 15 3" xfId="14917" xr:uid="{00000000-0005-0000-0000-00006A380000}"/>
    <cellStyle name="Input 2 4 3 15 4" xfId="14918" xr:uid="{00000000-0005-0000-0000-00006B380000}"/>
    <cellStyle name="Input 2 4 3 15 5" xfId="14919" xr:uid="{00000000-0005-0000-0000-00006C380000}"/>
    <cellStyle name="Input 2 4 3 16" xfId="14920" xr:uid="{00000000-0005-0000-0000-00006D380000}"/>
    <cellStyle name="Input 2 4 3 17" xfId="14921" xr:uid="{00000000-0005-0000-0000-00006E380000}"/>
    <cellStyle name="Input 2 4 3 2" xfId="14922" xr:uid="{00000000-0005-0000-0000-00006F380000}"/>
    <cellStyle name="Input 2 4 3 2 10" xfId="14923" xr:uid="{00000000-0005-0000-0000-000070380000}"/>
    <cellStyle name="Input 2 4 3 2 10 2" xfId="14924" xr:uid="{00000000-0005-0000-0000-000071380000}"/>
    <cellStyle name="Input 2 4 3 2 10 3" xfId="14925" xr:uid="{00000000-0005-0000-0000-000072380000}"/>
    <cellStyle name="Input 2 4 3 2 10 4" xfId="14926" xr:uid="{00000000-0005-0000-0000-000073380000}"/>
    <cellStyle name="Input 2 4 3 2 10 5" xfId="14927" xr:uid="{00000000-0005-0000-0000-000074380000}"/>
    <cellStyle name="Input 2 4 3 2 10 6" xfId="14928" xr:uid="{00000000-0005-0000-0000-000075380000}"/>
    <cellStyle name="Input 2 4 3 2 10 7" xfId="14929" xr:uid="{00000000-0005-0000-0000-000076380000}"/>
    <cellStyle name="Input 2 4 3 2 11" xfId="14930" xr:uid="{00000000-0005-0000-0000-000077380000}"/>
    <cellStyle name="Input 2 4 3 2 11 2" xfId="14931" xr:uid="{00000000-0005-0000-0000-000078380000}"/>
    <cellStyle name="Input 2 4 3 2 11 3" xfId="14932" xr:uid="{00000000-0005-0000-0000-000079380000}"/>
    <cellStyle name="Input 2 4 3 2 11 4" xfId="14933" xr:uid="{00000000-0005-0000-0000-00007A380000}"/>
    <cellStyle name="Input 2 4 3 2 11 5" xfId="14934" xr:uid="{00000000-0005-0000-0000-00007B380000}"/>
    <cellStyle name="Input 2 4 3 2 12" xfId="14935" xr:uid="{00000000-0005-0000-0000-00007C380000}"/>
    <cellStyle name="Input 2 4 3 2 12 2" xfId="14936" xr:uid="{00000000-0005-0000-0000-00007D380000}"/>
    <cellStyle name="Input 2 4 3 2 12 3" xfId="14937" xr:uid="{00000000-0005-0000-0000-00007E380000}"/>
    <cellStyle name="Input 2 4 3 2 12 4" xfId="14938" xr:uid="{00000000-0005-0000-0000-00007F380000}"/>
    <cellStyle name="Input 2 4 3 2 12 5" xfId="14939" xr:uid="{00000000-0005-0000-0000-000080380000}"/>
    <cellStyle name="Input 2 4 3 2 13" xfId="14940" xr:uid="{00000000-0005-0000-0000-000081380000}"/>
    <cellStyle name="Input 2 4 3 2 13 2" xfId="14941" xr:uid="{00000000-0005-0000-0000-000082380000}"/>
    <cellStyle name="Input 2 4 3 2 13 3" xfId="14942" xr:uid="{00000000-0005-0000-0000-000083380000}"/>
    <cellStyle name="Input 2 4 3 2 13 4" xfId="14943" xr:uid="{00000000-0005-0000-0000-000084380000}"/>
    <cellStyle name="Input 2 4 3 2 13 5" xfId="14944" xr:uid="{00000000-0005-0000-0000-000085380000}"/>
    <cellStyle name="Input 2 4 3 2 14" xfId="14945" xr:uid="{00000000-0005-0000-0000-000086380000}"/>
    <cellStyle name="Input 2 4 3 2 14 2" xfId="14946" xr:uid="{00000000-0005-0000-0000-000087380000}"/>
    <cellStyle name="Input 2 4 3 2 14 3" xfId="14947" xr:uid="{00000000-0005-0000-0000-000088380000}"/>
    <cellStyle name="Input 2 4 3 2 14 4" xfId="14948" xr:uid="{00000000-0005-0000-0000-000089380000}"/>
    <cellStyle name="Input 2 4 3 2 14 5" xfId="14949" xr:uid="{00000000-0005-0000-0000-00008A380000}"/>
    <cellStyle name="Input 2 4 3 2 15" xfId="14950" xr:uid="{00000000-0005-0000-0000-00008B380000}"/>
    <cellStyle name="Input 2 4 3 2 15 2" xfId="14951" xr:uid="{00000000-0005-0000-0000-00008C380000}"/>
    <cellStyle name="Input 2 4 3 2 15 3" xfId="14952" xr:uid="{00000000-0005-0000-0000-00008D380000}"/>
    <cellStyle name="Input 2 4 3 2 15 4" xfId="14953" xr:uid="{00000000-0005-0000-0000-00008E380000}"/>
    <cellStyle name="Input 2 4 3 2 15 5" xfId="14954" xr:uid="{00000000-0005-0000-0000-00008F380000}"/>
    <cellStyle name="Input 2 4 3 2 16" xfId="14955" xr:uid="{00000000-0005-0000-0000-000090380000}"/>
    <cellStyle name="Input 2 4 3 2 16 2" xfId="14956" xr:uid="{00000000-0005-0000-0000-000091380000}"/>
    <cellStyle name="Input 2 4 3 2 16 3" xfId="14957" xr:uid="{00000000-0005-0000-0000-000092380000}"/>
    <cellStyle name="Input 2 4 3 2 16 4" xfId="14958" xr:uid="{00000000-0005-0000-0000-000093380000}"/>
    <cellStyle name="Input 2 4 3 2 16 5" xfId="14959" xr:uid="{00000000-0005-0000-0000-000094380000}"/>
    <cellStyle name="Input 2 4 3 2 17" xfId="14960" xr:uid="{00000000-0005-0000-0000-000095380000}"/>
    <cellStyle name="Input 2 4 3 2 17 2" xfId="14961" xr:uid="{00000000-0005-0000-0000-000096380000}"/>
    <cellStyle name="Input 2 4 3 2 17 3" xfId="14962" xr:uid="{00000000-0005-0000-0000-000097380000}"/>
    <cellStyle name="Input 2 4 3 2 17 4" xfId="14963" xr:uid="{00000000-0005-0000-0000-000098380000}"/>
    <cellStyle name="Input 2 4 3 2 17 5" xfId="14964" xr:uid="{00000000-0005-0000-0000-000099380000}"/>
    <cellStyle name="Input 2 4 3 2 18" xfId="14965" xr:uid="{00000000-0005-0000-0000-00009A380000}"/>
    <cellStyle name="Input 2 4 3 2 2" xfId="14966" xr:uid="{00000000-0005-0000-0000-00009B380000}"/>
    <cellStyle name="Input 2 4 3 2 2 10" xfId="14967" xr:uid="{00000000-0005-0000-0000-00009C380000}"/>
    <cellStyle name="Input 2 4 3 2 2 10 2" xfId="14968" xr:uid="{00000000-0005-0000-0000-00009D380000}"/>
    <cellStyle name="Input 2 4 3 2 2 10 3" xfId="14969" xr:uid="{00000000-0005-0000-0000-00009E380000}"/>
    <cellStyle name="Input 2 4 3 2 2 10 4" xfId="14970" xr:uid="{00000000-0005-0000-0000-00009F380000}"/>
    <cellStyle name="Input 2 4 3 2 2 10 5" xfId="14971" xr:uid="{00000000-0005-0000-0000-0000A0380000}"/>
    <cellStyle name="Input 2 4 3 2 2 11" xfId="14972" xr:uid="{00000000-0005-0000-0000-0000A1380000}"/>
    <cellStyle name="Input 2 4 3 2 2 11 2" xfId="14973" xr:uid="{00000000-0005-0000-0000-0000A2380000}"/>
    <cellStyle name="Input 2 4 3 2 2 11 3" xfId="14974" xr:uid="{00000000-0005-0000-0000-0000A3380000}"/>
    <cellStyle name="Input 2 4 3 2 2 11 4" xfId="14975" xr:uid="{00000000-0005-0000-0000-0000A4380000}"/>
    <cellStyle name="Input 2 4 3 2 2 11 5" xfId="14976" xr:uid="{00000000-0005-0000-0000-0000A5380000}"/>
    <cellStyle name="Input 2 4 3 2 2 12" xfId="14977" xr:uid="{00000000-0005-0000-0000-0000A6380000}"/>
    <cellStyle name="Input 2 4 3 2 2 12 2" xfId="14978" xr:uid="{00000000-0005-0000-0000-0000A7380000}"/>
    <cellStyle name="Input 2 4 3 2 2 12 3" xfId="14979" xr:uid="{00000000-0005-0000-0000-0000A8380000}"/>
    <cellStyle name="Input 2 4 3 2 2 12 4" xfId="14980" xr:uid="{00000000-0005-0000-0000-0000A9380000}"/>
    <cellStyle name="Input 2 4 3 2 2 12 5" xfId="14981" xr:uid="{00000000-0005-0000-0000-0000AA380000}"/>
    <cellStyle name="Input 2 4 3 2 2 13" xfId="14982" xr:uid="{00000000-0005-0000-0000-0000AB380000}"/>
    <cellStyle name="Input 2 4 3 2 2 13 2" xfId="14983" xr:uid="{00000000-0005-0000-0000-0000AC380000}"/>
    <cellStyle name="Input 2 4 3 2 2 13 3" xfId="14984" xr:uid="{00000000-0005-0000-0000-0000AD380000}"/>
    <cellStyle name="Input 2 4 3 2 2 13 4" xfId="14985" xr:uid="{00000000-0005-0000-0000-0000AE380000}"/>
    <cellStyle name="Input 2 4 3 2 2 13 5" xfId="14986" xr:uid="{00000000-0005-0000-0000-0000AF380000}"/>
    <cellStyle name="Input 2 4 3 2 2 14" xfId="14987" xr:uid="{00000000-0005-0000-0000-0000B0380000}"/>
    <cellStyle name="Input 2 4 3 2 2 14 2" xfId="14988" xr:uid="{00000000-0005-0000-0000-0000B1380000}"/>
    <cellStyle name="Input 2 4 3 2 2 14 3" xfId="14989" xr:uid="{00000000-0005-0000-0000-0000B2380000}"/>
    <cellStyle name="Input 2 4 3 2 2 14 4" xfId="14990" xr:uid="{00000000-0005-0000-0000-0000B3380000}"/>
    <cellStyle name="Input 2 4 3 2 2 14 5" xfId="14991" xr:uid="{00000000-0005-0000-0000-0000B4380000}"/>
    <cellStyle name="Input 2 4 3 2 2 15" xfId="14992" xr:uid="{00000000-0005-0000-0000-0000B5380000}"/>
    <cellStyle name="Input 2 4 3 2 2 15 2" xfId="14993" xr:uid="{00000000-0005-0000-0000-0000B6380000}"/>
    <cellStyle name="Input 2 4 3 2 2 15 3" xfId="14994" xr:uid="{00000000-0005-0000-0000-0000B7380000}"/>
    <cellStyle name="Input 2 4 3 2 2 15 4" xfId="14995" xr:uid="{00000000-0005-0000-0000-0000B8380000}"/>
    <cellStyle name="Input 2 4 3 2 2 15 5" xfId="14996" xr:uid="{00000000-0005-0000-0000-0000B9380000}"/>
    <cellStyle name="Input 2 4 3 2 2 16" xfId="14997" xr:uid="{00000000-0005-0000-0000-0000BA380000}"/>
    <cellStyle name="Input 2 4 3 2 2 16 2" xfId="14998" xr:uid="{00000000-0005-0000-0000-0000BB380000}"/>
    <cellStyle name="Input 2 4 3 2 2 16 3" xfId="14999" xr:uid="{00000000-0005-0000-0000-0000BC380000}"/>
    <cellStyle name="Input 2 4 3 2 2 16 4" xfId="15000" xr:uid="{00000000-0005-0000-0000-0000BD380000}"/>
    <cellStyle name="Input 2 4 3 2 2 16 5" xfId="15001" xr:uid="{00000000-0005-0000-0000-0000BE380000}"/>
    <cellStyle name="Input 2 4 3 2 2 17" xfId="15002" xr:uid="{00000000-0005-0000-0000-0000BF380000}"/>
    <cellStyle name="Input 2 4 3 2 2 17 2" xfId="15003" xr:uid="{00000000-0005-0000-0000-0000C0380000}"/>
    <cellStyle name="Input 2 4 3 2 2 17 3" xfId="15004" xr:uid="{00000000-0005-0000-0000-0000C1380000}"/>
    <cellStyle name="Input 2 4 3 2 2 17 4" xfId="15005" xr:uid="{00000000-0005-0000-0000-0000C2380000}"/>
    <cellStyle name="Input 2 4 3 2 2 17 5" xfId="15006" xr:uid="{00000000-0005-0000-0000-0000C3380000}"/>
    <cellStyle name="Input 2 4 3 2 2 18" xfId="15007" xr:uid="{00000000-0005-0000-0000-0000C4380000}"/>
    <cellStyle name="Input 2 4 3 2 2 2" xfId="15008" xr:uid="{00000000-0005-0000-0000-0000C5380000}"/>
    <cellStyle name="Input 2 4 3 2 2 2 10" xfId="15009" xr:uid="{00000000-0005-0000-0000-0000C6380000}"/>
    <cellStyle name="Input 2 4 3 2 2 2 2" xfId="15010" xr:uid="{00000000-0005-0000-0000-0000C7380000}"/>
    <cellStyle name="Input 2 4 3 2 2 2 2 2" xfId="15011" xr:uid="{00000000-0005-0000-0000-0000C8380000}"/>
    <cellStyle name="Input 2 4 3 2 2 2 2 2 2" xfId="15012" xr:uid="{00000000-0005-0000-0000-0000C9380000}"/>
    <cellStyle name="Input 2 4 3 2 2 2 2 2 3" xfId="15013" xr:uid="{00000000-0005-0000-0000-0000CA380000}"/>
    <cellStyle name="Input 2 4 3 2 2 2 2 2 4" xfId="15014" xr:uid="{00000000-0005-0000-0000-0000CB380000}"/>
    <cellStyle name="Input 2 4 3 2 2 2 2 2 5" xfId="15015" xr:uid="{00000000-0005-0000-0000-0000CC380000}"/>
    <cellStyle name="Input 2 4 3 2 2 2 2 2 6" xfId="15016" xr:uid="{00000000-0005-0000-0000-0000CD380000}"/>
    <cellStyle name="Input 2 4 3 2 2 2 2 2 7" xfId="15017" xr:uid="{00000000-0005-0000-0000-0000CE380000}"/>
    <cellStyle name="Input 2 4 3 2 2 2 2 3" xfId="15018" xr:uid="{00000000-0005-0000-0000-0000CF380000}"/>
    <cellStyle name="Input 2 4 3 2 2 2 2 4" xfId="15019" xr:uid="{00000000-0005-0000-0000-0000D0380000}"/>
    <cellStyle name="Input 2 4 3 2 2 2 3" xfId="15020" xr:uid="{00000000-0005-0000-0000-0000D1380000}"/>
    <cellStyle name="Input 2 4 3 2 2 2 3 2" xfId="15021" xr:uid="{00000000-0005-0000-0000-0000D2380000}"/>
    <cellStyle name="Input 2 4 3 2 2 2 3 2 2" xfId="15022" xr:uid="{00000000-0005-0000-0000-0000D3380000}"/>
    <cellStyle name="Input 2 4 3 2 2 2 3 2 3" xfId="15023" xr:uid="{00000000-0005-0000-0000-0000D4380000}"/>
    <cellStyle name="Input 2 4 3 2 2 2 3 2 4" xfId="15024" xr:uid="{00000000-0005-0000-0000-0000D5380000}"/>
    <cellStyle name="Input 2 4 3 2 2 2 3 2 5" xfId="15025" xr:uid="{00000000-0005-0000-0000-0000D6380000}"/>
    <cellStyle name="Input 2 4 3 2 2 2 3 2 6" xfId="15026" xr:uid="{00000000-0005-0000-0000-0000D7380000}"/>
    <cellStyle name="Input 2 4 3 2 2 2 3 2 7" xfId="15027" xr:uid="{00000000-0005-0000-0000-0000D8380000}"/>
    <cellStyle name="Input 2 4 3 2 2 2 3 3" xfId="15028" xr:uid="{00000000-0005-0000-0000-0000D9380000}"/>
    <cellStyle name="Input 2 4 3 2 2 2 3 4" xfId="15029" xr:uid="{00000000-0005-0000-0000-0000DA380000}"/>
    <cellStyle name="Input 2 4 3 2 2 2 4" xfId="15030" xr:uid="{00000000-0005-0000-0000-0000DB380000}"/>
    <cellStyle name="Input 2 4 3 2 2 2 4 2" xfId="15031" xr:uid="{00000000-0005-0000-0000-0000DC380000}"/>
    <cellStyle name="Input 2 4 3 2 2 2 4 2 2" xfId="15032" xr:uid="{00000000-0005-0000-0000-0000DD380000}"/>
    <cellStyle name="Input 2 4 3 2 2 2 4 2 3" xfId="15033" xr:uid="{00000000-0005-0000-0000-0000DE380000}"/>
    <cellStyle name="Input 2 4 3 2 2 2 4 2 4" xfId="15034" xr:uid="{00000000-0005-0000-0000-0000DF380000}"/>
    <cellStyle name="Input 2 4 3 2 2 2 4 2 5" xfId="15035" xr:uid="{00000000-0005-0000-0000-0000E0380000}"/>
    <cellStyle name="Input 2 4 3 2 2 2 4 2 6" xfId="15036" xr:uid="{00000000-0005-0000-0000-0000E1380000}"/>
    <cellStyle name="Input 2 4 3 2 2 2 4 2 7" xfId="15037" xr:uid="{00000000-0005-0000-0000-0000E2380000}"/>
    <cellStyle name="Input 2 4 3 2 2 2 4 3" xfId="15038" xr:uid="{00000000-0005-0000-0000-0000E3380000}"/>
    <cellStyle name="Input 2 4 3 2 2 2 4 4" xfId="15039" xr:uid="{00000000-0005-0000-0000-0000E4380000}"/>
    <cellStyle name="Input 2 4 3 2 2 2 5" xfId="15040" xr:uid="{00000000-0005-0000-0000-0000E5380000}"/>
    <cellStyle name="Input 2 4 3 2 2 2 5 2" xfId="15041" xr:uid="{00000000-0005-0000-0000-0000E6380000}"/>
    <cellStyle name="Input 2 4 3 2 2 2 5 3" xfId="15042" xr:uid="{00000000-0005-0000-0000-0000E7380000}"/>
    <cellStyle name="Input 2 4 3 2 2 2 5 4" xfId="15043" xr:uid="{00000000-0005-0000-0000-0000E8380000}"/>
    <cellStyle name="Input 2 4 3 2 2 2 5 5" xfId="15044" xr:uid="{00000000-0005-0000-0000-0000E9380000}"/>
    <cellStyle name="Input 2 4 3 2 2 2 5 6" xfId="15045" xr:uid="{00000000-0005-0000-0000-0000EA380000}"/>
    <cellStyle name="Input 2 4 3 2 2 2 5 7" xfId="15046" xr:uid="{00000000-0005-0000-0000-0000EB380000}"/>
    <cellStyle name="Input 2 4 3 2 2 2 5 8" xfId="15047" xr:uid="{00000000-0005-0000-0000-0000EC380000}"/>
    <cellStyle name="Input 2 4 3 2 2 2 6" xfId="15048" xr:uid="{00000000-0005-0000-0000-0000ED380000}"/>
    <cellStyle name="Input 2 4 3 2 2 2 6 2" xfId="15049" xr:uid="{00000000-0005-0000-0000-0000EE380000}"/>
    <cellStyle name="Input 2 4 3 2 2 2 6 3" xfId="15050" xr:uid="{00000000-0005-0000-0000-0000EF380000}"/>
    <cellStyle name="Input 2 4 3 2 2 2 6 4" xfId="15051" xr:uid="{00000000-0005-0000-0000-0000F0380000}"/>
    <cellStyle name="Input 2 4 3 2 2 2 6 5" xfId="15052" xr:uid="{00000000-0005-0000-0000-0000F1380000}"/>
    <cellStyle name="Input 2 4 3 2 2 2 6 6" xfId="15053" xr:uid="{00000000-0005-0000-0000-0000F2380000}"/>
    <cellStyle name="Input 2 4 3 2 2 2 6 7" xfId="15054" xr:uid="{00000000-0005-0000-0000-0000F3380000}"/>
    <cellStyle name="Input 2 4 3 2 2 2 7" xfId="15055" xr:uid="{00000000-0005-0000-0000-0000F4380000}"/>
    <cellStyle name="Input 2 4 3 2 2 2 8" xfId="15056" xr:uid="{00000000-0005-0000-0000-0000F5380000}"/>
    <cellStyle name="Input 2 4 3 2 2 2 9" xfId="15057" xr:uid="{00000000-0005-0000-0000-0000F6380000}"/>
    <cellStyle name="Input 2 4 3 2 2 3" xfId="15058" xr:uid="{00000000-0005-0000-0000-0000F7380000}"/>
    <cellStyle name="Input 2 4 3 2 2 3 2" xfId="15059" xr:uid="{00000000-0005-0000-0000-0000F8380000}"/>
    <cellStyle name="Input 2 4 3 2 2 3 2 2" xfId="15060" xr:uid="{00000000-0005-0000-0000-0000F9380000}"/>
    <cellStyle name="Input 2 4 3 2 2 3 2 3" xfId="15061" xr:uid="{00000000-0005-0000-0000-0000FA380000}"/>
    <cellStyle name="Input 2 4 3 2 2 3 2 4" xfId="15062" xr:uid="{00000000-0005-0000-0000-0000FB380000}"/>
    <cellStyle name="Input 2 4 3 2 2 3 2 5" xfId="15063" xr:uid="{00000000-0005-0000-0000-0000FC380000}"/>
    <cellStyle name="Input 2 4 3 2 2 3 2 6" xfId="15064" xr:uid="{00000000-0005-0000-0000-0000FD380000}"/>
    <cellStyle name="Input 2 4 3 2 2 3 2 7" xfId="15065" xr:uid="{00000000-0005-0000-0000-0000FE380000}"/>
    <cellStyle name="Input 2 4 3 2 2 3 3" xfId="15066" xr:uid="{00000000-0005-0000-0000-0000FF380000}"/>
    <cellStyle name="Input 2 4 3 2 2 3 4" xfId="15067" xr:uid="{00000000-0005-0000-0000-000000390000}"/>
    <cellStyle name="Input 2 4 3 2 2 3 5" xfId="15068" xr:uid="{00000000-0005-0000-0000-000001390000}"/>
    <cellStyle name="Input 2 4 3 2 2 4" xfId="15069" xr:uid="{00000000-0005-0000-0000-000002390000}"/>
    <cellStyle name="Input 2 4 3 2 2 4 2" xfId="15070" xr:uid="{00000000-0005-0000-0000-000003390000}"/>
    <cellStyle name="Input 2 4 3 2 2 4 2 2" xfId="15071" xr:uid="{00000000-0005-0000-0000-000004390000}"/>
    <cellStyle name="Input 2 4 3 2 2 4 2 3" xfId="15072" xr:uid="{00000000-0005-0000-0000-000005390000}"/>
    <cellStyle name="Input 2 4 3 2 2 4 2 4" xfId="15073" xr:uid="{00000000-0005-0000-0000-000006390000}"/>
    <cellStyle name="Input 2 4 3 2 2 4 2 5" xfId="15074" xr:uid="{00000000-0005-0000-0000-000007390000}"/>
    <cellStyle name="Input 2 4 3 2 2 4 2 6" xfId="15075" xr:uid="{00000000-0005-0000-0000-000008390000}"/>
    <cellStyle name="Input 2 4 3 2 2 4 2 7" xfId="15076" xr:uid="{00000000-0005-0000-0000-000009390000}"/>
    <cellStyle name="Input 2 4 3 2 2 4 3" xfId="15077" xr:uid="{00000000-0005-0000-0000-00000A390000}"/>
    <cellStyle name="Input 2 4 3 2 2 4 4" xfId="15078" xr:uid="{00000000-0005-0000-0000-00000B390000}"/>
    <cellStyle name="Input 2 4 3 2 2 4 5" xfId="15079" xr:uid="{00000000-0005-0000-0000-00000C390000}"/>
    <cellStyle name="Input 2 4 3 2 2 5" xfId="15080" xr:uid="{00000000-0005-0000-0000-00000D390000}"/>
    <cellStyle name="Input 2 4 3 2 2 5 2" xfId="15081" xr:uid="{00000000-0005-0000-0000-00000E390000}"/>
    <cellStyle name="Input 2 4 3 2 2 5 2 2" xfId="15082" xr:uid="{00000000-0005-0000-0000-00000F390000}"/>
    <cellStyle name="Input 2 4 3 2 2 5 2 3" xfId="15083" xr:uid="{00000000-0005-0000-0000-000010390000}"/>
    <cellStyle name="Input 2 4 3 2 2 5 2 4" xfId="15084" xr:uid="{00000000-0005-0000-0000-000011390000}"/>
    <cellStyle name="Input 2 4 3 2 2 5 2 5" xfId="15085" xr:uid="{00000000-0005-0000-0000-000012390000}"/>
    <cellStyle name="Input 2 4 3 2 2 5 2 6" xfId="15086" xr:uid="{00000000-0005-0000-0000-000013390000}"/>
    <cellStyle name="Input 2 4 3 2 2 5 2 7" xfId="15087" xr:uid="{00000000-0005-0000-0000-000014390000}"/>
    <cellStyle name="Input 2 4 3 2 2 5 3" xfId="15088" xr:uid="{00000000-0005-0000-0000-000015390000}"/>
    <cellStyle name="Input 2 4 3 2 2 5 4" xfId="15089" xr:uid="{00000000-0005-0000-0000-000016390000}"/>
    <cellStyle name="Input 2 4 3 2 2 5 5" xfId="15090" xr:uid="{00000000-0005-0000-0000-000017390000}"/>
    <cellStyle name="Input 2 4 3 2 2 6" xfId="15091" xr:uid="{00000000-0005-0000-0000-000018390000}"/>
    <cellStyle name="Input 2 4 3 2 2 6 2" xfId="15092" xr:uid="{00000000-0005-0000-0000-000019390000}"/>
    <cellStyle name="Input 2 4 3 2 2 6 3" xfId="15093" xr:uid="{00000000-0005-0000-0000-00001A390000}"/>
    <cellStyle name="Input 2 4 3 2 2 6 4" xfId="15094" xr:uid="{00000000-0005-0000-0000-00001B390000}"/>
    <cellStyle name="Input 2 4 3 2 2 6 5" xfId="15095" xr:uid="{00000000-0005-0000-0000-00001C390000}"/>
    <cellStyle name="Input 2 4 3 2 2 6 6" xfId="15096" xr:uid="{00000000-0005-0000-0000-00001D390000}"/>
    <cellStyle name="Input 2 4 3 2 2 6 7" xfId="15097" xr:uid="{00000000-0005-0000-0000-00001E390000}"/>
    <cellStyle name="Input 2 4 3 2 2 6 8" xfId="15098" xr:uid="{00000000-0005-0000-0000-00001F390000}"/>
    <cellStyle name="Input 2 4 3 2 2 7" xfId="15099" xr:uid="{00000000-0005-0000-0000-000020390000}"/>
    <cellStyle name="Input 2 4 3 2 2 7 2" xfId="15100" xr:uid="{00000000-0005-0000-0000-000021390000}"/>
    <cellStyle name="Input 2 4 3 2 2 7 3" xfId="15101" xr:uid="{00000000-0005-0000-0000-000022390000}"/>
    <cellStyle name="Input 2 4 3 2 2 7 4" xfId="15102" xr:uid="{00000000-0005-0000-0000-000023390000}"/>
    <cellStyle name="Input 2 4 3 2 2 7 5" xfId="15103" xr:uid="{00000000-0005-0000-0000-000024390000}"/>
    <cellStyle name="Input 2 4 3 2 2 7 6" xfId="15104" xr:uid="{00000000-0005-0000-0000-000025390000}"/>
    <cellStyle name="Input 2 4 3 2 2 7 7" xfId="15105" xr:uid="{00000000-0005-0000-0000-000026390000}"/>
    <cellStyle name="Input 2 4 3 2 2 8" xfId="15106" xr:uid="{00000000-0005-0000-0000-000027390000}"/>
    <cellStyle name="Input 2 4 3 2 2 8 2" xfId="15107" xr:uid="{00000000-0005-0000-0000-000028390000}"/>
    <cellStyle name="Input 2 4 3 2 2 8 3" xfId="15108" xr:uid="{00000000-0005-0000-0000-000029390000}"/>
    <cellStyle name="Input 2 4 3 2 2 8 4" xfId="15109" xr:uid="{00000000-0005-0000-0000-00002A390000}"/>
    <cellStyle name="Input 2 4 3 2 2 8 5" xfId="15110" xr:uid="{00000000-0005-0000-0000-00002B390000}"/>
    <cellStyle name="Input 2 4 3 2 2 9" xfId="15111" xr:uid="{00000000-0005-0000-0000-00002C390000}"/>
    <cellStyle name="Input 2 4 3 2 2 9 2" xfId="15112" xr:uid="{00000000-0005-0000-0000-00002D390000}"/>
    <cellStyle name="Input 2 4 3 2 2 9 3" xfId="15113" xr:uid="{00000000-0005-0000-0000-00002E390000}"/>
    <cellStyle name="Input 2 4 3 2 2 9 4" xfId="15114" xr:uid="{00000000-0005-0000-0000-00002F390000}"/>
    <cellStyle name="Input 2 4 3 2 2 9 5" xfId="15115" xr:uid="{00000000-0005-0000-0000-000030390000}"/>
    <cellStyle name="Input 2 4 3 2 3" xfId="15116" xr:uid="{00000000-0005-0000-0000-000031390000}"/>
    <cellStyle name="Input 2 4 3 2 3 10" xfId="15117" xr:uid="{00000000-0005-0000-0000-000032390000}"/>
    <cellStyle name="Input 2 4 3 2 3 2" xfId="15118" xr:uid="{00000000-0005-0000-0000-000033390000}"/>
    <cellStyle name="Input 2 4 3 2 3 2 2" xfId="15119" xr:uid="{00000000-0005-0000-0000-000034390000}"/>
    <cellStyle name="Input 2 4 3 2 3 2 2 2" xfId="15120" xr:uid="{00000000-0005-0000-0000-000035390000}"/>
    <cellStyle name="Input 2 4 3 2 3 2 2 3" xfId="15121" xr:uid="{00000000-0005-0000-0000-000036390000}"/>
    <cellStyle name="Input 2 4 3 2 3 2 2 4" xfId="15122" xr:uid="{00000000-0005-0000-0000-000037390000}"/>
    <cellStyle name="Input 2 4 3 2 3 2 2 5" xfId="15123" xr:uid="{00000000-0005-0000-0000-000038390000}"/>
    <cellStyle name="Input 2 4 3 2 3 2 2 6" xfId="15124" xr:uid="{00000000-0005-0000-0000-000039390000}"/>
    <cellStyle name="Input 2 4 3 2 3 2 2 7" xfId="15125" xr:uid="{00000000-0005-0000-0000-00003A390000}"/>
    <cellStyle name="Input 2 4 3 2 3 2 3" xfId="15126" xr:uid="{00000000-0005-0000-0000-00003B390000}"/>
    <cellStyle name="Input 2 4 3 2 3 2 4" xfId="15127" xr:uid="{00000000-0005-0000-0000-00003C390000}"/>
    <cellStyle name="Input 2 4 3 2 3 3" xfId="15128" xr:uid="{00000000-0005-0000-0000-00003D390000}"/>
    <cellStyle name="Input 2 4 3 2 3 3 2" xfId="15129" xr:uid="{00000000-0005-0000-0000-00003E390000}"/>
    <cellStyle name="Input 2 4 3 2 3 3 2 2" xfId="15130" xr:uid="{00000000-0005-0000-0000-00003F390000}"/>
    <cellStyle name="Input 2 4 3 2 3 3 2 3" xfId="15131" xr:uid="{00000000-0005-0000-0000-000040390000}"/>
    <cellStyle name="Input 2 4 3 2 3 3 2 4" xfId="15132" xr:uid="{00000000-0005-0000-0000-000041390000}"/>
    <cellStyle name="Input 2 4 3 2 3 3 2 5" xfId="15133" xr:uid="{00000000-0005-0000-0000-000042390000}"/>
    <cellStyle name="Input 2 4 3 2 3 3 2 6" xfId="15134" xr:uid="{00000000-0005-0000-0000-000043390000}"/>
    <cellStyle name="Input 2 4 3 2 3 3 2 7" xfId="15135" xr:uid="{00000000-0005-0000-0000-000044390000}"/>
    <cellStyle name="Input 2 4 3 2 3 3 3" xfId="15136" xr:uid="{00000000-0005-0000-0000-000045390000}"/>
    <cellStyle name="Input 2 4 3 2 3 3 4" xfId="15137" xr:uid="{00000000-0005-0000-0000-000046390000}"/>
    <cellStyle name="Input 2 4 3 2 3 4" xfId="15138" xr:uid="{00000000-0005-0000-0000-000047390000}"/>
    <cellStyle name="Input 2 4 3 2 3 4 2" xfId="15139" xr:uid="{00000000-0005-0000-0000-000048390000}"/>
    <cellStyle name="Input 2 4 3 2 3 4 2 2" xfId="15140" xr:uid="{00000000-0005-0000-0000-000049390000}"/>
    <cellStyle name="Input 2 4 3 2 3 4 2 3" xfId="15141" xr:uid="{00000000-0005-0000-0000-00004A390000}"/>
    <cellStyle name="Input 2 4 3 2 3 4 2 4" xfId="15142" xr:uid="{00000000-0005-0000-0000-00004B390000}"/>
    <cellStyle name="Input 2 4 3 2 3 4 2 5" xfId="15143" xr:uid="{00000000-0005-0000-0000-00004C390000}"/>
    <cellStyle name="Input 2 4 3 2 3 4 2 6" xfId="15144" xr:uid="{00000000-0005-0000-0000-00004D390000}"/>
    <cellStyle name="Input 2 4 3 2 3 4 2 7" xfId="15145" xr:uid="{00000000-0005-0000-0000-00004E390000}"/>
    <cellStyle name="Input 2 4 3 2 3 4 3" xfId="15146" xr:uid="{00000000-0005-0000-0000-00004F390000}"/>
    <cellStyle name="Input 2 4 3 2 3 4 4" xfId="15147" xr:uid="{00000000-0005-0000-0000-000050390000}"/>
    <cellStyle name="Input 2 4 3 2 3 5" xfId="15148" xr:uid="{00000000-0005-0000-0000-000051390000}"/>
    <cellStyle name="Input 2 4 3 2 3 5 2" xfId="15149" xr:uid="{00000000-0005-0000-0000-000052390000}"/>
    <cellStyle name="Input 2 4 3 2 3 5 3" xfId="15150" xr:uid="{00000000-0005-0000-0000-000053390000}"/>
    <cellStyle name="Input 2 4 3 2 3 5 4" xfId="15151" xr:uid="{00000000-0005-0000-0000-000054390000}"/>
    <cellStyle name="Input 2 4 3 2 3 5 5" xfId="15152" xr:uid="{00000000-0005-0000-0000-000055390000}"/>
    <cellStyle name="Input 2 4 3 2 3 5 6" xfId="15153" xr:uid="{00000000-0005-0000-0000-000056390000}"/>
    <cellStyle name="Input 2 4 3 2 3 5 7" xfId="15154" xr:uid="{00000000-0005-0000-0000-000057390000}"/>
    <cellStyle name="Input 2 4 3 2 3 5 8" xfId="15155" xr:uid="{00000000-0005-0000-0000-000058390000}"/>
    <cellStyle name="Input 2 4 3 2 3 6" xfId="15156" xr:uid="{00000000-0005-0000-0000-000059390000}"/>
    <cellStyle name="Input 2 4 3 2 3 6 2" xfId="15157" xr:uid="{00000000-0005-0000-0000-00005A390000}"/>
    <cellStyle name="Input 2 4 3 2 3 6 3" xfId="15158" xr:uid="{00000000-0005-0000-0000-00005B390000}"/>
    <cellStyle name="Input 2 4 3 2 3 6 4" xfId="15159" xr:uid="{00000000-0005-0000-0000-00005C390000}"/>
    <cellStyle name="Input 2 4 3 2 3 6 5" xfId="15160" xr:uid="{00000000-0005-0000-0000-00005D390000}"/>
    <cellStyle name="Input 2 4 3 2 3 6 6" xfId="15161" xr:uid="{00000000-0005-0000-0000-00005E390000}"/>
    <cellStyle name="Input 2 4 3 2 3 6 7" xfId="15162" xr:uid="{00000000-0005-0000-0000-00005F390000}"/>
    <cellStyle name="Input 2 4 3 2 3 7" xfId="15163" xr:uid="{00000000-0005-0000-0000-000060390000}"/>
    <cellStyle name="Input 2 4 3 2 3 8" xfId="15164" xr:uid="{00000000-0005-0000-0000-000061390000}"/>
    <cellStyle name="Input 2 4 3 2 3 9" xfId="15165" xr:uid="{00000000-0005-0000-0000-000062390000}"/>
    <cellStyle name="Input 2 4 3 2 4" xfId="15166" xr:uid="{00000000-0005-0000-0000-000063390000}"/>
    <cellStyle name="Input 2 4 3 2 4 10" xfId="15167" xr:uid="{00000000-0005-0000-0000-000064390000}"/>
    <cellStyle name="Input 2 4 3 2 4 2" xfId="15168" xr:uid="{00000000-0005-0000-0000-000065390000}"/>
    <cellStyle name="Input 2 4 3 2 4 2 2" xfId="15169" xr:uid="{00000000-0005-0000-0000-000066390000}"/>
    <cellStyle name="Input 2 4 3 2 4 2 2 2" xfId="15170" xr:uid="{00000000-0005-0000-0000-000067390000}"/>
    <cellStyle name="Input 2 4 3 2 4 2 2 3" xfId="15171" xr:uid="{00000000-0005-0000-0000-000068390000}"/>
    <cellStyle name="Input 2 4 3 2 4 2 2 4" xfId="15172" xr:uid="{00000000-0005-0000-0000-000069390000}"/>
    <cellStyle name="Input 2 4 3 2 4 2 2 5" xfId="15173" xr:uid="{00000000-0005-0000-0000-00006A390000}"/>
    <cellStyle name="Input 2 4 3 2 4 2 2 6" xfId="15174" xr:uid="{00000000-0005-0000-0000-00006B390000}"/>
    <cellStyle name="Input 2 4 3 2 4 2 2 7" xfId="15175" xr:uid="{00000000-0005-0000-0000-00006C390000}"/>
    <cellStyle name="Input 2 4 3 2 4 2 3" xfId="15176" xr:uid="{00000000-0005-0000-0000-00006D390000}"/>
    <cellStyle name="Input 2 4 3 2 4 2 4" xfId="15177" xr:uid="{00000000-0005-0000-0000-00006E390000}"/>
    <cellStyle name="Input 2 4 3 2 4 3" xfId="15178" xr:uid="{00000000-0005-0000-0000-00006F390000}"/>
    <cellStyle name="Input 2 4 3 2 4 3 2" xfId="15179" xr:uid="{00000000-0005-0000-0000-000070390000}"/>
    <cellStyle name="Input 2 4 3 2 4 3 2 2" xfId="15180" xr:uid="{00000000-0005-0000-0000-000071390000}"/>
    <cellStyle name="Input 2 4 3 2 4 3 2 3" xfId="15181" xr:uid="{00000000-0005-0000-0000-000072390000}"/>
    <cellStyle name="Input 2 4 3 2 4 3 2 4" xfId="15182" xr:uid="{00000000-0005-0000-0000-000073390000}"/>
    <cellStyle name="Input 2 4 3 2 4 3 2 5" xfId="15183" xr:uid="{00000000-0005-0000-0000-000074390000}"/>
    <cellStyle name="Input 2 4 3 2 4 3 2 6" xfId="15184" xr:uid="{00000000-0005-0000-0000-000075390000}"/>
    <cellStyle name="Input 2 4 3 2 4 3 2 7" xfId="15185" xr:uid="{00000000-0005-0000-0000-000076390000}"/>
    <cellStyle name="Input 2 4 3 2 4 3 3" xfId="15186" xr:uid="{00000000-0005-0000-0000-000077390000}"/>
    <cellStyle name="Input 2 4 3 2 4 3 4" xfId="15187" xr:uid="{00000000-0005-0000-0000-000078390000}"/>
    <cellStyle name="Input 2 4 3 2 4 4" xfId="15188" xr:uid="{00000000-0005-0000-0000-000079390000}"/>
    <cellStyle name="Input 2 4 3 2 4 4 2" xfId="15189" xr:uid="{00000000-0005-0000-0000-00007A390000}"/>
    <cellStyle name="Input 2 4 3 2 4 4 2 2" xfId="15190" xr:uid="{00000000-0005-0000-0000-00007B390000}"/>
    <cellStyle name="Input 2 4 3 2 4 4 2 3" xfId="15191" xr:uid="{00000000-0005-0000-0000-00007C390000}"/>
    <cellStyle name="Input 2 4 3 2 4 4 2 4" xfId="15192" xr:uid="{00000000-0005-0000-0000-00007D390000}"/>
    <cellStyle name="Input 2 4 3 2 4 4 2 5" xfId="15193" xr:uid="{00000000-0005-0000-0000-00007E390000}"/>
    <cellStyle name="Input 2 4 3 2 4 4 2 6" xfId="15194" xr:uid="{00000000-0005-0000-0000-00007F390000}"/>
    <cellStyle name="Input 2 4 3 2 4 4 2 7" xfId="15195" xr:uid="{00000000-0005-0000-0000-000080390000}"/>
    <cellStyle name="Input 2 4 3 2 4 4 3" xfId="15196" xr:uid="{00000000-0005-0000-0000-000081390000}"/>
    <cellStyle name="Input 2 4 3 2 4 4 4" xfId="15197" xr:uid="{00000000-0005-0000-0000-000082390000}"/>
    <cellStyle name="Input 2 4 3 2 4 5" xfId="15198" xr:uid="{00000000-0005-0000-0000-000083390000}"/>
    <cellStyle name="Input 2 4 3 2 4 5 2" xfId="15199" xr:uid="{00000000-0005-0000-0000-000084390000}"/>
    <cellStyle name="Input 2 4 3 2 4 5 3" xfId="15200" xr:uid="{00000000-0005-0000-0000-000085390000}"/>
    <cellStyle name="Input 2 4 3 2 4 5 4" xfId="15201" xr:uid="{00000000-0005-0000-0000-000086390000}"/>
    <cellStyle name="Input 2 4 3 2 4 5 5" xfId="15202" xr:uid="{00000000-0005-0000-0000-000087390000}"/>
    <cellStyle name="Input 2 4 3 2 4 5 6" xfId="15203" xr:uid="{00000000-0005-0000-0000-000088390000}"/>
    <cellStyle name="Input 2 4 3 2 4 5 7" xfId="15204" xr:uid="{00000000-0005-0000-0000-000089390000}"/>
    <cellStyle name="Input 2 4 3 2 4 5 8" xfId="15205" xr:uid="{00000000-0005-0000-0000-00008A390000}"/>
    <cellStyle name="Input 2 4 3 2 4 6" xfId="15206" xr:uid="{00000000-0005-0000-0000-00008B390000}"/>
    <cellStyle name="Input 2 4 3 2 4 6 2" xfId="15207" xr:uid="{00000000-0005-0000-0000-00008C390000}"/>
    <cellStyle name="Input 2 4 3 2 4 6 3" xfId="15208" xr:uid="{00000000-0005-0000-0000-00008D390000}"/>
    <cellStyle name="Input 2 4 3 2 4 6 4" xfId="15209" xr:uid="{00000000-0005-0000-0000-00008E390000}"/>
    <cellStyle name="Input 2 4 3 2 4 6 5" xfId="15210" xr:uid="{00000000-0005-0000-0000-00008F390000}"/>
    <cellStyle name="Input 2 4 3 2 4 6 6" xfId="15211" xr:uid="{00000000-0005-0000-0000-000090390000}"/>
    <cellStyle name="Input 2 4 3 2 4 6 7" xfId="15212" xr:uid="{00000000-0005-0000-0000-000091390000}"/>
    <cellStyle name="Input 2 4 3 2 4 7" xfId="15213" xr:uid="{00000000-0005-0000-0000-000092390000}"/>
    <cellStyle name="Input 2 4 3 2 4 8" xfId="15214" xr:uid="{00000000-0005-0000-0000-000093390000}"/>
    <cellStyle name="Input 2 4 3 2 4 9" xfId="15215" xr:uid="{00000000-0005-0000-0000-000094390000}"/>
    <cellStyle name="Input 2 4 3 2 5" xfId="15216" xr:uid="{00000000-0005-0000-0000-000095390000}"/>
    <cellStyle name="Input 2 4 3 2 5 2" xfId="15217" xr:uid="{00000000-0005-0000-0000-000096390000}"/>
    <cellStyle name="Input 2 4 3 2 5 2 2" xfId="15218" xr:uid="{00000000-0005-0000-0000-000097390000}"/>
    <cellStyle name="Input 2 4 3 2 5 2 3" xfId="15219" xr:uid="{00000000-0005-0000-0000-000098390000}"/>
    <cellStyle name="Input 2 4 3 2 5 2 4" xfId="15220" xr:uid="{00000000-0005-0000-0000-000099390000}"/>
    <cellStyle name="Input 2 4 3 2 5 2 5" xfId="15221" xr:uid="{00000000-0005-0000-0000-00009A390000}"/>
    <cellStyle name="Input 2 4 3 2 5 2 6" xfId="15222" xr:uid="{00000000-0005-0000-0000-00009B390000}"/>
    <cellStyle name="Input 2 4 3 2 5 2 7" xfId="15223" xr:uid="{00000000-0005-0000-0000-00009C390000}"/>
    <cellStyle name="Input 2 4 3 2 5 3" xfId="15224" xr:uid="{00000000-0005-0000-0000-00009D390000}"/>
    <cellStyle name="Input 2 4 3 2 5 4" xfId="15225" xr:uid="{00000000-0005-0000-0000-00009E390000}"/>
    <cellStyle name="Input 2 4 3 2 5 5" xfId="15226" xr:uid="{00000000-0005-0000-0000-00009F390000}"/>
    <cellStyle name="Input 2 4 3 2 6" xfId="15227" xr:uid="{00000000-0005-0000-0000-0000A0390000}"/>
    <cellStyle name="Input 2 4 3 2 6 2" xfId="15228" xr:uid="{00000000-0005-0000-0000-0000A1390000}"/>
    <cellStyle name="Input 2 4 3 2 6 2 2" xfId="15229" xr:uid="{00000000-0005-0000-0000-0000A2390000}"/>
    <cellStyle name="Input 2 4 3 2 6 2 3" xfId="15230" xr:uid="{00000000-0005-0000-0000-0000A3390000}"/>
    <cellStyle name="Input 2 4 3 2 6 2 4" xfId="15231" xr:uid="{00000000-0005-0000-0000-0000A4390000}"/>
    <cellStyle name="Input 2 4 3 2 6 2 5" xfId="15232" xr:uid="{00000000-0005-0000-0000-0000A5390000}"/>
    <cellStyle name="Input 2 4 3 2 6 2 6" xfId="15233" xr:uid="{00000000-0005-0000-0000-0000A6390000}"/>
    <cellStyle name="Input 2 4 3 2 6 2 7" xfId="15234" xr:uid="{00000000-0005-0000-0000-0000A7390000}"/>
    <cellStyle name="Input 2 4 3 2 6 3" xfId="15235" xr:uid="{00000000-0005-0000-0000-0000A8390000}"/>
    <cellStyle name="Input 2 4 3 2 6 4" xfId="15236" xr:uid="{00000000-0005-0000-0000-0000A9390000}"/>
    <cellStyle name="Input 2 4 3 2 6 5" xfId="15237" xr:uid="{00000000-0005-0000-0000-0000AA390000}"/>
    <cellStyle name="Input 2 4 3 2 7" xfId="15238" xr:uid="{00000000-0005-0000-0000-0000AB390000}"/>
    <cellStyle name="Input 2 4 3 2 7 2" xfId="15239" xr:uid="{00000000-0005-0000-0000-0000AC390000}"/>
    <cellStyle name="Input 2 4 3 2 7 2 2" xfId="15240" xr:uid="{00000000-0005-0000-0000-0000AD390000}"/>
    <cellStyle name="Input 2 4 3 2 7 2 3" xfId="15241" xr:uid="{00000000-0005-0000-0000-0000AE390000}"/>
    <cellStyle name="Input 2 4 3 2 7 2 4" xfId="15242" xr:uid="{00000000-0005-0000-0000-0000AF390000}"/>
    <cellStyle name="Input 2 4 3 2 7 2 5" xfId="15243" xr:uid="{00000000-0005-0000-0000-0000B0390000}"/>
    <cellStyle name="Input 2 4 3 2 7 2 6" xfId="15244" xr:uid="{00000000-0005-0000-0000-0000B1390000}"/>
    <cellStyle name="Input 2 4 3 2 7 2 7" xfId="15245" xr:uid="{00000000-0005-0000-0000-0000B2390000}"/>
    <cellStyle name="Input 2 4 3 2 7 3" xfId="15246" xr:uid="{00000000-0005-0000-0000-0000B3390000}"/>
    <cellStyle name="Input 2 4 3 2 7 4" xfId="15247" xr:uid="{00000000-0005-0000-0000-0000B4390000}"/>
    <cellStyle name="Input 2 4 3 2 7 5" xfId="15248" xr:uid="{00000000-0005-0000-0000-0000B5390000}"/>
    <cellStyle name="Input 2 4 3 2 8" xfId="15249" xr:uid="{00000000-0005-0000-0000-0000B6390000}"/>
    <cellStyle name="Input 2 4 3 2 8 2" xfId="15250" xr:uid="{00000000-0005-0000-0000-0000B7390000}"/>
    <cellStyle name="Input 2 4 3 2 8 2 2" xfId="15251" xr:uid="{00000000-0005-0000-0000-0000B8390000}"/>
    <cellStyle name="Input 2 4 3 2 8 2 3" xfId="15252" xr:uid="{00000000-0005-0000-0000-0000B9390000}"/>
    <cellStyle name="Input 2 4 3 2 8 2 4" xfId="15253" xr:uid="{00000000-0005-0000-0000-0000BA390000}"/>
    <cellStyle name="Input 2 4 3 2 8 2 5" xfId="15254" xr:uid="{00000000-0005-0000-0000-0000BB390000}"/>
    <cellStyle name="Input 2 4 3 2 8 2 6" xfId="15255" xr:uid="{00000000-0005-0000-0000-0000BC390000}"/>
    <cellStyle name="Input 2 4 3 2 8 2 7" xfId="15256" xr:uid="{00000000-0005-0000-0000-0000BD390000}"/>
    <cellStyle name="Input 2 4 3 2 8 3" xfId="15257" xr:uid="{00000000-0005-0000-0000-0000BE390000}"/>
    <cellStyle name="Input 2 4 3 2 8 4" xfId="15258" xr:uid="{00000000-0005-0000-0000-0000BF390000}"/>
    <cellStyle name="Input 2 4 3 2 8 5" xfId="15259" xr:uid="{00000000-0005-0000-0000-0000C0390000}"/>
    <cellStyle name="Input 2 4 3 2 9" xfId="15260" xr:uid="{00000000-0005-0000-0000-0000C1390000}"/>
    <cellStyle name="Input 2 4 3 2 9 2" xfId="15261" xr:uid="{00000000-0005-0000-0000-0000C2390000}"/>
    <cellStyle name="Input 2 4 3 2 9 3" xfId="15262" xr:uid="{00000000-0005-0000-0000-0000C3390000}"/>
    <cellStyle name="Input 2 4 3 2 9 4" xfId="15263" xr:uid="{00000000-0005-0000-0000-0000C4390000}"/>
    <cellStyle name="Input 2 4 3 2 9 5" xfId="15264" xr:uid="{00000000-0005-0000-0000-0000C5390000}"/>
    <cellStyle name="Input 2 4 3 2 9 6" xfId="15265" xr:uid="{00000000-0005-0000-0000-0000C6390000}"/>
    <cellStyle name="Input 2 4 3 2 9 7" xfId="15266" xr:uid="{00000000-0005-0000-0000-0000C7390000}"/>
    <cellStyle name="Input 2 4 3 2 9 8" xfId="15267" xr:uid="{00000000-0005-0000-0000-0000C8390000}"/>
    <cellStyle name="Input 2 4 3 3" xfId="15268" xr:uid="{00000000-0005-0000-0000-0000C9390000}"/>
    <cellStyle name="Input 2 4 3 3 10" xfId="15269" xr:uid="{00000000-0005-0000-0000-0000CA390000}"/>
    <cellStyle name="Input 2 4 3 3 10 2" xfId="15270" xr:uid="{00000000-0005-0000-0000-0000CB390000}"/>
    <cellStyle name="Input 2 4 3 3 10 3" xfId="15271" xr:uid="{00000000-0005-0000-0000-0000CC390000}"/>
    <cellStyle name="Input 2 4 3 3 10 4" xfId="15272" xr:uid="{00000000-0005-0000-0000-0000CD390000}"/>
    <cellStyle name="Input 2 4 3 3 10 5" xfId="15273" xr:uid="{00000000-0005-0000-0000-0000CE390000}"/>
    <cellStyle name="Input 2 4 3 3 11" xfId="15274" xr:uid="{00000000-0005-0000-0000-0000CF390000}"/>
    <cellStyle name="Input 2 4 3 3 11 2" xfId="15275" xr:uid="{00000000-0005-0000-0000-0000D0390000}"/>
    <cellStyle name="Input 2 4 3 3 11 3" xfId="15276" xr:uid="{00000000-0005-0000-0000-0000D1390000}"/>
    <cellStyle name="Input 2 4 3 3 11 4" xfId="15277" xr:uid="{00000000-0005-0000-0000-0000D2390000}"/>
    <cellStyle name="Input 2 4 3 3 11 5" xfId="15278" xr:uid="{00000000-0005-0000-0000-0000D3390000}"/>
    <cellStyle name="Input 2 4 3 3 12" xfId="15279" xr:uid="{00000000-0005-0000-0000-0000D4390000}"/>
    <cellStyle name="Input 2 4 3 3 12 2" xfId="15280" xr:uid="{00000000-0005-0000-0000-0000D5390000}"/>
    <cellStyle name="Input 2 4 3 3 12 3" xfId="15281" xr:uid="{00000000-0005-0000-0000-0000D6390000}"/>
    <cellStyle name="Input 2 4 3 3 12 4" xfId="15282" xr:uid="{00000000-0005-0000-0000-0000D7390000}"/>
    <cellStyle name="Input 2 4 3 3 12 5" xfId="15283" xr:uid="{00000000-0005-0000-0000-0000D8390000}"/>
    <cellStyle name="Input 2 4 3 3 13" xfId="15284" xr:uid="{00000000-0005-0000-0000-0000D9390000}"/>
    <cellStyle name="Input 2 4 3 3 13 2" xfId="15285" xr:uid="{00000000-0005-0000-0000-0000DA390000}"/>
    <cellStyle name="Input 2 4 3 3 13 3" xfId="15286" xr:uid="{00000000-0005-0000-0000-0000DB390000}"/>
    <cellStyle name="Input 2 4 3 3 13 4" xfId="15287" xr:uid="{00000000-0005-0000-0000-0000DC390000}"/>
    <cellStyle name="Input 2 4 3 3 13 5" xfId="15288" xr:uid="{00000000-0005-0000-0000-0000DD390000}"/>
    <cellStyle name="Input 2 4 3 3 14" xfId="15289" xr:uid="{00000000-0005-0000-0000-0000DE390000}"/>
    <cellStyle name="Input 2 4 3 3 14 2" xfId="15290" xr:uid="{00000000-0005-0000-0000-0000DF390000}"/>
    <cellStyle name="Input 2 4 3 3 14 3" xfId="15291" xr:uid="{00000000-0005-0000-0000-0000E0390000}"/>
    <cellStyle name="Input 2 4 3 3 14 4" xfId="15292" xr:uid="{00000000-0005-0000-0000-0000E1390000}"/>
    <cellStyle name="Input 2 4 3 3 14 5" xfId="15293" xr:uid="{00000000-0005-0000-0000-0000E2390000}"/>
    <cellStyle name="Input 2 4 3 3 15" xfId="15294" xr:uid="{00000000-0005-0000-0000-0000E3390000}"/>
    <cellStyle name="Input 2 4 3 3 15 2" xfId="15295" xr:uid="{00000000-0005-0000-0000-0000E4390000}"/>
    <cellStyle name="Input 2 4 3 3 15 3" xfId="15296" xr:uid="{00000000-0005-0000-0000-0000E5390000}"/>
    <cellStyle name="Input 2 4 3 3 15 4" xfId="15297" xr:uid="{00000000-0005-0000-0000-0000E6390000}"/>
    <cellStyle name="Input 2 4 3 3 15 5" xfId="15298" xr:uid="{00000000-0005-0000-0000-0000E7390000}"/>
    <cellStyle name="Input 2 4 3 3 16" xfId="15299" xr:uid="{00000000-0005-0000-0000-0000E8390000}"/>
    <cellStyle name="Input 2 4 3 3 16 2" xfId="15300" xr:uid="{00000000-0005-0000-0000-0000E9390000}"/>
    <cellStyle name="Input 2 4 3 3 16 3" xfId="15301" xr:uid="{00000000-0005-0000-0000-0000EA390000}"/>
    <cellStyle name="Input 2 4 3 3 16 4" xfId="15302" xr:uid="{00000000-0005-0000-0000-0000EB390000}"/>
    <cellStyle name="Input 2 4 3 3 16 5" xfId="15303" xr:uid="{00000000-0005-0000-0000-0000EC390000}"/>
    <cellStyle name="Input 2 4 3 3 17" xfId="15304" xr:uid="{00000000-0005-0000-0000-0000ED390000}"/>
    <cellStyle name="Input 2 4 3 3 17 2" xfId="15305" xr:uid="{00000000-0005-0000-0000-0000EE390000}"/>
    <cellStyle name="Input 2 4 3 3 17 3" xfId="15306" xr:uid="{00000000-0005-0000-0000-0000EF390000}"/>
    <cellStyle name="Input 2 4 3 3 17 4" xfId="15307" xr:uid="{00000000-0005-0000-0000-0000F0390000}"/>
    <cellStyle name="Input 2 4 3 3 17 5" xfId="15308" xr:uid="{00000000-0005-0000-0000-0000F1390000}"/>
    <cellStyle name="Input 2 4 3 3 18" xfId="15309" xr:uid="{00000000-0005-0000-0000-0000F2390000}"/>
    <cellStyle name="Input 2 4 3 3 2" xfId="15310" xr:uid="{00000000-0005-0000-0000-0000F3390000}"/>
    <cellStyle name="Input 2 4 3 3 2 10" xfId="15311" xr:uid="{00000000-0005-0000-0000-0000F4390000}"/>
    <cellStyle name="Input 2 4 3 3 2 2" xfId="15312" xr:uid="{00000000-0005-0000-0000-0000F5390000}"/>
    <cellStyle name="Input 2 4 3 3 2 2 2" xfId="15313" xr:uid="{00000000-0005-0000-0000-0000F6390000}"/>
    <cellStyle name="Input 2 4 3 3 2 2 2 2" xfId="15314" xr:uid="{00000000-0005-0000-0000-0000F7390000}"/>
    <cellStyle name="Input 2 4 3 3 2 2 2 3" xfId="15315" xr:uid="{00000000-0005-0000-0000-0000F8390000}"/>
    <cellStyle name="Input 2 4 3 3 2 2 2 4" xfId="15316" xr:uid="{00000000-0005-0000-0000-0000F9390000}"/>
    <cellStyle name="Input 2 4 3 3 2 2 2 5" xfId="15317" xr:uid="{00000000-0005-0000-0000-0000FA390000}"/>
    <cellStyle name="Input 2 4 3 3 2 2 2 6" xfId="15318" xr:uid="{00000000-0005-0000-0000-0000FB390000}"/>
    <cellStyle name="Input 2 4 3 3 2 2 2 7" xfId="15319" xr:uid="{00000000-0005-0000-0000-0000FC390000}"/>
    <cellStyle name="Input 2 4 3 3 2 2 3" xfId="15320" xr:uid="{00000000-0005-0000-0000-0000FD390000}"/>
    <cellStyle name="Input 2 4 3 3 2 2 4" xfId="15321" xr:uid="{00000000-0005-0000-0000-0000FE390000}"/>
    <cellStyle name="Input 2 4 3 3 2 3" xfId="15322" xr:uid="{00000000-0005-0000-0000-0000FF390000}"/>
    <cellStyle name="Input 2 4 3 3 2 3 2" xfId="15323" xr:uid="{00000000-0005-0000-0000-0000003A0000}"/>
    <cellStyle name="Input 2 4 3 3 2 3 2 2" xfId="15324" xr:uid="{00000000-0005-0000-0000-0000013A0000}"/>
    <cellStyle name="Input 2 4 3 3 2 3 2 3" xfId="15325" xr:uid="{00000000-0005-0000-0000-0000023A0000}"/>
    <cellStyle name="Input 2 4 3 3 2 3 2 4" xfId="15326" xr:uid="{00000000-0005-0000-0000-0000033A0000}"/>
    <cellStyle name="Input 2 4 3 3 2 3 2 5" xfId="15327" xr:uid="{00000000-0005-0000-0000-0000043A0000}"/>
    <cellStyle name="Input 2 4 3 3 2 3 2 6" xfId="15328" xr:uid="{00000000-0005-0000-0000-0000053A0000}"/>
    <cellStyle name="Input 2 4 3 3 2 3 2 7" xfId="15329" xr:uid="{00000000-0005-0000-0000-0000063A0000}"/>
    <cellStyle name="Input 2 4 3 3 2 3 3" xfId="15330" xr:uid="{00000000-0005-0000-0000-0000073A0000}"/>
    <cellStyle name="Input 2 4 3 3 2 3 4" xfId="15331" xr:uid="{00000000-0005-0000-0000-0000083A0000}"/>
    <cellStyle name="Input 2 4 3 3 2 4" xfId="15332" xr:uid="{00000000-0005-0000-0000-0000093A0000}"/>
    <cellStyle name="Input 2 4 3 3 2 4 2" xfId="15333" xr:uid="{00000000-0005-0000-0000-00000A3A0000}"/>
    <cellStyle name="Input 2 4 3 3 2 4 2 2" xfId="15334" xr:uid="{00000000-0005-0000-0000-00000B3A0000}"/>
    <cellStyle name="Input 2 4 3 3 2 4 2 3" xfId="15335" xr:uid="{00000000-0005-0000-0000-00000C3A0000}"/>
    <cellStyle name="Input 2 4 3 3 2 4 2 4" xfId="15336" xr:uid="{00000000-0005-0000-0000-00000D3A0000}"/>
    <cellStyle name="Input 2 4 3 3 2 4 2 5" xfId="15337" xr:uid="{00000000-0005-0000-0000-00000E3A0000}"/>
    <cellStyle name="Input 2 4 3 3 2 4 2 6" xfId="15338" xr:uid="{00000000-0005-0000-0000-00000F3A0000}"/>
    <cellStyle name="Input 2 4 3 3 2 4 2 7" xfId="15339" xr:uid="{00000000-0005-0000-0000-0000103A0000}"/>
    <cellStyle name="Input 2 4 3 3 2 4 3" xfId="15340" xr:uid="{00000000-0005-0000-0000-0000113A0000}"/>
    <cellStyle name="Input 2 4 3 3 2 4 4" xfId="15341" xr:uid="{00000000-0005-0000-0000-0000123A0000}"/>
    <cellStyle name="Input 2 4 3 3 2 5" xfId="15342" xr:uid="{00000000-0005-0000-0000-0000133A0000}"/>
    <cellStyle name="Input 2 4 3 3 2 5 2" xfId="15343" xr:uid="{00000000-0005-0000-0000-0000143A0000}"/>
    <cellStyle name="Input 2 4 3 3 2 5 3" xfId="15344" xr:uid="{00000000-0005-0000-0000-0000153A0000}"/>
    <cellStyle name="Input 2 4 3 3 2 5 4" xfId="15345" xr:uid="{00000000-0005-0000-0000-0000163A0000}"/>
    <cellStyle name="Input 2 4 3 3 2 5 5" xfId="15346" xr:uid="{00000000-0005-0000-0000-0000173A0000}"/>
    <cellStyle name="Input 2 4 3 3 2 5 6" xfId="15347" xr:uid="{00000000-0005-0000-0000-0000183A0000}"/>
    <cellStyle name="Input 2 4 3 3 2 5 7" xfId="15348" xr:uid="{00000000-0005-0000-0000-0000193A0000}"/>
    <cellStyle name="Input 2 4 3 3 2 5 8" xfId="15349" xr:uid="{00000000-0005-0000-0000-00001A3A0000}"/>
    <cellStyle name="Input 2 4 3 3 2 6" xfId="15350" xr:uid="{00000000-0005-0000-0000-00001B3A0000}"/>
    <cellStyle name="Input 2 4 3 3 2 6 2" xfId="15351" xr:uid="{00000000-0005-0000-0000-00001C3A0000}"/>
    <cellStyle name="Input 2 4 3 3 2 6 3" xfId="15352" xr:uid="{00000000-0005-0000-0000-00001D3A0000}"/>
    <cellStyle name="Input 2 4 3 3 2 6 4" xfId="15353" xr:uid="{00000000-0005-0000-0000-00001E3A0000}"/>
    <cellStyle name="Input 2 4 3 3 2 6 5" xfId="15354" xr:uid="{00000000-0005-0000-0000-00001F3A0000}"/>
    <cellStyle name="Input 2 4 3 3 2 6 6" xfId="15355" xr:uid="{00000000-0005-0000-0000-0000203A0000}"/>
    <cellStyle name="Input 2 4 3 3 2 6 7" xfId="15356" xr:uid="{00000000-0005-0000-0000-0000213A0000}"/>
    <cellStyle name="Input 2 4 3 3 2 7" xfId="15357" xr:uid="{00000000-0005-0000-0000-0000223A0000}"/>
    <cellStyle name="Input 2 4 3 3 2 8" xfId="15358" xr:uid="{00000000-0005-0000-0000-0000233A0000}"/>
    <cellStyle name="Input 2 4 3 3 2 9" xfId="15359" xr:uid="{00000000-0005-0000-0000-0000243A0000}"/>
    <cellStyle name="Input 2 4 3 3 3" xfId="15360" xr:uid="{00000000-0005-0000-0000-0000253A0000}"/>
    <cellStyle name="Input 2 4 3 3 3 2" xfId="15361" xr:uid="{00000000-0005-0000-0000-0000263A0000}"/>
    <cellStyle name="Input 2 4 3 3 3 2 2" xfId="15362" xr:uid="{00000000-0005-0000-0000-0000273A0000}"/>
    <cellStyle name="Input 2 4 3 3 3 2 3" xfId="15363" xr:uid="{00000000-0005-0000-0000-0000283A0000}"/>
    <cellStyle name="Input 2 4 3 3 3 2 4" xfId="15364" xr:uid="{00000000-0005-0000-0000-0000293A0000}"/>
    <cellStyle name="Input 2 4 3 3 3 2 5" xfId="15365" xr:uid="{00000000-0005-0000-0000-00002A3A0000}"/>
    <cellStyle name="Input 2 4 3 3 3 2 6" xfId="15366" xr:uid="{00000000-0005-0000-0000-00002B3A0000}"/>
    <cellStyle name="Input 2 4 3 3 3 2 7" xfId="15367" xr:uid="{00000000-0005-0000-0000-00002C3A0000}"/>
    <cellStyle name="Input 2 4 3 3 3 3" xfId="15368" xr:uid="{00000000-0005-0000-0000-00002D3A0000}"/>
    <cellStyle name="Input 2 4 3 3 3 4" xfId="15369" xr:uid="{00000000-0005-0000-0000-00002E3A0000}"/>
    <cellStyle name="Input 2 4 3 3 3 5" xfId="15370" xr:uid="{00000000-0005-0000-0000-00002F3A0000}"/>
    <cellStyle name="Input 2 4 3 3 4" xfId="15371" xr:uid="{00000000-0005-0000-0000-0000303A0000}"/>
    <cellStyle name="Input 2 4 3 3 4 2" xfId="15372" xr:uid="{00000000-0005-0000-0000-0000313A0000}"/>
    <cellStyle name="Input 2 4 3 3 4 2 2" xfId="15373" xr:uid="{00000000-0005-0000-0000-0000323A0000}"/>
    <cellStyle name="Input 2 4 3 3 4 2 3" xfId="15374" xr:uid="{00000000-0005-0000-0000-0000333A0000}"/>
    <cellStyle name="Input 2 4 3 3 4 2 4" xfId="15375" xr:uid="{00000000-0005-0000-0000-0000343A0000}"/>
    <cellStyle name="Input 2 4 3 3 4 2 5" xfId="15376" xr:uid="{00000000-0005-0000-0000-0000353A0000}"/>
    <cellStyle name="Input 2 4 3 3 4 2 6" xfId="15377" xr:uid="{00000000-0005-0000-0000-0000363A0000}"/>
    <cellStyle name="Input 2 4 3 3 4 2 7" xfId="15378" xr:uid="{00000000-0005-0000-0000-0000373A0000}"/>
    <cellStyle name="Input 2 4 3 3 4 3" xfId="15379" xr:uid="{00000000-0005-0000-0000-0000383A0000}"/>
    <cellStyle name="Input 2 4 3 3 4 4" xfId="15380" xr:uid="{00000000-0005-0000-0000-0000393A0000}"/>
    <cellStyle name="Input 2 4 3 3 4 5" xfId="15381" xr:uid="{00000000-0005-0000-0000-00003A3A0000}"/>
    <cellStyle name="Input 2 4 3 3 5" xfId="15382" xr:uid="{00000000-0005-0000-0000-00003B3A0000}"/>
    <cellStyle name="Input 2 4 3 3 5 2" xfId="15383" xr:uid="{00000000-0005-0000-0000-00003C3A0000}"/>
    <cellStyle name="Input 2 4 3 3 5 2 2" xfId="15384" xr:uid="{00000000-0005-0000-0000-00003D3A0000}"/>
    <cellStyle name="Input 2 4 3 3 5 2 3" xfId="15385" xr:uid="{00000000-0005-0000-0000-00003E3A0000}"/>
    <cellStyle name="Input 2 4 3 3 5 2 4" xfId="15386" xr:uid="{00000000-0005-0000-0000-00003F3A0000}"/>
    <cellStyle name="Input 2 4 3 3 5 2 5" xfId="15387" xr:uid="{00000000-0005-0000-0000-0000403A0000}"/>
    <cellStyle name="Input 2 4 3 3 5 2 6" xfId="15388" xr:uid="{00000000-0005-0000-0000-0000413A0000}"/>
    <cellStyle name="Input 2 4 3 3 5 2 7" xfId="15389" xr:uid="{00000000-0005-0000-0000-0000423A0000}"/>
    <cellStyle name="Input 2 4 3 3 5 3" xfId="15390" xr:uid="{00000000-0005-0000-0000-0000433A0000}"/>
    <cellStyle name="Input 2 4 3 3 5 4" xfId="15391" xr:uid="{00000000-0005-0000-0000-0000443A0000}"/>
    <cellStyle name="Input 2 4 3 3 5 5" xfId="15392" xr:uid="{00000000-0005-0000-0000-0000453A0000}"/>
    <cellStyle name="Input 2 4 3 3 6" xfId="15393" xr:uid="{00000000-0005-0000-0000-0000463A0000}"/>
    <cellStyle name="Input 2 4 3 3 6 2" xfId="15394" xr:uid="{00000000-0005-0000-0000-0000473A0000}"/>
    <cellStyle name="Input 2 4 3 3 6 3" xfId="15395" xr:uid="{00000000-0005-0000-0000-0000483A0000}"/>
    <cellStyle name="Input 2 4 3 3 6 4" xfId="15396" xr:uid="{00000000-0005-0000-0000-0000493A0000}"/>
    <cellStyle name="Input 2 4 3 3 6 5" xfId="15397" xr:uid="{00000000-0005-0000-0000-00004A3A0000}"/>
    <cellStyle name="Input 2 4 3 3 6 6" xfId="15398" xr:uid="{00000000-0005-0000-0000-00004B3A0000}"/>
    <cellStyle name="Input 2 4 3 3 6 7" xfId="15399" xr:uid="{00000000-0005-0000-0000-00004C3A0000}"/>
    <cellStyle name="Input 2 4 3 3 6 8" xfId="15400" xr:uid="{00000000-0005-0000-0000-00004D3A0000}"/>
    <cellStyle name="Input 2 4 3 3 7" xfId="15401" xr:uid="{00000000-0005-0000-0000-00004E3A0000}"/>
    <cellStyle name="Input 2 4 3 3 7 2" xfId="15402" xr:uid="{00000000-0005-0000-0000-00004F3A0000}"/>
    <cellStyle name="Input 2 4 3 3 7 3" xfId="15403" xr:uid="{00000000-0005-0000-0000-0000503A0000}"/>
    <cellStyle name="Input 2 4 3 3 7 4" xfId="15404" xr:uid="{00000000-0005-0000-0000-0000513A0000}"/>
    <cellStyle name="Input 2 4 3 3 7 5" xfId="15405" xr:uid="{00000000-0005-0000-0000-0000523A0000}"/>
    <cellStyle name="Input 2 4 3 3 7 6" xfId="15406" xr:uid="{00000000-0005-0000-0000-0000533A0000}"/>
    <cellStyle name="Input 2 4 3 3 7 7" xfId="15407" xr:uid="{00000000-0005-0000-0000-0000543A0000}"/>
    <cellStyle name="Input 2 4 3 3 8" xfId="15408" xr:uid="{00000000-0005-0000-0000-0000553A0000}"/>
    <cellStyle name="Input 2 4 3 3 8 2" xfId="15409" xr:uid="{00000000-0005-0000-0000-0000563A0000}"/>
    <cellStyle name="Input 2 4 3 3 8 3" xfId="15410" xr:uid="{00000000-0005-0000-0000-0000573A0000}"/>
    <cellStyle name="Input 2 4 3 3 8 4" xfId="15411" xr:uid="{00000000-0005-0000-0000-0000583A0000}"/>
    <cellStyle name="Input 2 4 3 3 8 5" xfId="15412" xr:uid="{00000000-0005-0000-0000-0000593A0000}"/>
    <cellStyle name="Input 2 4 3 3 9" xfId="15413" xr:uid="{00000000-0005-0000-0000-00005A3A0000}"/>
    <cellStyle name="Input 2 4 3 3 9 2" xfId="15414" xr:uid="{00000000-0005-0000-0000-00005B3A0000}"/>
    <cellStyle name="Input 2 4 3 3 9 3" xfId="15415" xr:uid="{00000000-0005-0000-0000-00005C3A0000}"/>
    <cellStyle name="Input 2 4 3 3 9 4" xfId="15416" xr:uid="{00000000-0005-0000-0000-00005D3A0000}"/>
    <cellStyle name="Input 2 4 3 3 9 5" xfId="15417" xr:uid="{00000000-0005-0000-0000-00005E3A0000}"/>
    <cellStyle name="Input 2 4 3 4" xfId="15418" xr:uid="{00000000-0005-0000-0000-00005F3A0000}"/>
    <cellStyle name="Input 2 4 3 4 10" xfId="15419" xr:uid="{00000000-0005-0000-0000-0000603A0000}"/>
    <cellStyle name="Input 2 4 3 4 2" xfId="15420" xr:uid="{00000000-0005-0000-0000-0000613A0000}"/>
    <cellStyle name="Input 2 4 3 4 2 2" xfId="15421" xr:uid="{00000000-0005-0000-0000-0000623A0000}"/>
    <cellStyle name="Input 2 4 3 4 2 2 2" xfId="15422" xr:uid="{00000000-0005-0000-0000-0000633A0000}"/>
    <cellStyle name="Input 2 4 3 4 2 2 3" xfId="15423" xr:uid="{00000000-0005-0000-0000-0000643A0000}"/>
    <cellStyle name="Input 2 4 3 4 2 2 4" xfId="15424" xr:uid="{00000000-0005-0000-0000-0000653A0000}"/>
    <cellStyle name="Input 2 4 3 4 2 2 5" xfId="15425" xr:uid="{00000000-0005-0000-0000-0000663A0000}"/>
    <cellStyle name="Input 2 4 3 4 2 2 6" xfId="15426" xr:uid="{00000000-0005-0000-0000-0000673A0000}"/>
    <cellStyle name="Input 2 4 3 4 2 2 7" xfId="15427" xr:uid="{00000000-0005-0000-0000-0000683A0000}"/>
    <cellStyle name="Input 2 4 3 4 2 3" xfId="15428" xr:uid="{00000000-0005-0000-0000-0000693A0000}"/>
    <cellStyle name="Input 2 4 3 4 2 4" xfId="15429" xr:uid="{00000000-0005-0000-0000-00006A3A0000}"/>
    <cellStyle name="Input 2 4 3 4 3" xfId="15430" xr:uid="{00000000-0005-0000-0000-00006B3A0000}"/>
    <cellStyle name="Input 2 4 3 4 3 2" xfId="15431" xr:uid="{00000000-0005-0000-0000-00006C3A0000}"/>
    <cellStyle name="Input 2 4 3 4 3 2 2" xfId="15432" xr:uid="{00000000-0005-0000-0000-00006D3A0000}"/>
    <cellStyle name="Input 2 4 3 4 3 2 3" xfId="15433" xr:uid="{00000000-0005-0000-0000-00006E3A0000}"/>
    <cellStyle name="Input 2 4 3 4 3 2 4" xfId="15434" xr:uid="{00000000-0005-0000-0000-00006F3A0000}"/>
    <cellStyle name="Input 2 4 3 4 3 2 5" xfId="15435" xr:uid="{00000000-0005-0000-0000-0000703A0000}"/>
    <cellStyle name="Input 2 4 3 4 3 2 6" xfId="15436" xr:uid="{00000000-0005-0000-0000-0000713A0000}"/>
    <cellStyle name="Input 2 4 3 4 3 2 7" xfId="15437" xr:uid="{00000000-0005-0000-0000-0000723A0000}"/>
    <cellStyle name="Input 2 4 3 4 3 3" xfId="15438" xr:uid="{00000000-0005-0000-0000-0000733A0000}"/>
    <cellStyle name="Input 2 4 3 4 3 4" xfId="15439" xr:uid="{00000000-0005-0000-0000-0000743A0000}"/>
    <cellStyle name="Input 2 4 3 4 4" xfId="15440" xr:uid="{00000000-0005-0000-0000-0000753A0000}"/>
    <cellStyle name="Input 2 4 3 4 4 2" xfId="15441" xr:uid="{00000000-0005-0000-0000-0000763A0000}"/>
    <cellStyle name="Input 2 4 3 4 4 2 2" xfId="15442" xr:uid="{00000000-0005-0000-0000-0000773A0000}"/>
    <cellStyle name="Input 2 4 3 4 4 2 3" xfId="15443" xr:uid="{00000000-0005-0000-0000-0000783A0000}"/>
    <cellStyle name="Input 2 4 3 4 4 2 4" xfId="15444" xr:uid="{00000000-0005-0000-0000-0000793A0000}"/>
    <cellStyle name="Input 2 4 3 4 4 2 5" xfId="15445" xr:uid="{00000000-0005-0000-0000-00007A3A0000}"/>
    <cellStyle name="Input 2 4 3 4 4 2 6" xfId="15446" xr:uid="{00000000-0005-0000-0000-00007B3A0000}"/>
    <cellStyle name="Input 2 4 3 4 4 2 7" xfId="15447" xr:uid="{00000000-0005-0000-0000-00007C3A0000}"/>
    <cellStyle name="Input 2 4 3 4 4 3" xfId="15448" xr:uid="{00000000-0005-0000-0000-00007D3A0000}"/>
    <cellStyle name="Input 2 4 3 4 4 4" xfId="15449" xr:uid="{00000000-0005-0000-0000-00007E3A0000}"/>
    <cellStyle name="Input 2 4 3 4 5" xfId="15450" xr:uid="{00000000-0005-0000-0000-00007F3A0000}"/>
    <cellStyle name="Input 2 4 3 4 5 2" xfId="15451" xr:uid="{00000000-0005-0000-0000-0000803A0000}"/>
    <cellStyle name="Input 2 4 3 4 5 3" xfId="15452" xr:uid="{00000000-0005-0000-0000-0000813A0000}"/>
    <cellStyle name="Input 2 4 3 4 5 4" xfId="15453" xr:uid="{00000000-0005-0000-0000-0000823A0000}"/>
    <cellStyle name="Input 2 4 3 4 5 5" xfId="15454" xr:uid="{00000000-0005-0000-0000-0000833A0000}"/>
    <cellStyle name="Input 2 4 3 4 5 6" xfId="15455" xr:uid="{00000000-0005-0000-0000-0000843A0000}"/>
    <cellStyle name="Input 2 4 3 4 5 7" xfId="15456" xr:uid="{00000000-0005-0000-0000-0000853A0000}"/>
    <cellStyle name="Input 2 4 3 4 5 8" xfId="15457" xr:uid="{00000000-0005-0000-0000-0000863A0000}"/>
    <cellStyle name="Input 2 4 3 4 6" xfId="15458" xr:uid="{00000000-0005-0000-0000-0000873A0000}"/>
    <cellStyle name="Input 2 4 3 4 6 2" xfId="15459" xr:uid="{00000000-0005-0000-0000-0000883A0000}"/>
    <cellStyle name="Input 2 4 3 4 6 3" xfId="15460" xr:uid="{00000000-0005-0000-0000-0000893A0000}"/>
    <cellStyle name="Input 2 4 3 4 6 4" xfId="15461" xr:uid="{00000000-0005-0000-0000-00008A3A0000}"/>
    <cellStyle name="Input 2 4 3 4 6 5" xfId="15462" xr:uid="{00000000-0005-0000-0000-00008B3A0000}"/>
    <cellStyle name="Input 2 4 3 4 6 6" xfId="15463" xr:uid="{00000000-0005-0000-0000-00008C3A0000}"/>
    <cellStyle name="Input 2 4 3 4 6 7" xfId="15464" xr:uid="{00000000-0005-0000-0000-00008D3A0000}"/>
    <cellStyle name="Input 2 4 3 4 7" xfId="15465" xr:uid="{00000000-0005-0000-0000-00008E3A0000}"/>
    <cellStyle name="Input 2 4 3 4 8" xfId="15466" xr:uid="{00000000-0005-0000-0000-00008F3A0000}"/>
    <cellStyle name="Input 2 4 3 4 9" xfId="15467" xr:uid="{00000000-0005-0000-0000-0000903A0000}"/>
    <cellStyle name="Input 2 4 3 5" xfId="15468" xr:uid="{00000000-0005-0000-0000-0000913A0000}"/>
    <cellStyle name="Input 2 4 3 5 10" xfId="15469" xr:uid="{00000000-0005-0000-0000-0000923A0000}"/>
    <cellStyle name="Input 2 4 3 5 2" xfId="15470" xr:uid="{00000000-0005-0000-0000-0000933A0000}"/>
    <cellStyle name="Input 2 4 3 5 2 2" xfId="15471" xr:uid="{00000000-0005-0000-0000-0000943A0000}"/>
    <cellStyle name="Input 2 4 3 5 2 2 2" xfId="15472" xr:uid="{00000000-0005-0000-0000-0000953A0000}"/>
    <cellStyle name="Input 2 4 3 5 2 2 3" xfId="15473" xr:uid="{00000000-0005-0000-0000-0000963A0000}"/>
    <cellStyle name="Input 2 4 3 5 2 2 4" xfId="15474" xr:uid="{00000000-0005-0000-0000-0000973A0000}"/>
    <cellStyle name="Input 2 4 3 5 2 2 5" xfId="15475" xr:uid="{00000000-0005-0000-0000-0000983A0000}"/>
    <cellStyle name="Input 2 4 3 5 2 2 6" xfId="15476" xr:uid="{00000000-0005-0000-0000-0000993A0000}"/>
    <cellStyle name="Input 2 4 3 5 2 2 7" xfId="15477" xr:uid="{00000000-0005-0000-0000-00009A3A0000}"/>
    <cellStyle name="Input 2 4 3 5 2 3" xfId="15478" xr:uid="{00000000-0005-0000-0000-00009B3A0000}"/>
    <cellStyle name="Input 2 4 3 5 2 4" xfId="15479" xr:uid="{00000000-0005-0000-0000-00009C3A0000}"/>
    <cellStyle name="Input 2 4 3 5 3" xfId="15480" xr:uid="{00000000-0005-0000-0000-00009D3A0000}"/>
    <cellStyle name="Input 2 4 3 5 3 2" xfId="15481" xr:uid="{00000000-0005-0000-0000-00009E3A0000}"/>
    <cellStyle name="Input 2 4 3 5 3 2 2" xfId="15482" xr:uid="{00000000-0005-0000-0000-00009F3A0000}"/>
    <cellStyle name="Input 2 4 3 5 3 2 3" xfId="15483" xr:uid="{00000000-0005-0000-0000-0000A03A0000}"/>
    <cellStyle name="Input 2 4 3 5 3 2 4" xfId="15484" xr:uid="{00000000-0005-0000-0000-0000A13A0000}"/>
    <cellStyle name="Input 2 4 3 5 3 2 5" xfId="15485" xr:uid="{00000000-0005-0000-0000-0000A23A0000}"/>
    <cellStyle name="Input 2 4 3 5 3 2 6" xfId="15486" xr:uid="{00000000-0005-0000-0000-0000A33A0000}"/>
    <cellStyle name="Input 2 4 3 5 3 2 7" xfId="15487" xr:uid="{00000000-0005-0000-0000-0000A43A0000}"/>
    <cellStyle name="Input 2 4 3 5 3 3" xfId="15488" xr:uid="{00000000-0005-0000-0000-0000A53A0000}"/>
    <cellStyle name="Input 2 4 3 5 3 4" xfId="15489" xr:uid="{00000000-0005-0000-0000-0000A63A0000}"/>
    <cellStyle name="Input 2 4 3 5 4" xfId="15490" xr:uid="{00000000-0005-0000-0000-0000A73A0000}"/>
    <cellStyle name="Input 2 4 3 5 4 2" xfId="15491" xr:uid="{00000000-0005-0000-0000-0000A83A0000}"/>
    <cellStyle name="Input 2 4 3 5 4 2 2" xfId="15492" xr:uid="{00000000-0005-0000-0000-0000A93A0000}"/>
    <cellStyle name="Input 2 4 3 5 4 2 3" xfId="15493" xr:uid="{00000000-0005-0000-0000-0000AA3A0000}"/>
    <cellStyle name="Input 2 4 3 5 4 2 4" xfId="15494" xr:uid="{00000000-0005-0000-0000-0000AB3A0000}"/>
    <cellStyle name="Input 2 4 3 5 4 2 5" xfId="15495" xr:uid="{00000000-0005-0000-0000-0000AC3A0000}"/>
    <cellStyle name="Input 2 4 3 5 4 2 6" xfId="15496" xr:uid="{00000000-0005-0000-0000-0000AD3A0000}"/>
    <cellStyle name="Input 2 4 3 5 4 2 7" xfId="15497" xr:uid="{00000000-0005-0000-0000-0000AE3A0000}"/>
    <cellStyle name="Input 2 4 3 5 4 3" xfId="15498" xr:uid="{00000000-0005-0000-0000-0000AF3A0000}"/>
    <cellStyle name="Input 2 4 3 5 4 4" xfId="15499" xr:uid="{00000000-0005-0000-0000-0000B03A0000}"/>
    <cellStyle name="Input 2 4 3 5 5" xfId="15500" xr:uid="{00000000-0005-0000-0000-0000B13A0000}"/>
    <cellStyle name="Input 2 4 3 5 5 2" xfId="15501" xr:uid="{00000000-0005-0000-0000-0000B23A0000}"/>
    <cellStyle name="Input 2 4 3 5 5 3" xfId="15502" xr:uid="{00000000-0005-0000-0000-0000B33A0000}"/>
    <cellStyle name="Input 2 4 3 5 5 4" xfId="15503" xr:uid="{00000000-0005-0000-0000-0000B43A0000}"/>
    <cellStyle name="Input 2 4 3 5 5 5" xfId="15504" xr:uid="{00000000-0005-0000-0000-0000B53A0000}"/>
    <cellStyle name="Input 2 4 3 5 5 6" xfId="15505" xr:uid="{00000000-0005-0000-0000-0000B63A0000}"/>
    <cellStyle name="Input 2 4 3 5 5 7" xfId="15506" xr:uid="{00000000-0005-0000-0000-0000B73A0000}"/>
    <cellStyle name="Input 2 4 3 5 5 8" xfId="15507" xr:uid="{00000000-0005-0000-0000-0000B83A0000}"/>
    <cellStyle name="Input 2 4 3 5 6" xfId="15508" xr:uid="{00000000-0005-0000-0000-0000B93A0000}"/>
    <cellStyle name="Input 2 4 3 5 6 2" xfId="15509" xr:uid="{00000000-0005-0000-0000-0000BA3A0000}"/>
    <cellStyle name="Input 2 4 3 5 6 3" xfId="15510" xr:uid="{00000000-0005-0000-0000-0000BB3A0000}"/>
    <cellStyle name="Input 2 4 3 5 6 4" xfId="15511" xr:uid="{00000000-0005-0000-0000-0000BC3A0000}"/>
    <cellStyle name="Input 2 4 3 5 6 5" xfId="15512" xr:uid="{00000000-0005-0000-0000-0000BD3A0000}"/>
    <cellStyle name="Input 2 4 3 5 6 6" xfId="15513" xr:uid="{00000000-0005-0000-0000-0000BE3A0000}"/>
    <cellStyle name="Input 2 4 3 5 6 7" xfId="15514" xr:uid="{00000000-0005-0000-0000-0000BF3A0000}"/>
    <cellStyle name="Input 2 4 3 5 7" xfId="15515" xr:uid="{00000000-0005-0000-0000-0000C03A0000}"/>
    <cellStyle name="Input 2 4 3 5 8" xfId="15516" xr:uid="{00000000-0005-0000-0000-0000C13A0000}"/>
    <cellStyle name="Input 2 4 3 5 9" xfId="15517" xr:uid="{00000000-0005-0000-0000-0000C23A0000}"/>
    <cellStyle name="Input 2 4 3 6" xfId="15518" xr:uid="{00000000-0005-0000-0000-0000C33A0000}"/>
    <cellStyle name="Input 2 4 3 6 2" xfId="15519" xr:uid="{00000000-0005-0000-0000-0000C43A0000}"/>
    <cellStyle name="Input 2 4 3 6 2 2" xfId="15520" xr:uid="{00000000-0005-0000-0000-0000C53A0000}"/>
    <cellStyle name="Input 2 4 3 6 2 3" xfId="15521" xr:uid="{00000000-0005-0000-0000-0000C63A0000}"/>
    <cellStyle name="Input 2 4 3 6 2 4" xfId="15522" xr:uid="{00000000-0005-0000-0000-0000C73A0000}"/>
    <cellStyle name="Input 2 4 3 6 2 5" xfId="15523" xr:uid="{00000000-0005-0000-0000-0000C83A0000}"/>
    <cellStyle name="Input 2 4 3 6 2 6" xfId="15524" xr:uid="{00000000-0005-0000-0000-0000C93A0000}"/>
    <cellStyle name="Input 2 4 3 6 2 7" xfId="15525" xr:uid="{00000000-0005-0000-0000-0000CA3A0000}"/>
    <cellStyle name="Input 2 4 3 6 3" xfId="15526" xr:uid="{00000000-0005-0000-0000-0000CB3A0000}"/>
    <cellStyle name="Input 2 4 3 6 4" xfId="15527" xr:uid="{00000000-0005-0000-0000-0000CC3A0000}"/>
    <cellStyle name="Input 2 4 3 6 5" xfId="15528" xr:uid="{00000000-0005-0000-0000-0000CD3A0000}"/>
    <cellStyle name="Input 2 4 3 7" xfId="15529" xr:uid="{00000000-0005-0000-0000-0000CE3A0000}"/>
    <cellStyle name="Input 2 4 3 7 2" xfId="15530" xr:uid="{00000000-0005-0000-0000-0000CF3A0000}"/>
    <cellStyle name="Input 2 4 3 7 2 2" xfId="15531" xr:uid="{00000000-0005-0000-0000-0000D03A0000}"/>
    <cellStyle name="Input 2 4 3 7 2 3" xfId="15532" xr:uid="{00000000-0005-0000-0000-0000D13A0000}"/>
    <cellStyle name="Input 2 4 3 7 2 4" xfId="15533" xr:uid="{00000000-0005-0000-0000-0000D23A0000}"/>
    <cellStyle name="Input 2 4 3 7 2 5" xfId="15534" xr:uid="{00000000-0005-0000-0000-0000D33A0000}"/>
    <cellStyle name="Input 2 4 3 7 2 6" xfId="15535" xr:uid="{00000000-0005-0000-0000-0000D43A0000}"/>
    <cellStyle name="Input 2 4 3 7 2 7" xfId="15536" xr:uid="{00000000-0005-0000-0000-0000D53A0000}"/>
    <cellStyle name="Input 2 4 3 7 3" xfId="15537" xr:uid="{00000000-0005-0000-0000-0000D63A0000}"/>
    <cellStyle name="Input 2 4 3 7 4" xfId="15538" xr:uid="{00000000-0005-0000-0000-0000D73A0000}"/>
    <cellStyle name="Input 2 4 3 7 5" xfId="15539" xr:uid="{00000000-0005-0000-0000-0000D83A0000}"/>
    <cellStyle name="Input 2 4 3 8" xfId="15540" xr:uid="{00000000-0005-0000-0000-0000D93A0000}"/>
    <cellStyle name="Input 2 4 3 8 2" xfId="15541" xr:uid="{00000000-0005-0000-0000-0000DA3A0000}"/>
    <cellStyle name="Input 2 4 3 8 2 2" xfId="15542" xr:uid="{00000000-0005-0000-0000-0000DB3A0000}"/>
    <cellStyle name="Input 2 4 3 8 2 3" xfId="15543" xr:uid="{00000000-0005-0000-0000-0000DC3A0000}"/>
    <cellStyle name="Input 2 4 3 8 2 4" xfId="15544" xr:uid="{00000000-0005-0000-0000-0000DD3A0000}"/>
    <cellStyle name="Input 2 4 3 8 2 5" xfId="15545" xr:uid="{00000000-0005-0000-0000-0000DE3A0000}"/>
    <cellStyle name="Input 2 4 3 8 2 6" xfId="15546" xr:uid="{00000000-0005-0000-0000-0000DF3A0000}"/>
    <cellStyle name="Input 2 4 3 8 2 7" xfId="15547" xr:uid="{00000000-0005-0000-0000-0000E03A0000}"/>
    <cellStyle name="Input 2 4 3 8 3" xfId="15548" xr:uid="{00000000-0005-0000-0000-0000E13A0000}"/>
    <cellStyle name="Input 2 4 3 8 4" xfId="15549" xr:uid="{00000000-0005-0000-0000-0000E23A0000}"/>
    <cellStyle name="Input 2 4 3 8 5" xfId="15550" xr:uid="{00000000-0005-0000-0000-0000E33A0000}"/>
    <cellStyle name="Input 2 4 3 9" xfId="15551" xr:uid="{00000000-0005-0000-0000-0000E43A0000}"/>
    <cellStyle name="Input 2 4 3 9 2" xfId="15552" xr:uid="{00000000-0005-0000-0000-0000E53A0000}"/>
    <cellStyle name="Input 2 4 3 9 2 2" xfId="15553" xr:uid="{00000000-0005-0000-0000-0000E63A0000}"/>
    <cellStyle name="Input 2 4 3 9 2 3" xfId="15554" xr:uid="{00000000-0005-0000-0000-0000E73A0000}"/>
    <cellStyle name="Input 2 4 3 9 2 4" xfId="15555" xr:uid="{00000000-0005-0000-0000-0000E83A0000}"/>
    <cellStyle name="Input 2 4 3 9 2 5" xfId="15556" xr:uid="{00000000-0005-0000-0000-0000E93A0000}"/>
    <cellStyle name="Input 2 4 3 9 2 6" xfId="15557" xr:uid="{00000000-0005-0000-0000-0000EA3A0000}"/>
    <cellStyle name="Input 2 4 3 9 2 7" xfId="15558" xr:uid="{00000000-0005-0000-0000-0000EB3A0000}"/>
    <cellStyle name="Input 2 4 3 9 3" xfId="15559" xr:uid="{00000000-0005-0000-0000-0000EC3A0000}"/>
    <cellStyle name="Input 2 4 3 9 4" xfId="15560" xr:uid="{00000000-0005-0000-0000-0000ED3A0000}"/>
    <cellStyle name="Input 2 4 3 9 5" xfId="15561" xr:uid="{00000000-0005-0000-0000-0000EE3A0000}"/>
    <cellStyle name="Input 2 4 4" xfId="15562" xr:uid="{00000000-0005-0000-0000-0000EF3A0000}"/>
    <cellStyle name="Input 2 4 4 10" xfId="15563" xr:uid="{00000000-0005-0000-0000-0000F03A0000}"/>
    <cellStyle name="Input 2 4 4 10 2" xfId="15564" xr:uid="{00000000-0005-0000-0000-0000F13A0000}"/>
    <cellStyle name="Input 2 4 4 10 3" xfId="15565" xr:uid="{00000000-0005-0000-0000-0000F23A0000}"/>
    <cellStyle name="Input 2 4 4 10 4" xfId="15566" xr:uid="{00000000-0005-0000-0000-0000F33A0000}"/>
    <cellStyle name="Input 2 4 4 10 5" xfId="15567" xr:uid="{00000000-0005-0000-0000-0000F43A0000}"/>
    <cellStyle name="Input 2 4 4 10 6" xfId="15568" xr:uid="{00000000-0005-0000-0000-0000F53A0000}"/>
    <cellStyle name="Input 2 4 4 10 7" xfId="15569" xr:uid="{00000000-0005-0000-0000-0000F63A0000}"/>
    <cellStyle name="Input 2 4 4 11" xfId="15570" xr:uid="{00000000-0005-0000-0000-0000F73A0000}"/>
    <cellStyle name="Input 2 4 4 11 2" xfId="15571" xr:uid="{00000000-0005-0000-0000-0000F83A0000}"/>
    <cellStyle name="Input 2 4 4 11 3" xfId="15572" xr:uid="{00000000-0005-0000-0000-0000F93A0000}"/>
    <cellStyle name="Input 2 4 4 11 4" xfId="15573" xr:uid="{00000000-0005-0000-0000-0000FA3A0000}"/>
    <cellStyle name="Input 2 4 4 11 5" xfId="15574" xr:uid="{00000000-0005-0000-0000-0000FB3A0000}"/>
    <cellStyle name="Input 2 4 4 12" xfId="15575" xr:uid="{00000000-0005-0000-0000-0000FC3A0000}"/>
    <cellStyle name="Input 2 4 4 12 2" xfId="15576" xr:uid="{00000000-0005-0000-0000-0000FD3A0000}"/>
    <cellStyle name="Input 2 4 4 12 3" xfId="15577" xr:uid="{00000000-0005-0000-0000-0000FE3A0000}"/>
    <cellStyle name="Input 2 4 4 12 4" xfId="15578" xr:uid="{00000000-0005-0000-0000-0000FF3A0000}"/>
    <cellStyle name="Input 2 4 4 12 5" xfId="15579" xr:uid="{00000000-0005-0000-0000-0000003B0000}"/>
    <cellStyle name="Input 2 4 4 13" xfId="15580" xr:uid="{00000000-0005-0000-0000-0000013B0000}"/>
    <cellStyle name="Input 2 4 4 13 2" xfId="15581" xr:uid="{00000000-0005-0000-0000-0000023B0000}"/>
    <cellStyle name="Input 2 4 4 13 3" xfId="15582" xr:uid="{00000000-0005-0000-0000-0000033B0000}"/>
    <cellStyle name="Input 2 4 4 13 4" xfId="15583" xr:uid="{00000000-0005-0000-0000-0000043B0000}"/>
    <cellStyle name="Input 2 4 4 13 5" xfId="15584" xr:uid="{00000000-0005-0000-0000-0000053B0000}"/>
    <cellStyle name="Input 2 4 4 14" xfId="15585" xr:uid="{00000000-0005-0000-0000-0000063B0000}"/>
    <cellStyle name="Input 2 4 4 14 2" xfId="15586" xr:uid="{00000000-0005-0000-0000-0000073B0000}"/>
    <cellStyle name="Input 2 4 4 14 3" xfId="15587" xr:uid="{00000000-0005-0000-0000-0000083B0000}"/>
    <cellStyle name="Input 2 4 4 14 4" xfId="15588" xr:uid="{00000000-0005-0000-0000-0000093B0000}"/>
    <cellStyle name="Input 2 4 4 14 5" xfId="15589" xr:uid="{00000000-0005-0000-0000-00000A3B0000}"/>
    <cellStyle name="Input 2 4 4 15" xfId="15590" xr:uid="{00000000-0005-0000-0000-00000B3B0000}"/>
    <cellStyle name="Input 2 4 4 15 2" xfId="15591" xr:uid="{00000000-0005-0000-0000-00000C3B0000}"/>
    <cellStyle name="Input 2 4 4 15 3" xfId="15592" xr:uid="{00000000-0005-0000-0000-00000D3B0000}"/>
    <cellStyle name="Input 2 4 4 15 4" xfId="15593" xr:uid="{00000000-0005-0000-0000-00000E3B0000}"/>
    <cellStyle name="Input 2 4 4 15 5" xfId="15594" xr:uid="{00000000-0005-0000-0000-00000F3B0000}"/>
    <cellStyle name="Input 2 4 4 16" xfId="15595" xr:uid="{00000000-0005-0000-0000-0000103B0000}"/>
    <cellStyle name="Input 2 4 4 16 2" xfId="15596" xr:uid="{00000000-0005-0000-0000-0000113B0000}"/>
    <cellStyle name="Input 2 4 4 16 3" xfId="15597" xr:uid="{00000000-0005-0000-0000-0000123B0000}"/>
    <cellStyle name="Input 2 4 4 16 4" xfId="15598" xr:uid="{00000000-0005-0000-0000-0000133B0000}"/>
    <cellStyle name="Input 2 4 4 16 5" xfId="15599" xr:uid="{00000000-0005-0000-0000-0000143B0000}"/>
    <cellStyle name="Input 2 4 4 17" xfId="15600" xr:uid="{00000000-0005-0000-0000-0000153B0000}"/>
    <cellStyle name="Input 2 4 4 17 2" xfId="15601" xr:uid="{00000000-0005-0000-0000-0000163B0000}"/>
    <cellStyle name="Input 2 4 4 17 3" xfId="15602" xr:uid="{00000000-0005-0000-0000-0000173B0000}"/>
    <cellStyle name="Input 2 4 4 17 4" xfId="15603" xr:uid="{00000000-0005-0000-0000-0000183B0000}"/>
    <cellStyle name="Input 2 4 4 17 5" xfId="15604" xr:uid="{00000000-0005-0000-0000-0000193B0000}"/>
    <cellStyle name="Input 2 4 4 18" xfId="15605" xr:uid="{00000000-0005-0000-0000-00001A3B0000}"/>
    <cellStyle name="Input 2 4 4 2" xfId="15606" xr:uid="{00000000-0005-0000-0000-00001B3B0000}"/>
    <cellStyle name="Input 2 4 4 2 10" xfId="15607" xr:uid="{00000000-0005-0000-0000-00001C3B0000}"/>
    <cellStyle name="Input 2 4 4 2 10 2" xfId="15608" xr:uid="{00000000-0005-0000-0000-00001D3B0000}"/>
    <cellStyle name="Input 2 4 4 2 10 3" xfId="15609" xr:uid="{00000000-0005-0000-0000-00001E3B0000}"/>
    <cellStyle name="Input 2 4 4 2 10 4" xfId="15610" xr:uid="{00000000-0005-0000-0000-00001F3B0000}"/>
    <cellStyle name="Input 2 4 4 2 10 5" xfId="15611" xr:uid="{00000000-0005-0000-0000-0000203B0000}"/>
    <cellStyle name="Input 2 4 4 2 11" xfId="15612" xr:uid="{00000000-0005-0000-0000-0000213B0000}"/>
    <cellStyle name="Input 2 4 4 2 11 2" xfId="15613" xr:uid="{00000000-0005-0000-0000-0000223B0000}"/>
    <cellStyle name="Input 2 4 4 2 11 3" xfId="15614" xr:uid="{00000000-0005-0000-0000-0000233B0000}"/>
    <cellStyle name="Input 2 4 4 2 11 4" xfId="15615" xr:uid="{00000000-0005-0000-0000-0000243B0000}"/>
    <cellStyle name="Input 2 4 4 2 11 5" xfId="15616" xr:uid="{00000000-0005-0000-0000-0000253B0000}"/>
    <cellStyle name="Input 2 4 4 2 12" xfId="15617" xr:uid="{00000000-0005-0000-0000-0000263B0000}"/>
    <cellStyle name="Input 2 4 4 2 12 2" xfId="15618" xr:uid="{00000000-0005-0000-0000-0000273B0000}"/>
    <cellStyle name="Input 2 4 4 2 12 3" xfId="15619" xr:uid="{00000000-0005-0000-0000-0000283B0000}"/>
    <cellStyle name="Input 2 4 4 2 12 4" xfId="15620" xr:uid="{00000000-0005-0000-0000-0000293B0000}"/>
    <cellStyle name="Input 2 4 4 2 12 5" xfId="15621" xr:uid="{00000000-0005-0000-0000-00002A3B0000}"/>
    <cellStyle name="Input 2 4 4 2 13" xfId="15622" xr:uid="{00000000-0005-0000-0000-00002B3B0000}"/>
    <cellStyle name="Input 2 4 4 2 13 2" xfId="15623" xr:uid="{00000000-0005-0000-0000-00002C3B0000}"/>
    <cellStyle name="Input 2 4 4 2 13 3" xfId="15624" xr:uid="{00000000-0005-0000-0000-00002D3B0000}"/>
    <cellStyle name="Input 2 4 4 2 13 4" xfId="15625" xr:uid="{00000000-0005-0000-0000-00002E3B0000}"/>
    <cellStyle name="Input 2 4 4 2 13 5" xfId="15626" xr:uid="{00000000-0005-0000-0000-00002F3B0000}"/>
    <cellStyle name="Input 2 4 4 2 14" xfId="15627" xr:uid="{00000000-0005-0000-0000-0000303B0000}"/>
    <cellStyle name="Input 2 4 4 2 14 2" xfId="15628" xr:uid="{00000000-0005-0000-0000-0000313B0000}"/>
    <cellStyle name="Input 2 4 4 2 14 3" xfId="15629" xr:uid="{00000000-0005-0000-0000-0000323B0000}"/>
    <cellStyle name="Input 2 4 4 2 14 4" xfId="15630" xr:uid="{00000000-0005-0000-0000-0000333B0000}"/>
    <cellStyle name="Input 2 4 4 2 14 5" xfId="15631" xr:uid="{00000000-0005-0000-0000-0000343B0000}"/>
    <cellStyle name="Input 2 4 4 2 15" xfId="15632" xr:uid="{00000000-0005-0000-0000-0000353B0000}"/>
    <cellStyle name="Input 2 4 4 2 15 2" xfId="15633" xr:uid="{00000000-0005-0000-0000-0000363B0000}"/>
    <cellStyle name="Input 2 4 4 2 15 3" xfId="15634" xr:uid="{00000000-0005-0000-0000-0000373B0000}"/>
    <cellStyle name="Input 2 4 4 2 15 4" xfId="15635" xr:uid="{00000000-0005-0000-0000-0000383B0000}"/>
    <cellStyle name="Input 2 4 4 2 15 5" xfId="15636" xr:uid="{00000000-0005-0000-0000-0000393B0000}"/>
    <cellStyle name="Input 2 4 4 2 16" xfId="15637" xr:uid="{00000000-0005-0000-0000-00003A3B0000}"/>
    <cellStyle name="Input 2 4 4 2 16 2" xfId="15638" xr:uid="{00000000-0005-0000-0000-00003B3B0000}"/>
    <cellStyle name="Input 2 4 4 2 16 3" xfId="15639" xr:uid="{00000000-0005-0000-0000-00003C3B0000}"/>
    <cellStyle name="Input 2 4 4 2 16 4" xfId="15640" xr:uid="{00000000-0005-0000-0000-00003D3B0000}"/>
    <cellStyle name="Input 2 4 4 2 16 5" xfId="15641" xr:uid="{00000000-0005-0000-0000-00003E3B0000}"/>
    <cellStyle name="Input 2 4 4 2 17" xfId="15642" xr:uid="{00000000-0005-0000-0000-00003F3B0000}"/>
    <cellStyle name="Input 2 4 4 2 17 2" xfId="15643" xr:uid="{00000000-0005-0000-0000-0000403B0000}"/>
    <cellStyle name="Input 2 4 4 2 17 3" xfId="15644" xr:uid="{00000000-0005-0000-0000-0000413B0000}"/>
    <cellStyle name="Input 2 4 4 2 17 4" xfId="15645" xr:uid="{00000000-0005-0000-0000-0000423B0000}"/>
    <cellStyle name="Input 2 4 4 2 17 5" xfId="15646" xr:uid="{00000000-0005-0000-0000-0000433B0000}"/>
    <cellStyle name="Input 2 4 4 2 18" xfId="15647" xr:uid="{00000000-0005-0000-0000-0000443B0000}"/>
    <cellStyle name="Input 2 4 4 2 2" xfId="15648" xr:uid="{00000000-0005-0000-0000-0000453B0000}"/>
    <cellStyle name="Input 2 4 4 2 2 10" xfId="15649" xr:uid="{00000000-0005-0000-0000-0000463B0000}"/>
    <cellStyle name="Input 2 4 4 2 2 2" xfId="15650" xr:uid="{00000000-0005-0000-0000-0000473B0000}"/>
    <cellStyle name="Input 2 4 4 2 2 2 2" xfId="15651" xr:uid="{00000000-0005-0000-0000-0000483B0000}"/>
    <cellStyle name="Input 2 4 4 2 2 2 2 2" xfId="15652" xr:uid="{00000000-0005-0000-0000-0000493B0000}"/>
    <cellStyle name="Input 2 4 4 2 2 2 2 3" xfId="15653" xr:uid="{00000000-0005-0000-0000-00004A3B0000}"/>
    <cellStyle name="Input 2 4 4 2 2 2 2 4" xfId="15654" xr:uid="{00000000-0005-0000-0000-00004B3B0000}"/>
    <cellStyle name="Input 2 4 4 2 2 2 2 5" xfId="15655" xr:uid="{00000000-0005-0000-0000-00004C3B0000}"/>
    <cellStyle name="Input 2 4 4 2 2 2 2 6" xfId="15656" xr:uid="{00000000-0005-0000-0000-00004D3B0000}"/>
    <cellStyle name="Input 2 4 4 2 2 2 2 7" xfId="15657" xr:uid="{00000000-0005-0000-0000-00004E3B0000}"/>
    <cellStyle name="Input 2 4 4 2 2 2 3" xfId="15658" xr:uid="{00000000-0005-0000-0000-00004F3B0000}"/>
    <cellStyle name="Input 2 4 4 2 2 2 4" xfId="15659" xr:uid="{00000000-0005-0000-0000-0000503B0000}"/>
    <cellStyle name="Input 2 4 4 2 2 3" xfId="15660" xr:uid="{00000000-0005-0000-0000-0000513B0000}"/>
    <cellStyle name="Input 2 4 4 2 2 3 2" xfId="15661" xr:uid="{00000000-0005-0000-0000-0000523B0000}"/>
    <cellStyle name="Input 2 4 4 2 2 3 2 2" xfId="15662" xr:uid="{00000000-0005-0000-0000-0000533B0000}"/>
    <cellStyle name="Input 2 4 4 2 2 3 2 3" xfId="15663" xr:uid="{00000000-0005-0000-0000-0000543B0000}"/>
    <cellStyle name="Input 2 4 4 2 2 3 2 4" xfId="15664" xr:uid="{00000000-0005-0000-0000-0000553B0000}"/>
    <cellStyle name="Input 2 4 4 2 2 3 2 5" xfId="15665" xr:uid="{00000000-0005-0000-0000-0000563B0000}"/>
    <cellStyle name="Input 2 4 4 2 2 3 2 6" xfId="15666" xr:uid="{00000000-0005-0000-0000-0000573B0000}"/>
    <cellStyle name="Input 2 4 4 2 2 3 2 7" xfId="15667" xr:uid="{00000000-0005-0000-0000-0000583B0000}"/>
    <cellStyle name="Input 2 4 4 2 2 3 3" xfId="15668" xr:uid="{00000000-0005-0000-0000-0000593B0000}"/>
    <cellStyle name="Input 2 4 4 2 2 3 4" xfId="15669" xr:uid="{00000000-0005-0000-0000-00005A3B0000}"/>
    <cellStyle name="Input 2 4 4 2 2 4" xfId="15670" xr:uid="{00000000-0005-0000-0000-00005B3B0000}"/>
    <cellStyle name="Input 2 4 4 2 2 4 2" xfId="15671" xr:uid="{00000000-0005-0000-0000-00005C3B0000}"/>
    <cellStyle name="Input 2 4 4 2 2 4 2 2" xfId="15672" xr:uid="{00000000-0005-0000-0000-00005D3B0000}"/>
    <cellStyle name="Input 2 4 4 2 2 4 2 3" xfId="15673" xr:uid="{00000000-0005-0000-0000-00005E3B0000}"/>
    <cellStyle name="Input 2 4 4 2 2 4 2 4" xfId="15674" xr:uid="{00000000-0005-0000-0000-00005F3B0000}"/>
    <cellStyle name="Input 2 4 4 2 2 4 2 5" xfId="15675" xr:uid="{00000000-0005-0000-0000-0000603B0000}"/>
    <cellStyle name="Input 2 4 4 2 2 4 2 6" xfId="15676" xr:uid="{00000000-0005-0000-0000-0000613B0000}"/>
    <cellStyle name="Input 2 4 4 2 2 4 2 7" xfId="15677" xr:uid="{00000000-0005-0000-0000-0000623B0000}"/>
    <cellStyle name="Input 2 4 4 2 2 4 3" xfId="15678" xr:uid="{00000000-0005-0000-0000-0000633B0000}"/>
    <cellStyle name="Input 2 4 4 2 2 4 4" xfId="15679" xr:uid="{00000000-0005-0000-0000-0000643B0000}"/>
    <cellStyle name="Input 2 4 4 2 2 5" xfId="15680" xr:uid="{00000000-0005-0000-0000-0000653B0000}"/>
    <cellStyle name="Input 2 4 4 2 2 5 2" xfId="15681" xr:uid="{00000000-0005-0000-0000-0000663B0000}"/>
    <cellStyle name="Input 2 4 4 2 2 5 3" xfId="15682" xr:uid="{00000000-0005-0000-0000-0000673B0000}"/>
    <cellStyle name="Input 2 4 4 2 2 5 4" xfId="15683" xr:uid="{00000000-0005-0000-0000-0000683B0000}"/>
    <cellStyle name="Input 2 4 4 2 2 5 5" xfId="15684" xr:uid="{00000000-0005-0000-0000-0000693B0000}"/>
    <cellStyle name="Input 2 4 4 2 2 5 6" xfId="15685" xr:uid="{00000000-0005-0000-0000-00006A3B0000}"/>
    <cellStyle name="Input 2 4 4 2 2 5 7" xfId="15686" xr:uid="{00000000-0005-0000-0000-00006B3B0000}"/>
    <cellStyle name="Input 2 4 4 2 2 5 8" xfId="15687" xr:uid="{00000000-0005-0000-0000-00006C3B0000}"/>
    <cellStyle name="Input 2 4 4 2 2 6" xfId="15688" xr:uid="{00000000-0005-0000-0000-00006D3B0000}"/>
    <cellStyle name="Input 2 4 4 2 2 6 2" xfId="15689" xr:uid="{00000000-0005-0000-0000-00006E3B0000}"/>
    <cellStyle name="Input 2 4 4 2 2 6 3" xfId="15690" xr:uid="{00000000-0005-0000-0000-00006F3B0000}"/>
    <cellStyle name="Input 2 4 4 2 2 6 4" xfId="15691" xr:uid="{00000000-0005-0000-0000-0000703B0000}"/>
    <cellStyle name="Input 2 4 4 2 2 6 5" xfId="15692" xr:uid="{00000000-0005-0000-0000-0000713B0000}"/>
    <cellStyle name="Input 2 4 4 2 2 6 6" xfId="15693" xr:uid="{00000000-0005-0000-0000-0000723B0000}"/>
    <cellStyle name="Input 2 4 4 2 2 6 7" xfId="15694" xr:uid="{00000000-0005-0000-0000-0000733B0000}"/>
    <cellStyle name="Input 2 4 4 2 2 7" xfId="15695" xr:uid="{00000000-0005-0000-0000-0000743B0000}"/>
    <cellStyle name="Input 2 4 4 2 2 8" xfId="15696" xr:uid="{00000000-0005-0000-0000-0000753B0000}"/>
    <cellStyle name="Input 2 4 4 2 2 9" xfId="15697" xr:uid="{00000000-0005-0000-0000-0000763B0000}"/>
    <cellStyle name="Input 2 4 4 2 3" xfId="15698" xr:uid="{00000000-0005-0000-0000-0000773B0000}"/>
    <cellStyle name="Input 2 4 4 2 3 2" xfId="15699" xr:uid="{00000000-0005-0000-0000-0000783B0000}"/>
    <cellStyle name="Input 2 4 4 2 3 2 2" xfId="15700" xr:uid="{00000000-0005-0000-0000-0000793B0000}"/>
    <cellStyle name="Input 2 4 4 2 3 2 3" xfId="15701" xr:uid="{00000000-0005-0000-0000-00007A3B0000}"/>
    <cellStyle name="Input 2 4 4 2 3 2 4" xfId="15702" xr:uid="{00000000-0005-0000-0000-00007B3B0000}"/>
    <cellStyle name="Input 2 4 4 2 3 2 5" xfId="15703" xr:uid="{00000000-0005-0000-0000-00007C3B0000}"/>
    <cellStyle name="Input 2 4 4 2 3 2 6" xfId="15704" xr:uid="{00000000-0005-0000-0000-00007D3B0000}"/>
    <cellStyle name="Input 2 4 4 2 3 2 7" xfId="15705" xr:uid="{00000000-0005-0000-0000-00007E3B0000}"/>
    <cellStyle name="Input 2 4 4 2 3 3" xfId="15706" xr:uid="{00000000-0005-0000-0000-00007F3B0000}"/>
    <cellStyle name="Input 2 4 4 2 3 4" xfId="15707" xr:uid="{00000000-0005-0000-0000-0000803B0000}"/>
    <cellStyle name="Input 2 4 4 2 3 5" xfId="15708" xr:uid="{00000000-0005-0000-0000-0000813B0000}"/>
    <cellStyle name="Input 2 4 4 2 4" xfId="15709" xr:uid="{00000000-0005-0000-0000-0000823B0000}"/>
    <cellStyle name="Input 2 4 4 2 4 2" xfId="15710" xr:uid="{00000000-0005-0000-0000-0000833B0000}"/>
    <cellStyle name="Input 2 4 4 2 4 2 2" xfId="15711" xr:uid="{00000000-0005-0000-0000-0000843B0000}"/>
    <cellStyle name="Input 2 4 4 2 4 2 3" xfId="15712" xr:uid="{00000000-0005-0000-0000-0000853B0000}"/>
    <cellStyle name="Input 2 4 4 2 4 2 4" xfId="15713" xr:uid="{00000000-0005-0000-0000-0000863B0000}"/>
    <cellStyle name="Input 2 4 4 2 4 2 5" xfId="15714" xr:uid="{00000000-0005-0000-0000-0000873B0000}"/>
    <cellStyle name="Input 2 4 4 2 4 2 6" xfId="15715" xr:uid="{00000000-0005-0000-0000-0000883B0000}"/>
    <cellStyle name="Input 2 4 4 2 4 2 7" xfId="15716" xr:uid="{00000000-0005-0000-0000-0000893B0000}"/>
    <cellStyle name="Input 2 4 4 2 4 3" xfId="15717" xr:uid="{00000000-0005-0000-0000-00008A3B0000}"/>
    <cellStyle name="Input 2 4 4 2 4 4" xfId="15718" xr:uid="{00000000-0005-0000-0000-00008B3B0000}"/>
    <cellStyle name="Input 2 4 4 2 4 5" xfId="15719" xr:uid="{00000000-0005-0000-0000-00008C3B0000}"/>
    <cellStyle name="Input 2 4 4 2 5" xfId="15720" xr:uid="{00000000-0005-0000-0000-00008D3B0000}"/>
    <cellStyle name="Input 2 4 4 2 5 2" xfId="15721" xr:uid="{00000000-0005-0000-0000-00008E3B0000}"/>
    <cellStyle name="Input 2 4 4 2 5 2 2" xfId="15722" xr:uid="{00000000-0005-0000-0000-00008F3B0000}"/>
    <cellStyle name="Input 2 4 4 2 5 2 3" xfId="15723" xr:uid="{00000000-0005-0000-0000-0000903B0000}"/>
    <cellStyle name="Input 2 4 4 2 5 2 4" xfId="15724" xr:uid="{00000000-0005-0000-0000-0000913B0000}"/>
    <cellStyle name="Input 2 4 4 2 5 2 5" xfId="15725" xr:uid="{00000000-0005-0000-0000-0000923B0000}"/>
    <cellStyle name="Input 2 4 4 2 5 2 6" xfId="15726" xr:uid="{00000000-0005-0000-0000-0000933B0000}"/>
    <cellStyle name="Input 2 4 4 2 5 2 7" xfId="15727" xr:uid="{00000000-0005-0000-0000-0000943B0000}"/>
    <cellStyle name="Input 2 4 4 2 5 3" xfId="15728" xr:uid="{00000000-0005-0000-0000-0000953B0000}"/>
    <cellStyle name="Input 2 4 4 2 5 4" xfId="15729" xr:uid="{00000000-0005-0000-0000-0000963B0000}"/>
    <cellStyle name="Input 2 4 4 2 5 5" xfId="15730" xr:uid="{00000000-0005-0000-0000-0000973B0000}"/>
    <cellStyle name="Input 2 4 4 2 6" xfId="15731" xr:uid="{00000000-0005-0000-0000-0000983B0000}"/>
    <cellStyle name="Input 2 4 4 2 6 2" xfId="15732" xr:uid="{00000000-0005-0000-0000-0000993B0000}"/>
    <cellStyle name="Input 2 4 4 2 6 3" xfId="15733" xr:uid="{00000000-0005-0000-0000-00009A3B0000}"/>
    <cellStyle name="Input 2 4 4 2 6 4" xfId="15734" xr:uid="{00000000-0005-0000-0000-00009B3B0000}"/>
    <cellStyle name="Input 2 4 4 2 6 5" xfId="15735" xr:uid="{00000000-0005-0000-0000-00009C3B0000}"/>
    <cellStyle name="Input 2 4 4 2 6 6" xfId="15736" xr:uid="{00000000-0005-0000-0000-00009D3B0000}"/>
    <cellStyle name="Input 2 4 4 2 6 7" xfId="15737" xr:uid="{00000000-0005-0000-0000-00009E3B0000}"/>
    <cellStyle name="Input 2 4 4 2 6 8" xfId="15738" xr:uid="{00000000-0005-0000-0000-00009F3B0000}"/>
    <cellStyle name="Input 2 4 4 2 7" xfId="15739" xr:uid="{00000000-0005-0000-0000-0000A03B0000}"/>
    <cellStyle name="Input 2 4 4 2 7 2" xfId="15740" xr:uid="{00000000-0005-0000-0000-0000A13B0000}"/>
    <cellStyle name="Input 2 4 4 2 7 3" xfId="15741" xr:uid="{00000000-0005-0000-0000-0000A23B0000}"/>
    <cellStyle name="Input 2 4 4 2 7 4" xfId="15742" xr:uid="{00000000-0005-0000-0000-0000A33B0000}"/>
    <cellStyle name="Input 2 4 4 2 7 5" xfId="15743" xr:uid="{00000000-0005-0000-0000-0000A43B0000}"/>
    <cellStyle name="Input 2 4 4 2 7 6" xfId="15744" xr:uid="{00000000-0005-0000-0000-0000A53B0000}"/>
    <cellStyle name="Input 2 4 4 2 7 7" xfId="15745" xr:uid="{00000000-0005-0000-0000-0000A63B0000}"/>
    <cellStyle name="Input 2 4 4 2 8" xfId="15746" xr:uid="{00000000-0005-0000-0000-0000A73B0000}"/>
    <cellStyle name="Input 2 4 4 2 8 2" xfId="15747" xr:uid="{00000000-0005-0000-0000-0000A83B0000}"/>
    <cellStyle name="Input 2 4 4 2 8 3" xfId="15748" xr:uid="{00000000-0005-0000-0000-0000A93B0000}"/>
    <cellStyle name="Input 2 4 4 2 8 4" xfId="15749" xr:uid="{00000000-0005-0000-0000-0000AA3B0000}"/>
    <cellStyle name="Input 2 4 4 2 8 5" xfId="15750" xr:uid="{00000000-0005-0000-0000-0000AB3B0000}"/>
    <cellStyle name="Input 2 4 4 2 9" xfId="15751" xr:uid="{00000000-0005-0000-0000-0000AC3B0000}"/>
    <cellStyle name="Input 2 4 4 2 9 2" xfId="15752" xr:uid="{00000000-0005-0000-0000-0000AD3B0000}"/>
    <cellStyle name="Input 2 4 4 2 9 3" xfId="15753" xr:uid="{00000000-0005-0000-0000-0000AE3B0000}"/>
    <cellStyle name="Input 2 4 4 2 9 4" xfId="15754" xr:uid="{00000000-0005-0000-0000-0000AF3B0000}"/>
    <cellStyle name="Input 2 4 4 2 9 5" xfId="15755" xr:uid="{00000000-0005-0000-0000-0000B03B0000}"/>
    <cellStyle name="Input 2 4 4 3" xfId="15756" xr:uid="{00000000-0005-0000-0000-0000B13B0000}"/>
    <cellStyle name="Input 2 4 4 3 10" xfId="15757" xr:uid="{00000000-0005-0000-0000-0000B23B0000}"/>
    <cellStyle name="Input 2 4 4 3 2" xfId="15758" xr:uid="{00000000-0005-0000-0000-0000B33B0000}"/>
    <cellStyle name="Input 2 4 4 3 2 2" xfId="15759" xr:uid="{00000000-0005-0000-0000-0000B43B0000}"/>
    <cellStyle name="Input 2 4 4 3 2 2 2" xfId="15760" xr:uid="{00000000-0005-0000-0000-0000B53B0000}"/>
    <cellStyle name="Input 2 4 4 3 2 2 3" xfId="15761" xr:uid="{00000000-0005-0000-0000-0000B63B0000}"/>
    <cellStyle name="Input 2 4 4 3 2 2 4" xfId="15762" xr:uid="{00000000-0005-0000-0000-0000B73B0000}"/>
    <cellStyle name="Input 2 4 4 3 2 2 5" xfId="15763" xr:uid="{00000000-0005-0000-0000-0000B83B0000}"/>
    <cellStyle name="Input 2 4 4 3 2 2 6" xfId="15764" xr:uid="{00000000-0005-0000-0000-0000B93B0000}"/>
    <cellStyle name="Input 2 4 4 3 2 2 7" xfId="15765" xr:uid="{00000000-0005-0000-0000-0000BA3B0000}"/>
    <cellStyle name="Input 2 4 4 3 2 3" xfId="15766" xr:uid="{00000000-0005-0000-0000-0000BB3B0000}"/>
    <cellStyle name="Input 2 4 4 3 2 4" xfId="15767" xr:uid="{00000000-0005-0000-0000-0000BC3B0000}"/>
    <cellStyle name="Input 2 4 4 3 3" xfId="15768" xr:uid="{00000000-0005-0000-0000-0000BD3B0000}"/>
    <cellStyle name="Input 2 4 4 3 3 2" xfId="15769" xr:uid="{00000000-0005-0000-0000-0000BE3B0000}"/>
    <cellStyle name="Input 2 4 4 3 3 2 2" xfId="15770" xr:uid="{00000000-0005-0000-0000-0000BF3B0000}"/>
    <cellStyle name="Input 2 4 4 3 3 2 3" xfId="15771" xr:uid="{00000000-0005-0000-0000-0000C03B0000}"/>
    <cellStyle name="Input 2 4 4 3 3 2 4" xfId="15772" xr:uid="{00000000-0005-0000-0000-0000C13B0000}"/>
    <cellStyle name="Input 2 4 4 3 3 2 5" xfId="15773" xr:uid="{00000000-0005-0000-0000-0000C23B0000}"/>
    <cellStyle name="Input 2 4 4 3 3 2 6" xfId="15774" xr:uid="{00000000-0005-0000-0000-0000C33B0000}"/>
    <cellStyle name="Input 2 4 4 3 3 2 7" xfId="15775" xr:uid="{00000000-0005-0000-0000-0000C43B0000}"/>
    <cellStyle name="Input 2 4 4 3 3 3" xfId="15776" xr:uid="{00000000-0005-0000-0000-0000C53B0000}"/>
    <cellStyle name="Input 2 4 4 3 3 4" xfId="15777" xr:uid="{00000000-0005-0000-0000-0000C63B0000}"/>
    <cellStyle name="Input 2 4 4 3 4" xfId="15778" xr:uid="{00000000-0005-0000-0000-0000C73B0000}"/>
    <cellStyle name="Input 2 4 4 3 4 2" xfId="15779" xr:uid="{00000000-0005-0000-0000-0000C83B0000}"/>
    <cellStyle name="Input 2 4 4 3 4 2 2" xfId="15780" xr:uid="{00000000-0005-0000-0000-0000C93B0000}"/>
    <cellStyle name="Input 2 4 4 3 4 2 3" xfId="15781" xr:uid="{00000000-0005-0000-0000-0000CA3B0000}"/>
    <cellStyle name="Input 2 4 4 3 4 2 4" xfId="15782" xr:uid="{00000000-0005-0000-0000-0000CB3B0000}"/>
    <cellStyle name="Input 2 4 4 3 4 2 5" xfId="15783" xr:uid="{00000000-0005-0000-0000-0000CC3B0000}"/>
    <cellStyle name="Input 2 4 4 3 4 2 6" xfId="15784" xr:uid="{00000000-0005-0000-0000-0000CD3B0000}"/>
    <cellStyle name="Input 2 4 4 3 4 2 7" xfId="15785" xr:uid="{00000000-0005-0000-0000-0000CE3B0000}"/>
    <cellStyle name="Input 2 4 4 3 4 3" xfId="15786" xr:uid="{00000000-0005-0000-0000-0000CF3B0000}"/>
    <cellStyle name="Input 2 4 4 3 4 4" xfId="15787" xr:uid="{00000000-0005-0000-0000-0000D03B0000}"/>
    <cellStyle name="Input 2 4 4 3 5" xfId="15788" xr:uid="{00000000-0005-0000-0000-0000D13B0000}"/>
    <cellStyle name="Input 2 4 4 3 5 2" xfId="15789" xr:uid="{00000000-0005-0000-0000-0000D23B0000}"/>
    <cellStyle name="Input 2 4 4 3 5 3" xfId="15790" xr:uid="{00000000-0005-0000-0000-0000D33B0000}"/>
    <cellStyle name="Input 2 4 4 3 5 4" xfId="15791" xr:uid="{00000000-0005-0000-0000-0000D43B0000}"/>
    <cellStyle name="Input 2 4 4 3 5 5" xfId="15792" xr:uid="{00000000-0005-0000-0000-0000D53B0000}"/>
    <cellStyle name="Input 2 4 4 3 5 6" xfId="15793" xr:uid="{00000000-0005-0000-0000-0000D63B0000}"/>
    <cellStyle name="Input 2 4 4 3 5 7" xfId="15794" xr:uid="{00000000-0005-0000-0000-0000D73B0000}"/>
    <cellStyle name="Input 2 4 4 3 5 8" xfId="15795" xr:uid="{00000000-0005-0000-0000-0000D83B0000}"/>
    <cellStyle name="Input 2 4 4 3 6" xfId="15796" xr:uid="{00000000-0005-0000-0000-0000D93B0000}"/>
    <cellStyle name="Input 2 4 4 3 6 2" xfId="15797" xr:uid="{00000000-0005-0000-0000-0000DA3B0000}"/>
    <cellStyle name="Input 2 4 4 3 6 3" xfId="15798" xr:uid="{00000000-0005-0000-0000-0000DB3B0000}"/>
    <cellStyle name="Input 2 4 4 3 6 4" xfId="15799" xr:uid="{00000000-0005-0000-0000-0000DC3B0000}"/>
    <cellStyle name="Input 2 4 4 3 6 5" xfId="15800" xr:uid="{00000000-0005-0000-0000-0000DD3B0000}"/>
    <cellStyle name="Input 2 4 4 3 6 6" xfId="15801" xr:uid="{00000000-0005-0000-0000-0000DE3B0000}"/>
    <cellStyle name="Input 2 4 4 3 6 7" xfId="15802" xr:uid="{00000000-0005-0000-0000-0000DF3B0000}"/>
    <cellStyle name="Input 2 4 4 3 7" xfId="15803" xr:uid="{00000000-0005-0000-0000-0000E03B0000}"/>
    <cellStyle name="Input 2 4 4 3 8" xfId="15804" xr:uid="{00000000-0005-0000-0000-0000E13B0000}"/>
    <cellStyle name="Input 2 4 4 3 9" xfId="15805" xr:uid="{00000000-0005-0000-0000-0000E23B0000}"/>
    <cellStyle name="Input 2 4 4 4" xfId="15806" xr:uid="{00000000-0005-0000-0000-0000E33B0000}"/>
    <cellStyle name="Input 2 4 4 4 10" xfId="15807" xr:uid="{00000000-0005-0000-0000-0000E43B0000}"/>
    <cellStyle name="Input 2 4 4 4 2" xfId="15808" xr:uid="{00000000-0005-0000-0000-0000E53B0000}"/>
    <cellStyle name="Input 2 4 4 4 2 2" xfId="15809" xr:uid="{00000000-0005-0000-0000-0000E63B0000}"/>
    <cellStyle name="Input 2 4 4 4 2 2 2" xfId="15810" xr:uid="{00000000-0005-0000-0000-0000E73B0000}"/>
    <cellStyle name="Input 2 4 4 4 2 2 3" xfId="15811" xr:uid="{00000000-0005-0000-0000-0000E83B0000}"/>
    <cellStyle name="Input 2 4 4 4 2 2 4" xfId="15812" xr:uid="{00000000-0005-0000-0000-0000E93B0000}"/>
    <cellStyle name="Input 2 4 4 4 2 2 5" xfId="15813" xr:uid="{00000000-0005-0000-0000-0000EA3B0000}"/>
    <cellStyle name="Input 2 4 4 4 2 2 6" xfId="15814" xr:uid="{00000000-0005-0000-0000-0000EB3B0000}"/>
    <cellStyle name="Input 2 4 4 4 2 2 7" xfId="15815" xr:uid="{00000000-0005-0000-0000-0000EC3B0000}"/>
    <cellStyle name="Input 2 4 4 4 2 3" xfId="15816" xr:uid="{00000000-0005-0000-0000-0000ED3B0000}"/>
    <cellStyle name="Input 2 4 4 4 2 4" xfId="15817" xr:uid="{00000000-0005-0000-0000-0000EE3B0000}"/>
    <cellStyle name="Input 2 4 4 4 3" xfId="15818" xr:uid="{00000000-0005-0000-0000-0000EF3B0000}"/>
    <cellStyle name="Input 2 4 4 4 3 2" xfId="15819" xr:uid="{00000000-0005-0000-0000-0000F03B0000}"/>
    <cellStyle name="Input 2 4 4 4 3 2 2" xfId="15820" xr:uid="{00000000-0005-0000-0000-0000F13B0000}"/>
    <cellStyle name="Input 2 4 4 4 3 2 3" xfId="15821" xr:uid="{00000000-0005-0000-0000-0000F23B0000}"/>
    <cellStyle name="Input 2 4 4 4 3 2 4" xfId="15822" xr:uid="{00000000-0005-0000-0000-0000F33B0000}"/>
    <cellStyle name="Input 2 4 4 4 3 2 5" xfId="15823" xr:uid="{00000000-0005-0000-0000-0000F43B0000}"/>
    <cellStyle name="Input 2 4 4 4 3 2 6" xfId="15824" xr:uid="{00000000-0005-0000-0000-0000F53B0000}"/>
    <cellStyle name="Input 2 4 4 4 3 2 7" xfId="15825" xr:uid="{00000000-0005-0000-0000-0000F63B0000}"/>
    <cellStyle name="Input 2 4 4 4 3 3" xfId="15826" xr:uid="{00000000-0005-0000-0000-0000F73B0000}"/>
    <cellStyle name="Input 2 4 4 4 3 4" xfId="15827" xr:uid="{00000000-0005-0000-0000-0000F83B0000}"/>
    <cellStyle name="Input 2 4 4 4 4" xfId="15828" xr:uid="{00000000-0005-0000-0000-0000F93B0000}"/>
    <cellStyle name="Input 2 4 4 4 4 2" xfId="15829" xr:uid="{00000000-0005-0000-0000-0000FA3B0000}"/>
    <cellStyle name="Input 2 4 4 4 4 2 2" xfId="15830" xr:uid="{00000000-0005-0000-0000-0000FB3B0000}"/>
    <cellStyle name="Input 2 4 4 4 4 2 3" xfId="15831" xr:uid="{00000000-0005-0000-0000-0000FC3B0000}"/>
    <cellStyle name="Input 2 4 4 4 4 2 4" xfId="15832" xr:uid="{00000000-0005-0000-0000-0000FD3B0000}"/>
    <cellStyle name="Input 2 4 4 4 4 2 5" xfId="15833" xr:uid="{00000000-0005-0000-0000-0000FE3B0000}"/>
    <cellStyle name="Input 2 4 4 4 4 2 6" xfId="15834" xr:uid="{00000000-0005-0000-0000-0000FF3B0000}"/>
    <cellStyle name="Input 2 4 4 4 4 2 7" xfId="15835" xr:uid="{00000000-0005-0000-0000-0000003C0000}"/>
    <cellStyle name="Input 2 4 4 4 4 3" xfId="15836" xr:uid="{00000000-0005-0000-0000-0000013C0000}"/>
    <cellStyle name="Input 2 4 4 4 4 4" xfId="15837" xr:uid="{00000000-0005-0000-0000-0000023C0000}"/>
    <cellStyle name="Input 2 4 4 4 5" xfId="15838" xr:uid="{00000000-0005-0000-0000-0000033C0000}"/>
    <cellStyle name="Input 2 4 4 4 5 2" xfId="15839" xr:uid="{00000000-0005-0000-0000-0000043C0000}"/>
    <cellStyle name="Input 2 4 4 4 5 3" xfId="15840" xr:uid="{00000000-0005-0000-0000-0000053C0000}"/>
    <cellStyle name="Input 2 4 4 4 5 4" xfId="15841" xr:uid="{00000000-0005-0000-0000-0000063C0000}"/>
    <cellStyle name="Input 2 4 4 4 5 5" xfId="15842" xr:uid="{00000000-0005-0000-0000-0000073C0000}"/>
    <cellStyle name="Input 2 4 4 4 5 6" xfId="15843" xr:uid="{00000000-0005-0000-0000-0000083C0000}"/>
    <cellStyle name="Input 2 4 4 4 5 7" xfId="15844" xr:uid="{00000000-0005-0000-0000-0000093C0000}"/>
    <cellStyle name="Input 2 4 4 4 5 8" xfId="15845" xr:uid="{00000000-0005-0000-0000-00000A3C0000}"/>
    <cellStyle name="Input 2 4 4 4 6" xfId="15846" xr:uid="{00000000-0005-0000-0000-00000B3C0000}"/>
    <cellStyle name="Input 2 4 4 4 6 2" xfId="15847" xr:uid="{00000000-0005-0000-0000-00000C3C0000}"/>
    <cellStyle name="Input 2 4 4 4 6 3" xfId="15848" xr:uid="{00000000-0005-0000-0000-00000D3C0000}"/>
    <cellStyle name="Input 2 4 4 4 6 4" xfId="15849" xr:uid="{00000000-0005-0000-0000-00000E3C0000}"/>
    <cellStyle name="Input 2 4 4 4 6 5" xfId="15850" xr:uid="{00000000-0005-0000-0000-00000F3C0000}"/>
    <cellStyle name="Input 2 4 4 4 6 6" xfId="15851" xr:uid="{00000000-0005-0000-0000-0000103C0000}"/>
    <cellStyle name="Input 2 4 4 4 6 7" xfId="15852" xr:uid="{00000000-0005-0000-0000-0000113C0000}"/>
    <cellStyle name="Input 2 4 4 4 7" xfId="15853" xr:uid="{00000000-0005-0000-0000-0000123C0000}"/>
    <cellStyle name="Input 2 4 4 4 8" xfId="15854" xr:uid="{00000000-0005-0000-0000-0000133C0000}"/>
    <cellStyle name="Input 2 4 4 4 9" xfId="15855" xr:uid="{00000000-0005-0000-0000-0000143C0000}"/>
    <cellStyle name="Input 2 4 4 5" xfId="15856" xr:uid="{00000000-0005-0000-0000-0000153C0000}"/>
    <cellStyle name="Input 2 4 4 5 2" xfId="15857" xr:uid="{00000000-0005-0000-0000-0000163C0000}"/>
    <cellStyle name="Input 2 4 4 5 2 2" xfId="15858" xr:uid="{00000000-0005-0000-0000-0000173C0000}"/>
    <cellStyle name="Input 2 4 4 5 2 3" xfId="15859" xr:uid="{00000000-0005-0000-0000-0000183C0000}"/>
    <cellStyle name="Input 2 4 4 5 2 4" xfId="15860" xr:uid="{00000000-0005-0000-0000-0000193C0000}"/>
    <cellStyle name="Input 2 4 4 5 2 5" xfId="15861" xr:uid="{00000000-0005-0000-0000-00001A3C0000}"/>
    <cellStyle name="Input 2 4 4 5 2 6" xfId="15862" xr:uid="{00000000-0005-0000-0000-00001B3C0000}"/>
    <cellStyle name="Input 2 4 4 5 2 7" xfId="15863" xr:uid="{00000000-0005-0000-0000-00001C3C0000}"/>
    <cellStyle name="Input 2 4 4 5 3" xfId="15864" xr:uid="{00000000-0005-0000-0000-00001D3C0000}"/>
    <cellStyle name="Input 2 4 4 5 4" xfId="15865" xr:uid="{00000000-0005-0000-0000-00001E3C0000}"/>
    <cellStyle name="Input 2 4 4 5 5" xfId="15866" xr:uid="{00000000-0005-0000-0000-00001F3C0000}"/>
    <cellStyle name="Input 2 4 4 6" xfId="15867" xr:uid="{00000000-0005-0000-0000-0000203C0000}"/>
    <cellStyle name="Input 2 4 4 6 2" xfId="15868" xr:uid="{00000000-0005-0000-0000-0000213C0000}"/>
    <cellStyle name="Input 2 4 4 6 2 2" xfId="15869" xr:uid="{00000000-0005-0000-0000-0000223C0000}"/>
    <cellStyle name="Input 2 4 4 6 2 3" xfId="15870" xr:uid="{00000000-0005-0000-0000-0000233C0000}"/>
    <cellStyle name="Input 2 4 4 6 2 4" xfId="15871" xr:uid="{00000000-0005-0000-0000-0000243C0000}"/>
    <cellStyle name="Input 2 4 4 6 2 5" xfId="15872" xr:uid="{00000000-0005-0000-0000-0000253C0000}"/>
    <cellStyle name="Input 2 4 4 6 2 6" xfId="15873" xr:uid="{00000000-0005-0000-0000-0000263C0000}"/>
    <cellStyle name="Input 2 4 4 6 2 7" xfId="15874" xr:uid="{00000000-0005-0000-0000-0000273C0000}"/>
    <cellStyle name="Input 2 4 4 6 3" xfId="15875" xr:uid="{00000000-0005-0000-0000-0000283C0000}"/>
    <cellStyle name="Input 2 4 4 6 4" xfId="15876" xr:uid="{00000000-0005-0000-0000-0000293C0000}"/>
    <cellStyle name="Input 2 4 4 6 5" xfId="15877" xr:uid="{00000000-0005-0000-0000-00002A3C0000}"/>
    <cellStyle name="Input 2 4 4 7" xfId="15878" xr:uid="{00000000-0005-0000-0000-00002B3C0000}"/>
    <cellStyle name="Input 2 4 4 7 2" xfId="15879" xr:uid="{00000000-0005-0000-0000-00002C3C0000}"/>
    <cellStyle name="Input 2 4 4 7 2 2" xfId="15880" xr:uid="{00000000-0005-0000-0000-00002D3C0000}"/>
    <cellStyle name="Input 2 4 4 7 2 3" xfId="15881" xr:uid="{00000000-0005-0000-0000-00002E3C0000}"/>
    <cellStyle name="Input 2 4 4 7 2 4" xfId="15882" xr:uid="{00000000-0005-0000-0000-00002F3C0000}"/>
    <cellStyle name="Input 2 4 4 7 2 5" xfId="15883" xr:uid="{00000000-0005-0000-0000-0000303C0000}"/>
    <cellStyle name="Input 2 4 4 7 2 6" xfId="15884" xr:uid="{00000000-0005-0000-0000-0000313C0000}"/>
    <cellStyle name="Input 2 4 4 7 2 7" xfId="15885" xr:uid="{00000000-0005-0000-0000-0000323C0000}"/>
    <cellStyle name="Input 2 4 4 7 3" xfId="15886" xr:uid="{00000000-0005-0000-0000-0000333C0000}"/>
    <cellStyle name="Input 2 4 4 7 4" xfId="15887" xr:uid="{00000000-0005-0000-0000-0000343C0000}"/>
    <cellStyle name="Input 2 4 4 7 5" xfId="15888" xr:uid="{00000000-0005-0000-0000-0000353C0000}"/>
    <cellStyle name="Input 2 4 4 8" xfId="15889" xr:uid="{00000000-0005-0000-0000-0000363C0000}"/>
    <cellStyle name="Input 2 4 4 8 2" xfId="15890" xr:uid="{00000000-0005-0000-0000-0000373C0000}"/>
    <cellStyle name="Input 2 4 4 8 2 2" xfId="15891" xr:uid="{00000000-0005-0000-0000-0000383C0000}"/>
    <cellStyle name="Input 2 4 4 8 2 3" xfId="15892" xr:uid="{00000000-0005-0000-0000-0000393C0000}"/>
    <cellStyle name="Input 2 4 4 8 2 4" xfId="15893" xr:uid="{00000000-0005-0000-0000-00003A3C0000}"/>
    <cellStyle name="Input 2 4 4 8 2 5" xfId="15894" xr:uid="{00000000-0005-0000-0000-00003B3C0000}"/>
    <cellStyle name="Input 2 4 4 8 2 6" xfId="15895" xr:uid="{00000000-0005-0000-0000-00003C3C0000}"/>
    <cellStyle name="Input 2 4 4 8 2 7" xfId="15896" xr:uid="{00000000-0005-0000-0000-00003D3C0000}"/>
    <cellStyle name="Input 2 4 4 8 3" xfId="15897" xr:uid="{00000000-0005-0000-0000-00003E3C0000}"/>
    <cellStyle name="Input 2 4 4 8 4" xfId="15898" xr:uid="{00000000-0005-0000-0000-00003F3C0000}"/>
    <cellStyle name="Input 2 4 4 8 5" xfId="15899" xr:uid="{00000000-0005-0000-0000-0000403C0000}"/>
    <cellStyle name="Input 2 4 4 9" xfId="15900" xr:uid="{00000000-0005-0000-0000-0000413C0000}"/>
    <cellStyle name="Input 2 4 4 9 2" xfId="15901" xr:uid="{00000000-0005-0000-0000-0000423C0000}"/>
    <cellStyle name="Input 2 4 4 9 3" xfId="15902" xr:uid="{00000000-0005-0000-0000-0000433C0000}"/>
    <cellStyle name="Input 2 4 4 9 4" xfId="15903" xr:uid="{00000000-0005-0000-0000-0000443C0000}"/>
    <cellStyle name="Input 2 4 4 9 5" xfId="15904" xr:uid="{00000000-0005-0000-0000-0000453C0000}"/>
    <cellStyle name="Input 2 4 4 9 6" xfId="15905" xr:uid="{00000000-0005-0000-0000-0000463C0000}"/>
    <cellStyle name="Input 2 4 4 9 7" xfId="15906" xr:uid="{00000000-0005-0000-0000-0000473C0000}"/>
    <cellStyle name="Input 2 4 4 9 8" xfId="15907" xr:uid="{00000000-0005-0000-0000-0000483C0000}"/>
    <cellStyle name="Input 2 4 5" xfId="15908" xr:uid="{00000000-0005-0000-0000-0000493C0000}"/>
    <cellStyle name="Input 2 4 5 10" xfId="15909" xr:uid="{00000000-0005-0000-0000-00004A3C0000}"/>
    <cellStyle name="Input 2 4 5 10 2" xfId="15910" xr:uid="{00000000-0005-0000-0000-00004B3C0000}"/>
    <cellStyle name="Input 2 4 5 10 3" xfId="15911" xr:uid="{00000000-0005-0000-0000-00004C3C0000}"/>
    <cellStyle name="Input 2 4 5 10 4" xfId="15912" xr:uid="{00000000-0005-0000-0000-00004D3C0000}"/>
    <cellStyle name="Input 2 4 5 10 5" xfId="15913" xr:uid="{00000000-0005-0000-0000-00004E3C0000}"/>
    <cellStyle name="Input 2 4 5 11" xfId="15914" xr:uid="{00000000-0005-0000-0000-00004F3C0000}"/>
    <cellStyle name="Input 2 4 5 11 2" xfId="15915" xr:uid="{00000000-0005-0000-0000-0000503C0000}"/>
    <cellStyle name="Input 2 4 5 11 3" xfId="15916" xr:uid="{00000000-0005-0000-0000-0000513C0000}"/>
    <cellStyle name="Input 2 4 5 11 4" xfId="15917" xr:uid="{00000000-0005-0000-0000-0000523C0000}"/>
    <cellStyle name="Input 2 4 5 11 5" xfId="15918" xr:uid="{00000000-0005-0000-0000-0000533C0000}"/>
    <cellStyle name="Input 2 4 5 12" xfId="15919" xr:uid="{00000000-0005-0000-0000-0000543C0000}"/>
    <cellStyle name="Input 2 4 5 12 2" xfId="15920" xr:uid="{00000000-0005-0000-0000-0000553C0000}"/>
    <cellStyle name="Input 2 4 5 12 3" xfId="15921" xr:uid="{00000000-0005-0000-0000-0000563C0000}"/>
    <cellStyle name="Input 2 4 5 12 4" xfId="15922" xr:uid="{00000000-0005-0000-0000-0000573C0000}"/>
    <cellStyle name="Input 2 4 5 12 5" xfId="15923" xr:uid="{00000000-0005-0000-0000-0000583C0000}"/>
    <cellStyle name="Input 2 4 5 13" xfId="15924" xr:uid="{00000000-0005-0000-0000-0000593C0000}"/>
    <cellStyle name="Input 2 4 5 13 2" xfId="15925" xr:uid="{00000000-0005-0000-0000-00005A3C0000}"/>
    <cellStyle name="Input 2 4 5 13 3" xfId="15926" xr:uid="{00000000-0005-0000-0000-00005B3C0000}"/>
    <cellStyle name="Input 2 4 5 13 4" xfId="15927" xr:uid="{00000000-0005-0000-0000-00005C3C0000}"/>
    <cellStyle name="Input 2 4 5 13 5" xfId="15928" xr:uid="{00000000-0005-0000-0000-00005D3C0000}"/>
    <cellStyle name="Input 2 4 5 14" xfId="15929" xr:uid="{00000000-0005-0000-0000-00005E3C0000}"/>
    <cellStyle name="Input 2 4 5 14 2" xfId="15930" xr:uid="{00000000-0005-0000-0000-00005F3C0000}"/>
    <cellStyle name="Input 2 4 5 14 3" xfId="15931" xr:uid="{00000000-0005-0000-0000-0000603C0000}"/>
    <cellStyle name="Input 2 4 5 14 4" xfId="15932" xr:uid="{00000000-0005-0000-0000-0000613C0000}"/>
    <cellStyle name="Input 2 4 5 14 5" xfId="15933" xr:uid="{00000000-0005-0000-0000-0000623C0000}"/>
    <cellStyle name="Input 2 4 5 15" xfId="15934" xr:uid="{00000000-0005-0000-0000-0000633C0000}"/>
    <cellStyle name="Input 2 4 5 15 2" xfId="15935" xr:uid="{00000000-0005-0000-0000-0000643C0000}"/>
    <cellStyle name="Input 2 4 5 15 3" xfId="15936" xr:uid="{00000000-0005-0000-0000-0000653C0000}"/>
    <cellStyle name="Input 2 4 5 15 4" xfId="15937" xr:uid="{00000000-0005-0000-0000-0000663C0000}"/>
    <cellStyle name="Input 2 4 5 15 5" xfId="15938" xr:uid="{00000000-0005-0000-0000-0000673C0000}"/>
    <cellStyle name="Input 2 4 5 16" xfId="15939" xr:uid="{00000000-0005-0000-0000-0000683C0000}"/>
    <cellStyle name="Input 2 4 5 16 2" xfId="15940" xr:uid="{00000000-0005-0000-0000-0000693C0000}"/>
    <cellStyle name="Input 2 4 5 16 3" xfId="15941" xr:uid="{00000000-0005-0000-0000-00006A3C0000}"/>
    <cellStyle name="Input 2 4 5 16 4" xfId="15942" xr:uid="{00000000-0005-0000-0000-00006B3C0000}"/>
    <cellStyle name="Input 2 4 5 16 5" xfId="15943" xr:uid="{00000000-0005-0000-0000-00006C3C0000}"/>
    <cellStyle name="Input 2 4 5 17" xfId="15944" xr:uid="{00000000-0005-0000-0000-00006D3C0000}"/>
    <cellStyle name="Input 2 4 5 17 2" xfId="15945" xr:uid="{00000000-0005-0000-0000-00006E3C0000}"/>
    <cellStyle name="Input 2 4 5 17 3" xfId="15946" xr:uid="{00000000-0005-0000-0000-00006F3C0000}"/>
    <cellStyle name="Input 2 4 5 17 4" xfId="15947" xr:uid="{00000000-0005-0000-0000-0000703C0000}"/>
    <cellStyle name="Input 2 4 5 17 5" xfId="15948" xr:uid="{00000000-0005-0000-0000-0000713C0000}"/>
    <cellStyle name="Input 2 4 5 18" xfId="15949" xr:uid="{00000000-0005-0000-0000-0000723C0000}"/>
    <cellStyle name="Input 2 4 5 2" xfId="15950" xr:uid="{00000000-0005-0000-0000-0000733C0000}"/>
    <cellStyle name="Input 2 4 5 2 10" xfId="15951" xr:uid="{00000000-0005-0000-0000-0000743C0000}"/>
    <cellStyle name="Input 2 4 5 2 2" xfId="15952" xr:uid="{00000000-0005-0000-0000-0000753C0000}"/>
    <cellStyle name="Input 2 4 5 2 2 2" xfId="15953" xr:uid="{00000000-0005-0000-0000-0000763C0000}"/>
    <cellStyle name="Input 2 4 5 2 2 2 2" xfId="15954" xr:uid="{00000000-0005-0000-0000-0000773C0000}"/>
    <cellStyle name="Input 2 4 5 2 2 2 3" xfId="15955" xr:uid="{00000000-0005-0000-0000-0000783C0000}"/>
    <cellStyle name="Input 2 4 5 2 2 2 4" xfId="15956" xr:uid="{00000000-0005-0000-0000-0000793C0000}"/>
    <cellStyle name="Input 2 4 5 2 2 2 5" xfId="15957" xr:uid="{00000000-0005-0000-0000-00007A3C0000}"/>
    <cellStyle name="Input 2 4 5 2 2 2 6" xfId="15958" xr:uid="{00000000-0005-0000-0000-00007B3C0000}"/>
    <cellStyle name="Input 2 4 5 2 2 2 7" xfId="15959" xr:uid="{00000000-0005-0000-0000-00007C3C0000}"/>
    <cellStyle name="Input 2 4 5 2 2 3" xfId="15960" xr:uid="{00000000-0005-0000-0000-00007D3C0000}"/>
    <cellStyle name="Input 2 4 5 2 2 4" xfId="15961" xr:uid="{00000000-0005-0000-0000-00007E3C0000}"/>
    <cellStyle name="Input 2 4 5 2 3" xfId="15962" xr:uid="{00000000-0005-0000-0000-00007F3C0000}"/>
    <cellStyle name="Input 2 4 5 2 3 2" xfId="15963" xr:uid="{00000000-0005-0000-0000-0000803C0000}"/>
    <cellStyle name="Input 2 4 5 2 3 2 2" xfId="15964" xr:uid="{00000000-0005-0000-0000-0000813C0000}"/>
    <cellStyle name="Input 2 4 5 2 3 2 3" xfId="15965" xr:uid="{00000000-0005-0000-0000-0000823C0000}"/>
    <cellStyle name="Input 2 4 5 2 3 2 4" xfId="15966" xr:uid="{00000000-0005-0000-0000-0000833C0000}"/>
    <cellStyle name="Input 2 4 5 2 3 2 5" xfId="15967" xr:uid="{00000000-0005-0000-0000-0000843C0000}"/>
    <cellStyle name="Input 2 4 5 2 3 2 6" xfId="15968" xr:uid="{00000000-0005-0000-0000-0000853C0000}"/>
    <cellStyle name="Input 2 4 5 2 3 2 7" xfId="15969" xr:uid="{00000000-0005-0000-0000-0000863C0000}"/>
    <cellStyle name="Input 2 4 5 2 3 3" xfId="15970" xr:uid="{00000000-0005-0000-0000-0000873C0000}"/>
    <cellStyle name="Input 2 4 5 2 3 4" xfId="15971" xr:uid="{00000000-0005-0000-0000-0000883C0000}"/>
    <cellStyle name="Input 2 4 5 2 4" xfId="15972" xr:uid="{00000000-0005-0000-0000-0000893C0000}"/>
    <cellStyle name="Input 2 4 5 2 4 2" xfId="15973" xr:uid="{00000000-0005-0000-0000-00008A3C0000}"/>
    <cellStyle name="Input 2 4 5 2 4 2 2" xfId="15974" xr:uid="{00000000-0005-0000-0000-00008B3C0000}"/>
    <cellStyle name="Input 2 4 5 2 4 2 3" xfId="15975" xr:uid="{00000000-0005-0000-0000-00008C3C0000}"/>
    <cellStyle name="Input 2 4 5 2 4 2 4" xfId="15976" xr:uid="{00000000-0005-0000-0000-00008D3C0000}"/>
    <cellStyle name="Input 2 4 5 2 4 2 5" xfId="15977" xr:uid="{00000000-0005-0000-0000-00008E3C0000}"/>
    <cellStyle name="Input 2 4 5 2 4 2 6" xfId="15978" xr:uid="{00000000-0005-0000-0000-00008F3C0000}"/>
    <cellStyle name="Input 2 4 5 2 4 2 7" xfId="15979" xr:uid="{00000000-0005-0000-0000-0000903C0000}"/>
    <cellStyle name="Input 2 4 5 2 4 3" xfId="15980" xr:uid="{00000000-0005-0000-0000-0000913C0000}"/>
    <cellStyle name="Input 2 4 5 2 4 4" xfId="15981" xr:uid="{00000000-0005-0000-0000-0000923C0000}"/>
    <cellStyle name="Input 2 4 5 2 5" xfId="15982" xr:uid="{00000000-0005-0000-0000-0000933C0000}"/>
    <cellStyle name="Input 2 4 5 2 5 2" xfId="15983" xr:uid="{00000000-0005-0000-0000-0000943C0000}"/>
    <cellStyle name="Input 2 4 5 2 5 3" xfId="15984" xr:uid="{00000000-0005-0000-0000-0000953C0000}"/>
    <cellStyle name="Input 2 4 5 2 5 4" xfId="15985" xr:uid="{00000000-0005-0000-0000-0000963C0000}"/>
    <cellStyle name="Input 2 4 5 2 5 5" xfId="15986" xr:uid="{00000000-0005-0000-0000-0000973C0000}"/>
    <cellStyle name="Input 2 4 5 2 5 6" xfId="15987" xr:uid="{00000000-0005-0000-0000-0000983C0000}"/>
    <cellStyle name="Input 2 4 5 2 5 7" xfId="15988" xr:uid="{00000000-0005-0000-0000-0000993C0000}"/>
    <cellStyle name="Input 2 4 5 2 5 8" xfId="15989" xr:uid="{00000000-0005-0000-0000-00009A3C0000}"/>
    <cellStyle name="Input 2 4 5 2 6" xfId="15990" xr:uid="{00000000-0005-0000-0000-00009B3C0000}"/>
    <cellStyle name="Input 2 4 5 2 6 2" xfId="15991" xr:uid="{00000000-0005-0000-0000-00009C3C0000}"/>
    <cellStyle name="Input 2 4 5 2 6 3" xfId="15992" xr:uid="{00000000-0005-0000-0000-00009D3C0000}"/>
    <cellStyle name="Input 2 4 5 2 6 4" xfId="15993" xr:uid="{00000000-0005-0000-0000-00009E3C0000}"/>
    <cellStyle name="Input 2 4 5 2 6 5" xfId="15994" xr:uid="{00000000-0005-0000-0000-00009F3C0000}"/>
    <cellStyle name="Input 2 4 5 2 6 6" xfId="15995" xr:uid="{00000000-0005-0000-0000-0000A03C0000}"/>
    <cellStyle name="Input 2 4 5 2 6 7" xfId="15996" xr:uid="{00000000-0005-0000-0000-0000A13C0000}"/>
    <cellStyle name="Input 2 4 5 2 7" xfId="15997" xr:uid="{00000000-0005-0000-0000-0000A23C0000}"/>
    <cellStyle name="Input 2 4 5 2 8" xfId="15998" xr:uid="{00000000-0005-0000-0000-0000A33C0000}"/>
    <cellStyle name="Input 2 4 5 2 9" xfId="15999" xr:uid="{00000000-0005-0000-0000-0000A43C0000}"/>
    <cellStyle name="Input 2 4 5 3" xfId="16000" xr:uid="{00000000-0005-0000-0000-0000A53C0000}"/>
    <cellStyle name="Input 2 4 5 3 2" xfId="16001" xr:uid="{00000000-0005-0000-0000-0000A63C0000}"/>
    <cellStyle name="Input 2 4 5 3 2 2" xfId="16002" xr:uid="{00000000-0005-0000-0000-0000A73C0000}"/>
    <cellStyle name="Input 2 4 5 3 2 3" xfId="16003" xr:uid="{00000000-0005-0000-0000-0000A83C0000}"/>
    <cellStyle name="Input 2 4 5 3 2 4" xfId="16004" xr:uid="{00000000-0005-0000-0000-0000A93C0000}"/>
    <cellStyle name="Input 2 4 5 3 2 5" xfId="16005" xr:uid="{00000000-0005-0000-0000-0000AA3C0000}"/>
    <cellStyle name="Input 2 4 5 3 2 6" xfId="16006" xr:uid="{00000000-0005-0000-0000-0000AB3C0000}"/>
    <cellStyle name="Input 2 4 5 3 2 7" xfId="16007" xr:uid="{00000000-0005-0000-0000-0000AC3C0000}"/>
    <cellStyle name="Input 2 4 5 3 3" xfId="16008" xr:uid="{00000000-0005-0000-0000-0000AD3C0000}"/>
    <cellStyle name="Input 2 4 5 3 4" xfId="16009" xr:uid="{00000000-0005-0000-0000-0000AE3C0000}"/>
    <cellStyle name="Input 2 4 5 3 5" xfId="16010" xr:uid="{00000000-0005-0000-0000-0000AF3C0000}"/>
    <cellStyle name="Input 2 4 5 4" xfId="16011" xr:uid="{00000000-0005-0000-0000-0000B03C0000}"/>
    <cellStyle name="Input 2 4 5 4 2" xfId="16012" xr:uid="{00000000-0005-0000-0000-0000B13C0000}"/>
    <cellStyle name="Input 2 4 5 4 2 2" xfId="16013" xr:uid="{00000000-0005-0000-0000-0000B23C0000}"/>
    <cellStyle name="Input 2 4 5 4 2 3" xfId="16014" xr:uid="{00000000-0005-0000-0000-0000B33C0000}"/>
    <cellStyle name="Input 2 4 5 4 2 4" xfId="16015" xr:uid="{00000000-0005-0000-0000-0000B43C0000}"/>
    <cellStyle name="Input 2 4 5 4 2 5" xfId="16016" xr:uid="{00000000-0005-0000-0000-0000B53C0000}"/>
    <cellStyle name="Input 2 4 5 4 2 6" xfId="16017" xr:uid="{00000000-0005-0000-0000-0000B63C0000}"/>
    <cellStyle name="Input 2 4 5 4 2 7" xfId="16018" xr:uid="{00000000-0005-0000-0000-0000B73C0000}"/>
    <cellStyle name="Input 2 4 5 4 3" xfId="16019" xr:uid="{00000000-0005-0000-0000-0000B83C0000}"/>
    <cellStyle name="Input 2 4 5 4 4" xfId="16020" xr:uid="{00000000-0005-0000-0000-0000B93C0000}"/>
    <cellStyle name="Input 2 4 5 4 5" xfId="16021" xr:uid="{00000000-0005-0000-0000-0000BA3C0000}"/>
    <cellStyle name="Input 2 4 5 5" xfId="16022" xr:uid="{00000000-0005-0000-0000-0000BB3C0000}"/>
    <cellStyle name="Input 2 4 5 5 2" xfId="16023" xr:uid="{00000000-0005-0000-0000-0000BC3C0000}"/>
    <cellStyle name="Input 2 4 5 5 2 2" xfId="16024" xr:uid="{00000000-0005-0000-0000-0000BD3C0000}"/>
    <cellStyle name="Input 2 4 5 5 2 3" xfId="16025" xr:uid="{00000000-0005-0000-0000-0000BE3C0000}"/>
    <cellStyle name="Input 2 4 5 5 2 4" xfId="16026" xr:uid="{00000000-0005-0000-0000-0000BF3C0000}"/>
    <cellStyle name="Input 2 4 5 5 2 5" xfId="16027" xr:uid="{00000000-0005-0000-0000-0000C03C0000}"/>
    <cellStyle name="Input 2 4 5 5 2 6" xfId="16028" xr:uid="{00000000-0005-0000-0000-0000C13C0000}"/>
    <cellStyle name="Input 2 4 5 5 2 7" xfId="16029" xr:uid="{00000000-0005-0000-0000-0000C23C0000}"/>
    <cellStyle name="Input 2 4 5 5 3" xfId="16030" xr:uid="{00000000-0005-0000-0000-0000C33C0000}"/>
    <cellStyle name="Input 2 4 5 5 4" xfId="16031" xr:uid="{00000000-0005-0000-0000-0000C43C0000}"/>
    <cellStyle name="Input 2 4 5 5 5" xfId="16032" xr:uid="{00000000-0005-0000-0000-0000C53C0000}"/>
    <cellStyle name="Input 2 4 5 6" xfId="16033" xr:uid="{00000000-0005-0000-0000-0000C63C0000}"/>
    <cellStyle name="Input 2 4 5 6 2" xfId="16034" xr:uid="{00000000-0005-0000-0000-0000C73C0000}"/>
    <cellStyle name="Input 2 4 5 6 3" xfId="16035" xr:uid="{00000000-0005-0000-0000-0000C83C0000}"/>
    <cellStyle name="Input 2 4 5 6 4" xfId="16036" xr:uid="{00000000-0005-0000-0000-0000C93C0000}"/>
    <cellStyle name="Input 2 4 5 6 5" xfId="16037" xr:uid="{00000000-0005-0000-0000-0000CA3C0000}"/>
    <cellStyle name="Input 2 4 5 6 6" xfId="16038" xr:uid="{00000000-0005-0000-0000-0000CB3C0000}"/>
    <cellStyle name="Input 2 4 5 6 7" xfId="16039" xr:uid="{00000000-0005-0000-0000-0000CC3C0000}"/>
    <cellStyle name="Input 2 4 5 6 8" xfId="16040" xr:uid="{00000000-0005-0000-0000-0000CD3C0000}"/>
    <cellStyle name="Input 2 4 5 7" xfId="16041" xr:uid="{00000000-0005-0000-0000-0000CE3C0000}"/>
    <cellStyle name="Input 2 4 5 7 2" xfId="16042" xr:uid="{00000000-0005-0000-0000-0000CF3C0000}"/>
    <cellStyle name="Input 2 4 5 7 3" xfId="16043" xr:uid="{00000000-0005-0000-0000-0000D03C0000}"/>
    <cellStyle name="Input 2 4 5 7 4" xfId="16044" xr:uid="{00000000-0005-0000-0000-0000D13C0000}"/>
    <cellStyle name="Input 2 4 5 7 5" xfId="16045" xr:uid="{00000000-0005-0000-0000-0000D23C0000}"/>
    <cellStyle name="Input 2 4 5 7 6" xfId="16046" xr:uid="{00000000-0005-0000-0000-0000D33C0000}"/>
    <cellStyle name="Input 2 4 5 7 7" xfId="16047" xr:uid="{00000000-0005-0000-0000-0000D43C0000}"/>
    <cellStyle name="Input 2 4 5 8" xfId="16048" xr:uid="{00000000-0005-0000-0000-0000D53C0000}"/>
    <cellStyle name="Input 2 4 5 8 2" xfId="16049" xr:uid="{00000000-0005-0000-0000-0000D63C0000}"/>
    <cellStyle name="Input 2 4 5 8 3" xfId="16050" xr:uid="{00000000-0005-0000-0000-0000D73C0000}"/>
    <cellStyle name="Input 2 4 5 8 4" xfId="16051" xr:uid="{00000000-0005-0000-0000-0000D83C0000}"/>
    <cellStyle name="Input 2 4 5 8 5" xfId="16052" xr:uid="{00000000-0005-0000-0000-0000D93C0000}"/>
    <cellStyle name="Input 2 4 5 9" xfId="16053" xr:uid="{00000000-0005-0000-0000-0000DA3C0000}"/>
    <cellStyle name="Input 2 4 5 9 2" xfId="16054" xr:uid="{00000000-0005-0000-0000-0000DB3C0000}"/>
    <cellStyle name="Input 2 4 5 9 3" xfId="16055" xr:uid="{00000000-0005-0000-0000-0000DC3C0000}"/>
    <cellStyle name="Input 2 4 5 9 4" xfId="16056" xr:uid="{00000000-0005-0000-0000-0000DD3C0000}"/>
    <cellStyle name="Input 2 4 5 9 5" xfId="16057" xr:uid="{00000000-0005-0000-0000-0000DE3C0000}"/>
    <cellStyle name="Input 2 4 6" xfId="16058" xr:uid="{00000000-0005-0000-0000-0000DF3C0000}"/>
    <cellStyle name="Input 2 4 6 10" xfId="16059" xr:uid="{00000000-0005-0000-0000-0000E03C0000}"/>
    <cellStyle name="Input 2 4 6 2" xfId="16060" xr:uid="{00000000-0005-0000-0000-0000E13C0000}"/>
    <cellStyle name="Input 2 4 6 2 2" xfId="16061" xr:uid="{00000000-0005-0000-0000-0000E23C0000}"/>
    <cellStyle name="Input 2 4 6 2 2 2" xfId="16062" xr:uid="{00000000-0005-0000-0000-0000E33C0000}"/>
    <cellStyle name="Input 2 4 6 2 2 3" xfId="16063" xr:uid="{00000000-0005-0000-0000-0000E43C0000}"/>
    <cellStyle name="Input 2 4 6 2 2 4" xfId="16064" xr:uid="{00000000-0005-0000-0000-0000E53C0000}"/>
    <cellStyle name="Input 2 4 6 2 2 5" xfId="16065" xr:uid="{00000000-0005-0000-0000-0000E63C0000}"/>
    <cellStyle name="Input 2 4 6 2 2 6" xfId="16066" xr:uid="{00000000-0005-0000-0000-0000E73C0000}"/>
    <cellStyle name="Input 2 4 6 2 2 7" xfId="16067" xr:uid="{00000000-0005-0000-0000-0000E83C0000}"/>
    <cellStyle name="Input 2 4 6 2 3" xfId="16068" xr:uid="{00000000-0005-0000-0000-0000E93C0000}"/>
    <cellStyle name="Input 2 4 6 2 4" xfId="16069" xr:uid="{00000000-0005-0000-0000-0000EA3C0000}"/>
    <cellStyle name="Input 2 4 6 3" xfId="16070" xr:uid="{00000000-0005-0000-0000-0000EB3C0000}"/>
    <cellStyle name="Input 2 4 6 3 2" xfId="16071" xr:uid="{00000000-0005-0000-0000-0000EC3C0000}"/>
    <cellStyle name="Input 2 4 6 3 2 2" xfId="16072" xr:uid="{00000000-0005-0000-0000-0000ED3C0000}"/>
    <cellStyle name="Input 2 4 6 3 2 3" xfId="16073" xr:uid="{00000000-0005-0000-0000-0000EE3C0000}"/>
    <cellStyle name="Input 2 4 6 3 2 4" xfId="16074" xr:uid="{00000000-0005-0000-0000-0000EF3C0000}"/>
    <cellStyle name="Input 2 4 6 3 2 5" xfId="16075" xr:uid="{00000000-0005-0000-0000-0000F03C0000}"/>
    <cellStyle name="Input 2 4 6 3 2 6" xfId="16076" xr:uid="{00000000-0005-0000-0000-0000F13C0000}"/>
    <cellStyle name="Input 2 4 6 3 2 7" xfId="16077" xr:uid="{00000000-0005-0000-0000-0000F23C0000}"/>
    <cellStyle name="Input 2 4 6 3 3" xfId="16078" xr:uid="{00000000-0005-0000-0000-0000F33C0000}"/>
    <cellStyle name="Input 2 4 6 3 4" xfId="16079" xr:uid="{00000000-0005-0000-0000-0000F43C0000}"/>
    <cellStyle name="Input 2 4 6 4" xfId="16080" xr:uid="{00000000-0005-0000-0000-0000F53C0000}"/>
    <cellStyle name="Input 2 4 6 4 2" xfId="16081" xr:uid="{00000000-0005-0000-0000-0000F63C0000}"/>
    <cellStyle name="Input 2 4 6 4 2 2" xfId="16082" xr:uid="{00000000-0005-0000-0000-0000F73C0000}"/>
    <cellStyle name="Input 2 4 6 4 2 3" xfId="16083" xr:uid="{00000000-0005-0000-0000-0000F83C0000}"/>
    <cellStyle name="Input 2 4 6 4 2 4" xfId="16084" xr:uid="{00000000-0005-0000-0000-0000F93C0000}"/>
    <cellStyle name="Input 2 4 6 4 2 5" xfId="16085" xr:uid="{00000000-0005-0000-0000-0000FA3C0000}"/>
    <cellStyle name="Input 2 4 6 4 2 6" xfId="16086" xr:uid="{00000000-0005-0000-0000-0000FB3C0000}"/>
    <cellStyle name="Input 2 4 6 4 2 7" xfId="16087" xr:uid="{00000000-0005-0000-0000-0000FC3C0000}"/>
    <cellStyle name="Input 2 4 6 4 3" xfId="16088" xr:uid="{00000000-0005-0000-0000-0000FD3C0000}"/>
    <cellStyle name="Input 2 4 6 4 4" xfId="16089" xr:uid="{00000000-0005-0000-0000-0000FE3C0000}"/>
    <cellStyle name="Input 2 4 6 5" xfId="16090" xr:uid="{00000000-0005-0000-0000-0000FF3C0000}"/>
    <cellStyle name="Input 2 4 6 5 2" xfId="16091" xr:uid="{00000000-0005-0000-0000-0000003D0000}"/>
    <cellStyle name="Input 2 4 6 5 3" xfId="16092" xr:uid="{00000000-0005-0000-0000-0000013D0000}"/>
    <cellStyle name="Input 2 4 6 5 4" xfId="16093" xr:uid="{00000000-0005-0000-0000-0000023D0000}"/>
    <cellStyle name="Input 2 4 6 5 5" xfId="16094" xr:uid="{00000000-0005-0000-0000-0000033D0000}"/>
    <cellStyle name="Input 2 4 6 5 6" xfId="16095" xr:uid="{00000000-0005-0000-0000-0000043D0000}"/>
    <cellStyle name="Input 2 4 6 5 7" xfId="16096" xr:uid="{00000000-0005-0000-0000-0000053D0000}"/>
    <cellStyle name="Input 2 4 6 5 8" xfId="16097" xr:uid="{00000000-0005-0000-0000-0000063D0000}"/>
    <cellStyle name="Input 2 4 6 6" xfId="16098" xr:uid="{00000000-0005-0000-0000-0000073D0000}"/>
    <cellStyle name="Input 2 4 6 6 2" xfId="16099" xr:uid="{00000000-0005-0000-0000-0000083D0000}"/>
    <cellStyle name="Input 2 4 6 6 3" xfId="16100" xr:uid="{00000000-0005-0000-0000-0000093D0000}"/>
    <cellStyle name="Input 2 4 6 6 4" xfId="16101" xr:uid="{00000000-0005-0000-0000-00000A3D0000}"/>
    <cellStyle name="Input 2 4 6 6 5" xfId="16102" xr:uid="{00000000-0005-0000-0000-00000B3D0000}"/>
    <cellStyle name="Input 2 4 6 6 6" xfId="16103" xr:uid="{00000000-0005-0000-0000-00000C3D0000}"/>
    <cellStyle name="Input 2 4 6 6 7" xfId="16104" xr:uid="{00000000-0005-0000-0000-00000D3D0000}"/>
    <cellStyle name="Input 2 4 6 7" xfId="16105" xr:uid="{00000000-0005-0000-0000-00000E3D0000}"/>
    <cellStyle name="Input 2 4 6 8" xfId="16106" xr:uid="{00000000-0005-0000-0000-00000F3D0000}"/>
    <cellStyle name="Input 2 4 6 9" xfId="16107" xr:uid="{00000000-0005-0000-0000-0000103D0000}"/>
    <cellStyle name="Input 2 4 7" xfId="16108" xr:uid="{00000000-0005-0000-0000-0000113D0000}"/>
    <cellStyle name="Input 2 4 7 10" xfId="16109" xr:uid="{00000000-0005-0000-0000-0000123D0000}"/>
    <cellStyle name="Input 2 4 7 2" xfId="16110" xr:uid="{00000000-0005-0000-0000-0000133D0000}"/>
    <cellStyle name="Input 2 4 7 2 2" xfId="16111" xr:uid="{00000000-0005-0000-0000-0000143D0000}"/>
    <cellStyle name="Input 2 4 7 2 2 2" xfId="16112" xr:uid="{00000000-0005-0000-0000-0000153D0000}"/>
    <cellStyle name="Input 2 4 7 2 2 3" xfId="16113" xr:uid="{00000000-0005-0000-0000-0000163D0000}"/>
    <cellStyle name="Input 2 4 7 2 2 4" xfId="16114" xr:uid="{00000000-0005-0000-0000-0000173D0000}"/>
    <cellStyle name="Input 2 4 7 2 2 5" xfId="16115" xr:uid="{00000000-0005-0000-0000-0000183D0000}"/>
    <cellStyle name="Input 2 4 7 2 2 6" xfId="16116" xr:uid="{00000000-0005-0000-0000-0000193D0000}"/>
    <cellStyle name="Input 2 4 7 2 2 7" xfId="16117" xr:uid="{00000000-0005-0000-0000-00001A3D0000}"/>
    <cellStyle name="Input 2 4 7 2 3" xfId="16118" xr:uid="{00000000-0005-0000-0000-00001B3D0000}"/>
    <cellStyle name="Input 2 4 7 2 4" xfId="16119" xr:uid="{00000000-0005-0000-0000-00001C3D0000}"/>
    <cellStyle name="Input 2 4 7 3" xfId="16120" xr:uid="{00000000-0005-0000-0000-00001D3D0000}"/>
    <cellStyle name="Input 2 4 7 3 2" xfId="16121" xr:uid="{00000000-0005-0000-0000-00001E3D0000}"/>
    <cellStyle name="Input 2 4 7 3 2 2" xfId="16122" xr:uid="{00000000-0005-0000-0000-00001F3D0000}"/>
    <cellStyle name="Input 2 4 7 3 2 3" xfId="16123" xr:uid="{00000000-0005-0000-0000-0000203D0000}"/>
    <cellStyle name="Input 2 4 7 3 2 4" xfId="16124" xr:uid="{00000000-0005-0000-0000-0000213D0000}"/>
    <cellStyle name="Input 2 4 7 3 2 5" xfId="16125" xr:uid="{00000000-0005-0000-0000-0000223D0000}"/>
    <cellStyle name="Input 2 4 7 3 2 6" xfId="16126" xr:uid="{00000000-0005-0000-0000-0000233D0000}"/>
    <cellStyle name="Input 2 4 7 3 2 7" xfId="16127" xr:uid="{00000000-0005-0000-0000-0000243D0000}"/>
    <cellStyle name="Input 2 4 7 3 3" xfId="16128" xr:uid="{00000000-0005-0000-0000-0000253D0000}"/>
    <cellStyle name="Input 2 4 7 3 4" xfId="16129" xr:uid="{00000000-0005-0000-0000-0000263D0000}"/>
    <cellStyle name="Input 2 4 7 4" xfId="16130" xr:uid="{00000000-0005-0000-0000-0000273D0000}"/>
    <cellStyle name="Input 2 4 7 4 2" xfId="16131" xr:uid="{00000000-0005-0000-0000-0000283D0000}"/>
    <cellStyle name="Input 2 4 7 4 2 2" xfId="16132" xr:uid="{00000000-0005-0000-0000-0000293D0000}"/>
    <cellStyle name="Input 2 4 7 4 2 3" xfId="16133" xr:uid="{00000000-0005-0000-0000-00002A3D0000}"/>
    <cellStyle name="Input 2 4 7 4 2 4" xfId="16134" xr:uid="{00000000-0005-0000-0000-00002B3D0000}"/>
    <cellStyle name="Input 2 4 7 4 2 5" xfId="16135" xr:uid="{00000000-0005-0000-0000-00002C3D0000}"/>
    <cellStyle name="Input 2 4 7 4 2 6" xfId="16136" xr:uid="{00000000-0005-0000-0000-00002D3D0000}"/>
    <cellStyle name="Input 2 4 7 4 2 7" xfId="16137" xr:uid="{00000000-0005-0000-0000-00002E3D0000}"/>
    <cellStyle name="Input 2 4 7 4 3" xfId="16138" xr:uid="{00000000-0005-0000-0000-00002F3D0000}"/>
    <cellStyle name="Input 2 4 7 4 4" xfId="16139" xr:uid="{00000000-0005-0000-0000-0000303D0000}"/>
    <cellStyle name="Input 2 4 7 5" xfId="16140" xr:uid="{00000000-0005-0000-0000-0000313D0000}"/>
    <cellStyle name="Input 2 4 7 5 2" xfId="16141" xr:uid="{00000000-0005-0000-0000-0000323D0000}"/>
    <cellStyle name="Input 2 4 7 5 3" xfId="16142" xr:uid="{00000000-0005-0000-0000-0000333D0000}"/>
    <cellStyle name="Input 2 4 7 5 4" xfId="16143" xr:uid="{00000000-0005-0000-0000-0000343D0000}"/>
    <cellStyle name="Input 2 4 7 5 5" xfId="16144" xr:uid="{00000000-0005-0000-0000-0000353D0000}"/>
    <cellStyle name="Input 2 4 7 5 6" xfId="16145" xr:uid="{00000000-0005-0000-0000-0000363D0000}"/>
    <cellStyle name="Input 2 4 7 5 7" xfId="16146" xr:uid="{00000000-0005-0000-0000-0000373D0000}"/>
    <cellStyle name="Input 2 4 7 5 8" xfId="16147" xr:uid="{00000000-0005-0000-0000-0000383D0000}"/>
    <cellStyle name="Input 2 4 7 6" xfId="16148" xr:uid="{00000000-0005-0000-0000-0000393D0000}"/>
    <cellStyle name="Input 2 4 7 6 2" xfId="16149" xr:uid="{00000000-0005-0000-0000-00003A3D0000}"/>
    <cellStyle name="Input 2 4 7 6 3" xfId="16150" xr:uid="{00000000-0005-0000-0000-00003B3D0000}"/>
    <cellStyle name="Input 2 4 7 6 4" xfId="16151" xr:uid="{00000000-0005-0000-0000-00003C3D0000}"/>
    <cellStyle name="Input 2 4 7 6 5" xfId="16152" xr:uid="{00000000-0005-0000-0000-00003D3D0000}"/>
    <cellStyle name="Input 2 4 7 6 6" xfId="16153" xr:uid="{00000000-0005-0000-0000-00003E3D0000}"/>
    <cellStyle name="Input 2 4 7 6 7" xfId="16154" xr:uid="{00000000-0005-0000-0000-00003F3D0000}"/>
    <cellStyle name="Input 2 4 7 7" xfId="16155" xr:uid="{00000000-0005-0000-0000-0000403D0000}"/>
    <cellStyle name="Input 2 4 7 8" xfId="16156" xr:uid="{00000000-0005-0000-0000-0000413D0000}"/>
    <cellStyle name="Input 2 4 7 9" xfId="16157" xr:uid="{00000000-0005-0000-0000-0000423D0000}"/>
    <cellStyle name="Input 2 4 8" xfId="16158" xr:uid="{00000000-0005-0000-0000-0000433D0000}"/>
    <cellStyle name="Input 2 4 8 2" xfId="16159" xr:uid="{00000000-0005-0000-0000-0000443D0000}"/>
    <cellStyle name="Input 2 4 8 2 2" xfId="16160" xr:uid="{00000000-0005-0000-0000-0000453D0000}"/>
    <cellStyle name="Input 2 4 8 2 3" xfId="16161" xr:uid="{00000000-0005-0000-0000-0000463D0000}"/>
    <cellStyle name="Input 2 4 8 2 4" xfId="16162" xr:uid="{00000000-0005-0000-0000-0000473D0000}"/>
    <cellStyle name="Input 2 4 8 2 5" xfId="16163" xr:uid="{00000000-0005-0000-0000-0000483D0000}"/>
    <cellStyle name="Input 2 4 8 2 6" xfId="16164" xr:uid="{00000000-0005-0000-0000-0000493D0000}"/>
    <cellStyle name="Input 2 4 8 2 7" xfId="16165" xr:uid="{00000000-0005-0000-0000-00004A3D0000}"/>
    <cellStyle name="Input 2 4 8 3" xfId="16166" xr:uid="{00000000-0005-0000-0000-00004B3D0000}"/>
    <cellStyle name="Input 2 4 8 4" xfId="16167" xr:uid="{00000000-0005-0000-0000-00004C3D0000}"/>
    <cellStyle name="Input 2 4 8 5" xfId="16168" xr:uid="{00000000-0005-0000-0000-00004D3D0000}"/>
    <cellStyle name="Input 2 4 9" xfId="16169" xr:uid="{00000000-0005-0000-0000-00004E3D0000}"/>
    <cellStyle name="Input 2 4 9 2" xfId="16170" xr:uid="{00000000-0005-0000-0000-00004F3D0000}"/>
    <cellStyle name="Input 2 4 9 2 2" xfId="16171" xr:uid="{00000000-0005-0000-0000-0000503D0000}"/>
    <cellStyle name="Input 2 4 9 2 3" xfId="16172" xr:uid="{00000000-0005-0000-0000-0000513D0000}"/>
    <cellStyle name="Input 2 4 9 2 4" xfId="16173" xr:uid="{00000000-0005-0000-0000-0000523D0000}"/>
    <cellStyle name="Input 2 4 9 2 5" xfId="16174" xr:uid="{00000000-0005-0000-0000-0000533D0000}"/>
    <cellStyle name="Input 2 4 9 2 6" xfId="16175" xr:uid="{00000000-0005-0000-0000-0000543D0000}"/>
    <cellStyle name="Input 2 4 9 2 7" xfId="16176" xr:uid="{00000000-0005-0000-0000-0000553D0000}"/>
    <cellStyle name="Input 2 4 9 3" xfId="16177" xr:uid="{00000000-0005-0000-0000-0000563D0000}"/>
    <cellStyle name="Input 2 4 9 4" xfId="16178" xr:uid="{00000000-0005-0000-0000-0000573D0000}"/>
    <cellStyle name="Input 2 4 9 5" xfId="16179" xr:uid="{00000000-0005-0000-0000-0000583D0000}"/>
    <cellStyle name="Input 2 5" xfId="16180" xr:uid="{00000000-0005-0000-0000-0000593D0000}"/>
    <cellStyle name="Input 2 5 10" xfId="16181" xr:uid="{00000000-0005-0000-0000-00005A3D0000}"/>
    <cellStyle name="Input 2 5 10 2" xfId="16182" xr:uid="{00000000-0005-0000-0000-00005B3D0000}"/>
    <cellStyle name="Input 2 5 10 2 2" xfId="16183" xr:uid="{00000000-0005-0000-0000-00005C3D0000}"/>
    <cellStyle name="Input 2 5 10 2 3" xfId="16184" xr:uid="{00000000-0005-0000-0000-00005D3D0000}"/>
    <cellStyle name="Input 2 5 10 2 4" xfId="16185" xr:uid="{00000000-0005-0000-0000-00005E3D0000}"/>
    <cellStyle name="Input 2 5 10 2 5" xfId="16186" xr:uid="{00000000-0005-0000-0000-00005F3D0000}"/>
    <cellStyle name="Input 2 5 10 2 6" xfId="16187" xr:uid="{00000000-0005-0000-0000-0000603D0000}"/>
    <cellStyle name="Input 2 5 10 2 7" xfId="16188" xr:uid="{00000000-0005-0000-0000-0000613D0000}"/>
    <cellStyle name="Input 2 5 10 3" xfId="16189" xr:uid="{00000000-0005-0000-0000-0000623D0000}"/>
    <cellStyle name="Input 2 5 10 4" xfId="16190" xr:uid="{00000000-0005-0000-0000-0000633D0000}"/>
    <cellStyle name="Input 2 5 10 5" xfId="16191" xr:uid="{00000000-0005-0000-0000-0000643D0000}"/>
    <cellStyle name="Input 2 5 11" xfId="16192" xr:uid="{00000000-0005-0000-0000-0000653D0000}"/>
    <cellStyle name="Input 2 5 11 2" xfId="16193" xr:uid="{00000000-0005-0000-0000-0000663D0000}"/>
    <cellStyle name="Input 2 5 11 2 2" xfId="16194" xr:uid="{00000000-0005-0000-0000-0000673D0000}"/>
    <cellStyle name="Input 2 5 11 2 3" xfId="16195" xr:uid="{00000000-0005-0000-0000-0000683D0000}"/>
    <cellStyle name="Input 2 5 11 2 4" xfId="16196" xr:uid="{00000000-0005-0000-0000-0000693D0000}"/>
    <cellStyle name="Input 2 5 11 2 5" xfId="16197" xr:uid="{00000000-0005-0000-0000-00006A3D0000}"/>
    <cellStyle name="Input 2 5 11 2 6" xfId="16198" xr:uid="{00000000-0005-0000-0000-00006B3D0000}"/>
    <cellStyle name="Input 2 5 11 2 7" xfId="16199" xr:uid="{00000000-0005-0000-0000-00006C3D0000}"/>
    <cellStyle name="Input 2 5 11 3" xfId="16200" xr:uid="{00000000-0005-0000-0000-00006D3D0000}"/>
    <cellStyle name="Input 2 5 11 4" xfId="16201" xr:uid="{00000000-0005-0000-0000-00006E3D0000}"/>
    <cellStyle name="Input 2 5 11 5" xfId="16202" xr:uid="{00000000-0005-0000-0000-00006F3D0000}"/>
    <cellStyle name="Input 2 5 12" xfId="16203" xr:uid="{00000000-0005-0000-0000-0000703D0000}"/>
    <cellStyle name="Input 2 5 12 2" xfId="16204" xr:uid="{00000000-0005-0000-0000-0000713D0000}"/>
    <cellStyle name="Input 2 5 12 3" xfId="16205" xr:uid="{00000000-0005-0000-0000-0000723D0000}"/>
    <cellStyle name="Input 2 5 12 4" xfId="16206" xr:uid="{00000000-0005-0000-0000-0000733D0000}"/>
    <cellStyle name="Input 2 5 12 5" xfId="16207" xr:uid="{00000000-0005-0000-0000-0000743D0000}"/>
    <cellStyle name="Input 2 5 12 6" xfId="16208" xr:uid="{00000000-0005-0000-0000-0000753D0000}"/>
    <cellStyle name="Input 2 5 12 7" xfId="16209" xr:uid="{00000000-0005-0000-0000-0000763D0000}"/>
    <cellStyle name="Input 2 5 12 8" xfId="16210" xr:uid="{00000000-0005-0000-0000-0000773D0000}"/>
    <cellStyle name="Input 2 5 13" xfId="16211" xr:uid="{00000000-0005-0000-0000-0000783D0000}"/>
    <cellStyle name="Input 2 5 13 2" xfId="16212" xr:uid="{00000000-0005-0000-0000-0000793D0000}"/>
    <cellStyle name="Input 2 5 13 3" xfId="16213" xr:uid="{00000000-0005-0000-0000-00007A3D0000}"/>
    <cellStyle name="Input 2 5 13 4" xfId="16214" xr:uid="{00000000-0005-0000-0000-00007B3D0000}"/>
    <cellStyle name="Input 2 5 13 5" xfId="16215" xr:uid="{00000000-0005-0000-0000-00007C3D0000}"/>
    <cellStyle name="Input 2 5 13 6" xfId="16216" xr:uid="{00000000-0005-0000-0000-00007D3D0000}"/>
    <cellStyle name="Input 2 5 13 7" xfId="16217" xr:uid="{00000000-0005-0000-0000-00007E3D0000}"/>
    <cellStyle name="Input 2 5 14" xfId="16218" xr:uid="{00000000-0005-0000-0000-00007F3D0000}"/>
    <cellStyle name="Input 2 5 14 2" xfId="16219" xr:uid="{00000000-0005-0000-0000-0000803D0000}"/>
    <cellStyle name="Input 2 5 14 3" xfId="16220" xr:uid="{00000000-0005-0000-0000-0000813D0000}"/>
    <cellStyle name="Input 2 5 14 4" xfId="16221" xr:uid="{00000000-0005-0000-0000-0000823D0000}"/>
    <cellStyle name="Input 2 5 14 5" xfId="16222" xr:uid="{00000000-0005-0000-0000-0000833D0000}"/>
    <cellStyle name="Input 2 5 15" xfId="16223" xr:uid="{00000000-0005-0000-0000-0000843D0000}"/>
    <cellStyle name="Input 2 5 15 2" xfId="16224" xr:uid="{00000000-0005-0000-0000-0000853D0000}"/>
    <cellStyle name="Input 2 5 15 3" xfId="16225" xr:uid="{00000000-0005-0000-0000-0000863D0000}"/>
    <cellStyle name="Input 2 5 15 4" xfId="16226" xr:uid="{00000000-0005-0000-0000-0000873D0000}"/>
    <cellStyle name="Input 2 5 15 5" xfId="16227" xr:uid="{00000000-0005-0000-0000-0000883D0000}"/>
    <cellStyle name="Input 2 5 16" xfId="16228" xr:uid="{00000000-0005-0000-0000-0000893D0000}"/>
    <cellStyle name="Input 2 5 16 2" xfId="16229" xr:uid="{00000000-0005-0000-0000-00008A3D0000}"/>
    <cellStyle name="Input 2 5 16 3" xfId="16230" xr:uid="{00000000-0005-0000-0000-00008B3D0000}"/>
    <cellStyle name="Input 2 5 16 4" xfId="16231" xr:uid="{00000000-0005-0000-0000-00008C3D0000}"/>
    <cellStyle name="Input 2 5 16 5" xfId="16232" xr:uid="{00000000-0005-0000-0000-00008D3D0000}"/>
    <cellStyle name="Input 2 5 17" xfId="16233" xr:uid="{00000000-0005-0000-0000-00008E3D0000}"/>
    <cellStyle name="Input 2 5 17 2" xfId="16234" xr:uid="{00000000-0005-0000-0000-00008F3D0000}"/>
    <cellStyle name="Input 2 5 17 3" xfId="16235" xr:uid="{00000000-0005-0000-0000-0000903D0000}"/>
    <cellStyle name="Input 2 5 17 4" xfId="16236" xr:uid="{00000000-0005-0000-0000-0000913D0000}"/>
    <cellStyle name="Input 2 5 17 5" xfId="16237" xr:uid="{00000000-0005-0000-0000-0000923D0000}"/>
    <cellStyle name="Input 2 5 18" xfId="16238" xr:uid="{00000000-0005-0000-0000-0000933D0000}"/>
    <cellStyle name="Input 2 5 19" xfId="16239" xr:uid="{00000000-0005-0000-0000-0000943D0000}"/>
    <cellStyle name="Input 2 5 2" xfId="16240" xr:uid="{00000000-0005-0000-0000-0000953D0000}"/>
    <cellStyle name="Input 2 5 2 10" xfId="16241" xr:uid="{00000000-0005-0000-0000-0000963D0000}"/>
    <cellStyle name="Input 2 5 2 10 2" xfId="16242" xr:uid="{00000000-0005-0000-0000-0000973D0000}"/>
    <cellStyle name="Input 2 5 2 10 3" xfId="16243" xr:uid="{00000000-0005-0000-0000-0000983D0000}"/>
    <cellStyle name="Input 2 5 2 10 4" xfId="16244" xr:uid="{00000000-0005-0000-0000-0000993D0000}"/>
    <cellStyle name="Input 2 5 2 10 5" xfId="16245" xr:uid="{00000000-0005-0000-0000-00009A3D0000}"/>
    <cellStyle name="Input 2 5 2 10 6" xfId="16246" xr:uid="{00000000-0005-0000-0000-00009B3D0000}"/>
    <cellStyle name="Input 2 5 2 10 7" xfId="16247" xr:uid="{00000000-0005-0000-0000-00009C3D0000}"/>
    <cellStyle name="Input 2 5 2 10 8" xfId="16248" xr:uid="{00000000-0005-0000-0000-00009D3D0000}"/>
    <cellStyle name="Input 2 5 2 11" xfId="16249" xr:uid="{00000000-0005-0000-0000-00009E3D0000}"/>
    <cellStyle name="Input 2 5 2 11 2" xfId="16250" xr:uid="{00000000-0005-0000-0000-00009F3D0000}"/>
    <cellStyle name="Input 2 5 2 11 3" xfId="16251" xr:uid="{00000000-0005-0000-0000-0000A03D0000}"/>
    <cellStyle name="Input 2 5 2 11 4" xfId="16252" xr:uid="{00000000-0005-0000-0000-0000A13D0000}"/>
    <cellStyle name="Input 2 5 2 11 5" xfId="16253" xr:uid="{00000000-0005-0000-0000-0000A23D0000}"/>
    <cellStyle name="Input 2 5 2 11 6" xfId="16254" xr:uid="{00000000-0005-0000-0000-0000A33D0000}"/>
    <cellStyle name="Input 2 5 2 11 7" xfId="16255" xr:uid="{00000000-0005-0000-0000-0000A43D0000}"/>
    <cellStyle name="Input 2 5 2 12" xfId="16256" xr:uid="{00000000-0005-0000-0000-0000A53D0000}"/>
    <cellStyle name="Input 2 5 2 12 2" xfId="16257" xr:uid="{00000000-0005-0000-0000-0000A63D0000}"/>
    <cellStyle name="Input 2 5 2 12 3" xfId="16258" xr:uid="{00000000-0005-0000-0000-0000A73D0000}"/>
    <cellStyle name="Input 2 5 2 12 4" xfId="16259" xr:uid="{00000000-0005-0000-0000-0000A83D0000}"/>
    <cellStyle name="Input 2 5 2 12 5" xfId="16260" xr:uid="{00000000-0005-0000-0000-0000A93D0000}"/>
    <cellStyle name="Input 2 5 2 13" xfId="16261" xr:uid="{00000000-0005-0000-0000-0000AA3D0000}"/>
    <cellStyle name="Input 2 5 2 13 2" xfId="16262" xr:uid="{00000000-0005-0000-0000-0000AB3D0000}"/>
    <cellStyle name="Input 2 5 2 13 3" xfId="16263" xr:uid="{00000000-0005-0000-0000-0000AC3D0000}"/>
    <cellStyle name="Input 2 5 2 13 4" xfId="16264" xr:uid="{00000000-0005-0000-0000-0000AD3D0000}"/>
    <cellStyle name="Input 2 5 2 13 5" xfId="16265" xr:uid="{00000000-0005-0000-0000-0000AE3D0000}"/>
    <cellStyle name="Input 2 5 2 14" xfId="16266" xr:uid="{00000000-0005-0000-0000-0000AF3D0000}"/>
    <cellStyle name="Input 2 5 2 14 2" xfId="16267" xr:uid="{00000000-0005-0000-0000-0000B03D0000}"/>
    <cellStyle name="Input 2 5 2 14 3" xfId="16268" xr:uid="{00000000-0005-0000-0000-0000B13D0000}"/>
    <cellStyle name="Input 2 5 2 14 4" xfId="16269" xr:uid="{00000000-0005-0000-0000-0000B23D0000}"/>
    <cellStyle name="Input 2 5 2 14 5" xfId="16270" xr:uid="{00000000-0005-0000-0000-0000B33D0000}"/>
    <cellStyle name="Input 2 5 2 15" xfId="16271" xr:uid="{00000000-0005-0000-0000-0000B43D0000}"/>
    <cellStyle name="Input 2 5 2 15 2" xfId="16272" xr:uid="{00000000-0005-0000-0000-0000B53D0000}"/>
    <cellStyle name="Input 2 5 2 15 3" xfId="16273" xr:uid="{00000000-0005-0000-0000-0000B63D0000}"/>
    <cellStyle name="Input 2 5 2 15 4" xfId="16274" xr:uid="{00000000-0005-0000-0000-0000B73D0000}"/>
    <cellStyle name="Input 2 5 2 15 5" xfId="16275" xr:uid="{00000000-0005-0000-0000-0000B83D0000}"/>
    <cellStyle name="Input 2 5 2 16" xfId="16276" xr:uid="{00000000-0005-0000-0000-0000B93D0000}"/>
    <cellStyle name="Input 2 5 2 17" xfId="16277" xr:uid="{00000000-0005-0000-0000-0000BA3D0000}"/>
    <cellStyle name="Input 2 5 2 2" xfId="16278" xr:uid="{00000000-0005-0000-0000-0000BB3D0000}"/>
    <cellStyle name="Input 2 5 2 2 10" xfId="16279" xr:uid="{00000000-0005-0000-0000-0000BC3D0000}"/>
    <cellStyle name="Input 2 5 2 2 10 2" xfId="16280" xr:uid="{00000000-0005-0000-0000-0000BD3D0000}"/>
    <cellStyle name="Input 2 5 2 2 10 3" xfId="16281" xr:uid="{00000000-0005-0000-0000-0000BE3D0000}"/>
    <cellStyle name="Input 2 5 2 2 10 4" xfId="16282" xr:uid="{00000000-0005-0000-0000-0000BF3D0000}"/>
    <cellStyle name="Input 2 5 2 2 10 5" xfId="16283" xr:uid="{00000000-0005-0000-0000-0000C03D0000}"/>
    <cellStyle name="Input 2 5 2 2 10 6" xfId="16284" xr:uid="{00000000-0005-0000-0000-0000C13D0000}"/>
    <cellStyle name="Input 2 5 2 2 10 7" xfId="16285" xr:uid="{00000000-0005-0000-0000-0000C23D0000}"/>
    <cellStyle name="Input 2 5 2 2 11" xfId="16286" xr:uid="{00000000-0005-0000-0000-0000C33D0000}"/>
    <cellStyle name="Input 2 5 2 2 11 2" xfId="16287" xr:uid="{00000000-0005-0000-0000-0000C43D0000}"/>
    <cellStyle name="Input 2 5 2 2 11 3" xfId="16288" xr:uid="{00000000-0005-0000-0000-0000C53D0000}"/>
    <cellStyle name="Input 2 5 2 2 11 4" xfId="16289" xr:uid="{00000000-0005-0000-0000-0000C63D0000}"/>
    <cellStyle name="Input 2 5 2 2 11 5" xfId="16290" xr:uid="{00000000-0005-0000-0000-0000C73D0000}"/>
    <cellStyle name="Input 2 5 2 2 12" xfId="16291" xr:uid="{00000000-0005-0000-0000-0000C83D0000}"/>
    <cellStyle name="Input 2 5 2 2 12 2" xfId="16292" xr:uid="{00000000-0005-0000-0000-0000C93D0000}"/>
    <cellStyle name="Input 2 5 2 2 12 3" xfId="16293" xr:uid="{00000000-0005-0000-0000-0000CA3D0000}"/>
    <cellStyle name="Input 2 5 2 2 12 4" xfId="16294" xr:uid="{00000000-0005-0000-0000-0000CB3D0000}"/>
    <cellStyle name="Input 2 5 2 2 12 5" xfId="16295" xr:uid="{00000000-0005-0000-0000-0000CC3D0000}"/>
    <cellStyle name="Input 2 5 2 2 13" xfId="16296" xr:uid="{00000000-0005-0000-0000-0000CD3D0000}"/>
    <cellStyle name="Input 2 5 2 2 13 2" xfId="16297" xr:uid="{00000000-0005-0000-0000-0000CE3D0000}"/>
    <cellStyle name="Input 2 5 2 2 13 3" xfId="16298" xr:uid="{00000000-0005-0000-0000-0000CF3D0000}"/>
    <cellStyle name="Input 2 5 2 2 13 4" xfId="16299" xr:uid="{00000000-0005-0000-0000-0000D03D0000}"/>
    <cellStyle name="Input 2 5 2 2 13 5" xfId="16300" xr:uid="{00000000-0005-0000-0000-0000D13D0000}"/>
    <cellStyle name="Input 2 5 2 2 14" xfId="16301" xr:uid="{00000000-0005-0000-0000-0000D23D0000}"/>
    <cellStyle name="Input 2 5 2 2 14 2" xfId="16302" xr:uid="{00000000-0005-0000-0000-0000D33D0000}"/>
    <cellStyle name="Input 2 5 2 2 14 3" xfId="16303" xr:uid="{00000000-0005-0000-0000-0000D43D0000}"/>
    <cellStyle name="Input 2 5 2 2 14 4" xfId="16304" xr:uid="{00000000-0005-0000-0000-0000D53D0000}"/>
    <cellStyle name="Input 2 5 2 2 14 5" xfId="16305" xr:uid="{00000000-0005-0000-0000-0000D63D0000}"/>
    <cellStyle name="Input 2 5 2 2 15" xfId="16306" xr:uid="{00000000-0005-0000-0000-0000D73D0000}"/>
    <cellStyle name="Input 2 5 2 2 15 2" xfId="16307" xr:uid="{00000000-0005-0000-0000-0000D83D0000}"/>
    <cellStyle name="Input 2 5 2 2 15 3" xfId="16308" xr:uid="{00000000-0005-0000-0000-0000D93D0000}"/>
    <cellStyle name="Input 2 5 2 2 15 4" xfId="16309" xr:uid="{00000000-0005-0000-0000-0000DA3D0000}"/>
    <cellStyle name="Input 2 5 2 2 15 5" xfId="16310" xr:uid="{00000000-0005-0000-0000-0000DB3D0000}"/>
    <cellStyle name="Input 2 5 2 2 16" xfId="16311" xr:uid="{00000000-0005-0000-0000-0000DC3D0000}"/>
    <cellStyle name="Input 2 5 2 2 16 2" xfId="16312" xr:uid="{00000000-0005-0000-0000-0000DD3D0000}"/>
    <cellStyle name="Input 2 5 2 2 16 3" xfId="16313" xr:uid="{00000000-0005-0000-0000-0000DE3D0000}"/>
    <cellStyle name="Input 2 5 2 2 16 4" xfId="16314" xr:uid="{00000000-0005-0000-0000-0000DF3D0000}"/>
    <cellStyle name="Input 2 5 2 2 16 5" xfId="16315" xr:uid="{00000000-0005-0000-0000-0000E03D0000}"/>
    <cellStyle name="Input 2 5 2 2 17" xfId="16316" xr:uid="{00000000-0005-0000-0000-0000E13D0000}"/>
    <cellStyle name="Input 2 5 2 2 17 2" xfId="16317" xr:uid="{00000000-0005-0000-0000-0000E23D0000}"/>
    <cellStyle name="Input 2 5 2 2 17 3" xfId="16318" xr:uid="{00000000-0005-0000-0000-0000E33D0000}"/>
    <cellStyle name="Input 2 5 2 2 17 4" xfId="16319" xr:uid="{00000000-0005-0000-0000-0000E43D0000}"/>
    <cellStyle name="Input 2 5 2 2 17 5" xfId="16320" xr:uid="{00000000-0005-0000-0000-0000E53D0000}"/>
    <cellStyle name="Input 2 5 2 2 18" xfId="16321" xr:uid="{00000000-0005-0000-0000-0000E63D0000}"/>
    <cellStyle name="Input 2 5 2 2 2" xfId="16322" xr:uid="{00000000-0005-0000-0000-0000E73D0000}"/>
    <cellStyle name="Input 2 5 2 2 2 10" xfId="16323" xr:uid="{00000000-0005-0000-0000-0000E83D0000}"/>
    <cellStyle name="Input 2 5 2 2 2 10 2" xfId="16324" xr:uid="{00000000-0005-0000-0000-0000E93D0000}"/>
    <cellStyle name="Input 2 5 2 2 2 10 3" xfId="16325" xr:uid="{00000000-0005-0000-0000-0000EA3D0000}"/>
    <cellStyle name="Input 2 5 2 2 2 10 4" xfId="16326" xr:uid="{00000000-0005-0000-0000-0000EB3D0000}"/>
    <cellStyle name="Input 2 5 2 2 2 10 5" xfId="16327" xr:uid="{00000000-0005-0000-0000-0000EC3D0000}"/>
    <cellStyle name="Input 2 5 2 2 2 11" xfId="16328" xr:uid="{00000000-0005-0000-0000-0000ED3D0000}"/>
    <cellStyle name="Input 2 5 2 2 2 11 2" xfId="16329" xr:uid="{00000000-0005-0000-0000-0000EE3D0000}"/>
    <cellStyle name="Input 2 5 2 2 2 11 3" xfId="16330" xr:uid="{00000000-0005-0000-0000-0000EF3D0000}"/>
    <cellStyle name="Input 2 5 2 2 2 11 4" xfId="16331" xr:uid="{00000000-0005-0000-0000-0000F03D0000}"/>
    <cellStyle name="Input 2 5 2 2 2 11 5" xfId="16332" xr:uid="{00000000-0005-0000-0000-0000F13D0000}"/>
    <cellStyle name="Input 2 5 2 2 2 12" xfId="16333" xr:uid="{00000000-0005-0000-0000-0000F23D0000}"/>
    <cellStyle name="Input 2 5 2 2 2 12 2" xfId="16334" xr:uid="{00000000-0005-0000-0000-0000F33D0000}"/>
    <cellStyle name="Input 2 5 2 2 2 12 3" xfId="16335" xr:uid="{00000000-0005-0000-0000-0000F43D0000}"/>
    <cellStyle name="Input 2 5 2 2 2 12 4" xfId="16336" xr:uid="{00000000-0005-0000-0000-0000F53D0000}"/>
    <cellStyle name="Input 2 5 2 2 2 12 5" xfId="16337" xr:uid="{00000000-0005-0000-0000-0000F63D0000}"/>
    <cellStyle name="Input 2 5 2 2 2 13" xfId="16338" xr:uid="{00000000-0005-0000-0000-0000F73D0000}"/>
    <cellStyle name="Input 2 5 2 2 2 13 2" xfId="16339" xr:uid="{00000000-0005-0000-0000-0000F83D0000}"/>
    <cellStyle name="Input 2 5 2 2 2 13 3" xfId="16340" xr:uid="{00000000-0005-0000-0000-0000F93D0000}"/>
    <cellStyle name="Input 2 5 2 2 2 13 4" xfId="16341" xr:uid="{00000000-0005-0000-0000-0000FA3D0000}"/>
    <cellStyle name="Input 2 5 2 2 2 13 5" xfId="16342" xr:uid="{00000000-0005-0000-0000-0000FB3D0000}"/>
    <cellStyle name="Input 2 5 2 2 2 14" xfId="16343" xr:uid="{00000000-0005-0000-0000-0000FC3D0000}"/>
    <cellStyle name="Input 2 5 2 2 2 14 2" xfId="16344" xr:uid="{00000000-0005-0000-0000-0000FD3D0000}"/>
    <cellStyle name="Input 2 5 2 2 2 14 3" xfId="16345" xr:uid="{00000000-0005-0000-0000-0000FE3D0000}"/>
    <cellStyle name="Input 2 5 2 2 2 14 4" xfId="16346" xr:uid="{00000000-0005-0000-0000-0000FF3D0000}"/>
    <cellStyle name="Input 2 5 2 2 2 14 5" xfId="16347" xr:uid="{00000000-0005-0000-0000-0000003E0000}"/>
    <cellStyle name="Input 2 5 2 2 2 15" xfId="16348" xr:uid="{00000000-0005-0000-0000-0000013E0000}"/>
    <cellStyle name="Input 2 5 2 2 2 15 2" xfId="16349" xr:uid="{00000000-0005-0000-0000-0000023E0000}"/>
    <cellStyle name="Input 2 5 2 2 2 15 3" xfId="16350" xr:uid="{00000000-0005-0000-0000-0000033E0000}"/>
    <cellStyle name="Input 2 5 2 2 2 15 4" xfId="16351" xr:uid="{00000000-0005-0000-0000-0000043E0000}"/>
    <cellStyle name="Input 2 5 2 2 2 15 5" xfId="16352" xr:uid="{00000000-0005-0000-0000-0000053E0000}"/>
    <cellStyle name="Input 2 5 2 2 2 16" xfId="16353" xr:uid="{00000000-0005-0000-0000-0000063E0000}"/>
    <cellStyle name="Input 2 5 2 2 2 16 2" xfId="16354" xr:uid="{00000000-0005-0000-0000-0000073E0000}"/>
    <cellStyle name="Input 2 5 2 2 2 16 3" xfId="16355" xr:uid="{00000000-0005-0000-0000-0000083E0000}"/>
    <cellStyle name="Input 2 5 2 2 2 16 4" xfId="16356" xr:uid="{00000000-0005-0000-0000-0000093E0000}"/>
    <cellStyle name="Input 2 5 2 2 2 16 5" xfId="16357" xr:uid="{00000000-0005-0000-0000-00000A3E0000}"/>
    <cellStyle name="Input 2 5 2 2 2 17" xfId="16358" xr:uid="{00000000-0005-0000-0000-00000B3E0000}"/>
    <cellStyle name="Input 2 5 2 2 2 17 2" xfId="16359" xr:uid="{00000000-0005-0000-0000-00000C3E0000}"/>
    <cellStyle name="Input 2 5 2 2 2 17 3" xfId="16360" xr:uid="{00000000-0005-0000-0000-00000D3E0000}"/>
    <cellStyle name="Input 2 5 2 2 2 17 4" xfId="16361" xr:uid="{00000000-0005-0000-0000-00000E3E0000}"/>
    <cellStyle name="Input 2 5 2 2 2 17 5" xfId="16362" xr:uid="{00000000-0005-0000-0000-00000F3E0000}"/>
    <cellStyle name="Input 2 5 2 2 2 18" xfId="16363" xr:uid="{00000000-0005-0000-0000-0000103E0000}"/>
    <cellStyle name="Input 2 5 2 2 2 2" xfId="16364" xr:uid="{00000000-0005-0000-0000-0000113E0000}"/>
    <cellStyle name="Input 2 5 2 2 2 2 10" xfId="16365" xr:uid="{00000000-0005-0000-0000-0000123E0000}"/>
    <cellStyle name="Input 2 5 2 2 2 2 2" xfId="16366" xr:uid="{00000000-0005-0000-0000-0000133E0000}"/>
    <cellStyle name="Input 2 5 2 2 2 2 2 2" xfId="16367" xr:uid="{00000000-0005-0000-0000-0000143E0000}"/>
    <cellStyle name="Input 2 5 2 2 2 2 2 2 2" xfId="16368" xr:uid="{00000000-0005-0000-0000-0000153E0000}"/>
    <cellStyle name="Input 2 5 2 2 2 2 2 2 3" xfId="16369" xr:uid="{00000000-0005-0000-0000-0000163E0000}"/>
    <cellStyle name="Input 2 5 2 2 2 2 2 2 4" xfId="16370" xr:uid="{00000000-0005-0000-0000-0000173E0000}"/>
    <cellStyle name="Input 2 5 2 2 2 2 2 2 5" xfId="16371" xr:uid="{00000000-0005-0000-0000-0000183E0000}"/>
    <cellStyle name="Input 2 5 2 2 2 2 2 2 6" xfId="16372" xr:uid="{00000000-0005-0000-0000-0000193E0000}"/>
    <cellStyle name="Input 2 5 2 2 2 2 2 2 7" xfId="16373" xr:uid="{00000000-0005-0000-0000-00001A3E0000}"/>
    <cellStyle name="Input 2 5 2 2 2 2 2 3" xfId="16374" xr:uid="{00000000-0005-0000-0000-00001B3E0000}"/>
    <cellStyle name="Input 2 5 2 2 2 2 2 4" xfId="16375" xr:uid="{00000000-0005-0000-0000-00001C3E0000}"/>
    <cellStyle name="Input 2 5 2 2 2 2 3" xfId="16376" xr:uid="{00000000-0005-0000-0000-00001D3E0000}"/>
    <cellStyle name="Input 2 5 2 2 2 2 3 2" xfId="16377" xr:uid="{00000000-0005-0000-0000-00001E3E0000}"/>
    <cellStyle name="Input 2 5 2 2 2 2 3 2 2" xfId="16378" xr:uid="{00000000-0005-0000-0000-00001F3E0000}"/>
    <cellStyle name="Input 2 5 2 2 2 2 3 2 3" xfId="16379" xr:uid="{00000000-0005-0000-0000-0000203E0000}"/>
    <cellStyle name="Input 2 5 2 2 2 2 3 2 4" xfId="16380" xr:uid="{00000000-0005-0000-0000-0000213E0000}"/>
    <cellStyle name="Input 2 5 2 2 2 2 3 2 5" xfId="16381" xr:uid="{00000000-0005-0000-0000-0000223E0000}"/>
    <cellStyle name="Input 2 5 2 2 2 2 3 2 6" xfId="16382" xr:uid="{00000000-0005-0000-0000-0000233E0000}"/>
    <cellStyle name="Input 2 5 2 2 2 2 3 2 7" xfId="16383" xr:uid="{00000000-0005-0000-0000-0000243E0000}"/>
    <cellStyle name="Input 2 5 2 2 2 2 3 3" xfId="16384" xr:uid="{00000000-0005-0000-0000-0000253E0000}"/>
    <cellStyle name="Input 2 5 2 2 2 2 3 4" xfId="16385" xr:uid="{00000000-0005-0000-0000-0000263E0000}"/>
    <cellStyle name="Input 2 5 2 2 2 2 4" xfId="16386" xr:uid="{00000000-0005-0000-0000-0000273E0000}"/>
    <cellStyle name="Input 2 5 2 2 2 2 4 2" xfId="16387" xr:uid="{00000000-0005-0000-0000-0000283E0000}"/>
    <cellStyle name="Input 2 5 2 2 2 2 4 2 2" xfId="16388" xr:uid="{00000000-0005-0000-0000-0000293E0000}"/>
    <cellStyle name="Input 2 5 2 2 2 2 4 2 3" xfId="16389" xr:uid="{00000000-0005-0000-0000-00002A3E0000}"/>
    <cellStyle name="Input 2 5 2 2 2 2 4 2 4" xfId="16390" xr:uid="{00000000-0005-0000-0000-00002B3E0000}"/>
    <cellStyle name="Input 2 5 2 2 2 2 4 2 5" xfId="16391" xr:uid="{00000000-0005-0000-0000-00002C3E0000}"/>
    <cellStyle name="Input 2 5 2 2 2 2 4 2 6" xfId="16392" xr:uid="{00000000-0005-0000-0000-00002D3E0000}"/>
    <cellStyle name="Input 2 5 2 2 2 2 4 2 7" xfId="16393" xr:uid="{00000000-0005-0000-0000-00002E3E0000}"/>
    <cellStyle name="Input 2 5 2 2 2 2 4 3" xfId="16394" xr:uid="{00000000-0005-0000-0000-00002F3E0000}"/>
    <cellStyle name="Input 2 5 2 2 2 2 4 4" xfId="16395" xr:uid="{00000000-0005-0000-0000-0000303E0000}"/>
    <cellStyle name="Input 2 5 2 2 2 2 5" xfId="16396" xr:uid="{00000000-0005-0000-0000-0000313E0000}"/>
    <cellStyle name="Input 2 5 2 2 2 2 5 2" xfId="16397" xr:uid="{00000000-0005-0000-0000-0000323E0000}"/>
    <cellStyle name="Input 2 5 2 2 2 2 5 3" xfId="16398" xr:uid="{00000000-0005-0000-0000-0000333E0000}"/>
    <cellStyle name="Input 2 5 2 2 2 2 5 4" xfId="16399" xr:uid="{00000000-0005-0000-0000-0000343E0000}"/>
    <cellStyle name="Input 2 5 2 2 2 2 5 5" xfId="16400" xr:uid="{00000000-0005-0000-0000-0000353E0000}"/>
    <cellStyle name="Input 2 5 2 2 2 2 5 6" xfId="16401" xr:uid="{00000000-0005-0000-0000-0000363E0000}"/>
    <cellStyle name="Input 2 5 2 2 2 2 5 7" xfId="16402" xr:uid="{00000000-0005-0000-0000-0000373E0000}"/>
    <cellStyle name="Input 2 5 2 2 2 2 5 8" xfId="16403" xr:uid="{00000000-0005-0000-0000-0000383E0000}"/>
    <cellStyle name="Input 2 5 2 2 2 2 6" xfId="16404" xr:uid="{00000000-0005-0000-0000-0000393E0000}"/>
    <cellStyle name="Input 2 5 2 2 2 2 6 2" xfId="16405" xr:uid="{00000000-0005-0000-0000-00003A3E0000}"/>
    <cellStyle name="Input 2 5 2 2 2 2 6 3" xfId="16406" xr:uid="{00000000-0005-0000-0000-00003B3E0000}"/>
    <cellStyle name="Input 2 5 2 2 2 2 6 4" xfId="16407" xr:uid="{00000000-0005-0000-0000-00003C3E0000}"/>
    <cellStyle name="Input 2 5 2 2 2 2 6 5" xfId="16408" xr:uid="{00000000-0005-0000-0000-00003D3E0000}"/>
    <cellStyle name="Input 2 5 2 2 2 2 6 6" xfId="16409" xr:uid="{00000000-0005-0000-0000-00003E3E0000}"/>
    <cellStyle name="Input 2 5 2 2 2 2 6 7" xfId="16410" xr:uid="{00000000-0005-0000-0000-00003F3E0000}"/>
    <cellStyle name="Input 2 5 2 2 2 2 7" xfId="16411" xr:uid="{00000000-0005-0000-0000-0000403E0000}"/>
    <cellStyle name="Input 2 5 2 2 2 2 8" xfId="16412" xr:uid="{00000000-0005-0000-0000-0000413E0000}"/>
    <cellStyle name="Input 2 5 2 2 2 2 9" xfId="16413" xr:uid="{00000000-0005-0000-0000-0000423E0000}"/>
    <cellStyle name="Input 2 5 2 2 2 3" xfId="16414" xr:uid="{00000000-0005-0000-0000-0000433E0000}"/>
    <cellStyle name="Input 2 5 2 2 2 3 2" xfId="16415" xr:uid="{00000000-0005-0000-0000-0000443E0000}"/>
    <cellStyle name="Input 2 5 2 2 2 3 2 2" xfId="16416" xr:uid="{00000000-0005-0000-0000-0000453E0000}"/>
    <cellStyle name="Input 2 5 2 2 2 3 2 3" xfId="16417" xr:uid="{00000000-0005-0000-0000-0000463E0000}"/>
    <cellStyle name="Input 2 5 2 2 2 3 2 4" xfId="16418" xr:uid="{00000000-0005-0000-0000-0000473E0000}"/>
    <cellStyle name="Input 2 5 2 2 2 3 2 5" xfId="16419" xr:uid="{00000000-0005-0000-0000-0000483E0000}"/>
    <cellStyle name="Input 2 5 2 2 2 3 2 6" xfId="16420" xr:uid="{00000000-0005-0000-0000-0000493E0000}"/>
    <cellStyle name="Input 2 5 2 2 2 3 2 7" xfId="16421" xr:uid="{00000000-0005-0000-0000-00004A3E0000}"/>
    <cellStyle name="Input 2 5 2 2 2 3 3" xfId="16422" xr:uid="{00000000-0005-0000-0000-00004B3E0000}"/>
    <cellStyle name="Input 2 5 2 2 2 3 4" xfId="16423" xr:uid="{00000000-0005-0000-0000-00004C3E0000}"/>
    <cellStyle name="Input 2 5 2 2 2 3 5" xfId="16424" xr:uid="{00000000-0005-0000-0000-00004D3E0000}"/>
    <cellStyle name="Input 2 5 2 2 2 4" xfId="16425" xr:uid="{00000000-0005-0000-0000-00004E3E0000}"/>
    <cellStyle name="Input 2 5 2 2 2 4 2" xfId="16426" xr:uid="{00000000-0005-0000-0000-00004F3E0000}"/>
    <cellStyle name="Input 2 5 2 2 2 4 2 2" xfId="16427" xr:uid="{00000000-0005-0000-0000-0000503E0000}"/>
    <cellStyle name="Input 2 5 2 2 2 4 2 3" xfId="16428" xr:uid="{00000000-0005-0000-0000-0000513E0000}"/>
    <cellStyle name="Input 2 5 2 2 2 4 2 4" xfId="16429" xr:uid="{00000000-0005-0000-0000-0000523E0000}"/>
    <cellStyle name="Input 2 5 2 2 2 4 2 5" xfId="16430" xr:uid="{00000000-0005-0000-0000-0000533E0000}"/>
    <cellStyle name="Input 2 5 2 2 2 4 2 6" xfId="16431" xr:uid="{00000000-0005-0000-0000-0000543E0000}"/>
    <cellStyle name="Input 2 5 2 2 2 4 2 7" xfId="16432" xr:uid="{00000000-0005-0000-0000-0000553E0000}"/>
    <cellStyle name="Input 2 5 2 2 2 4 3" xfId="16433" xr:uid="{00000000-0005-0000-0000-0000563E0000}"/>
    <cellStyle name="Input 2 5 2 2 2 4 4" xfId="16434" xr:uid="{00000000-0005-0000-0000-0000573E0000}"/>
    <cellStyle name="Input 2 5 2 2 2 4 5" xfId="16435" xr:uid="{00000000-0005-0000-0000-0000583E0000}"/>
    <cellStyle name="Input 2 5 2 2 2 5" xfId="16436" xr:uid="{00000000-0005-0000-0000-0000593E0000}"/>
    <cellStyle name="Input 2 5 2 2 2 5 2" xfId="16437" xr:uid="{00000000-0005-0000-0000-00005A3E0000}"/>
    <cellStyle name="Input 2 5 2 2 2 5 2 2" xfId="16438" xr:uid="{00000000-0005-0000-0000-00005B3E0000}"/>
    <cellStyle name="Input 2 5 2 2 2 5 2 3" xfId="16439" xr:uid="{00000000-0005-0000-0000-00005C3E0000}"/>
    <cellStyle name="Input 2 5 2 2 2 5 2 4" xfId="16440" xr:uid="{00000000-0005-0000-0000-00005D3E0000}"/>
    <cellStyle name="Input 2 5 2 2 2 5 2 5" xfId="16441" xr:uid="{00000000-0005-0000-0000-00005E3E0000}"/>
    <cellStyle name="Input 2 5 2 2 2 5 2 6" xfId="16442" xr:uid="{00000000-0005-0000-0000-00005F3E0000}"/>
    <cellStyle name="Input 2 5 2 2 2 5 2 7" xfId="16443" xr:uid="{00000000-0005-0000-0000-0000603E0000}"/>
    <cellStyle name="Input 2 5 2 2 2 5 3" xfId="16444" xr:uid="{00000000-0005-0000-0000-0000613E0000}"/>
    <cellStyle name="Input 2 5 2 2 2 5 4" xfId="16445" xr:uid="{00000000-0005-0000-0000-0000623E0000}"/>
    <cellStyle name="Input 2 5 2 2 2 5 5" xfId="16446" xr:uid="{00000000-0005-0000-0000-0000633E0000}"/>
    <cellStyle name="Input 2 5 2 2 2 6" xfId="16447" xr:uid="{00000000-0005-0000-0000-0000643E0000}"/>
    <cellStyle name="Input 2 5 2 2 2 6 2" xfId="16448" xr:uid="{00000000-0005-0000-0000-0000653E0000}"/>
    <cellStyle name="Input 2 5 2 2 2 6 3" xfId="16449" xr:uid="{00000000-0005-0000-0000-0000663E0000}"/>
    <cellStyle name="Input 2 5 2 2 2 6 4" xfId="16450" xr:uid="{00000000-0005-0000-0000-0000673E0000}"/>
    <cellStyle name="Input 2 5 2 2 2 6 5" xfId="16451" xr:uid="{00000000-0005-0000-0000-0000683E0000}"/>
    <cellStyle name="Input 2 5 2 2 2 6 6" xfId="16452" xr:uid="{00000000-0005-0000-0000-0000693E0000}"/>
    <cellStyle name="Input 2 5 2 2 2 6 7" xfId="16453" xr:uid="{00000000-0005-0000-0000-00006A3E0000}"/>
    <cellStyle name="Input 2 5 2 2 2 6 8" xfId="16454" xr:uid="{00000000-0005-0000-0000-00006B3E0000}"/>
    <cellStyle name="Input 2 5 2 2 2 7" xfId="16455" xr:uid="{00000000-0005-0000-0000-00006C3E0000}"/>
    <cellStyle name="Input 2 5 2 2 2 7 2" xfId="16456" xr:uid="{00000000-0005-0000-0000-00006D3E0000}"/>
    <cellStyle name="Input 2 5 2 2 2 7 3" xfId="16457" xr:uid="{00000000-0005-0000-0000-00006E3E0000}"/>
    <cellStyle name="Input 2 5 2 2 2 7 4" xfId="16458" xr:uid="{00000000-0005-0000-0000-00006F3E0000}"/>
    <cellStyle name="Input 2 5 2 2 2 7 5" xfId="16459" xr:uid="{00000000-0005-0000-0000-0000703E0000}"/>
    <cellStyle name="Input 2 5 2 2 2 7 6" xfId="16460" xr:uid="{00000000-0005-0000-0000-0000713E0000}"/>
    <cellStyle name="Input 2 5 2 2 2 7 7" xfId="16461" xr:uid="{00000000-0005-0000-0000-0000723E0000}"/>
    <cellStyle name="Input 2 5 2 2 2 8" xfId="16462" xr:uid="{00000000-0005-0000-0000-0000733E0000}"/>
    <cellStyle name="Input 2 5 2 2 2 8 2" xfId="16463" xr:uid="{00000000-0005-0000-0000-0000743E0000}"/>
    <cellStyle name="Input 2 5 2 2 2 8 3" xfId="16464" xr:uid="{00000000-0005-0000-0000-0000753E0000}"/>
    <cellStyle name="Input 2 5 2 2 2 8 4" xfId="16465" xr:uid="{00000000-0005-0000-0000-0000763E0000}"/>
    <cellStyle name="Input 2 5 2 2 2 8 5" xfId="16466" xr:uid="{00000000-0005-0000-0000-0000773E0000}"/>
    <cellStyle name="Input 2 5 2 2 2 9" xfId="16467" xr:uid="{00000000-0005-0000-0000-0000783E0000}"/>
    <cellStyle name="Input 2 5 2 2 2 9 2" xfId="16468" xr:uid="{00000000-0005-0000-0000-0000793E0000}"/>
    <cellStyle name="Input 2 5 2 2 2 9 3" xfId="16469" xr:uid="{00000000-0005-0000-0000-00007A3E0000}"/>
    <cellStyle name="Input 2 5 2 2 2 9 4" xfId="16470" xr:uid="{00000000-0005-0000-0000-00007B3E0000}"/>
    <cellStyle name="Input 2 5 2 2 2 9 5" xfId="16471" xr:uid="{00000000-0005-0000-0000-00007C3E0000}"/>
    <cellStyle name="Input 2 5 2 2 3" xfId="16472" xr:uid="{00000000-0005-0000-0000-00007D3E0000}"/>
    <cellStyle name="Input 2 5 2 2 3 10" xfId="16473" xr:uid="{00000000-0005-0000-0000-00007E3E0000}"/>
    <cellStyle name="Input 2 5 2 2 3 2" xfId="16474" xr:uid="{00000000-0005-0000-0000-00007F3E0000}"/>
    <cellStyle name="Input 2 5 2 2 3 2 2" xfId="16475" xr:uid="{00000000-0005-0000-0000-0000803E0000}"/>
    <cellStyle name="Input 2 5 2 2 3 2 2 2" xfId="16476" xr:uid="{00000000-0005-0000-0000-0000813E0000}"/>
    <cellStyle name="Input 2 5 2 2 3 2 2 3" xfId="16477" xr:uid="{00000000-0005-0000-0000-0000823E0000}"/>
    <cellStyle name="Input 2 5 2 2 3 2 2 4" xfId="16478" xr:uid="{00000000-0005-0000-0000-0000833E0000}"/>
    <cellStyle name="Input 2 5 2 2 3 2 2 5" xfId="16479" xr:uid="{00000000-0005-0000-0000-0000843E0000}"/>
    <cellStyle name="Input 2 5 2 2 3 2 2 6" xfId="16480" xr:uid="{00000000-0005-0000-0000-0000853E0000}"/>
    <cellStyle name="Input 2 5 2 2 3 2 2 7" xfId="16481" xr:uid="{00000000-0005-0000-0000-0000863E0000}"/>
    <cellStyle name="Input 2 5 2 2 3 2 3" xfId="16482" xr:uid="{00000000-0005-0000-0000-0000873E0000}"/>
    <cellStyle name="Input 2 5 2 2 3 2 4" xfId="16483" xr:uid="{00000000-0005-0000-0000-0000883E0000}"/>
    <cellStyle name="Input 2 5 2 2 3 3" xfId="16484" xr:uid="{00000000-0005-0000-0000-0000893E0000}"/>
    <cellStyle name="Input 2 5 2 2 3 3 2" xfId="16485" xr:uid="{00000000-0005-0000-0000-00008A3E0000}"/>
    <cellStyle name="Input 2 5 2 2 3 3 2 2" xfId="16486" xr:uid="{00000000-0005-0000-0000-00008B3E0000}"/>
    <cellStyle name="Input 2 5 2 2 3 3 2 3" xfId="16487" xr:uid="{00000000-0005-0000-0000-00008C3E0000}"/>
    <cellStyle name="Input 2 5 2 2 3 3 2 4" xfId="16488" xr:uid="{00000000-0005-0000-0000-00008D3E0000}"/>
    <cellStyle name="Input 2 5 2 2 3 3 2 5" xfId="16489" xr:uid="{00000000-0005-0000-0000-00008E3E0000}"/>
    <cellStyle name="Input 2 5 2 2 3 3 2 6" xfId="16490" xr:uid="{00000000-0005-0000-0000-00008F3E0000}"/>
    <cellStyle name="Input 2 5 2 2 3 3 2 7" xfId="16491" xr:uid="{00000000-0005-0000-0000-0000903E0000}"/>
    <cellStyle name="Input 2 5 2 2 3 3 3" xfId="16492" xr:uid="{00000000-0005-0000-0000-0000913E0000}"/>
    <cellStyle name="Input 2 5 2 2 3 3 4" xfId="16493" xr:uid="{00000000-0005-0000-0000-0000923E0000}"/>
    <cellStyle name="Input 2 5 2 2 3 4" xfId="16494" xr:uid="{00000000-0005-0000-0000-0000933E0000}"/>
    <cellStyle name="Input 2 5 2 2 3 4 2" xfId="16495" xr:uid="{00000000-0005-0000-0000-0000943E0000}"/>
    <cellStyle name="Input 2 5 2 2 3 4 2 2" xfId="16496" xr:uid="{00000000-0005-0000-0000-0000953E0000}"/>
    <cellStyle name="Input 2 5 2 2 3 4 2 3" xfId="16497" xr:uid="{00000000-0005-0000-0000-0000963E0000}"/>
    <cellStyle name="Input 2 5 2 2 3 4 2 4" xfId="16498" xr:uid="{00000000-0005-0000-0000-0000973E0000}"/>
    <cellStyle name="Input 2 5 2 2 3 4 2 5" xfId="16499" xr:uid="{00000000-0005-0000-0000-0000983E0000}"/>
    <cellStyle name="Input 2 5 2 2 3 4 2 6" xfId="16500" xr:uid="{00000000-0005-0000-0000-0000993E0000}"/>
    <cellStyle name="Input 2 5 2 2 3 4 2 7" xfId="16501" xr:uid="{00000000-0005-0000-0000-00009A3E0000}"/>
    <cellStyle name="Input 2 5 2 2 3 4 3" xfId="16502" xr:uid="{00000000-0005-0000-0000-00009B3E0000}"/>
    <cellStyle name="Input 2 5 2 2 3 4 4" xfId="16503" xr:uid="{00000000-0005-0000-0000-00009C3E0000}"/>
    <cellStyle name="Input 2 5 2 2 3 5" xfId="16504" xr:uid="{00000000-0005-0000-0000-00009D3E0000}"/>
    <cellStyle name="Input 2 5 2 2 3 5 2" xfId="16505" xr:uid="{00000000-0005-0000-0000-00009E3E0000}"/>
    <cellStyle name="Input 2 5 2 2 3 5 3" xfId="16506" xr:uid="{00000000-0005-0000-0000-00009F3E0000}"/>
    <cellStyle name="Input 2 5 2 2 3 5 4" xfId="16507" xr:uid="{00000000-0005-0000-0000-0000A03E0000}"/>
    <cellStyle name="Input 2 5 2 2 3 5 5" xfId="16508" xr:uid="{00000000-0005-0000-0000-0000A13E0000}"/>
    <cellStyle name="Input 2 5 2 2 3 5 6" xfId="16509" xr:uid="{00000000-0005-0000-0000-0000A23E0000}"/>
    <cellStyle name="Input 2 5 2 2 3 5 7" xfId="16510" xr:uid="{00000000-0005-0000-0000-0000A33E0000}"/>
    <cellStyle name="Input 2 5 2 2 3 5 8" xfId="16511" xr:uid="{00000000-0005-0000-0000-0000A43E0000}"/>
    <cellStyle name="Input 2 5 2 2 3 6" xfId="16512" xr:uid="{00000000-0005-0000-0000-0000A53E0000}"/>
    <cellStyle name="Input 2 5 2 2 3 6 2" xfId="16513" xr:uid="{00000000-0005-0000-0000-0000A63E0000}"/>
    <cellStyle name="Input 2 5 2 2 3 6 3" xfId="16514" xr:uid="{00000000-0005-0000-0000-0000A73E0000}"/>
    <cellStyle name="Input 2 5 2 2 3 6 4" xfId="16515" xr:uid="{00000000-0005-0000-0000-0000A83E0000}"/>
    <cellStyle name="Input 2 5 2 2 3 6 5" xfId="16516" xr:uid="{00000000-0005-0000-0000-0000A93E0000}"/>
    <cellStyle name="Input 2 5 2 2 3 6 6" xfId="16517" xr:uid="{00000000-0005-0000-0000-0000AA3E0000}"/>
    <cellStyle name="Input 2 5 2 2 3 6 7" xfId="16518" xr:uid="{00000000-0005-0000-0000-0000AB3E0000}"/>
    <cellStyle name="Input 2 5 2 2 3 7" xfId="16519" xr:uid="{00000000-0005-0000-0000-0000AC3E0000}"/>
    <cellStyle name="Input 2 5 2 2 3 8" xfId="16520" xr:uid="{00000000-0005-0000-0000-0000AD3E0000}"/>
    <cellStyle name="Input 2 5 2 2 3 9" xfId="16521" xr:uid="{00000000-0005-0000-0000-0000AE3E0000}"/>
    <cellStyle name="Input 2 5 2 2 4" xfId="16522" xr:uid="{00000000-0005-0000-0000-0000AF3E0000}"/>
    <cellStyle name="Input 2 5 2 2 4 10" xfId="16523" xr:uid="{00000000-0005-0000-0000-0000B03E0000}"/>
    <cellStyle name="Input 2 5 2 2 4 2" xfId="16524" xr:uid="{00000000-0005-0000-0000-0000B13E0000}"/>
    <cellStyle name="Input 2 5 2 2 4 2 2" xfId="16525" xr:uid="{00000000-0005-0000-0000-0000B23E0000}"/>
    <cellStyle name="Input 2 5 2 2 4 2 2 2" xfId="16526" xr:uid="{00000000-0005-0000-0000-0000B33E0000}"/>
    <cellStyle name="Input 2 5 2 2 4 2 2 3" xfId="16527" xr:uid="{00000000-0005-0000-0000-0000B43E0000}"/>
    <cellStyle name="Input 2 5 2 2 4 2 2 4" xfId="16528" xr:uid="{00000000-0005-0000-0000-0000B53E0000}"/>
    <cellStyle name="Input 2 5 2 2 4 2 2 5" xfId="16529" xr:uid="{00000000-0005-0000-0000-0000B63E0000}"/>
    <cellStyle name="Input 2 5 2 2 4 2 2 6" xfId="16530" xr:uid="{00000000-0005-0000-0000-0000B73E0000}"/>
    <cellStyle name="Input 2 5 2 2 4 2 2 7" xfId="16531" xr:uid="{00000000-0005-0000-0000-0000B83E0000}"/>
    <cellStyle name="Input 2 5 2 2 4 2 3" xfId="16532" xr:uid="{00000000-0005-0000-0000-0000B93E0000}"/>
    <cellStyle name="Input 2 5 2 2 4 2 4" xfId="16533" xr:uid="{00000000-0005-0000-0000-0000BA3E0000}"/>
    <cellStyle name="Input 2 5 2 2 4 3" xfId="16534" xr:uid="{00000000-0005-0000-0000-0000BB3E0000}"/>
    <cellStyle name="Input 2 5 2 2 4 3 2" xfId="16535" xr:uid="{00000000-0005-0000-0000-0000BC3E0000}"/>
    <cellStyle name="Input 2 5 2 2 4 3 2 2" xfId="16536" xr:uid="{00000000-0005-0000-0000-0000BD3E0000}"/>
    <cellStyle name="Input 2 5 2 2 4 3 2 3" xfId="16537" xr:uid="{00000000-0005-0000-0000-0000BE3E0000}"/>
    <cellStyle name="Input 2 5 2 2 4 3 2 4" xfId="16538" xr:uid="{00000000-0005-0000-0000-0000BF3E0000}"/>
    <cellStyle name="Input 2 5 2 2 4 3 2 5" xfId="16539" xr:uid="{00000000-0005-0000-0000-0000C03E0000}"/>
    <cellStyle name="Input 2 5 2 2 4 3 2 6" xfId="16540" xr:uid="{00000000-0005-0000-0000-0000C13E0000}"/>
    <cellStyle name="Input 2 5 2 2 4 3 2 7" xfId="16541" xr:uid="{00000000-0005-0000-0000-0000C23E0000}"/>
    <cellStyle name="Input 2 5 2 2 4 3 3" xfId="16542" xr:uid="{00000000-0005-0000-0000-0000C33E0000}"/>
    <cellStyle name="Input 2 5 2 2 4 3 4" xfId="16543" xr:uid="{00000000-0005-0000-0000-0000C43E0000}"/>
    <cellStyle name="Input 2 5 2 2 4 4" xfId="16544" xr:uid="{00000000-0005-0000-0000-0000C53E0000}"/>
    <cellStyle name="Input 2 5 2 2 4 4 2" xfId="16545" xr:uid="{00000000-0005-0000-0000-0000C63E0000}"/>
    <cellStyle name="Input 2 5 2 2 4 4 2 2" xfId="16546" xr:uid="{00000000-0005-0000-0000-0000C73E0000}"/>
    <cellStyle name="Input 2 5 2 2 4 4 2 3" xfId="16547" xr:uid="{00000000-0005-0000-0000-0000C83E0000}"/>
    <cellStyle name="Input 2 5 2 2 4 4 2 4" xfId="16548" xr:uid="{00000000-0005-0000-0000-0000C93E0000}"/>
    <cellStyle name="Input 2 5 2 2 4 4 2 5" xfId="16549" xr:uid="{00000000-0005-0000-0000-0000CA3E0000}"/>
    <cellStyle name="Input 2 5 2 2 4 4 2 6" xfId="16550" xr:uid="{00000000-0005-0000-0000-0000CB3E0000}"/>
    <cellStyle name="Input 2 5 2 2 4 4 2 7" xfId="16551" xr:uid="{00000000-0005-0000-0000-0000CC3E0000}"/>
    <cellStyle name="Input 2 5 2 2 4 4 3" xfId="16552" xr:uid="{00000000-0005-0000-0000-0000CD3E0000}"/>
    <cellStyle name="Input 2 5 2 2 4 4 4" xfId="16553" xr:uid="{00000000-0005-0000-0000-0000CE3E0000}"/>
    <cellStyle name="Input 2 5 2 2 4 5" xfId="16554" xr:uid="{00000000-0005-0000-0000-0000CF3E0000}"/>
    <cellStyle name="Input 2 5 2 2 4 5 2" xfId="16555" xr:uid="{00000000-0005-0000-0000-0000D03E0000}"/>
    <cellStyle name="Input 2 5 2 2 4 5 3" xfId="16556" xr:uid="{00000000-0005-0000-0000-0000D13E0000}"/>
    <cellStyle name="Input 2 5 2 2 4 5 4" xfId="16557" xr:uid="{00000000-0005-0000-0000-0000D23E0000}"/>
    <cellStyle name="Input 2 5 2 2 4 5 5" xfId="16558" xr:uid="{00000000-0005-0000-0000-0000D33E0000}"/>
    <cellStyle name="Input 2 5 2 2 4 5 6" xfId="16559" xr:uid="{00000000-0005-0000-0000-0000D43E0000}"/>
    <cellStyle name="Input 2 5 2 2 4 5 7" xfId="16560" xr:uid="{00000000-0005-0000-0000-0000D53E0000}"/>
    <cellStyle name="Input 2 5 2 2 4 5 8" xfId="16561" xr:uid="{00000000-0005-0000-0000-0000D63E0000}"/>
    <cellStyle name="Input 2 5 2 2 4 6" xfId="16562" xr:uid="{00000000-0005-0000-0000-0000D73E0000}"/>
    <cellStyle name="Input 2 5 2 2 4 6 2" xfId="16563" xr:uid="{00000000-0005-0000-0000-0000D83E0000}"/>
    <cellStyle name="Input 2 5 2 2 4 6 3" xfId="16564" xr:uid="{00000000-0005-0000-0000-0000D93E0000}"/>
    <cellStyle name="Input 2 5 2 2 4 6 4" xfId="16565" xr:uid="{00000000-0005-0000-0000-0000DA3E0000}"/>
    <cellStyle name="Input 2 5 2 2 4 6 5" xfId="16566" xr:uid="{00000000-0005-0000-0000-0000DB3E0000}"/>
    <cellStyle name="Input 2 5 2 2 4 6 6" xfId="16567" xr:uid="{00000000-0005-0000-0000-0000DC3E0000}"/>
    <cellStyle name="Input 2 5 2 2 4 6 7" xfId="16568" xr:uid="{00000000-0005-0000-0000-0000DD3E0000}"/>
    <cellStyle name="Input 2 5 2 2 4 7" xfId="16569" xr:uid="{00000000-0005-0000-0000-0000DE3E0000}"/>
    <cellStyle name="Input 2 5 2 2 4 8" xfId="16570" xr:uid="{00000000-0005-0000-0000-0000DF3E0000}"/>
    <cellStyle name="Input 2 5 2 2 4 9" xfId="16571" xr:uid="{00000000-0005-0000-0000-0000E03E0000}"/>
    <cellStyle name="Input 2 5 2 2 5" xfId="16572" xr:uid="{00000000-0005-0000-0000-0000E13E0000}"/>
    <cellStyle name="Input 2 5 2 2 5 2" xfId="16573" xr:uid="{00000000-0005-0000-0000-0000E23E0000}"/>
    <cellStyle name="Input 2 5 2 2 5 2 2" xfId="16574" xr:uid="{00000000-0005-0000-0000-0000E33E0000}"/>
    <cellStyle name="Input 2 5 2 2 5 2 3" xfId="16575" xr:uid="{00000000-0005-0000-0000-0000E43E0000}"/>
    <cellStyle name="Input 2 5 2 2 5 2 4" xfId="16576" xr:uid="{00000000-0005-0000-0000-0000E53E0000}"/>
    <cellStyle name="Input 2 5 2 2 5 2 5" xfId="16577" xr:uid="{00000000-0005-0000-0000-0000E63E0000}"/>
    <cellStyle name="Input 2 5 2 2 5 2 6" xfId="16578" xr:uid="{00000000-0005-0000-0000-0000E73E0000}"/>
    <cellStyle name="Input 2 5 2 2 5 2 7" xfId="16579" xr:uid="{00000000-0005-0000-0000-0000E83E0000}"/>
    <cellStyle name="Input 2 5 2 2 5 3" xfId="16580" xr:uid="{00000000-0005-0000-0000-0000E93E0000}"/>
    <cellStyle name="Input 2 5 2 2 5 4" xfId="16581" xr:uid="{00000000-0005-0000-0000-0000EA3E0000}"/>
    <cellStyle name="Input 2 5 2 2 5 5" xfId="16582" xr:uid="{00000000-0005-0000-0000-0000EB3E0000}"/>
    <cellStyle name="Input 2 5 2 2 6" xfId="16583" xr:uid="{00000000-0005-0000-0000-0000EC3E0000}"/>
    <cellStyle name="Input 2 5 2 2 6 2" xfId="16584" xr:uid="{00000000-0005-0000-0000-0000ED3E0000}"/>
    <cellStyle name="Input 2 5 2 2 6 2 2" xfId="16585" xr:uid="{00000000-0005-0000-0000-0000EE3E0000}"/>
    <cellStyle name="Input 2 5 2 2 6 2 3" xfId="16586" xr:uid="{00000000-0005-0000-0000-0000EF3E0000}"/>
    <cellStyle name="Input 2 5 2 2 6 2 4" xfId="16587" xr:uid="{00000000-0005-0000-0000-0000F03E0000}"/>
    <cellStyle name="Input 2 5 2 2 6 2 5" xfId="16588" xr:uid="{00000000-0005-0000-0000-0000F13E0000}"/>
    <cellStyle name="Input 2 5 2 2 6 2 6" xfId="16589" xr:uid="{00000000-0005-0000-0000-0000F23E0000}"/>
    <cellStyle name="Input 2 5 2 2 6 2 7" xfId="16590" xr:uid="{00000000-0005-0000-0000-0000F33E0000}"/>
    <cellStyle name="Input 2 5 2 2 6 3" xfId="16591" xr:uid="{00000000-0005-0000-0000-0000F43E0000}"/>
    <cellStyle name="Input 2 5 2 2 6 4" xfId="16592" xr:uid="{00000000-0005-0000-0000-0000F53E0000}"/>
    <cellStyle name="Input 2 5 2 2 6 5" xfId="16593" xr:uid="{00000000-0005-0000-0000-0000F63E0000}"/>
    <cellStyle name="Input 2 5 2 2 7" xfId="16594" xr:uid="{00000000-0005-0000-0000-0000F73E0000}"/>
    <cellStyle name="Input 2 5 2 2 7 2" xfId="16595" xr:uid="{00000000-0005-0000-0000-0000F83E0000}"/>
    <cellStyle name="Input 2 5 2 2 7 2 2" xfId="16596" xr:uid="{00000000-0005-0000-0000-0000F93E0000}"/>
    <cellStyle name="Input 2 5 2 2 7 2 3" xfId="16597" xr:uid="{00000000-0005-0000-0000-0000FA3E0000}"/>
    <cellStyle name="Input 2 5 2 2 7 2 4" xfId="16598" xr:uid="{00000000-0005-0000-0000-0000FB3E0000}"/>
    <cellStyle name="Input 2 5 2 2 7 2 5" xfId="16599" xr:uid="{00000000-0005-0000-0000-0000FC3E0000}"/>
    <cellStyle name="Input 2 5 2 2 7 2 6" xfId="16600" xr:uid="{00000000-0005-0000-0000-0000FD3E0000}"/>
    <cellStyle name="Input 2 5 2 2 7 2 7" xfId="16601" xr:uid="{00000000-0005-0000-0000-0000FE3E0000}"/>
    <cellStyle name="Input 2 5 2 2 7 3" xfId="16602" xr:uid="{00000000-0005-0000-0000-0000FF3E0000}"/>
    <cellStyle name="Input 2 5 2 2 7 4" xfId="16603" xr:uid="{00000000-0005-0000-0000-0000003F0000}"/>
    <cellStyle name="Input 2 5 2 2 7 5" xfId="16604" xr:uid="{00000000-0005-0000-0000-0000013F0000}"/>
    <cellStyle name="Input 2 5 2 2 8" xfId="16605" xr:uid="{00000000-0005-0000-0000-0000023F0000}"/>
    <cellStyle name="Input 2 5 2 2 8 2" xfId="16606" xr:uid="{00000000-0005-0000-0000-0000033F0000}"/>
    <cellStyle name="Input 2 5 2 2 8 2 2" xfId="16607" xr:uid="{00000000-0005-0000-0000-0000043F0000}"/>
    <cellStyle name="Input 2 5 2 2 8 2 3" xfId="16608" xr:uid="{00000000-0005-0000-0000-0000053F0000}"/>
    <cellStyle name="Input 2 5 2 2 8 2 4" xfId="16609" xr:uid="{00000000-0005-0000-0000-0000063F0000}"/>
    <cellStyle name="Input 2 5 2 2 8 2 5" xfId="16610" xr:uid="{00000000-0005-0000-0000-0000073F0000}"/>
    <cellStyle name="Input 2 5 2 2 8 2 6" xfId="16611" xr:uid="{00000000-0005-0000-0000-0000083F0000}"/>
    <cellStyle name="Input 2 5 2 2 8 2 7" xfId="16612" xr:uid="{00000000-0005-0000-0000-0000093F0000}"/>
    <cellStyle name="Input 2 5 2 2 8 3" xfId="16613" xr:uid="{00000000-0005-0000-0000-00000A3F0000}"/>
    <cellStyle name="Input 2 5 2 2 8 4" xfId="16614" xr:uid="{00000000-0005-0000-0000-00000B3F0000}"/>
    <cellStyle name="Input 2 5 2 2 8 5" xfId="16615" xr:uid="{00000000-0005-0000-0000-00000C3F0000}"/>
    <cellStyle name="Input 2 5 2 2 9" xfId="16616" xr:uid="{00000000-0005-0000-0000-00000D3F0000}"/>
    <cellStyle name="Input 2 5 2 2 9 2" xfId="16617" xr:uid="{00000000-0005-0000-0000-00000E3F0000}"/>
    <cellStyle name="Input 2 5 2 2 9 3" xfId="16618" xr:uid="{00000000-0005-0000-0000-00000F3F0000}"/>
    <cellStyle name="Input 2 5 2 2 9 4" xfId="16619" xr:uid="{00000000-0005-0000-0000-0000103F0000}"/>
    <cellStyle name="Input 2 5 2 2 9 5" xfId="16620" xr:uid="{00000000-0005-0000-0000-0000113F0000}"/>
    <cellStyle name="Input 2 5 2 2 9 6" xfId="16621" xr:uid="{00000000-0005-0000-0000-0000123F0000}"/>
    <cellStyle name="Input 2 5 2 2 9 7" xfId="16622" xr:uid="{00000000-0005-0000-0000-0000133F0000}"/>
    <cellStyle name="Input 2 5 2 2 9 8" xfId="16623" xr:uid="{00000000-0005-0000-0000-0000143F0000}"/>
    <cellStyle name="Input 2 5 2 3" xfId="16624" xr:uid="{00000000-0005-0000-0000-0000153F0000}"/>
    <cellStyle name="Input 2 5 2 3 10" xfId="16625" xr:uid="{00000000-0005-0000-0000-0000163F0000}"/>
    <cellStyle name="Input 2 5 2 3 10 2" xfId="16626" xr:uid="{00000000-0005-0000-0000-0000173F0000}"/>
    <cellStyle name="Input 2 5 2 3 10 3" xfId="16627" xr:uid="{00000000-0005-0000-0000-0000183F0000}"/>
    <cellStyle name="Input 2 5 2 3 10 4" xfId="16628" xr:uid="{00000000-0005-0000-0000-0000193F0000}"/>
    <cellStyle name="Input 2 5 2 3 10 5" xfId="16629" xr:uid="{00000000-0005-0000-0000-00001A3F0000}"/>
    <cellStyle name="Input 2 5 2 3 11" xfId="16630" xr:uid="{00000000-0005-0000-0000-00001B3F0000}"/>
    <cellStyle name="Input 2 5 2 3 11 2" xfId="16631" xr:uid="{00000000-0005-0000-0000-00001C3F0000}"/>
    <cellStyle name="Input 2 5 2 3 11 3" xfId="16632" xr:uid="{00000000-0005-0000-0000-00001D3F0000}"/>
    <cellStyle name="Input 2 5 2 3 11 4" xfId="16633" xr:uid="{00000000-0005-0000-0000-00001E3F0000}"/>
    <cellStyle name="Input 2 5 2 3 11 5" xfId="16634" xr:uid="{00000000-0005-0000-0000-00001F3F0000}"/>
    <cellStyle name="Input 2 5 2 3 12" xfId="16635" xr:uid="{00000000-0005-0000-0000-0000203F0000}"/>
    <cellStyle name="Input 2 5 2 3 12 2" xfId="16636" xr:uid="{00000000-0005-0000-0000-0000213F0000}"/>
    <cellStyle name="Input 2 5 2 3 12 3" xfId="16637" xr:uid="{00000000-0005-0000-0000-0000223F0000}"/>
    <cellStyle name="Input 2 5 2 3 12 4" xfId="16638" xr:uid="{00000000-0005-0000-0000-0000233F0000}"/>
    <cellStyle name="Input 2 5 2 3 12 5" xfId="16639" xr:uid="{00000000-0005-0000-0000-0000243F0000}"/>
    <cellStyle name="Input 2 5 2 3 13" xfId="16640" xr:uid="{00000000-0005-0000-0000-0000253F0000}"/>
    <cellStyle name="Input 2 5 2 3 13 2" xfId="16641" xr:uid="{00000000-0005-0000-0000-0000263F0000}"/>
    <cellStyle name="Input 2 5 2 3 13 3" xfId="16642" xr:uid="{00000000-0005-0000-0000-0000273F0000}"/>
    <cellStyle name="Input 2 5 2 3 13 4" xfId="16643" xr:uid="{00000000-0005-0000-0000-0000283F0000}"/>
    <cellStyle name="Input 2 5 2 3 13 5" xfId="16644" xr:uid="{00000000-0005-0000-0000-0000293F0000}"/>
    <cellStyle name="Input 2 5 2 3 14" xfId="16645" xr:uid="{00000000-0005-0000-0000-00002A3F0000}"/>
    <cellStyle name="Input 2 5 2 3 14 2" xfId="16646" xr:uid="{00000000-0005-0000-0000-00002B3F0000}"/>
    <cellStyle name="Input 2 5 2 3 14 3" xfId="16647" xr:uid="{00000000-0005-0000-0000-00002C3F0000}"/>
    <cellStyle name="Input 2 5 2 3 14 4" xfId="16648" xr:uid="{00000000-0005-0000-0000-00002D3F0000}"/>
    <cellStyle name="Input 2 5 2 3 14 5" xfId="16649" xr:uid="{00000000-0005-0000-0000-00002E3F0000}"/>
    <cellStyle name="Input 2 5 2 3 15" xfId="16650" xr:uid="{00000000-0005-0000-0000-00002F3F0000}"/>
    <cellStyle name="Input 2 5 2 3 15 2" xfId="16651" xr:uid="{00000000-0005-0000-0000-0000303F0000}"/>
    <cellStyle name="Input 2 5 2 3 15 3" xfId="16652" xr:uid="{00000000-0005-0000-0000-0000313F0000}"/>
    <cellStyle name="Input 2 5 2 3 15 4" xfId="16653" xr:uid="{00000000-0005-0000-0000-0000323F0000}"/>
    <cellStyle name="Input 2 5 2 3 15 5" xfId="16654" xr:uid="{00000000-0005-0000-0000-0000333F0000}"/>
    <cellStyle name="Input 2 5 2 3 16" xfId="16655" xr:uid="{00000000-0005-0000-0000-0000343F0000}"/>
    <cellStyle name="Input 2 5 2 3 16 2" xfId="16656" xr:uid="{00000000-0005-0000-0000-0000353F0000}"/>
    <cellStyle name="Input 2 5 2 3 16 3" xfId="16657" xr:uid="{00000000-0005-0000-0000-0000363F0000}"/>
    <cellStyle name="Input 2 5 2 3 16 4" xfId="16658" xr:uid="{00000000-0005-0000-0000-0000373F0000}"/>
    <cellStyle name="Input 2 5 2 3 16 5" xfId="16659" xr:uid="{00000000-0005-0000-0000-0000383F0000}"/>
    <cellStyle name="Input 2 5 2 3 17" xfId="16660" xr:uid="{00000000-0005-0000-0000-0000393F0000}"/>
    <cellStyle name="Input 2 5 2 3 17 2" xfId="16661" xr:uid="{00000000-0005-0000-0000-00003A3F0000}"/>
    <cellStyle name="Input 2 5 2 3 17 3" xfId="16662" xr:uid="{00000000-0005-0000-0000-00003B3F0000}"/>
    <cellStyle name="Input 2 5 2 3 17 4" xfId="16663" xr:uid="{00000000-0005-0000-0000-00003C3F0000}"/>
    <cellStyle name="Input 2 5 2 3 17 5" xfId="16664" xr:uid="{00000000-0005-0000-0000-00003D3F0000}"/>
    <cellStyle name="Input 2 5 2 3 18" xfId="16665" xr:uid="{00000000-0005-0000-0000-00003E3F0000}"/>
    <cellStyle name="Input 2 5 2 3 2" xfId="16666" xr:uid="{00000000-0005-0000-0000-00003F3F0000}"/>
    <cellStyle name="Input 2 5 2 3 2 10" xfId="16667" xr:uid="{00000000-0005-0000-0000-0000403F0000}"/>
    <cellStyle name="Input 2 5 2 3 2 2" xfId="16668" xr:uid="{00000000-0005-0000-0000-0000413F0000}"/>
    <cellStyle name="Input 2 5 2 3 2 2 2" xfId="16669" xr:uid="{00000000-0005-0000-0000-0000423F0000}"/>
    <cellStyle name="Input 2 5 2 3 2 2 2 2" xfId="16670" xr:uid="{00000000-0005-0000-0000-0000433F0000}"/>
    <cellStyle name="Input 2 5 2 3 2 2 2 3" xfId="16671" xr:uid="{00000000-0005-0000-0000-0000443F0000}"/>
    <cellStyle name="Input 2 5 2 3 2 2 2 4" xfId="16672" xr:uid="{00000000-0005-0000-0000-0000453F0000}"/>
    <cellStyle name="Input 2 5 2 3 2 2 2 5" xfId="16673" xr:uid="{00000000-0005-0000-0000-0000463F0000}"/>
    <cellStyle name="Input 2 5 2 3 2 2 2 6" xfId="16674" xr:uid="{00000000-0005-0000-0000-0000473F0000}"/>
    <cellStyle name="Input 2 5 2 3 2 2 2 7" xfId="16675" xr:uid="{00000000-0005-0000-0000-0000483F0000}"/>
    <cellStyle name="Input 2 5 2 3 2 2 3" xfId="16676" xr:uid="{00000000-0005-0000-0000-0000493F0000}"/>
    <cellStyle name="Input 2 5 2 3 2 2 4" xfId="16677" xr:uid="{00000000-0005-0000-0000-00004A3F0000}"/>
    <cellStyle name="Input 2 5 2 3 2 3" xfId="16678" xr:uid="{00000000-0005-0000-0000-00004B3F0000}"/>
    <cellStyle name="Input 2 5 2 3 2 3 2" xfId="16679" xr:uid="{00000000-0005-0000-0000-00004C3F0000}"/>
    <cellStyle name="Input 2 5 2 3 2 3 2 2" xfId="16680" xr:uid="{00000000-0005-0000-0000-00004D3F0000}"/>
    <cellStyle name="Input 2 5 2 3 2 3 2 3" xfId="16681" xr:uid="{00000000-0005-0000-0000-00004E3F0000}"/>
    <cellStyle name="Input 2 5 2 3 2 3 2 4" xfId="16682" xr:uid="{00000000-0005-0000-0000-00004F3F0000}"/>
    <cellStyle name="Input 2 5 2 3 2 3 2 5" xfId="16683" xr:uid="{00000000-0005-0000-0000-0000503F0000}"/>
    <cellStyle name="Input 2 5 2 3 2 3 2 6" xfId="16684" xr:uid="{00000000-0005-0000-0000-0000513F0000}"/>
    <cellStyle name="Input 2 5 2 3 2 3 2 7" xfId="16685" xr:uid="{00000000-0005-0000-0000-0000523F0000}"/>
    <cellStyle name="Input 2 5 2 3 2 3 3" xfId="16686" xr:uid="{00000000-0005-0000-0000-0000533F0000}"/>
    <cellStyle name="Input 2 5 2 3 2 3 4" xfId="16687" xr:uid="{00000000-0005-0000-0000-0000543F0000}"/>
    <cellStyle name="Input 2 5 2 3 2 4" xfId="16688" xr:uid="{00000000-0005-0000-0000-0000553F0000}"/>
    <cellStyle name="Input 2 5 2 3 2 4 2" xfId="16689" xr:uid="{00000000-0005-0000-0000-0000563F0000}"/>
    <cellStyle name="Input 2 5 2 3 2 4 2 2" xfId="16690" xr:uid="{00000000-0005-0000-0000-0000573F0000}"/>
    <cellStyle name="Input 2 5 2 3 2 4 2 3" xfId="16691" xr:uid="{00000000-0005-0000-0000-0000583F0000}"/>
    <cellStyle name="Input 2 5 2 3 2 4 2 4" xfId="16692" xr:uid="{00000000-0005-0000-0000-0000593F0000}"/>
    <cellStyle name="Input 2 5 2 3 2 4 2 5" xfId="16693" xr:uid="{00000000-0005-0000-0000-00005A3F0000}"/>
    <cellStyle name="Input 2 5 2 3 2 4 2 6" xfId="16694" xr:uid="{00000000-0005-0000-0000-00005B3F0000}"/>
    <cellStyle name="Input 2 5 2 3 2 4 2 7" xfId="16695" xr:uid="{00000000-0005-0000-0000-00005C3F0000}"/>
    <cellStyle name="Input 2 5 2 3 2 4 3" xfId="16696" xr:uid="{00000000-0005-0000-0000-00005D3F0000}"/>
    <cellStyle name="Input 2 5 2 3 2 4 4" xfId="16697" xr:uid="{00000000-0005-0000-0000-00005E3F0000}"/>
    <cellStyle name="Input 2 5 2 3 2 5" xfId="16698" xr:uid="{00000000-0005-0000-0000-00005F3F0000}"/>
    <cellStyle name="Input 2 5 2 3 2 5 2" xfId="16699" xr:uid="{00000000-0005-0000-0000-0000603F0000}"/>
    <cellStyle name="Input 2 5 2 3 2 5 3" xfId="16700" xr:uid="{00000000-0005-0000-0000-0000613F0000}"/>
    <cellStyle name="Input 2 5 2 3 2 5 4" xfId="16701" xr:uid="{00000000-0005-0000-0000-0000623F0000}"/>
    <cellStyle name="Input 2 5 2 3 2 5 5" xfId="16702" xr:uid="{00000000-0005-0000-0000-0000633F0000}"/>
    <cellStyle name="Input 2 5 2 3 2 5 6" xfId="16703" xr:uid="{00000000-0005-0000-0000-0000643F0000}"/>
    <cellStyle name="Input 2 5 2 3 2 5 7" xfId="16704" xr:uid="{00000000-0005-0000-0000-0000653F0000}"/>
    <cellStyle name="Input 2 5 2 3 2 5 8" xfId="16705" xr:uid="{00000000-0005-0000-0000-0000663F0000}"/>
    <cellStyle name="Input 2 5 2 3 2 6" xfId="16706" xr:uid="{00000000-0005-0000-0000-0000673F0000}"/>
    <cellStyle name="Input 2 5 2 3 2 6 2" xfId="16707" xr:uid="{00000000-0005-0000-0000-0000683F0000}"/>
    <cellStyle name="Input 2 5 2 3 2 6 3" xfId="16708" xr:uid="{00000000-0005-0000-0000-0000693F0000}"/>
    <cellStyle name="Input 2 5 2 3 2 6 4" xfId="16709" xr:uid="{00000000-0005-0000-0000-00006A3F0000}"/>
    <cellStyle name="Input 2 5 2 3 2 6 5" xfId="16710" xr:uid="{00000000-0005-0000-0000-00006B3F0000}"/>
    <cellStyle name="Input 2 5 2 3 2 6 6" xfId="16711" xr:uid="{00000000-0005-0000-0000-00006C3F0000}"/>
    <cellStyle name="Input 2 5 2 3 2 6 7" xfId="16712" xr:uid="{00000000-0005-0000-0000-00006D3F0000}"/>
    <cellStyle name="Input 2 5 2 3 2 7" xfId="16713" xr:uid="{00000000-0005-0000-0000-00006E3F0000}"/>
    <cellStyle name="Input 2 5 2 3 2 8" xfId="16714" xr:uid="{00000000-0005-0000-0000-00006F3F0000}"/>
    <cellStyle name="Input 2 5 2 3 2 9" xfId="16715" xr:uid="{00000000-0005-0000-0000-0000703F0000}"/>
    <cellStyle name="Input 2 5 2 3 3" xfId="16716" xr:uid="{00000000-0005-0000-0000-0000713F0000}"/>
    <cellStyle name="Input 2 5 2 3 3 2" xfId="16717" xr:uid="{00000000-0005-0000-0000-0000723F0000}"/>
    <cellStyle name="Input 2 5 2 3 3 2 2" xfId="16718" xr:uid="{00000000-0005-0000-0000-0000733F0000}"/>
    <cellStyle name="Input 2 5 2 3 3 2 3" xfId="16719" xr:uid="{00000000-0005-0000-0000-0000743F0000}"/>
    <cellStyle name="Input 2 5 2 3 3 2 4" xfId="16720" xr:uid="{00000000-0005-0000-0000-0000753F0000}"/>
    <cellStyle name="Input 2 5 2 3 3 2 5" xfId="16721" xr:uid="{00000000-0005-0000-0000-0000763F0000}"/>
    <cellStyle name="Input 2 5 2 3 3 2 6" xfId="16722" xr:uid="{00000000-0005-0000-0000-0000773F0000}"/>
    <cellStyle name="Input 2 5 2 3 3 2 7" xfId="16723" xr:uid="{00000000-0005-0000-0000-0000783F0000}"/>
    <cellStyle name="Input 2 5 2 3 3 3" xfId="16724" xr:uid="{00000000-0005-0000-0000-0000793F0000}"/>
    <cellStyle name="Input 2 5 2 3 3 4" xfId="16725" xr:uid="{00000000-0005-0000-0000-00007A3F0000}"/>
    <cellStyle name="Input 2 5 2 3 3 5" xfId="16726" xr:uid="{00000000-0005-0000-0000-00007B3F0000}"/>
    <cellStyle name="Input 2 5 2 3 4" xfId="16727" xr:uid="{00000000-0005-0000-0000-00007C3F0000}"/>
    <cellStyle name="Input 2 5 2 3 4 2" xfId="16728" xr:uid="{00000000-0005-0000-0000-00007D3F0000}"/>
    <cellStyle name="Input 2 5 2 3 4 2 2" xfId="16729" xr:uid="{00000000-0005-0000-0000-00007E3F0000}"/>
    <cellStyle name="Input 2 5 2 3 4 2 3" xfId="16730" xr:uid="{00000000-0005-0000-0000-00007F3F0000}"/>
    <cellStyle name="Input 2 5 2 3 4 2 4" xfId="16731" xr:uid="{00000000-0005-0000-0000-0000803F0000}"/>
    <cellStyle name="Input 2 5 2 3 4 2 5" xfId="16732" xr:uid="{00000000-0005-0000-0000-0000813F0000}"/>
    <cellStyle name="Input 2 5 2 3 4 2 6" xfId="16733" xr:uid="{00000000-0005-0000-0000-0000823F0000}"/>
    <cellStyle name="Input 2 5 2 3 4 2 7" xfId="16734" xr:uid="{00000000-0005-0000-0000-0000833F0000}"/>
    <cellStyle name="Input 2 5 2 3 4 3" xfId="16735" xr:uid="{00000000-0005-0000-0000-0000843F0000}"/>
    <cellStyle name="Input 2 5 2 3 4 4" xfId="16736" xr:uid="{00000000-0005-0000-0000-0000853F0000}"/>
    <cellStyle name="Input 2 5 2 3 4 5" xfId="16737" xr:uid="{00000000-0005-0000-0000-0000863F0000}"/>
    <cellStyle name="Input 2 5 2 3 5" xfId="16738" xr:uid="{00000000-0005-0000-0000-0000873F0000}"/>
    <cellStyle name="Input 2 5 2 3 5 2" xfId="16739" xr:uid="{00000000-0005-0000-0000-0000883F0000}"/>
    <cellStyle name="Input 2 5 2 3 5 2 2" xfId="16740" xr:uid="{00000000-0005-0000-0000-0000893F0000}"/>
    <cellStyle name="Input 2 5 2 3 5 2 3" xfId="16741" xr:uid="{00000000-0005-0000-0000-00008A3F0000}"/>
    <cellStyle name="Input 2 5 2 3 5 2 4" xfId="16742" xr:uid="{00000000-0005-0000-0000-00008B3F0000}"/>
    <cellStyle name="Input 2 5 2 3 5 2 5" xfId="16743" xr:uid="{00000000-0005-0000-0000-00008C3F0000}"/>
    <cellStyle name="Input 2 5 2 3 5 2 6" xfId="16744" xr:uid="{00000000-0005-0000-0000-00008D3F0000}"/>
    <cellStyle name="Input 2 5 2 3 5 2 7" xfId="16745" xr:uid="{00000000-0005-0000-0000-00008E3F0000}"/>
    <cellStyle name="Input 2 5 2 3 5 3" xfId="16746" xr:uid="{00000000-0005-0000-0000-00008F3F0000}"/>
    <cellStyle name="Input 2 5 2 3 5 4" xfId="16747" xr:uid="{00000000-0005-0000-0000-0000903F0000}"/>
    <cellStyle name="Input 2 5 2 3 5 5" xfId="16748" xr:uid="{00000000-0005-0000-0000-0000913F0000}"/>
    <cellStyle name="Input 2 5 2 3 6" xfId="16749" xr:uid="{00000000-0005-0000-0000-0000923F0000}"/>
    <cellStyle name="Input 2 5 2 3 6 2" xfId="16750" xr:uid="{00000000-0005-0000-0000-0000933F0000}"/>
    <cellStyle name="Input 2 5 2 3 6 3" xfId="16751" xr:uid="{00000000-0005-0000-0000-0000943F0000}"/>
    <cellStyle name="Input 2 5 2 3 6 4" xfId="16752" xr:uid="{00000000-0005-0000-0000-0000953F0000}"/>
    <cellStyle name="Input 2 5 2 3 6 5" xfId="16753" xr:uid="{00000000-0005-0000-0000-0000963F0000}"/>
    <cellStyle name="Input 2 5 2 3 6 6" xfId="16754" xr:uid="{00000000-0005-0000-0000-0000973F0000}"/>
    <cellStyle name="Input 2 5 2 3 6 7" xfId="16755" xr:uid="{00000000-0005-0000-0000-0000983F0000}"/>
    <cellStyle name="Input 2 5 2 3 6 8" xfId="16756" xr:uid="{00000000-0005-0000-0000-0000993F0000}"/>
    <cellStyle name="Input 2 5 2 3 7" xfId="16757" xr:uid="{00000000-0005-0000-0000-00009A3F0000}"/>
    <cellStyle name="Input 2 5 2 3 7 2" xfId="16758" xr:uid="{00000000-0005-0000-0000-00009B3F0000}"/>
    <cellStyle name="Input 2 5 2 3 7 3" xfId="16759" xr:uid="{00000000-0005-0000-0000-00009C3F0000}"/>
    <cellStyle name="Input 2 5 2 3 7 4" xfId="16760" xr:uid="{00000000-0005-0000-0000-00009D3F0000}"/>
    <cellStyle name="Input 2 5 2 3 7 5" xfId="16761" xr:uid="{00000000-0005-0000-0000-00009E3F0000}"/>
    <cellStyle name="Input 2 5 2 3 7 6" xfId="16762" xr:uid="{00000000-0005-0000-0000-00009F3F0000}"/>
    <cellStyle name="Input 2 5 2 3 7 7" xfId="16763" xr:uid="{00000000-0005-0000-0000-0000A03F0000}"/>
    <cellStyle name="Input 2 5 2 3 8" xfId="16764" xr:uid="{00000000-0005-0000-0000-0000A13F0000}"/>
    <cellStyle name="Input 2 5 2 3 8 2" xfId="16765" xr:uid="{00000000-0005-0000-0000-0000A23F0000}"/>
    <cellStyle name="Input 2 5 2 3 8 3" xfId="16766" xr:uid="{00000000-0005-0000-0000-0000A33F0000}"/>
    <cellStyle name="Input 2 5 2 3 8 4" xfId="16767" xr:uid="{00000000-0005-0000-0000-0000A43F0000}"/>
    <cellStyle name="Input 2 5 2 3 8 5" xfId="16768" xr:uid="{00000000-0005-0000-0000-0000A53F0000}"/>
    <cellStyle name="Input 2 5 2 3 9" xfId="16769" xr:uid="{00000000-0005-0000-0000-0000A63F0000}"/>
    <cellStyle name="Input 2 5 2 3 9 2" xfId="16770" xr:uid="{00000000-0005-0000-0000-0000A73F0000}"/>
    <cellStyle name="Input 2 5 2 3 9 3" xfId="16771" xr:uid="{00000000-0005-0000-0000-0000A83F0000}"/>
    <cellStyle name="Input 2 5 2 3 9 4" xfId="16772" xr:uid="{00000000-0005-0000-0000-0000A93F0000}"/>
    <cellStyle name="Input 2 5 2 3 9 5" xfId="16773" xr:uid="{00000000-0005-0000-0000-0000AA3F0000}"/>
    <cellStyle name="Input 2 5 2 4" xfId="16774" xr:uid="{00000000-0005-0000-0000-0000AB3F0000}"/>
    <cellStyle name="Input 2 5 2 4 10" xfId="16775" xr:uid="{00000000-0005-0000-0000-0000AC3F0000}"/>
    <cellStyle name="Input 2 5 2 4 2" xfId="16776" xr:uid="{00000000-0005-0000-0000-0000AD3F0000}"/>
    <cellStyle name="Input 2 5 2 4 2 2" xfId="16777" xr:uid="{00000000-0005-0000-0000-0000AE3F0000}"/>
    <cellStyle name="Input 2 5 2 4 2 2 2" xfId="16778" xr:uid="{00000000-0005-0000-0000-0000AF3F0000}"/>
    <cellStyle name="Input 2 5 2 4 2 2 3" xfId="16779" xr:uid="{00000000-0005-0000-0000-0000B03F0000}"/>
    <cellStyle name="Input 2 5 2 4 2 2 4" xfId="16780" xr:uid="{00000000-0005-0000-0000-0000B13F0000}"/>
    <cellStyle name="Input 2 5 2 4 2 2 5" xfId="16781" xr:uid="{00000000-0005-0000-0000-0000B23F0000}"/>
    <cellStyle name="Input 2 5 2 4 2 2 6" xfId="16782" xr:uid="{00000000-0005-0000-0000-0000B33F0000}"/>
    <cellStyle name="Input 2 5 2 4 2 2 7" xfId="16783" xr:uid="{00000000-0005-0000-0000-0000B43F0000}"/>
    <cellStyle name="Input 2 5 2 4 2 3" xfId="16784" xr:uid="{00000000-0005-0000-0000-0000B53F0000}"/>
    <cellStyle name="Input 2 5 2 4 2 4" xfId="16785" xr:uid="{00000000-0005-0000-0000-0000B63F0000}"/>
    <cellStyle name="Input 2 5 2 4 3" xfId="16786" xr:uid="{00000000-0005-0000-0000-0000B73F0000}"/>
    <cellStyle name="Input 2 5 2 4 3 2" xfId="16787" xr:uid="{00000000-0005-0000-0000-0000B83F0000}"/>
    <cellStyle name="Input 2 5 2 4 3 2 2" xfId="16788" xr:uid="{00000000-0005-0000-0000-0000B93F0000}"/>
    <cellStyle name="Input 2 5 2 4 3 2 3" xfId="16789" xr:uid="{00000000-0005-0000-0000-0000BA3F0000}"/>
    <cellStyle name="Input 2 5 2 4 3 2 4" xfId="16790" xr:uid="{00000000-0005-0000-0000-0000BB3F0000}"/>
    <cellStyle name="Input 2 5 2 4 3 2 5" xfId="16791" xr:uid="{00000000-0005-0000-0000-0000BC3F0000}"/>
    <cellStyle name="Input 2 5 2 4 3 2 6" xfId="16792" xr:uid="{00000000-0005-0000-0000-0000BD3F0000}"/>
    <cellStyle name="Input 2 5 2 4 3 2 7" xfId="16793" xr:uid="{00000000-0005-0000-0000-0000BE3F0000}"/>
    <cellStyle name="Input 2 5 2 4 3 3" xfId="16794" xr:uid="{00000000-0005-0000-0000-0000BF3F0000}"/>
    <cellStyle name="Input 2 5 2 4 3 4" xfId="16795" xr:uid="{00000000-0005-0000-0000-0000C03F0000}"/>
    <cellStyle name="Input 2 5 2 4 4" xfId="16796" xr:uid="{00000000-0005-0000-0000-0000C13F0000}"/>
    <cellStyle name="Input 2 5 2 4 4 2" xfId="16797" xr:uid="{00000000-0005-0000-0000-0000C23F0000}"/>
    <cellStyle name="Input 2 5 2 4 4 2 2" xfId="16798" xr:uid="{00000000-0005-0000-0000-0000C33F0000}"/>
    <cellStyle name="Input 2 5 2 4 4 2 3" xfId="16799" xr:uid="{00000000-0005-0000-0000-0000C43F0000}"/>
    <cellStyle name="Input 2 5 2 4 4 2 4" xfId="16800" xr:uid="{00000000-0005-0000-0000-0000C53F0000}"/>
    <cellStyle name="Input 2 5 2 4 4 2 5" xfId="16801" xr:uid="{00000000-0005-0000-0000-0000C63F0000}"/>
    <cellStyle name="Input 2 5 2 4 4 2 6" xfId="16802" xr:uid="{00000000-0005-0000-0000-0000C73F0000}"/>
    <cellStyle name="Input 2 5 2 4 4 2 7" xfId="16803" xr:uid="{00000000-0005-0000-0000-0000C83F0000}"/>
    <cellStyle name="Input 2 5 2 4 4 3" xfId="16804" xr:uid="{00000000-0005-0000-0000-0000C93F0000}"/>
    <cellStyle name="Input 2 5 2 4 4 4" xfId="16805" xr:uid="{00000000-0005-0000-0000-0000CA3F0000}"/>
    <cellStyle name="Input 2 5 2 4 5" xfId="16806" xr:uid="{00000000-0005-0000-0000-0000CB3F0000}"/>
    <cellStyle name="Input 2 5 2 4 5 2" xfId="16807" xr:uid="{00000000-0005-0000-0000-0000CC3F0000}"/>
    <cellStyle name="Input 2 5 2 4 5 3" xfId="16808" xr:uid="{00000000-0005-0000-0000-0000CD3F0000}"/>
    <cellStyle name="Input 2 5 2 4 5 4" xfId="16809" xr:uid="{00000000-0005-0000-0000-0000CE3F0000}"/>
    <cellStyle name="Input 2 5 2 4 5 5" xfId="16810" xr:uid="{00000000-0005-0000-0000-0000CF3F0000}"/>
    <cellStyle name="Input 2 5 2 4 5 6" xfId="16811" xr:uid="{00000000-0005-0000-0000-0000D03F0000}"/>
    <cellStyle name="Input 2 5 2 4 5 7" xfId="16812" xr:uid="{00000000-0005-0000-0000-0000D13F0000}"/>
    <cellStyle name="Input 2 5 2 4 5 8" xfId="16813" xr:uid="{00000000-0005-0000-0000-0000D23F0000}"/>
    <cellStyle name="Input 2 5 2 4 6" xfId="16814" xr:uid="{00000000-0005-0000-0000-0000D33F0000}"/>
    <cellStyle name="Input 2 5 2 4 6 2" xfId="16815" xr:uid="{00000000-0005-0000-0000-0000D43F0000}"/>
    <cellStyle name="Input 2 5 2 4 6 3" xfId="16816" xr:uid="{00000000-0005-0000-0000-0000D53F0000}"/>
    <cellStyle name="Input 2 5 2 4 6 4" xfId="16817" xr:uid="{00000000-0005-0000-0000-0000D63F0000}"/>
    <cellStyle name="Input 2 5 2 4 6 5" xfId="16818" xr:uid="{00000000-0005-0000-0000-0000D73F0000}"/>
    <cellStyle name="Input 2 5 2 4 6 6" xfId="16819" xr:uid="{00000000-0005-0000-0000-0000D83F0000}"/>
    <cellStyle name="Input 2 5 2 4 6 7" xfId="16820" xr:uid="{00000000-0005-0000-0000-0000D93F0000}"/>
    <cellStyle name="Input 2 5 2 4 7" xfId="16821" xr:uid="{00000000-0005-0000-0000-0000DA3F0000}"/>
    <cellStyle name="Input 2 5 2 4 8" xfId="16822" xr:uid="{00000000-0005-0000-0000-0000DB3F0000}"/>
    <cellStyle name="Input 2 5 2 4 9" xfId="16823" xr:uid="{00000000-0005-0000-0000-0000DC3F0000}"/>
    <cellStyle name="Input 2 5 2 5" xfId="16824" xr:uid="{00000000-0005-0000-0000-0000DD3F0000}"/>
    <cellStyle name="Input 2 5 2 5 10" xfId="16825" xr:uid="{00000000-0005-0000-0000-0000DE3F0000}"/>
    <cellStyle name="Input 2 5 2 5 2" xfId="16826" xr:uid="{00000000-0005-0000-0000-0000DF3F0000}"/>
    <cellStyle name="Input 2 5 2 5 2 2" xfId="16827" xr:uid="{00000000-0005-0000-0000-0000E03F0000}"/>
    <cellStyle name="Input 2 5 2 5 2 2 2" xfId="16828" xr:uid="{00000000-0005-0000-0000-0000E13F0000}"/>
    <cellStyle name="Input 2 5 2 5 2 2 3" xfId="16829" xr:uid="{00000000-0005-0000-0000-0000E23F0000}"/>
    <cellStyle name="Input 2 5 2 5 2 2 4" xfId="16830" xr:uid="{00000000-0005-0000-0000-0000E33F0000}"/>
    <cellStyle name="Input 2 5 2 5 2 2 5" xfId="16831" xr:uid="{00000000-0005-0000-0000-0000E43F0000}"/>
    <cellStyle name="Input 2 5 2 5 2 2 6" xfId="16832" xr:uid="{00000000-0005-0000-0000-0000E53F0000}"/>
    <cellStyle name="Input 2 5 2 5 2 2 7" xfId="16833" xr:uid="{00000000-0005-0000-0000-0000E63F0000}"/>
    <cellStyle name="Input 2 5 2 5 2 3" xfId="16834" xr:uid="{00000000-0005-0000-0000-0000E73F0000}"/>
    <cellStyle name="Input 2 5 2 5 2 4" xfId="16835" xr:uid="{00000000-0005-0000-0000-0000E83F0000}"/>
    <cellStyle name="Input 2 5 2 5 3" xfId="16836" xr:uid="{00000000-0005-0000-0000-0000E93F0000}"/>
    <cellStyle name="Input 2 5 2 5 3 2" xfId="16837" xr:uid="{00000000-0005-0000-0000-0000EA3F0000}"/>
    <cellStyle name="Input 2 5 2 5 3 2 2" xfId="16838" xr:uid="{00000000-0005-0000-0000-0000EB3F0000}"/>
    <cellStyle name="Input 2 5 2 5 3 2 3" xfId="16839" xr:uid="{00000000-0005-0000-0000-0000EC3F0000}"/>
    <cellStyle name="Input 2 5 2 5 3 2 4" xfId="16840" xr:uid="{00000000-0005-0000-0000-0000ED3F0000}"/>
    <cellStyle name="Input 2 5 2 5 3 2 5" xfId="16841" xr:uid="{00000000-0005-0000-0000-0000EE3F0000}"/>
    <cellStyle name="Input 2 5 2 5 3 2 6" xfId="16842" xr:uid="{00000000-0005-0000-0000-0000EF3F0000}"/>
    <cellStyle name="Input 2 5 2 5 3 2 7" xfId="16843" xr:uid="{00000000-0005-0000-0000-0000F03F0000}"/>
    <cellStyle name="Input 2 5 2 5 3 3" xfId="16844" xr:uid="{00000000-0005-0000-0000-0000F13F0000}"/>
    <cellStyle name="Input 2 5 2 5 3 4" xfId="16845" xr:uid="{00000000-0005-0000-0000-0000F23F0000}"/>
    <cellStyle name="Input 2 5 2 5 4" xfId="16846" xr:uid="{00000000-0005-0000-0000-0000F33F0000}"/>
    <cellStyle name="Input 2 5 2 5 4 2" xfId="16847" xr:uid="{00000000-0005-0000-0000-0000F43F0000}"/>
    <cellStyle name="Input 2 5 2 5 4 2 2" xfId="16848" xr:uid="{00000000-0005-0000-0000-0000F53F0000}"/>
    <cellStyle name="Input 2 5 2 5 4 2 3" xfId="16849" xr:uid="{00000000-0005-0000-0000-0000F63F0000}"/>
    <cellStyle name="Input 2 5 2 5 4 2 4" xfId="16850" xr:uid="{00000000-0005-0000-0000-0000F73F0000}"/>
    <cellStyle name="Input 2 5 2 5 4 2 5" xfId="16851" xr:uid="{00000000-0005-0000-0000-0000F83F0000}"/>
    <cellStyle name="Input 2 5 2 5 4 2 6" xfId="16852" xr:uid="{00000000-0005-0000-0000-0000F93F0000}"/>
    <cellStyle name="Input 2 5 2 5 4 2 7" xfId="16853" xr:uid="{00000000-0005-0000-0000-0000FA3F0000}"/>
    <cellStyle name="Input 2 5 2 5 4 3" xfId="16854" xr:uid="{00000000-0005-0000-0000-0000FB3F0000}"/>
    <cellStyle name="Input 2 5 2 5 4 4" xfId="16855" xr:uid="{00000000-0005-0000-0000-0000FC3F0000}"/>
    <cellStyle name="Input 2 5 2 5 5" xfId="16856" xr:uid="{00000000-0005-0000-0000-0000FD3F0000}"/>
    <cellStyle name="Input 2 5 2 5 5 2" xfId="16857" xr:uid="{00000000-0005-0000-0000-0000FE3F0000}"/>
    <cellStyle name="Input 2 5 2 5 5 3" xfId="16858" xr:uid="{00000000-0005-0000-0000-0000FF3F0000}"/>
    <cellStyle name="Input 2 5 2 5 5 4" xfId="16859" xr:uid="{00000000-0005-0000-0000-000000400000}"/>
    <cellStyle name="Input 2 5 2 5 5 5" xfId="16860" xr:uid="{00000000-0005-0000-0000-000001400000}"/>
    <cellStyle name="Input 2 5 2 5 5 6" xfId="16861" xr:uid="{00000000-0005-0000-0000-000002400000}"/>
    <cellStyle name="Input 2 5 2 5 5 7" xfId="16862" xr:uid="{00000000-0005-0000-0000-000003400000}"/>
    <cellStyle name="Input 2 5 2 5 5 8" xfId="16863" xr:uid="{00000000-0005-0000-0000-000004400000}"/>
    <cellStyle name="Input 2 5 2 5 6" xfId="16864" xr:uid="{00000000-0005-0000-0000-000005400000}"/>
    <cellStyle name="Input 2 5 2 5 6 2" xfId="16865" xr:uid="{00000000-0005-0000-0000-000006400000}"/>
    <cellStyle name="Input 2 5 2 5 6 3" xfId="16866" xr:uid="{00000000-0005-0000-0000-000007400000}"/>
    <cellStyle name="Input 2 5 2 5 6 4" xfId="16867" xr:uid="{00000000-0005-0000-0000-000008400000}"/>
    <cellStyle name="Input 2 5 2 5 6 5" xfId="16868" xr:uid="{00000000-0005-0000-0000-000009400000}"/>
    <cellStyle name="Input 2 5 2 5 6 6" xfId="16869" xr:uid="{00000000-0005-0000-0000-00000A400000}"/>
    <cellStyle name="Input 2 5 2 5 6 7" xfId="16870" xr:uid="{00000000-0005-0000-0000-00000B400000}"/>
    <cellStyle name="Input 2 5 2 5 7" xfId="16871" xr:uid="{00000000-0005-0000-0000-00000C400000}"/>
    <cellStyle name="Input 2 5 2 5 8" xfId="16872" xr:uid="{00000000-0005-0000-0000-00000D400000}"/>
    <cellStyle name="Input 2 5 2 5 9" xfId="16873" xr:uid="{00000000-0005-0000-0000-00000E400000}"/>
    <cellStyle name="Input 2 5 2 6" xfId="16874" xr:uid="{00000000-0005-0000-0000-00000F400000}"/>
    <cellStyle name="Input 2 5 2 6 2" xfId="16875" xr:uid="{00000000-0005-0000-0000-000010400000}"/>
    <cellStyle name="Input 2 5 2 6 2 2" xfId="16876" xr:uid="{00000000-0005-0000-0000-000011400000}"/>
    <cellStyle name="Input 2 5 2 6 2 3" xfId="16877" xr:uid="{00000000-0005-0000-0000-000012400000}"/>
    <cellStyle name="Input 2 5 2 6 2 4" xfId="16878" xr:uid="{00000000-0005-0000-0000-000013400000}"/>
    <cellStyle name="Input 2 5 2 6 2 5" xfId="16879" xr:uid="{00000000-0005-0000-0000-000014400000}"/>
    <cellStyle name="Input 2 5 2 6 2 6" xfId="16880" xr:uid="{00000000-0005-0000-0000-000015400000}"/>
    <cellStyle name="Input 2 5 2 6 2 7" xfId="16881" xr:uid="{00000000-0005-0000-0000-000016400000}"/>
    <cellStyle name="Input 2 5 2 6 3" xfId="16882" xr:uid="{00000000-0005-0000-0000-000017400000}"/>
    <cellStyle name="Input 2 5 2 6 4" xfId="16883" xr:uid="{00000000-0005-0000-0000-000018400000}"/>
    <cellStyle name="Input 2 5 2 6 5" xfId="16884" xr:uid="{00000000-0005-0000-0000-000019400000}"/>
    <cellStyle name="Input 2 5 2 7" xfId="16885" xr:uid="{00000000-0005-0000-0000-00001A400000}"/>
    <cellStyle name="Input 2 5 2 7 2" xfId="16886" xr:uid="{00000000-0005-0000-0000-00001B400000}"/>
    <cellStyle name="Input 2 5 2 7 2 2" xfId="16887" xr:uid="{00000000-0005-0000-0000-00001C400000}"/>
    <cellStyle name="Input 2 5 2 7 2 3" xfId="16888" xr:uid="{00000000-0005-0000-0000-00001D400000}"/>
    <cellStyle name="Input 2 5 2 7 2 4" xfId="16889" xr:uid="{00000000-0005-0000-0000-00001E400000}"/>
    <cellStyle name="Input 2 5 2 7 2 5" xfId="16890" xr:uid="{00000000-0005-0000-0000-00001F400000}"/>
    <cellStyle name="Input 2 5 2 7 2 6" xfId="16891" xr:uid="{00000000-0005-0000-0000-000020400000}"/>
    <cellStyle name="Input 2 5 2 7 2 7" xfId="16892" xr:uid="{00000000-0005-0000-0000-000021400000}"/>
    <cellStyle name="Input 2 5 2 7 3" xfId="16893" xr:uid="{00000000-0005-0000-0000-000022400000}"/>
    <cellStyle name="Input 2 5 2 7 4" xfId="16894" xr:uid="{00000000-0005-0000-0000-000023400000}"/>
    <cellStyle name="Input 2 5 2 7 5" xfId="16895" xr:uid="{00000000-0005-0000-0000-000024400000}"/>
    <cellStyle name="Input 2 5 2 8" xfId="16896" xr:uid="{00000000-0005-0000-0000-000025400000}"/>
    <cellStyle name="Input 2 5 2 8 2" xfId="16897" xr:uid="{00000000-0005-0000-0000-000026400000}"/>
    <cellStyle name="Input 2 5 2 8 2 2" xfId="16898" xr:uid="{00000000-0005-0000-0000-000027400000}"/>
    <cellStyle name="Input 2 5 2 8 2 3" xfId="16899" xr:uid="{00000000-0005-0000-0000-000028400000}"/>
    <cellStyle name="Input 2 5 2 8 2 4" xfId="16900" xr:uid="{00000000-0005-0000-0000-000029400000}"/>
    <cellStyle name="Input 2 5 2 8 2 5" xfId="16901" xr:uid="{00000000-0005-0000-0000-00002A400000}"/>
    <cellStyle name="Input 2 5 2 8 2 6" xfId="16902" xr:uid="{00000000-0005-0000-0000-00002B400000}"/>
    <cellStyle name="Input 2 5 2 8 2 7" xfId="16903" xr:uid="{00000000-0005-0000-0000-00002C400000}"/>
    <cellStyle name="Input 2 5 2 8 3" xfId="16904" xr:uid="{00000000-0005-0000-0000-00002D400000}"/>
    <cellStyle name="Input 2 5 2 8 4" xfId="16905" xr:uid="{00000000-0005-0000-0000-00002E400000}"/>
    <cellStyle name="Input 2 5 2 8 5" xfId="16906" xr:uid="{00000000-0005-0000-0000-00002F400000}"/>
    <cellStyle name="Input 2 5 2 9" xfId="16907" xr:uid="{00000000-0005-0000-0000-000030400000}"/>
    <cellStyle name="Input 2 5 2 9 2" xfId="16908" xr:uid="{00000000-0005-0000-0000-000031400000}"/>
    <cellStyle name="Input 2 5 2 9 2 2" xfId="16909" xr:uid="{00000000-0005-0000-0000-000032400000}"/>
    <cellStyle name="Input 2 5 2 9 2 3" xfId="16910" xr:uid="{00000000-0005-0000-0000-000033400000}"/>
    <cellStyle name="Input 2 5 2 9 2 4" xfId="16911" xr:uid="{00000000-0005-0000-0000-000034400000}"/>
    <cellStyle name="Input 2 5 2 9 2 5" xfId="16912" xr:uid="{00000000-0005-0000-0000-000035400000}"/>
    <cellStyle name="Input 2 5 2 9 2 6" xfId="16913" xr:uid="{00000000-0005-0000-0000-000036400000}"/>
    <cellStyle name="Input 2 5 2 9 2 7" xfId="16914" xr:uid="{00000000-0005-0000-0000-000037400000}"/>
    <cellStyle name="Input 2 5 2 9 3" xfId="16915" xr:uid="{00000000-0005-0000-0000-000038400000}"/>
    <cellStyle name="Input 2 5 2 9 4" xfId="16916" xr:uid="{00000000-0005-0000-0000-000039400000}"/>
    <cellStyle name="Input 2 5 2 9 5" xfId="16917" xr:uid="{00000000-0005-0000-0000-00003A400000}"/>
    <cellStyle name="Input 2 5 3" xfId="16918" xr:uid="{00000000-0005-0000-0000-00003B400000}"/>
    <cellStyle name="Input 2 5 3 10" xfId="16919" xr:uid="{00000000-0005-0000-0000-00003C400000}"/>
    <cellStyle name="Input 2 5 3 10 2" xfId="16920" xr:uid="{00000000-0005-0000-0000-00003D400000}"/>
    <cellStyle name="Input 2 5 3 10 3" xfId="16921" xr:uid="{00000000-0005-0000-0000-00003E400000}"/>
    <cellStyle name="Input 2 5 3 10 4" xfId="16922" xr:uid="{00000000-0005-0000-0000-00003F400000}"/>
    <cellStyle name="Input 2 5 3 10 5" xfId="16923" xr:uid="{00000000-0005-0000-0000-000040400000}"/>
    <cellStyle name="Input 2 5 3 10 6" xfId="16924" xr:uid="{00000000-0005-0000-0000-000041400000}"/>
    <cellStyle name="Input 2 5 3 10 7" xfId="16925" xr:uid="{00000000-0005-0000-0000-000042400000}"/>
    <cellStyle name="Input 2 5 3 10 8" xfId="16926" xr:uid="{00000000-0005-0000-0000-000043400000}"/>
    <cellStyle name="Input 2 5 3 11" xfId="16927" xr:uid="{00000000-0005-0000-0000-000044400000}"/>
    <cellStyle name="Input 2 5 3 11 2" xfId="16928" xr:uid="{00000000-0005-0000-0000-000045400000}"/>
    <cellStyle name="Input 2 5 3 11 3" xfId="16929" xr:uid="{00000000-0005-0000-0000-000046400000}"/>
    <cellStyle name="Input 2 5 3 11 4" xfId="16930" xr:uid="{00000000-0005-0000-0000-000047400000}"/>
    <cellStyle name="Input 2 5 3 11 5" xfId="16931" xr:uid="{00000000-0005-0000-0000-000048400000}"/>
    <cellStyle name="Input 2 5 3 11 6" xfId="16932" xr:uid="{00000000-0005-0000-0000-000049400000}"/>
    <cellStyle name="Input 2 5 3 11 7" xfId="16933" xr:uid="{00000000-0005-0000-0000-00004A400000}"/>
    <cellStyle name="Input 2 5 3 12" xfId="16934" xr:uid="{00000000-0005-0000-0000-00004B400000}"/>
    <cellStyle name="Input 2 5 3 12 2" xfId="16935" xr:uid="{00000000-0005-0000-0000-00004C400000}"/>
    <cellStyle name="Input 2 5 3 12 3" xfId="16936" xr:uid="{00000000-0005-0000-0000-00004D400000}"/>
    <cellStyle name="Input 2 5 3 12 4" xfId="16937" xr:uid="{00000000-0005-0000-0000-00004E400000}"/>
    <cellStyle name="Input 2 5 3 12 5" xfId="16938" xr:uid="{00000000-0005-0000-0000-00004F400000}"/>
    <cellStyle name="Input 2 5 3 13" xfId="16939" xr:uid="{00000000-0005-0000-0000-000050400000}"/>
    <cellStyle name="Input 2 5 3 13 2" xfId="16940" xr:uid="{00000000-0005-0000-0000-000051400000}"/>
    <cellStyle name="Input 2 5 3 13 3" xfId="16941" xr:uid="{00000000-0005-0000-0000-000052400000}"/>
    <cellStyle name="Input 2 5 3 13 4" xfId="16942" xr:uid="{00000000-0005-0000-0000-000053400000}"/>
    <cellStyle name="Input 2 5 3 13 5" xfId="16943" xr:uid="{00000000-0005-0000-0000-000054400000}"/>
    <cellStyle name="Input 2 5 3 14" xfId="16944" xr:uid="{00000000-0005-0000-0000-000055400000}"/>
    <cellStyle name="Input 2 5 3 14 2" xfId="16945" xr:uid="{00000000-0005-0000-0000-000056400000}"/>
    <cellStyle name="Input 2 5 3 14 3" xfId="16946" xr:uid="{00000000-0005-0000-0000-000057400000}"/>
    <cellStyle name="Input 2 5 3 14 4" xfId="16947" xr:uid="{00000000-0005-0000-0000-000058400000}"/>
    <cellStyle name="Input 2 5 3 14 5" xfId="16948" xr:uid="{00000000-0005-0000-0000-000059400000}"/>
    <cellStyle name="Input 2 5 3 15" xfId="16949" xr:uid="{00000000-0005-0000-0000-00005A400000}"/>
    <cellStyle name="Input 2 5 3 15 2" xfId="16950" xr:uid="{00000000-0005-0000-0000-00005B400000}"/>
    <cellStyle name="Input 2 5 3 15 3" xfId="16951" xr:uid="{00000000-0005-0000-0000-00005C400000}"/>
    <cellStyle name="Input 2 5 3 15 4" xfId="16952" xr:uid="{00000000-0005-0000-0000-00005D400000}"/>
    <cellStyle name="Input 2 5 3 15 5" xfId="16953" xr:uid="{00000000-0005-0000-0000-00005E400000}"/>
    <cellStyle name="Input 2 5 3 16" xfId="16954" xr:uid="{00000000-0005-0000-0000-00005F400000}"/>
    <cellStyle name="Input 2 5 3 17" xfId="16955" xr:uid="{00000000-0005-0000-0000-000060400000}"/>
    <cellStyle name="Input 2 5 3 2" xfId="16956" xr:uid="{00000000-0005-0000-0000-000061400000}"/>
    <cellStyle name="Input 2 5 3 2 10" xfId="16957" xr:uid="{00000000-0005-0000-0000-000062400000}"/>
    <cellStyle name="Input 2 5 3 2 10 2" xfId="16958" xr:uid="{00000000-0005-0000-0000-000063400000}"/>
    <cellStyle name="Input 2 5 3 2 10 3" xfId="16959" xr:uid="{00000000-0005-0000-0000-000064400000}"/>
    <cellStyle name="Input 2 5 3 2 10 4" xfId="16960" xr:uid="{00000000-0005-0000-0000-000065400000}"/>
    <cellStyle name="Input 2 5 3 2 10 5" xfId="16961" xr:uid="{00000000-0005-0000-0000-000066400000}"/>
    <cellStyle name="Input 2 5 3 2 10 6" xfId="16962" xr:uid="{00000000-0005-0000-0000-000067400000}"/>
    <cellStyle name="Input 2 5 3 2 10 7" xfId="16963" xr:uid="{00000000-0005-0000-0000-000068400000}"/>
    <cellStyle name="Input 2 5 3 2 11" xfId="16964" xr:uid="{00000000-0005-0000-0000-000069400000}"/>
    <cellStyle name="Input 2 5 3 2 11 2" xfId="16965" xr:uid="{00000000-0005-0000-0000-00006A400000}"/>
    <cellStyle name="Input 2 5 3 2 11 3" xfId="16966" xr:uid="{00000000-0005-0000-0000-00006B400000}"/>
    <cellStyle name="Input 2 5 3 2 11 4" xfId="16967" xr:uid="{00000000-0005-0000-0000-00006C400000}"/>
    <cellStyle name="Input 2 5 3 2 11 5" xfId="16968" xr:uid="{00000000-0005-0000-0000-00006D400000}"/>
    <cellStyle name="Input 2 5 3 2 12" xfId="16969" xr:uid="{00000000-0005-0000-0000-00006E400000}"/>
    <cellStyle name="Input 2 5 3 2 12 2" xfId="16970" xr:uid="{00000000-0005-0000-0000-00006F400000}"/>
    <cellStyle name="Input 2 5 3 2 12 3" xfId="16971" xr:uid="{00000000-0005-0000-0000-000070400000}"/>
    <cellStyle name="Input 2 5 3 2 12 4" xfId="16972" xr:uid="{00000000-0005-0000-0000-000071400000}"/>
    <cellStyle name="Input 2 5 3 2 12 5" xfId="16973" xr:uid="{00000000-0005-0000-0000-000072400000}"/>
    <cellStyle name="Input 2 5 3 2 13" xfId="16974" xr:uid="{00000000-0005-0000-0000-000073400000}"/>
    <cellStyle name="Input 2 5 3 2 13 2" xfId="16975" xr:uid="{00000000-0005-0000-0000-000074400000}"/>
    <cellStyle name="Input 2 5 3 2 13 3" xfId="16976" xr:uid="{00000000-0005-0000-0000-000075400000}"/>
    <cellStyle name="Input 2 5 3 2 13 4" xfId="16977" xr:uid="{00000000-0005-0000-0000-000076400000}"/>
    <cellStyle name="Input 2 5 3 2 13 5" xfId="16978" xr:uid="{00000000-0005-0000-0000-000077400000}"/>
    <cellStyle name="Input 2 5 3 2 14" xfId="16979" xr:uid="{00000000-0005-0000-0000-000078400000}"/>
    <cellStyle name="Input 2 5 3 2 14 2" xfId="16980" xr:uid="{00000000-0005-0000-0000-000079400000}"/>
    <cellStyle name="Input 2 5 3 2 14 3" xfId="16981" xr:uid="{00000000-0005-0000-0000-00007A400000}"/>
    <cellStyle name="Input 2 5 3 2 14 4" xfId="16982" xr:uid="{00000000-0005-0000-0000-00007B400000}"/>
    <cellStyle name="Input 2 5 3 2 14 5" xfId="16983" xr:uid="{00000000-0005-0000-0000-00007C400000}"/>
    <cellStyle name="Input 2 5 3 2 15" xfId="16984" xr:uid="{00000000-0005-0000-0000-00007D400000}"/>
    <cellStyle name="Input 2 5 3 2 15 2" xfId="16985" xr:uid="{00000000-0005-0000-0000-00007E400000}"/>
    <cellStyle name="Input 2 5 3 2 15 3" xfId="16986" xr:uid="{00000000-0005-0000-0000-00007F400000}"/>
    <cellStyle name="Input 2 5 3 2 15 4" xfId="16987" xr:uid="{00000000-0005-0000-0000-000080400000}"/>
    <cellStyle name="Input 2 5 3 2 15 5" xfId="16988" xr:uid="{00000000-0005-0000-0000-000081400000}"/>
    <cellStyle name="Input 2 5 3 2 16" xfId="16989" xr:uid="{00000000-0005-0000-0000-000082400000}"/>
    <cellStyle name="Input 2 5 3 2 16 2" xfId="16990" xr:uid="{00000000-0005-0000-0000-000083400000}"/>
    <cellStyle name="Input 2 5 3 2 16 3" xfId="16991" xr:uid="{00000000-0005-0000-0000-000084400000}"/>
    <cellStyle name="Input 2 5 3 2 16 4" xfId="16992" xr:uid="{00000000-0005-0000-0000-000085400000}"/>
    <cellStyle name="Input 2 5 3 2 16 5" xfId="16993" xr:uid="{00000000-0005-0000-0000-000086400000}"/>
    <cellStyle name="Input 2 5 3 2 17" xfId="16994" xr:uid="{00000000-0005-0000-0000-000087400000}"/>
    <cellStyle name="Input 2 5 3 2 17 2" xfId="16995" xr:uid="{00000000-0005-0000-0000-000088400000}"/>
    <cellStyle name="Input 2 5 3 2 17 3" xfId="16996" xr:uid="{00000000-0005-0000-0000-000089400000}"/>
    <cellStyle name="Input 2 5 3 2 17 4" xfId="16997" xr:uid="{00000000-0005-0000-0000-00008A400000}"/>
    <cellStyle name="Input 2 5 3 2 17 5" xfId="16998" xr:uid="{00000000-0005-0000-0000-00008B400000}"/>
    <cellStyle name="Input 2 5 3 2 18" xfId="16999" xr:uid="{00000000-0005-0000-0000-00008C400000}"/>
    <cellStyle name="Input 2 5 3 2 2" xfId="17000" xr:uid="{00000000-0005-0000-0000-00008D400000}"/>
    <cellStyle name="Input 2 5 3 2 2 10" xfId="17001" xr:uid="{00000000-0005-0000-0000-00008E400000}"/>
    <cellStyle name="Input 2 5 3 2 2 10 2" xfId="17002" xr:uid="{00000000-0005-0000-0000-00008F400000}"/>
    <cellStyle name="Input 2 5 3 2 2 10 3" xfId="17003" xr:uid="{00000000-0005-0000-0000-000090400000}"/>
    <cellStyle name="Input 2 5 3 2 2 10 4" xfId="17004" xr:uid="{00000000-0005-0000-0000-000091400000}"/>
    <cellStyle name="Input 2 5 3 2 2 10 5" xfId="17005" xr:uid="{00000000-0005-0000-0000-000092400000}"/>
    <cellStyle name="Input 2 5 3 2 2 11" xfId="17006" xr:uid="{00000000-0005-0000-0000-000093400000}"/>
    <cellStyle name="Input 2 5 3 2 2 11 2" xfId="17007" xr:uid="{00000000-0005-0000-0000-000094400000}"/>
    <cellStyle name="Input 2 5 3 2 2 11 3" xfId="17008" xr:uid="{00000000-0005-0000-0000-000095400000}"/>
    <cellStyle name="Input 2 5 3 2 2 11 4" xfId="17009" xr:uid="{00000000-0005-0000-0000-000096400000}"/>
    <cellStyle name="Input 2 5 3 2 2 11 5" xfId="17010" xr:uid="{00000000-0005-0000-0000-000097400000}"/>
    <cellStyle name="Input 2 5 3 2 2 12" xfId="17011" xr:uid="{00000000-0005-0000-0000-000098400000}"/>
    <cellStyle name="Input 2 5 3 2 2 12 2" xfId="17012" xr:uid="{00000000-0005-0000-0000-000099400000}"/>
    <cellStyle name="Input 2 5 3 2 2 12 3" xfId="17013" xr:uid="{00000000-0005-0000-0000-00009A400000}"/>
    <cellStyle name="Input 2 5 3 2 2 12 4" xfId="17014" xr:uid="{00000000-0005-0000-0000-00009B400000}"/>
    <cellStyle name="Input 2 5 3 2 2 12 5" xfId="17015" xr:uid="{00000000-0005-0000-0000-00009C400000}"/>
    <cellStyle name="Input 2 5 3 2 2 13" xfId="17016" xr:uid="{00000000-0005-0000-0000-00009D400000}"/>
    <cellStyle name="Input 2 5 3 2 2 13 2" xfId="17017" xr:uid="{00000000-0005-0000-0000-00009E400000}"/>
    <cellStyle name="Input 2 5 3 2 2 13 3" xfId="17018" xr:uid="{00000000-0005-0000-0000-00009F400000}"/>
    <cellStyle name="Input 2 5 3 2 2 13 4" xfId="17019" xr:uid="{00000000-0005-0000-0000-0000A0400000}"/>
    <cellStyle name="Input 2 5 3 2 2 13 5" xfId="17020" xr:uid="{00000000-0005-0000-0000-0000A1400000}"/>
    <cellStyle name="Input 2 5 3 2 2 14" xfId="17021" xr:uid="{00000000-0005-0000-0000-0000A2400000}"/>
    <cellStyle name="Input 2 5 3 2 2 14 2" xfId="17022" xr:uid="{00000000-0005-0000-0000-0000A3400000}"/>
    <cellStyle name="Input 2 5 3 2 2 14 3" xfId="17023" xr:uid="{00000000-0005-0000-0000-0000A4400000}"/>
    <cellStyle name="Input 2 5 3 2 2 14 4" xfId="17024" xr:uid="{00000000-0005-0000-0000-0000A5400000}"/>
    <cellStyle name="Input 2 5 3 2 2 14 5" xfId="17025" xr:uid="{00000000-0005-0000-0000-0000A6400000}"/>
    <cellStyle name="Input 2 5 3 2 2 15" xfId="17026" xr:uid="{00000000-0005-0000-0000-0000A7400000}"/>
    <cellStyle name="Input 2 5 3 2 2 15 2" xfId="17027" xr:uid="{00000000-0005-0000-0000-0000A8400000}"/>
    <cellStyle name="Input 2 5 3 2 2 15 3" xfId="17028" xr:uid="{00000000-0005-0000-0000-0000A9400000}"/>
    <cellStyle name="Input 2 5 3 2 2 15 4" xfId="17029" xr:uid="{00000000-0005-0000-0000-0000AA400000}"/>
    <cellStyle name="Input 2 5 3 2 2 15 5" xfId="17030" xr:uid="{00000000-0005-0000-0000-0000AB400000}"/>
    <cellStyle name="Input 2 5 3 2 2 16" xfId="17031" xr:uid="{00000000-0005-0000-0000-0000AC400000}"/>
    <cellStyle name="Input 2 5 3 2 2 16 2" xfId="17032" xr:uid="{00000000-0005-0000-0000-0000AD400000}"/>
    <cellStyle name="Input 2 5 3 2 2 16 3" xfId="17033" xr:uid="{00000000-0005-0000-0000-0000AE400000}"/>
    <cellStyle name="Input 2 5 3 2 2 16 4" xfId="17034" xr:uid="{00000000-0005-0000-0000-0000AF400000}"/>
    <cellStyle name="Input 2 5 3 2 2 16 5" xfId="17035" xr:uid="{00000000-0005-0000-0000-0000B0400000}"/>
    <cellStyle name="Input 2 5 3 2 2 17" xfId="17036" xr:uid="{00000000-0005-0000-0000-0000B1400000}"/>
    <cellStyle name="Input 2 5 3 2 2 17 2" xfId="17037" xr:uid="{00000000-0005-0000-0000-0000B2400000}"/>
    <cellStyle name="Input 2 5 3 2 2 17 3" xfId="17038" xr:uid="{00000000-0005-0000-0000-0000B3400000}"/>
    <cellStyle name="Input 2 5 3 2 2 17 4" xfId="17039" xr:uid="{00000000-0005-0000-0000-0000B4400000}"/>
    <cellStyle name="Input 2 5 3 2 2 17 5" xfId="17040" xr:uid="{00000000-0005-0000-0000-0000B5400000}"/>
    <cellStyle name="Input 2 5 3 2 2 18" xfId="17041" xr:uid="{00000000-0005-0000-0000-0000B6400000}"/>
    <cellStyle name="Input 2 5 3 2 2 2" xfId="17042" xr:uid="{00000000-0005-0000-0000-0000B7400000}"/>
    <cellStyle name="Input 2 5 3 2 2 2 10" xfId="17043" xr:uid="{00000000-0005-0000-0000-0000B8400000}"/>
    <cellStyle name="Input 2 5 3 2 2 2 2" xfId="17044" xr:uid="{00000000-0005-0000-0000-0000B9400000}"/>
    <cellStyle name="Input 2 5 3 2 2 2 2 2" xfId="17045" xr:uid="{00000000-0005-0000-0000-0000BA400000}"/>
    <cellStyle name="Input 2 5 3 2 2 2 2 2 2" xfId="17046" xr:uid="{00000000-0005-0000-0000-0000BB400000}"/>
    <cellStyle name="Input 2 5 3 2 2 2 2 2 3" xfId="17047" xr:uid="{00000000-0005-0000-0000-0000BC400000}"/>
    <cellStyle name="Input 2 5 3 2 2 2 2 2 4" xfId="17048" xr:uid="{00000000-0005-0000-0000-0000BD400000}"/>
    <cellStyle name="Input 2 5 3 2 2 2 2 2 5" xfId="17049" xr:uid="{00000000-0005-0000-0000-0000BE400000}"/>
    <cellStyle name="Input 2 5 3 2 2 2 2 2 6" xfId="17050" xr:uid="{00000000-0005-0000-0000-0000BF400000}"/>
    <cellStyle name="Input 2 5 3 2 2 2 2 2 7" xfId="17051" xr:uid="{00000000-0005-0000-0000-0000C0400000}"/>
    <cellStyle name="Input 2 5 3 2 2 2 2 3" xfId="17052" xr:uid="{00000000-0005-0000-0000-0000C1400000}"/>
    <cellStyle name="Input 2 5 3 2 2 2 2 4" xfId="17053" xr:uid="{00000000-0005-0000-0000-0000C2400000}"/>
    <cellStyle name="Input 2 5 3 2 2 2 3" xfId="17054" xr:uid="{00000000-0005-0000-0000-0000C3400000}"/>
    <cellStyle name="Input 2 5 3 2 2 2 3 2" xfId="17055" xr:uid="{00000000-0005-0000-0000-0000C4400000}"/>
    <cellStyle name="Input 2 5 3 2 2 2 3 2 2" xfId="17056" xr:uid="{00000000-0005-0000-0000-0000C5400000}"/>
    <cellStyle name="Input 2 5 3 2 2 2 3 2 3" xfId="17057" xr:uid="{00000000-0005-0000-0000-0000C6400000}"/>
    <cellStyle name="Input 2 5 3 2 2 2 3 2 4" xfId="17058" xr:uid="{00000000-0005-0000-0000-0000C7400000}"/>
    <cellStyle name="Input 2 5 3 2 2 2 3 2 5" xfId="17059" xr:uid="{00000000-0005-0000-0000-0000C8400000}"/>
    <cellStyle name="Input 2 5 3 2 2 2 3 2 6" xfId="17060" xr:uid="{00000000-0005-0000-0000-0000C9400000}"/>
    <cellStyle name="Input 2 5 3 2 2 2 3 2 7" xfId="17061" xr:uid="{00000000-0005-0000-0000-0000CA400000}"/>
    <cellStyle name="Input 2 5 3 2 2 2 3 3" xfId="17062" xr:uid="{00000000-0005-0000-0000-0000CB400000}"/>
    <cellStyle name="Input 2 5 3 2 2 2 3 4" xfId="17063" xr:uid="{00000000-0005-0000-0000-0000CC400000}"/>
    <cellStyle name="Input 2 5 3 2 2 2 4" xfId="17064" xr:uid="{00000000-0005-0000-0000-0000CD400000}"/>
    <cellStyle name="Input 2 5 3 2 2 2 4 2" xfId="17065" xr:uid="{00000000-0005-0000-0000-0000CE400000}"/>
    <cellStyle name="Input 2 5 3 2 2 2 4 2 2" xfId="17066" xr:uid="{00000000-0005-0000-0000-0000CF400000}"/>
    <cellStyle name="Input 2 5 3 2 2 2 4 2 3" xfId="17067" xr:uid="{00000000-0005-0000-0000-0000D0400000}"/>
    <cellStyle name="Input 2 5 3 2 2 2 4 2 4" xfId="17068" xr:uid="{00000000-0005-0000-0000-0000D1400000}"/>
    <cellStyle name="Input 2 5 3 2 2 2 4 2 5" xfId="17069" xr:uid="{00000000-0005-0000-0000-0000D2400000}"/>
    <cellStyle name="Input 2 5 3 2 2 2 4 2 6" xfId="17070" xr:uid="{00000000-0005-0000-0000-0000D3400000}"/>
    <cellStyle name="Input 2 5 3 2 2 2 4 2 7" xfId="17071" xr:uid="{00000000-0005-0000-0000-0000D4400000}"/>
    <cellStyle name="Input 2 5 3 2 2 2 4 3" xfId="17072" xr:uid="{00000000-0005-0000-0000-0000D5400000}"/>
    <cellStyle name="Input 2 5 3 2 2 2 4 4" xfId="17073" xr:uid="{00000000-0005-0000-0000-0000D6400000}"/>
    <cellStyle name="Input 2 5 3 2 2 2 5" xfId="17074" xr:uid="{00000000-0005-0000-0000-0000D7400000}"/>
    <cellStyle name="Input 2 5 3 2 2 2 5 2" xfId="17075" xr:uid="{00000000-0005-0000-0000-0000D8400000}"/>
    <cellStyle name="Input 2 5 3 2 2 2 5 3" xfId="17076" xr:uid="{00000000-0005-0000-0000-0000D9400000}"/>
    <cellStyle name="Input 2 5 3 2 2 2 5 4" xfId="17077" xr:uid="{00000000-0005-0000-0000-0000DA400000}"/>
    <cellStyle name="Input 2 5 3 2 2 2 5 5" xfId="17078" xr:uid="{00000000-0005-0000-0000-0000DB400000}"/>
    <cellStyle name="Input 2 5 3 2 2 2 5 6" xfId="17079" xr:uid="{00000000-0005-0000-0000-0000DC400000}"/>
    <cellStyle name="Input 2 5 3 2 2 2 5 7" xfId="17080" xr:uid="{00000000-0005-0000-0000-0000DD400000}"/>
    <cellStyle name="Input 2 5 3 2 2 2 5 8" xfId="17081" xr:uid="{00000000-0005-0000-0000-0000DE400000}"/>
    <cellStyle name="Input 2 5 3 2 2 2 6" xfId="17082" xr:uid="{00000000-0005-0000-0000-0000DF400000}"/>
    <cellStyle name="Input 2 5 3 2 2 2 6 2" xfId="17083" xr:uid="{00000000-0005-0000-0000-0000E0400000}"/>
    <cellStyle name="Input 2 5 3 2 2 2 6 3" xfId="17084" xr:uid="{00000000-0005-0000-0000-0000E1400000}"/>
    <cellStyle name="Input 2 5 3 2 2 2 6 4" xfId="17085" xr:uid="{00000000-0005-0000-0000-0000E2400000}"/>
    <cellStyle name="Input 2 5 3 2 2 2 6 5" xfId="17086" xr:uid="{00000000-0005-0000-0000-0000E3400000}"/>
    <cellStyle name="Input 2 5 3 2 2 2 6 6" xfId="17087" xr:uid="{00000000-0005-0000-0000-0000E4400000}"/>
    <cellStyle name="Input 2 5 3 2 2 2 6 7" xfId="17088" xr:uid="{00000000-0005-0000-0000-0000E5400000}"/>
    <cellStyle name="Input 2 5 3 2 2 2 7" xfId="17089" xr:uid="{00000000-0005-0000-0000-0000E6400000}"/>
    <cellStyle name="Input 2 5 3 2 2 2 8" xfId="17090" xr:uid="{00000000-0005-0000-0000-0000E7400000}"/>
    <cellStyle name="Input 2 5 3 2 2 2 9" xfId="17091" xr:uid="{00000000-0005-0000-0000-0000E8400000}"/>
    <cellStyle name="Input 2 5 3 2 2 3" xfId="17092" xr:uid="{00000000-0005-0000-0000-0000E9400000}"/>
    <cellStyle name="Input 2 5 3 2 2 3 2" xfId="17093" xr:uid="{00000000-0005-0000-0000-0000EA400000}"/>
    <cellStyle name="Input 2 5 3 2 2 3 2 2" xfId="17094" xr:uid="{00000000-0005-0000-0000-0000EB400000}"/>
    <cellStyle name="Input 2 5 3 2 2 3 2 3" xfId="17095" xr:uid="{00000000-0005-0000-0000-0000EC400000}"/>
    <cellStyle name="Input 2 5 3 2 2 3 2 4" xfId="17096" xr:uid="{00000000-0005-0000-0000-0000ED400000}"/>
    <cellStyle name="Input 2 5 3 2 2 3 2 5" xfId="17097" xr:uid="{00000000-0005-0000-0000-0000EE400000}"/>
    <cellStyle name="Input 2 5 3 2 2 3 2 6" xfId="17098" xr:uid="{00000000-0005-0000-0000-0000EF400000}"/>
    <cellStyle name="Input 2 5 3 2 2 3 2 7" xfId="17099" xr:uid="{00000000-0005-0000-0000-0000F0400000}"/>
    <cellStyle name="Input 2 5 3 2 2 3 3" xfId="17100" xr:uid="{00000000-0005-0000-0000-0000F1400000}"/>
    <cellStyle name="Input 2 5 3 2 2 3 4" xfId="17101" xr:uid="{00000000-0005-0000-0000-0000F2400000}"/>
    <cellStyle name="Input 2 5 3 2 2 3 5" xfId="17102" xr:uid="{00000000-0005-0000-0000-0000F3400000}"/>
    <cellStyle name="Input 2 5 3 2 2 4" xfId="17103" xr:uid="{00000000-0005-0000-0000-0000F4400000}"/>
    <cellStyle name="Input 2 5 3 2 2 4 2" xfId="17104" xr:uid="{00000000-0005-0000-0000-0000F5400000}"/>
    <cellStyle name="Input 2 5 3 2 2 4 2 2" xfId="17105" xr:uid="{00000000-0005-0000-0000-0000F6400000}"/>
    <cellStyle name="Input 2 5 3 2 2 4 2 3" xfId="17106" xr:uid="{00000000-0005-0000-0000-0000F7400000}"/>
    <cellStyle name="Input 2 5 3 2 2 4 2 4" xfId="17107" xr:uid="{00000000-0005-0000-0000-0000F8400000}"/>
    <cellStyle name="Input 2 5 3 2 2 4 2 5" xfId="17108" xr:uid="{00000000-0005-0000-0000-0000F9400000}"/>
    <cellStyle name="Input 2 5 3 2 2 4 2 6" xfId="17109" xr:uid="{00000000-0005-0000-0000-0000FA400000}"/>
    <cellStyle name="Input 2 5 3 2 2 4 2 7" xfId="17110" xr:uid="{00000000-0005-0000-0000-0000FB400000}"/>
    <cellStyle name="Input 2 5 3 2 2 4 3" xfId="17111" xr:uid="{00000000-0005-0000-0000-0000FC400000}"/>
    <cellStyle name="Input 2 5 3 2 2 4 4" xfId="17112" xr:uid="{00000000-0005-0000-0000-0000FD400000}"/>
    <cellStyle name="Input 2 5 3 2 2 4 5" xfId="17113" xr:uid="{00000000-0005-0000-0000-0000FE400000}"/>
    <cellStyle name="Input 2 5 3 2 2 5" xfId="17114" xr:uid="{00000000-0005-0000-0000-0000FF400000}"/>
    <cellStyle name="Input 2 5 3 2 2 5 2" xfId="17115" xr:uid="{00000000-0005-0000-0000-000000410000}"/>
    <cellStyle name="Input 2 5 3 2 2 5 2 2" xfId="17116" xr:uid="{00000000-0005-0000-0000-000001410000}"/>
    <cellStyle name="Input 2 5 3 2 2 5 2 3" xfId="17117" xr:uid="{00000000-0005-0000-0000-000002410000}"/>
    <cellStyle name="Input 2 5 3 2 2 5 2 4" xfId="17118" xr:uid="{00000000-0005-0000-0000-000003410000}"/>
    <cellStyle name="Input 2 5 3 2 2 5 2 5" xfId="17119" xr:uid="{00000000-0005-0000-0000-000004410000}"/>
    <cellStyle name="Input 2 5 3 2 2 5 2 6" xfId="17120" xr:uid="{00000000-0005-0000-0000-000005410000}"/>
    <cellStyle name="Input 2 5 3 2 2 5 2 7" xfId="17121" xr:uid="{00000000-0005-0000-0000-000006410000}"/>
    <cellStyle name="Input 2 5 3 2 2 5 3" xfId="17122" xr:uid="{00000000-0005-0000-0000-000007410000}"/>
    <cellStyle name="Input 2 5 3 2 2 5 4" xfId="17123" xr:uid="{00000000-0005-0000-0000-000008410000}"/>
    <cellStyle name="Input 2 5 3 2 2 5 5" xfId="17124" xr:uid="{00000000-0005-0000-0000-000009410000}"/>
    <cellStyle name="Input 2 5 3 2 2 6" xfId="17125" xr:uid="{00000000-0005-0000-0000-00000A410000}"/>
    <cellStyle name="Input 2 5 3 2 2 6 2" xfId="17126" xr:uid="{00000000-0005-0000-0000-00000B410000}"/>
    <cellStyle name="Input 2 5 3 2 2 6 3" xfId="17127" xr:uid="{00000000-0005-0000-0000-00000C410000}"/>
    <cellStyle name="Input 2 5 3 2 2 6 4" xfId="17128" xr:uid="{00000000-0005-0000-0000-00000D410000}"/>
    <cellStyle name="Input 2 5 3 2 2 6 5" xfId="17129" xr:uid="{00000000-0005-0000-0000-00000E410000}"/>
    <cellStyle name="Input 2 5 3 2 2 6 6" xfId="17130" xr:uid="{00000000-0005-0000-0000-00000F410000}"/>
    <cellStyle name="Input 2 5 3 2 2 6 7" xfId="17131" xr:uid="{00000000-0005-0000-0000-000010410000}"/>
    <cellStyle name="Input 2 5 3 2 2 6 8" xfId="17132" xr:uid="{00000000-0005-0000-0000-000011410000}"/>
    <cellStyle name="Input 2 5 3 2 2 7" xfId="17133" xr:uid="{00000000-0005-0000-0000-000012410000}"/>
    <cellStyle name="Input 2 5 3 2 2 7 2" xfId="17134" xr:uid="{00000000-0005-0000-0000-000013410000}"/>
    <cellStyle name="Input 2 5 3 2 2 7 3" xfId="17135" xr:uid="{00000000-0005-0000-0000-000014410000}"/>
    <cellStyle name="Input 2 5 3 2 2 7 4" xfId="17136" xr:uid="{00000000-0005-0000-0000-000015410000}"/>
    <cellStyle name="Input 2 5 3 2 2 7 5" xfId="17137" xr:uid="{00000000-0005-0000-0000-000016410000}"/>
    <cellStyle name="Input 2 5 3 2 2 7 6" xfId="17138" xr:uid="{00000000-0005-0000-0000-000017410000}"/>
    <cellStyle name="Input 2 5 3 2 2 7 7" xfId="17139" xr:uid="{00000000-0005-0000-0000-000018410000}"/>
    <cellStyle name="Input 2 5 3 2 2 8" xfId="17140" xr:uid="{00000000-0005-0000-0000-000019410000}"/>
    <cellStyle name="Input 2 5 3 2 2 8 2" xfId="17141" xr:uid="{00000000-0005-0000-0000-00001A410000}"/>
    <cellStyle name="Input 2 5 3 2 2 8 3" xfId="17142" xr:uid="{00000000-0005-0000-0000-00001B410000}"/>
    <cellStyle name="Input 2 5 3 2 2 8 4" xfId="17143" xr:uid="{00000000-0005-0000-0000-00001C410000}"/>
    <cellStyle name="Input 2 5 3 2 2 8 5" xfId="17144" xr:uid="{00000000-0005-0000-0000-00001D410000}"/>
    <cellStyle name="Input 2 5 3 2 2 9" xfId="17145" xr:uid="{00000000-0005-0000-0000-00001E410000}"/>
    <cellStyle name="Input 2 5 3 2 2 9 2" xfId="17146" xr:uid="{00000000-0005-0000-0000-00001F410000}"/>
    <cellStyle name="Input 2 5 3 2 2 9 3" xfId="17147" xr:uid="{00000000-0005-0000-0000-000020410000}"/>
    <cellStyle name="Input 2 5 3 2 2 9 4" xfId="17148" xr:uid="{00000000-0005-0000-0000-000021410000}"/>
    <cellStyle name="Input 2 5 3 2 2 9 5" xfId="17149" xr:uid="{00000000-0005-0000-0000-000022410000}"/>
    <cellStyle name="Input 2 5 3 2 3" xfId="17150" xr:uid="{00000000-0005-0000-0000-000023410000}"/>
    <cellStyle name="Input 2 5 3 2 3 10" xfId="17151" xr:uid="{00000000-0005-0000-0000-000024410000}"/>
    <cellStyle name="Input 2 5 3 2 3 2" xfId="17152" xr:uid="{00000000-0005-0000-0000-000025410000}"/>
    <cellStyle name="Input 2 5 3 2 3 2 2" xfId="17153" xr:uid="{00000000-0005-0000-0000-000026410000}"/>
    <cellStyle name="Input 2 5 3 2 3 2 2 2" xfId="17154" xr:uid="{00000000-0005-0000-0000-000027410000}"/>
    <cellStyle name="Input 2 5 3 2 3 2 2 3" xfId="17155" xr:uid="{00000000-0005-0000-0000-000028410000}"/>
    <cellStyle name="Input 2 5 3 2 3 2 2 4" xfId="17156" xr:uid="{00000000-0005-0000-0000-000029410000}"/>
    <cellStyle name="Input 2 5 3 2 3 2 2 5" xfId="17157" xr:uid="{00000000-0005-0000-0000-00002A410000}"/>
    <cellStyle name="Input 2 5 3 2 3 2 2 6" xfId="17158" xr:uid="{00000000-0005-0000-0000-00002B410000}"/>
    <cellStyle name="Input 2 5 3 2 3 2 2 7" xfId="17159" xr:uid="{00000000-0005-0000-0000-00002C410000}"/>
    <cellStyle name="Input 2 5 3 2 3 2 3" xfId="17160" xr:uid="{00000000-0005-0000-0000-00002D410000}"/>
    <cellStyle name="Input 2 5 3 2 3 2 4" xfId="17161" xr:uid="{00000000-0005-0000-0000-00002E410000}"/>
    <cellStyle name="Input 2 5 3 2 3 3" xfId="17162" xr:uid="{00000000-0005-0000-0000-00002F410000}"/>
    <cellStyle name="Input 2 5 3 2 3 3 2" xfId="17163" xr:uid="{00000000-0005-0000-0000-000030410000}"/>
    <cellStyle name="Input 2 5 3 2 3 3 2 2" xfId="17164" xr:uid="{00000000-0005-0000-0000-000031410000}"/>
    <cellStyle name="Input 2 5 3 2 3 3 2 3" xfId="17165" xr:uid="{00000000-0005-0000-0000-000032410000}"/>
    <cellStyle name="Input 2 5 3 2 3 3 2 4" xfId="17166" xr:uid="{00000000-0005-0000-0000-000033410000}"/>
    <cellStyle name="Input 2 5 3 2 3 3 2 5" xfId="17167" xr:uid="{00000000-0005-0000-0000-000034410000}"/>
    <cellStyle name="Input 2 5 3 2 3 3 2 6" xfId="17168" xr:uid="{00000000-0005-0000-0000-000035410000}"/>
    <cellStyle name="Input 2 5 3 2 3 3 2 7" xfId="17169" xr:uid="{00000000-0005-0000-0000-000036410000}"/>
    <cellStyle name="Input 2 5 3 2 3 3 3" xfId="17170" xr:uid="{00000000-0005-0000-0000-000037410000}"/>
    <cellStyle name="Input 2 5 3 2 3 3 4" xfId="17171" xr:uid="{00000000-0005-0000-0000-000038410000}"/>
    <cellStyle name="Input 2 5 3 2 3 4" xfId="17172" xr:uid="{00000000-0005-0000-0000-000039410000}"/>
    <cellStyle name="Input 2 5 3 2 3 4 2" xfId="17173" xr:uid="{00000000-0005-0000-0000-00003A410000}"/>
    <cellStyle name="Input 2 5 3 2 3 4 2 2" xfId="17174" xr:uid="{00000000-0005-0000-0000-00003B410000}"/>
    <cellStyle name="Input 2 5 3 2 3 4 2 3" xfId="17175" xr:uid="{00000000-0005-0000-0000-00003C410000}"/>
    <cellStyle name="Input 2 5 3 2 3 4 2 4" xfId="17176" xr:uid="{00000000-0005-0000-0000-00003D410000}"/>
    <cellStyle name="Input 2 5 3 2 3 4 2 5" xfId="17177" xr:uid="{00000000-0005-0000-0000-00003E410000}"/>
    <cellStyle name="Input 2 5 3 2 3 4 2 6" xfId="17178" xr:uid="{00000000-0005-0000-0000-00003F410000}"/>
    <cellStyle name="Input 2 5 3 2 3 4 2 7" xfId="17179" xr:uid="{00000000-0005-0000-0000-000040410000}"/>
    <cellStyle name="Input 2 5 3 2 3 4 3" xfId="17180" xr:uid="{00000000-0005-0000-0000-000041410000}"/>
    <cellStyle name="Input 2 5 3 2 3 4 4" xfId="17181" xr:uid="{00000000-0005-0000-0000-000042410000}"/>
    <cellStyle name="Input 2 5 3 2 3 5" xfId="17182" xr:uid="{00000000-0005-0000-0000-000043410000}"/>
    <cellStyle name="Input 2 5 3 2 3 5 2" xfId="17183" xr:uid="{00000000-0005-0000-0000-000044410000}"/>
    <cellStyle name="Input 2 5 3 2 3 5 3" xfId="17184" xr:uid="{00000000-0005-0000-0000-000045410000}"/>
    <cellStyle name="Input 2 5 3 2 3 5 4" xfId="17185" xr:uid="{00000000-0005-0000-0000-000046410000}"/>
    <cellStyle name="Input 2 5 3 2 3 5 5" xfId="17186" xr:uid="{00000000-0005-0000-0000-000047410000}"/>
    <cellStyle name="Input 2 5 3 2 3 5 6" xfId="17187" xr:uid="{00000000-0005-0000-0000-000048410000}"/>
    <cellStyle name="Input 2 5 3 2 3 5 7" xfId="17188" xr:uid="{00000000-0005-0000-0000-000049410000}"/>
    <cellStyle name="Input 2 5 3 2 3 5 8" xfId="17189" xr:uid="{00000000-0005-0000-0000-00004A410000}"/>
    <cellStyle name="Input 2 5 3 2 3 6" xfId="17190" xr:uid="{00000000-0005-0000-0000-00004B410000}"/>
    <cellStyle name="Input 2 5 3 2 3 6 2" xfId="17191" xr:uid="{00000000-0005-0000-0000-00004C410000}"/>
    <cellStyle name="Input 2 5 3 2 3 6 3" xfId="17192" xr:uid="{00000000-0005-0000-0000-00004D410000}"/>
    <cellStyle name="Input 2 5 3 2 3 6 4" xfId="17193" xr:uid="{00000000-0005-0000-0000-00004E410000}"/>
    <cellStyle name="Input 2 5 3 2 3 6 5" xfId="17194" xr:uid="{00000000-0005-0000-0000-00004F410000}"/>
    <cellStyle name="Input 2 5 3 2 3 6 6" xfId="17195" xr:uid="{00000000-0005-0000-0000-000050410000}"/>
    <cellStyle name="Input 2 5 3 2 3 6 7" xfId="17196" xr:uid="{00000000-0005-0000-0000-000051410000}"/>
    <cellStyle name="Input 2 5 3 2 3 7" xfId="17197" xr:uid="{00000000-0005-0000-0000-000052410000}"/>
    <cellStyle name="Input 2 5 3 2 3 8" xfId="17198" xr:uid="{00000000-0005-0000-0000-000053410000}"/>
    <cellStyle name="Input 2 5 3 2 3 9" xfId="17199" xr:uid="{00000000-0005-0000-0000-000054410000}"/>
    <cellStyle name="Input 2 5 3 2 4" xfId="17200" xr:uid="{00000000-0005-0000-0000-000055410000}"/>
    <cellStyle name="Input 2 5 3 2 4 10" xfId="17201" xr:uid="{00000000-0005-0000-0000-000056410000}"/>
    <cellStyle name="Input 2 5 3 2 4 2" xfId="17202" xr:uid="{00000000-0005-0000-0000-000057410000}"/>
    <cellStyle name="Input 2 5 3 2 4 2 2" xfId="17203" xr:uid="{00000000-0005-0000-0000-000058410000}"/>
    <cellStyle name="Input 2 5 3 2 4 2 2 2" xfId="17204" xr:uid="{00000000-0005-0000-0000-000059410000}"/>
    <cellStyle name="Input 2 5 3 2 4 2 2 3" xfId="17205" xr:uid="{00000000-0005-0000-0000-00005A410000}"/>
    <cellStyle name="Input 2 5 3 2 4 2 2 4" xfId="17206" xr:uid="{00000000-0005-0000-0000-00005B410000}"/>
    <cellStyle name="Input 2 5 3 2 4 2 2 5" xfId="17207" xr:uid="{00000000-0005-0000-0000-00005C410000}"/>
    <cellStyle name="Input 2 5 3 2 4 2 2 6" xfId="17208" xr:uid="{00000000-0005-0000-0000-00005D410000}"/>
    <cellStyle name="Input 2 5 3 2 4 2 2 7" xfId="17209" xr:uid="{00000000-0005-0000-0000-00005E410000}"/>
    <cellStyle name="Input 2 5 3 2 4 2 3" xfId="17210" xr:uid="{00000000-0005-0000-0000-00005F410000}"/>
    <cellStyle name="Input 2 5 3 2 4 2 4" xfId="17211" xr:uid="{00000000-0005-0000-0000-000060410000}"/>
    <cellStyle name="Input 2 5 3 2 4 3" xfId="17212" xr:uid="{00000000-0005-0000-0000-000061410000}"/>
    <cellStyle name="Input 2 5 3 2 4 3 2" xfId="17213" xr:uid="{00000000-0005-0000-0000-000062410000}"/>
    <cellStyle name="Input 2 5 3 2 4 3 2 2" xfId="17214" xr:uid="{00000000-0005-0000-0000-000063410000}"/>
    <cellStyle name="Input 2 5 3 2 4 3 2 3" xfId="17215" xr:uid="{00000000-0005-0000-0000-000064410000}"/>
    <cellStyle name="Input 2 5 3 2 4 3 2 4" xfId="17216" xr:uid="{00000000-0005-0000-0000-000065410000}"/>
    <cellStyle name="Input 2 5 3 2 4 3 2 5" xfId="17217" xr:uid="{00000000-0005-0000-0000-000066410000}"/>
    <cellStyle name="Input 2 5 3 2 4 3 2 6" xfId="17218" xr:uid="{00000000-0005-0000-0000-000067410000}"/>
    <cellStyle name="Input 2 5 3 2 4 3 2 7" xfId="17219" xr:uid="{00000000-0005-0000-0000-000068410000}"/>
    <cellStyle name="Input 2 5 3 2 4 3 3" xfId="17220" xr:uid="{00000000-0005-0000-0000-000069410000}"/>
    <cellStyle name="Input 2 5 3 2 4 3 4" xfId="17221" xr:uid="{00000000-0005-0000-0000-00006A410000}"/>
    <cellStyle name="Input 2 5 3 2 4 4" xfId="17222" xr:uid="{00000000-0005-0000-0000-00006B410000}"/>
    <cellStyle name="Input 2 5 3 2 4 4 2" xfId="17223" xr:uid="{00000000-0005-0000-0000-00006C410000}"/>
    <cellStyle name="Input 2 5 3 2 4 4 2 2" xfId="17224" xr:uid="{00000000-0005-0000-0000-00006D410000}"/>
    <cellStyle name="Input 2 5 3 2 4 4 2 3" xfId="17225" xr:uid="{00000000-0005-0000-0000-00006E410000}"/>
    <cellStyle name="Input 2 5 3 2 4 4 2 4" xfId="17226" xr:uid="{00000000-0005-0000-0000-00006F410000}"/>
    <cellStyle name="Input 2 5 3 2 4 4 2 5" xfId="17227" xr:uid="{00000000-0005-0000-0000-000070410000}"/>
    <cellStyle name="Input 2 5 3 2 4 4 2 6" xfId="17228" xr:uid="{00000000-0005-0000-0000-000071410000}"/>
    <cellStyle name="Input 2 5 3 2 4 4 2 7" xfId="17229" xr:uid="{00000000-0005-0000-0000-000072410000}"/>
    <cellStyle name="Input 2 5 3 2 4 4 3" xfId="17230" xr:uid="{00000000-0005-0000-0000-000073410000}"/>
    <cellStyle name="Input 2 5 3 2 4 4 4" xfId="17231" xr:uid="{00000000-0005-0000-0000-000074410000}"/>
    <cellStyle name="Input 2 5 3 2 4 5" xfId="17232" xr:uid="{00000000-0005-0000-0000-000075410000}"/>
    <cellStyle name="Input 2 5 3 2 4 5 2" xfId="17233" xr:uid="{00000000-0005-0000-0000-000076410000}"/>
    <cellStyle name="Input 2 5 3 2 4 5 3" xfId="17234" xr:uid="{00000000-0005-0000-0000-000077410000}"/>
    <cellStyle name="Input 2 5 3 2 4 5 4" xfId="17235" xr:uid="{00000000-0005-0000-0000-000078410000}"/>
    <cellStyle name="Input 2 5 3 2 4 5 5" xfId="17236" xr:uid="{00000000-0005-0000-0000-000079410000}"/>
    <cellStyle name="Input 2 5 3 2 4 5 6" xfId="17237" xr:uid="{00000000-0005-0000-0000-00007A410000}"/>
    <cellStyle name="Input 2 5 3 2 4 5 7" xfId="17238" xr:uid="{00000000-0005-0000-0000-00007B410000}"/>
    <cellStyle name="Input 2 5 3 2 4 5 8" xfId="17239" xr:uid="{00000000-0005-0000-0000-00007C410000}"/>
    <cellStyle name="Input 2 5 3 2 4 6" xfId="17240" xr:uid="{00000000-0005-0000-0000-00007D410000}"/>
    <cellStyle name="Input 2 5 3 2 4 6 2" xfId="17241" xr:uid="{00000000-0005-0000-0000-00007E410000}"/>
    <cellStyle name="Input 2 5 3 2 4 6 3" xfId="17242" xr:uid="{00000000-0005-0000-0000-00007F410000}"/>
    <cellStyle name="Input 2 5 3 2 4 6 4" xfId="17243" xr:uid="{00000000-0005-0000-0000-000080410000}"/>
    <cellStyle name="Input 2 5 3 2 4 6 5" xfId="17244" xr:uid="{00000000-0005-0000-0000-000081410000}"/>
    <cellStyle name="Input 2 5 3 2 4 6 6" xfId="17245" xr:uid="{00000000-0005-0000-0000-000082410000}"/>
    <cellStyle name="Input 2 5 3 2 4 6 7" xfId="17246" xr:uid="{00000000-0005-0000-0000-000083410000}"/>
    <cellStyle name="Input 2 5 3 2 4 7" xfId="17247" xr:uid="{00000000-0005-0000-0000-000084410000}"/>
    <cellStyle name="Input 2 5 3 2 4 8" xfId="17248" xr:uid="{00000000-0005-0000-0000-000085410000}"/>
    <cellStyle name="Input 2 5 3 2 4 9" xfId="17249" xr:uid="{00000000-0005-0000-0000-000086410000}"/>
    <cellStyle name="Input 2 5 3 2 5" xfId="17250" xr:uid="{00000000-0005-0000-0000-000087410000}"/>
    <cellStyle name="Input 2 5 3 2 5 2" xfId="17251" xr:uid="{00000000-0005-0000-0000-000088410000}"/>
    <cellStyle name="Input 2 5 3 2 5 2 2" xfId="17252" xr:uid="{00000000-0005-0000-0000-000089410000}"/>
    <cellStyle name="Input 2 5 3 2 5 2 3" xfId="17253" xr:uid="{00000000-0005-0000-0000-00008A410000}"/>
    <cellStyle name="Input 2 5 3 2 5 2 4" xfId="17254" xr:uid="{00000000-0005-0000-0000-00008B410000}"/>
    <cellStyle name="Input 2 5 3 2 5 2 5" xfId="17255" xr:uid="{00000000-0005-0000-0000-00008C410000}"/>
    <cellStyle name="Input 2 5 3 2 5 2 6" xfId="17256" xr:uid="{00000000-0005-0000-0000-00008D410000}"/>
    <cellStyle name="Input 2 5 3 2 5 2 7" xfId="17257" xr:uid="{00000000-0005-0000-0000-00008E410000}"/>
    <cellStyle name="Input 2 5 3 2 5 3" xfId="17258" xr:uid="{00000000-0005-0000-0000-00008F410000}"/>
    <cellStyle name="Input 2 5 3 2 5 4" xfId="17259" xr:uid="{00000000-0005-0000-0000-000090410000}"/>
    <cellStyle name="Input 2 5 3 2 5 5" xfId="17260" xr:uid="{00000000-0005-0000-0000-000091410000}"/>
    <cellStyle name="Input 2 5 3 2 6" xfId="17261" xr:uid="{00000000-0005-0000-0000-000092410000}"/>
    <cellStyle name="Input 2 5 3 2 6 2" xfId="17262" xr:uid="{00000000-0005-0000-0000-000093410000}"/>
    <cellStyle name="Input 2 5 3 2 6 2 2" xfId="17263" xr:uid="{00000000-0005-0000-0000-000094410000}"/>
    <cellStyle name="Input 2 5 3 2 6 2 3" xfId="17264" xr:uid="{00000000-0005-0000-0000-000095410000}"/>
    <cellStyle name="Input 2 5 3 2 6 2 4" xfId="17265" xr:uid="{00000000-0005-0000-0000-000096410000}"/>
    <cellStyle name="Input 2 5 3 2 6 2 5" xfId="17266" xr:uid="{00000000-0005-0000-0000-000097410000}"/>
    <cellStyle name="Input 2 5 3 2 6 2 6" xfId="17267" xr:uid="{00000000-0005-0000-0000-000098410000}"/>
    <cellStyle name="Input 2 5 3 2 6 2 7" xfId="17268" xr:uid="{00000000-0005-0000-0000-000099410000}"/>
    <cellStyle name="Input 2 5 3 2 6 3" xfId="17269" xr:uid="{00000000-0005-0000-0000-00009A410000}"/>
    <cellStyle name="Input 2 5 3 2 6 4" xfId="17270" xr:uid="{00000000-0005-0000-0000-00009B410000}"/>
    <cellStyle name="Input 2 5 3 2 6 5" xfId="17271" xr:uid="{00000000-0005-0000-0000-00009C410000}"/>
    <cellStyle name="Input 2 5 3 2 7" xfId="17272" xr:uid="{00000000-0005-0000-0000-00009D410000}"/>
    <cellStyle name="Input 2 5 3 2 7 2" xfId="17273" xr:uid="{00000000-0005-0000-0000-00009E410000}"/>
    <cellStyle name="Input 2 5 3 2 7 2 2" xfId="17274" xr:uid="{00000000-0005-0000-0000-00009F410000}"/>
    <cellStyle name="Input 2 5 3 2 7 2 3" xfId="17275" xr:uid="{00000000-0005-0000-0000-0000A0410000}"/>
    <cellStyle name="Input 2 5 3 2 7 2 4" xfId="17276" xr:uid="{00000000-0005-0000-0000-0000A1410000}"/>
    <cellStyle name="Input 2 5 3 2 7 2 5" xfId="17277" xr:uid="{00000000-0005-0000-0000-0000A2410000}"/>
    <cellStyle name="Input 2 5 3 2 7 2 6" xfId="17278" xr:uid="{00000000-0005-0000-0000-0000A3410000}"/>
    <cellStyle name="Input 2 5 3 2 7 2 7" xfId="17279" xr:uid="{00000000-0005-0000-0000-0000A4410000}"/>
    <cellStyle name="Input 2 5 3 2 7 3" xfId="17280" xr:uid="{00000000-0005-0000-0000-0000A5410000}"/>
    <cellStyle name="Input 2 5 3 2 7 4" xfId="17281" xr:uid="{00000000-0005-0000-0000-0000A6410000}"/>
    <cellStyle name="Input 2 5 3 2 7 5" xfId="17282" xr:uid="{00000000-0005-0000-0000-0000A7410000}"/>
    <cellStyle name="Input 2 5 3 2 8" xfId="17283" xr:uid="{00000000-0005-0000-0000-0000A8410000}"/>
    <cellStyle name="Input 2 5 3 2 8 2" xfId="17284" xr:uid="{00000000-0005-0000-0000-0000A9410000}"/>
    <cellStyle name="Input 2 5 3 2 8 2 2" xfId="17285" xr:uid="{00000000-0005-0000-0000-0000AA410000}"/>
    <cellStyle name="Input 2 5 3 2 8 2 3" xfId="17286" xr:uid="{00000000-0005-0000-0000-0000AB410000}"/>
    <cellStyle name="Input 2 5 3 2 8 2 4" xfId="17287" xr:uid="{00000000-0005-0000-0000-0000AC410000}"/>
    <cellStyle name="Input 2 5 3 2 8 2 5" xfId="17288" xr:uid="{00000000-0005-0000-0000-0000AD410000}"/>
    <cellStyle name="Input 2 5 3 2 8 2 6" xfId="17289" xr:uid="{00000000-0005-0000-0000-0000AE410000}"/>
    <cellStyle name="Input 2 5 3 2 8 2 7" xfId="17290" xr:uid="{00000000-0005-0000-0000-0000AF410000}"/>
    <cellStyle name="Input 2 5 3 2 8 3" xfId="17291" xr:uid="{00000000-0005-0000-0000-0000B0410000}"/>
    <cellStyle name="Input 2 5 3 2 8 4" xfId="17292" xr:uid="{00000000-0005-0000-0000-0000B1410000}"/>
    <cellStyle name="Input 2 5 3 2 8 5" xfId="17293" xr:uid="{00000000-0005-0000-0000-0000B2410000}"/>
    <cellStyle name="Input 2 5 3 2 9" xfId="17294" xr:uid="{00000000-0005-0000-0000-0000B3410000}"/>
    <cellStyle name="Input 2 5 3 2 9 2" xfId="17295" xr:uid="{00000000-0005-0000-0000-0000B4410000}"/>
    <cellStyle name="Input 2 5 3 2 9 3" xfId="17296" xr:uid="{00000000-0005-0000-0000-0000B5410000}"/>
    <cellStyle name="Input 2 5 3 2 9 4" xfId="17297" xr:uid="{00000000-0005-0000-0000-0000B6410000}"/>
    <cellStyle name="Input 2 5 3 2 9 5" xfId="17298" xr:uid="{00000000-0005-0000-0000-0000B7410000}"/>
    <cellStyle name="Input 2 5 3 2 9 6" xfId="17299" xr:uid="{00000000-0005-0000-0000-0000B8410000}"/>
    <cellStyle name="Input 2 5 3 2 9 7" xfId="17300" xr:uid="{00000000-0005-0000-0000-0000B9410000}"/>
    <cellStyle name="Input 2 5 3 2 9 8" xfId="17301" xr:uid="{00000000-0005-0000-0000-0000BA410000}"/>
    <cellStyle name="Input 2 5 3 3" xfId="17302" xr:uid="{00000000-0005-0000-0000-0000BB410000}"/>
    <cellStyle name="Input 2 5 3 3 10" xfId="17303" xr:uid="{00000000-0005-0000-0000-0000BC410000}"/>
    <cellStyle name="Input 2 5 3 3 10 2" xfId="17304" xr:uid="{00000000-0005-0000-0000-0000BD410000}"/>
    <cellStyle name="Input 2 5 3 3 10 3" xfId="17305" xr:uid="{00000000-0005-0000-0000-0000BE410000}"/>
    <cellStyle name="Input 2 5 3 3 10 4" xfId="17306" xr:uid="{00000000-0005-0000-0000-0000BF410000}"/>
    <cellStyle name="Input 2 5 3 3 10 5" xfId="17307" xr:uid="{00000000-0005-0000-0000-0000C0410000}"/>
    <cellStyle name="Input 2 5 3 3 11" xfId="17308" xr:uid="{00000000-0005-0000-0000-0000C1410000}"/>
    <cellStyle name="Input 2 5 3 3 11 2" xfId="17309" xr:uid="{00000000-0005-0000-0000-0000C2410000}"/>
    <cellStyle name="Input 2 5 3 3 11 3" xfId="17310" xr:uid="{00000000-0005-0000-0000-0000C3410000}"/>
    <cellStyle name="Input 2 5 3 3 11 4" xfId="17311" xr:uid="{00000000-0005-0000-0000-0000C4410000}"/>
    <cellStyle name="Input 2 5 3 3 11 5" xfId="17312" xr:uid="{00000000-0005-0000-0000-0000C5410000}"/>
    <cellStyle name="Input 2 5 3 3 12" xfId="17313" xr:uid="{00000000-0005-0000-0000-0000C6410000}"/>
    <cellStyle name="Input 2 5 3 3 12 2" xfId="17314" xr:uid="{00000000-0005-0000-0000-0000C7410000}"/>
    <cellStyle name="Input 2 5 3 3 12 3" xfId="17315" xr:uid="{00000000-0005-0000-0000-0000C8410000}"/>
    <cellStyle name="Input 2 5 3 3 12 4" xfId="17316" xr:uid="{00000000-0005-0000-0000-0000C9410000}"/>
    <cellStyle name="Input 2 5 3 3 12 5" xfId="17317" xr:uid="{00000000-0005-0000-0000-0000CA410000}"/>
    <cellStyle name="Input 2 5 3 3 13" xfId="17318" xr:uid="{00000000-0005-0000-0000-0000CB410000}"/>
    <cellStyle name="Input 2 5 3 3 13 2" xfId="17319" xr:uid="{00000000-0005-0000-0000-0000CC410000}"/>
    <cellStyle name="Input 2 5 3 3 13 3" xfId="17320" xr:uid="{00000000-0005-0000-0000-0000CD410000}"/>
    <cellStyle name="Input 2 5 3 3 13 4" xfId="17321" xr:uid="{00000000-0005-0000-0000-0000CE410000}"/>
    <cellStyle name="Input 2 5 3 3 13 5" xfId="17322" xr:uid="{00000000-0005-0000-0000-0000CF410000}"/>
    <cellStyle name="Input 2 5 3 3 14" xfId="17323" xr:uid="{00000000-0005-0000-0000-0000D0410000}"/>
    <cellStyle name="Input 2 5 3 3 14 2" xfId="17324" xr:uid="{00000000-0005-0000-0000-0000D1410000}"/>
    <cellStyle name="Input 2 5 3 3 14 3" xfId="17325" xr:uid="{00000000-0005-0000-0000-0000D2410000}"/>
    <cellStyle name="Input 2 5 3 3 14 4" xfId="17326" xr:uid="{00000000-0005-0000-0000-0000D3410000}"/>
    <cellStyle name="Input 2 5 3 3 14 5" xfId="17327" xr:uid="{00000000-0005-0000-0000-0000D4410000}"/>
    <cellStyle name="Input 2 5 3 3 15" xfId="17328" xr:uid="{00000000-0005-0000-0000-0000D5410000}"/>
    <cellStyle name="Input 2 5 3 3 15 2" xfId="17329" xr:uid="{00000000-0005-0000-0000-0000D6410000}"/>
    <cellStyle name="Input 2 5 3 3 15 3" xfId="17330" xr:uid="{00000000-0005-0000-0000-0000D7410000}"/>
    <cellStyle name="Input 2 5 3 3 15 4" xfId="17331" xr:uid="{00000000-0005-0000-0000-0000D8410000}"/>
    <cellStyle name="Input 2 5 3 3 15 5" xfId="17332" xr:uid="{00000000-0005-0000-0000-0000D9410000}"/>
    <cellStyle name="Input 2 5 3 3 16" xfId="17333" xr:uid="{00000000-0005-0000-0000-0000DA410000}"/>
    <cellStyle name="Input 2 5 3 3 16 2" xfId="17334" xr:uid="{00000000-0005-0000-0000-0000DB410000}"/>
    <cellStyle name="Input 2 5 3 3 16 3" xfId="17335" xr:uid="{00000000-0005-0000-0000-0000DC410000}"/>
    <cellStyle name="Input 2 5 3 3 16 4" xfId="17336" xr:uid="{00000000-0005-0000-0000-0000DD410000}"/>
    <cellStyle name="Input 2 5 3 3 16 5" xfId="17337" xr:uid="{00000000-0005-0000-0000-0000DE410000}"/>
    <cellStyle name="Input 2 5 3 3 17" xfId="17338" xr:uid="{00000000-0005-0000-0000-0000DF410000}"/>
    <cellStyle name="Input 2 5 3 3 17 2" xfId="17339" xr:uid="{00000000-0005-0000-0000-0000E0410000}"/>
    <cellStyle name="Input 2 5 3 3 17 3" xfId="17340" xr:uid="{00000000-0005-0000-0000-0000E1410000}"/>
    <cellStyle name="Input 2 5 3 3 17 4" xfId="17341" xr:uid="{00000000-0005-0000-0000-0000E2410000}"/>
    <cellStyle name="Input 2 5 3 3 17 5" xfId="17342" xr:uid="{00000000-0005-0000-0000-0000E3410000}"/>
    <cellStyle name="Input 2 5 3 3 18" xfId="17343" xr:uid="{00000000-0005-0000-0000-0000E4410000}"/>
    <cellStyle name="Input 2 5 3 3 2" xfId="17344" xr:uid="{00000000-0005-0000-0000-0000E5410000}"/>
    <cellStyle name="Input 2 5 3 3 2 10" xfId="17345" xr:uid="{00000000-0005-0000-0000-0000E6410000}"/>
    <cellStyle name="Input 2 5 3 3 2 2" xfId="17346" xr:uid="{00000000-0005-0000-0000-0000E7410000}"/>
    <cellStyle name="Input 2 5 3 3 2 2 2" xfId="17347" xr:uid="{00000000-0005-0000-0000-0000E8410000}"/>
    <cellStyle name="Input 2 5 3 3 2 2 2 2" xfId="17348" xr:uid="{00000000-0005-0000-0000-0000E9410000}"/>
    <cellStyle name="Input 2 5 3 3 2 2 2 3" xfId="17349" xr:uid="{00000000-0005-0000-0000-0000EA410000}"/>
    <cellStyle name="Input 2 5 3 3 2 2 2 4" xfId="17350" xr:uid="{00000000-0005-0000-0000-0000EB410000}"/>
    <cellStyle name="Input 2 5 3 3 2 2 2 5" xfId="17351" xr:uid="{00000000-0005-0000-0000-0000EC410000}"/>
    <cellStyle name="Input 2 5 3 3 2 2 2 6" xfId="17352" xr:uid="{00000000-0005-0000-0000-0000ED410000}"/>
    <cellStyle name="Input 2 5 3 3 2 2 2 7" xfId="17353" xr:uid="{00000000-0005-0000-0000-0000EE410000}"/>
    <cellStyle name="Input 2 5 3 3 2 2 3" xfId="17354" xr:uid="{00000000-0005-0000-0000-0000EF410000}"/>
    <cellStyle name="Input 2 5 3 3 2 2 4" xfId="17355" xr:uid="{00000000-0005-0000-0000-0000F0410000}"/>
    <cellStyle name="Input 2 5 3 3 2 3" xfId="17356" xr:uid="{00000000-0005-0000-0000-0000F1410000}"/>
    <cellStyle name="Input 2 5 3 3 2 3 2" xfId="17357" xr:uid="{00000000-0005-0000-0000-0000F2410000}"/>
    <cellStyle name="Input 2 5 3 3 2 3 2 2" xfId="17358" xr:uid="{00000000-0005-0000-0000-0000F3410000}"/>
    <cellStyle name="Input 2 5 3 3 2 3 2 3" xfId="17359" xr:uid="{00000000-0005-0000-0000-0000F4410000}"/>
    <cellStyle name="Input 2 5 3 3 2 3 2 4" xfId="17360" xr:uid="{00000000-0005-0000-0000-0000F5410000}"/>
    <cellStyle name="Input 2 5 3 3 2 3 2 5" xfId="17361" xr:uid="{00000000-0005-0000-0000-0000F6410000}"/>
    <cellStyle name="Input 2 5 3 3 2 3 2 6" xfId="17362" xr:uid="{00000000-0005-0000-0000-0000F7410000}"/>
    <cellStyle name="Input 2 5 3 3 2 3 2 7" xfId="17363" xr:uid="{00000000-0005-0000-0000-0000F8410000}"/>
    <cellStyle name="Input 2 5 3 3 2 3 3" xfId="17364" xr:uid="{00000000-0005-0000-0000-0000F9410000}"/>
    <cellStyle name="Input 2 5 3 3 2 3 4" xfId="17365" xr:uid="{00000000-0005-0000-0000-0000FA410000}"/>
    <cellStyle name="Input 2 5 3 3 2 4" xfId="17366" xr:uid="{00000000-0005-0000-0000-0000FB410000}"/>
    <cellStyle name="Input 2 5 3 3 2 4 2" xfId="17367" xr:uid="{00000000-0005-0000-0000-0000FC410000}"/>
    <cellStyle name="Input 2 5 3 3 2 4 2 2" xfId="17368" xr:uid="{00000000-0005-0000-0000-0000FD410000}"/>
    <cellStyle name="Input 2 5 3 3 2 4 2 3" xfId="17369" xr:uid="{00000000-0005-0000-0000-0000FE410000}"/>
    <cellStyle name="Input 2 5 3 3 2 4 2 4" xfId="17370" xr:uid="{00000000-0005-0000-0000-0000FF410000}"/>
    <cellStyle name="Input 2 5 3 3 2 4 2 5" xfId="17371" xr:uid="{00000000-0005-0000-0000-000000420000}"/>
    <cellStyle name="Input 2 5 3 3 2 4 2 6" xfId="17372" xr:uid="{00000000-0005-0000-0000-000001420000}"/>
    <cellStyle name="Input 2 5 3 3 2 4 2 7" xfId="17373" xr:uid="{00000000-0005-0000-0000-000002420000}"/>
    <cellStyle name="Input 2 5 3 3 2 4 3" xfId="17374" xr:uid="{00000000-0005-0000-0000-000003420000}"/>
    <cellStyle name="Input 2 5 3 3 2 4 4" xfId="17375" xr:uid="{00000000-0005-0000-0000-000004420000}"/>
    <cellStyle name="Input 2 5 3 3 2 5" xfId="17376" xr:uid="{00000000-0005-0000-0000-000005420000}"/>
    <cellStyle name="Input 2 5 3 3 2 5 2" xfId="17377" xr:uid="{00000000-0005-0000-0000-000006420000}"/>
    <cellStyle name="Input 2 5 3 3 2 5 3" xfId="17378" xr:uid="{00000000-0005-0000-0000-000007420000}"/>
    <cellStyle name="Input 2 5 3 3 2 5 4" xfId="17379" xr:uid="{00000000-0005-0000-0000-000008420000}"/>
    <cellStyle name="Input 2 5 3 3 2 5 5" xfId="17380" xr:uid="{00000000-0005-0000-0000-000009420000}"/>
    <cellStyle name="Input 2 5 3 3 2 5 6" xfId="17381" xr:uid="{00000000-0005-0000-0000-00000A420000}"/>
    <cellStyle name="Input 2 5 3 3 2 5 7" xfId="17382" xr:uid="{00000000-0005-0000-0000-00000B420000}"/>
    <cellStyle name="Input 2 5 3 3 2 5 8" xfId="17383" xr:uid="{00000000-0005-0000-0000-00000C420000}"/>
    <cellStyle name="Input 2 5 3 3 2 6" xfId="17384" xr:uid="{00000000-0005-0000-0000-00000D420000}"/>
    <cellStyle name="Input 2 5 3 3 2 6 2" xfId="17385" xr:uid="{00000000-0005-0000-0000-00000E420000}"/>
    <cellStyle name="Input 2 5 3 3 2 6 3" xfId="17386" xr:uid="{00000000-0005-0000-0000-00000F420000}"/>
    <cellStyle name="Input 2 5 3 3 2 6 4" xfId="17387" xr:uid="{00000000-0005-0000-0000-000010420000}"/>
    <cellStyle name="Input 2 5 3 3 2 6 5" xfId="17388" xr:uid="{00000000-0005-0000-0000-000011420000}"/>
    <cellStyle name="Input 2 5 3 3 2 6 6" xfId="17389" xr:uid="{00000000-0005-0000-0000-000012420000}"/>
    <cellStyle name="Input 2 5 3 3 2 6 7" xfId="17390" xr:uid="{00000000-0005-0000-0000-000013420000}"/>
    <cellStyle name="Input 2 5 3 3 2 7" xfId="17391" xr:uid="{00000000-0005-0000-0000-000014420000}"/>
    <cellStyle name="Input 2 5 3 3 2 8" xfId="17392" xr:uid="{00000000-0005-0000-0000-000015420000}"/>
    <cellStyle name="Input 2 5 3 3 2 9" xfId="17393" xr:uid="{00000000-0005-0000-0000-000016420000}"/>
    <cellStyle name="Input 2 5 3 3 3" xfId="17394" xr:uid="{00000000-0005-0000-0000-000017420000}"/>
    <cellStyle name="Input 2 5 3 3 3 2" xfId="17395" xr:uid="{00000000-0005-0000-0000-000018420000}"/>
    <cellStyle name="Input 2 5 3 3 3 2 2" xfId="17396" xr:uid="{00000000-0005-0000-0000-000019420000}"/>
    <cellStyle name="Input 2 5 3 3 3 2 3" xfId="17397" xr:uid="{00000000-0005-0000-0000-00001A420000}"/>
    <cellStyle name="Input 2 5 3 3 3 2 4" xfId="17398" xr:uid="{00000000-0005-0000-0000-00001B420000}"/>
    <cellStyle name="Input 2 5 3 3 3 2 5" xfId="17399" xr:uid="{00000000-0005-0000-0000-00001C420000}"/>
    <cellStyle name="Input 2 5 3 3 3 2 6" xfId="17400" xr:uid="{00000000-0005-0000-0000-00001D420000}"/>
    <cellStyle name="Input 2 5 3 3 3 2 7" xfId="17401" xr:uid="{00000000-0005-0000-0000-00001E420000}"/>
    <cellStyle name="Input 2 5 3 3 3 3" xfId="17402" xr:uid="{00000000-0005-0000-0000-00001F420000}"/>
    <cellStyle name="Input 2 5 3 3 3 4" xfId="17403" xr:uid="{00000000-0005-0000-0000-000020420000}"/>
    <cellStyle name="Input 2 5 3 3 3 5" xfId="17404" xr:uid="{00000000-0005-0000-0000-000021420000}"/>
    <cellStyle name="Input 2 5 3 3 4" xfId="17405" xr:uid="{00000000-0005-0000-0000-000022420000}"/>
    <cellStyle name="Input 2 5 3 3 4 2" xfId="17406" xr:uid="{00000000-0005-0000-0000-000023420000}"/>
    <cellStyle name="Input 2 5 3 3 4 2 2" xfId="17407" xr:uid="{00000000-0005-0000-0000-000024420000}"/>
    <cellStyle name="Input 2 5 3 3 4 2 3" xfId="17408" xr:uid="{00000000-0005-0000-0000-000025420000}"/>
    <cellStyle name="Input 2 5 3 3 4 2 4" xfId="17409" xr:uid="{00000000-0005-0000-0000-000026420000}"/>
    <cellStyle name="Input 2 5 3 3 4 2 5" xfId="17410" xr:uid="{00000000-0005-0000-0000-000027420000}"/>
    <cellStyle name="Input 2 5 3 3 4 2 6" xfId="17411" xr:uid="{00000000-0005-0000-0000-000028420000}"/>
    <cellStyle name="Input 2 5 3 3 4 2 7" xfId="17412" xr:uid="{00000000-0005-0000-0000-000029420000}"/>
    <cellStyle name="Input 2 5 3 3 4 3" xfId="17413" xr:uid="{00000000-0005-0000-0000-00002A420000}"/>
    <cellStyle name="Input 2 5 3 3 4 4" xfId="17414" xr:uid="{00000000-0005-0000-0000-00002B420000}"/>
    <cellStyle name="Input 2 5 3 3 4 5" xfId="17415" xr:uid="{00000000-0005-0000-0000-00002C420000}"/>
    <cellStyle name="Input 2 5 3 3 5" xfId="17416" xr:uid="{00000000-0005-0000-0000-00002D420000}"/>
    <cellStyle name="Input 2 5 3 3 5 2" xfId="17417" xr:uid="{00000000-0005-0000-0000-00002E420000}"/>
    <cellStyle name="Input 2 5 3 3 5 2 2" xfId="17418" xr:uid="{00000000-0005-0000-0000-00002F420000}"/>
    <cellStyle name="Input 2 5 3 3 5 2 3" xfId="17419" xr:uid="{00000000-0005-0000-0000-000030420000}"/>
    <cellStyle name="Input 2 5 3 3 5 2 4" xfId="17420" xr:uid="{00000000-0005-0000-0000-000031420000}"/>
    <cellStyle name="Input 2 5 3 3 5 2 5" xfId="17421" xr:uid="{00000000-0005-0000-0000-000032420000}"/>
    <cellStyle name="Input 2 5 3 3 5 2 6" xfId="17422" xr:uid="{00000000-0005-0000-0000-000033420000}"/>
    <cellStyle name="Input 2 5 3 3 5 2 7" xfId="17423" xr:uid="{00000000-0005-0000-0000-000034420000}"/>
    <cellStyle name="Input 2 5 3 3 5 3" xfId="17424" xr:uid="{00000000-0005-0000-0000-000035420000}"/>
    <cellStyle name="Input 2 5 3 3 5 4" xfId="17425" xr:uid="{00000000-0005-0000-0000-000036420000}"/>
    <cellStyle name="Input 2 5 3 3 5 5" xfId="17426" xr:uid="{00000000-0005-0000-0000-000037420000}"/>
    <cellStyle name="Input 2 5 3 3 6" xfId="17427" xr:uid="{00000000-0005-0000-0000-000038420000}"/>
    <cellStyle name="Input 2 5 3 3 6 2" xfId="17428" xr:uid="{00000000-0005-0000-0000-000039420000}"/>
    <cellStyle name="Input 2 5 3 3 6 3" xfId="17429" xr:uid="{00000000-0005-0000-0000-00003A420000}"/>
    <cellStyle name="Input 2 5 3 3 6 4" xfId="17430" xr:uid="{00000000-0005-0000-0000-00003B420000}"/>
    <cellStyle name="Input 2 5 3 3 6 5" xfId="17431" xr:uid="{00000000-0005-0000-0000-00003C420000}"/>
    <cellStyle name="Input 2 5 3 3 6 6" xfId="17432" xr:uid="{00000000-0005-0000-0000-00003D420000}"/>
    <cellStyle name="Input 2 5 3 3 6 7" xfId="17433" xr:uid="{00000000-0005-0000-0000-00003E420000}"/>
    <cellStyle name="Input 2 5 3 3 6 8" xfId="17434" xr:uid="{00000000-0005-0000-0000-00003F420000}"/>
    <cellStyle name="Input 2 5 3 3 7" xfId="17435" xr:uid="{00000000-0005-0000-0000-000040420000}"/>
    <cellStyle name="Input 2 5 3 3 7 2" xfId="17436" xr:uid="{00000000-0005-0000-0000-000041420000}"/>
    <cellStyle name="Input 2 5 3 3 7 3" xfId="17437" xr:uid="{00000000-0005-0000-0000-000042420000}"/>
    <cellStyle name="Input 2 5 3 3 7 4" xfId="17438" xr:uid="{00000000-0005-0000-0000-000043420000}"/>
    <cellStyle name="Input 2 5 3 3 7 5" xfId="17439" xr:uid="{00000000-0005-0000-0000-000044420000}"/>
    <cellStyle name="Input 2 5 3 3 7 6" xfId="17440" xr:uid="{00000000-0005-0000-0000-000045420000}"/>
    <cellStyle name="Input 2 5 3 3 7 7" xfId="17441" xr:uid="{00000000-0005-0000-0000-000046420000}"/>
    <cellStyle name="Input 2 5 3 3 8" xfId="17442" xr:uid="{00000000-0005-0000-0000-000047420000}"/>
    <cellStyle name="Input 2 5 3 3 8 2" xfId="17443" xr:uid="{00000000-0005-0000-0000-000048420000}"/>
    <cellStyle name="Input 2 5 3 3 8 3" xfId="17444" xr:uid="{00000000-0005-0000-0000-000049420000}"/>
    <cellStyle name="Input 2 5 3 3 8 4" xfId="17445" xr:uid="{00000000-0005-0000-0000-00004A420000}"/>
    <cellStyle name="Input 2 5 3 3 8 5" xfId="17446" xr:uid="{00000000-0005-0000-0000-00004B420000}"/>
    <cellStyle name="Input 2 5 3 3 9" xfId="17447" xr:uid="{00000000-0005-0000-0000-00004C420000}"/>
    <cellStyle name="Input 2 5 3 3 9 2" xfId="17448" xr:uid="{00000000-0005-0000-0000-00004D420000}"/>
    <cellStyle name="Input 2 5 3 3 9 3" xfId="17449" xr:uid="{00000000-0005-0000-0000-00004E420000}"/>
    <cellStyle name="Input 2 5 3 3 9 4" xfId="17450" xr:uid="{00000000-0005-0000-0000-00004F420000}"/>
    <cellStyle name="Input 2 5 3 3 9 5" xfId="17451" xr:uid="{00000000-0005-0000-0000-000050420000}"/>
    <cellStyle name="Input 2 5 3 4" xfId="17452" xr:uid="{00000000-0005-0000-0000-000051420000}"/>
    <cellStyle name="Input 2 5 3 4 10" xfId="17453" xr:uid="{00000000-0005-0000-0000-000052420000}"/>
    <cellStyle name="Input 2 5 3 4 2" xfId="17454" xr:uid="{00000000-0005-0000-0000-000053420000}"/>
    <cellStyle name="Input 2 5 3 4 2 2" xfId="17455" xr:uid="{00000000-0005-0000-0000-000054420000}"/>
    <cellStyle name="Input 2 5 3 4 2 2 2" xfId="17456" xr:uid="{00000000-0005-0000-0000-000055420000}"/>
    <cellStyle name="Input 2 5 3 4 2 2 3" xfId="17457" xr:uid="{00000000-0005-0000-0000-000056420000}"/>
    <cellStyle name="Input 2 5 3 4 2 2 4" xfId="17458" xr:uid="{00000000-0005-0000-0000-000057420000}"/>
    <cellStyle name="Input 2 5 3 4 2 2 5" xfId="17459" xr:uid="{00000000-0005-0000-0000-000058420000}"/>
    <cellStyle name="Input 2 5 3 4 2 2 6" xfId="17460" xr:uid="{00000000-0005-0000-0000-000059420000}"/>
    <cellStyle name="Input 2 5 3 4 2 2 7" xfId="17461" xr:uid="{00000000-0005-0000-0000-00005A420000}"/>
    <cellStyle name="Input 2 5 3 4 2 3" xfId="17462" xr:uid="{00000000-0005-0000-0000-00005B420000}"/>
    <cellStyle name="Input 2 5 3 4 2 4" xfId="17463" xr:uid="{00000000-0005-0000-0000-00005C420000}"/>
    <cellStyle name="Input 2 5 3 4 3" xfId="17464" xr:uid="{00000000-0005-0000-0000-00005D420000}"/>
    <cellStyle name="Input 2 5 3 4 3 2" xfId="17465" xr:uid="{00000000-0005-0000-0000-00005E420000}"/>
    <cellStyle name="Input 2 5 3 4 3 2 2" xfId="17466" xr:uid="{00000000-0005-0000-0000-00005F420000}"/>
    <cellStyle name="Input 2 5 3 4 3 2 3" xfId="17467" xr:uid="{00000000-0005-0000-0000-000060420000}"/>
    <cellStyle name="Input 2 5 3 4 3 2 4" xfId="17468" xr:uid="{00000000-0005-0000-0000-000061420000}"/>
    <cellStyle name="Input 2 5 3 4 3 2 5" xfId="17469" xr:uid="{00000000-0005-0000-0000-000062420000}"/>
    <cellStyle name="Input 2 5 3 4 3 2 6" xfId="17470" xr:uid="{00000000-0005-0000-0000-000063420000}"/>
    <cellStyle name="Input 2 5 3 4 3 2 7" xfId="17471" xr:uid="{00000000-0005-0000-0000-000064420000}"/>
    <cellStyle name="Input 2 5 3 4 3 3" xfId="17472" xr:uid="{00000000-0005-0000-0000-000065420000}"/>
    <cellStyle name="Input 2 5 3 4 3 4" xfId="17473" xr:uid="{00000000-0005-0000-0000-000066420000}"/>
    <cellStyle name="Input 2 5 3 4 4" xfId="17474" xr:uid="{00000000-0005-0000-0000-000067420000}"/>
    <cellStyle name="Input 2 5 3 4 4 2" xfId="17475" xr:uid="{00000000-0005-0000-0000-000068420000}"/>
    <cellStyle name="Input 2 5 3 4 4 2 2" xfId="17476" xr:uid="{00000000-0005-0000-0000-000069420000}"/>
    <cellStyle name="Input 2 5 3 4 4 2 3" xfId="17477" xr:uid="{00000000-0005-0000-0000-00006A420000}"/>
    <cellStyle name="Input 2 5 3 4 4 2 4" xfId="17478" xr:uid="{00000000-0005-0000-0000-00006B420000}"/>
    <cellStyle name="Input 2 5 3 4 4 2 5" xfId="17479" xr:uid="{00000000-0005-0000-0000-00006C420000}"/>
    <cellStyle name="Input 2 5 3 4 4 2 6" xfId="17480" xr:uid="{00000000-0005-0000-0000-00006D420000}"/>
    <cellStyle name="Input 2 5 3 4 4 2 7" xfId="17481" xr:uid="{00000000-0005-0000-0000-00006E420000}"/>
    <cellStyle name="Input 2 5 3 4 4 3" xfId="17482" xr:uid="{00000000-0005-0000-0000-00006F420000}"/>
    <cellStyle name="Input 2 5 3 4 4 4" xfId="17483" xr:uid="{00000000-0005-0000-0000-000070420000}"/>
    <cellStyle name="Input 2 5 3 4 5" xfId="17484" xr:uid="{00000000-0005-0000-0000-000071420000}"/>
    <cellStyle name="Input 2 5 3 4 5 2" xfId="17485" xr:uid="{00000000-0005-0000-0000-000072420000}"/>
    <cellStyle name="Input 2 5 3 4 5 3" xfId="17486" xr:uid="{00000000-0005-0000-0000-000073420000}"/>
    <cellStyle name="Input 2 5 3 4 5 4" xfId="17487" xr:uid="{00000000-0005-0000-0000-000074420000}"/>
    <cellStyle name="Input 2 5 3 4 5 5" xfId="17488" xr:uid="{00000000-0005-0000-0000-000075420000}"/>
    <cellStyle name="Input 2 5 3 4 5 6" xfId="17489" xr:uid="{00000000-0005-0000-0000-000076420000}"/>
    <cellStyle name="Input 2 5 3 4 5 7" xfId="17490" xr:uid="{00000000-0005-0000-0000-000077420000}"/>
    <cellStyle name="Input 2 5 3 4 5 8" xfId="17491" xr:uid="{00000000-0005-0000-0000-000078420000}"/>
    <cellStyle name="Input 2 5 3 4 6" xfId="17492" xr:uid="{00000000-0005-0000-0000-000079420000}"/>
    <cellStyle name="Input 2 5 3 4 6 2" xfId="17493" xr:uid="{00000000-0005-0000-0000-00007A420000}"/>
    <cellStyle name="Input 2 5 3 4 6 3" xfId="17494" xr:uid="{00000000-0005-0000-0000-00007B420000}"/>
    <cellStyle name="Input 2 5 3 4 6 4" xfId="17495" xr:uid="{00000000-0005-0000-0000-00007C420000}"/>
    <cellStyle name="Input 2 5 3 4 6 5" xfId="17496" xr:uid="{00000000-0005-0000-0000-00007D420000}"/>
    <cellStyle name="Input 2 5 3 4 6 6" xfId="17497" xr:uid="{00000000-0005-0000-0000-00007E420000}"/>
    <cellStyle name="Input 2 5 3 4 6 7" xfId="17498" xr:uid="{00000000-0005-0000-0000-00007F420000}"/>
    <cellStyle name="Input 2 5 3 4 7" xfId="17499" xr:uid="{00000000-0005-0000-0000-000080420000}"/>
    <cellStyle name="Input 2 5 3 4 8" xfId="17500" xr:uid="{00000000-0005-0000-0000-000081420000}"/>
    <cellStyle name="Input 2 5 3 4 9" xfId="17501" xr:uid="{00000000-0005-0000-0000-000082420000}"/>
    <cellStyle name="Input 2 5 3 5" xfId="17502" xr:uid="{00000000-0005-0000-0000-000083420000}"/>
    <cellStyle name="Input 2 5 3 5 10" xfId="17503" xr:uid="{00000000-0005-0000-0000-000084420000}"/>
    <cellStyle name="Input 2 5 3 5 2" xfId="17504" xr:uid="{00000000-0005-0000-0000-000085420000}"/>
    <cellStyle name="Input 2 5 3 5 2 2" xfId="17505" xr:uid="{00000000-0005-0000-0000-000086420000}"/>
    <cellStyle name="Input 2 5 3 5 2 2 2" xfId="17506" xr:uid="{00000000-0005-0000-0000-000087420000}"/>
    <cellStyle name="Input 2 5 3 5 2 2 3" xfId="17507" xr:uid="{00000000-0005-0000-0000-000088420000}"/>
    <cellStyle name="Input 2 5 3 5 2 2 4" xfId="17508" xr:uid="{00000000-0005-0000-0000-000089420000}"/>
    <cellStyle name="Input 2 5 3 5 2 2 5" xfId="17509" xr:uid="{00000000-0005-0000-0000-00008A420000}"/>
    <cellStyle name="Input 2 5 3 5 2 2 6" xfId="17510" xr:uid="{00000000-0005-0000-0000-00008B420000}"/>
    <cellStyle name="Input 2 5 3 5 2 2 7" xfId="17511" xr:uid="{00000000-0005-0000-0000-00008C420000}"/>
    <cellStyle name="Input 2 5 3 5 2 3" xfId="17512" xr:uid="{00000000-0005-0000-0000-00008D420000}"/>
    <cellStyle name="Input 2 5 3 5 2 4" xfId="17513" xr:uid="{00000000-0005-0000-0000-00008E420000}"/>
    <cellStyle name="Input 2 5 3 5 3" xfId="17514" xr:uid="{00000000-0005-0000-0000-00008F420000}"/>
    <cellStyle name="Input 2 5 3 5 3 2" xfId="17515" xr:uid="{00000000-0005-0000-0000-000090420000}"/>
    <cellStyle name="Input 2 5 3 5 3 2 2" xfId="17516" xr:uid="{00000000-0005-0000-0000-000091420000}"/>
    <cellStyle name="Input 2 5 3 5 3 2 3" xfId="17517" xr:uid="{00000000-0005-0000-0000-000092420000}"/>
    <cellStyle name="Input 2 5 3 5 3 2 4" xfId="17518" xr:uid="{00000000-0005-0000-0000-000093420000}"/>
    <cellStyle name="Input 2 5 3 5 3 2 5" xfId="17519" xr:uid="{00000000-0005-0000-0000-000094420000}"/>
    <cellStyle name="Input 2 5 3 5 3 2 6" xfId="17520" xr:uid="{00000000-0005-0000-0000-000095420000}"/>
    <cellStyle name="Input 2 5 3 5 3 2 7" xfId="17521" xr:uid="{00000000-0005-0000-0000-000096420000}"/>
    <cellStyle name="Input 2 5 3 5 3 3" xfId="17522" xr:uid="{00000000-0005-0000-0000-000097420000}"/>
    <cellStyle name="Input 2 5 3 5 3 4" xfId="17523" xr:uid="{00000000-0005-0000-0000-000098420000}"/>
    <cellStyle name="Input 2 5 3 5 4" xfId="17524" xr:uid="{00000000-0005-0000-0000-000099420000}"/>
    <cellStyle name="Input 2 5 3 5 4 2" xfId="17525" xr:uid="{00000000-0005-0000-0000-00009A420000}"/>
    <cellStyle name="Input 2 5 3 5 4 2 2" xfId="17526" xr:uid="{00000000-0005-0000-0000-00009B420000}"/>
    <cellStyle name="Input 2 5 3 5 4 2 3" xfId="17527" xr:uid="{00000000-0005-0000-0000-00009C420000}"/>
    <cellStyle name="Input 2 5 3 5 4 2 4" xfId="17528" xr:uid="{00000000-0005-0000-0000-00009D420000}"/>
    <cellStyle name="Input 2 5 3 5 4 2 5" xfId="17529" xr:uid="{00000000-0005-0000-0000-00009E420000}"/>
    <cellStyle name="Input 2 5 3 5 4 2 6" xfId="17530" xr:uid="{00000000-0005-0000-0000-00009F420000}"/>
    <cellStyle name="Input 2 5 3 5 4 2 7" xfId="17531" xr:uid="{00000000-0005-0000-0000-0000A0420000}"/>
    <cellStyle name="Input 2 5 3 5 4 3" xfId="17532" xr:uid="{00000000-0005-0000-0000-0000A1420000}"/>
    <cellStyle name="Input 2 5 3 5 4 4" xfId="17533" xr:uid="{00000000-0005-0000-0000-0000A2420000}"/>
    <cellStyle name="Input 2 5 3 5 5" xfId="17534" xr:uid="{00000000-0005-0000-0000-0000A3420000}"/>
    <cellStyle name="Input 2 5 3 5 5 2" xfId="17535" xr:uid="{00000000-0005-0000-0000-0000A4420000}"/>
    <cellStyle name="Input 2 5 3 5 5 3" xfId="17536" xr:uid="{00000000-0005-0000-0000-0000A5420000}"/>
    <cellStyle name="Input 2 5 3 5 5 4" xfId="17537" xr:uid="{00000000-0005-0000-0000-0000A6420000}"/>
    <cellStyle name="Input 2 5 3 5 5 5" xfId="17538" xr:uid="{00000000-0005-0000-0000-0000A7420000}"/>
    <cellStyle name="Input 2 5 3 5 5 6" xfId="17539" xr:uid="{00000000-0005-0000-0000-0000A8420000}"/>
    <cellStyle name="Input 2 5 3 5 5 7" xfId="17540" xr:uid="{00000000-0005-0000-0000-0000A9420000}"/>
    <cellStyle name="Input 2 5 3 5 5 8" xfId="17541" xr:uid="{00000000-0005-0000-0000-0000AA420000}"/>
    <cellStyle name="Input 2 5 3 5 6" xfId="17542" xr:uid="{00000000-0005-0000-0000-0000AB420000}"/>
    <cellStyle name="Input 2 5 3 5 6 2" xfId="17543" xr:uid="{00000000-0005-0000-0000-0000AC420000}"/>
    <cellStyle name="Input 2 5 3 5 6 3" xfId="17544" xr:uid="{00000000-0005-0000-0000-0000AD420000}"/>
    <cellStyle name="Input 2 5 3 5 6 4" xfId="17545" xr:uid="{00000000-0005-0000-0000-0000AE420000}"/>
    <cellStyle name="Input 2 5 3 5 6 5" xfId="17546" xr:uid="{00000000-0005-0000-0000-0000AF420000}"/>
    <cellStyle name="Input 2 5 3 5 6 6" xfId="17547" xr:uid="{00000000-0005-0000-0000-0000B0420000}"/>
    <cellStyle name="Input 2 5 3 5 6 7" xfId="17548" xr:uid="{00000000-0005-0000-0000-0000B1420000}"/>
    <cellStyle name="Input 2 5 3 5 7" xfId="17549" xr:uid="{00000000-0005-0000-0000-0000B2420000}"/>
    <cellStyle name="Input 2 5 3 5 8" xfId="17550" xr:uid="{00000000-0005-0000-0000-0000B3420000}"/>
    <cellStyle name="Input 2 5 3 5 9" xfId="17551" xr:uid="{00000000-0005-0000-0000-0000B4420000}"/>
    <cellStyle name="Input 2 5 3 6" xfId="17552" xr:uid="{00000000-0005-0000-0000-0000B5420000}"/>
    <cellStyle name="Input 2 5 3 6 2" xfId="17553" xr:uid="{00000000-0005-0000-0000-0000B6420000}"/>
    <cellStyle name="Input 2 5 3 6 2 2" xfId="17554" xr:uid="{00000000-0005-0000-0000-0000B7420000}"/>
    <cellStyle name="Input 2 5 3 6 2 3" xfId="17555" xr:uid="{00000000-0005-0000-0000-0000B8420000}"/>
    <cellStyle name="Input 2 5 3 6 2 4" xfId="17556" xr:uid="{00000000-0005-0000-0000-0000B9420000}"/>
    <cellStyle name="Input 2 5 3 6 2 5" xfId="17557" xr:uid="{00000000-0005-0000-0000-0000BA420000}"/>
    <cellStyle name="Input 2 5 3 6 2 6" xfId="17558" xr:uid="{00000000-0005-0000-0000-0000BB420000}"/>
    <cellStyle name="Input 2 5 3 6 2 7" xfId="17559" xr:uid="{00000000-0005-0000-0000-0000BC420000}"/>
    <cellStyle name="Input 2 5 3 6 3" xfId="17560" xr:uid="{00000000-0005-0000-0000-0000BD420000}"/>
    <cellStyle name="Input 2 5 3 6 4" xfId="17561" xr:uid="{00000000-0005-0000-0000-0000BE420000}"/>
    <cellStyle name="Input 2 5 3 6 5" xfId="17562" xr:uid="{00000000-0005-0000-0000-0000BF420000}"/>
    <cellStyle name="Input 2 5 3 7" xfId="17563" xr:uid="{00000000-0005-0000-0000-0000C0420000}"/>
    <cellStyle name="Input 2 5 3 7 2" xfId="17564" xr:uid="{00000000-0005-0000-0000-0000C1420000}"/>
    <cellStyle name="Input 2 5 3 7 2 2" xfId="17565" xr:uid="{00000000-0005-0000-0000-0000C2420000}"/>
    <cellStyle name="Input 2 5 3 7 2 3" xfId="17566" xr:uid="{00000000-0005-0000-0000-0000C3420000}"/>
    <cellStyle name="Input 2 5 3 7 2 4" xfId="17567" xr:uid="{00000000-0005-0000-0000-0000C4420000}"/>
    <cellStyle name="Input 2 5 3 7 2 5" xfId="17568" xr:uid="{00000000-0005-0000-0000-0000C5420000}"/>
    <cellStyle name="Input 2 5 3 7 2 6" xfId="17569" xr:uid="{00000000-0005-0000-0000-0000C6420000}"/>
    <cellStyle name="Input 2 5 3 7 2 7" xfId="17570" xr:uid="{00000000-0005-0000-0000-0000C7420000}"/>
    <cellStyle name="Input 2 5 3 7 3" xfId="17571" xr:uid="{00000000-0005-0000-0000-0000C8420000}"/>
    <cellStyle name="Input 2 5 3 7 4" xfId="17572" xr:uid="{00000000-0005-0000-0000-0000C9420000}"/>
    <cellStyle name="Input 2 5 3 7 5" xfId="17573" xr:uid="{00000000-0005-0000-0000-0000CA420000}"/>
    <cellStyle name="Input 2 5 3 8" xfId="17574" xr:uid="{00000000-0005-0000-0000-0000CB420000}"/>
    <cellStyle name="Input 2 5 3 8 2" xfId="17575" xr:uid="{00000000-0005-0000-0000-0000CC420000}"/>
    <cellStyle name="Input 2 5 3 8 2 2" xfId="17576" xr:uid="{00000000-0005-0000-0000-0000CD420000}"/>
    <cellStyle name="Input 2 5 3 8 2 3" xfId="17577" xr:uid="{00000000-0005-0000-0000-0000CE420000}"/>
    <cellStyle name="Input 2 5 3 8 2 4" xfId="17578" xr:uid="{00000000-0005-0000-0000-0000CF420000}"/>
    <cellStyle name="Input 2 5 3 8 2 5" xfId="17579" xr:uid="{00000000-0005-0000-0000-0000D0420000}"/>
    <cellStyle name="Input 2 5 3 8 2 6" xfId="17580" xr:uid="{00000000-0005-0000-0000-0000D1420000}"/>
    <cellStyle name="Input 2 5 3 8 2 7" xfId="17581" xr:uid="{00000000-0005-0000-0000-0000D2420000}"/>
    <cellStyle name="Input 2 5 3 8 3" xfId="17582" xr:uid="{00000000-0005-0000-0000-0000D3420000}"/>
    <cellStyle name="Input 2 5 3 8 4" xfId="17583" xr:uid="{00000000-0005-0000-0000-0000D4420000}"/>
    <cellStyle name="Input 2 5 3 8 5" xfId="17584" xr:uid="{00000000-0005-0000-0000-0000D5420000}"/>
    <cellStyle name="Input 2 5 3 9" xfId="17585" xr:uid="{00000000-0005-0000-0000-0000D6420000}"/>
    <cellStyle name="Input 2 5 3 9 2" xfId="17586" xr:uid="{00000000-0005-0000-0000-0000D7420000}"/>
    <cellStyle name="Input 2 5 3 9 2 2" xfId="17587" xr:uid="{00000000-0005-0000-0000-0000D8420000}"/>
    <cellStyle name="Input 2 5 3 9 2 3" xfId="17588" xr:uid="{00000000-0005-0000-0000-0000D9420000}"/>
    <cellStyle name="Input 2 5 3 9 2 4" xfId="17589" xr:uid="{00000000-0005-0000-0000-0000DA420000}"/>
    <cellStyle name="Input 2 5 3 9 2 5" xfId="17590" xr:uid="{00000000-0005-0000-0000-0000DB420000}"/>
    <cellStyle name="Input 2 5 3 9 2 6" xfId="17591" xr:uid="{00000000-0005-0000-0000-0000DC420000}"/>
    <cellStyle name="Input 2 5 3 9 2 7" xfId="17592" xr:uid="{00000000-0005-0000-0000-0000DD420000}"/>
    <cellStyle name="Input 2 5 3 9 3" xfId="17593" xr:uid="{00000000-0005-0000-0000-0000DE420000}"/>
    <cellStyle name="Input 2 5 3 9 4" xfId="17594" xr:uid="{00000000-0005-0000-0000-0000DF420000}"/>
    <cellStyle name="Input 2 5 3 9 5" xfId="17595" xr:uid="{00000000-0005-0000-0000-0000E0420000}"/>
    <cellStyle name="Input 2 5 4" xfId="17596" xr:uid="{00000000-0005-0000-0000-0000E1420000}"/>
    <cellStyle name="Input 2 5 4 10" xfId="17597" xr:uid="{00000000-0005-0000-0000-0000E2420000}"/>
    <cellStyle name="Input 2 5 4 10 2" xfId="17598" xr:uid="{00000000-0005-0000-0000-0000E3420000}"/>
    <cellStyle name="Input 2 5 4 10 3" xfId="17599" xr:uid="{00000000-0005-0000-0000-0000E4420000}"/>
    <cellStyle name="Input 2 5 4 10 4" xfId="17600" xr:uid="{00000000-0005-0000-0000-0000E5420000}"/>
    <cellStyle name="Input 2 5 4 10 5" xfId="17601" xr:uid="{00000000-0005-0000-0000-0000E6420000}"/>
    <cellStyle name="Input 2 5 4 10 6" xfId="17602" xr:uid="{00000000-0005-0000-0000-0000E7420000}"/>
    <cellStyle name="Input 2 5 4 10 7" xfId="17603" xr:uid="{00000000-0005-0000-0000-0000E8420000}"/>
    <cellStyle name="Input 2 5 4 11" xfId="17604" xr:uid="{00000000-0005-0000-0000-0000E9420000}"/>
    <cellStyle name="Input 2 5 4 11 2" xfId="17605" xr:uid="{00000000-0005-0000-0000-0000EA420000}"/>
    <cellStyle name="Input 2 5 4 11 3" xfId="17606" xr:uid="{00000000-0005-0000-0000-0000EB420000}"/>
    <cellStyle name="Input 2 5 4 11 4" xfId="17607" xr:uid="{00000000-0005-0000-0000-0000EC420000}"/>
    <cellStyle name="Input 2 5 4 11 5" xfId="17608" xr:uid="{00000000-0005-0000-0000-0000ED420000}"/>
    <cellStyle name="Input 2 5 4 12" xfId="17609" xr:uid="{00000000-0005-0000-0000-0000EE420000}"/>
    <cellStyle name="Input 2 5 4 12 2" xfId="17610" xr:uid="{00000000-0005-0000-0000-0000EF420000}"/>
    <cellStyle name="Input 2 5 4 12 3" xfId="17611" xr:uid="{00000000-0005-0000-0000-0000F0420000}"/>
    <cellStyle name="Input 2 5 4 12 4" xfId="17612" xr:uid="{00000000-0005-0000-0000-0000F1420000}"/>
    <cellStyle name="Input 2 5 4 12 5" xfId="17613" xr:uid="{00000000-0005-0000-0000-0000F2420000}"/>
    <cellStyle name="Input 2 5 4 13" xfId="17614" xr:uid="{00000000-0005-0000-0000-0000F3420000}"/>
    <cellStyle name="Input 2 5 4 13 2" xfId="17615" xr:uid="{00000000-0005-0000-0000-0000F4420000}"/>
    <cellStyle name="Input 2 5 4 13 3" xfId="17616" xr:uid="{00000000-0005-0000-0000-0000F5420000}"/>
    <cellStyle name="Input 2 5 4 13 4" xfId="17617" xr:uid="{00000000-0005-0000-0000-0000F6420000}"/>
    <cellStyle name="Input 2 5 4 13 5" xfId="17618" xr:uid="{00000000-0005-0000-0000-0000F7420000}"/>
    <cellStyle name="Input 2 5 4 14" xfId="17619" xr:uid="{00000000-0005-0000-0000-0000F8420000}"/>
    <cellStyle name="Input 2 5 4 14 2" xfId="17620" xr:uid="{00000000-0005-0000-0000-0000F9420000}"/>
    <cellStyle name="Input 2 5 4 14 3" xfId="17621" xr:uid="{00000000-0005-0000-0000-0000FA420000}"/>
    <cellStyle name="Input 2 5 4 14 4" xfId="17622" xr:uid="{00000000-0005-0000-0000-0000FB420000}"/>
    <cellStyle name="Input 2 5 4 14 5" xfId="17623" xr:uid="{00000000-0005-0000-0000-0000FC420000}"/>
    <cellStyle name="Input 2 5 4 15" xfId="17624" xr:uid="{00000000-0005-0000-0000-0000FD420000}"/>
    <cellStyle name="Input 2 5 4 15 2" xfId="17625" xr:uid="{00000000-0005-0000-0000-0000FE420000}"/>
    <cellStyle name="Input 2 5 4 15 3" xfId="17626" xr:uid="{00000000-0005-0000-0000-0000FF420000}"/>
    <cellStyle name="Input 2 5 4 15 4" xfId="17627" xr:uid="{00000000-0005-0000-0000-000000430000}"/>
    <cellStyle name="Input 2 5 4 15 5" xfId="17628" xr:uid="{00000000-0005-0000-0000-000001430000}"/>
    <cellStyle name="Input 2 5 4 16" xfId="17629" xr:uid="{00000000-0005-0000-0000-000002430000}"/>
    <cellStyle name="Input 2 5 4 16 2" xfId="17630" xr:uid="{00000000-0005-0000-0000-000003430000}"/>
    <cellStyle name="Input 2 5 4 16 3" xfId="17631" xr:uid="{00000000-0005-0000-0000-000004430000}"/>
    <cellStyle name="Input 2 5 4 16 4" xfId="17632" xr:uid="{00000000-0005-0000-0000-000005430000}"/>
    <cellStyle name="Input 2 5 4 16 5" xfId="17633" xr:uid="{00000000-0005-0000-0000-000006430000}"/>
    <cellStyle name="Input 2 5 4 17" xfId="17634" xr:uid="{00000000-0005-0000-0000-000007430000}"/>
    <cellStyle name="Input 2 5 4 17 2" xfId="17635" xr:uid="{00000000-0005-0000-0000-000008430000}"/>
    <cellStyle name="Input 2 5 4 17 3" xfId="17636" xr:uid="{00000000-0005-0000-0000-000009430000}"/>
    <cellStyle name="Input 2 5 4 17 4" xfId="17637" xr:uid="{00000000-0005-0000-0000-00000A430000}"/>
    <cellStyle name="Input 2 5 4 17 5" xfId="17638" xr:uid="{00000000-0005-0000-0000-00000B430000}"/>
    <cellStyle name="Input 2 5 4 18" xfId="17639" xr:uid="{00000000-0005-0000-0000-00000C430000}"/>
    <cellStyle name="Input 2 5 4 2" xfId="17640" xr:uid="{00000000-0005-0000-0000-00000D430000}"/>
    <cellStyle name="Input 2 5 4 2 10" xfId="17641" xr:uid="{00000000-0005-0000-0000-00000E430000}"/>
    <cellStyle name="Input 2 5 4 2 10 2" xfId="17642" xr:uid="{00000000-0005-0000-0000-00000F430000}"/>
    <cellStyle name="Input 2 5 4 2 10 3" xfId="17643" xr:uid="{00000000-0005-0000-0000-000010430000}"/>
    <cellStyle name="Input 2 5 4 2 10 4" xfId="17644" xr:uid="{00000000-0005-0000-0000-000011430000}"/>
    <cellStyle name="Input 2 5 4 2 10 5" xfId="17645" xr:uid="{00000000-0005-0000-0000-000012430000}"/>
    <cellStyle name="Input 2 5 4 2 11" xfId="17646" xr:uid="{00000000-0005-0000-0000-000013430000}"/>
    <cellStyle name="Input 2 5 4 2 11 2" xfId="17647" xr:uid="{00000000-0005-0000-0000-000014430000}"/>
    <cellStyle name="Input 2 5 4 2 11 3" xfId="17648" xr:uid="{00000000-0005-0000-0000-000015430000}"/>
    <cellStyle name="Input 2 5 4 2 11 4" xfId="17649" xr:uid="{00000000-0005-0000-0000-000016430000}"/>
    <cellStyle name="Input 2 5 4 2 11 5" xfId="17650" xr:uid="{00000000-0005-0000-0000-000017430000}"/>
    <cellStyle name="Input 2 5 4 2 12" xfId="17651" xr:uid="{00000000-0005-0000-0000-000018430000}"/>
    <cellStyle name="Input 2 5 4 2 12 2" xfId="17652" xr:uid="{00000000-0005-0000-0000-000019430000}"/>
    <cellStyle name="Input 2 5 4 2 12 3" xfId="17653" xr:uid="{00000000-0005-0000-0000-00001A430000}"/>
    <cellStyle name="Input 2 5 4 2 12 4" xfId="17654" xr:uid="{00000000-0005-0000-0000-00001B430000}"/>
    <cellStyle name="Input 2 5 4 2 12 5" xfId="17655" xr:uid="{00000000-0005-0000-0000-00001C430000}"/>
    <cellStyle name="Input 2 5 4 2 13" xfId="17656" xr:uid="{00000000-0005-0000-0000-00001D430000}"/>
    <cellStyle name="Input 2 5 4 2 13 2" xfId="17657" xr:uid="{00000000-0005-0000-0000-00001E430000}"/>
    <cellStyle name="Input 2 5 4 2 13 3" xfId="17658" xr:uid="{00000000-0005-0000-0000-00001F430000}"/>
    <cellStyle name="Input 2 5 4 2 13 4" xfId="17659" xr:uid="{00000000-0005-0000-0000-000020430000}"/>
    <cellStyle name="Input 2 5 4 2 13 5" xfId="17660" xr:uid="{00000000-0005-0000-0000-000021430000}"/>
    <cellStyle name="Input 2 5 4 2 14" xfId="17661" xr:uid="{00000000-0005-0000-0000-000022430000}"/>
    <cellStyle name="Input 2 5 4 2 14 2" xfId="17662" xr:uid="{00000000-0005-0000-0000-000023430000}"/>
    <cellStyle name="Input 2 5 4 2 14 3" xfId="17663" xr:uid="{00000000-0005-0000-0000-000024430000}"/>
    <cellStyle name="Input 2 5 4 2 14 4" xfId="17664" xr:uid="{00000000-0005-0000-0000-000025430000}"/>
    <cellStyle name="Input 2 5 4 2 14 5" xfId="17665" xr:uid="{00000000-0005-0000-0000-000026430000}"/>
    <cellStyle name="Input 2 5 4 2 15" xfId="17666" xr:uid="{00000000-0005-0000-0000-000027430000}"/>
    <cellStyle name="Input 2 5 4 2 15 2" xfId="17667" xr:uid="{00000000-0005-0000-0000-000028430000}"/>
    <cellStyle name="Input 2 5 4 2 15 3" xfId="17668" xr:uid="{00000000-0005-0000-0000-000029430000}"/>
    <cellStyle name="Input 2 5 4 2 15 4" xfId="17669" xr:uid="{00000000-0005-0000-0000-00002A430000}"/>
    <cellStyle name="Input 2 5 4 2 15 5" xfId="17670" xr:uid="{00000000-0005-0000-0000-00002B430000}"/>
    <cellStyle name="Input 2 5 4 2 16" xfId="17671" xr:uid="{00000000-0005-0000-0000-00002C430000}"/>
    <cellStyle name="Input 2 5 4 2 16 2" xfId="17672" xr:uid="{00000000-0005-0000-0000-00002D430000}"/>
    <cellStyle name="Input 2 5 4 2 16 3" xfId="17673" xr:uid="{00000000-0005-0000-0000-00002E430000}"/>
    <cellStyle name="Input 2 5 4 2 16 4" xfId="17674" xr:uid="{00000000-0005-0000-0000-00002F430000}"/>
    <cellStyle name="Input 2 5 4 2 16 5" xfId="17675" xr:uid="{00000000-0005-0000-0000-000030430000}"/>
    <cellStyle name="Input 2 5 4 2 17" xfId="17676" xr:uid="{00000000-0005-0000-0000-000031430000}"/>
    <cellStyle name="Input 2 5 4 2 17 2" xfId="17677" xr:uid="{00000000-0005-0000-0000-000032430000}"/>
    <cellStyle name="Input 2 5 4 2 17 3" xfId="17678" xr:uid="{00000000-0005-0000-0000-000033430000}"/>
    <cellStyle name="Input 2 5 4 2 17 4" xfId="17679" xr:uid="{00000000-0005-0000-0000-000034430000}"/>
    <cellStyle name="Input 2 5 4 2 17 5" xfId="17680" xr:uid="{00000000-0005-0000-0000-000035430000}"/>
    <cellStyle name="Input 2 5 4 2 18" xfId="17681" xr:uid="{00000000-0005-0000-0000-000036430000}"/>
    <cellStyle name="Input 2 5 4 2 2" xfId="17682" xr:uid="{00000000-0005-0000-0000-000037430000}"/>
    <cellStyle name="Input 2 5 4 2 2 10" xfId="17683" xr:uid="{00000000-0005-0000-0000-000038430000}"/>
    <cellStyle name="Input 2 5 4 2 2 2" xfId="17684" xr:uid="{00000000-0005-0000-0000-000039430000}"/>
    <cellStyle name="Input 2 5 4 2 2 2 2" xfId="17685" xr:uid="{00000000-0005-0000-0000-00003A430000}"/>
    <cellStyle name="Input 2 5 4 2 2 2 2 2" xfId="17686" xr:uid="{00000000-0005-0000-0000-00003B430000}"/>
    <cellStyle name="Input 2 5 4 2 2 2 2 3" xfId="17687" xr:uid="{00000000-0005-0000-0000-00003C430000}"/>
    <cellStyle name="Input 2 5 4 2 2 2 2 4" xfId="17688" xr:uid="{00000000-0005-0000-0000-00003D430000}"/>
    <cellStyle name="Input 2 5 4 2 2 2 2 5" xfId="17689" xr:uid="{00000000-0005-0000-0000-00003E430000}"/>
    <cellStyle name="Input 2 5 4 2 2 2 2 6" xfId="17690" xr:uid="{00000000-0005-0000-0000-00003F430000}"/>
    <cellStyle name="Input 2 5 4 2 2 2 2 7" xfId="17691" xr:uid="{00000000-0005-0000-0000-000040430000}"/>
    <cellStyle name="Input 2 5 4 2 2 2 3" xfId="17692" xr:uid="{00000000-0005-0000-0000-000041430000}"/>
    <cellStyle name="Input 2 5 4 2 2 2 4" xfId="17693" xr:uid="{00000000-0005-0000-0000-000042430000}"/>
    <cellStyle name="Input 2 5 4 2 2 3" xfId="17694" xr:uid="{00000000-0005-0000-0000-000043430000}"/>
    <cellStyle name="Input 2 5 4 2 2 3 2" xfId="17695" xr:uid="{00000000-0005-0000-0000-000044430000}"/>
    <cellStyle name="Input 2 5 4 2 2 3 2 2" xfId="17696" xr:uid="{00000000-0005-0000-0000-000045430000}"/>
    <cellStyle name="Input 2 5 4 2 2 3 2 3" xfId="17697" xr:uid="{00000000-0005-0000-0000-000046430000}"/>
    <cellStyle name="Input 2 5 4 2 2 3 2 4" xfId="17698" xr:uid="{00000000-0005-0000-0000-000047430000}"/>
    <cellStyle name="Input 2 5 4 2 2 3 2 5" xfId="17699" xr:uid="{00000000-0005-0000-0000-000048430000}"/>
    <cellStyle name="Input 2 5 4 2 2 3 2 6" xfId="17700" xr:uid="{00000000-0005-0000-0000-000049430000}"/>
    <cellStyle name="Input 2 5 4 2 2 3 2 7" xfId="17701" xr:uid="{00000000-0005-0000-0000-00004A430000}"/>
    <cellStyle name="Input 2 5 4 2 2 3 3" xfId="17702" xr:uid="{00000000-0005-0000-0000-00004B430000}"/>
    <cellStyle name="Input 2 5 4 2 2 3 4" xfId="17703" xr:uid="{00000000-0005-0000-0000-00004C430000}"/>
    <cellStyle name="Input 2 5 4 2 2 4" xfId="17704" xr:uid="{00000000-0005-0000-0000-00004D430000}"/>
    <cellStyle name="Input 2 5 4 2 2 4 2" xfId="17705" xr:uid="{00000000-0005-0000-0000-00004E430000}"/>
    <cellStyle name="Input 2 5 4 2 2 4 2 2" xfId="17706" xr:uid="{00000000-0005-0000-0000-00004F430000}"/>
    <cellStyle name="Input 2 5 4 2 2 4 2 3" xfId="17707" xr:uid="{00000000-0005-0000-0000-000050430000}"/>
    <cellStyle name="Input 2 5 4 2 2 4 2 4" xfId="17708" xr:uid="{00000000-0005-0000-0000-000051430000}"/>
    <cellStyle name="Input 2 5 4 2 2 4 2 5" xfId="17709" xr:uid="{00000000-0005-0000-0000-000052430000}"/>
    <cellStyle name="Input 2 5 4 2 2 4 2 6" xfId="17710" xr:uid="{00000000-0005-0000-0000-000053430000}"/>
    <cellStyle name="Input 2 5 4 2 2 4 2 7" xfId="17711" xr:uid="{00000000-0005-0000-0000-000054430000}"/>
    <cellStyle name="Input 2 5 4 2 2 4 3" xfId="17712" xr:uid="{00000000-0005-0000-0000-000055430000}"/>
    <cellStyle name="Input 2 5 4 2 2 4 4" xfId="17713" xr:uid="{00000000-0005-0000-0000-000056430000}"/>
    <cellStyle name="Input 2 5 4 2 2 5" xfId="17714" xr:uid="{00000000-0005-0000-0000-000057430000}"/>
    <cellStyle name="Input 2 5 4 2 2 5 2" xfId="17715" xr:uid="{00000000-0005-0000-0000-000058430000}"/>
    <cellStyle name="Input 2 5 4 2 2 5 3" xfId="17716" xr:uid="{00000000-0005-0000-0000-000059430000}"/>
    <cellStyle name="Input 2 5 4 2 2 5 4" xfId="17717" xr:uid="{00000000-0005-0000-0000-00005A430000}"/>
    <cellStyle name="Input 2 5 4 2 2 5 5" xfId="17718" xr:uid="{00000000-0005-0000-0000-00005B430000}"/>
    <cellStyle name="Input 2 5 4 2 2 5 6" xfId="17719" xr:uid="{00000000-0005-0000-0000-00005C430000}"/>
    <cellStyle name="Input 2 5 4 2 2 5 7" xfId="17720" xr:uid="{00000000-0005-0000-0000-00005D430000}"/>
    <cellStyle name="Input 2 5 4 2 2 5 8" xfId="17721" xr:uid="{00000000-0005-0000-0000-00005E430000}"/>
    <cellStyle name="Input 2 5 4 2 2 6" xfId="17722" xr:uid="{00000000-0005-0000-0000-00005F430000}"/>
    <cellStyle name="Input 2 5 4 2 2 6 2" xfId="17723" xr:uid="{00000000-0005-0000-0000-000060430000}"/>
    <cellStyle name="Input 2 5 4 2 2 6 3" xfId="17724" xr:uid="{00000000-0005-0000-0000-000061430000}"/>
    <cellStyle name="Input 2 5 4 2 2 6 4" xfId="17725" xr:uid="{00000000-0005-0000-0000-000062430000}"/>
    <cellStyle name="Input 2 5 4 2 2 6 5" xfId="17726" xr:uid="{00000000-0005-0000-0000-000063430000}"/>
    <cellStyle name="Input 2 5 4 2 2 6 6" xfId="17727" xr:uid="{00000000-0005-0000-0000-000064430000}"/>
    <cellStyle name="Input 2 5 4 2 2 6 7" xfId="17728" xr:uid="{00000000-0005-0000-0000-000065430000}"/>
    <cellStyle name="Input 2 5 4 2 2 7" xfId="17729" xr:uid="{00000000-0005-0000-0000-000066430000}"/>
    <cellStyle name="Input 2 5 4 2 2 8" xfId="17730" xr:uid="{00000000-0005-0000-0000-000067430000}"/>
    <cellStyle name="Input 2 5 4 2 2 9" xfId="17731" xr:uid="{00000000-0005-0000-0000-000068430000}"/>
    <cellStyle name="Input 2 5 4 2 3" xfId="17732" xr:uid="{00000000-0005-0000-0000-000069430000}"/>
    <cellStyle name="Input 2 5 4 2 3 2" xfId="17733" xr:uid="{00000000-0005-0000-0000-00006A430000}"/>
    <cellStyle name="Input 2 5 4 2 3 2 2" xfId="17734" xr:uid="{00000000-0005-0000-0000-00006B430000}"/>
    <cellStyle name="Input 2 5 4 2 3 2 3" xfId="17735" xr:uid="{00000000-0005-0000-0000-00006C430000}"/>
    <cellStyle name="Input 2 5 4 2 3 2 4" xfId="17736" xr:uid="{00000000-0005-0000-0000-00006D430000}"/>
    <cellStyle name="Input 2 5 4 2 3 2 5" xfId="17737" xr:uid="{00000000-0005-0000-0000-00006E430000}"/>
    <cellStyle name="Input 2 5 4 2 3 2 6" xfId="17738" xr:uid="{00000000-0005-0000-0000-00006F430000}"/>
    <cellStyle name="Input 2 5 4 2 3 2 7" xfId="17739" xr:uid="{00000000-0005-0000-0000-000070430000}"/>
    <cellStyle name="Input 2 5 4 2 3 3" xfId="17740" xr:uid="{00000000-0005-0000-0000-000071430000}"/>
    <cellStyle name="Input 2 5 4 2 3 4" xfId="17741" xr:uid="{00000000-0005-0000-0000-000072430000}"/>
    <cellStyle name="Input 2 5 4 2 3 5" xfId="17742" xr:uid="{00000000-0005-0000-0000-000073430000}"/>
    <cellStyle name="Input 2 5 4 2 4" xfId="17743" xr:uid="{00000000-0005-0000-0000-000074430000}"/>
    <cellStyle name="Input 2 5 4 2 4 2" xfId="17744" xr:uid="{00000000-0005-0000-0000-000075430000}"/>
    <cellStyle name="Input 2 5 4 2 4 2 2" xfId="17745" xr:uid="{00000000-0005-0000-0000-000076430000}"/>
    <cellStyle name="Input 2 5 4 2 4 2 3" xfId="17746" xr:uid="{00000000-0005-0000-0000-000077430000}"/>
    <cellStyle name="Input 2 5 4 2 4 2 4" xfId="17747" xr:uid="{00000000-0005-0000-0000-000078430000}"/>
    <cellStyle name="Input 2 5 4 2 4 2 5" xfId="17748" xr:uid="{00000000-0005-0000-0000-000079430000}"/>
    <cellStyle name="Input 2 5 4 2 4 2 6" xfId="17749" xr:uid="{00000000-0005-0000-0000-00007A430000}"/>
    <cellStyle name="Input 2 5 4 2 4 2 7" xfId="17750" xr:uid="{00000000-0005-0000-0000-00007B430000}"/>
    <cellStyle name="Input 2 5 4 2 4 3" xfId="17751" xr:uid="{00000000-0005-0000-0000-00007C430000}"/>
    <cellStyle name="Input 2 5 4 2 4 4" xfId="17752" xr:uid="{00000000-0005-0000-0000-00007D430000}"/>
    <cellStyle name="Input 2 5 4 2 4 5" xfId="17753" xr:uid="{00000000-0005-0000-0000-00007E430000}"/>
    <cellStyle name="Input 2 5 4 2 5" xfId="17754" xr:uid="{00000000-0005-0000-0000-00007F430000}"/>
    <cellStyle name="Input 2 5 4 2 5 2" xfId="17755" xr:uid="{00000000-0005-0000-0000-000080430000}"/>
    <cellStyle name="Input 2 5 4 2 5 2 2" xfId="17756" xr:uid="{00000000-0005-0000-0000-000081430000}"/>
    <cellStyle name="Input 2 5 4 2 5 2 3" xfId="17757" xr:uid="{00000000-0005-0000-0000-000082430000}"/>
    <cellStyle name="Input 2 5 4 2 5 2 4" xfId="17758" xr:uid="{00000000-0005-0000-0000-000083430000}"/>
    <cellStyle name="Input 2 5 4 2 5 2 5" xfId="17759" xr:uid="{00000000-0005-0000-0000-000084430000}"/>
    <cellStyle name="Input 2 5 4 2 5 2 6" xfId="17760" xr:uid="{00000000-0005-0000-0000-000085430000}"/>
    <cellStyle name="Input 2 5 4 2 5 2 7" xfId="17761" xr:uid="{00000000-0005-0000-0000-000086430000}"/>
    <cellStyle name="Input 2 5 4 2 5 3" xfId="17762" xr:uid="{00000000-0005-0000-0000-000087430000}"/>
    <cellStyle name="Input 2 5 4 2 5 4" xfId="17763" xr:uid="{00000000-0005-0000-0000-000088430000}"/>
    <cellStyle name="Input 2 5 4 2 5 5" xfId="17764" xr:uid="{00000000-0005-0000-0000-000089430000}"/>
    <cellStyle name="Input 2 5 4 2 6" xfId="17765" xr:uid="{00000000-0005-0000-0000-00008A430000}"/>
    <cellStyle name="Input 2 5 4 2 6 2" xfId="17766" xr:uid="{00000000-0005-0000-0000-00008B430000}"/>
    <cellStyle name="Input 2 5 4 2 6 3" xfId="17767" xr:uid="{00000000-0005-0000-0000-00008C430000}"/>
    <cellStyle name="Input 2 5 4 2 6 4" xfId="17768" xr:uid="{00000000-0005-0000-0000-00008D430000}"/>
    <cellStyle name="Input 2 5 4 2 6 5" xfId="17769" xr:uid="{00000000-0005-0000-0000-00008E430000}"/>
    <cellStyle name="Input 2 5 4 2 6 6" xfId="17770" xr:uid="{00000000-0005-0000-0000-00008F430000}"/>
    <cellStyle name="Input 2 5 4 2 6 7" xfId="17771" xr:uid="{00000000-0005-0000-0000-000090430000}"/>
    <cellStyle name="Input 2 5 4 2 6 8" xfId="17772" xr:uid="{00000000-0005-0000-0000-000091430000}"/>
    <cellStyle name="Input 2 5 4 2 7" xfId="17773" xr:uid="{00000000-0005-0000-0000-000092430000}"/>
    <cellStyle name="Input 2 5 4 2 7 2" xfId="17774" xr:uid="{00000000-0005-0000-0000-000093430000}"/>
    <cellStyle name="Input 2 5 4 2 7 3" xfId="17775" xr:uid="{00000000-0005-0000-0000-000094430000}"/>
    <cellStyle name="Input 2 5 4 2 7 4" xfId="17776" xr:uid="{00000000-0005-0000-0000-000095430000}"/>
    <cellStyle name="Input 2 5 4 2 7 5" xfId="17777" xr:uid="{00000000-0005-0000-0000-000096430000}"/>
    <cellStyle name="Input 2 5 4 2 7 6" xfId="17778" xr:uid="{00000000-0005-0000-0000-000097430000}"/>
    <cellStyle name="Input 2 5 4 2 7 7" xfId="17779" xr:uid="{00000000-0005-0000-0000-000098430000}"/>
    <cellStyle name="Input 2 5 4 2 8" xfId="17780" xr:uid="{00000000-0005-0000-0000-000099430000}"/>
    <cellStyle name="Input 2 5 4 2 8 2" xfId="17781" xr:uid="{00000000-0005-0000-0000-00009A430000}"/>
    <cellStyle name="Input 2 5 4 2 8 3" xfId="17782" xr:uid="{00000000-0005-0000-0000-00009B430000}"/>
    <cellStyle name="Input 2 5 4 2 8 4" xfId="17783" xr:uid="{00000000-0005-0000-0000-00009C430000}"/>
    <cellStyle name="Input 2 5 4 2 8 5" xfId="17784" xr:uid="{00000000-0005-0000-0000-00009D430000}"/>
    <cellStyle name="Input 2 5 4 2 9" xfId="17785" xr:uid="{00000000-0005-0000-0000-00009E430000}"/>
    <cellStyle name="Input 2 5 4 2 9 2" xfId="17786" xr:uid="{00000000-0005-0000-0000-00009F430000}"/>
    <cellStyle name="Input 2 5 4 2 9 3" xfId="17787" xr:uid="{00000000-0005-0000-0000-0000A0430000}"/>
    <cellStyle name="Input 2 5 4 2 9 4" xfId="17788" xr:uid="{00000000-0005-0000-0000-0000A1430000}"/>
    <cellStyle name="Input 2 5 4 2 9 5" xfId="17789" xr:uid="{00000000-0005-0000-0000-0000A2430000}"/>
    <cellStyle name="Input 2 5 4 3" xfId="17790" xr:uid="{00000000-0005-0000-0000-0000A3430000}"/>
    <cellStyle name="Input 2 5 4 3 10" xfId="17791" xr:uid="{00000000-0005-0000-0000-0000A4430000}"/>
    <cellStyle name="Input 2 5 4 3 2" xfId="17792" xr:uid="{00000000-0005-0000-0000-0000A5430000}"/>
    <cellStyle name="Input 2 5 4 3 2 2" xfId="17793" xr:uid="{00000000-0005-0000-0000-0000A6430000}"/>
    <cellStyle name="Input 2 5 4 3 2 2 2" xfId="17794" xr:uid="{00000000-0005-0000-0000-0000A7430000}"/>
    <cellStyle name="Input 2 5 4 3 2 2 3" xfId="17795" xr:uid="{00000000-0005-0000-0000-0000A8430000}"/>
    <cellStyle name="Input 2 5 4 3 2 2 4" xfId="17796" xr:uid="{00000000-0005-0000-0000-0000A9430000}"/>
    <cellStyle name="Input 2 5 4 3 2 2 5" xfId="17797" xr:uid="{00000000-0005-0000-0000-0000AA430000}"/>
    <cellStyle name="Input 2 5 4 3 2 2 6" xfId="17798" xr:uid="{00000000-0005-0000-0000-0000AB430000}"/>
    <cellStyle name="Input 2 5 4 3 2 2 7" xfId="17799" xr:uid="{00000000-0005-0000-0000-0000AC430000}"/>
    <cellStyle name="Input 2 5 4 3 2 3" xfId="17800" xr:uid="{00000000-0005-0000-0000-0000AD430000}"/>
    <cellStyle name="Input 2 5 4 3 2 4" xfId="17801" xr:uid="{00000000-0005-0000-0000-0000AE430000}"/>
    <cellStyle name="Input 2 5 4 3 3" xfId="17802" xr:uid="{00000000-0005-0000-0000-0000AF430000}"/>
    <cellStyle name="Input 2 5 4 3 3 2" xfId="17803" xr:uid="{00000000-0005-0000-0000-0000B0430000}"/>
    <cellStyle name="Input 2 5 4 3 3 2 2" xfId="17804" xr:uid="{00000000-0005-0000-0000-0000B1430000}"/>
    <cellStyle name="Input 2 5 4 3 3 2 3" xfId="17805" xr:uid="{00000000-0005-0000-0000-0000B2430000}"/>
    <cellStyle name="Input 2 5 4 3 3 2 4" xfId="17806" xr:uid="{00000000-0005-0000-0000-0000B3430000}"/>
    <cellStyle name="Input 2 5 4 3 3 2 5" xfId="17807" xr:uid="{00000000-0005-0000-0000-0000B4430000}"/>
    <cellStyle name="Input 2 5 4 3 3 2 6" xfId="17808" xr:uid="{00000000-0005-0000-0000-0000B5430000}"/>
    <cellStyle name="Input 2 5 4 3 3 2 7" xfId="17809" xr:uid="{00000000-0005-0000-0000-0000B6430000}"/>
    <cellStyle name="Input 2 5 4 3 3 3" xfId="17810" xr:uid="{00000000-0005-0000-0000-0000B7430000}"/>
    <cellStyle name="Input 2 5 4 3 3 4" xfId="17811" xr:uid="{00000000-0005-0000-0000-0000B8430000}"/>
    <cellStyle name="Input 2 5 4 3 4" xfId="17812" xr:uid="{00000000-0005-0000-0000-0000B9430000}"/>
    <cellStyle name="Input 2 5 4 3 4 2" xfId="17813" xr:uid="{00000000-0005-0000-0000-0000BA430000}"/>
    <cellStyle name="Input 2 5 4 3 4 2 2" xfId="17814" xr:uid="{00000000-0005-0000-0000-0000BB430000}"/>
    <cellStyle name="Input 2 5 4 3 4 2 3" xfId="17815" xr:uid="{00000000-0005-0000-0000-0000BC430000}"/>
    <cellStyle name="Input 2 5 4 3 4 2 4" xfId="17816" xr:uid="{00000000-0005-0000-0000-0000BD430000}"/>
    <cellStyle name="Input 2 5 4 3 4 2 5" xfId="17817" xr:uid="{00000000-0005-0000-0000-0000BE430000}"/>
    <cellStyle name="Input 2 5 4 3 4 2 6" xfId="17818" xr:uid="{00000000-0005-0000-0000-0000BF430000}"/>
    <cellStyle name="Input 2 5 4 3 4 2 7" xfId="17819" xr:uid="{00000000-0005-0000-0000-0000C0430000}"/>
    <cellStyle name="Input 2 5 4 3 4 3" xfId="17820" xr:uid="{00000000-0005-0000-0000-0000C1430000}"/>
    <cellStyle name="Input 2 5 4 3 4 4" xfId="17821" xr:uid="{00000000-0005-0000-0000-0000C2430000}"/>
    <cellStyle name="Input 2 5 4 3 5" xfId="17822" xr:uid="{00000000-0005-0000-0000-0000C3430000}"/>
    <cellStyle name="Input 2 5 4 3 5 2" xfId="17823" xr:uid="{00000000-0005-0000-0000-0000C4430000}"/>
    <cellStyle name="Input 2 5 4 3 5 3" xfId="17824" xr:uid="{00000000-0005-0000-0000-0000C5430000}"/>
    <cellStyle name="Input 2 5 4 3 5 4" xfId="17825" xr:uid="{00000000-0005-0000-0000-0000C6430000}"/>
    <cellStyle name="Input 2 5 4 3 5 5" xfId="17826" xr:uid="{00000000-0005-0000-0000-0000C7430000}"/>
    <cellStyle name="Input 2 5 4 3 5 6" xfId="17827" xr:uid="{00000000-0005-0000-0000-0000C8430000}"/>
    <cellStyle name="Input 2 5 4 3 5 7" xfId="17828" xr:uid="{00000000-0005-0000-0000-0000C9430000}"/>
    <cellStyle name="Input 2 5 4 3 5 8" xfId="17829" xr:uid="{00000000-0005-0000-0000-0000CA430000}"/>
    <cellStyle name="Input 2 5 4 3 6" xfId="17830" xr:uid="{00000000-0005-0000-0000-0000CB430000}"/>
    <cellStyle name="Input 2 5 4 3 6 2" xfId="17831" xr:uid="{00000000-0005-0000-0000-0000CC430000}"/>
    <cellStyle name="Input 2 5 4 3 6 3" xfId="17832" xr:uid="{00000000-0005-0000-0000-0000CD430000}"/>
    <cellStyle name="Input 2 5 4 3 6 4" xfId="17833" xr:uid="{00000000-0005-0000-0000-0000CE430000}"/>
    <cellStyle name="Input 2 5 4 3 6 5" xfId="17834" xr:uid="{00000000-0005-0000-0000-0000CF430000}"/>
    <cellStyle name="Input 2 5 4 3 6 6" xfId="17835" xr:uid="{00000000-0005-0000-0000-0000D0430000}"/>
    <cellStyle name="Input 2 5 4 3 6 7" xfId="17836" xr:uid="{00000000-0005-0000-0000-0000D1430000}"/>
    <cellStyle name="Input 2 5 4 3 7" xfId="17837" xr:uid="{00000000-0005-0000-0000-0000D2430000}"/>
    <cellStyle name="Input 2 5 4 3 8" xfId="17838" xr:uid="{00000000-0005-0000-0000-0000D3430000}"/>
    <cellStyle name="Input 2 5 4 3 9" xfId="17839" xr:uid="{00000000-0005-0000-0000-0000D4430000}"/>
    <cellStyle name="Input 2 5 4 4" xfId="17840" xr:uid="{00000000-0005-0000-0000-0000D5430000}"/>
    <cellStyle name="Input 2 5 4 4 10" xfId="17841" xr:uid="{00000000-0005-0000-0000-0000D6430000}"/>
    <cellStyle name="Input 2 5 4 4 2" xfId="17842" xr:uid="{00000000-0005-0000-0000-0000D7430000}"/>
    <cellStyle name="Input 2 5 4 4 2 2" xfId="17843" xr:uid="{00000000-0005-0000-0000-0000D8430000}"/>
    <cellStyle name="Input 2 5 4 4 2 2 2" xfId="17844" xr:uid="{00000000-0005-0000-0000-0000D9430000}"/>
    <cellStyle name="Input 2 5 4 4 2 2 3" xfId="17845" xr:uid="{00000000-0005-0000-0000-0000DA430000}"/>
    <cellStyle name="Input 2 5 4 4 2 2 4" xfId="17846" xr:uid="{00000000-0005-0000-0000-0000DB430000}"/>
    <cellStyle name="Input 2 5 4 4 2 2 5" xfId="17847" xr:uid="{00000000-0005-0000-0000-0000DC430000}"/>
    <cellStyle name="Input 2 5 4 4 2 2 6" xfId="17848" xr:uid="{00000000-0005-0000-0000-0000DD430000}"/>
    <cellStyle name="Input 2 5 4 4 2 2 7" xfId="17849" xr:uid="{00000000-0005-0000-0000-0000DE430000}"/>
    <cellStyle name="Input 2 5 4 4 2 3" xfId="17850" xr:uid="{00000000-0005-0000-0000-0000DF430000}"/>
    <cellStyle name="Input 2 5 4 4 2 4" xfId="17851" xr:uid="{00000000-0005-0000-0000-0000E0430000}"/>
    <cellStyle name="Input 2 5 4 4 3" xfId="17852" xr:uid="{00000000-0005-0000-0000-0000E1430000}"/>
    <cellStyle name="Input 2 5 4 4 3 2" xfId="17853" xr:uid="{00000000-0005-0000-0000-0000E2430000}"/>
    <cellStyle name="Input 2 5 4 4 3 2 2" xfId="17854" xr:uid="{00000000-0005-0000-0000-0000E3430000}"/>
    <cellStyle name="Input 2 5 4 4 3 2 3" xfId="17855" xr:uid="{00000000-0005-0000-0000-0000E4430000}"/>
    <cellStyle name="Input 2 5 4 4 3 2 4" xfId="17856" xr:uid="{00000000-0005-0000-0000-0000E5430000}"/>
    <cellStyle name="Input 2 5 4 4 3 2 5" xfId="17857" xr:uid="{00000000-0005-0000-0000-0000E6430000}"/>
    <cellStyle name="Input 2 5 4 4 3 2 6" xfId="17858" xr:uid="{00000000-0005-0000-0000-0000E7430000}"/>
    <cellStyle name="Input 2 5 4 4 3 2 7" xfId="17859" xr:uid="{00000000-0005-0000-0000-0000E8430000}"/>
    <cellStyle name="Input 2 5 4 4 3 3" xfId="17860" xr:uid="{00000000-0005-0000-0000-0000E9430000}"/>
    <cellStyle name="Input 2 5 4 4 3 4" xfId="17861" xr:uid="{00000000-0005-0000-0000-0000EA430000}"/>
    <cellStyle name="Input 2 5 4 4 4" xfId="17862" xr:uid="{00000000-0005-0000-0000-0000EB430000}"/>
    <cellStyle name="Input 2 5 4 4 4 2" xfId="17863" xr:uid="{00000000-0005-0000-0000-0000EC430000}"/>
    <cellStyle name="Input 2 5 4 4 4 2 2" xfId="17864" xr:uid="{00000000-0005-0000-0000-0000ED430000}"/>
    <cellStyle name="Input 2 5 4 4 4 2 3" xfId="17865" xr:uid="{00000000-0005-0000-0000-0000EE430000}"/>
    <cellStyle name="Input 2 5 4 4 4 2 4" xfId="17866" xr:uid="{00000000-0005-0000-0000-0000EF430000}"/>
    <cellStyle name="Input 2 5 4 4 4 2 5" xfId="17867" xr:uid="{00000000-0005-0000-0000-0000F0430000}"/>
    <cellStyle name="Input 2 5 4 4 4 2 6" xfId="17868" xr:uid="{00000000-0005-0000-0000-0000F1430000}"/>
    <cellStyle name="Input 2 5 4 4 4 2 7" xfId="17869" xr:uid="{00000000-0005-0000-0000-0000F2430000}"/>
    <cellStyle name="Input 2 5 4 4 4 3" xfId="17870" xr:uid="{00000000-0005-0000-0000-0000F3430000}"/>
    <cellStyle name="Input 2 5 4 4 4 4" xfId="17871" xr:uid="{00000000-0005-0000-0000-0000F4430000}"/>
    <cellStyle name="Input 2 5 4 4 5" xfId="17872" xr:uid="{00000000-0005-0000-0000-0000F5430000}"/>
    <cellStyle name="Input 2 5 4 4 5 2" xfId="17873" xr:uid="{00000000-0005-0000-0000-0000F6430000}"/>
    <cellStyle name="Input 2 5 4 4 5 3" xfId="17874" xr:uid="{00000000-0005-0000-0000-0000F7430000}"/>
    <cellStyle name="Input 2 5 4 4 5 4" xfId="17875" xr:uid="{00000000-0005-0000-0000-0000F8430000}"/>
    <cellStyle name="Input 2 5 4 4 5 5" xfId="17876" xr:uid="{00000000-0005-0000-0000-0000F9430000}"/>
    <cellStyle name="Input 2 5 4 4 5 6" xfId="17877" xr:uid="{00000000-0005-0000-0000-0000FA430000}"/>
    <cellStyle name="Input 2 5 4 4 5 7" xfId="17878" xr:uid="{00000000-0005-0000-0000-0000FB430000}"/>
    <cellStyle name="Input 2 5 4 4 5 8" xfId="17879" xr:uid="{00000000-0005-0000-0000-0000FC430000}"/>
    <cellStyle name="Input 2 5 4 4 6" xfId="17880" xr:uid="{00000000-0005-0000-0000-0000FD430000}"/>
    <cellStyle name="Input 2 5 4 4 6 2" xfId="17881" xr:uid="{00000000-0005-0000-0000-0000FE430000}"/>
    <cellStyle name="Input 2 5 4 4 6 3" xfId="17882" xr:uid="{00000000-0005-0000-0000-0000FF430000}"/>
    <cellStyle name="Input 2 5 4 4 6 4" xfId="17883" xr:uid="{00000000-0005-0000-0000-000000440000}"/>
    <cellStyle name="Input 2 5 4 4 6 5" xfId="17884" xr:uid="{00000000-0005-0000-0000-000001440000}"/>
    <cellStyle name="Input 2 5 4 4 6 6" xfId="17885" xr:uid="{00000000-0005-0000-0000-000002440000}"/>
    <cellStyle name="Input 2 5 4 4 6 7" xfId="17886" xr:uid="{00000000-0005-0000-0000-000003440000}"/>
    <cellStyle name="Input 2 5 4 4 7" xfId="17887" xr:uid="{00000000-0005-0000-0000-000004440000}"/>
    <cellStyle name="Input 2 5 4 4 8" xfId="17888" xr:uid="{00000000-0005-0000-0000-000005440000}"/>
    <cellStyle name="Input 2 5 4 4 9" xfId="17889" xr:uid="{00000000-0005-0000-0000-000006440000}"/>
    <cellStyle name="Input 2 5 4 5" xfId="17890" xr:uid="{00000000-0005-0000-0000-000007440000}"/>
    <cellStyle name="Input 2 5 4 5 2" xfId="17891" xr:uid="{00000000-0005-0000-0000-000008440000}"/>
    <cellStyle name="Input 2 5 4 5 2 2" xfId="17892" xr:uid="{00000000-0005-0000-0000-000009440000}"/>
    <cellStyle name="Input 2 5 4 5 2 3" xfId="17893" xr:uid="{00000000-0005-0000-0000-00000A440000}"/>
    <cellStyle name="Input 2 5 4 5 2 4" xfId="17894" xr:uid="{00000000-0005-0000-0000-00000B440000}"/>
    <cellStyle name="Input 2 5 4 5 2 5" xfId="17895" xr:uid="{00000000-0005-0000-0000-00000C440000}"/>
    <cellStyle name="Input 2 5 4 5 2 6" xfId="17896" xr:uid="{00000000-0005-0000-0000-00000D440000}"/>
    <cellStyle name="Input 2 5 4 5 2 7" xfId="17897" xr:uid="{00000000-0005-0000-0000-00000E440000}"/>
    <cellStyle name="Input 2 5 4 5 3" xfId="17898" xr:uid="{00000000-0005-0000-0000-00000F440000}"/>
    <cellStyle name="Input 2 5 4 5 4" xfId="17899" xr:uid="{00000000-0005-0000-0000-000010440000}"/>
    <cellStyle name="Input 2 5 4 5 5" xfId="17900" xr:uid="{00000000-0005-0000-0000-000011440000}"/>
    <cellStyle name="Input 2 5 4 6" xfId="17901" xr:uid="{00000000-0005-0000-0000-000012440000}"/>
    <cellStyle name="Input 2 5 4 6 2" xfId="17902" xr:uid="{00000000-0005-0000-0000-000013440000}"/>
    <cellStyle name="Input 2 5 4 6 2 2" xfId="17903" xr:uid="{00000000-0005-0000-0000-000014440000}"/>
    <cellStyle name="Input 2 5 4 6 2 3" xfId="17904" xr:uid="{00000000-0005-0000-0000-000015440000}"/>
    <cellStyle name="Input 2 5 4 6 2 4" xfId="17905" xr:uid="{00000000-0005-0000-0000-000016440000}"/>
    <cellStyle name="Input 2 5 4 6 2 5" xfId="17906" xr:uid="{00000000-0005-0000-0000-000017440000}"/>
    <cellStyle name="Input 2 5 4 6 2 6" xfId="17907" xr:uid="{00000000-0005-0000-0000-000018440000}"/>
    <cellStyle name="Input 2 5 4 6 2 7" xfId="17908" xr:uid="{00000000-0005-0000-0000-000019440000}"/>
    <cellStyle name="Input 2 5 4 6 3" xfId="17909" xr:uid="{00000000-0005-0000-0000-00001A440000}"/>
    <cellStyle name="Input 2 5 4 6 4" xfId="17910" xr:uid="{00000000-0005-0000-0000-00001B440000}"/>
    <cellStyle name="Input 2 5 4 6 5" xfId="17911" xr:uid="{00000000-0005-0000-0000-00001C440000}"/>
    <cellStyle name="Input 2 5 4 7" xfId="17912" xr:uid="{00000000-0005-0000-0000-00001D440000}"/>
    <cellStyle name="Input 2 5 4 7 2" xfId="17913" xr:uid="{00000000-0005-0000-0000-00001E440000}"/>
    <cellStyle name="Input 2 5 4 7 2 2" xfId="17914" xr:uid="{00000000-0005-0000-0000-00001F440000}"/>
    <cellStyle name="Input 2 5 4 7 2 3" xfId="17915" xr:uid="{00000000-0005-0000-0000-000020440000}"/>
    <cellStyle name="Input 2 5 4 7 2 4" xfId="17916" xr:uid="{00000000-0005-0000-0000-000021440000}"/>
    <cellStyle name="Input 2 5 4 7 2 5" xfId="17917" xr:uid="{00000000-0005-0000-0000-000022440000}"/>
    <cellStyle name="Input 2 5 4 7 2 6" xfId="17918" xr:uid="{00000000-0005-0000-0000-000023440000}"/>
    <cellStyle name="Input 2 5 4 7 2 7" xfId="17919" xr:uid="{00000000-0005-0000-0000-000024440000}"/>
    <cellStyle name="Input 2 5 4 7 3" xfId="17920" xr:uid="{00000000-0005-0000-0000-000025440000}"/>
    <cellStyle name="Input 2 5 4 7 4" xfId="17921" xr:uid="{00000000-0005-0000-0000-000026440000}"/>
    <cellStyle name="Input 2 5 4 7 5" xfId="17922" xr:uid="{00000000-0005-0000-0000-000027440000}"/>
    <cellStyle name="Input 2 5 4 8" xfId="17923" xr:uid="{00000000-0005-0000-0000-000028440000}"/>
    <cellStyle name="Input 2 5 4 8 2" xfId="17924" xr:uid="{00000000-0005-0000-0000-000029440000}"/>
    <cellStyle name="Input 2 5 4 8 2 2" xfId="17925" xr:uid="{00000000-0005-0000-0000-00002A440000}"/>
    <cellStyle name="Input 2 5 4 8 2 3" xfId="17926" xr:uid="{00000000-0005-0000-0000-00002B440000}"/>
    <cellStyle name="Input 2 5 4 8 2 4" xfId="17927" xr:uid="{00000000-0005-0000-0000-00002C440000}"/>
    <cellStyle name="Input 2 5 4 8 2 5" xfId="17928" xr:uid="{00000000-0005-0000-0000-00002D440000}"/>
    <cellStyle name="Input 2 5 4 8 2 6" xfId="17929" xr:uid="{00000000-0005-0000-0000-00002E440000}"/>
    <cellStyle name="Input 2 5 4 8 2 7" xfId="17930" xr:uid="{00000000-0005-0000-0000-00002F440000}"/>
    <cellStyle name="Input 2 5 4 8 3" xfId="17931" xr:uid="{00000000-0005-0000-0000-000030440000}"/>
    <cellStyle name="Input 2 5 4 8 4" xfId="17932" xr:uid="{00000000-0005-0000-0000-000031440000}"/>
    <cellStyle name="Input 2 5 4 8 5" xfId="17933" xr:uid="{00000000-0005-0000-0000-000032440000}"/>
    <cellStyle name="Input 2 5 4 9" xfId="17934" xr:uid="{00000000-0005-0000-0000-000033440000}"/>
    <cellStyle name="Input 2 5 4 9 2" xfId="17935" xr:uid="{00000000-0005-0000-0000-000034440000}"/>
    <cellStyle name="Input 2 5 4 9 3" xfId="17936" xr:uid="{00000000-0005-0000-0000-000035440000}"/>
    <cellStyle name="Input 2 5 4 9 4" xfId="17937" xr:uid="{00000000-0005-0000-0000-000036440000}"/>
    <cellStyle name="Input 2 5 4 9 5" xfId="17938" xr:uid="{00000000-0005-0000-0000-000037440000}"/>
    <cellStyle name="Input 2 5 4 9 6" xfId="17939" xr:uid="{00000000-0005-0000-0000-000038440000}"/>
    <cellStyle name="Input 2 5 4 9 7" xfId="17940" xr:uid="{00000000-0005-0000-0000-000039440000}"/>
    <cellStyle name="Input 2 5 4 9 8" xfId="17941" xr:uid="{00000000-0005-0000-0000-00003A440000}"/>
    <cellStyle name="Input 2 5 5" xfId="17942" xr:uid="{00000000-0005-0000-0000-00003B440000}"/>
    <cellStyle name="Input 2 5 5 10" xfId="17943" xr:uid="{00000000-0005-0000-0000-00003C440000}"/>
    <cellStyle name="Input 2 5 5 10 2" xfId="17944" xr:uid="{00000000-0005-0000-0000-00003D440000}"/>
    <cellStyle name="Input 2 5 5 10 3" xfId="17945" xr:uid="{00000000-0005-0000-0000-00003E440000}"/>
    <cellStyle name="Input 2 5 5 10 4" xfId="17946" xr:uid="{00000000-0005-0000-0000-00003F440000}"/>
    <cellStyle name="Input 2 5 5 10 5" xfId="17947" xr:uid="{00000000-0005-0000-0000-000040440000}"/>
    <cellStyle name="Input 2 5 5 11" xfId="17948" xr:uid="{00000000-0005-0000-0000-000041440000}"/>
    <cellStyle name="Input 2 5 5 11 2" xfId="17949" xr:uid="{00000000-0005-0000-0000-000042440000}"/>
    <cellStyle name="Input 2 5 5 11 3" xfId="17950" xr:uid="{00000000-0005-0000-0000-000043440000}"/>
    <cellStyle name="Input 2 5 5 11 4" xfId="17951" xr:uid="{00000000-0005-0000-0000-000044440000}"/>
    <cellStyle name="Input 2 5 5 11 5" xfId="17952" xr:uid="{00000000-0005-0000-0000-000045440000}"/>
    <cellStyle name="Input 2 5 5 12" xfId="17953" xr:uid="{00000000-0005-0000-0000-000046440000}"/>
    <cellStyle name="Input 2 5 5 12 2" xfId="17954" xr:uid="{00000000-0005-0000-0000-000047440000}"/>
    <cellStyle name="Input 2 5 5 12 3" xfId="17955" xr:uid="{00000000-0005-0000-0000-000048440000}"/>
    <cellStyle name="Input 2 5 5 12 4" xfId="17956" xr:uid="{00000000-0005-0000-0000-000049440000}"/>
    <cellStyle name="Input 2 5 5 12 5" xfId="17957" xr:uid="{00000000-0005-0000-0000-00004A440000}"/>
    <cellStyle name="Input 2 5 5 13" xfId="17958" xr:uid="{00000000-0005-0000-0000-00004B440000}"/>
    <cellStyle name="Input 2 5 5 13 2" xfId="17959" xr:uid="{00000000-0005-0000-0000-00004C440000}"/>
    <cellStyle name="Input 2 5 5 13 3" xfId="17960" xr:uid="{00000000-0005-0000-0000-00004D440000}"/>
    <cellStyle name="Input 2 5 5 13 4" xfId="17961" xr:uid="{00000000-0005-0000-0000-00004E440000}"/>
    <cellStyle name="Input 2 5 5 13 5" xfId="17962" xr:uid="{00000000-0005-0000-0000-00004F440000}"/>
    <cellStyle name="Input 2 5 5 14" xfId="17963" xr:uid="{00000000-0005-0000-0000-000050440000}"/>
    <cellStyle name="Input 2 5 5 14 2" xfId="17964" xr:uid="{00000000-0005-0000-0000-000051440000}"/>
    <cellStyle name="Input 2 5 5 14 3" xfId="17965" xr:uid="{00000000-0005-0000-0000-000052440000}"/>
    <cellStyle name="Input 2 5 5 14 4" xfId="17966" xr:uid="{00000000-0005-0000-0000-000053440000}"/>
    <cellStyle name="Input 2 5 5 14 5" xfId="17967" xr:uid="{00000000-0005-0000-0000-000054440000}"/>
    <cellStyle name="Input 2 5 5 15" xfId="17968" xr:uid="{00000000-0005-0000-0000-000055440000}"/>
    <cellStyle name="Input 2 5 5 15 2" xfId="17969" xr:uid="{00000000-0005-0000-0000-000056440000}"/>
    <cellStyle name="Input 2 5 5 15 3" xfId="17970" xr:uid="{00000000-0005-0000-0000-000057440000}"/>
    <cellStyle name="Input 2 5 5 15 4" xfId="17971" xr:uid="{00000000-0005-0000-0000-000058440000}"/>
    <cellStyle name="Input 2 5 5 15 5" xfId="17972" xr:uid="{00000000-0005-0000-0000-000059440000}"/>
    <cellStyle name="Input 2 5 5 16" xfId="17973" xr:uid="{00000000-0005-0000-0000-00005A440000}"/>
    <cellStyle name="Input 2 5 5 16 2" xfId="17974" xr:uid="{00000000-0005-0000-0000-00005B440000}"/>
    <cellStyle name="Input 2 5 5 16 3" xfId="17975" xr:uid="{00000000-0005-0000-0000-00005C440000}"/>
    <cellStyle name="Input 2 5 5 16 4" xfId="17976" xr:uid="{00000000-0005-0000-0000-00005D440000}"/>
    <cellStyle name="Input 2 5 5 16 5" xfId="17977" xr:uid="{00000000-0005-0000-0000-00005E440000}"/>
    <cellStyle name="Input 2 5 5 17" xfId="17978" xr:uid="{00000000-0005-0000-0000-00005F440000}"/>
    <cellStyle name="Input 2 5 5 17 2" xfId="17979" xr:uid="{00000000-0005-0000-0000-000060440000}"/>
    <cellStyle name="Input 2 5 5 17 3" xfId="17980" xr:uid="{00000000-0005-0000-0000-000061440000}"/>
    <cellStyle name="Input 2 5 5 17 4" xfId="17981" xr:uid="{00000000-0005-0000-0000-000062440000}"/>
    <cellStyle name="Input 2 5 5 17 5" xfId="17982" xr:uid="{00000000-0005-0000-0000-000063440000}"/>
    <cellStyle name="Input 2 5 5 18" xfId="17983" xr:uid="{00000000-0005-0000-0000-000064440000}"/>
    <cellStyle name="Input 2 5 5 2" xfId="17984" xr:uid="{00000000-0005-0000-0000-000065440000}"/>
    <cellStyle name="Input 2 5 5 2 10" xfId="17985" xr:uid="{00000000-0005-0000-0000-000066440000}"/>
    <cellStyle name="Input 2 5 5 2 2" xfId="17986" xr:uid="{00000000-0005-0000-0000-000067440000}"/>
    <cellStyle name="Input 2 5 5 2 2 2" xfId="17987" xr:uid="{00000000-0005-0000-0000-000068440000}"/>
    <cellStyle name="Input 2 5 5 2 2 2 2" xfId="17988" xr:uid="{00000000-0005-0000-0000-000069440000}"/>
    <cellStyle name="Input 2 5 5 2 2 2 3" xfId="17989" xr:uid="{00000000-0005-0000-0000-00006A440000}"/>
    <cellStyle name="Input 2 5 5 2 2 2 4" xfId="17990" xr:uid="{00000000-0005-0000-0000-00006B440000}"/>
    <cellStyle name="Input 2 5 5 2 2 2 5" xfId="17991" xr:uid="{00000000-0005-0000-0000-00006C440000}"/>
    <cellStyle name="Input 2 5 5 2 2 2 6" xfId="17992" xr:uid="{00000000-0005-0000-0000-00006D440000}"/>
    <cellStyle name="Input 2 5 5 2 2 2 7" xfId="17993" xr:uid="{00000000-0005-0000-0000-00006E440000}"/>
    <cellStyle name="Input 2 5 5 2 2 3" xfId="17994" xr:uid="{00000000-0005-0000-0000-00006F440000}"/>
    <cellStyle name="Input 2 5 5 2 2 4" xfId="17995" xr:uid="{00000000-0005-0000-0000-000070440000}"/>
    <cellStyle name="Input 2 5 5 2 3" xfId="17996" xr:uid="{00000000-0005-0000-0000-000071440000}"/>
    <cellStyle name="Input 2 5 5 2 3 2" xfId="17997" xr:uid="{00000000-0005-0000-0000-000072440000}"/>
    <cellStyle name="Input 2 5 5 2 3 2 2" xfId="17998" xr:uid="{00000000-0005-0000-0000-000073440000}"/>
    <cellStyle name="Input 2 5 5 2 3 2 3" xfId="17999" xr:uid="{00000000-0005-0000-0000-000074440000}"/>
    <cellStyle name="Input 2 5 5 2 3 2 4" xfId="18000" xr:uid="{00000000-0005-0000-0000-000075440000}"/>
    <cellStyle name="Input 2 5 5 2 3 2 5" xfId="18001" xr:uid="{00000000-0005-0000-0000-000076440000}"/>
    <cellStyle name="Input 2 5 5 2 3 2 6" xfId="18002" xr:uid="{00000000-0005-0000-0000-000077440000}"/>
    <cellStyle name="Input 2 5 5 2 3 2 7" xfId="18003" xr:uid="{00000000-0005-0000-0000-000078440000}"/>
    <cellStyle name="Input 2 5 5 2 3 3" xfId="18004" xr:uid="{00000000-0005-0000-0000-000079440000}"/>
    <cellStyle name="Input 2 5 5 2 3 4" xfId="18005" xr:uid="{00000000-0005-0000-0000-00007A440000}"/>
    <cellStyle name="Input 2 5 5 2 4" xfId="18006" xr:uid="{00000000-0005-0000-0000-00007B440000}"/>
    <cellStyle name="Input 2 5 5 2 4 2" xfId="18007" xr:uid="{00000000-0005-0000-0000-00007C440000}"/>
    <cellStyle name="Input 2 5 5 2 4 2 2" xfId="18008" xr:uid="{00000000-0005-0000-0000-00007D440000}"/>
    <cellStyle name="Input 2 5 5 2 4 2 3" xfId="18009" xr:uid="{00000000-0005-0000-0000-00007E440000}"/>
    <cellStyle name="Input 2 5 5 2 4 2 4" xfId="18010" xr:uid="{00000000-0005-0000-0000-00007F440000}"/>
    <cellStyle name="Input 2 5 5 2 4 2 5" xfId="18011" xr:uid="{00000000-0005-0000-0000-000080440000}"/>
    <cellStyle name="Input 2 5 5 2 4 2 6" xfId="18012" xr:uid="{00000000-0005-0000-0000-000081440000}"/>
    <cellStyle name="Input 2 5 5 2 4 2 7" xfId="18013" xr:uid="{00000000-0005-0000-0000-000082440000}"/>
    <cellStyle name="Input 2 5 5 2 4 3" xfId="18014" xr:uid="{00000000-0005-0000-0000-000083440000}"/>
    <cellStyle name="Input 2 5 5 2 4 4" xfId="18015" xr:uid="{00000000-0005-0000-0000-000084440000}"/>
    <cellStyle name="Input 2 5 5 2 5" xfId="18016" xr:uid="{00000000-0005-0000-0000-000085440000}"/>
    <cellStyle name="Input 2 5 5 2 5 2" xfId="18017" xr:uid="{00000000-0005-0000-0000-000086440000}"/>
    <cellStyle name="Input 2 5 5 2 5 3" xfId="18018" xr:uid="{00000000-0005-0000-0000-000087440000}"/>
    <cellStyle name="Input 2 5 5 2 5 4" xfId="18019" xr:uid="{00000000-0005-0000-0000-000088440000}"/>
    <cellStyle name="Input 2 5 5 2 5 5" xfId="18020" xr:uid="{00000000-0005-0000-0000-000089440000}"/>
    <cellStyle name="Input 2 5 5 2 5 6" xfId="18021" xr:uid="{00000000-0005-0000-0000-00008A440000}"/>
    <cellStyle name="Input 2 5 5 2 5 7" xfId="18022" xr:uid="{00000000-0005-0000-0000-00008B440000}"/>
    <cellStyle name="Input 2 5 5 2 5 8" xfId="18023" xr:uid="{00000000-0005-0000-0000-00008C440000}"/>
    <cellStyle name="Input 2 5 5 2 6" xfId="18024" xr:uid="{00000000-0005-0000-0000-00008D440000}"/>
    <cellStyle name="Input 2 5 5 2 6 2" xfId="18025" xr:uid="{00000000-0005-0000-0000-00008E440000}"/>
    <cellStyle name="Input 2 5 5 2 6 3" xfId="18026" xr:uid="{00000000-0005-0000-0000-00008F440000}"/>
    <cellStyle name="Input 2 5 5 2 6 4" xfId="18027" xr:uid="{00000000-0005-0000-0000-000090440000}"/>
    <cellStyle name="Input 2 5 5 2 6 5" xfId="18028" xr:uid="{00000000-0005-0000-0000-000091440000}"/>
    <cellStyle name="Input 2 5 5 2 6 6" xfId="18029" xr:uid="{00000000-0005-0000-0000-000092440000}"/>
    <cellStyle name="Input 2 5 5 2 6 7" xfId="18030" xr:uid="{00000000-0005-0000-0000-000093440000}"/>
    <cellStyle name="Input 2 5 5 2 7" xfId="18031" xr:uid="{00000000-0005-0000-0000-000094440000}"/>
    <cellStyle name="Input 2 5 5 2 8" xfId="18032" xr:uid="{00000000-0005-0000-0000-000095440000}"/>
    <cellStyle name="Input 2 5 5 2 9" xfId="18033" xr:uid="{00000000-0005-0000-0000-000096440000}"/>
    <cellStyle name="Input 2 5 5 3" xfId="18034" xr:uid="{00000000-0005-0000-0000-000097440000}"/>
    <cellStyle name="Input 2 5 5 3 2" xfId="18035" xr:uid="{00000000-0005-0000-0000-000098440000}"/>
    <cellStyle name="Input 2 5 5 3 2 2" xfId="18036" xr:uid="{00000000-0005-0000-0000-000099440000}"/>
    <cellStyle name="Input 2 5 5 3 2 3" xfId="18037" xr:uid="{00000000-0005-0000-0000-00009A440000}"/>
    <cellStyle name="Input 2 5 5 3 2 4" xfId="18038" xr:uid="{00000000-0005-0000-0000-00009B440000}"/>
    <cellStyle name="Input 2 5 5 3 2 5" xfId="18039" xr:uid="{00000000-0005-0000-0000-00009C440000}"/>
    <cellStyle name="Input 2 5 5 3 2 6" xfId="18040" xr:uid="{00000000-0005-0000-0000-00009D440000}"/>
    <cellStyle name="Input 2 5 5 3 2 7" xfId="18041" xr:uid="{00000000-0005-0000-0000-00009E440000}"/>
    <cellStyle name="Input 2 5 5 3 3" xfId="18042" xr:uid="{00000000-0005-0000-0000-00009F440000}"/>
    <cellStyle name="Input 2 5 5 3 4" xfId="18043" xr:uid="{00000000-0005-0000-0000-0000A0440000}"/>
    <cellStyle name="Input 2 5 5 3 5" xfId="18044" xr:uid="{00000000-0005-0000-0000-0000A1440000}"/>
    <cellStyle name="Input 2 5 5 4" xfId="18045" xr:uid="{00000000-0005-0000-0000-0000A2440000}"/>
    <cellStyle name="Input 2 5 5 4 2" xfId="18046" xr:uid="{00000000-0005-0000-0000-0000A3440000}"/>
    <cellStyle name="Input 2 5 5 4 2 2" xfId="18047" xr:uid="{00000000-0005-0000-0000-0000A4440000}"/>
    <cellStyle name="Input 2 5 5 4 2 3" xfId="18048" xr:uid="{00000000-0005-0000-0000-0000A5440000}"/>
    <cellStyle name="Input 2 5 5 4 2 4" xfId="18049" xr:uid="{00000000-0005-0000-0000-0000A6440000}"/>
    <cellStyle name="Input 2 5 5 4 2 5" xfId="18050" xr:uid="{00000000-0005-0000-0000-0000A7440000}"/>
    <cellStyle name="Input 2 5 5 4 2 6" xfId="18051" xr:uid="{00000000-0005-0000-0000-0000A8440000}"/>
    <cellStyle name="Input 2 5 5 4 2 7" xfId="18052" xr:uid="{00000000-0005-0000-0000-0000A9440000}"/>
    <cellStyle name="Input 2 5 5 4 3" xfId="18053" xr:uid="{00000000-0005-0000-0000-0000AA440000}"/>
    <cellStyle name="Input 2 5 5 4 4" xfId="18054" xr:uid="{00000000-0005-0000-0000-0000AB440000}"/>
    <cellStyle name="Input 2 5 5 4 5" xfId="18055" xr:uid="{00000000-0005-0000-0000-0000AC440000}"/>
    <cellStyle name="Input 2 5 5 5" xfId="18056" xr:uid="{00000000-0005-0000-0000-0000AD440000}"/>
    <cellStyle name="Input 2 5 5 5 2" xfId="18057" xr:uid="{00000000-0005-0000-0000-0000AE440000}"/>
    <cellStyle name="Input 2 5 5 5 2 2" xfId="18058" xr:uid="{00000000-0005-0000-0000-0000AF440000}"/>
    <cellStyle name="Input 2 5 5 5 2 3" xfId="18059" xr:uid="{00000000-0005-0000-0000-0000B0440000}"/>
    <cellStyle name="Input 2 5 5 5 2 4" xfId="18060" xr:uid="{00000000-0005-0000-0000-0000B1440000}"/>
    <cellStyle name="Input 2 5 5 5 2 5" xfId="18061" xr:uid="{00000000-0005-0000-0000-0000B2440000}"/>
    <cellStyle name="Input 2 5 5 5 2 6" xfId="18062" xr:uid="{00000000-0005-0000-0000-0000B3440000}"/>
    <cellStyle name="Input 2 5 5 5 2 7" xfId="18063" xr:uid="{00000000-0005-0000-0000-0000B4440000}"/>
    <cellStyle name="Input 2 5 5 5 3" xfId="18064" xr:uid="{00000000-0005-0000-0000-0000B5440000}"/>
    <cellStyle name="Input 2 5 5 5 4" xfId="18065" xr:uid="{00000000-0005-0000-0000-0000B6440000}"/>
    <cellStyle name="Input 2 5 5 5 5" xfId="18066" xr:uid="{00000000-0005-0000-0000-0000B7440000}"/>
    <cellStyle name="Input 2 5 5 6" xfId="18067" xr:uid="{00000000-0005-0000-0000-0000B8440000}"/>
    <cellStyle name="Input 2 5 5 6 2" xfId="18068" xr:uid="{00000000-0005-0000-0000-0000B9440000}"/>
    <cellStyle name="Input 2 5 5 6 3" xfId="18069" xr:uid="{00000000-0005-0000-0000-0000BA440000}"/>
    <cellStyle name="Input 2 5 5 6 4" xfId="18070" xr:uid="{00000000-0005-0000-0000-0000BB440000}"/>
    <cellStyle name="Input 2 5 5 6 5" xfId="18071" xr:uid="{00000000-0005-0000-0000-0000BC440000}"/>
    <cellStyle name="Input 2 5 5 6 6" xfId="18072" xr:uid="{00000000-0005-0000-0000-0000BD440000}"/>
    <cellStyle name="Input 2 5 5 6 7" xfId="18073" xr:uid="{00000000-0005-0000-0000-0000BE440000}"/>
    <cellStyle name="Input 2 5 5 6 8" xfId="18074" xr:uid="{00000000-0005-0000-0000-0000BF440000}"/>
    <cellStyle name="Input 2 5 5 7" xfId="18075" xr:uid="{00000000-0005-0000-0000-0000C0440000}"/>
    <cellStyle name="Input 2 5 5 7 2" xfId="18076" xr:uid="{00000000-0005-0000-0000-0000C1440000}"/>
    <cellStyle name="Input 2 5 5 7 3" xfId="18077" xr:uid="{00000000-0005-0000-0000-0000C2440000}"/>
    <cellStyle name="Input 2 5 5 7 4" xfId="18078" xr:uid="{00000000-0005-0000-0000-0000C3440000}"/>
    <cellStyle name="Input 2 5 5 7 5" xfId="18079" xr:uid="{00000000-0005-0000-0000-0000C4440000}"/>
    <cellStyle name="Input 2 5 5 7 6" xfId="18080" xr:uid="{00000000-0005-0000-0000-0000C5440000}"/>
    <cellStyle name="Input 2 5 5 7 7" xfId="18081" xr:uid="{00000000-0005-0000-0000-0000C6440000}"/>
    <cellStyle name="Input 2 5 5 8" xfId="18082" xr:uid="{00000000-0005-0000-0000-0000C7440000}"/>
    <cellStyle name="Input 2 5 5 8 2" xfId="18083" xr:uid="{00000000-0005-0000-0000-0000C8440000}"/>
    <cellStyle name="Input 2 5 5 8 3" xfId="18084" xr:uid="{00000000-0005-0000-0000-0000C9440000}"/>
    <cellStyle name="Input 2 5 5 8 4" xfId="18085" xr:uid="{00000000-0005-0000-0000-0000CA440000}"/>
    <cellStyle name="Input 2 5 5 8 5" xfId="18086" xr:uid="{00000000-0005-0000-0000-0000CB440000}"/>
    <cellStyle name="Input 2 5 5 9" xfId="18087" xr:uid="{00000000-0005-0000-0000-0000CC440000}"/>
    <cellStyle name="Input 2 5 5 9 2" xfId="18088" xr:uid="{00000000-0005-0000-0000-0000CD440000}"/>
    <cellStyle name="Input 2 5 5 9 3" xfId="18089" xr:uid="{00000000-0005-0000-0000-0000CE440000}"/>
    <cellStyle name="Input 2 5 5 9 4" xfId="18090" xr:uid="{00000000-0005-0000-0000-0000CF440000}"/>
    <cellStyle name="Input 2 5 5 9 5" xfId="18091" xr:uid="{00000000-0005-0000-0000-0000D0440000}"/>
    <cellStyle name="Input 2 5 6" xfId="18092" xr:uid="{00000000-0005-0000-0000-0000D1440000}"/>
    <cellStyle name="Input 2 5 6 10" xfId="18093" xr:uid="{00000000-0005-0000-0000-0000D2440000}"/>
    <cellStyle name="Input 2 5 6 2" xfId="18094" xr:uid="{00000000-0005-0000-0000-0000D3440000}"/>
    <cellStyle name="Input 2 5 6 2 2" xfId="18095" xr:uid="{00000000-0005-0000-0000-0000D4440000}"/>
    <cellStyle name="Input 2 5 6 2 2 2" xfId="18096" xr:uid="{00000000-0005-0000-0000-0000D5440000}"/>
    <cellStyle name="Input 2 5 6 2 2 3" xfId="18097" xr:uid="{00000000-0005-0000-0000-0000D6440000}"/>
    <cellStyle name="Input 2 5 6 2 2 4" xfId="18098" xr:uid="{00000000-0005-0000-0000-0000D7440000}"/>
    <cellStyle name="Input 2 5 6 2 2 5" xfId="18099" xr:uid="{00000000-0005-0000-0000-0000D8440000}"/>
    <cellStyle name="Input 2 5 6 2 2 6" xfId="18100" xr:uid="{00000000-0005-0000-0000-0000D9440000}"/>
    <cellStyle name="Input 2 5 6 2 2 7" xfId="18101" xr:uid="{00000000-0005-0000-0000-0000DA440000}"/>
    <cellStyle name="Input 2 5 6 2 3" xfId="18102" xr:uid="{00000000-0005-0000-0000-0000DB440000}"/>
    <cellStyle name="Input 2 5 6 2 4" xfId="18103" xr:uid="{00000000-0005-0000-0000-0000DC440000}"/>
    <cellStyle name="Input 2 5 6 3" xfId="18104" xr:uid="{00000000-0005-0000-0000-0000DD440000}"/>
    <cellStyle name="Input 2 5 6 3 2" xfId="18105" xr:uid="{00000000-0005-0000-0000-0000DE440000}"/>
    <cellStyle name="Input 2 5 6 3 2 2" xfId="18106" xr:uid="{00000000-0005-0000-0000-0000DF440000}"/>
    <cellStyle name="Input 2 5 6 3 2 3" xfId="18107" xr:uid="{00000000-0005-0000-0000-0000E0440000}"/>
    <cellStyle name="Input 2 5 6 3 2 4" xfId="18108" xr:uid="{00000000-0005-0000-0000-0000E1440000}"/>
    <cellStyle name="Input 2 5 6 3 2 5" xfId="18109" xr:uid="{00000000-0005-0000-0000-0000E2440000}"/>
    <cellStyle name="Input 2 5 6 3 2 6" xfId="18110" xr:uid="{00000000-0005-0000-0000-0000E3440000}"/>
    <cellStyle name="Input 2 5 6 3 2 7" xfId="18111" xr:uid="{00000000-0005-0000-0000-0000E4440000}"/>
    <cellStyle name="Input 2 5 6 3 3" xfId="18112" xr:uid="{00000000-0005-0000-0000-0000E5440000}"/>
    <cellStyle name="Input 2 5 6 3 4" xfId="18113" xr:uid="{00000000-0005-0000-0000-0000E6440000}"/>
    <cellStyle name="Input 2 5 6 4" xfId="18114" xr:uid="{00000000-0005-0000-0000-0000E7440000}"/>
    <cellStyle name="Input 2 5 6 4 2" xfId="18115" xr:uid="{00000000-0005-0000-0000-0000E8440000}"/>
    <cellStyle name="Input 2 5 6 4 2 2" xfId="18116" xr:uid="{00000000-0005-0000-0000-0000E9440000}"/>
    <cellStyle name="Input 2 5 6 4 2 3" xfId="18117" xr:uid="{00000000-0005-0000-0000-0000EA440000}"/>
    <cellStyle name="Input 2 5 6 4 2 4" xfId="18118" xr:uid="{00000000-0005-0000-0000-0000EB440000}"/>
    <cellStyle name="Input 2 5 6 4 2 5" xfId="18119" xr:uid="{00000000-0005-0000-0000-0000EC440000}"/>
    <cellStyle name="Input 2 5 6 4 2 6" xfId="18120" xr:uid="{00000000-0005-0000-0000-0000ED440000}"/>
    <cellStyle name="Input 2 5 6 4 2 7" xfId="18121" xr:uid="{00000000-0005-0000-0000-0000EE440000}"/>
    <cellStyle name="Input 2 5 6 4 3" xfId="18122" xr:uid="{00000000-0005-0000-0000-0000EF440000}"/>
    <cellStyle name="Input 2 5 6 4 4" xfId="18123" xr:uid="{00000000-0005-0000-0000-0000F0440000}"/>
    <cellStyle name="Input 2 5 6 5" xfId="18124" xr:uid="{00000000-0005-0000-0000-0000F1440000}"/>
    <cellStyle name="Input 2 5 6 5 2" xfId="18125" xr:uid="{00000000-0005-0000-0000-0000F2440000}"/>
    <cellStyle name="Input 2 5 6 5 3" xfId="18126" xr:uid="{00000000-0005-0000-0000-0000F3440000}"/>
    <cellStyle name="Input 2 5 6 5 4" xfId="18127" xr:uid="{00000000-0005-0000-0000-0000F4440000}"/>
    <cellStyle name="Input 2 5 6 5 5" xfId="18128" xr:uid="{00000000-0005-0000-0000-0000F5440000}"/>
    <cellStyle name="Input 2 5 6 5 6" xfId="18129" xr:uid="{00000000-0005-0000-0000-0000F6440000}"/>
    <cellStyle name="Input 2 5 6 5 7" xfId="18130" xr:uid="{00000000-0005-0000-0000-0000F7440000}"/>
    <cellStyle name="Input 2 5 6 5 8" xfId="18131" xr:uid="{00000000-0005-0000-0000-0000F8440000}"/>
    <cellStyle name="Input 2 5 6 6" xfId="18132" xr:uid="{00000000-0005-0000-0000-0000F9440000}"/>
    <cellStyle name="Input 2 5 6 6 2" xfId="18133" xr:uid="{00000000-0005-0000-0000-0000FA440000}"/>
    <cellStyle name="Input 2 5 6 6 3" xfId="18134" xr:uid="{00000000-0005-0000-0000-0000FB440000}"/>
    <cellStyle name="Input 2 5 6 6 4" xfId="18135" xr:uid="{00000000-0005-0000-0000-0000FC440000}"/>
    <cellStyle name="Input 2 5 6 6 5" xfId="18136" xr:uid="{00000000-0005-0000-0000-0000FD440000}"/>
    <cellStyle name="Input 2 5 6 6 6" xfId="18137" xr:uid="{00000000-0005-0000-0000-0000FE440000}"/>
    <cellStyle name="Input 2 5 6 6 7" xfId="18138" xr:uid="{00000000-0005-0000-0000-0000FF440000}"/>
    <cellStyle name="Input 2 5 6 7" xfId="18139" xr:uid="{00000000-0005-0000-0000-000000450000}"/>
    <cellStyle name="Input 2 5 6 8" xfId="18140" xr:uid="{00000000-0005-0000-0000-000001450000}"/>
    <cellStyle name="Input 2 5 6 9" xfId="18141" xr:uid="{00000000-0005-0000-0000-000002450000}"/>
    <cellStyle name="Input 2 5 7" xfId="18142" xr:uid="{00000000-0005-0000-0000-000003450000}"/>
    <cellStyle name="Input 2 5 7 10" xfId="18143" xr:uid="{00000000-0005-0000-0000-000004450000}"/>
    <cellStyle name="Input 2 5 7 2" xfId="18144" xr:uid="{00000000-0005-0000-0000-000005450000}"/>
    <cellStyle name="Input 2 5 7 2 2" xfId="18145" xr:uid="{00000000-0005-0000-0000-000006450000}"/>
    <cellStyle name="Input 2 5 7 2 2 2" xfId="18146" xr:uid="{00000000-0005-0000-0000-000007450000}"/>
    <cellStyle name="Input 2 5 7 2 2 3" xfId="18147" xr:uid="{00000000-0005-0000-0000-000008450000}"/>
    <cellStyle name="Input 2 5 7 2 2 4" xfId="18148" xr:uid="{00000000-0005-0000-0000-000009450000}"/>
    <cellStyle name="Input 2 5 7 2 2 5" xfId="18149" xr:uid="{00000000-0005-0000-0000-00000A450000}"/>
    <cellStyle name="Input 2 5 7 2 2 6" xfId="18150" xr:uid="{00000000-0005-0000-0000-00000B450000}"/>
    <cellStyle name="Input 2 5 7 2 2 7" xfId="18151" xr:uid="{00000000-0005-0000-0000-00000C450000}"/>
    <cellStyle name="Input 2 5 7 2 3" xfId="18152" xr:uid="{00000000-0005-0000-0000-00000D450000}"/>
    <cellStyle name="Input 2 5 7 2 4" xfId="18153" xr:uid="{00000000-0005-0000-0000-00000E450000}"/>
    <cellStyle name="Input 2 5 7 3" xfId="18154" xr:uid="{00000000-0005-0000-0000-00000F450000}"/>
    <cellStyle name="Input 2 5 7 3 2" xfId="18155" xr:uid="{00000000-0005-0000-0000-000010450000}"/>
    <cellStyle name="Input 2 5 7 3 2 2" xfId="18156" xr:uid="{00000000-0005-0000-0000-000011450000}"/>
    <cellStyle name="Input 2 5 7 3 2 3" xfId="18157" xr:uid="{00000000-0005-0000-0000-000012450000}"/>
    <cellStyle name="Input 2 5 7 3 2 4" xfId="18158" xr:uid="{00000000-0005-0000-0000-000013450000}"/>
    <cellStyle name="Input 2 5 7 3 2 5" xfId="18159" xr:uid="{00000000-0005-0000-0000-000014450000}"/>
    <cellStyle name="Input 2 5 7 3 2 6" xfId="18160" xr:uid="{00000000-0005-0000-0000-000015450000}"/>
    <cellStyle name="Input 2 5 7 3 2 7" xfId="18161" xr:uid="{00000000-0005-0000-0000-000016450000}"/>
    <cellStyle name="Input 2 5 7 3 3" xfId="18162" xr:uid="{00000000-0005-0000-0000-000017450000}"/>
    <cellStyle name="Input 2 5 7 3 4" xfId="18163" xr:uid="{00000000-0005-0000-0000-000018450000}"/>
    <cellStyle name="Input 2 5 7 4" xfId="18164" xr:uid="{00000000-0005-0000-0000-000019450000}"/>
    <cellStyle name="Input 2 5 7 4 2" xfId="18165" xr:uid="{00000000-0005-0000-0000-00001A450000}"/>
    <cellStyle name="Input 2 5 7 4 2 2" xfId="18166" xr:uid="{00000000-0005-0000-0000-00001B450000}"/>
    <cellStyle name="Input 2 5 7 4 2 3" xfId="18167" xr:uid="{00000000-0005-0000-0000-00001C450000}"/>
    <cellStyle name="Input 2 5 7 4 2 4" xfId="18168" xr:uid="{00000000-0005-0000-0000-00001D450000}"/>
    <cellStyle name="Input 2 5 7 4 2 5" xfId="18169" xr:uid="{00000000-0005-0000-0000-00001E450000}"/>
    <cellStyle name="Input 2 5 7 4 2 6" xfId="18170" xr:uid="{00000000-0005-0000-0000-00001F450000}"/>
    <cellStyle name="Input 2 5 7 4 2 7" xfId="18171" xr:uid="{00000000-0005-0000-0000-000020450000}"/>
    <cellStyle name="Input 2 5 7 4 3" xfId="18172" xr:uid="{00000000-0005-0000-0000-000021450000}"/>
    <cellStyle name="Input 2 5 7 4 4" xfId="18173" xr:uid="{00000000-0005-0000-0000-000022450000}"/>
    <cellStyle name="Input 2 5 7 5" xfId="18174" xr:uid="{00000000-0005-0000-0000-000023450000}"/>
    <cellStyle name="Input 2 5 7 5 2" xfId="18175" xr:uid="{00000000-0005-0000-0000-000024450000}"/>
    <cellStyle name="Input 2 5 7 5 3" xfId="18176" xr:uid="{00000000-0005-0000-0000-000025450000}"/>
    <cellStyle name="Input 2 5 7 5 4" xfId="18177" xr:uid="{00000000-0005-0000-0000-000026450000}"/>
    <cellStyle name="Input 2 5 7 5 5" xfId="18178" xr:uid="{00000000-0005-0000-0000-000027450000}"/>
    <cellStyle name="Input 2 5 7 5 6" xfId="18179" xr:uid="{00000000-0005-0000-0000-000028450000}"/>
    <cellStyle name="Input 2 5 7 5 7" xfId="18180" xr:uid="{00000000-0005-0000-0000-000029450000}"/>
    <cellStyle name="Input 2 5 7 5 8" xfId="18181" xr:uid="{00000000-0005-0000-0000-00002A450000}"/>
    <cellStyle name="Input 2 5 7 6" xfId="18182" xr:uid="{00000000-0005-0000-0000-00002B450000}"/>
    <cellStyle name="Input 2 5 7 6 2" xfId="18183" xr:uid="{00000000-0005-0000-0000-00002C450000}"/>
    <cellStyle name="Input 2 5 7 6 3" xfId="18184" xr:uid="{00000000-0005-0000-0000-00002D450000}"/>
    <cellStyle name="Input 2 5 7 6 4" xfId="18185" xr:uid="{00000000-0005-0000-0000-00002E450000}"/>
    <cellStyle name="Input 2 5 7 6 5" xfId="18186" xr:uid="{00000000-0005-0000-0000-00002F450000}"/>
    <cellStyle name="Input 2 5 7 6 6" xfId="18187" xr:uid="{00000000-0005-0000-0000-000030450000}"/>
    <cellStyle name="Input 2 5 7 6 7" xfId="18188" xr:uid="{00000000-0005-0000-0000-000031450000}"/>
    <cellStyle name="Input 2 5 7 7" xfId="18189" xr:uid="{00000000-0005-0000-0000-000032450000}"/>
    <cellStyle name="Input 2 5 7 8" xfId="18190" xr:uid="{00000000-0005-0000-0000-000033450000}"/>
    <cellStyle name="Input 2 5 7 9" xfId="18191" xr:uid="{00000000-0005-0000-0000-000034450000}"/>
    <cellStyle name="Input 2 5 8" xfId="18192" xr:uid="{00000000-0005-0000-0000-000035450000}"/>
    <cellStyle name="Input 2 5 8 2" xfId="18193" xr:uid="{00000000-0005-0000-0000-000036450000}"/>
    <cellStyle name="Input 2 5 8 2 2" xfId="18194" xr:uid="{00000000-0005-0000-0000-000037450000}"/>
    <cellStyle name="Input 2 5 8 2 3" xfId="18195" xr:uid="{00000000-0005-0000-0000-000038450000}"/>
    <cellStyle name="Input 2 5 8 2 4" xfId="18196" xr:uid="{00000000-0005-0000-0000-000039450000}"/>
    <cellStyle name="Input 2 5 8 2 5" xfId="18197" xr:uid="{00000000-0005-0000-0000-00003A450000}"/>
    <cellStyle name="Input 2 5 8 2 6" xfId="18198" xr:uid="{00000000-0005-0000-0000-00003B450000}"/>
    <cellStyle name="Input 2 5 8 2 7" xfId="18199" xr:uid="{00000000-0005-0000-0000-00003C450000}"/>
    <cellStyle name="Input 2 5 8 3" xfId="18200" xr:uid="{00000000-0005-0000-0000-00003D450000}"/>
    <cellStyle name="Input 2 5 8 4" xfId="18201" xr:uid="{00000000-0005-0000-0000-00003E450000}"/>
    <cellStyle name="Input 2 5 8 5" xfId="18202" xr:uid="{00000000-0005-0000-0000-00003F450000}"/>
    <cellStyle name="Input 2 5 9" xfId="18203" xr:uid="{00000000-0005-0000-0000-000040450000}"/>
    <cellStyle name="Input 2 5 9 2" xfId="18204" xr:uid="{00000000-0005-0000-0000-000041450000}"/>
    <cellStyle name="Input 2 5 9 2 2" xfId="18205" xr:uid="{00000000-0005-0000-0000-000042450000}"/>
    <cellStyle name="Input 2 5 9 2 3" xfId="18206" xr:uid="{00000000-0005-0000-0000-000043450000}"/>
    <cellStyle name="Input 2 5 9 2 4" xfId="18207" xr:uid="{00000000-0005-0000-0000-000044450000}"/>
    <cellStyle name="Input 2 5 9 2 5" xfId="18208" xr:uid="{00000000-0005-0000-0000-000045450000}"/>
    <cellStyle name="Input 2 5 9 2 6" xfId="18209" xr:uid="{00000000-0005-0000-0000-000046450000}"/>
    <cellStyle name="Input 2 5 9 2 7" xfId="18210" xr:uid="{00000000-0005-0000-0000-000047450000}"/>
    <cellStyle name="Input 2 5 9 3" xfId="18211" xr:uid="{00000000-0005-0000-0000-000048450000}"/>
    <cellStyle name="Input 2 5 9 4" xfId="18212" xr:uid="{00000000-0005-0000-0000-000049450000}"/>
    <cellStyle name="Input 2 5 9 5" xfId="18213" xr:uid="{00000000-0005-0000-0000-00004A450000}"/>
    <cellStyle name="Input 2 6" xfId="18214" xr:uid="{00000000-0005-0000-0000-00004B450000}"/>
    <cellStyle name="Input 2 6 10" xfId="18215" xr:uid="{00000000-0005-0000-0000-00004C450000}"/>
    <cellStyle name="Input 2 6 10 2" xfId="18216" xr:uid="{00000000-0005-0000-0000-00004D450000}"/>
    <cellStyle name="Input 2 6 10 3" xfId="18217" xr:uid="{00000000-0005-0000-0000-00004E450000}"/>
    <cellStyle name="Input 2 6 10 4" xfId="18218" xr:uid="{00000000-0005-0000-0000-00004F450000}"/>
    <cellStyle name="Input 2 6 10 5" xfId="18219" xr:uid="{00000000-0005-0000-0000-000050450000}"/>
    <cellStyle name="Input 2 6 10 6" xfId="18220" xr:uid="{00000000-0005-0000-0000-000051450000}"/>
    <cellStyle name="Input 2 6 10 7" xfId="18221" xr:uid="{00000000-0005-0000-0000-000052450000}"/>
    <cellStyle name="Input 2 6 11" xfId="18222" xr:uid="{00000000-0005-0000-0000-000053450000}"/>
    <cellStyle name="Input 2 6 11 2" xfId="18223" xr:uid="{00000000-0005-0000-0000-000054450000}"/>
    <cellStyle name="Input 2 6 11 3" xfId="18224" xr:uid="{00000000-0005-0000-0000-000055450000}"/>
    <cellStyle name="Input 2 6 11 4" xfId="18225" xr:uid="{00000000-0005-0000-0000-000056450000}"/>
    <cellStyle name="Input 2 6 11 5" xfId="18226" xr:uid="{00000000-0005-0000-0000-000057450000}"/>
    <cellStyle name="Input 2 6 12" xfId="18227" xr:uid="{00000000-0005-0000-0000-000058450000}"/>
    <cellStyle name="Input 2 6 12 2" xfId="18228" xr:uid="{00000000-0005-0000-0000-000059450000}"/>
    <cellStyle name="Input 2 6 12 3" xfId="18229" xr:uid="{00000000-0005-0000-0000-00005A450000}"/>
    <cellStyle name="Input 2 6 12 4" xfId="18230" xr:uid="{00000000-0005-0000-0000-00005B450000}"/>
    <cellStyle name="Input 2 6 12 5" xfId="18231" xr:uid="{00000000-0005-0000-0000-00005C450000}"/>
    <cellStyle name="Input 2 6 13" xfId="18232" xr:uid="{00000000-0005-0000-0000-00005D450000}"/>
    <cellStyle name="Input 2 6 13 2" xfId="18233" xr:uid="{00000000-0005-0000-0000-00005E450000}"/>
    <cellStyle name="Input 2 6 13 3" xfId="18234" xr:uid="{00000000-0005-0000-0000-00005F450000}"/>
    <cellStyle name="Input 2 6 13 4" xfId="18235" xr:uid="{00000000-0005-0000-0000-000060450000}"/>
    <cellStyle name="Input 2 6 13 5" xfId="18236" xr:uid="{00000000-0005-0000-0000-000061450000}"/>
    <cellStyle name="Input 2 6 14" xfId="18237" xr:uid="{00000000-0005-0000-0000-000062450000}"/>
    <cellStyle name="Input 2 6 14 2" xfId="18238" xr:uid="{00000000-0005-0000-0000-000063450000}"/>
    <cellStyle name="Input 2 6 14 3" xfId="18239" xr:uid="{00000000-0005-0000-0000-000064450000}"/>
    <cellStyle name="Input 2 6 14 4" xfId="18240" xr:uid="{00000000-0005-0000-0000-000065450000}"/>
    <cellStyle name="Input 2 6 14 5" xfId="18241" xr:uid="{00000000-0005-0000-0000-000066450000}"/>
    <cellStyle name="Input 2 6 15" xfId="18242" xr:uid="{00000000-0005-0000-0000-000067450000}"/>
    <cellStyle name="Input 2 6 15 2" xfId="18243" xr:uid="{00000000-0005-0000-0000-000068450000}"/>
    <cellStyle name="Input 2 6 15 3" xfId="18244" xr:uid="{00000000-0005-0000-0000-000069450000}"/>
    <cellStyle name="Input 2 6 15 4" xfId="18245" xr:uid="{00000000-0005-0000-0000-00006A450000}"/>
    <cellStyle name="Input 2 6 15 5" xfId="18246" xr:uid="{00000000-0005-0000-0000-00006B450000}"/>
    <cellStyle name="Input 2 6 16" xfId="18247" xr:uid="{00000000-0005-0000-0000-00006C450000}"/>
    <cellStyle name="Input 2 6 16 2" xfId="18248" xr:uid="{00000000-0005-0000-0000-00006D450000}"/>
    <cellStyle name="Input 2 6 16 3" xfId="18249" xr:uid="{00000000-0005-0000-0000-00006E450000}"/>
    <cellStyle name="Input 2 6 16 4" xfId="18250" xr:uid="{00000000-0005-0000-0000-00006F450000}"/>
    <cellStyle name="Input 2 6 16 5" xfId="18251" xr:uid="{00000000-0005-0000-0000-000070450000}"/>
    <cellStyle name="Input 2 6 17" xfId="18252" xr:uid="{00000000-0005-0000-0000-000071450000}"/>
    <cellStyle name="Input 2 6 17 2" xfId="18253" xr:uid="{00000000-0005-0000-0000-000072450000}"/>
    <cellStyle name="Input 2 6 17 3" xfId="18254" xr:uid="{00000000-0005-0000-0000-000073450000}"/>
    <cellStyle name="Input 2 6 17 4" xfId="18255" xr:uid="{00000000-0005-0000-0000-000074450000}"/>
    <cellStyle name="Input 2 6 17 5" xfId="18256" xr:uid="{00000000-0005-0000-0000-000075450000}"/>
    <cellStyle name="Input 2 6 18" xfId="18257" xr:uid="{00000000-0005-0000-0000-000076450000}"/>
    <cellStyle name="Input 2 6 2" xfId="18258" xr:uid="{00000000-0005-0000-0000-000077450000}"/>
    <cellStyle name="Input 2 6 2 10" xfId="18259" xr:uid="{00000000-0005-0000-0000-000078450000}"/>
    <cellStyle name="Input 2 6 2 10 2" xfId="18260" xr:uid="{00000000-0005-0000-0000-000079450000}"/>
    <cellStyle name="Input 2 6 2 10 3" xfId="18261" xr:uid="{00000000-0005-0000-0000-00007A450000}"/>
    <cellStyle name="Input 2 6 2 10 4" xfId="18262" xr:uid="{00000000-0005-0000-0000-00007B450000}"/>
    <cellStyle name="Input 2 6 2 10 5" xfId="18263" xr:uid="{00000000-0005-0000-0000-00007C450000}"/>
    <cellStyle name="Input 2 6 2 11" xfId="18264" xr:uid="{00000000-0005-0000-0000-00007D450000}"/>
    <cellStyle name="Input 2 6 2 11 2" xfId="18265" xr:uid="{00000000-0005-0000-0000-00007E450000}"/>
    <cellStyle name="Input 2 6 2 11 3" xfId="18266" xr:uid="{00000000-0005-0000-0000-00007F450000}"/>
    <cellStyle name="Input 2 6 2 11 4" xfId="18267" xr:uid="{00000000-0005-0000-0000-000080450000}"/>
    <cellStyle name="Input 2 6 2 11 5" xfId="18268" xr:uid="{00000000-0005-0000-0000-000081450000}"/>
    <cellStyle name="Input 2 6 2 12" xfId="18269" xr:uid="{00000000-0005-0000-0000-000082450000}"/>
    <cellStyle name="Input 2 6 2 12 2" xfId="18270" xr:uid="{00000000-0005-0000-0000-000083450000}"/>
    <cellStyle name="Input 2 6 2 12 3" xfId="18271" xr:uid="{00000000-0005-0000-0000-000084450000}"/>
    <cellStyle name="Input 2 6 2 12 4" xfId="18272" xr:uid="{00000000-0005-0000-0000-000085450000}"/>
    <cellStyle name="Input 2 6 2 12 5" xfId="18273" xr:uid="{00000000-0005-0000-0000-000086450000}"/>
    <cellStyle name="Input 2 6 2 13" xfId="18274" xr:uid="{00000000-0005-0000-0000-000087450000}"/>
    <cellStyle name="Input 2 6 2 13 2" xfId="18275" xr:uid="{00000000-0005-0000-0000-000088450000}"/>
    <cellStyle name="Input 2 6 2 13 3" xfId="18276" xr:uid="{00000000-0005-0000-0000-000089450000}"/>
    <cellStyle name="Input 2 6 2 13 4" xfId="18277" xr:uid="{00000000-0005-0000-0000-00008A450000}"/>
    <cellStyle name="Input 2 6 2 13 5" xfId="18278" xr:uid="{00000000-0005-0000-0000-00008B450000}"/>
    <cellStyle name="Input 2 6 2 14" xfId="18279" xr:uid="{00000000-0005-0000-0000-00008C450000}"/>
    <cellStyle name="Input 2 6 2 14 2" xfId="18280" xr:uid="{00000000-0005-0000-0000-00008D450000}"/>
    <cellStyle name="Input 2 6 2 14 3" xfId="18281" xr:uid="{00000000-0005-0000-0000-00008E450000}"/>
    <cellStyle name="Input 2 6 2 14 4" xfId="18282" xr:uid="{00000000-0005-0000-0000-00008F450000}"/>
    <cellStyle name="Input 2 6 2 14 5" xfId="18283" xr:uid="{00000000-0005-0000-0000-000090450000}"/>
    <cellStyle name="Input 2 6 2 15" xfId="18284" xr:uid="{00000000-0005-0000-0000-000091450000}"/>
    <cellStyle name="Input 2 6 2 15 2" xfId="18285" xr:uid="{00000000-0005-0000-0000-000092450000}"/>
    <cellStyle name="Input 2 6 2 15 3" xfId="18286" xr:uid="{00000000-0005-0000-0000-000093450000}"/>
    <cellStyle name="Input 2 6 2 15 4" xfId="18287" xr:uid="{00000000-0005-0000-0000-000094450000}"/>
    <cellStyle name="Input 2 6 2 15 5" xfId="18288" xr:uid="{00000000-0005-0000-0000-000095450000}"/>
    <cellStyle name="Input 2 6 2 16" xfId="18289" xr:uid="{00000000-0005-0000-0000-000096450000}"/>
    <cellStyle name="Input 2 6 2 16 2" xfId="18290" xr:uid="{00000000-0005-0000-0000-000097450000}"/>
    <cellStyle name="Input 2 6 2 16 3" xfId="18291" xr:uid="{00000000-0005-0000-0000-000098450000}"/>
    <cellStyle name="Input 2 6 2 16 4" xfId="18292" xr:uid="{00000000-0005-0000-0000-000099450000}"/>
    <cellStyle name="Input 2 6 2 16 5" xfId="18293" xr:uid="{00000000-0005-0000-0000-00009A450000}"/>
    <cellStyle name="Input 2 6 2 17" xfId="18294" xr:uid="{00000000-0005-0000-0000-00009B450000}"/>
    <cellStyle name="Input 2 6 2 17 2" xfId="18295" xr:uid="{00000000-0005-0000-0000-00009C450000}"/>
    <cellStyle name="Input 2 6 2 17 3" xfId="18296" xr:uid="{00000000-0005-0000-0000-00009D450000}"/>
    <cellStyle name="Input 2 6 2 17 4" xfId="18297" xr:uid="{00000000-0005-0000-0000-00009E450000}"/>
    <cellStyle name="Input 2 6 2 17 5" xfId="18298" xr:uid="{00000000-0005-0000-0000-00009F450000}"/>
    <cellStyle name="Input 2 6 2 18" xfId="18299" xr:uid="{00000000-0005-0000-0000-0000A0450000}"/>
    <cellStyle name="Input 2 6 2 2" xfId="18300" xr:uid="{00000000-0005-0000-0000-0000A1450000}"/>
    <cellStyle name="Input 2 6 2 2 10" xfId="18301" xr:uid="{00000000-0005-0000-0000-0000A2450000}"/>
    <cellStyle name="Input 2 6 2 2 2" xfId="18302" xr:uid="{00000000-0005-0000-0000-0000A3450000}"/>
    <cellStyle name="Input 2 6 2 2 2 2" xfId="18303" xr:uid="{00000000-0005-0000-0000-0000A4450000}"/>
    <cellStyle name="Input 2 6 2 2 2 2 2" xfId="18304" xr:uid="{00000000-0005-0000-0000-0000A5450000}"/>
    <cellStyle name="Input 2 6 2 2 2 2 3" xfId="18305" xr:uid="{00000000-0005-0000-0000-0000A6450000}"/>
    <cellStyle name="Input 2 6 2 2 2 2 4" xfId="18306" xr:uid="{00000000-0005-0000-0000-0000A7450000}"/>
    <cellStyle name="Input 2 6 2 2 2 2 5" xfId="18307" xr:uid="{00000000-0005-0000-0000-0000A8450000}"/>
    <cellStyle name="Input 2 6 2 2 2 2 6" xfId="18308" xr:uid="{00000000-0005-0000-0000-0000A9450000}"/>
    <cellStyle name="Input 2 6 2 2 2 2 7" xfId="18309" xr:uid="{00000000-0005-0000-0000-0000AA450000}"/>
    <cellStyle name="Input 2 6 2 2 2 3" xfId="18310" xr:uid="{00000000-0005-0000-0000-0000AB450000}"/>
    <cellStyle name="Input 2 6 2 2 2 4" xfId="18311" xr:uid="{00000000-0005-0000-0000-0000AC450000}"/>
    <cellStyle name="Input 2 6 2 2 3" xfId="18312" xr:uid="{00000000-0005-0000-0000-0000AD450000}"/>
    <cellStyle name="Input 2 6 2 2 3 2" xfId="18313" xr:uid="{00000000-0005-0000-0000-0000AE450000}"/>
    <cellStyle name="Input 2 6 2 2 3 2 2" xfId="18314" xr:uid="{00000000-0005-0000-0000-0000AF450000}"/>
    <cellStyle name="Input 2 6 2 2 3 2 3" xfId="18315" xr:uid="{00000000-0005-0000-0000-0000B0450000}"/>
    <cellStyle name="Input 2 6 2 2 3 2 4" xfId="18316" xr:uid="{00000000-0005-0000-0000-0000B1450000}"/>
    <cellStyle name="Input 2 6 2 2 3 2 5" xfId="18317" xr:uid="{00000000-0005-0000-0000-0000B2450000}"/>
    <cellStyle name="Input 2 6 2 2 3 2 6" xfId="18318" xr:uid="{00000000-0005-0000-0000-0000B3450000}"/>
    <cellStyle name="Input 2 6 2 2 3 2 7" xfId="18319" xr:uid="{00000000-0005-0000-0000-0000B4450000}"/>
    <cellStyle name="Input 2 6 2 2 3 3" xfId="18320" xr:uid="{00000000-0005-0000-0000-0000B5450000}"/>
    <cellStyle name="Input 2 6 2 2 3 4" xfId="18321" xr:uid="{00000000-0005-0000-0000-0000B6450000}"/>
    <cellStyle name="Input 2 6 2 2 4" xfId="18322" xr:uid="{00000000-0005-0000-0000-0000B7450000}"/>
    <cellStyle name="Input 2 6 2 2 4 2" xfId="18323" xr:uid="{00000000-0005-0000-0000-0000B8450000}"/>
    <cellStyle name="Input 2 6 2 2 4 2 2" xfId="18324" xr:uid="{00000000-0005-0000-0000-0000B9450000}"/>
    <cellStyle name="Input 2 6 2 2 4 2 3" xfId="18325" xr:uid="{00000000-0005-0000-0000-0000BA450000}"/>
    <cellStyle name="Input 2 6 2 2 4 2 4" xfId="18326" xr:uid="{00000000-0005-0000-0000-0000BB450000}"/>
    <cellStyle name="Input 2 6 2 2 4 2 5" xfId="18327" xr:uid="{00000000-0005-0000-0000-0000BC450000}"/>
    <cellStyle name="Input 2 6 2 2 4 2 6" xfId="18328" xr:uid="{00000000-0005-0000-0000-0000BD450000}"/>
    <cellStyle name="Input 2 6 2 2 4 2 7" xfId="18329" xr:uid="{00000000-0005-0000-0000-0000BE450000}"/>
    <cellStyle name="Input 2 6 2 2 4 3" xfId="18330" xr:uid="{00000000-0005-0000-0000-0000BF450000}"/>
    <cellStyle name="Input 2 6 2 2 4 4" xfId="18331" xr:uid="{00000000-0005-0000-0000-0000C0450000}"/>
    <cellStyle name="Input 2 6 2 2 5" xfId="18332" xr:uid="{00000000-0005-0000-0000-0000C1450000}"/>
    <cellStyle name="Input 2 6 2 2 5 2" xfId="18333" xr:uid="{00000000-0005-0000-0000-0000C2450000}"/>
    <cellStyle name="Input 2 6 2 2 5 3" xfId="18334" xr:uid="{00000000-0005-0000-0000-0000C3450000}"/>
    <cellStyle name="Input 2 6 2 2 5 4" xfId="18335" xr:uid="{00000000-0005-0000-0000-0000C4450000}"/>
    <cellStyle name="Input 2 6 2 2 5 5" xfId="18336" xr:uid="{00000000-0005-0000-0000-0000C5450000}"/>
    <cellStyle name="Input 2 6 2 2 5 6" xfId="18337" xr:uid="{00000000-0005-0000-0000-0000C6450000}"/>
    <cellStyle name="Input 2 6 2 2 5 7" xfId="18338" xr:uid="{00000000-0005-0000-0000-0000C7450000}"/>
    <cellStyle name="Input 2 6 2 2 5 8" xfId="18339" xr:uid="{00000000-0005-0000-0000-0000C8450000}"/>
    <cellStyle name="Input 2 6 2 2 6" xfId="18340" xr:uid="{00000000-0005-0000-0000-0000C9450000}"/>
    <cellStyle name="Input 2 6 2 2 6 2" xfId="18341" xr:uid="{00000000-0005-0000-0000-0000CA450000}"/>
    <cellStyle name="Input 2 6 2 2 6 3" xfId="18342" xr:uid="{00000000-0005-0000-0000-0000CB450000}"/>
    <cellStyle name="Input 2 6 2 2 6 4" xfId="18343" xr:uid="{00000000-0005-0000-0000-0000CC450000}"/>
    <cellStyle name="Input 2 6 2 2 6 5" xfId="18344" xr:uid="{00000000-0005-0000-0000-0000CD450000}"/>
    <cellStyle name="Input 2 6 2 2 6 6" xfId="18345" xr:uid="{00000000-0005-0000-0000-0000CE450000}"/>
    <cellStyle name="Input 2 6 2 2 6 7" xfId="18346" xr:uid="{00000000-0005-0000-0000-0000CF450000}"/>
    <cellStyle name="Input 2 6 2 2 7" xfId="18347" xr:uid="{00000000-0005-0000-0000-0000D0450000}"/>
    <cellStyle name="Input 2 6 2 2 8" xfId="18348" xr:uid="{00000000-0005-0000-0000-0000D1450000}"/>
    <cellStyle name="Input 2 6 2 2 9" xfId="18349" xr:uid="{00000000-0005-0000-0000-0000D2450000}"/>
    <cellStyle name="Input 2 6 2 3" xfId="18350" xr:uid="{00000000-0005-0000-0000-0000D3450000}"/>
    <cellStyle name="Input 2 6 2 3 2" xfId="18351" xr:uid="{00000000-0005-0000-0000-0000D4450000}"/>
    <cellStyle name="Input 2 6 2 3 2 2" xfId="18352" xr:uid="{00000000-0005-0000-0000-0000D5450000}"/>
    <cellStyle name="Input 2 6 2 3 2 3" xfId="18353" xr:uid="{00000000-0005-0000-0000-0000D6450000}"/>
    <cellStyle name="Input 2 6 2 3 2 4" xfId="18354" xr:uid="{00000000-0005-0000-0000-0000D7450000}"/>
    <cellStyle name="Input 2 6 2 3 2 5" xfId="18355" xr:uid="{00000000-0005-0000-0000-0000D8450000}"/>
    <cellStyle name="Input 2 6 2 3 2 6" xfId="18356" xr:uid="{00000000-0005-0000-0000-0000D9450000}"/>
    <cellStyle name="Input 2 6 2 3 2 7" xfId="18357" xr:uid="{00000000-0005-0000-0000-0000DA450000}"/>
    <cellStyle name="Input 2 6 2 3 3" xfId="18358" xr:uid="{00000000-0005-0000-0000-0000DB450000}"/>
    <cellStyle name="Input 2 6 2 3 4" xfId="18359" xr:uid="{00000000-0005-0000-0000-0000DC450000}"/>
    <cellStyle name="Input 2 6 2 3 5" xfId="18360" xr:uid="{00000000-0005-0000-0000-0000DD450000}"/>
    <cellStyle name="Input 2 6 2 4" xfId="18361" xr:uid="{00000000-0005-0000-0000-0000DE450000}"/>
    <cellStyle name="Input 2 6 2 4 2" xfId="18362" xr:uid="{00000000-0005-0000-0000-0000DF450000}"/>
    <cellStyle name="Input 2 6 2 4 2 2" xfId="18363" xr:uid="{00000000-0005-0000-0000-0000E0450000}"/>
    <cellStyle name="Input 2 6 2 4 2 3" xfId="18364" xr:uid="{00000000-0005-0000-0000-0000E1450000}"/>
    <cellStyle name="Input 2 6 2 4 2 4" xfId="18365" xr:uid="{00000000-0005-0000-0000-0000E2450000}"/>
    <cellStyle name="Input 2 6 2 4 2 5" xfId="18366" xr:uid="{00000000-0005-0000-0000-0000E3450000}"/>
    <cellStyle name="Input 2 6 2 4 2 6" xfId="18367" xr:uid="{00000000-0005-0000-0000-0000E4450000}"/>
    <cellStyle name="Input 2 6 2 4 2 7" xfId="18368" xr:uid="{00000000-0005-0000-0000-0000E5450000}"/>
    <cellStyle name="Input 2 6 2 4 3" xfId="18369" xr:uid="{00000000-0005-0000-0000-0000E6450000}"/>
    <cellStyle name="Input 2 6 2 4 4" xfId="18370" xr:uid="{00000000-0005-0000-0000-0000E7450000}"/>
    <cellStyle name="Input 2 6 2 4 5" xfId="18371" xr:uid="{00000000-0005-0000-0000-0000E8450000}"/>
    <cellStyle name="Input 2 6 2 5" xfId="18372" xr:uid="{00000000-0005-0000-0000-0000E9450000}"/>
    <cellStyle name="Input 2 6 2 5 2" xfId="18373" xr:uid="{00000000-0005-0000-0000-0000EA450000}"/>
    <cellStyle name="Input 2 6 2 5 2 2" xfId="18374" xr:uid="{00000000-0005-0000-0000-0000EB450000}"/>
    <cellStyle name="Input 2 6 2 5 2 3" xfId="18375" xr:uid="{00000000-0005-0000-0000-0000EC450000}"/>
    <cellStyle name="Input 2 6 2 5 2 4" xfId="18376" xr:uid="{00000000-0005-0000-0000-0000ED450000}"/>
    <cellStyle name="Input 2 6 2 5 2 5" xfId="18377" xr:uid="{00000000-0005-0000-0000-0000EE450000}"/>
    <cellStyle name="Input 2 6 2 5 2 6" xfId="18378" xr:uid="{00000000-0005-0000-0000-0000EF450000}"/>
    <cellStyle name="Input 2 6 2 5 2 7" xfId="18379" xr:uid="{00000000-0005-0000-0000-0000F0450000}"/>
    <cellStyle name="Input 2 6 2 5 3" xfId="18380" xr:uid="{00000000-0005-0000-0000-0000F1450000}"/>
    <cellStyle name="Input 2 6 2 5 4" xfId="18381" xr:uid="{00000000-0005-0000-0000-0000F2450000}"/>
    <cellStyle name="Input 2 6 2 5 5" xfId="18382" xr:uid="{00000000-0005-0000-0000-0000F3450000}"/>
    <cellStyle name="Input 2 6 2 6" xfId="18383" xr:uid="{00000000-0005-0000-0000-0000F4450000}"/>
    <cellStyle name="Input 2 6 2 6 2" xfId="18384" xr:uid="{00000000-0005-0000-0000-0000F5450000}"/>
    <cellStyle name="Input 2 6 2 6 3" xfId="18385" xr:uid="{00000000-0005-0000-0000-0000F6450000}"/>
    <cellStyle name="Input 2 6 2 6 4" xfId="18386" xr:uid="{00000000-0005-0000-0000-0000F7450000}"/>
    <cellStyle name="Input 2 6 2 6 5" xfId="18387" xr:uid="{00000000-0005-0000-0000-0000F8450000}"/>
    <cellStyle name="Input 2 6 2 6 6" xfId="18388" xr:uid="{00000000-0005-0000-0000-0000F9450000}"/>
    <cellStyle name="Input 2 6 2 6 7" xfId="18389" xr:uid="{00000000-0005-0000-0000-0000FA450000}"/>
    <cellStyle name="Input 2 6 2 6 8" xfId="18390" xr:uid="{00000000-0005-0000-0000-0000FB450000}"/>
    <cellStyle name="Input 2 6 2 7" xfId="18391" xr:uid="{00000000-0005-0000-0000-0000FC450000}"/>
    <cellStyle name="Input 2 6 2 7 2" xfId="18392" xr:uid="{00000000-0005-0000-0000-0000FD450000}"/>
    <cellStyle name="Input 2 6 2 7 3" xfId="18393" xr:uid="{00000000-0005-0000-0000-0000FE450000}"/>
    <cellStyle name="Input 2 6 2 7 4" xfId="18394" xr:uid="{00000000-0005-0000-0000-0000FF450000}"/>
    <cellStyle name="Input 2 6 2 7 5" xfId="18395" xr:uid="{00000000-0005-0000-0000-000000460000}"/>
    <cellStyle name="Input 2 6 2 7 6" xfId="18396" xr:uid="{00000000-0005-0000-0000-000001460000}"/>
    <cellStyle name="Input 2 6 2 7 7" xfId="18397" xr:uid="{00000000-0005-0000-0000-000002460000}"/>
    <cellStyle name="Input 2 6 2 8" xfId="18398" xr:uid="{00000000-0005-0000-0000-000003460000}"/>
    <cellStyle name="Input 2 6 2 8 2" xfId="18399" xr:uid="{00000000-0005-0000-0000-000004460000}"/>
    <cellStyle name="Input 2 6 2 8 3" xfId="18400" xr:uid="{00000000-0005-0000-0000-000005460000}"/>
    <cellStyle name="Input 2 6 2 8 4" xfId="18401" xr:uid="{00000000-0005-0000-0000-000006460000}"/>
    <cellStyle name="Input 2 6 2 8 5" xfId="18402" xr:uid="{00000000-0005-0000-0000-000007460000}"/>
    <cellStyle name="Input 2 6 2 9" xfId="18403" xr:uid="{00000000-0005-0000-0000-000008460000}"/>
    <cellStyle name="Input 2 6 2 9 2" xfId="18404" xr:uid="{00000000-0005-0000-0000-000009460000}"/>
    <cellStyle name="Input 2 6 2 9 3" xfId="18405" xr:uid="{00000000-0005-0000-0000-00000A460000}"/>
    <cellStyle name="Input 2 6 2 9 4" xfId="18406" xr:uid="{00000000-0005-0000-0000-00000B460000}"/>
    <cellStyle name="Input 2 6 2 9 5" xfId="18407" xr:uid="{00000000-0005-0000-0000-00000C460000}"/>
    <cellStyle name="Input 2 6 3" xfId="18408" xr:uid="{00000000-0005-0000-0000-00000D460000}"/>
    <cellStyle name="Input 2 6 3 10" xfId="18409" xr:uid="{00000000-0005-0000-0000-00000E460000}"/>
    <cellStyle name="Input 2 6 3 2" xfId="18410" xr:uid="{00000000-0005-0000-0000-00000F460000}"/>
    <cellStyle name="Input 2 6 3 2 2" xfId="18411" xr:uid="{00000000-0005-0000-0000-000010460000}"/>
    <cellStyle name="Input 2 6 3 2 2 2" xfId="18412" xr:uid="{00000000-0005-0000-0000-000011460000}"/>
    <cellStyle name="Input 2 6 3 2 2 3" xfId="18413" xr:uid="{00000000-0005-0000-0000-000012460000}"/>
    <cellStyle name="Input 2 6 3 2 2 4" xfId="18414" xr:uid="{00000000-0005-0000-0000-000013460000}"/>
    <cellStyle name="Input 2 6 3 2 2 5" xfId="18415" xr:uid="{00000000-0005-0000-0000-000014460000}"/>
    <cellStyle name="Input 2 6 3 2 2 6" xfId="18416" xr:uid="{00000000-0005-0000-0000-000015460000}"/>
    <cellStyle name="Input 2 6 3 2 2 7" xfId="18417" xr:uid="{00000000-0005-0000-0000-000016460000}"/>
    <cellStyle name="Input 2 6 3 2 3" xfId="18418" xr:uid="{00000000-0005-0000-0000-000017460000}"/>
    <cellStyle name="Input 2 6 3 2 4" xfId="18419" xr:uid="{00000000-0005-0000-0000-000018460000}"/>
    <cellStyle name="Input 2 6 3 3" xfId="18420" xr:uid="{00000000-0005-0000-0000-000019460000}"/>
    <cellStyle name="Input 2 6 3 3 2" xfId="18421" xr:uid="{00000000-0005-0000-0000-00001A460000}"/>
    <cellStyle name="Input 2 6 3 3 2 2" xfId="18422" xr:uid="{00000000-0005-0000-0000-00001B460000}"/>
    <cellStyle name="Input 2 6 3 3 2 3" xfId="18423" xr:uid="{00000000-0005-0000-0000-00001C460000}"/>
    <cellStyle name="Input 2 6 3 3 2 4" xfId="18424" xr:uid="{00000000-0005-0000-0000-00001D460000}"/>
    <cellStyle name="Input 2 6 3 3 2 5" xfId="18425" xr:uid="{00000000-0005-0000-0000-00001E460000}"/>
    <cellStyle name="Input 2 6 3 3 2 6" xfId="18426" xr:uid="{00000000-0005-0000-0000-00001F460000}"/>
    <cellStyle name="Input 2 6 3 3 2 7" xfId="18427" xr:uid="{00000000-0005-0000-0000-000020460000}"/>
    <cellStyle name="Input 2 6 3 3 3" xfId="18428" xr:uid="{00000000-0005-0000-0000-000021460000}"/>
    <cellStyle name="Input 2 6 3 3 4" xfId="18429" xr:uid="{00000000-0005-0000-0000-000022460000}"/>
    <cellStyle name="Input 2 6 3 4" xfId="18430" xr:uid="{00000000-0005-0000-0000-000023460000}"/>
    <cellStyle name="Input 2 6 3 4 2" xfId="18431" xr:uid="{00000000-0005-0000-0000-000024460000}"/>
    <cellStyle name="Input 2 6 3 4 2 2" xfId="18432" xr:uid="{00000000-0005-0000-0000-000025460000}"/>
    <cellStyle name="Input 2 6 3 4 2 3" xfId="18433" xr:uid="{00000000-0005-0000-0000-000026460000}"/>
    <cellStyle name="Input 2 6 3 4 2 4" xfId="18434" xr:uid="{00000000-0005-0000-0000-000027460000}"/>
    <cellStyle name="Input 2 6 3 4 2 5" xfId="18435" xr:uid="{00000000-0005-0000-0000-000028460000}"/>
    <cellStyle name="Input 2 6 3 4 2 6" xfId="18436" xr:uid="{00000000-0005-0000-0000-000029460000}"/>
    <cellStyle name="Input 2 6 3 4 2 7" xfId="18437" xr:uid="{00000000-0005-0000-0000-00002A460000}"/>
    <cellStyle name="Input 2 6 3 4 3" xfId="18438" xr:uid="{00000000-0005-0000-0000-00002B460000}"/>
    <cellStyle name="Input 2 6 3 4 4" xfId="18439" xr:uid="{00000000-0005-0000-0000-00002C460000}"/>
    <cellStyle name="Input 2 6 3 5" xfId="18440" xr:uid="{00000000-0005-0000-0000-00002D460000}"/>
    <cellStyle name="Input 2 6 3 5 2" xfId="18441" xr:uid="{00000000-0005-0000-0000-00002E460000}"/>
    <cellStyle name="Input 2 6 3 5 3" xfId="18442" xr:uid="{00000000-0005-0000-0000-00002F460000}"/>
    <cellStyle name="Input 2 6 3 5 4" xfId="18443" xr:uid="{00000000-0005-0000-0000-000030460000}"/>
    <cellStyle name="Input 2 6 3 5 5" xfId="18444" xr:uid="{00000000-0005-0000-0000-000031460000}"/>
    <cellStyle name="Input 2 6 3 5 6" xfId="18445" xr:uid="{00000000-0005-0000-0000-000032460000}"/>
    <cellStyle name="Input 2 6 3 5 7" xfId="18446" xr:uid="{00000000-0005-0000-0000-000033460000}"/>
    <cellStyle name="Input 2 6 3 5 8" xfId="18447" xr:uid="{00000000-0005-0000-0000-000034460000}"/>
    <cellStyle name="Input 2 6 3 6" xfId="18448" xr:uid="{00000000-0005-0000-0000-000035460000}"/>
    <cellStyle name="Input 2 6 3 6 2" xfId="18449" xr:uid="{00000000-0005-0000-0000-000036460000}"/>
    <cellStyle name="Input 2 6 3 6 3" xfId="18450" xr:uid="{00000000-0005-0000-0000-000037460000}"/>
    <cellStyle name="Input 2 6 3 6 4" xfId="18451" xr:uid="{00000000-0005-0000-0000-000038460000}"/>
    <cellStyle name="Input 2 6 3 6 5" xfId="18452" xr:uid="{00000000-0005-0000-0000-000039460000}"/>
    <cellStyle name="Input 2 6 3 6 6" xfId="18453" xr:uid="{00000000-0005-0000-0000-00003A460000}"/>
    <cellStyle name="Input 2 6 3 6 7" xfId="18454" xr:uid="{00000000-0005-0000-0000-00003B460000}"/>
    <cellStyle name="Input 2 6 3 7" xfId="18455" xr:uid="{00000000-0005-0000-0000-00003C460000}"/>
    <cellStyle name="Input 2 6 3 8" xfId="18456" xr:uid="{00000000-0005-0000-0000-00003D460000}"/>
    <cellStyle name="Input 2 6 3 9" xfId="18457" xr:uid="{00000000-0005-0000-0000-00003E460000}"/>
    <cellStyle name="Input 2 6 4" xfId="18458" xr:uid="{00000000-0005-0000-0000-00003F460000}"/>
    <cellStyle name="Input 2 6 4 10" xfId="18459" xr:uid="{00000000-0005-0000-0000-000040460000}"/>
    <cellStyle name="Input 2 6 4 2" xfId="18460" xr:uid="{00000000-0005-0000-0000-000041460000}"/>
    <cellStyle name="Input 2 6 4 2 2" xfId="18461" xr:uid="{00000000-0005-0000-0000-000042460000}"/>
    <cellStyle name="Input 2 6 4 2 2 2" xfId="18462" xr:uid="{00000000-0005-0000-0000-000043460000}"/>
    <cellStyle name="Input 2 6 4 2 2 3" xfId="18463" xr:uid="{00000000-0005-0000-0000-000044460000}"/>
    <cellStyle name="Input 2 6 4 2 2 4" xfId="18464" xr:uid="{00000000-0005-0000-0000-000045460000}"/>
    <cellStyle name="Input 2 6 4 2 2 5" xfId="18465" xr:uid="{00000000-0005-0000-0000-000046460000}"/>
    <cellStyle name="Input 2 6 4 2 2 6" xfId="18466" xr:uid="{00000000-0005-0000-0000-000047460000}"/>
    <cellStyle name="Input 2 6 4 2 2 7" xfId="18467" xr:uid="{00000000-0005-0000-0000-000048460000}"/>
    <cellStyle name="Input 2 6 4 2 3" xfId="18468" xr:uid="{00000000-0005-0000-0000-000049460000}"/>
    <cellStyle name="Input 2 6 4 2 4" xfId="18469" xr:uid="{00000000-0005-0000-0000-00004A460000}"/>
    <cellStyle name="Input 2 6 4 3" xfId="18470" xr:uid="{00000000-0005-0000-0000-00004B460000}"/>
    <cellStyle name="Input 2 6 4 3 2" xfId="18471" xr:uid="{00000000-0005-0000-0000-00004C460000}"/>
    <cellStyle name="Input 2 6 4 3 2 2" xfId="18472" xr:uid="{00000000-0005-0000-0000-00004D460000}"/>
    <cellStyle name="Input 2 6 4 3 2 3" xfId="18473" xr:uid="{00000000-0005-0000-0000-00004E460000}"/>
    <cellStyle name="Input 2 6 4 3 2 4" xfId="18474" xr:uid="{00000000-0005-0000-0000-00004F460000}"/>
    <cellStyle name="Input 2 6 4 3 2 5" xfId="18475" xr:uid="{00000000-0005-0000-0000-000050460000}"/>
    <cellStyle name="Input 2 6 4 3 2 6" xfId="18476" xr:uid="{00000000-0005-0000-0000-000051460000}"/>
    <cellStyle name="Input 2 6 4 3 2 7" xfId="18477" xr:uid="{00000000-0005-0000-0000-000052460000}"/>
    <cellStyle name="Input 2 6 4 3 3" xfId="18478" xr:uid="{00000000-0005-0000-0000-000053460000}"/>
    <cellStyle name="Input 2 6 4 3 4" xfId="18479" xr:uid="{00000000-0005-0000-0000-000054460000}"/>
    <cellStyle name="Input 2 6 4 4" xfId="18480" xr:uid="{00000000-0005-0000-0000-000055460000}"/>
    <cellStyle name="Input 2 6 4 4 2" xfId="18481" xr:uid="{00000000-0005-0000-0000-000056460000}"/>
    <cellStyle name="Input 2 6 4 4 2 2" xfId="18482" xr:uid="{00000000-0005-0000-0000-000057460000}"/>
    <cellStyle name="Input 2 6 4 4 2 3" xfId="18483" xr:uid="{00000000-0005-0000-0000-000058460000}"/>
    <cellStyle name="Input 2 6 4 4 2 4" xfId="18484" xr:uid="{00000000-0005-0000-0000-000059460000}"/>
    <cellStyle name="Input 2 6 4 4 2 5" xfId="18485" xr:uid="{00000000-0005-0000-0000-00005A460000}"/>
    <cellStyle name="Input 2 6 4 4 2 6" xfId="18486" xr:uid="{00000000-0005-0000-0000-00005B460000}"/>
    <cellStyle name="Input 2 6 4 4 2 7" xfId="18487" xr:uid="{00000000-0005-0000-0000-00005C460000}"/>
    <cellStyle name="Input 2 6 4 4 3" xfId="18488" xr:uid="{00000000-0005-0000-0000-00005D460000}"/>
    <cellStyle name="Input 2 6 4 4 4" xfId="18489" xr:uid="{00000000-0005-0000-0000-00005E460000}"/>
    <cellStyle name="Input 2 6 4 5" xfId="18490" xr:uid="{00000000-0005-0000-0000-00005F460000}"/>
    <cellStyle name="Input 2 6 4 5 2" xfId="18491" xr:uid="{00000000-0005-0000-0000-000060460000}"/>
    <cellStyle name="Input 2 6 4 5 3" xfId="18492" xr:uid="{00000000-0005-0000-0000-000061460000}"/>
    <cellStyle name="Input 2 6 4 5 4" xfId="18493" xr:uid="{00000000-0005-0000-0000-000062460000}"/>
    <cellStyle name="Input 2 6 4 5 5" xfId="18494" xr:uid="{00000000-0005-0000-0000-000063460000}"/>
    <cellStyle name="Input 2 6 4 5 6" xfId="18495" xr:uid="{00000000-0005-0000-0000-000064460000}"/>
    <cellStyle name="Input 2 6 4 5 7" xfId="18496" xr:uid="{00000000-0005-0000-0000-000065460000}"/>
    <cellStyle name="Input 2 6 4 5 8" xfId="18497" xr:uid="{00000000-0005-0000-0000-000066460000}"/>
    <cellStyle name="Input 2 6 4 6" xfId="18498" xr:uid="{00000000-0005-0000-0000-000067460000}"/>
    <cellStyle name="Input 2 6 4 6 2" xfId="18499" xr:uid="{00000000-0005-0000-0000-000068460000}"/>
    <cellStyle name="Input 2 6 4 6 3" xfId="18500" xr:uid="{00000000-0005-0000-0000-000069460000}"/>
    <cellStyle name="Input 2 6 4 6 4" xfId="18501" xr:uid="{00000000-0005-0000-0000-00006A460000}"/>
    <cellStyle name="Input 2 6 4 6 5" xfId="18502" xr:uid="{00000000-0005-0000-0000-00006B460000}"/>
    <cellStyle name="Input 2 6 4 6 6" xfId="18503" xr:uid="{00000000-0005-0000-0000-00006C460000}"/>
    <cellStyle name="Input 2 6 4 6 7" xfId="18504" xr:uid="{00000000-0005-0000-0000-00006D460000}"/>
    <cellStyle name="Input 2 6 4 7" xfId="18505" xr:uid="{00000000-0005-0000-0000-00006E460000}"/>
    <cellStyle name="Input 2 6 4 8" xfId="18506" xr:uid="{00000000-0005-0000-0000-00006F460000}"/>
    <cellStyle name="Input 2 6 4 9" xfId="18507" xr:uid="{00000000-0005-0000-0000-000070460000}"/>
    <cellStyle name="Input 2 6 5" xfId="18508" xr:uid="{00000000-0005-0000-0000-000071460000}"/>
    <cellStyle name="Input 2 6 5 2" xfId="18509" xr:uid="{00000000-0005-0000-0000-000072460000}"/>
    <cellStyle name="Input 2 6 5 2 2" xfId="18510" xr:uid="{00000000-0005-0000-0000-000073460000}"/>
    <cellStyle name="Input 2 6 5 2 3" xfId="18511" xr:uid="{00000000-0005-0000-0000-000074460000}"/>
    <cellStyle name="Input 2 6 5 2 4" xfId="18512" xr:uid="{00000000-0005-0000-0000-000075460000}"/>
    <cellStyle name="Input 2 6 5 2 5" xfId="18513" xr:uid="{00000000-0005-0000-0000-000076460000}"/>
    <cellStyle name="Input 2 6 5 2 6" xfId="18514" xr:uid="{00000000-0005-0000-0000-000077460000}"/>
    <cellStyle name="Input 2 6 5 2 7" xfId="18515" xr:uid="{00000000-0005-0000-0000-000078460000}"/>
    <cellStyle name="Input 2 6 5 3" xfId="18516" xr:uid="{00000000-0005-0000-0000-000079460000}"/>
    <cellStyle name="Input 2 6 5 4" xfId="18517" xr:uid="{00000000-0005-0000-0000-00007A460000}"/>
    <cellStyle name="Input 2 6 5 5" xfId="18518" xr:uid="{00000000-0005-0000-0000-00007B460000}"/>
    <cellStyle name="Input 2 6 6" xfId="18519" xr:uid="{00000000-0005-0000-0000-00007C460000}"/>
    <cellStyle name="Input 2 6 6 2" xfId="18520" xr:uid="{00000000-0005-0000-0000-00007D460000}"/>
    <cellStyle name="Input 2 6 6 2 2" xfId="18521" xr:uid="{00000000-0005-0000-0000-00007E460000}"/>
    <cellStyle name="Input 2 6 6 2 3" xfId="18522" xr:uid="{00000000-0005-0000-0000-00007F460000}"/>
    <cellStyle name="Input 2 6 6 2 4" xfId="18523" xr:uid="{00000000-0005-0000-0000-000080460000}"/>
    <cellStyle name="Input 2 6 6 2 5" xfId="18524" xr:uid="{00000000-0005-0000-0000-000081460000}"/>
    <cellStyle name="Input 2 6 6 2 6" xfId="18525" xr:uid="{00000000-0005-0000-0000-000082460000}"/>
    <cellStyle name="Input 2 6 6 2 7" xfId="18526" xr:uid="{00000000-0005-0000-0000-000083460000}"/>
    <cellStyle name="Input 2 6 6 3" xfId="18527" xr:uid="{00000000-0005-0000-0000-000084460000}"/>
    <cellStyle name="Input 2 6 6 4" xfId="18528" xr:uid="{00000000-0005-0000-0000-000085460000}"/>
    <cellStyle name="Input 2 6 6 5" xfId="18529" xr:uid="{00000000-0005-0000-0000-000086460000}"/>
    <cellStyle name="Input 2 6 7" xfId="18530" xr:uid="{00000000-0005-0000-0000-000087460000}"/>
    <cellStyle name="Input 2 6 7 2" xfId="18531" xr:uid="{00000000-0005-0000-0000-000088460000}"/>
    <cellStyle name="Input 2 6 7 2 2" xfId="18532" xr:uid="{00000000-0005-0000-0000-000089460000}"/>
    <cellStyle name="Input 2 6 7 2 3" xfId="18533" xr:uid="{00000000-0005-0000-0000-00008A460000}"/>
    <cellStyle name="Input 2 6 7 2 4" xfId="18534" xr:uid="{00000000-0005-0000-0000-00008B460000}"/>
    <cellStyle name="Input 2 6 7 2 5" xfId="18535" xr:uid="{00000000-0005-0000-0000-00008C460000}"/>
    <cellStyle name="Input 2 6 7 2 6" xfId="18536" xr:uid="{00000000-0005-0000-0000-00008D460000}"/>
    <cellStyle name="Input 2 6 7 2 7" xfId="18537" xr:uid="{00000000-0005-0000-0000-00008E460000}"/>
    <cellStyle name="Input 2 6 7 3" xfId="18538" xr:uid="{00000000-0005-0000-0000-00008F460000}"/>
    <cellStyle name="Input 2 6 7 4" xfId="18539" xr:uid="{00000000-0005-0000-0000-000090460000}"/>
    <cellStyle name="Input 2 6 7 5" xfId="18540" xr:uid="{00000000-0005-0000-0000-000091460000}"/>
    <cellStyle name="Input 2 6 8" xfId="18541" xr:uid="{00000000-0005-0000-0000-000092460000}"/>
    <cellStyle name="Input 2 6 8 2" xfId="18542" xr:uid="{00000000-0005-0000-0000-000093460000}"/>
    <cellStyle name="Input 2 6 8 2 2" xfId="18543" xr:uid="{00000000-0005-0000-0000-000094460000}"/>
    <cellStyle name="Input 2 6 8 2 3" xfId="18544" xr:uid="{00000000-0005-0000-0000-000095460000}"/>
    <cellStyle name="Input 2 6 8 2 4" xfId="18545" xr:uid="{00000000-0005-0000-0000-000096460000}"/>
    <cellStyle name="Input 2 6 8 2 5" xfId="18546" xr:uid="{00000000-0005-0000-0000-000097460000}"/>
    <cellStyle name="Input 2 6 8 2 6" xfId="18547" xr:uid="{00000000-0005-0000-0000-000098460000}"/>
    <cellStyle name="Input 2 6 8 2 7" xfId="18548" xr:uid="{00000000-0005-0000-0000-000099460000}"/>
    <cellStyle name="Input 2 6 8 3" xfId="18549" xr:uid="{00000000-0005-0000-0000-00009A460000}"/>
    <cellStyle name="Input 2 6 8 4" xfId="18550" xr:uid="{00000000-0005-0000-0000-00009B460000}"/>
    <cellStyle name="Input 2 6 8 5" xfId="18551" xr:uid="{00000000-0005-0000-0000-00009C460000}"/>
    <cellStyle name="Input 2 6 9" xfId="18552" xr:uid="{00000000-0005-0000-0000-00009D460000}"/>
    <cellStyle name="Input 2 6 9 2" xfId="18553" xr:uid="{00000000-0005-0000-0000-00009E460000}"/>
    <cellStyle name="Input 2 6 9 3" xfId="18554" xr:uid="{00000000-0005-0000-0000-00009F460000}"/>
    <cellStyle name="Input 2 6 9 4" xfId="18555" xr:uid="{00000000-0005-0000-0000-0000A0460000}"/>
    <cellStyle name="Input 2 6 9 5" xfId="18556" xr:uid="{00000000-0005-0000-0000-0000A1460000}"/>
    <cellStyle name="Input 2 6 9 6" xfId="18557" xr:uid="{00000000-0005-0000-0000-0000A2460000}"/>
    <cellStyle name="Input 2 6 9 7" xfId="18558" xr:uid="{00000000-0005-0000-0000-0000A3460000}"/>
    <cellStyle name="Input 2 6 9 8" xfId="18559" xr:uid="{00000000-0005-0000-0000-0000A4460000}"/>
    <cellStyle name="Input 2 7" xfId="18560" xr:uid="{00000000-0005-0000-0000-0000A5460000}"/>
    <cellStyle name="Input 2 7 10" xfId="18561" xr:uid="{00000000-0005-0000-0000-0000A6460000}"/>
    <cellStyle name="Input 2 7 10 2" xfId="18562" xr:uid="{00000000-0005-0000-0000-0000A7460000}"/>
    <cellStyle name="Input 2 7 10 3" xfId="18563" xr:uid="{00000000-0005-0000-0000-0000A8460000}"/>
    <cellStyle name="Input 2 7 10 4" xfId="18564" xr:uid="{00000000-0005-0000-0000-0000A9460000}"/>
    <cellStyle name="Input 2 7 10 5" xfId="18565" xr:uid="{00000000-0005-0000-0000-0000AA460000}"/>
    <cellStyle name="Input 2 7 11" xfId="18566" xr:uid="{00000000-0005-0000-0000-0000AB460000}"/>
    <cellStyle name="Input 2 7 11 2" xfId="18567" xr:uid="{00000000-0005-0000-0000-0000AC460000}"/>
    <cellStyle name="Input 2 7 11 3" xfId="18568" xr:uid="{00000000-0005-0000-0000-0000AD460000}"/>
    <cellStyle name="Input 2 7 11 4" xfId="18569" xr:uid="{00000000-0005-0000-0000-0000AE460000}"/>
    <cellStyle name="Input 2 7 11 5" xfId="18570" xr:uid="{00000000-0005-0000-0000-0000AF460000}"/>
    <cellStyle name="Input 2 7 12" xfId="18571" xr:uid="{00000000-0005-0000-0000-0000B0460000}"/>
    <cellStyle name="Input 2 7 12 2" xfId="18572" xr:uid="{00000000-0005-0000-0000-0000B1460000}"/>
    <cellStyle name="Input 2 7 12 3" xfId="18573" xr:uid="{00000000-0005-0000-0000-0000B2460000}"/>
    <cellStyle name="Input 2 7 12 4" xfId="18574" xr:uid="{00000000-0005-0000-0000-0000B3460000}"/>
    <cellStyle name="Input 2 7 12 5" xfId="18575" xr:uid="{00000000-0005-0000-0000-0000B4460000}"/>
    <cellStyle name="Input 2 7 13" xfId="18576" xr:uid="{00000000-0005-0000-0000-0000B5460000}"/>
    <cellStyle name="Input 2 7 13 2" xfId="18577" xr:uid="{00000000-0005-0000-0000-0000B6460000}"/>
    <cellStyle name="Input 2 7 13 3" xfId="18578" xr:uid="{00000000-0005-0000-0000-0000B7460000}"/>
    <cellStyle name="Input 2 7 13 4" xfId="18579" xr:uid="{00000000-0005-0000-0000-0000B8460000}"/>
    <cellStyle name="Input 2 7 13 5" xfId="18580" xr:uid="{00000000-0005-0000-0000-0000B9460000}"/>
    <cellStyle name="Input 2 7 14" xfId="18581" xr:uid="{00000000-0005-0000-0000-0000BA460000}"/>
    <cellStyle name="Input 2 7 14 2" xfId="18582" xr:uid="{00000000-0005-0000-0000-0000BB460000}"/>
    <cellStyle name="Input 2 7 14 3" xfId="18583" xr:uid="{00000000-0005-0000-0000-0000BC460000}"/>
    <cellStyle name="Input 2 7 14 4" xfId="18584" xr:uid="{00000000-0005-0000-0000-0000BD460000}"/>
    <cellStyle name="Input 2 7 14 5" xfId="18585" xr:uid="{00000000-0005-0000-0000-0000BE460000}"/>
    <cellStyle name="Input 2 7 15" xfId="18586" xr:uid="{00000000-0005-0000-0000-0000BF460000}"/>
    <cellStyle name="Input 2 7 15 2" xfId="18587" xr:uid="{00000000-0005-0000-0000-0000C0460000}"/>
    <cellStyle name="Input 2 7 15 3" xfId="18588" xr:uid="{00000000-0005-0000-0000-0000C1460000}"/>
    <cellStyle name="Input 2 7 15 4" xfId="18589" xr:uid="{00000000-0005-0000-0000-0000C2460000}"/>
    <cellStyle name="Input 2 7 15 5" xfId="18590" xr:uid="{00000000-0005-0000-0000-0000C3460000}"/>
    <cellStyle name="Input 2 7 16" xfId="18591" xr:uid="{00000000-0005-0000-0000-0000C4460000}"/>
    <cellStyle name="Input 2 7 16 2" xfId="18592" xr:uid="{00000000-0005-0000-0000-0000C5460000}"/>
    <cellStyle name="Input 2 7 16 3" xfId="18593" xr:uid="{00000000-0005-0000-0000-0000C6460000}"/>
    <cellStyle name="Input 2 7 16 4" xfId="18594" xr:uid="{00000000-0005-0000-0000-0000C7460000}"/>
    <cellStyle name="Input 2 7 16 5" xfId="18595" xr:uid="{00000000-0005-0000-0000-0000C8460000}"/>
    <cellStyle name="Input 2 7 17" xfId="18596" xr:uid="{00000000-0005-0000-0000-0000C9460000}"/>
    <cellStyle name="Input 2 7 17 2" xfId="18597" xr:uid="{00000000-0005-0000-0000-0000CA460000}"/>
    <cellStyle name="Input 2 7 17 3" xfId="18598" xr:uid="{00000000-0005-0000-0000-0000CB460000}"/>
    <cellStyle name="Input 2 7 17 4" xfId="18599" xr:uid="{00000000-0005-0000-0000-0000CC460000}"/>
    <cellStyle name="Input 2 7 17 5" xfId="18600" xr:uid="{00000000-0005-0000-0000-0000CD460000}"/>
    <cellStyle name="Input 2 7 18" xfId="18601" xr:uid="{00000000-0005-0000-0000-0000CE460000}"/>
    <cellStyle name="Input 2 7 2" xfId="18602" xr:uid="{00000000-0005-0000-0000-0000CF460000}"/>
    <cellStyle name="Input 2 7 2 10" xfId="18603" xr:uid="{00000000-0005-0000-0000-0000D0460000}"/>
    <cellStyle name="Input 2 7 2 2" xfId="18604" xr:uid="{00000000-0005-0000-0000-0000D1460000}"/>
    <cellStyle name="Input 2 7 2 2 2" xfId="18605" xr:uid="{00000000-0005-0000-0000-0000D2460000}"/>
    <cellStyle name="Input 2 7 2 2 2 2" xfId="18606" xr:uid="{00000000-0005-0000-0000-0000D3460000}"/>
    <cellStyle name="Input 2 7 2 2 2 3" xfId="18607" xr:uid="{00000000-0005-0000-0000-0000D4460000}"/>
    <cellStyle name="Input 2 7 2 2 2 4" xfId="18608" xr:uid="{00000000-0005-0000-0000-0000D5460000}"/>
    <cellStyle name="Input 2 7 2 2 2 5" xfId="18609" xr:uid="{00000000-0005-0000-0000-0000D6460000}"/>
    <cellStyle name="Input 2 7 2 2 2 6" xfId="18610" xr:uid="{00000000-0005-0000-0000-0000D7460000}"/>
    <cellStyle name="Input 2 7 2 2 2 7" xfId="18611" xr:uid="{00000000-0005-0000-0000-0000D8460000}"/>
    <cellStyle name="Input 2 7 2 2 3" xfId="18612" xr:uid="{00000000-0005-0000-0000-0000D9460000}"/>
    <cellStyle name="Input 2 7 2 2 4" xfId="18613" xr:uid="{00000000-0005-0000-0000-0000DA460000}"/>
    <cellStyle name="Input 2 7 2 3" xfId="18614" xr:uid="{00000000-0005-0000-0000-0000DB460000}"/>
    <cellStyle name="Input 2 7 2 3 2" xfId="18615" xr:uid="{00000000-0005-0000-0000-0000DC460000}"/>
    <cellStyle name="Input 2 7 2 3 2 2" xfId="18616" xr:uid="{00000000-0005-0000-0000-0000DD460000}"/>
    <cellStyle name="Input 2 7 2 3 2 3" xfId="18617" xr:uid="{00000000-0005-0000-0000-0000DE460000}"/>
    <cellStyle name="Input 2 7 2 3 2 4" xfId="18618" xr:uid="{00000000-0005-0000-0000-0000DF460000}"/>
    <cellStyle name="Input 2 7 2 3 2 5" xfId="18619" xr:uid="{00000000-0005-0000-0000-0000E0460000}"/>
    <cellStyle name="Input 2 7 2 3 2 6" xfId="18620" xr:uid="{00000000-0005-0000-0000-0000E1460000}"/>
    <cellStyle name="Input 2 7 2 3 2 7" xfId="18621" xr:uid="{00000000-0005-0000-0000-0000E2460000}"/>
    <cellStyle name="Input 2 7 2 3 3" xfId="18622" xr:uid="{00000000-0005-0000-0000-0000E3460000}"/>
    <cellStyle name="Input 2 7 2 3 4" xfId="18623" xr:uid="{00000000-0005-0000-0000-0000E4460000}"/>
    <cellStyle name="Input 2 7 2 4" xfId="18624" xr:uid="{00000000-0005-0000-0000-0000E5460000}"/>
    <cellStyle name="Input 2 7 2 4 2" xfId="18625" xr:uid="{00000000-0005-0000-0000-0000E6460000}"/>
    <cellStyle name="Input 2 7 2 4 2 2" xfId="18626" xr:uid="{00000000-0005-0000-0000-0000E7460000}"/>
    <cellStyle name="Input 2 7 2 4 2 3" xfId="18627" xr:uid="{00000000-0005-0000-0000-0000E8460000}"/>
    <cellStyle name="Input 2 7 2 4 2 4" xfId="18628" xr:uid="{00000000-0005-0000-0000-0000E9460000}"/>
    <cellStyle name="Input 2 7 2 4 2 5" xfId="18629" xr:uid="{00000000-0005-0000-0000-0000EA460000}"/>
    <cellStyle name="Input 2 7 2 4 2 6" xfId="18630" xr:uid="{00000000-0005-0000-0000-0000EB460000}"/>
    <cellStyle name="Input 2 7 2 4 2 7" xfId="18631" xr:uid="{00000000-0005-0000-0000-0000EC460000}"/>
    <cellStyle name="Input 2 7 2 4 3" xfId="18632" xr:uid="{00000000-0005-0000-0000-0000ED460000}"/>
    <cellStyle name="Input 2 7 2 4 4" xfId="18633" xr:uid="{00000000-0005-0000-0000-0000EE460000}"/>
    <cellStyle name="Input 2 7 2 5" xfId="18634" xr:uid="{00000000-0005-0000-0000-0000EF460000}"/>
    <cellStyle name="Input 2 7 2 5 2" xfId="18635" xr:uid="{00000000-0005-0000-0000-0000F0460000}"/>
    <cellStyle name="Input 2 7 2 5 3" xfId="18636" xr:uid="{00000000-0005-0000-0000-0000F1460000}"/>
    <cellStyle name="Input 2 7 2 5 4" xfId="18637" xr:uid="{00000000-0005-0000-0000-0000F2460000}"/>
    <cellStyle name="Input 2 7 2 5 5" xfId="18638" xr:uid="{00000000-0005-0000-0000-0000F3460000}"/>
    <cellStyle name="Input 2 7 2 5 6" xfId="18639" xr:uid="{00000000-0005-0000-0000-0000F4460000}"/>
    <cellStyle name="Input 2 7 2 5 7" xfId="18640" xr:uid="{00000000-0005-0000-0000-0000F5460000}"/>
    <cellStyle name="Input 2 7 2 5 8" xfId="18641" xr:uid="{00000000-0005-0000-0000-0000F6460000}"/>
    <cellStyle name="Input 2 7 2 6" xfId="18642" xr:uid="{00000000-0005-0000-0000-0000F7460000}"/>
    <cellStyle name="Input 2 7 2 6 2" xfId="18643" xr:uid="{00000000-0005-0000-0000-0000F8460000}"/>
    <cellStyle name="Input 2 7 2 6 3" xfId="18644" xr:uid="{00000000-0005-0000-0000-0000F9460000}"/>
    <cellStyle name="Input 2 7 2 6 4" xfId="18645" xr:uid="{00000000-0005-0000-0000-0000FA460000}"/>
    <cellStyle name="Input 2 7 2 6 5" xfId="18646" xr:uid="{00000000-0005-0000-0000-0000FB460000}"/>
    <cellStyle name="Input 2 7 2 6 6" xfId="18647" xr:uid="{00000000-0005-0000-0000-0000FC460000}"/>
    <cellStyle name="Input 2 7 2 6 7" xfId="18648" xr:uid="{00000000-0005-0000-0000-0000FD460000}"/>
    <cellStyle name="Input 2 7 2 7" xfId="18649" xr:uid="{00000000-0005-0000-0000-0000FE460000}"/>
    <cellStyle name="Input 2 7 2 8" xfId="18650" xr:uid="{00000000-0005-0000-0000-0000FF460000}"/>
    <cellStyle name="Input 2 7 2 9" xfId="18651" xr:uid="{00000000-0005-0000-0000-000000470000}"/>
    <cellStyle name="Input 2 7 3" xfId="18652" xr:uid="{00000000-0005-0000-0000-000001470000}"/>
    <cellStyle name="Input 2 7 3 2" xfId="18653" xr:uid="{00000000-0005-0000-0000-000002470000}"/>
    <cellStyle name="Input 2 7 3 2 2" xfId="18654" xr:uid="{00000000-0005-0000-0000-000003470000}"/>
    <cellStyle name="Input 2 7 3 2 3" xfId="18655" xr:uid="{00000000-0005-0000-0000-000004470000}"/>
    <cellStyle name="Input 2 7 3 2 4" xfId="18656" xr:uid="{00000000-0005-0000-0000-000005470000}"/>
    <cellStyle name="Input 2 7 3 2 5" xfId="18657" xr:uid="{00000000-0005-0000-0000-000006470000}"/>
    <cellStyle name="Input 2 7 3 2 6" xfId="18658" xr:uid="{00000000-0005-0000-0000-000007470000}"/>
    <cellStyle name="Input 2 7 3 2 7" xfId="18659" xr:uid="{00000000-0005-0000-0000-000008470000}"/>
    <cellStyle name="Input 2 7 3 3" xfId="18660" xr:uid="{00000000-0005-0000-0000-000009470000}"/>
    <cellStyle name="Input 2 7 3 4" xfId="18661" xr:uid="{00000000-0005-0000-0000-00000A470000}"/>
    <cellStyle name="Input 2 7 3 5" xfId="18662" xr:uid="{00000000-0005-0000-0000-00000B470000}"/>
    <cellStyle name="Input 2 7 4" xfId="18663" xr:uid="{00000000-0005-0000-0000-00000C470000}"/>
    <cellStyle name="Input 2 7 4 2" xfId="18664" xr:uid="{00000000-0005-0000-0000-00000D470000}"/>
    <cellStyle name="Input 2 7 4 2 2" xfId="18665" xr:uid="{00000000-0005-0000-0000-00000E470000}"/>
    <cellStyle name="Input 2 7 4 2 3" xfId="18666" xr:uid="{00000000-0005-0000-0000-00000F470000}"/>
    <cellStyle name="Input 2 7 4 2 4" xfId="18667" xr:uid="{00000000-0005-0000-0000-000010470000}"/>
    <cellStyle name="Input 2 7 4 2 5" xfId="18668" xr:uid="{00000000-0005-0000-0000-000011470000}"/>
    <cellStyle name="Input 2 7 4 2 6" xfId="18669" xr:uid="{00000000-0005-0000-0000-000012470000}"/>
    <cellStyle name="Input 2 7 4 2 7" xfId="18670" xr:uid="{00000000-0005-0000-0000-000013470000}"/>
    <cellStyle name="Input 2 7 4 3" xfId="18671" xr:uid="{00000000-0005-0000-0000-000014470000}"/>
    <cellStyle name="Input 2 7 4 4" xfId="18672" xr:uid="{00000000-0005-0000-0000-000015470000}"/>
    <cellStyle name="Input 2 7 4 5" xfId="18673" xr:uid="{00000000-0005-0000-0000-000016470000}"/>
    <cellStyle name="Input 2 7 5" xfId="18674" xr:uid="{00000000-0005-0000-0000-000017470000}"/>
    <cellStyle name="Input 2 7 5 2" xfId="18675" xr:uid="{00000000-0005-0000-0000-000018470000}"/>
    <cellStyle name="Input 2 7 5 2 2" xfId="18676" xr:uid="{00000000-0005-0000-0000-000019470000}"/>
    <cellStyle name="Input 2 7 5 2 3" xfId="18677" xr:uid="{00000000-0005-0000-0000-00001A470000}"/>
    <cellStyle name="Input 2 7 5 2 4" xfId="18678" xr:uid="{00000000-0005-0000-0000-00001B470000}"/>
    <cellStyle name="Input 2 7 5 2 5" xfId="18679" xr:uid="{00000000-0005-0000-0000-00001C470000}"/>
    <cellStyle name="Input 2 7 5 2 6" xfId="18680" xr:uid="{00000000-0005-0000-0000-00001D470000}"/>
    <cellStyle name="Input 2 7 5 2 7" xfId="18681" xr:uid="{00000000-0005-0000-0000-00001E470000}"/>
    <cellStyle name="Input 2 7 5 3" xfId="18682" xr:uid="{00000000-0005-0000-0000-00001F470000}"/>
    <cellStyle name="Input 2 7 5 4" xfId="18683" xr:uid="{00000000-0005-0000-0000-000020470000}"/>
    <cellStyle name="Input 2 7 5 5" xfId="18684" xr:uid="{00000000-0005-0000-0000-000021470000}"/>
    <cellStyle name="Input 2 7 6" xfId="18685" xr:uid="{00000000-0005-0000-0000-000022470000}"/>
    <cellStyle name="Input 2 7 6 2" xfId="18686" xr:uid="{00000000-0005-0000-0000-000023470000}"/>
    <cellStyle name="Input 2 7 6 3" xfId="18687" xr:uid="{00000000-0005-0000-0000-000024470000}"/>
    <cellStyle name="Input 2 7 6 4" xfId="18688" xr:uid="{00000000-0005-0000-0000-000025470000}"/>
    <cellStyle name="Input 2 7 6 5" xfId="18689" xr:uid="{00000000-0005-0000-0000-000026470000}"/>
    <cellStyle name="Input 2 7 6 6" xfId="18690" xr:uid="{00000000-0005-0000-0000-000027470000}"/>
    <cellStyle name="Input 2 7 6 7" xfId="18691" xr:uid="{00000000-0005-0000-0000-000028470000}"/>
    <cellStyle name="Input 2 7 6 8" xfId="18692" xr:uid="{00000000-0005-0000-0000-000029470000}"/>
    <cellStyle name="Input 2 7 7" xfId="18693" xr:uid="{00000000-0005-0000-0000-00002A470000}"/>
    <cellStyle name="Input 2 7 7 2" xfId="18694" xr:uid="{00000000-0005-0000-0000-00002B470000}"/>
    <cellStyle name="Input 2 7 7 3" xfId="18695" xr:uid="{00000000-0005-0000-0000-00002C470000}"/>
    <cellStyle name="Input 2 7 7 4" xfId="18696" xr:uid="{00000000-0005-0000-0000-00002D470000}"/>
    <cellStyle name="Input 2 7 7 5" xfId="18697" xr:uid="{00000000-0005-0000-0000-00002E470000}"/>
    <cellStyle name="Input 2 7 7 6" xfId="18698" xr:uid="{00000000-0005-0000-0000-00002F470000}"/>
    <cellStyle name="Input 2 7 7 7" xfId="18699" xr:uid="{00000000-0005-0000-0000-000030470000}"/>
    <cellStyle name="Input 2 7 8" xfId="18700" xr:uid="{00000000-0005-0000-0000-000031470000}"/>
    <cellStyle name="Input 2 7 8 2" xfId="18701" xr:uid="{00000000-0005-0000-0000-000032470000}"/>
    <cellStyle name="Input 2 7 8 3" xfId="18702" xr:uid="{00000000-0005-0000-0000-000033470000}"/>
    <cellStyle name="Input 2 7 8 4" xfId="18703" xr:uid="{00000000-0005-0000-0000-000034470000}"/>
    <cellStyle name="Input 2 7 8 5" xfId="18704" xr:uid="{00000000-0005-0000-0000-000035470000}"/>
    <cellStyle name="Input 2 7 9" xfId="18705" xr:uid="{00000000-0005-0000-0000-000036470000}"/>
    <cellStyle name="Input 2 7 9 2" xfId="18706" xr:uid="{00000000-0005-0000-0000-000037470000}"/>
    <cellStyle name="Input 2 7 9 3" xfId="18707" xr:uid="{00000000-0005-0000-0000-000038470000}"/>
    <cellStyle name="Input 2 7 9 4" xfId="18708" xr:uid="{00000000-0005-0000-0000-000039470000}"/>
    <cellStyle name="Input 2 7 9 5" xfId="18709" xr:uid="{00000000-0005-0000-0000-00003A470000}"/>
    <cellStyle name="Input 2 8" xfId="18710" xr:uid="{00000000-0005-0000-0000-00003B470000}"/>
    <cellStyle name="Input 2 8 10" xfId="18711" xr:uid="{00000000-0005-0000-0000-00003C470000}"/>
    <cellStyle name="Input 2 8 2" xfId="18712" xr:uid="{00000000-0005-0000-0000-00003D470000}"/>
    <cellStyle name="Input 2 8 2 2" xfId="18713" xr:uid="{00000000-0005-0000-0000-00003E470000}"/>
    <cellStyle name="Input 2 8 2 2 2" xfId="18714" xr:uid="{00000000-0005-0000-0000-00003F470000}"/>
    <cellStyle name="Input 2 8 2 2 3" xfId="18715" xr:uid="{00000000-0005-0000-0000-000040470000}"/>
    <cellStyle name="Input 2 8 2 2 4" xfId="18716" xr:uid="{00000000-0005-0000-0000-000041470000}"/>
    <cellStyle name="Input 2 8 2 2 5" xfId="18717" xr:uid="{00000000-0005-0000-0000-000042470000}"/>
    <cellStyle name="Input 2 8 2 2 6" xfId="18718" xr:uid="{00000000-0005-0000-0000-000043470000}"/>
    <cellStyle name="Input 2 8 2 2 7" xfId="18719" xr:uid="{00000000-0005-0000-0000-000044470000}"/>
    <cellStyle name="Input 2 8 2 3" xfId="18720" xr:uid="{00000000-0005-0000-0000-000045470000}"/>
    <cellStyle name="Input 2 8 2 4" xfId="18721" xr:uid="{00000000-0005-0000-0000-000046470000}"/>
    <cellStyle name="Input 2 8 3" xfId="18722" xr:uid="{00000000-0005-0000-0000-000047470000}"/>
    <cellStyle name="Input 2 8 3 2" xfId="18723" xr:uid="{00000000-0005-0000-0000-000048470000}"/>
    <cellStyle name="Input 2 8 3 2 2" xfId="18724" xr:uid="{00000000-0005-0000-0000-000049470000}"/>
    <cellStyle name="Input 2 8 3 2 3" xfId="18725" xr:uid="{00000000-0005-0000-0000-00004A470000}"/>
    <cellStyle name="Input 2 8 3 2 4" xfId="18726" xr:uid="{00000000-0005-0000-0000-00004B470000}"/>
    <cellStyle name="Input 2 8 3 2 5" xfId="18727" xr:uid="{00000000-0005-0000-0000-00004C470000}"/>
    <cellStyle name="Input 2 8 3 2 6" xfId="18728" xr:uid="{00000000-0005-0000-0000-00004D470000}"/>
    <cellStyle name="Input 2 8 3 2 7" xfId="18729" xr:uid="{00000000-0005-0000-0000-00004E470000}"/>
    <cellStyle name="Input 2 8 3 3" xfId="18730" xr:uid="{00000000-0005-0000-0000-00004F470000}"/>
    <cellStyle name="Input 2 8 3 4" xfId="18731" xr:uid="{00000000-0005-0000-0000-000050470000}"/>
    <cellStyle name="Input 2 8 4" xfId="18732" xr:uid="{00000000-0005-0000-0000-000051470000}"/>
    <cellStyle name="Input 2 8 4 2" xfId="18733" xr:uid="{00000000-0005-0000-0000-000052470000}"/>
    <cellStyle name="Input 2 8 4 2 2" xfId="18734" xr:uid="{00000000-0005-0000-0000-000053470000}"/>
    <cellStyle name="Input 2 8 4 2 3" xfId="18735" xr:uid="{00000000-0005-0000-0000-000054470000}"/>
    <cellStyle name="Input 2 8 4 2 4" xfId="18736" xr:uid="{00000000-0005-0000-0000-000055470000}"/>
    <cellStyle name="Input 2 8 4 2 5" xfId="18737" xr:uid="{00000000-0005-0000-0000-000056470000}"/>
    <cellStyle name="Input 2 8 4 2 6" xfId="18738" xr:uid="{00000000-0005-0000-0000-000057470000}"/>
    <cellStyle name="Input 2 8 4 2 7" xfId="18739" xr:uid="{00000000-0005-0000-0000-000058470000}"/>
    <cellStyle name="Input 2 8 4 3" xfId="18740" xr:uid="{00000000-0005-0000-0000-000059470000}"/>
    <cellStyle name="Input 2 8 4 4" xfId="18741" xr:uid="{00000000-0005-0000-0000-00005A470000}"/>
    <cellStyle name="Input 2 8 5" xfId="18742" xr:uid="{00000000-0005-0000-0000-00005B470000}"/>
    <cellStyle name="Input 2 8 5 2" xfId="18743" xr:uid="{00000000-0005-0000-0000-00005C470000}"/>
    <cellStyle name="Input 2 8 5 3" xfId="18744" xr:uid="{00000000-0005-0000-0000-00005D470000}"/>
    <cellStyle name="Input 2 8 5 4" xfId="18745" xr:uid="{00000000-0005-0000-0000-00005E470000}"/>
    <cellStyle name="Input 2 8 5 5" xfId="18746" xr:uid="{00000000-0005-0000-0000-00005F470000}"/>
    <cellStyle name="Input 2 8 5 6" xfId="18747" xr:uid="{00000000-0005-0000-0000-000060470000}"/>
    <cellStyle name="Input 2 8 5 7" xfId="18748" xr:uid="{00000000-0005-0000-0000-000061470000}"/>
    <cellStyle name="Input 2 8 5 8" xfId="18749" xr:uid="{00000000-0005-0000-0000-000062470000}"/>
    <cellStyle name="Input 2 8 6" xfId="18750" xr:uid="{00000000-0005-0000-0000-000063470000}"/>
    <cellStyle name="Input 2 8 6 2" xfId="18751" xr:uid="{00000000-0005-0000-0000-000064470000}"/>
    <cellStyle name="Input 2 8 6 3" xfId="18752" xr:uid="{00000000-0005-0000-0000-000065470000}"/>
    <cellStyle name="Input 2 8 6 4" xfId="18753" xr:uid="{00000000-0005-0000-0000-000066470000}"/>
    <cellStyle name="Input 2 8 6 5" xfId="18754" xr:uid="{00000000-0005-0000-0000-000067470000}"/>
    <cellStyle name="Input 2 8 6 6" xfId="18755" xr:uid="{00000000-0005-0000-0000-000068470000}"/>
    <cellStyle name="Input 2 8 6 7" xfId="18756" xr:uid="{00000000-0005-0000-0000-000069470000}"/>
    <cellStyle name="Input 2 8 7" xfId="18757" xr:uid="{00000000-0005-0000-0000-00006A470000}"/>
    <cellStyle name="Input 2 8 8" xfId="18758" xr:uid="{00000000-0005-0000-0000-00006B470000}"/>
    <cellStyle name="Input 2 8 9" xfId="18759" xr:uid="{00000000-0005-0000-0000-00006C470000}"/>
    <cellStyle name="Input 2 9" xfId="18760" xr:uid="{00000000-0005-0000-0000-00006D470000}"/>
    <cellStyle name="Input 2 9 10" xfId="18761" xr:uid="{00000000-0005-0000-0000-00006E470000}"/>
    <cellStyle name="Input 2 9 2" xfId="18762" xr:uid="{00000000-0005-0000-0000-00006F470000}"/>
    <cellStyle name="Input 2 9 2 2" xfId="18763" xr:uid="{00000000-0005-0000-0000-000070470000}"/>
    <cellStyle name="Input 2 9 2 2 2" xfId="18764" xr:uid="{00000000-0005-0000-0000-000071470000}"/>
    <cellStyle name="Input 2 9 2 2 3" xfId="18765" xr:uid="{00000000-0005-0000-0000-000072470000}"/>
    <cellStyle name="Input 2 9 2 2 4" xfId="18766" xr:uid="{00000000-0005-0000-0000-000073470000}"/>
    <cellStyle name="Input 2 9 2 2 5" xfId="18767" xr:uid="{00000000-0005-0000-0000-000074470000}"/>
    <cellStyle name="Input 2 9 2 2 6" xfId="18768" xr:uid="{00000000-0005-0000-0000-000075470000}"/>
    <cellStyle name="Input 2 9 2 2 7" xfId="18769" xr:uid="{00000000-0005-0000-0000-000076470000}"/>
    <cellStyle name="Input 2 9 2 3" xfId="18770" xr:uid="{00000000-0005-0000-0000-000077470000}"/>
    <cellStyle name="Input 2 9 2 4" xfId="18771" xr:uid="{00000000-0005-0000-0000-000078470000}"/>
    <cellStyle name="Input 2 9 3" xfId="18772" xr:uid="{00000000-0005-0000-0000-000079470000}"/>
    <cellStyle name="Input 2 9 3 2" xfId="18773" xr:uid="{00000000-0005-0000-0000-00007A470000}"/>
    <cellStyle name="Input 2 9 3 2 2" xfId="18774" xr:uid="{00000000-0005-0000-0000-00007B470000}"/>
    <cellStyle name="Input 2 9 3 2 3" xfId="18775" xr:uid="{00000000-0005-0000-0000-00007C470000}"/>
    <cellStyle name="Input 2 9 3 2 4" xfId="18776" xr:uid="{00000000-0005-0000-0000-00007D470000}"/>
    <cellStyle name="Input 2 9 3 2 5" xfId="18777" xr:uid="{00000000-0005-0000-0000-00007E470000}"/>
    <cellStyle name="Input 2 9 3 2 6" xfId="18778" xr:uid="{00000000-0005-0000-0000-00007F470000}"/>
    <cellStyle name="Input 2 9 3 2 7" xfId="18779" xr:uid="{00000000-0005-0000-0000-000080470000}"/>
    <cellStyle name="Input 2 9 3 3" xfId="18780" xr:uid="{00000000-0005-0000-0000-000081470000}"/>
    <cellStyle name="Input 2 9 3 4" xfId="18781" xr:uid="{00000000-0005-0000-0000-000082470000}"/>
    <cellStyle name="Input 2 9 4" xfId="18782" xr:uid="{00000000-0005-0000-0000-000083470000}"/>
    <cellStyle name="Input 2 9 4 2" xfId="18783" xr:uid="{00000000-0005-0000-0000-000084470000}"/>
    <cellStyle name="Input 2 9 4 2 2" xfId="18784" xr:uid="{00000000-0005-0000-0000-000085470000}"/>
    <cellStyle name="Input 2 9 4 2 3" xfId="18785" xr:uid="{00000000-0005-0000-0000-000086470000}"/>
    <cellStyle name="Input 2 9 4 2 4" xfId="18786" xr:uid="{00000000-0005-0000-0000-000087470000}"/>
    <cellStyle name="Input 2 9 4 2 5" xfId="18787" xr:uid="{00000000-0005-0000-0000-000088470000}"/>
    <cellStyle name="Input 2 9 4 2 6" xfId="18788" xr:uid="{00000000-0005-0000-0000-000089470000}"/>
    <cellStyle name="Input 2 9 4 2 7" xfId="18789" xr:uid="{00000000-0005-0000-0000-00008A470000}"/>
    <cellStyle name="Input 2 9 4 3" xfId="18790" xr:uid="{00000000-0005-0000-0000-00008B470000}"/>
    <cellStyle name="Input 2 9 4 4" xfId="18791" xr:uid="{00000000-0005-0000-0000-00008C470000}"/>
    <cellStyle name="Input 2 9 5" xfId="18792" xr:uid="{00000000-0005-0000-0000-00008D470000}"/>
    <cellStyle name="Input 2 9 5 2" xfId="18793" xr:uid="{00000000-0005-0000-0000-00008E470000}"/>
    <cellStyle name="Input 2 9 5 3" xfId="18794" xr:uid="{00000000-0005-0000-0000-00008F470000}"/>
    <cellStyle name="Input 2 9 5 4" xfId="18795" xr:uid="{00000000-0005-0000-0000-000090470000}"/>
    <cellStyle name="Input 2 9 5 5" xfId="18796" xr:uid="{00000000-0005-0000-0000-000091470000}"/>
    <cellStyle name="Input 2 9 5 6" xfId="18797" xr:uid="{00000000-0005-0000-0000-000092470000}"/>
    <cellStyle name="Input 2 9 5 7" xfId="18798" xr:uid="{00000000-0005-0000-0000-000093470000}"/>
    <cellStyle name="Input 2 9 5 8" xfId="18799" xr:uid="{00000000-0005-0000-0000-000094470000}"/>
    <cellStyle name="Input 2 9 6" xfId="18800" xr:uid="{00000000-0005-0000-0000-000095470000}"/>
    <cellStyle name="Input 2 9 6 2" xfId="18801" xr:uid="{00000000-0005-0000-0000-000096470000}"/>
    <cellStyle name="Input 2 9 6 3" xfId="18802" xr:uid="{00000000-0005-0000-0000-000097470000}"/>
    <cellStyle name="Input 2 9 6 4" xfId="18803" xr:uid="{00000000-0005-0000-0000-000098470000}"/>
    <cellStyle name="Input 2 9 6 5" xfId="18804" xr:uid="{00000000-0005-0000-0000-000099470000}"/>
    <cellStyle name="Input 2 9 6 6" xfId="18805" xr:uid="{00000000-0005-0000-0000-00009A470000}"/>
    <cellStyle name="Input 2 9 6 7" xfId="18806" xr:uid="{00000000-0005-0000-0000-00009B470000}"/>
    <cellStyle name="Input 2 9 7" xfId="18807" xr:uid="{00000000-0005-0000-0000-00009C470000}"/>
    <cellStyle name="Input 2 9 8" xfId="18808" xr:uid="{00000000-0005-0000-0000-00009D470000}"/>
    <cellStyle name="Input 2 9 9" xfId="18809" xr:uid="{00000000-0005-0000-0000-00009E470000}"/>
    <cellStyle name="Input 3" xfId="18810" xr:uid="{00000000-0005-0000-0000-00009F470000}"/>
    <cellStyle name="Input 4" xfId="18811" xr:uid="{00000000-0005-0000-0000-0000A0470000}"/>
    <cellStyle name="Input 5" xfId="18812" xr:uid="{00000000-0005-0000-0000-0000A1470000}"/>
    <cellStyle name="Input 6" xfId="18813" xr:uid="{00000000-0005-0000-0000-0000A2470000}"/>
    <cellStyle name="Input Company Name" xfId="18814" xr:uid="{00000000-0005-0000-0000-0000A3470000}"/>
    <cellStyle name="Input Forecast Currency" xfId="18815" xr:uid="{00000000-0005-0000-0000-0000A4470000}"/>
    <cellStyle name="Input Forecast Date" xfId="18816" xr:uid="{00000000-0005-0000-0000-0000A5470000}"/>
    <cellStyle name="Input Forecast Multiple" xfId="18817" xr:uid="{00000000-0005-0000-0000-0000A6470000}"/>
    <cellStyle name="Input Forecast Number" xfId="18818" xr:uid="{00000000-0005-0000-0000-0000A7470000}"/>
    <cellStyle name="Input Forecast Percentage" xfId="18819" xr:uid="{00000000-0005-0000-0000-0000A8470000}"/>
    <cellStyle name="Input Forecast Year" xfId="18820" xr:uid="{00000000-0005-0000-0000-0000A9470000}"/>
    <cellStyle name="Input Heading 1" xfId="18821" xr:uid="{00000000-0005-0000-0000-0000AA470000}"/>
    <cellStyle name="Input Heading 2" xfId="18822" xr:uid="{00000000-0005-0000-0000-0000AB470000}"/>
    <cellStyle name="Input Heading 3" xfId="18823" xr:uid="{00000000-0005-0000-0000-0000AC470000}"/>
    <cellStyle name="Input Heading 4" xfId="18824" xr:uid="{00000000-0005-0000-0000-0000AD470000}"/>
    <cellStyle name="Input Middle Currency" xfId="18825" xr:uid="{00000000-0005-0000-0000-0000AE470000}"/>
    <cellStyle name="Input Middle Date" xfId="18826" xr:uid="{00000000-0005-0000-0000-0000AF470000}"/>
    <cellStyle name="Input Middle Multiple" xfId="18827" xr:uid="{00000000-0005-0000-0000-0000B0470000}"/>
    <cellStyle name="Input Middle Number" xfId="18828" xr:uid="{00000000-0005-0000-0000-0000B1470000}"/>
    <cellStyle name="Input Middle Percentage" xfId="18829" xr:uid="{00000000-0005-0000-0000-0000B2470000}"/>
    <cellStyle name="Input Middle Title / Name" xfId="18830" xr:uid="{00000000-0005-0000-0000-0000B3470000}"/>
    <cellStyle name="Input Middle Year" xfId="18831" xr:uid="{00000000-0005-0000-0000-0000B4470000}"/>
    <cellStyle name="Input Sheet Title" xfId="18832" xr:uid="{00000000-0005-0000-0000-0000B5470000}"/>
    <cellStyle name="Input|Date" xfId="1" xr:uid="{00000000-0005-0000-0000-0000B6470000}"/>
    <cellStyle name="Input1" xfId="125" xr:uid="{00000000-0005-0000-0000-0000B7470000}"/>
    <cellStyle name="Input1 2" xfId="126" xr:uid="{00000000-0005-0000-0000-0000B8470000}"/>
    <cellStyle name="Input1 2 2" xfId="538" xr:uid="{00000000-0005-0000-0000-0000B9470000}"/>
    <cellStyle name="Input1 3" xfId="539" xr:uid="{00000000-0005-0000-0000-0000BA470000}"/>
    <cellStyle name="Input1 3 2" xfId="540" xr:uid="{00000000-0005-0000-0000-0000BB470000}"/>
    <cellStyle name="Input1 3 3" xfId="541" xr:uid="{00000000-0005-0000-0000-0000BC470000}"/>
    <cellStyle name="Input1 4" xfId="542" xr:uid="{00000000-0005-0000-0000-0000BD470000}"/>
    <cellStyle name="Input1 4 2" xfId="543" xr:uid="{00000000-0005-0000-0000-0000BE470000}"/>
    <cellStyle name="Input1 5" xfId="544" xr:uid="{00000000-0005-0000-0000-0000BF470000}"/>
    <cellStyle name="Input1%" xfId="545" xr:uid="{00000000-0005-0000-0000-0000C0470000}"/>
    <cellStyle name="Input1_GLOBAL CAPEX model final" xfId="546" xr:uid="{00000000-0005-0000-0000-0000C1470000}"/>
    <cellStyle name="Input1default" xfId="547" xr:uid="{00000000-0005-0000-0000-0000C2470000}"/>
    <cellStyle name="Input1default%" xfId="548" xr:uid="{00000000-0005-0000-0000-0000C3470000}"/>
    <cellStyle name="Input2" xfId="127" xr:uid="{00000000-0005-0000-0000-0000C4470000}"/>
    <cellStyle name="Input2 2" xfId="128" xr:uid="{00000000-0005-0000-0000-0000C5470000}"/>
    <cellStyle name="Input2 3" xfId="549" xr:uid="{00000000-0005-0000-0000-0000C6470000}"/>
    <cellStyle name="Input2%" xfId="550" xr:uid="{00000000-0005-0000-0000-0000C7470000}"/>
    <cellStyle name="Input3" xfId="129" xr:uid="{00000000-0005-0000-0000-0000C8470000}"/>
    <cellStyle name="Input3 2" xfId="130" xr:uid="{00000000-0005-0000-0000-0000C9470000}"/>
    <cellStyle name="Input3 3" xfId="551" xr:uid="{00000000-0005-0000-0000-0000CA470000}"/>
    <cellStyle name="Input3 3 2" xfId="552" xr:uid="{00000000-0005-0000-0000-0000CB470000}"/>
    <cellStyle name="Input3 4" xfId="18833" xr:uid="{00000000-0005-0000-0000-0000CC470000}"/>
    <cellStyle name="Input3 5" xfId="18834" xr:uid="{00000000-0005-0000-0000-0000CD470000}"/>
    <cellStyle name="Input3 6" xfId="18835" xr:uid="{00000000-0005-0000-0000-0000CE470000}"/>
    <cellStyle name="Input3%" xfId="553" xr:uid="{00000000-0005-0000-0000-0000CF470000}"/>
    <cellStyle name="InputCell" xfId="554" xr:uid="{00000000-0005-0000-0000-0000D0470000}"/>
    <cellStyle name="InputCell 2" xfId="555" xr:uid="{00000000-0005-0000-0000-0000D1470000}"/>
    <cellStyle name="InputCell 3" xfId="556" xr:uid="{00000000-0005-0000-0000-0000D2470000}"/>
    <cellStyle name="InputCellText" xfId="557" xr:uid="{00000000-0005-0000-0000-0000D3470000}"/>
    <cellStyle name="InputCellText 2" xfId="558" xr:uid="{00000000-0005-0000-0000-0000D4470000}"/>
    <cellStyle name="InputCellText 3" xfId="559" xr:uid="{00000000-0005-0000-0000-0000D5470000}"/>
    <cellStyle name="Inputs_Divider" xfId="253" xr:uid="{00000000-0005-0000-0000-0000D6470000}"/>
    <cellStyle name="InSheet" xfId="254" xr:uid="{00000000-0005-0000-0000-0000D7470000}"/>
    <cellStyle name="key result" xfId="560" xr:uid="{00000000-0005-0000-0000-0000D8470000}"/>
    <cellStyle name="Lines" xfId="131" xr:uid="{00000000-0005-0000-0000-0000D9470000}"/>
    <cellStyle name="Linked Cell 2" xfId="132" xr:uid="{00000000-0005-0000-0000-0000DA470000}"/>
    <cellStyle name="Linked Cell 2 2" xfId="561" xr:uid="{00000000-0005-0000-0000-0000DB470000}"/>
    <cellStyle name="Linked Cell 3" xfId="18836" xr:uid="{00000000-0005-0000-0000-0000DC470000}"/>
    <cellStyle name="Linked Cell 4" xfId="18837" xr:uid="{00000000-0005-0000-0000-0000DD470000}"/>
    <cellStyle name="Linked Cell 5" xfId="18838" xr:uid="{00000000-0005-0000-0000-0000DE470000}"/>
    <cellStyle name="Linked Cell 6" xfId="18839" xr:uid="{00000000-0005-0000-0000-0000DF470000}"/>
    <cellStyle name="Local import" xfId="562" xr:uid="{00000000-0005-0000-0000-0000E0470000}"/>
    <cellStyle name="Local import %" xfId="563" xr:uid="{00000000-0005-0000-0000-0000E1470000}"/>
    <cellStyle name="Lookup Table Heading" xfId="18840" xr:uid="{00000000-0005-0000-0000-0000E2470000}"/>
    <cellStyle name="Lookup Table Heading 2" xfId="18841" xr:uid="{00000000-0005-0000-0000-0000E3470000}"/>
    <cellStyle name="Lookup Table Heading 3" xfId="18842" xr:uid="{00000000-0005-0000-0000-0000E4470000}"/>
    <cellStyle name="Lookup Table Heading 4" xfId="18843" xr:uid="{00000000-0005-0000-0000-0000E5470000}"/>
    <cellStyle name="Lookup Table Heading 5" xfId="18844" xr:uid="{00000000-0005-0000-0000-0000E6470000}"/>
    <cellStyle name="Lookup Table Heading 6" xfId="18845" xr:uid="{00000000-0005-0000-0000-0000E7470000}"/>
    <cellStyle name="Lookup Table Heading 7" xfId="18846" xr:uid="{00000000-0005-0000-0000-0000E8470000}"/>
    <cellStyle name="Lookup Table Label" xfId="18847" xr:uid="{00000000-0005-0000-0000-0000E9470000}"/>
    <cellStyle name="Lookup Table Label 2" xfId="18848" xr:uid="{00000000-0005-0000-0000-0000EA470000}"/>
    <cellStyle name="Lookup Table Label 3" xfId="18849" xr:uid="{00000000-0005-0000-0000-0000EB470000}"/>
    <cellStyle name="Lookup Table Label 4" xfId="18850" xr:uid="{00000000-0005-0000-0000-0000EC470000}"/>
    <cellStyle name="Lookup Table Label 5" xfId="18851" xr:uid="{00000000-0005-0000-0000-0000ED470000}"/>
    <cellStyle name="Lookup Table Label 6" xfId="18852" xr:uid="{00000000-0005-0000-0000-0000EE470000}"/>
    <cellStyle name="Lookup Table Label 7" xfId="18853" xr:uid="{00000000-0005-0000-0000-0000EF470000}"/>
    <cellStyle name="Lookup Table Number" xfId="18854" xr:uid="{00000000-0005-0000-0000-0000F0470000}"/>
    <cellStyle name="Lookup Table Number 2" xfId="18855" xr:uid="{00000000-0005-0000-0000-0000F1470000}"/>
    <cellStyle name="Lookup Table Number 3" xfId="18856" xr:uid="{00000000-0005-0000-0000-0000F2470000}"/>
    <cellStyle name="Lookup Table Number 4" xfId="18857" xr:uid="{00000000-0005-0000-0000-0000F3470000}"/>
    <cellStyle name="Lookup Table Number 5" xfId="18858" xr:uid="{00000000-0005-0000-0000-0000F4470000}"/>
    <cellStyle name="Lookup Table Number 6" xfId="18859" xr:uid="{00000000-0005-0000-0000-0000F5470000}"/>
    <cellStyle name="Lookup Table Number 7" xfId="18860" xr:uid="{00000000-0005-0000-0000-0000F6470000}"/>
    <cellStyle name="LS Input Lookup Label" xfId="18861" xr:uid="{00000000-0005-0000-0000-0000F7470000}"/>
    <cellStyle name="LS Input Table Heading" xfId="18862" xr:uid="{00000000-0005-0000-0000-0000F8470000}"/>
    <cellStyle name="LS Input Table No. 1" xfId="18863" xr:uid="{00000000-0005-0000-0000-0000F9470000}"/>
    <cellStyle name="LS Output Table No. 2+" xfId="18864" xr:uid="{00000000-0005-0000-0000-0000FA470000}"/>
    <cellStyle name="Middle Currency" xfId="18865" xr:uid="{00000000-0005-0000-0000-0000FB470000}"/>
    <cellStyle name="Middle Date" xfId="18866" xr:uid="{00000000-0005-0000-0000-0000FC470000}"/>
    <cellStyle name="Middle Multiple" xfId="18867" xr:uid="{00000000-0005-0000-0000-0000FD470000}"/>
    <cellStyle name="Middle Number" xfId="18868" xr:uid="{00000000-0005-0000-0000-0000FE470000}"/>
    <cellStyle name="Middle Percentage" xfId="18869" xr:uid="{00000000-0005-0000-0000-0000FF470000}"/>
    <cellStyle name="Middle Title / Name" xfId="18870" xr:uid="{00000000-0005-0000-0000-000000480000}"/>
    <cellStyle name="Middle Year" xfId="18871" xr:uid="{00000000-0005-0000-0000-000001480000}"/>
    <cellStyle name="Mine" xfId="133" xr:uid="{00000000-0005-0000-0000-000002480000}"/>
    <cellStyle name="Model Name" xfId="134" xr:uid="{00000000-0005-0000-0000-000003480000}"/>
    <cellStyle name="Multiple" xfId="18872" xr:uid="{00000000-0005-0000-0000-000004480000}"/>
    <cellStyle name="Neutral 2" xfId="135" xr:uid="{00000000-0005-0000-0000-000005480000}"/>
    <cellStyle name="Neutral 2 2" xfId="564" xr:uid="{00000000-0005-0000-0000-000006480000}"/>
    <cellStyle name="Neutral 3" xfId="18873" xr:uid="{00000000-0005-0000-0000-000007480000}"/>
    <cellStyle name="Neutral 4" xfId="18874" xr:uid="{00000000-0005-0000-0000-000008480000}"/>
    <cellStyle name="Neutral 5" xfId="18875" xr:uid="{00000000-0005-0000-0000-000009480000}"/>
    <cellStyle name="Neutral 6" xfId="18876" xr:uid="{00000000-0005-0000-0000-00000A480000}"/>
    <cellStyle name="Neutral 7" xfId="18877" xr:uid="{00000000-0005-0000-0000-00000B480000}"/>
    <cellStyle name="NonInputCell" xfId="565" xr:uid="{00000000-0005-0000-0000-00000C480000}"/>
    <cellStyle name="NonInputCell 2" xfId="566" xr:uid="{00000000-0005-0000-0000-00000D480000}"/>
    <cellStyle name="NonInputCell 3" xfId="567" xr:uid="{00000000-0005-0000-0000-00000E480000}"/>
    <cellStyle name="Normal" xfId="0" builtinId="0"/>
    <cellStyle name="Normal - Style1" xfId="136" xr:uid="{00000000-0005-0000-0000-000010480000}"/>
    <cellStyle name="Normal 10" xfId="241" xr:uid="{00000000-0005-0000-0000-000011480000}"/>
    <cellStyle name="Normal 10 2" xfId="568" xr:uid="{00000000-0005-0000-0000-000012480000}"/>
    <cellStyle name="Normal 10 3" xfId="569" xr:uid="{00000000-0005-0000-0000-000013480000}"/>
    <cellStyle name="Normal 10 4" xfId="570" xr:uid="{00000000-0005-0000-0000-000014480000}"/>
    <cellStyle name="Normal 10 5" xfId="60236" xr:uid="{00000000-0005-0000-0000-000015480000}"/>
    <cellStyle name="Normal 11" xfId="300" xr:uid="{00000000-0005-0000-0000-000016480000}"/>
    <cellStyle name="Normal 11 2" xfId="571" xr:uid="{00000000-0005-0000-0000-000017480000}"/>
    <cellStyle name="Normal 11 3" xfId="572" xr:uid="{00000000-0005-0000-0000-000018480000}"/>
    <cellStyle name="Normal 11 4" xfId="573" xr:uid="{00000000-0005-0000-0000-000019480000}"/>
    <cellStyle name="Normal 11 5" xfId="574" xr:uid="{00000000-0005-0000-0000-00001A480000}"/>
    <cellStyle name="Normal 11 6" xfId="575" xr:uid="{00000000-0005-0000-0000-00001B480000}"/>
    <cellStyle name="Normal 11 7" xfId="576" xr:uid="{00000000-0005-0000-0000-00001C480000}"/>
    <cellStyle name="Normal 114" xfId="577" xr:uid="{00000000-0005-0000-0000-00001D480000}"/>
    <cellStyle name="Normal 114 2" xfId="578" xr:uid="{00000000-0005-0000-0000-00001E480000}"/>
    <cellStyle name="Normal 12" xfId="579" xr:uid="{00000000-0005-0000-0000-00001F480000}"/>
    <cellStyle name="Normal 12 2" xfId="580" xr:uid="{00000000-0005-0000-0000-000020480000}"/>
    <cellStyle name="Normal 12 2 2" xfId="581" xr:uid="{00000000-0005-0000-0000-000021480000}"/>
    <cellStyle name="Normal 12 3" xfId="582" xr:uid="{00000000-0005-0000-0000-000022480000}"/>
    <cellStyle name="Normal 13" xfId="137" xr:uid="{00000000-0005-0000-0000-000023480000}"/>
    <cellStyle name="Normal 13 2" xfId="7" xr:uid="{00000000-0005-0000-0000-000024480000}"/>
    <cellStyle name="Normal 13_29(d) - Gas extensions -tariffs" xfId="138" xr:uid="{00000000-0005-0000-0000-000025480000}"/>
    <cellStyle name="Normal 14" xfId="583" xr:uid="{00000000-0005-0000-0000-000026480000}"/>
    <cellStyle name="Normal 14 2" xfId="584" xr:uid="{00000000-0005-0000-0000-000027480000}"/>
    <cellStyle name="Normal 14 3" xfId="585" xr:uid="{00000000-0005-0000-0000-000028480000}"/>
    <cellStyle name="Normal 14 3 2" xfId="586" xr:uid="{00000000-0005-0000-0000-000029480000}"/>
    <cellStyle name="Normal 14 3 3" xfId="587" xr:uid="{00000000-0005-0000-0000-00002A480000}"/>
    <cellStyle name="Normal 14 4" xfId="588" xr:uid="{00000000-0005-0000-0000-00002B480000}"/>
    <cellStyle name="Normal 14 5" xfId="589" xr:uid="{00000000-0005-0000-0000-00002C480000}"/>
    <cellStyle name="Normal 14 6" xfId="590" xr:uid="{00000000-0005-0000-0000-00002D480000}"/>
    <cellStyle name="Normal 14 7" xfId="591" xr:uid="{00000000-0005-0000-0000-00002E480000}"/>
    <cellStyle name="Normal 143" xfId="18878" xr:uid="{00000000-0005-0000-0000-00002F480000}"/>
    <cellStyle name="Normal 144" xfId="18879" xr:uid="{00000000-0005-0000-0000-000030480000}"/>
    <cellStyle name="Normal 147" xfId="18880" xr:uid="{00000000-0005-0000-0000-000031480000}"/>
    <cellStyle name="Normal 148" xfId="18881" xr:uid="{00000000-0005-0000-0000-000032480000}"/>
    <cellStyle name="Normal 149" xfId="18882" xr:uid="{00000000-0005-0000-0000-000033480000}"/>
    <cellStyle name="Normal 15" xfId="139" xr:uid="{00000000-0005-0000-0000-000034480000}"/>
    <cellStyle name="Normal 15 2" xfId="592" xr:uid="{00000000-0005-0000-0000-000035480000}"/>
    <cellStyle name="Normal 15 3" xfId="593" xr:uid="{00000000-0005-0000-0000-000036480000}"/>
    <cellStyle name="Normal 150" xfId="18883" xr:uid="{00000000-0005-0000-0000-000037480000}"/>
    <cellStyle name="Normal 151" xfId="18884" xr:uid="{00000000-0005-0000-0000-000038480000}"/>
    <cellStyle name="Normal 152" xfId="18885" xr:uid="{00000000-0005-0000-0000-000039480000}"/>
    <cellStyle name="Normal 153" xfId="18886" xr:uid="{00000000-0005-0000-0000-00003A480000}"/>
    <cellStyle name="Normal 154" xfId="18887" xr:uid="{00000000-0005-0000-0000-00003B480000}"/>
    <cellStyle name="Normal 155" xfId="18888" xr:uid="{00000000-0005-0000-0000-00003C480000}"/>
    <cellStyle name="Normal 156" xfId="18889" xr:uid="{00000000-0005-0000-0000-00003D480000}"/>
    <cellStyle name="Normal 16" xfId="140" xr:uid="{00000000-0005-0000-0000-00003E480000}"/>
    <cellStyle name="Normal 16 2" xfId="594" xr:uid="{00000000-0005-0000-0000-00003F480000}"/>
    <cellStyle name="Normal 16 3" xfId="595" xr:uid="{00000000-0005-0000-0000-000040480000}"/>
    <cellStyle name="Normal 161" xfId="18890" xr:uid="{00000000-0005-0000-0000-000041480000}"/>
    <cellStyle name="Normal 162" xfId="18891" xr:uid="{00000000-0005-0000-0000-000042480000}"/>
    <cellStyle name="Normal 163" xfId="18892" xr:uid="{00000000-0005-0000-0000-000043480000}"/>
    <cellStyle name="Normal 164" xfId="18893" xr:uid="{00000000-0005-0000-0000-000044480000}"/>
    <cellStyle name="Normal 169" xfId="18894" xr:uid="{00000000-0005-0000-0000-000045480000}"/>
    <cellStyle name="Normal 17" xfId="596" xr:uid="{00000000-0005-0000-0000-000046480000}"/>
    <cellStyle name="Normal 17 2" xfId="597" xr:uid="{00000000-0005-0000-0000-000047480000}"/>
    <cellStyle name="Normal 17 2 2" xfId="598" xr:uid="{00000000-0005-0000-0000-000048480000}"/>
    <cellStyle name="Normal 17 2 2 2" xfId="599" xr:uid="{00000000-0005-0000-0000-000049480000}"/>
    <cellStyle name="Normal 17 2 2 3" xfId="600" xr:uid="{00000000-0005-0000-0000-00004A480000}"/>
    <cellStyle name="Normal 17 2 3" xfId="601" xr:uid="{00000000-0005-0000-0000-00004B480000}"/>
    <cellStyle name="Normal 17 2 4" xfId="602" xr:uid="{00000000-0005-0000-0000-00004C480000}"/>
    <cellStyle name="Normal 17 3" xfId="603" xr:uid="{00000000-0005-0000-0000-00004D480000}"/>
    <cellStyle name="Normal 17 3 2" xfId="604" xr:uid="{00000000-0005-0000-0000-00004E480000}"/>
    <cellStyle name="Normal 17 3 2 2" xfId="605" xr:uid="{00000000-0005-0000-0000-00004F480000}"/>
    <cellStyle name="Normal 17 3 2 3" xfId="606" xr:uid="{00000000-0005-0000-0000-000050480000}"/>
    <cellStyle name="Normal 17 3 3" xfId="607" xr:uid="{00000000-0005-0000-0000-000051480000}"/>
    <cellStyle name="Normal 17 3 4" xfId="608" xr:uid="{00000000-0005-0000-0000-000052480000}"/>
    <cellStyle name="Normal 17 4" xfId="609" xr:uid="{00000000-0005-0000-0000-000053480000}"/>
    <cellStyle name="Normal 17 4 2" xfId="610" xr:uid="{00000000-0005-0000-0000-000054480000}"/>
    <cellStyle name="Normal 17 4 3" xfId="611" xr:uid="{00000000-0005-0000-0000-000055480000}"/>
    <cellStyle name="Normal 17 5" xfId="612" xr:uid="{00000000-0005-0000-0000-000056480000}"/>
    <cellStyle name="Normal 17 6" xfId="613" xr:uid="{00000000-0005-0000-0000-000057480000}"/>
    <cellStyle name="Normal 17 7" xfId="614" xr:uid="{00000000-0005-0000-0000-000058480000}"/>
    <cellStyle name="Normal 170" xfId="18895" xr:uid="{00000000-0005-0000-0000-000059480000}"/>
    <cellStyle name="Normal 171" xfId="18896" xr:uid="{00000000-0005-0000-0000-00005A480000}"/>
    <cellStyle name="Normal 172" xfId="18897" xr:uid="{00000000-0005-0000-0000-00005B480000}"/>
    <cellStyle name="Normal 177" xfId="18898" xr:uid="{00000000-0005-0000-0000-00005C480000}"/>
    <cellStyle name="Normal 178" xfId="18899" xr:uid="{00000000-0005-0000-0000-00005D480000}"/>
    <cellStyle name="Normal 179" xfId="18900" xr:uid="{00000000-0005-0000-0000-00005E480000}"/>
    <cellStyle name="Normal 18" xfId="615" xr:uid="{00000000-0005-0000-0000-00005F480000}"/>
    <cellStyle name="Normal 18 2" xfId="616" xr:uid="{00000000-0005-0000-0000-000060480000}"/>
    <cellStyle name="Normal 18 3" xfId="617" xr:uid="{00000000-0005-0000-0000-000061480000}"/>
    <cellStyle name="Normal 180" xfId="18901" xr:uid="{00000000-0005-0000-0000-000062480000}"/>
    <cellStyle name="Normal 181" xfId="18902" xr:uid="{00000000-0005-0000-0000-000063480000}"/>
    <cellStyle name="Normal 182" xfId="18903" xr:uid="{00000000-0005-0000-0000-000064480000}"/>
    <cellStyle name="Normal 183" xfId="18904" xr:uid="{00000000-0005-0000-0000-000065480000}"/>
    <cellStyle name="Normal 184" xfId="18905" xr:uid="{00000000-0005-0000-0000-000066480000}"/>
    <cellStyle name="Normal 185" xfId="18906" xr:uid="{00000000-0005-0000-0000-000067480000}"/>
    <cellStyle name="Normal 186" xfId="18907" xr:uid="{00000000-0005-0000-0000-000068480000}"/>
    <cellStyle name="Normal 187" xfId="18908" xr:uid="{00000000-0005-0000-0000-000069480000}"/>
    <cellStyle name="Normal 188" xfId="18909" xr:uid="{00000000-0005-0000-0000-00006A480000}"/>
    <cellStyle name="Normal 189" xfId="18910" xr:uid="{00000000-0005-0000-0000-00006B480000}"/>
    <cellStyle name="Normal 19" xfId="618" xr:uid="{00000000-0005-0000-0000-00006C480000}"/>
    <cellStyle name="Normal 190" xfId="18911" xr:uid="{00000000-0005-0000-0000-00006D480000}"/>
    <cellStyle name="Normal 192" xfId="18912" xr:uid="{00000000-0005-0000-0000-00006E480000}"/>
    <cellStyle name="Normal 193" xfId="18913" xr:uid="{00000000-0005-0000-0000-00006F480000}"/>
    <cellStyle name="Normal 196" xfId="18914" xr:uid="{00000000-0005-0000-0000-000070480000}"/>
    <cellStyle name="Normal 197" xfId="18915" xr:uid="{00000000-0005-0000-0000-000071480000}"/>
    <cellStyle name="Normal 198" xfId="18916" xr:uid="{00000000-0005-0000-0000-000072480000}"/>
    <cellStyle name="Normal 199" xfId="18917" xr:uid="{00000000-0005-0000-0000-000073480000}"/>
    <cellStyle name="Normal 2" xfId="141" xr:uid="{00000000-0005-0000-0000-000074480000}"/>
    <cellStyle name="Normal 2 2" xfId="142" xr:uid="{00000000-0005-0000-0000-000075480000}"/>
    <cellStyle name="Normal 2 2 2" xfId="143" xr:uid="{00000000-0005-0000-0000-000076480000}"/>
    <cellStyle name="Normal 2 2 2 2" xfId="619" xr:uid="{00000000-0005-0000-0000-000077480000}"/>
    <cellStyle name="Normal 2 2 2 4" xfId="265" xr:uid="{00000000-0005-0000-0000-000078480000}"/>
    <cellStyle name="Normal 2 2 3" xfId="620" xr:uid="{00000000-0005-0000-0000-000079480000}"/>
    <cellStyle name="Normal 2 2 4" xfId="621" xr:uid="{00000000-0005-0000-0000-00007A480000}"/>
    <cellStyle name="Normal 2 2 5" xfId="622" xr:uid="{00000000-0005-0000-0000-00007B480000}"/>
    <cellStyle name="Normal 2 3" xfId="144" xr:uid="{00000000-0005-0000-0000-00007C480000}"/>
    <cellStyle name="Normal 2 3 2" xfId="145" xr:uid="{00000000-0005-0000-0000-00007D480000}"/>
    <cellStyle name="Normal 2 3_29(d) - Gas extensions -tariffs" xfId="146" xr:uid="{00000000-0005-0000-0000-00007E480000}"/>
    <cellStyle name="Normal 2 4" xfId="147" xr:uid="{00000000-0005-0000-0000-00007F480000}"/>
    <cellStyle name="Normal 2 4 2" xfId="623" xr:uid="{00000000-0005-0000-0000-000080480000}"/>
    <cellStyle name="Normal 2 4 3" xfId="624" xr:uid="{00000000-0005-0000-0000-000081480000}"/>
    <cellStyle name="Normal 2 5" xfId="148" xr:uid="{00000000-0005-0000-0000-000082480000}"/>
    <cellStyle name="Normal 2 6" xfId="625" xr:uid="{00000000-0005-0000-0000-000083480000}"/>
    <cellStyle name="Normal 2_29(d) - Gas extensions -tariffs" xfId="149" xr:uid="{00000000-0005-0000-0000-000084480000}"/>
    <cellStyle name="Normal 20" xfId="626" xr:uid="{00000000-0005-0000-0000-000085480000}"/>
    <cellStyle name="Normal 20 2" xfId="627" xr:uid="{00000000-0005-0000-0000-000086480000}"/>
    <cellStyle name="Normal 20 2 2" xfId="628" xr:uid="{00000000-0005-0000-0000-000087480000}"/>
    <cellStyle name="Normal 20 3" xfId="629" xr:uid="{00000000-0005-0000-0000-000088480000}"/>
    <cellStyle name="Normal 20 4" xfId="630" xr:uid="{00000000-0005-0000-0000-000089480000}"/>
    <cellStyle name="Normal 200" xfId="18918" xr:uid="{00000000-0005-0000-0000-00008A480000}"/>
    <cellStyle name="Normal 201" xfId="18919" xr:uid="{00000000-0005-0000-0000-00008B480000}"/>
    <cellStyle name="Normal 202" xfId="18920" xr:uid="{00000000-0005-0000-0000-00008C480000}"/>
    <cellStyle name="Normal 203" xfId="18921" xr:uid="{00000000-0005-0000-0000-00008D480000}"/>
    <cellStyle name="Normal 204" xfId="18922" xr:uid="{00000000-0005-0000-0000-00008E480000}"/>
    <cellStyle name="Normal 205" xfId="18923" xr:uid="{00000000-0005-0000-0000-00008F480000}"/>
    <cellStyle name="Normal 207" xfId="18924" xr:uid="{00000000-0005-0000-0000-000090480000}"/>
    <cellStyle name="Normal 208" xfId="18925" xr:uid="{00000000-0005-0000-0000-000091480000}"/>
    <cellStyle name="Normal 209" xfId="18926" xr:uid="{00000000-0005-0000-0000-000092480000}"/>
    <cellStyle name="Normal 21" xfId="631" xr:uid="{00000000-0005-0000-0000-000093480000}"/>
    <cellStyle name="Normal 21 2" xfId="632" xr:uid="{00000000-0005-0000-0000-000094480000}"/>
    <cellStyle name="Normal 21 3" xfId="633" xr:uid="{00000000-0005-0000-0000-000095480000}"/>
    <cellStyle name="Normal 210" xfId="18927" xr:uid="{00000000-0005-0000-0000-000096480000}"/>
    <cellStyle name="Normal 211" xfId="18928" xr:uid="{00000000-0005-0000-0000-000097480000}"/>
    <cellStyle name="Normal 212" xfId="18929" xr:uid="{00000000-0005-0000-0000-000098480000}"/>
    <cellStyle name="Normal 213" xfId="18930" xr:uid="{00000000-0005-0000-0000-000099480000}"/>
    <cellStyle name="Normal 214" xfId="18931" xr:uid="{00000000-0005-0000-0000-00009A480000}"/>
    <cellStyle name="Normal 215" xfId="18932" xr:uid="{00000000-0005-0000-0000-00009B480000}"/>
    <cellStyle name="Normal 216" xfId="18933" xr:uid="{00000000-0005-0000-0000-00009C480000}"/>
    <cellStyle name="Normal 22" xfId="634" xr:uid="{00000000-0005-0000-0000-00009D480000}"/>
    <cellStyle name="Normal 23" xfId="635" xr:uid="{00000000-0005-0000-0000-00009E480000}"/>
    <cellStyle name="Normal 23 2" xfId="636" xr:uid="{00000000-0005-0000-0000-00009F480000}"/>
    <cellStyle name="Normal 23 2 2" xfId="637" xr:uid="{00000000-0005-0000-0000-0000A0480000}"/>
    <cellStyle name="Normal 23 3" xfId="638" xr:uid="{00000000-0005-0000-0000-0000A1480000}"/>
    <cellStyle name="Normal 23 4" xfId="639" xr:uid="{00000000-0005-0000-0000-0000A2480000}"/>
    <cellStyle name="Normal 24" xfId="640" xr:uid="{00000000-0005-0000-0000-0000A3480000}"/>
    <cellStyle name="Normal 24 2" xfId="641" xr:uid="{00000000-0005-0000-0000-0000A4480000}"/>
    <cellStyle name="Normal 24 2 2" xfId="642" xr:uid="{00000000-0005-0000-0000-0000A5480000}"/>
    <cellStyle name="Normal 24 3" xfId="643" xr:uid="{00000000-0005-0000-0000-0000A6480000}"/>
    <cellStyle name="Normal 24 4" xfId="644" xr:uid="{00000000-0005-0000-0000-0000A7480000}"/>
    <cellStyle name="Normal 25" xfId="645" xr:uid="{00000000-0005-0000-0000-0000A8480000}"/>
    <cellStyle name="Normal 25 2" xfId="646" xr:uid="{00000000-0005-0000-0000-0000A9480000}"/>
    <cellStyle name="Normal 25 2 2" xfId="647" xr:uid="{00000000-0005-0000-0000-0000AA480000}"/>
    <cellStyle name="Normal 25 3" xfId="648" xr:uid="{00000000-0005-0000-0000-0000AB480000}"/>
    <cellStyle name="Normal 25 4" xfId="649" xr:uid="{00000000-0005-0000-0000-0000AC480000}"/>
    <cellStyle name="Normal 26" xfId="650" xr:uid="{00000000-0005-0000-0000-0000AD480000}"/>
    <cellStyle name="Normal 26 2" xfId="651" xr:uid="{00000000-0005-0000-0000-0000AE480000}"/>
    <cellStyle name="Normal 26 2 2" xfId="652" xr:uid="{00000000-0005-0000-0000-0000AF480000}"/>
    <cellStyle name="Normal 26 3" xfId="653" xr:uid="{00000000-0005-0000-0000-0000B0480000}"/>
    <cellStyle name="Normal 26 4" xfId="654" xr:uid="{00000000-0005-0000-0000-0000B1480000}"/>
    <cellStyle name="Normal 27" xfId="655" xr:uid="{00000000-0005-0000-0000-0000B2480000}"/>
    <cellStyle name="Normal 28" xfId="656" xr:uid="{00000000-0005-0000-0000-0000B3480000}"/>
    <cellStyle name="Normal 28 2" xfId="657" xr:uid="{00000000-0005-0000-0000-0000B4480000}"/>
    <cellStyle name="Normal 29" xfId="658" xr:uid="{00000000-0005-0000-0000-0000B5480000}"/>
    <cellStyle name="Normal 3" xfId="150" xr:uid="{00000000-0005-0000-0000-0000B6480000}"/>
    <cellStyle name="Normal 3 2" xfId="151" xr:uid="{00000000-0005-0000-0000-0000B7480000}"/>
    <cellStyle name="Normal 3 2 2" xfId="659" xr:uid="{00000000-0005-0000-0000-0000B8480000}"/>
    <cellStyle name="Normal 3 3" xfId="660" xr:uid="{00000000-0005-0000-0000-0000B9480000}"/>
    <cellStyle name="Normal 3 3 2" xfId="661" xr:uid="{00000000-0005-0000-0000-0000BA480000}"/>
    <cellStyle name="Normal 3 3 3" xfId="662" xr:uid="{00000000-0005-0000-0000-0000BB480000}"/>
    <cellStyle name="Normal 3 3 4" xfId="663" xr:uid="{00000000-0005-0000-0000-0000BC480000}"/>
    <cellStyle name="Normal 3 4" xfId="664" xr:uid="{00000000-0005-0000-0000-0000BD480000}"/>
    <cellStyle name="Normal 3 5" xfId="665" xr:uid="{00000000-0005-0000-0000-0000BE480000}"/>
    <cellStyle name="Normal 3 5 2" xfId="666" xr:uid="{00000000-0005-0000-0000-0000BF480000}"/>
    <cellStyle name="Normal 3 5 3" xfId="667" xr:uid="{00000000-0005-0000-0000-0000C0480000}"/>
    <cellStyle name="Normal 3 6" xfId="668" xr:uid="{00000000-0005-0000-0000-0000C1480000}"/>
    <cellStyle name="Normal 3 7" xfId="669" xr:uid="{00000000-0005-0000-0000-0000C2480000}"/>
    <cellStyle name="Normal 3_29(d) - Gas extensions -tariffs" xfId="152" xr:uid="{00000000-0005-0000-0000-0000C3480000}"/>
    <cellStyle name="Normal 30" xfId="670" xr:uid="{00000000-0005-0000-0000-0000C4480000}"/>
    <cellStyle name="Normal 31" xfId="671" xr:uid="{00000000-0005-0000-0000-0000C5480000}"/>
    <cellStyle name="Normal 32" xfId="672" xr:uid="{00000000-0005-0000-0000-0000C6480000}"/>
    <cellStyle name="Normal 32 2" xfId="673" xr:uid="{00000000-0005-0000-0000-0000C7480000}"/>
    <cellStyle name="Normal 33" xfId="674" xr:uid="{00000000-0005-0000-0000-0000C8480000}"/>
    <cellStyle name="Normal 34" xfId="675" xr:uid="{00000000-0005-0000-0000-0000C9480000}"/>
    <cellStyle name="Normal 35" xfId="676" xr:uid="{00000000-0005-0000-0000-0000CA480000}"/>
    <cellStyle name="Normal 36" xfId="677" xr:uid="{00000000-0005-0000-0000-0000CB480000}"/>
    <cellStyle name="Normal 37" xfId="678" xr:uid="{00000000-0005-0000-0000-0000CC480000}"/>
    <cellStyle name="Normal 38" xfId="153" xr:uid="{00000000-0005-0000-0000-0000CD480000}"/>
    <cellStyle name="Normal 38 2" xfId="154" xr:uid="{00000000-0005-0000-0000-0000CE480000}"/>
    <cellStyle name="Normal 38_29(d) - Gas extensions -tariffs" xfId="155" xr:uid="{00000000-0005-0000-0000-0000CF480000}"/>
    <cellStyle name="Normal 39" xfId="679" xr:uid="{00000000-0005-0000-0000-0000D0480000}"/>
    <cellStyle name="Normal 4" xfId="156" xr:uid="{00000000-0005-0000-0000-0000D1480000}"/>
    <cellStyle name="Normal 4 2" xfId="157" xr:uid="{00000000-0005-0000-0000-0000D2480000}"/>
    <cellStyle name="Normal 4 2 2" xfId="680" xr:uid="{00000000-0005-0000-0000-0000D3480000}"/>
    <cellStyle name="Normal 4 2 2 2" xfId="681" xr:uid="{00000000-0005-0000-0000-0000D4480000}"/>
    <cellStyle name="Normal 4 2 2 2 2" xfId="682" xr:uid="{00000000-0005-0000-0000-0000D5480000}"/>
    <cellStyle name="Normal 4 2 2 2 3" xfId="683" xr:uid="{00000000-0005-0000-0000-0000D6480000}"/>
    <cellStyle name="Normal 4 2 2 2 4" xfId="684" xr:uid="{00000000-0005-0000-0000-0000D7480000}"/>
    <cellStyle name="Normal 4 2 2 2 5" xfId="685" xr:uid="{00000000-0005-0000-0000-0000D8480000}"/>
    <cellStyle name="Normal 4 2 2 3" xfId="686" xr:uid="{00000000-0005-0000-0000-0000D9480000}"/>
    <cellStyle name="Normal 4 2 2 4" xfId="687" xr:uid="{00000000-0005-0000-0000-0000DA480000}"/>
    <cellStyle name="Normal 4 2 2 5" xfId="688" xr:uid="{00000000-0005-0000-0000-0000DB480000}"/>
    <cellStyle name="Normal 4 2 2 6" xfId="689" xr:uid="{00000000-0005-0000-0000-0000DC480000}"/>
    <cellStyle name="Normal 4 2 3" xfId="690" xr:uid="{00000000-0005-0000-0000-0000DD480000}"/>
    <cellStyle name="Normal 4 2 3 2" xfId="691" xr:uid="{00000000-0005-0000-0000-0000DE480000}"/>
    <cellStyle name="Normal 4 2 3 2 2" xfId="692" xr:uid="{00000000-0005-0000-0000-0000DF480000}"/>
    <cellStyle name="Normal 4 2 3 2 3" xfId="693" xr:uid="{00000000-0005-0000-0000-0000E0480000}"/>
    <cellStyle name="Normal 4 2 3 2 4" xfId="694" xr:uid="{00000000-0005-0000-0000-0000E1480000}"/>
    <cellStyle name="Normal 4 2 3 3" xfId="695" xr:uid="{00000000-0005-0000-0000-0000E2480000}"/>
    <cellStyle name="Normal 4 2 3 4" xfId="696" xr:uid="{00000000-0005-0000-0000-0000E3480000}"/>
    <cellStyle name="Normal 4 2 3 5" xfId="697" xr:uid="{00000000-0005-0000-0000-0000E4480000}"/>
    <cellStyle name="Normal 4 2 3 6" xfId="698" xr:uid="{00000000-0005-0000-0000-0000E5480000}"/>
    <cellStyle name="Normal 4 2 4" xfId="699" xr:uid="{00000000-0005-0000-0000-0000E6480000}"/>
    <cellStyle name="Normal 4 2 4 2" xfId="700" xr:uid="{00000000-0005-0000-0000-0000E7480000}"/>
    <cellStyle name="Normal 4 2 5" xfId="701" xr:uid="{00000000-0005-0000-0000-0000E8480000}"/>
    <cellStyle name="Normal 4 2 6" xfId="702" xr:uid="{00000000-0005-0000-0000-0000E9480000}"/>
    <cellStyle name="Normal 4 3" xfId="158" xr:uid="{00000000-0005-0000-0000-0000EA480000}"/>
    <cellStyle name="Normal 4 3 2" xfId="703" xr:uid="{00000000-0005-0000-0000-0000EB480000}"/>
    <cellStyle name="Normal 4 3 2 2" xfId="704" xr:uid="{00000000-0005-0000-0000-0000EC480000}"/>
    <cellStyle name="Normal 4 3 2 3" xfId="705" xr:uid="{00000000-0005-0000-0000-0000ED480000}"/>
    <cellStyle name="Normal 4 3 3" xfId="706" xr:uid="{00000000-0005-0000-0000-0000EE480000}"/>
    <cellStyle name="Normal 4 3 3 2" xfId="707" xr:uid="{00000000-0005-0000-0000-0000EF480000}"/>
    <cellStyle name="Normal 4 3 4" xfId="708" xr:uid="{00000000-0005-0000-0000-0000F0480000}"/>
    <cellStyle name="Normal 4 3 5" xfId="709" xr:uid="{00000000-0005-0000-0000-0000F1480000}"/>
    <cellStyle name="Normal 4 3 6" xfId="710" xr:uid="{00000000-0005-0000-0000-0000F2480000}"/>
    <cellStyle name="Normal 4 3 7" xfId="711" xr:uid="{00000000-0005-0000-0000-0000F3480000}"/>
    <cellStyle name="Normal 4 3 8" xfId="60234" xr:uid="{00000000-0005-0000-0000-0000F4480000}"/>
    <cellStyle name="Normal 4 4" xfId="712" xr:uid="{00000000-0005-0000-0000-0000F5480000}"/>
    <cellStyle name="Normal 4 4 2" xfId="713" xr:uid="{00000000-0005-0000-0000-0000F6480000}"/>
    <cellStyle name="Normal 4 5" xfId="714" xr:uid="{00000000-0005-0000-0000-0000F7480000}"/>
    <cellStyle name="Normal 4 6" xfId="715" xr:uid="{00000000-0005-0000-0000-0000F8480000}"/>
    <cellStyle name="Normal 4 7" xfId="716" xr:uid="{00000000-0005-0000-0000-0000F9480000}"/>
    <cellStyle name="Normal 4 8" xfId="717" xr:uid="{00000000-0005-0000-0000-0000FA480000}"/>
    <cellStyle name="Normal 4 9" xfId="718" xr:uid="{00000000-0005-0000-0000-0000FB480000}"/>
    <cellStyle name="Normal 4_29(d) - Gas extensions -tariffs" xfId="159" xr:uid="{00000000-0005-0000-0000-0000FC480000}"/>
    <cellStyle name="Normal 40" xfId="160" xr:uid="{00000000-0005-0000-0000-0000FD480000}"/>
    <cellStyle name="Normal 40 2" xfId="161" xr:uid="{00000000-0005-0000-0000-0000FE480000}"/>
    <cellStyle name="Normal 40_29(d) - Gas extensions -tariffs" xfId="162" xr:uid="{00000000-0005-0000-0000-0000FF480000}"/>
    <cellStyle name="Normal 41" xfId="719" xr:uid="{00000000-0005-0000-0000-000000490000}"/>
    <cellStyle name="Normal 42" xfId="720" xr:uid="{00000000-0005-0000-0000-000001490000}"/>
    <cellStyle name="Normal 43" xfId="721" xr:uid="{00000000-0005-0000-0000-000002490000}"/>
    <cellStyle name="Normal 44" xfId="839" xr:uid="{00000000-0005-0000-0000-000003490000}"/>
    <cellStyle name="Normal 5" xfId="163" xr:uid="{00000000-0005-0000-0000-000004490000}"/>
    <cellStyle name="Normal 5 2" xfId="164" xr:uid="{00000000-0005-0000-0000-000005490000}"/>
    <cellStyle name="Normal 5 2 2" xfId="722" xr:uid="{00000000-0005-0000-0000-000006490000}"/>
    <cellStyle name="Normal 5 3" xfId="723" xr:uid="{00000000-0005-0000-0000-000007490000}"/>
    <cellStyle name="Normal 5 4" xfId="724" xr:uid="{00000000-0005-0000-0000-000008490000}"/>
    <cellStyle name="Normal 6" xfId="165" xr:uid="{00000000-0005-0000-0000-000009490000}"/>
    <cellStyle name="Normal 6 2" xfId="166" xr:uid="{00000000-0005-0000-0000-00000A490000}"/>
    <cellStyle name="Normal 6 2 2" xfId="725" xr:uid="{00000000-0005-0000-0000-00000B490000}"/>
    <cellStyle name="Normal 6 2 3" xfId="726" xr:uid="{00000000-0005-0000-0000-00000C490000}"/>
    <cellStyle name="Normal 6 3" xfId="727" xr:uid="{00000000-0005-0000-0000-00000D490000}"/>
    <cellStyle name="Normal 6 4" xfId="18934" xr:uid="{00000000-0005-0000-0000-00000E490000}"/>
    <cellStyle name="Normal 6 5" xfId="18935" xr:uid="{00000000-0005-0000-0000-00000F490000}"/>
    <cellStyle name="Normal 7" xfId="9" xr:uid="{00000000-0005-0000-0000-000010490000}"/>
    <cellStyle name="Normal 7 2" xfId="167" xr:uid="{00000000-0005-0000-0000-000011490000}"/>
    <cellStyle name="Normal 7 2 2" xfId="728" xr:uid="{00000000-0005-0000-0000-000012490000}"/>
    <cellStyle name="Normal 7 2 2 2" xfId="729" xr:uid="{00000000-0005-0000-0000-000013490000}"/>
    <cellStyle name="Normal 7 2 2 3" xfId="730" xr:uid="{00000000-0005-0000-0000-000014490000}"/>
    <cellStyle name="Normal 7 2 3" xfId="731" xr:uid="{00000000-0005-0000-0000-000015490000}"/>
    <cellStyle name="Normal 7 2 4" xfId="732" xr:uid="{00000000-0005-0000-0000-000016490000}"/>
    <cellStyle name="Normal 7 2 5" xfId="733" xr:uid="{00000000-0005-0000-0000-000017490000}"/>
    <cellStyle name="Normal 7 2 6" xfId="734" xr:uid="{00000000-0005-0000-0000-000018490000}"/>
    <cellStyle name="Normal 7 2 7" xfId="735" xr:uid="{00000000-0005-0000-0000-000019490000}"/>
    <cellStyle name="Normal 7 2 8" xfId="60235" xr:uid="{00000000-0005-0000-0000-00001A490000}"/>
    <cellStyle name="Normal 7 3" xfId="736" xr:uid="{00000000-0005-0000-0000-00001B490000}"/>
    <cellStyle name="Normal 8" xfId="168" xr:uid="{00000000-0005-0000-0000-00001C490000}"/>
    <cellStyle name="Normal 8 2" xfId="737" xr:uid="{00000000-0005-0000-0000-00001D490000}"/>
    <cellStyle name="Normal 8 2 2" xfId="738" xr:uid="{00000000-0005-0000-0000-00001E490000}"/>
    <cellStyle name="Normal 8 2 3" xfId="739" xr:uid="{00000000-0005-0000-0000-00001F490000}"/>
    <cellStyle name="Normal 8 2 3 2" xfId="740" xr:uid="{00000000-0005-0000-0000-000020490000}"/>
    <cellStyle name="Normal 8 2 3 3" xfId="741" xr:uid="{00000000-0005-0000-0000-000021490000}"/>
    <cellStyle name="Normal 8 2 4" xfId="742" xr:uid="{00000000-0005-0000-0000-000022490000}"/>
    <cellStyle name="Normal 8 3" xfId="743" xr:uid="{00000000-0005-0000-0000-000023490000}"/>
    <cellStyle name="Normal 8 4" xfId="18936" xr:uid="{00000000-0005-0000-0000-000024490000}"/>
    <cellStyle name="Normal 88" xfId="18937" xr:uid="{00000000-0005-0000-0000-000025490000}"/>
    <cellStyle name="Normal 9" xfId="169" xr:uid="{00000000-0005-0000-0000-000026490000}"/>
    <cellStyle name="Normal 9 2" xfId="744" xr:uid="{00000000-0005-0000-0000-000027490000}"/>
    <cellStyle name="Normal 9 3" xfId="745" xr:uid="{00000000-0005-0000-0000-000028490000}"/>
    <cellStyle name="Note 10" xfId="18938" xr:uid="{00000000-0005-0000-0000-000029490000}"/>
    <cellStyle name="Note 11" xfId="18939" xr:uid="{00000000-0005-0000-0000-00002A490000}"/>
    <cellStyle name="Note 12" xfId="18940" xr:uid="{00000000-0005-0000-0000-00002B490000}"/>
    <cellStyle name="Note 13" xfId="18941" xr:uid="{00000000-0005-0000-0000-00002C490000}"/>
    <cellStyle name="Note 2" xfId="170" xr:uid="{00000000-0005-0000-0000-00002D490000}"/>
    <cellStyle name="Note 2 10" xfId="18942" xr:uid="{00000000-0005-0000-0000-00002E490000}"/>
    <cellStyle name="Note 2 10 10" xfId="18943" xr:uid="{00000000-0005-0000-0000-00002F490000}"/>
    <cellStyle name="Note 2 10 2" xfId="18944" xr:uid="{00000000-0005-0000-0000-000030490000}"/>
    <cellStyle name="Note 2 10 2 2" xfId="18945" xr:uid="{00000000-0005-0000-0000-000031490000}"/>
    <cellStyle name="Note 2 10 2 2 2" xfId="18946" xr:uid="{00000000-0005-0000-0000-000032490000}"/>
    <cellStyle name="Note 2 10 2 2 3" xfId="18947" xr:uid="{00000000-0005-0000-0000-000033490000}"/>
    <cellStyle name="Note 2 10 2 2 4" xfId="18948" xr:uid="{00000000-0005-0000-0000-000034490000}"/>
    <cellStyle name="Note 2 10 2 2 5" xfId="18949" xr:uid="{00000000-0005-0000-0000-000035490000}"/>
    <cellStyle name="Note 2 10 2 2 6" xfId="18950" xr:uid="{00000000-0005-0000-0000-000036490000}"/>
    <cellStyle name="Note 2 10 2 2 7" xfId="18951" xr:uid="{00000000-0005-0000-0000-000037490000}"/>
    <cellStyle name="Note 2 10 2 3" xfId="18952" xr:uid="{00000000-0005-0000-0000-000038490000}"/>
    <cellStyle name="Note 2 10 2 4" xfId="18953" xr:uid="{00000000-0005-0000-0000-000039490000}"/>
    <cellStyle name="Note 2 10 3" xfId="18954" xr:uid="{00000000-0005-0000-0000-00003A490000}"/>
    <cellStyle name="Note 2 10 3 2" xfId="18955" xr:uid="{00000000-0005-0000-0000-00003B490000}"/>
    <cellStyle name="Note 2 10 3 2 2" xfId="18956" xr:uid="{00000000-0005-0000-0000-00003C490000}"/>
    <cellStyle name="Note 2 10 3 2 3" xfId="18957" xr:uid="{00000000-0005-0000-0000-00003D490000}"/>
    <cellStyle name="Note 2 10 3 2 4" xfId="18958" xr:uid="{00000000-0005-0000-0000-00003E490000}"/>
    <cellStyle name="Note 2 10 3 2 5" xfId="18959" xr:uid="{00000000-0005-0000-0000-00003F490000}"/>
    <cellStyle name="Note 2 10 3 2 6" xfId="18960" xr:uid="{00000000-0005-0000-0000-000040490000}"/>
    <cellStyle name="Note 2 10 3 2 7" xfId="18961" xr:uid="{00000000-0005-0000-0000-000041490000}"/>
    <cellStyle name="Note 2 10 3 3" xfId="18962" xr:uid="{00000000-0005-0000-0000-000042490000}"/>
    <cellStyle name="Note 2 10 3 4" xfId="18963" xr:uid="{00000000-0005-0000-0000-000043490000}"/>
    <cellStyle name="Note 2 10 4" xfId="18964" xr:uid="{00000000-0005-0000-0000-000044490000}"/>
    <cellStyle name="Note 2 10 4 2" xfId="18965" xr:uid="{00000000-0005-0000-0000-000045490000}"/>
    <cellStyle name="Note 2 10 4 2 2" xfId="18966" xr:uid="{00000000-0005-0000-0000-000046490000}"/>
    <cellStyle name="Note 2 10 4 2 3" xfId="18967" xr:uid="{00000000-0005-0000-0000-000047490000}"/>
    <cellStyle name="Note 2 10 4 2 4" xfId="18968" xr:uid="{00000000-0005-0000-0000-000048490000}"/>
    <cellStyle name="Note 2 10 4 2 5" xfId="18969" xr:uid="{00000000-0005-0000-0000-000049490000}"/>
    <cellStyle name="Note 2 10 4 2 6" xfId="18970" xr:uid="{00000000-0005-0000-0000-00004A490000}"/>
    <cellStyle name="Note 2 10 4 2 7" xfId="18971" xr:uid="{00000000-0005-0000-0000-00004B490000}"/>
    <cellStyle name="Note 2 10 4 3" xfId="18972" xr:uid="{00000000-0005-0000-0000-00004C490000}"/>
    <cellStyle name="Note 2 10 4 4" xfId="18973" xr:uid="{00000000-0005-0000-0000-00004D490000}"/>
    <cellStyle name="Note 2 10 5" xfId="18974" xr:uid="{00000000-0005-0000-0000-00004E490000}"/>
    <cellStyle name="Note 2 10 5 2" xfId="18975" xr:uid="{00000000-0005-0000-0000-00004F490000}"/>
    <cellStyle name="Note 2 10 5 3" xfId="18976" xr:uid="{00000000-0005-0000-0000-000050490000}"/>
    <cellStyle name="Note 2 10 5 4" xfId="18977" xr:uid="{00000000-0005-0000-0000-000051490000}"/>
    <cellStyle name="Note 2 10 5 5" xfId="18978" xr:uid="{00000000-0005-0000-0000-000052490000}"/>
    <cellStyle name="Note 2 10 5 6" xfId="18979" xr:uid="{00000000-0005-0000-0000-000053490000}"/>
    <cellStyle name="Note 2 10 5 7" xfId="18980" xr:uid="{00000000-0005-0000-0000-000054490000}"/>
    <cellStyle name="Note 2 10 5 8" xfId="18981" xr:uid="{00000000-0005-0000-0000-000055490000}"/>
    <cellStyle name="Note 2 10 6" xfId="18982" xr:uid="{00000000-0005-0000-0000-000056490000}"/>
    <cellStyle name="Note 2 10 6 2" xfId="18983" xr:uid="{00000000-0005-0000-0000-000057490000}"/>
    <cellStyle name="Note 2 10 6 3" xfId="18984" xr:uid="{00000000-0005-0000-0000-000058490000}"/>
    <cellStyle name="Note 2 10 6 4" xfId="18985" xr:uid="{00000000-0005-0000-0000-000059490000}"/>
    <cellStyle name="Note 2 10 6 5" xfId="18986" xr:uid="{00000000-0005-0000-0000-00005A490000}"/>
    <cellStyle name="Note 2 10 6 6" xfId="18987" xr:uid="{00000000-0005-0000-0000-00005B490000}"/>
    <cellStyle name="Note 2 10 6 7" xfId="18988" xr:uid="{00000000-0005-0000-0000-00005C490000}"/>
    <cellStyle name="Note 2 10 7" xfId="18989" xr:uid="{00000000-0005-0000-0000-00005D490000}"/>
    <cellStyle name="Note 2 10 8" xfId="18990" xr:uid="{00000000-0005-0000-0000-00005E490000}"/>
    <cellStyle name="Note 2 10 9" xfId="18991" xr:uid="{00000000-0005-0000-0000-00005F490000}"/>
    <cellStyle name="Note 2 11" xfId="18992" xr:uid="{00000000-0005-0000-0000-000060490000}"/>
    <cellStyle name="Note 2 11 2" xfId="18993" xr:uid="{00000000-0005-0000-0000-000061490000}"/>
    <cellStyle name="Note 2 11 2 2" xfId="18994" xr:uid="{00000000-0005-0000-0000-000062490000}"/>
    <cellStyle name="Note 2 11 2 3" xfId="18995" xr:uid="{00000000-0005-0000-0000-000063490000}"/>
    <cellStyle name="Note 2 11 2 4" xfId="18996" xr:uid="{00000000-0005-0000-0000-000064490000}"/>
    <cellStyle name="Note 2 11 2 5" xfId="18997" xr:uid="{00000000-0005-0000-0000-000065490000}"/>
    <cellStyle name="Note 2 11 2 6" xfId="18998" xr:uid="{00000000-0005-0000-0000-000066490000}"/>
    <cellStyle name="Note 2 11 2 7" xfId="18999" xr:uid="{00000000-0005-0000-0000-000067490000}"/>
    <cellStyle name="Note 2 11 3" xfId="19000" xr:uid="{00000000-0005-0000-0000-000068490000}"/>
    <cellStyle name="Note 2 11 4" xfId="19001" xr:uid="{00000000-0005-0000-0000-000069490000}"/>
    <cellStyle name="Note 2 11 5" xfId="19002" xr:uid="{00000000-0005-0000-0000-00006A490000}"/>
    <cellStyle name="Note 2 12" xfId="19003" xr:uid="{00000000-0005-0000-0000-00006B490000}"/>
    <cellStyle name="Note 2 12 2" xfId="19004" xr:uid="{00000000-0005-0000-0000-00006C490000}"/>
    <cellStyle name="Note 2 12 2 2" xfId="19005" xr:uid="{00000000-0005-0000-0000-00006D490000}"/>
    <cellStyle name="Note 2 12 2 3" xfId="19006" xr:uid="{00000000-0005-0000-0000-00006E490000}"/>
    <cellStyle name="Note 2 12 2 4" xfId="19007" xr:uid="{00000000-0005-0000-0000-00006F490000}"/>
    <cellStyle name="Note 2 12 2 5" xfId="19008" xr:uid="{00000000-0005-0000-0000-000070490000}"/>
    <cellStyle name="Note 2 12 2 6" xfId="19009" xr:uid="{00000000-0005-0000-0000-000071490000}"/>
    <cellStyle name="Note 2 12 2 7" xfId="19010" xr:uid="{00000000-0005-0000-0000-000072490000}"/>
    <cellStyle name="Note 2 12 3" xfId="19011" xr:uid="{00000000-0005-0000-0000-000073490000}"/>
    <cellStyle name="Note 2 12 4" xfId="19012" xr:uid="{00000000-0005-0000-0000-000074490000}"/>
    <cellStyle name="Note 2 12 5" xfId="19013" xr:uid="{00000000-0005-0000-0000-000075490000}"/>
    <cellStyle name="Note 2 13" xfId="19014" xr:uid="{00000000-0005-0000-0000-000076490000}"/>
    <cellStyle name="Note 2 13 2" xfId="19015" xr:uid="{00000000-0005-0000-0000-000077490000}"/>
    <cellStyle name="Note 2 13 2 2" xfId="19016" xr:uid="{00000000-0005-0000-0000-000078490000}"/>
    <cellStyle name="Note 2 13 2 3" xfId="19017" xr:uid="{00000000-0005-0000-0000-000079490000}"/>
    <cellStyle name="Note 2 13 2 4" xfId="19018" xr:uid="{00000000-0005-0000-0000-00007A490000}"/>
    <cellStyle name="Note 2 13 2 5" xfId="19019" xr:uid="{00000000-0005-0000-0000-00007B490000}"/>
    <cellStyle name="Note 2 13 2 6" xfId="19020" xr:uid="{00000000-0005-0000-0000-00007C490000}"/>
    <cellStyle name="Note 2 13 2 7" xfId="19021" xr:uid="{00000000-0005-0000-0000-00007D490000}"/>
    <cellStyle name="Note 2 13 3" xfId="19022" xr:uid="{00000000-0005-0000-0000-00007E490000}"/>
    <cellStyle name="Note 2 13 4" xfId="19023" xr:uid="{00000000-0005-0000-0000-00007F490000}"/>
    <cellStyle name="Note 2 13 5" xfId="19024" xr:uid="{00000000-0005-0000-0000-000080490000}"/>
    <cellStyle name="Note 2 14" xfId="19025" xr:uid="{00000000-0005-0000-0000-000081490000}"/>
    <cellStyle name="Note 2 14 2" xfId="19026" xr:uid="{00000000-0005-0000-0000-000082490000}"/>
    <cellStyle name="Note 2 14 2 2" xfId="19027" xr:uid="{00000000-0005-0000-0000-000083490000}"/>
    <cellStyle name="Note 2 14 2 3" xfId="19028" xr:uid="{00000000-0005-0000-0000-000084490000}"/>
    <cellStyle name="Note 2 14 2 4" xfId="19029" xr:uid="{00000000-0005-0000-0000-000085490000}"/>
    <cellStyle name="Note 2 14 2 5" xfId="19030" xr:uid="{00000000-0005-0000-0000-000086490000}"/>
    <cellStyle name="Note 2 14 2 6" xfId="19031" xr:uid="{00000000-0005-0000-0000-000087490000}"/>
    <cellStyle name="Note 2 14 2 7" xfId="19032" xr:uid="{00000000-0005-0000-0000-000088490000}"/>
    <cellStyle name="Note 2 14 3" xfId="19033" xr:uid="{00000000-0005-0000-0000-000089490000}"/>
    <cellStyle name="Note 2 14 4" xfId="19034" xr:uid="{00000000-0005-0000-0000-00008A490000}"/>
    <cellStyle name="Note 2 14 5" xfId="19035" xr:uid="{00000000-0005-0000-0000-00008B490000}"/>
    <cellStyle name="Note 2 15" xfId="19036" xr:uid="{00000000-0005-0000-0000-00008C490000}"/>
    <cellStyle name="Note 2 15 2" xfId="19037" xr:uid="{00000000-0005-0000-0000-00008D490000}"/>
    <cellStyle name="Note 2 15 3" xfId="19038" xr:uid="{00000000-0005-0000-0000-00008E490000}"/>
    <cellStyle name="Note 2 15 4" xfId="19039" xr:uid="{00000000-0005-0000-0000-00008F490000}"/>
    <cellStyle name="Note 2 15 5" xfId="19040" xr:uid="{00000000-0005-0000-0000-000090490000}"/>
    <cellStyle name="Note 2 15 6" xfId="19041" xr:uid="{00000000-0005-0000-0000-000091490000}"/>
    <cellStyle name="Note 2 15 7" xfId="19042" xr:uid="{00000000-0005-0000-0000-000092490000}"/>
    <cellStyle name="Note 2 15 8" xfId="19043" xr:uid="{00000000-0005-0000-0000-000093490000}"/>
    <cellStyle name="Note 2 16" xfId="19044" xr:uid="{00000000-0005-0000-0000-000094490000}"/>
    <cellStyle name="Note 2 16 2" xfId="19045" xr:uid="{00000000-0005-0000-0000-000095490000}"/>
    <cellStyle name="Note 2 16 3" xfId="19046" xr:uid="{00000000-0005-0000-0000-000096490000}"/>
    <cellStyle name="Note 2 16 4" xfId="19047" xr:uid="{00000000-0005-0000-0000-000097490000}"/>
    <cellStyle name="Note 2 16 5" xfId="19048" xr:uid="{00000000-0005-0000-0000-000098490000}"/>
    <cellStyle name="Note 2 16 6" xfId="19049" xr:uid="{00000000-0005-0000-0000-000099490000}"/>
    <cellStyle name="Note 2 16 7" xfId="19050" xr:uid="{00000000-0005-0000-0000-00009A490000}"/>
    <cellStyle name="Note 2 17" xfId="19051" xr:uid="{00000000-0005-0000-0000-00009B490000}"/>
    <cellStyle name="Note 2 17 2" xfId="19052" xr:uid="{00000000-0005-0000-0000-00009C490000}"/>
    <cellStyle name="Note 2 17 3" xfId="19053" xr:uid="{00000000-0005-0000-0000-00009D490000}"/>
    <cellStyle name="Note 2 17 4" xfId="19054" xr:uid="{00000000-0005-0000-0000-00009E490000}"/>
    <cellStyle name="Note 2 17 5" xfId="19055" xr:uid="{00000000-0005-0000-0000-00009F490000}"/>
    <cellStyle name="Note 2 18" xfId="19056" xr:uid="{00000000-0005-0000-0000-0000A0490000}"/>
    <cellStyle name="Note 2 18 2" xfId="19057" xr:uid="{00000000-0005-0000-0000-0000A1490000}"/>
    <cellStyle name="Note 2 18 3" xfId="19058" xr:uid="{00000000-0005-0000-0000-0000A2490000}"/>
    <cellStyle name="Note 2 18 4" xfId="19059" xr:uid="{00000000-0005-0000-0000-0000A3490000}"/>
    <cellStyle name="Note 2 18 5" xfId="19060" xr:uid="{00000000-0005-0000-0000-0000A4490000}"/>
    <cellStyle name="Note 2 19" xfId="19061" xr:uid="{00000000-0005-0000-0000-0000A5490000}"/>
    <cellStyle name="Note 2 19 2" xfId="19062" xr:uid="{00000000-0005-0000-0000-0000A6490000}"/>
    <cellStyle name="Note 2 19 3" xfId="19063" xr:uid="{00000000-0005-0000-0000-0000A7490000}"/>
    <cellStyle name="Note 2 19 4" xfId="19064" xr:uid="{00000000-0005-0000-0000-0000A8490000}"/>
    <cellStyle name="Note 2 19 5" xfId="19065" xr:uid="{00000000-0005-0000-0000-0000A9490000}"/>
    <cellStyle name="Note 2 2" xfId="746" xr:uid="{00000000-0005-0000-0000-0000AA490000}"/>
    <cellStyle name="Note 2 2 10" xfId="19066" xr:uid="{00000000-0005-0000-0000-0000AB490000}"/>
    <cellStyle name="Note 2 2 10 2" xfId="19067" xr:uid="{00000000-0005-0000-0000-0000AC490000}"/>
    <cellStyle name="Note 2 2 10 2 2" xfId="19068" xr:uid="{00000000-0005-0000-0000-0000AD490000}"/>
    <cellStyle name="Note 2 2 10 2 3" xfId="19069" xr:uid="{00000000-0005-0000-0000-0000AE490000}"/>
    <cellStyle name="Note 2 2 10 2 4" xfId="19070" xr:uid="{00000000-0005-0000-0000-0000AF490000}"/>
    <cellStyle name="Note 2 2 10 2 5" xfId="19071" xr:uid="{00000000-0005-0000-0000-0000B0490000}"/>
    <cellStyle name="Note 2 2 10 2 6" xfId="19072" xr:uid="{00000000-0005-0000-0000-0000B1490000}"/>
    <cellStyle name="Note 2 2 10 2 7" xfId="19073" xr:uid="{00000000-0005-0000-0000-0000B2490000}"/>
    <cellStyle name="Note 2 2 10 3" xfId="19074" xr:uid="{00000000-0005-0000-0000-0000B3490000}"/>
    <cellStyle name="Note 2 2 10 4" xfId="19075" xr:uid="{00000000-0005-0000-0000-0000B4490000}"/>
    <cellStyle name="Note 2 2 10 5" xfId="19076" xr:uid="{00000000-0005-0000-0000-0000B5490000}"/>
    <cellStyle name="Note 2 2 11" xfId="19077" xr:uid="{00000000-0005-0000-0000-0000B6490000}"/>
    <cellStyle name="Note 2 2 11 2" xfId="19078" xr:uid="{00000000-0005-0000-0000-0000B7490000}"/>
    <cellStyle name="Note 2 2 11 3" xfId="19079" xr:uid="{00000000-0005-0000-0000-0000B8490000}"/>
    <cellStyle name="Note 2 2 11 4" xfId="19080" xr:uid="{00000000-0005-0000-0000-0000B9490000}"/>
    <cellStyle name="Note 2 2 11 5" xfId="19081" xr:uid="{00000000-0005-0000-0000-0000BA490000}"/>
    <cellStyle name="Note 2 2 11 6" xfId="19082" xr:uid="{00000000-0005-0000-0000-0000BB490000}"/>
    <cellStyle name="Note 2 2 11 7" xfId="19083" xr:uid="{00000000-0005-0000-0000-0000BC490000}"/>
    <cellStyle name="Note 2 2 11 8" xfId="19084" xr:uid="{00000000-0005-0000-0000-0000BD490000}"/>
    <cellStyle name="Note 2 2 12" xfId="19085" xr:uid="{00000000-0005-0000-0000-0000BE490000}"/>
    <cellStyle name="Note 2 2 12 2" xfId="19086" xr:uid="{00000000-0005-0000-0000-0000BF490000}"/>
    <cellStyle name="Note 2 2 12 3" xfId="19087" xr:uid="{00000000-0005-0000-0000-0000C0490000}"/>
    <cellStyle name="Note 2 2 12 4" xfId="19088" xr:uid="{00000000-0005-0000-0000-0000C1490000}"/>
    <cellStyle name="Note 2 2 12 5" xfId="19089" xr:uid="{00000000-0005-0000-0000-0000C2490000}"/>
    <cellStyle name="Note 2 2 12 6" xfId="19090" xr:uid="{00000000-0005-0000-0000-0000C3490000}"/>
    <cellStyle name="Note 2 2 12 7" xfId="19091" xr:uid="{00000000-0005-0000-0000-0000C4490000}"/>
    <cellStyle name="Note 2 2 13" xfId="19092" xr:uid="{00000000-0005-0000-0000-0000C5490000}"/>
    <cellStyle name="Note 2 2 13 2" xfId="19093" xr:uid="{00000000-0005-0000-0000-0000C6490000}"/>
    <cellStyle name="Note 2 2 13 3" xfId="19094" xr:uid="{00000000-0005-0000-0000-0000C7490000}"/>
    <cellStyle name="Note 2 2 13 4" xfId="19095" xr:uid="{00000000-0005-0000-0000-0000C8490000}"/>
    <cellStyle name="Note 2 2 13 5" xfId="19096" xr:uid="{00000000-0005-0000-0000-0000C9490000}"/>
    <cellStyle name="Note 2 2 14" xfId="19097" xr:uid="{00000000-0005-0000-0000-0000CA490000}"/>
    <cellStyle name="Note 2 2 14 2" xfId="19098" xr:uid="{00000000-0005-0000-0000-0000CB490000}"/>
    <cellStyle name="Note 2 2 14 3" xfId="19099" xr:uid="{00000000-0005-0000-0000-0000CC490000}"/>
    <cellStyle name="Note 2 2 14 4" xfId="19100" xr:uid="{00000000-0005-0000-0000-0000CD490000}"/>
    <cellStyle name="Note 2 2 14 5" xfId="19101" xr:uid="{00000000-0005-0000-0000-0000CE490000}"/>
    <cellStyle name="Note 2 2 15" xfId="19102" xr:uid="{00000000-0005-0000-0000-0000CF490000}"/>
    <cellStyle name="Note 2 2 15 2" xfId="19103" xr:uid="{00000000-0005-0000-0000-0000D0490000}"/>
    <cellStyle name="Note 2 2 15 3" xfId="19104" xr:uid="{00000000-0005-0000-0000-0000D1490000}"/>
    <cellStyle name="Note 2 2 15 4" xfId="19105" xr:uid="{00000000-0005-0000-0000-0000D2490000}"/>
    <cellStyle name="Note 2 2 15 5" xfId="19106" xr:uid="{00000000-0005-0000-0000-0000D3490000}"/>
    <cellStyle name="Note 2 2 16" xfId="19107" xr:uid="{00000000-0005-0000-0000-0000D4490000}"/>
    <cellStyle name="Note 2 2 16 2" xfId="19108" xr:uid="{00000000-0005-0000-0000-0000D5490000}"/>
    <cellStyle name="Note 2 2 16 3" xfId="19109" xr:uid="{00000000-0005-0000-0000-0000D6490000}"/>
    <cellStyle name="Note 2 2 16 4" xfId="19110" xr:uid="{00000000-0005-0000-0000-0000D7490000}"/>
    <cellStyle name="Note 2 2 16 5" xfId="19111" xr:uid="{00000000-0005-0000-0000-0000D8490000}"/>
    <cellStyle name="Note 2 2 17" xfId="19112" xr:uid="{00000000-0005-0000-0000-0000D9490000}"/>
    <cellStyle name="Note 2 2 17 2" xfId="19113" xr:uid="{00000000-0005-0000-0000-0000DA490000}"/>
    <cellStyle name="Note 2 2 17 3" xfId="19114" xr:uid="{00000000-0005-0000-0000-0000DB490000}"/>
    <cellStyle name="Note 2 2 17 4" xfId="19115" xr:uid="{00000000-0005-0000-0000-0000DC490000}"/>
    <cellStyle name="Note 2 2 17 5" xfId="19116" xr:uid="{00000000-0005-0000-0000-0000DD490000}"/>
    <cellStyle name="Note 2 2 18" xfId="19117" xr:uid="{00000000-0005-0000-0000-0000DE490000}"/>
    <cellStyle name="Note 2 2 2" xfId="19118" xr:uid="{00000000-0005-0000-0000-0000DF490000}"/>
    <cellStyle name="Note 2 2 2 10" xfId="19119" xr:uid="{00000000-0005-0000-0000-0000E0490000}"/>
    <cellStyle name="Note 2 2 2 10 2" xfId="19120" xr:uid="{00000000-0005-0000-0000-0000E1490000}"/>
    <cellStyle name="Note 2 2 2 10 3" xfId="19121" xr:uid="{00000000-0005-0000-0000-0000E2490000}"/>
    <cellStyle name="Note 2 2 2 10 4" xfId="19122" xr:uid="{00000000-0005-0000-0000-0000E3490000}"/>
    <cellStyle name="Note 2 2 2 10 5" xfId="19123" xr:uid="{00000000-0005-0000-0000-0000E4490000}"/>
    <cellStyle name="Note 2 2 2 10 6" xfId="19124" xr:uid="{00000000-0005-0000-0000-0000E5490000}"/>
    <cellStyle name="Note 2 2 2 10 7" xfId="19125" xr:uid="{00000000-0005-0000-0000-0000E6490000}"/>
    <cellStyle name="Note 2 2 2 10 8" xfId="19126" xr:uid="{00000000-0005-0000-0000-0000E7490000}"/>
    <cellStyle name="Note 2 2 2 11" xfId="19127" xr:uid="{00000000-0005-0000-0000-0000E8490000}"/>
    <cellStyle name="Note 2 2 2 11 2" xfId="19128" xr:uid="{00000000-0005-0000-0000-0000E9490000}"/>
    <cellStyle name="Note 2 2 2 11 3" xfId="19129" xr:uid="{00000000-0005-0000-0000-0000EA490000}"/>
    <cellStyle name="Note 2 2 2 11 4" xfId="19130" xr:uid="{00000000-0005-0000-0000-0000EB490000}"/>
    <cellStyle name="Note 2 2 2 11 5" xfId="19131" xr:uid="{00000000-0005-0000-0000-0000EC490000}"/>
    <cellStyle name="Note 2 2 2 11 6" xfId="19132" xr:uid="{00000000-0005-0000-0000-0000ED490000}"/>
    <cellStyle name="Note 2 2 2 11 7" xfId="19133" xr:uid="{00000000-0005-0000-0000-0000EE490000}"/>
    <cellStyle name="Note 2 2 2 12" xfId="19134" xr:uid="{00000000-0005-0000-0000-0000EF490000}"/>
    <cellStyle name="Note 2 2 2 12 2" xfId="19135" xr:uid="{00000000-0005-0000-0000-0000F0490000}"/>
    <cellStyle name="Note 2 2 2 12 3" xfId="19136" xr:uid="{00000000-0005-0000-0000-0000F1490000}"/>
    <cellStyle name="Note 2 2 2 12 4" xfId="19137" xr:uid="{00000000-0005-0000-0000-0000F2490000}"/>
    <cellStyle name="Note 2 2 2 12 5" xfId="19138" xr:uid="{00000000-0005-0000-0000-0000F3490000}"/>
    <cellStyle name="Note 2 2 2 13" xfId="19139" xr:uid="{00000000-0005-0000-0000-0000F4490000}"/>
    <cellStyle name="Note 2 2 2 13 2" xfId="19140" xr:uid="{00000000-0005-0000-0000-0000F5490000}"/>
    <cellStyle name="Note 2 2 2 13 3" xfId="19141" xr:uid="{00000000-0005-0000-0000-0000F6490000}"/>
    <cellStyle name="Note 2 2 2 13 4" xfId="19142" xr:uid="{00000000-0005-0000-0000-0000F7490000}"/>
    <cellStyle name="Note 2 2 2 13 5" xfId="19143" xr:uid="{00000000-0005-0000-0000-0000F8490000}"/>
    <cellStyle name="Note 2 2 2 14" xfId="19144" xr:uid="{00000000-0005-0000-0000-0000F9490000}"/>
    <cellStyle name="Note 2 2 2 14 2" xfId="19145" xr:uid="{00000000-0005-0000-0000-0000FA490000}"/>
    <cellStyle name="Note 2 2 2 14 3" xfId="19146" xr:uid="{00000000-0005-0000-0000-0000FB490000}"/>
    <cellStyle name="Note 2 2 2 14 4" xfId="19147" xr:uid="{00000000-0005-0000-0000-0000FC490000}"/>
    <cellStyle name="Note 2 2 2 14 5" xfId="19148" xr:uid="{00000000-0005-0000-0000-0000FD490000}"/>
    <cellStyle name="Note 2 2 2 15" xfId="19149" xr:uid="{00000000-0005-0000-0000-0000FE490000}"/>
    <cellStyle name="Note 2 2 2 15 2" xfId="19150" xr:uid="{00000000-0005-0000-0000-0000FF490000}"/>
    <cellStyle name="Note 2 2 2 15 3" xfId="19151" xr:uid="{00000000-0005-0000-0000-0000004A0000}"/>
    <cellStyle name="Note 2 2 2 15 4" xfId="19152" xr:uid="{00000000-0005-0000-0000-0000014A0000}"/>
    <cellStyle name="Note 2 2 2 15 5" xfId="19153" xr:uid="{00000000-0005-0000-0000-0000024A0000}"/>
    <cellStyle name="Note 2 2 2 16" xfId="19154" xr:uid="{00000000-0005-0000-0000-0000034A0000}"/>
    <cellStyle name="Note 2 2 2 16 2" xfId="19155" xr:uid="{00000000-0005-0000-0000-0000044A0000}"/>
    <cellStyle name="Note 2 2 2 16 3" xfId="19156" xr:uid="{00000000-0005-0000-0000-0000054A0000}"/>
    <cellStyle name="Note 2 2 2 16 4" xfId="19157" xr:uid="{00000000-0005-0000-0000-0000064A0000}"/>
    <cellStyle name="Note 2 2 2 16 5" xfId="19158" xr:uid="{00000000-0005-0000-0000-0000074A0000}"/>
    <cellStyle name="Note 2 2 2 17" xfId="19159" xr:uid="{00000000-0005-0000-0000-0000084A0000}"/>
    <cellStyle name="Note 2 2 2 2" xfId="19160" xr:uid="{00000000-0005-0000-0000-0000094A0000}"/>
    <cellStyle name="Note 2 2 2 2 10" xfId="19161" xr:uid="{00000000-0005-0000-0000-00000A4A0000}"/>
    <cellStyle name="Note 2 2 2 2 10 2" xfId="19162" xr:uid="{00000000-0005-0000-0000-00000B4A0000}"/>
    <cellStyle name="Note 2 2 2 2 10 3" xfId="19163" xr:uid="{00000000-0005-0000-0000-00000C4A0000}"/>
    <cellStyle name="Note 2 2 2 2 10 4" xfId="19164" xr:uid="{00000000-0005-0000-0000-00000D4A0000}"/>
    <cellStyle name="Note 2 2 2 2 10 5" xfId="19165" xr:uid="{00000000-0005-0000-0000-00000E4A0000}"/>
    <cellStyle name="Note 2 2 2 2 11" xfId="19166" xr:uid="{00000000-0005-0000-0000-00000F4A0000}"/>
    <cellStyle name="Note 2 2 2 2 11 2" xfId="19167" xr:uid="{00000000-0005-0000-0000-0000104A0000}"/>
    <cellStyle name="Note 2 2 2 2 11 3" xfId="19168" xr:uid="{00000000-0005-0000-0000-0000114A0000}"/>
    <cellStyle name="Note 2 2 2 2 11 4" xfId="19169" xr:uid="{00000000-0005-0000-0000-0000124A0000}"/>
    <cellStyle name="Note 2 2 2 2 11 5" xfId="19170" xr:uid="{00000000-0005-0000-0000-0000134A0000}"/>
    <cellStyle name="Note 2 2 2 2 12" xfId="19171" xr:uid="{00000000-0005-0000-0000-0000144A0000}"/>
    <cellStyle name="Note 2 2 2 2 12 2" xfId="19172" xr:uid="{00000000-0005-0000-0000-0000154A0000}"/>
    <cellStyle name="Note 2 2 2 2 12 3" xfId="19173" xr:uid="{00000000-0005-0000-0000-0000164A0000}"/>
    <cellStyle name="Note 2 2 2 2 12 4" xfId="19174" xr:uid="{00000000-0005-0000-0000-0000174A0000}"/>
    <cellStyle name="Note 2 2 2 2 12 5" xfId="19175" xr:uid="{00000000-0005-0000-0000-0000184A0000}"/>
    <cellStyle name="Note 2 2 2 2 13" xfId="19176" xr:uid="{00000000-0005-0000-0000-0000194A0000}"/>
    <cellStyle name="Note 2 2 2 2 13 2" xfId="19177" xr:uid="{00000000-0005-0000-0000-00001A4A0000}"/>
    <cellStyle name="Note 2 2 2 2 13 3" xfId="19178" xr:uid="{00000000-0005-0000-0000-00001B4A0000}"/>
    <cellStyle name="Note 2 2 2 2 13 4" xfId="19179" xr:uid="{00000000-0005-0000-0000-00001C4A0000}"/>
    <cellStyle name="Note 2 2 2 2 13 5" xfId="19180" xr:uid="{00000000-0005-0000-0000-00001D4A0000}"/>
    <cellStyle name="Note 2 2 2 2 14" xfId="19181" xr:uid="{00000000-0005-0000-0000-00001E4A0000}"/>
    <cellStyle name="Note 2 2 2 2 14 2" xfId="19182" xr:uid="{00000000-0005-0000-0000-00001F4A0000}"/>
    <cellStyle name="Note 2 2 2 2 14 3" xfId="19183" xr:uid="{00000000-0005-0000-0000-0000204A0000}"/>
    <cellStyle name="Note 2 2 2 2 14 4" xfId="19184" xr:uid="{00000000-0005-0000-0000-0000214A0000}"/>
    <cellStyle name="Note 2 2 2 2 14 5" xfId="19185" xr:uid="{00000000-0005-0000-0000-0000224A0000}"/>
    <cellStyle name="Note 2 2 2 2 15" xfId="19186" xr:uid="{00000000-0005-0000-0000-0000234A0000}"/>
    <cellStyle name="Note 2 2 2 2 15 2" xfId="19187" xr:uid="{00000000-0005-0000-0000-0000244A0000}"/>
    <cellStyle name="Note 2 2 2 2 15 3" xfId="19188" xr:uid="{00000000-0005-0000-0000-0000254A0000}"/>
    <cellStyle name="Note 2 2 2 2 15 4" xfId="19189" xr:uid="{00000000-0005-0000-0000-0000264A0000}"/>
    <cellStyle name="Note 2 2 2 2 15 5" xfId="19190" xr:uid="{00000000-0005-0000-0000-0000274A0000}"/>
    <cellStyle name="Note 2 2 2 2 16" xfId="19191" xr:uid="{00000000-0005-0000-0000-0000284A0000}"/>
    <cellStyle name="Note 2 2 2 2 16 2" xfId="19192" xr:uid="{00000000-0005-0000-0000-0000294A0000}"/>
    <cellStyle name="Note 2 2 2 2 16 3" xfId="19193" xr:uid="{00000000-0005-0000-0000-00002A4A0000}"/>
    <cellStyle name="Note 2 2 2 2 16 4" xfId="19194" xr:uid="{00000000-0005-0000-0000-00002B4A0000}"/>
    <cellStyle name="Note 2 2 2 2 16 5" xfId="19195" xr:uid="{00000000-0005-0000-0000-00002C4A0000}"/>
    <cellStyle name="Note 2 2 2 2 17" xfId="19196" xr:uid="{00000000-0005-0000-0000-00002D4A0000}"/>
    <cellStyle name="Note 2 2 2 2 17 2" xfId="19197" xr:uid="{00000000-0005-0000-0000-00002E4A0000}"/>
    <cellStyle name="Note 2 2 2 2 17 3" xfId="19198" xr:uid="{00000000-0005-0000-0000-00002F4A0000}"/>
    <cellStyle name="Note 2 2 2 2 17 4" xfId="19199" xr:uid="{00000000-0005-0000-0000-0000304A0000}"/>
    <cellStyle name="Note 2 2 2 2 17 5" xfId="19200" xr:uid="{00000000-0005-0000-0000-0000314A0000}"/>
    <cellStyle name="Note 2 2 2 2 18" xfId="19201" xr:uid="{00000000-0005-0000-0000-0000324A0000}"/>
    <cellStyle name="Note 2 2 2 2 2" xfId="19202" xr:uid="{00000000-0005-0000-0000-0000334A0000}"/>
    <cellStyle name="Note 2 2 2 2 2 10" xfId="19203" xr:uid="{00000000-0005-0000-0000-0000344A0000}"/>
    <cellStyle name="Note 2 2 2 2 2 10 2" xfId="19204" xr:uid="{00000000-0005-0000-0000-0000354A0000}"/>
    <cellStyle name="Note 2 2 2 2 2 10 3" xfId="19205" xr:uid="{00000000-0005-0000-0000-0000364A0000}"/>
    <cellStyle name="Note 2 2 2 2 2 10 4" xfId="19206" xr:uid="{00000000-0005-0000-0000-0000374A0000}"/>
    <cellStyle name="Note 2 2 2 2 2 10 5" xfId="19207" xr:uid="{00000000-0005-0000-0000-0000384A0000}"/>
    <cellStyle name="Note 2 2 2 2 2 11" xfId="19208" xr:uid="{00000000-0005-0000-0000-0000394A0000}"/>
    <cellStyle name="Note 2 2 2 2 2 11 2" xfId="19209" xr:uid="{00000000-0005-0000-0000-00003A4A0000}"/>
    <cellStyle name="Note 2 2 2 2 2 11 3" xfId="19210" xr:uid="{00000000-0005-0000-0000-00003B4A0000}"/>
    <cellStyle name="Note 2 2 2 2 2 11 4" xfId="19211" xr:uid="{00000000-0005-0000-0000-00003C4A0000}"/>
    <cellStyle name="Note 2 2 2 2 2 11 5" xfId="19212" xr:uid="{00000000-0005-0000-0000-00003D4A0000}"/>
    <cellStyle name="Note 2 2 2 2 2 12" xfId="19213" xr:uid="{00000000-0005-0000-0000-00003E4A0000}"/>
    <cellStyle name="Note 2 2 2 2 2 12 2" xfId="19214" xr:uid="{00000000-0005-0000-0000-00003F4A0000}"/>
    <cellStyle name="Note 2 2 2 2 2 12 3" xfId="19215" xr:uid="{00000000-0005-0000-0000-0000404A0000}"/>
    <cellStyle name="Note 2 2 2 2 2 12 4" xfId="19216" xr:uid="{00000000-0005-0000-0000-0000414A0000}"/>
    <cellStyle name="Note 2 2 2 2 2 12 5" xfId="19217" xr:uid="{00000000-0005-0000-0000-0000424A0000}"/>
    <cellStyle name="Note 2 2 2 2 2 13" xfId="19218" xr:uid="{00000000-0005-0000-0000-0000434A0000}"/>
    <cellStyle name="Note 2 2 2 2 2 13 2" xfId="19219" xr:uid="{00000000-0005-0000-0000-0000444A0000}"/>
    <cellStyle name="Note 2 2 2 2 2 13 3" xfId="19220" xr:uid="{00000000-0005-0000-0000-0000454A0000}"/>
    <cellStyle name="Note 2 2 2 2 2 13 4" xfId="19221" xr:uid="{00000000-0005-0000-0000-0000464A0000}"/>
    <cellStyle name="Note 2 2 2 2 2 13 5" xfId="19222" xr:uid="{00000000-0005-0000-0000-0000474A0000}"/>
    <cellStyle name="Note 2 2 2 2 2 14" xfId="19223" xr:uid="{00000000-0005-0000-0000-0000484A0000}"/>
    <cellStyle name="Note 2 2 2 2 2 14 2" xfId="19224" xr:uid="{00000000-0005-0000-0000-0000494A0000}"/>
    <cellStyle name="Note 2 2 2 2 2 14 3" xfId="19225" xr:uid="{00000000-0005-0000-0000-00004A4A0000}"/>
    <cellStyle name="Note 2 2 2 2 2 14 4" xfId="19226" xr:uid="{00000000-0005-0000-0000-00004B4A0000}"/>
    <cellStyle name="Note 2 2 2 2 2 14 5" xfId="19227" xr:uid="{00000000-0005-0000-0000-00004C4A0000}"/>
    <cellStyle name="Note 2 2 2 2 2 15" xfId="19228" xr:uid="{00000000-0005-0000-0000-00004D4A0000}"/>
    <cellStyle name="Note 2 2 2 2 2 15 2" xfId="19229" xr:uid="{00000000-0005-0000-0000-00004E4A0000}"/>
    <cellStyle name="Note 2 2 2 2 2 15 3" xfId="19230" xr:uid="{00000000-0005-0000-0000-00004F4A0000}"/>
    <cellStyle name="Note 2 2 2 2 2 15 4" xfId="19231" xr:uid="{00000000-0005-0000-0000-0000504A0000}"/>
    <cellStyle name="Note 2 2 2 2 2 15 5" xfId="19232" xr:uid="{00000000-0005-0000-0000-0000514A0000}"/>
    <cellStyle name="Note 2 2 2 2 2 16" xfId="19233" xr:uid="{00000000-0005-0000-0000-0000524A0000}"/>
    <cellStyle name="Note 2 2 2 2 2 16 2" xfId="19234" xr:uid="{00000000-0005-0000-0000-0000534A0000}"/>
    <cellStyle name="Note 2 2 2 2 2 16 3" xfId="19235" xr:uid="{00000000-0005-0000-0000-0000544A0000}"/>
    <cellStyle name="Note 2 2 2 2 2 16 4" xfId="19236" xr:uid="{00000000-0005-0000-0000-0000554A0000}"/>
    <cellStyle name="Note 2 2 2 2 2 16 5" xfId="19237" xr:uid="{00000000-0005-0000-0000-0000564A0000}"/>
    <cellStyle name="Note 2 2 2 2 2 17" xfId="19238" xr:uid="{00000000-0005-0000-0000-0000574A0000}"/>
    <cellStyle name="Note 2 2 2 2 2 17 2" xfId="19239" xr:uid="{00000000-0005-0000-0000-0000584A0000}"/>
    <cellStyle name="Note 2 2 2 2 2 17 3" xfId="19240" xr:uid="{00000000-0005-0000-0000-0000594A0000}"/>
    <cellStyle name="Note 2 2 2 2 2 17 4" xfId="19241" xr:uid="{00000000-0005-0000-0000-00005A4A0000}"/>
    <cellStyle name="Note 2 2 2 2 2 17 5" xfId="19242" xr:uid="{00000000-0005-0000-0000-00005B4A0000}"/>
    <cellStyle name="Note 2 2 2 2 2 18" xfId="19243" xr:uid="{00000000-0005-0000-0000-00005C4A0000}"/>
    <cellStyle name="Note 2 2 2 2 2 2" xfId="19244" xr:uid="{00000000-0005-0000-0000-00005D4A0000}"/>
    <cellStyle name="Note 2 2 2 2 2 2 2" xfId="19245" xr:uid="{00000000-0005-0000-0000-00005E4A0000}"/>
    <cellStyle name="Note 2 2 2 2 2 2 2 2" xfId="19246" xr:uid="{00000000-0005-0000-0000-00005F4A0000}"/>
    <cellStyle name="Note 2 2 2 2 2 2 2 3" xfId="19247" xr:uid="{00000000-0005-0000-0000-0000604A0000}"/>
    <cellStyle name="Note 2 2 2 2 2 2 2 4" xfId="19248" xr:uid="{00000000-0005-0000-0000-0000614A0000}"/>
    <cellStyle name="Note 2 2 2 2 2 2 2 5" xfId="19249" xr:uid="{00000000-0005-0000-0000-0000624A0000}"/>
    <cellStyle name="Note 2 2 2 2 2 2 2 6" xfId="19250" xr:uid="{00000000-0005-0000-0000-0000634A0000}"/>
    <cellStyle name="Note 2 2 2 2 2 2 2 7" xfId="19251" xr:uid="{00000000-0005-0000-0000-0000644A0000}"/>
    <cellStyle name="Note 2 2 2 2 2 2 3" xfId="19252" xr:uid="{00000000-0005-0000-0000-0000654A0000}"/>
    <cellStyle name="Note 2 2 2 2 2 2 4" xfId="19253" xr:uid="{00000000-0005-0000-0000-0000664A0000}"/>
    <cellStyle name="Note 2 2 2 2 2 2 5" xfId="19254" xr:uid="{00000000-0005-0000-0000-0000674A0000}"/>
    <cellStyle name="Note 2 2 2 2 2 3" xfId="19255" xr:uid="{00000000-0005-0000-0000-0000684A0000}"/>
    <cellStyle name="Note 2 2 2 2 2 3 2" xfId="19256" xr:uid="{00000000-0005-0000-0000-0000694A0000}"/>
    <cellStyle name="Note 2 2 2 2 2 3 2 2" xfId="19257" xr:uid="{00000000-0005-0000-0000-00006A4A0000}"/>
    <cellStyle name="Note 2 2 2 2 2 3 2 3" xfId="19258" xr:uid="{00000000-0005-0000-0000-00006B4A0000}"/>
    <cellStyle name="Note 2 2 2 2 2 3 2 4" xfId="19259" xr:uid="{00000000-0005-0000-0000-00006C4A0000}"/>
    <cellStyle name="Note 2 2 2 2 2 3 2 5" xfId="19260" xr:uid="{00000000-0005-0000-0000-00006D4A0000}"/>
    <cellStyle name="Note 2 2 2 2 2 3 2 6" xfId="19261" xr:uid="{00000000-0005-0000-0000-00006E4A0000}"/>
    <cellStyle name="Note 2 2 2 2 2 3 2 7" xfId="19262" xr:uid="{00000000-0005-0000-0000-00006F4A0000}"/>
    <cellStyle name="Note 2 2 2 2 2 3 3" xfId="19263" xr:uid="{00000000-0005-0000-0000-0000704A0000}"/>
    <cellStyle name="Note 2 2 2 2 2 3 4" xfId="19264" xr:uid="{00000000-0005-0000-0000-0000714A0000}"/>
    <cellStyle name="Note 2 2 2 2 2 3 5" xfId="19265" xr:uid="{00000000-0005-0000-0000-0000724A0000}"/>
    <cellStyle name="Note 2 2 2 2 2 4" xfId="19266" xr:uid="{00000000-0005-0000-0000-0000734A0000}"/>
    <cellStyle name="Note 2 2 2 2 2 4 2" xfId="19267" xr:uid="{00000000-0005-0000-0000-0000744A0000}"/>
    <cellStyle name="Note 2 2 2 2 2 4 2 2" xfId="19268" xr:uid="{00000000-0005-0000-0000-0000754A0000}"/>
    <cellStyle name="Note 2 2 2 2 2 4 2 3" xfId="19269" xr:uid="{00000000-0005-0000-0000-0000764A0000}"/>
    <cellStyle name="Note 2 2 2 2 2 4 2 4" xfId="19270" xr:uid="{00000000-0005-0000-0000-0000774A0000}"/>
    <cellStyle name="Note 2 2 2 2 2 4 2 5" xfId="19271" xr:uid="{00000000-0005-0000-0000-0000784A0000}"/>
    <cellStyle name="Note 2 2 2 2 2 4 2 6" xfId="19272" xr:uid="{00000000-0005-0000-0000-0000794A0000}"/>
    <cellStyle name="Note 2 2 2 2 2 4 2 7" xfId="19273" xr:uid="{00000000-0005-0000-0000-00007A4A0000}"/>
    <cellStyle name="Note 2 2 2 2 2 4 3" xfId="19274" xr:uid="{00000000-0005-0000-0000-00007B4A0000}"/>
    <cellStyle name="Note 2 2 2 2 2 4 4" xfId="19275" xr:uid="{00000000-0005-0000-0000-00007C4A0000}"/>
    <cellStyle name="Note 2 2 2 2 2 4 5" xfId="19276" xr:uid="{00000000-0005-0000-0000-00007D4A0000}"/>
    <cellStyle name="Note 2 2 2 2 2 5" xfId="19277" xr:uid="{00000000-0005-0000-0000-00007E4A0000}"/>
    <cellStyle name="Note 2 2 2 2 2 5 2" xfId="19278" xr:uid="{00000000-0005-0000-0000-00007F4A0000}"/>
    <cellStyle name="Note 2 2 2 2 2 5 3" xfId="19279" xr:uid="{00000000-0005-0000-0000-0000804A0000}"/>
    <cellStyle name="Note 2 2 2 2 2 5 4" xfId="19280" xr:uid="{00000000-0005-0000-0000-0000814A0000}"/>
    <cellStyle name="Note 2 2 2 2 2 5 5" xfId="19281" xr:uid="{00000000-0005-0000-0000-0000824A0000}"/>
    <cellStyle name="Note 2 2 2 2 2 5 6" xfId="19282" xr:uid="{00000000-0005-0000-0000-0000834A0000}"/>
    <cellStyle name="Note 2 2 2 2 2 5 7" xfId="19283" xr:uid="{00000000-0005-0000-0000-0000844A0000}"/>
    <cellStyle name="Note 2 2 2 2 2 5 8" xfId="19284" xr:uid="{00000000-0005-0000-0000-0000854A0000}"/>
    <cellStyle name="Note 2 2 2 2 2 6" xfId="19285" xr:uid="{00000000-0005-0000-0000-0000864A0000}"/>
    <cellStyle name="Note 2 2 2 2 2 6 2" xfId="19286" xr:uid="{00000000-0005-0000-0000-0000874A0000}"/>
    <cellStyle name="Note 2 2 2 2 2 6 3" xfId="19287" xr:uid="{00000000-0005-0000-0000-0000884A0000}"/>
    <cellStyle name="Note 2 2 2 2 2 6 4" xfId="19288" xr:uid="{00000000-0005-0000-0000-0000894A0000}"/>
    <cellStyle name="Note 2 2 2 2 2 6 5" xfId="19289" xr:uid="{00000000-0005-0000-0000-00008A4A0000}"/>
    <cellStyle name="Note 2 2 2 2 2 6 6" xfId="19290" xr:uid="{00000000-0005-0000-0000-00008B4A0000}"/>
    <cellStyle name="Note 2 2 2 2 2 6 7" xfId="19291" xr:uid="{00000000-0005-0000-0000-00008C4A0000}"/>
    <cellStyle name="Note 2 2 2 2 2 7" xfId="19292" xr:uid="{00000000-0005-0000-0000-00008D4A0000}"/>
    <cellStyle name="Note 2 2 2 2 2 7 2" xfId="19293" xr:uid="{00000000-0005-0000-0000-00008E4A0000}"/>
    <cellStyle name="Note 2 2 2 2 2 7 3" xfId="19294" xr:uid="{00000000-0005-0000-0000-00008F4A0000}"/>
    <cellStyle name="Note 2 2 2 2 2 7 4" xfId="19295" xr:uid="{00000000-0005-0000-0000-0000904A0000}"/>
    <cellStyle name="Note 2 2 2 2 2 7 5" xfId="19296" xr:uid="{00000000-0005-0000-0000-0000914A0000}"/>
    <cellStyle name="Note 2 2 2 2 2 8" xfId="19297" xr:uid="{00000000-0005-0000-0000-0000924A0000}"/>
    <cellStyle name="Note 2 2 2 2 2 8 2" xfId="19298" xr:uid="{00000000-0005-0000-0000-0000934A0000}"/>
    <cellStyle name="Note 2 2 2 2 2 8 3" xfId="19299" xr:uid="{00000000-0005-0000-0000-0000944A0000}"/>
    <cellStyle name="Note 2 2 2 2 2 8 4" xfId="19300" xr:uid="{00000000-0005-0000-0000-0000954A0000}"/>
    <cellStyle name="Note 2 2 2 2 2 8 5" xfId="19301" xr:uid="{00000000-0005-0000-0000-0000964A0000}"/>
    <cellStyle name="Note 2 2 2 2 2 9" xfId="19302" xr:uid="{00000000-0005-0000-0000-0000974A0000}"/>
    <cellStyle name="Note 2 2 2 2 2 9 2" xfId="19303" xr:uid="{00000000-0005-0000-0000-0000984A0000}"/>
    <cellStyle name="Note 2 2 2 2 2 9 3" xfId="19304" xr:uid="{00000000-0005-0000-0000-0000994A0000}"/>
    <cellStyle name="Note 2 2 2 2 2 9 4" xfId="19305" xr:uid="{00000000-0005-0000-0000-00009A4A0000}"/>
    <cellStyle name="Note 2 2 2 2 2 9 5" xfId="19306" xr:uid="{00000000-0005-0000-0000-00009B4A0000}"/>
    <cellStyle name="Note 2 2 2 2 3" xfId="19307" xr:uid="{00000000-0005-0000-0000-00009C4A0000}"/>
    <cellStyle name="Note 2 2 2 2 3 10" xfId="19308" xr:uid="{00000000-0005-0000-0000-00009D4A0000}"/>
    <cellStyle name="Note 2 2 2 2 3 2" xfId="19309" xr:uid="{00000000-0005-0000-0000-00009E4A0000}"/>
    <cellStyle name="Note 2 2 2 2 3 2 2" xfId="19310" xr:uid="{00000000-0005-0000-0000-00009F4A0000}"/>
    <cellStyle name="Note 2 2 2 2 3 2 2 2" xfId="19311" xr:uid="{00000000-0005-0000-0000-0000A04A0000}"/>
    <cellStyle name="Note 2 2 2 2 3 2 2 3" xfId="19312" xr:uid="{00000000-0005-0000-0000-0000A14A0000}"/>
    <cellStyle name="Note 2 2 2 2 3 2 2 4" xfId="19313" xr:uid="{00000000-0005-0000-0000-0000A24A0000}"/>
    <cellStyle name="Note 2 2 2 2 3 2 2 5" xfId="19314" xr:uid="{00000000-0005-0000-0000-0000A34A0000}"/>
    <cellStyle name="Note 2 2 2 2 3 2 2 6" xfId="19315" xr:uid="{00000000-0005-0000-0000-0000A44A0000}"/>
    <cellStyle name="Note 2 2 2 2 3 2 2 7" xfId="19316" xr:uid="{00000000-0005-0000-0000-0000A54A0000}"/>
    <cellStyle name="Note 2 2 2 2 3 2 3" xfId="19317" xr:uid="{00000000-0005-0000-0000-0000A64A0000}"/>
    <cellStyle name="Note 2 2 2 2 3 2 4" xfId="19318" xr:uid="{00000000-0005-0000-0000-0000A74A0000}"/>
    <cellStyle name="Note 2 2 2 2 3 3" xfId="19319" xr:uid="{00000000-0005-0000-0000-0000A84A0000}"/>
    <cellStyle name="Note 2 2 2 2 3 3 2" xfId="19320" xr:uid="{00000000-0005-0000-0000-0000A94A0000}"/>
    <cellStyle name="Note 2 2 2 2 3 3 2 2" xfId="19321" xr:uid="{00000000-0005-0000-0000-0000AA4A0000}"/>
    <cellStyle name="Note 2 2 2 2 3 3 2 3" xfId="19322" xr:uid="{00000000-0005-0000-0000-0000AB4A0000}"/>
    <cellStyle name="Note 2 2 2 2 3 3 2 4" xfId="19323" xr:uid="{00000000-0005-0000-0000-0000AC4A0000}"/>
    <cellStyle name="Note 2 2 2 2 3 3 2 5" xfId="19324" xr:uid="{00000000-0005-0000-0000-0000AD4A0000}"/>
    <cellStyle name="Note 2 2 2 2 3 3 2 6" xfId="19325" xr:uid="{00000000-0005-0000-0000-0000AE4A0000}"/>
    <cellStyle name="Note 2 2 2 2 3 3 2 7" xfId="19326" xr:uid="{00000000-0005-0000-0000-0000AF4A0000}"/>
    <cellStyle name="Note 2 2 2 2 3 3 3" xfId="19327" xr:uid="{00000000-0005-0000-0000-0000B04A0000}"/>
    <cellStyle name="Note 2 2 2 2 3 3 4" xfId="19328" xr:uid="{00000000-0005-0000-0000-0000B14A0000}"/>
    <cellStyle name="Note 2 2 2 2 3 4" xfId="19329" xr:uid="{00000000-0005-0000-0000-0000B24A0000}"/>
    <cellStyle name="Note 2 2 2 2 3 4 2" xfId="19330" xr:uid="{00000000-0005-0000-0000-0000B34A0000}"/>
    <cellStyle name="Note 2 2 2 2 3 4 2 2" xfId="19331" xr:uid="{00000000-0005-0000-0000-0000B44A0000}"/>
    <cellStyle name="Note 2 2 2 2 3 4 2 3" xfId="19332" xr:uid="{00000000-0005-0000-0000-0000B54A0000}"/>
    <cellStyle name="Note 2 2 2 2 3 4 2 4" xfId="19333" xr:uid="{00000000-0005-0000-0000-0000B64A0000}"/>
    <cellStyle name="Note 2 2 2 2 3 4 2 5" xfId="19334" xr:uid="{00000000-0005-0000-0000-0000B74A0000}"/>
    <cellStyle name="Note 2 2 2 2 3 4 2 6" xfId="19335" xr:uid="{00000000-0005-0000-0000-0000B84A0000}"/>
    <cellStyle name="Note 2 2 2 2 3 4 2 7" xfId="19336" xr:uid="{00000000-0005-0000-0000-0000B94A0000}"/>
    <cellStyle name="Note 2 2 2 2 3 4 3" xfId="19337" xr:uid="{00000000-0005-0000-0000-0000BA4A0000}"/>
    <cellStyle name="Note 2 2 2 2 3 4 4" xfId="19338" xr:uid="{00000000-0005-0000-0000-0000BB4A0000}"/>
    <cellStyle name="Note 2 2 2 2 3 5" xfId="19339" xr:uid="{00000000-0005-0000-0000-0000BC4A0000}"/>
    <cellStyle name="Note 2 2 2 2 3 5 2" xfId="19340" xr:uid="{00000000-0005-0000-0000-0000BD4A0000}"/>
    <cellStyle name="Note 2 2 2 2 3 5 3" xfId="19341" xr:uid="{00000000-0005-0000-0000-0000BE4A0000}"/>
    <cellStyle name="Note 2 2 2 2 3 5 4" xfId="19342" xr:uid="{00000000-0005-0000-0000-0000BF4A0000}"/>
    <cellStyle name="Note 2 2 2 2 3 5 5" xfId="19343" xr:uid="{00000000-0005-0000-0000-0000C04A0000}"/>
    <cellStyle name="Note 2 2 2 2 3 5 6" xfId="19344" xr:uid="{00000000-0005-0000-0000-0000C14A0000}"/>
    <cellStyle name="Note 2 2 2 2 3 5 7" xfId="19345" xr:uid="{00000000-0005-0000-0000-0000C24A0000}"/>
    <cellStyle name="Note 2 2 2 2 3 5 8" xfId="19346" xr:uid="{00000000-0005-0000-0000-0000C34A0000}"/>
    <cellStyle name="Note 2 2 2 2 3 6" xfId="19347" xr:uid="{00000000-0005-0000-0000-0000C44A0000}"/>
    <cellStyle name="Note 2 2 2 2 3 6 2" xfId="19348" xr:uid="{00000000-0005-0000-0000-0000C54A0000}"/>
    <cellStyle name="Note 2 2 2 2 3 6 3" xfId="19349" xr:uid="{00000000-0005-0000-0000-0000C64A0000}"/>
    <cellStyle name="Note 2 2 2 2 3 6 4" xfId="19350" xr:uid="{00000000-0005-0000-0000-0000C74A0000}"/>
    <cellStyle name="Note 2 2 2 2 3 6 5" xfId="19351" xr:uid="{00000000-0005-0000-0000-0000C84A0000}"/>
    <cellStyle name="Note 2 2 2 2 3 6 6" xfId="19352" xr:uid="{00000000-0005-0000-0000-0000C94A0000}"/>
    <cellStyle name="Note 2 2 2 2 3 6 7" xfId="19353" xr:uid="{00000000-0005-0000-0000-0000CA4A0000}"/>
    <cellStyle name="Note 2 2 2 2 3 7" xfId="19354" xr:uid="{00000000-0005-0000-0000-0000CB4A0000}"/>
    <cellStyle name="Note 2 2 2 2 3 8" xfId="19355" xr:uid="{00000000-0005-0000-0000-0000CC4A0000}"/>
    <cellStyle name="Note 2 2 2 2 3 9" xfId="19356" xr:uid="{00000000-0005-0000-0000-0000CD4A0000}"/>
    <cellStyle name="Note 2 2 2 2 4" xfId="19357" xr:uid="{00000000-0005-0000-0000-0000CE4A0000}"/>
    <cellStyle name="Note 2 2 2 2 4 2" xfId="19358" xr:uid="{00000000-0005-0000-0000-0000CF4A0000}"/>
    <cellStyle name="Note 2 2 2 2 4 2 2" xfId="19359" xr:uid="{00000000-0005-0000-0000-0000D04A0000}"/>
    <cellStyle name="Note 2 2 2 2 4 2 3" xfId="19360" xr:uid="{00000000-0005-0000-0000-0000D14A0000}"/>
    <cellStyle name="Note 2 2 2 2 4 2 4" xfId="19361" xr:uid="{00000000-0005-0000-0000-0000D24A0000}"/>
    <cellStyle name="Note 2 2 2 2 4 2 5" xfId="19362" xr:uid="{00000000-0005-0000-0000-0000D34A0000}"/>
    <cellStyle name="Note 2 2 2 2 4 2 6" xfId="19363" xr:uid="{00000000-0005-0000-0000-0000D44A0000}"/>
    <cellStyle name="Note 2 2 2 2 4 2 7" xfId="19364" xr:uid="{00000000-0005-0000-0000-0000D54A0000}"/>
    <cellStyle name="Note 2 2 2 2 4 3" xfId="19365" xr:uid="{00000000-0005-0000-0000-0000D64A0000}"/>
    <cellStyle name="Note 2 2 2 2 4 4" xfId="19366" xr:uid="{00000000-0005-0000-0000-0000D74A0000}"/>
    <cellStyle name="Note 2 2 2 2 4 5" xfId="19367" xr:uid="{00000000-0005-0000-0000-0000D84A0000}"/>
    <cellStyle name="Note 2 2 2 2 5" xfId="19368" xr:uid="{00000000-0005-0000-0000-0000D94A0000}"/>
    <cellStyle name="Note 2 2 2 2 5 2" xfId="19369" xr:uid="{00000000-0005-0000-0000-0000DA4A0000}"/>
    <cellStyle name="Note 2 2 2 2 5 2 2" xfId="19370" xr:uid="{00000000-0005-0000-0000-0000DB4A0000}"/>
    <cellStyle name="Note 2 2 2 2 5 2 3" xfId="19371" xr:uid="{00000000-0005-0000-0000-0000DC4A0000}"/>
    <cellStyle name="Note 2 2 2 2 5 2 4" xfId="19372" xr:uid="{00000000-0005-0000-0000-0000DD4A0000}"/>
    <cellStyle name="Note 2 2 2 2 5 2 5" xfId="19373" xr:uid="{00000000-0005-0000-0000-0000DE4A0000}"/>
    <cellStyle name="Note 2 2 2 2 5 2 6" xfId="19374" xr:uid="{00000000-0005-0000-0000-0000DF4A0000}"/>
    <cellStyle name="Note 2 2 2 2 5 2 7" xfId="19375" xr:uid="{00000000-0005-0000-0000-0000E04A0000}"/>
    <cellStyle name="Note 2 2 2 2 5 3" xfId="19376" xr:uid="{00000000-0005-0000-0000-0000E14A0000}"/>
    <cellStyle name="Note 2 2 2 2 5 4" xfId="19377" xr:uid="{00000000-0005-0000-0000-0000E24A0000}"/>
    <cellStyle name="Note 2 2 2 2 5 5" xfId="19378" xr:uid="{00000000-0005-0000-0000-0000E34A0000}"/>
    <cellStyle name="Note 2 2 2 2 6" xfId="19379" xr:uid="{00000000-0005-0000-0000-0000E44A0000}"/>
    <cellStyle name="Note 2 2 2 2 6 2" xfId="19380" xr:uid="{00000000-0005-0000-0000-0000E54A0000}"/>
    <cellStyle name="Note 2 2 2 2 6 2 2" xfId="19381" xr:uid="{00000000-0005-0000-0000-0000E64A0000}"/>
    <cellStyle name="Note 2 2 2 2 6 2 3" xfId="19382" xr:uid="{00000000-0005-0000-0000-0000E74A0000}"/>
    <cellStyle name="Note 2 2 2 2 6 2 4" xfId="19383" xr:uid="{00000000-0005-0000-0000-0000E84A0000}"/>
    <cellStyle name="Note 2 2 2 2 6 2 5" xfId="19384" xr:uid="{00000000-0005-0000-0000-0000E94A0000}"/>
    <cellStyle name="Note 2 2 2 2 6 2 6" xfId="19385" xr:uid="{00000000-0005-0000-0000-0000EA4A0000}"/>
    <cellStyle name="Note 2 2 2 2 6 2 7" xfId="19386" xr:uid="{00000000-0005-0000-0000-0000EB4A0000}"/>
    <cellStyle name="Note 2 2 2 2 6 3" xfId="19387" xr:uid="{00000000-0005-0000-0000-0000EC4A0000}"/>
    <cellStyle name="Note 2 2 2 2 6 4" xfId="19388" xr:uid="{00000000-0005-0000-0000-0000ED4A0000}"/>
    <cellStyle name="Note 2 2 2 2 6 5" xfId="19389" xr:uid="{00000000-0005-0000-0000-0000EE4A0000}"/>
    <cellStyle name="Note 2 2 2 2 7" xfId="19390" xr:uid="{00000000-0005-0000-0000-0000EF4A0000}"/>
    <cellStyle name="Note 2 2 2 2 7 2" xfId="19391" xr:uid="{00000000-0005-0000-0000-0000F04A0000}"/>
    <cellStyle name="Note 2 2 2 2 7 2 2" xfId="19392" xr:uid="{00000000-0005-0000-0000-0000F14A0000}"/>
    <cellStyle name="Note 2 2 2 2 7 2 3" xfId="19393" xr:uid="{00000000-0005-0000-0000-0000F24A0000}"/>
    <cellStyle name="Note 2 2 2 2 7 2 4" xfId="19394" xr:uid="{00000000-0005-0000-0000-0000F34A0000}"/>
    <cellStyle name="Note 2 2 2 2 7 2 5" xfId="19395" xr:uid="{00000000-0005-0000-0000-0000F44A0000}"/>
    <cellStyle name="Note 2 2 2 2 7 2 6" xfId="19396" xr:uid="{00000000-0005-0000-0000-0000F54A0000}"/>
    <cellStyle name="Note 2 2 2 2 7 2 7" xfId="19397" xr:uid="{00000000-0005-0000-0000-0000F64A0000}"/>
    <cellStyle name="Note 2 2 2 2 7 3" xfId="19398" xr:uid="{00000000-0005-0000-0000-0000F74A0000}"/>
    <cellStyle name="Note 2 2 2 2 7 4" xfId="19399" xr:uid="{00000000-0005-0000-0000-0000F84A0000}"/>
    <cellStyle name="Note 2 2 2 2 7 5" xfId="19400" xr:uid="{00000000-0005-0000-0000-0000F94A0000}"/>
    <cellStyle name="Note 2 2 2 2 8" xfId="19401" xr:uid="{00000000-0005-0000-0000-0000FA4A0000}"/>
    <cellStyle name="Note 2 2 2 2 8 2" xfId="19402" xr:uid="{00000000-0005-0000-0000-0000FB4A0000}"/>
    <cellStyle name="Note 2 2 2 2 8 3" xfId="19403" xr:uid="{00000000-0005-0000-0000-0000FC4A0000}"/>
    <cellStyle name="Note 2 2 2 2 8 4" xfId="19404" xr:uid="{00000000-0005-0000-0000-0000FD4A0000}"/>
    <cellStyle name="Note 2 2 2 2 8 5" xfId="19405" xr:uid="{00000000-0005-0000-0000-0000FE4A0000}"/>
    <cellStyle name="Note 2 2 2 2 8 6" xfId="19406" xr:uid="{00000000-0005-0000-0000-0000FF4A0000}"/>
    <cellStyle name="Note 2 2 2 2 8 7" xfId="19407" xr:uid="{00000000-0005-0000-0000-0000004B0000}"/>
    <cellStyle name="Note 2 2 2 2 8 8" xfId="19408" xr:uid="{00000000-0005-0000-0000-0000014B0000}"/>
    <cellStyle name="Note 2 2 2 2 9" xfId="19409" xr:uid="{00000000-0005-0000-0000-0000024B0000}"/>
    <cellStyle name="Note 2 2 2 2 9 2" xfId="19410" xr:uid="{00000000-0005-0000-0000-0000034B0000}"/>
    <cellStyle name="Note 2 2 2 2 9 3" xfId="19411" xr:uid="{00000000-0005-0000-0000-0000044B0000}"/>
    <cellStyle name="Note 2 2 2 2 9 4" xfId="19412" xr:uid="{00000000-0005-0000-0000-0000054B0000}"/>
    <cellStyle name="Note 2 2 2 2 9 5" xfId="19413" xr:uid="{00000000-0005-0000-0000-0000064B0000}"/>
    <cellStyle name="Note 2 2 2 2 9 6" xfId="19414" xr:uid="{00000000-0005-0000-0000-0000074B0000}"/>
    <cellStyle name="Note 2 2 2 2 9 7" xfId="19415" xr:uid="{00000000-0005-0000-0000-0000084B0000}"/>
    <cellStyle name="Note 2 2 2 3" xfId="19416" xr:uid="{00000000-0005-0000-0000-0000094B0000}"/>
    <cellStyle name="Note 2 2 2 3 10" xfId="19417" xr:uid="{00000000-0005-0000-0000-00000A4B0000}"/>
    <cellStyle name="Note 2 2 2 3 10 2" xfId="19418" xr:uid="{00000000-0005-0000-0000-00000B4B0000}"/>
    <cellStyle name="Note 2 2 2 3 10 3" xfId="19419" xr:uid="{00000000-0005-0000-0000-00000C4B0000}"/>
    <cellStyle name="Note 2 2 2 3 10 4" xfId="19420" xr:uid="{00000000-0005-0000-0000-00000D4B0000}"/>
    <cellStyle name="Note 2 2 2 3 10 5" xfId="19421" xr:uid="{00000000-0005-0000-0000-00000E4B0000}"/>
    <cellStyle name="Note 2 2 2 3 11" xfId="19422" xr:uid="{00000000-0005-0000-0000-00000F4B0000}"/>
    <cellStyle name="Note 2 2 2 3 11 2" xfId="19423" xr:uid="{00000000-0005-0000-0000-0000104B0000}"/>
    <cellStyle name="Note 2 2 2 3 11 3" xfId="19424" xr:uid="{00000000-0005-0000-0000-0000114B0000}"/>
    <cellStyle name="Note 2 2 2 3 11 4" xfId="19425" xr:uid="{00000000-0005-0000-0000-0000124B0000}"/>
    <cellStyle name="Note 2 2 2 3 11 5" xfId="19426" xr:uid="{00000000-0005-0000-0000-0000134B0000}"/>
    <cellStyle name="Note 2 2 2 3 12" xfId="19427" xr:uid="{00000000-0005-0000-0000-0000144B0000}"/>
    <cellStyle name="Note 2 2 2 3 12 2" xfId="19428" xr:uid="{00000000-0005-0000-0000-0000154B0000}"/>
    <cellStyle name="Note 2 2 2 3 12 3" xfId="19429" xr:uid="{00000000-0005-0000-0000-0000164B0000}"/>
    <cellStyle name="Note 2 2 2 3 12 4" xfId="19430" xr:uid="{00000000-0005-0000-0000-0000174B0000}"/>
    <cellStyle name="Note 2 2 2 3 12 5" xfId="19431" xr:uid="{00000000-0005-0000-0000-0000184B0000}"/>
    <cellStyle name="Note 2 2 2 3 13" xfId="19432" xr:uid="{00000000-0005-0000-0000-0000194B0000}"/>
    <cellStyle name="Note 2 2 2 3 13 2" xfId="19433" xr:uid="{00000000-0005-0000-0000-00001A4B0000}"/>
    <cellStyle name="Note 2 2 2 3 13 3" xfId="19434" xr:uid="{00000000-0005-0000-0000-00001B4B0000}"/>
    <cellStyle name="Note 2 2 2 3 13 4" xfId="19435" xr:uid="{00000000-0005-0000-0000-00001C4B0000}"/>
    <cellStyle name="Note 2 2 2 3 13 5" xfId="19436" xr:uid="{00000000-0005-0000-0000-00001D4B0000}"/>
    <cellStyle name="Note 2 2 2 3 14" xfId="19437" xr:uid="{00000000-0005-0000-0000-00001E4B0000}"/>
    <cellStyle name="Note 2 2 2 3 14 2" xfId="19438" xr:uid="{00000000-0005-0000-0000-00001F4B0000}"/>
    <cellStyle name="Note 2 2 2 3 14 3" xfId="19439" xr:uid="{00000000-0005-0000-0000-0000204B0000}"/>
    <cellStyle name="Note 2 2 2 3 14 4" xfId="19440" xr:uid="{00000000-0005-0000-0000-0000214B0000}"/>
    <cellStyle name="Note 2 2 2 3 14 5" xfId="19441" xr:uid="{00000000-0005-0000-0000-0000224B0000}"/>
    <cellStyle name="Note 2 2 2 3 15" xfId="19442" xr:uid="{00000000-0005-0000-0000-0000234B0000}"/>
    <cellStyle name="Note 2 2 2 3 15 2" xfId="19443" xr:uid="{00000000-0005-0000-0000-0000244B0000}"/>
    <cellStyle name="Note 2 2 2 3 15 3" xfId="19444" xr:uid="{00000000-0005-0000-0000-0000254B0000}"/>
    <cellStyle name="Note 2 2 2 3 15 4" xfId="19445" xr:uid="{00000000-0005-0000-0000-0000264B0000}"/>
    <cellStyle name="Note 2 2 2 3 15 5" xfId="19446" xr:uid="{00000000-0005-0000-0000-0000274B0000}"/>
    <cellStyle name="Note 2 2 2 3 16" xfId="19447" xr:uid="{00000000-0005-0000-0000-0000284B0000}"/>
    <cellStyle name="Note 2 2 2 3 16 2" xfId="19448" xr:uid="{00000000-0005-0000-0000-0000294B0000}"/>
    <cellStyle name="Note 2 2 2 3 16 3" xfId="19449" xr:uid="{00000000-0005-0000-0000-00002A4B0000}"/>
    <cellStyle name="Note 2 2 2 3 16 4" xfId="19450" xr:uid="{00000000-0005-0000-0000-00002B4B0000}"/>
    <cellStyle name="Note 2 2 2 3 16 5" xfId="19451" xr:uid="{00000000-0005-0000-0000-00002C4B0000}"/>
    <cellStyle name="Note 2 2 2 3 17" xfId="19452" xr:uid="{00000000-0005-0000-0000-00002D4B0000}"/>
    <cellStyle name="Note 2 2 2 3 17 2" xfId="19453" xr:uid="{00000000-0005-0000-0000-00002E4B0000}"/>
    <cellStyle name="Note 2 2 2 3 17 3" xfId="19454" xr:uid="{00000000-0005-0000-0000-00002F4B0000}"/>
    <cellStyle name="Note 2 2 2 3 17 4" xfId="19455" xr:uid="{00000000-0005-0000-0000-0000304B0000}"/>
    <cellStyle name="Note 2 2 2 3 17 5" xfId="19456" xr:uid="{00000000-0005-0000-0000-0000314B0000}"/>
    <cellStyle name="Note 2 2 2 3 18" xfId="19457" xr:uid="{00000000-0005-0000-0000-0000324B0000}"/>
    <cellStyle name="Note 2 2 2 3 2" xfId="19458" xr:uid="{00000000-0005-0000-0000-0000334B0000}"/>
    <cellStyle name="Note 2 2 2 3 2 10" xfId="19459" xr:uid="{00000000-0005-0000-0000-0000344B0000}"/>
    <cellStyle name="Note 2 2 2 3 2 10 2" xfId="19460" xr:uid="{00000000-0005-0000-0000-0000354B0000}"/>
    <cellStyle name="Note 2 2 2 3 2 10 3" xfId="19461" xr:uid="{00000000-0005-0000-0000-0000364B0000}"/>
    <cellStyle name="Note 2 2 2 3 2 10 4" xfId="19462" xr:uid="{00000000-0005-0000-0000-0000374B0000}"/>
    <cellStyle name="Note 2 2 2 3 2 10 5" xfId="19463" xr:uid="{00000000-0005-0000-0000-0000384B0000}"/>
    <cellStyle name="Note 2 2 2 3 2 11" xfId="19464" xr:uid="{00000000-0005-0000-0000-0000394B0000}"/>
    <cellStyle name="Note 2 2 2 3 2 11 2" xfId="19465" xr:uid="{00000000-0005-0000-0000-00003A4B0000}"/>
    <cellStyle name="Note 2 2 2 3 2 11 3" xfId="19466" xr:uid="{00000000-0005-0000-0000-00003B4B0000}"/>
    <cellStyle name="Note 2 2 2 3 2 11 4" xfId="19467" xr:uid="{00000000-0005-0000-0000-00003C4B0000}"/>
    <cellStyle name="Note 2 2 2 3 2 11 5" xfId="19468" xr:uid="{00000000-0005-0000-0000-00003D4B0000}"/>
    <cellStyle name="Note 2 2 2 3 2 12" xfId="19469" xr:uid="{00000000-0005-0000-0000-00003E4B0000}"/>
    <cellStyle name="Note 2 2 2 3 2 12 2" xfId="19470" xr:uid="{00000000-0005-0000-0000-00003F4B0000}"/>
    <cellStyle name="Note 2 2 2 3 2 12 3" xfId="19471" xr:uid="{00000000-0005-0000-0000-0000404B0000}"/>
    <cellStyle name="Note 2 2 2 3 2 12 4" xfId="19472" xr:uid="{00000000-0005-0000-0000-0000414B0000}"/>
    <cellStyle name="Note 2 2 2 3 2 12 5" xfId="19473" xr:uid="{00000000-0005-0000-0000-0000424B0000}"/>
    <cellStyle name="Note 2 2 2 3 2 13" xfId="19474" xr:uid="{00000000-0005-0000-0000-0000434B0000}"/>
    <cellStyle name="Note 2 2 2 3 2 13 2" xfId="19475" xr:uid="{00000000-0005-0000-0000-0000444B0000}"/>
    <cellStyle name="Note 2 2 2 3 2 13 3" xfId="19476" xr:uid="{00000000-0005-0000-0000-0000454B0000}"/>
    <cellStyle name="Note 2 2 2 3 2 13 4" xfId="19477" xr:uid="{00000000-0005-0000-0000-0000464B0000}"/>
    <cellStyle name="Note 2 2 2 3 2 13 5" xfId="19478" xr:uid="{00000000-0005-0000-0000-0000474B0000}"/>
    <cellStyle name="Note 2 2 2 3 2 14" xfId="19479" xr:uid="{00000000-0005-0000-0000-0000484B0000}"/>
    <cellStyle name="Note 2 2 2 3 2 14 2" xfId="19480" xr:uid="{00000000-0005-0000-0000-0000494B0000}"/>
    <cellStyle name="Note 2 2 2 3 2 14 3" xfId="19481" xr:uid="{00000000-0005-0000-0000-00004A4B0000}"/>
    <cellStyle name="Note 2 2 2 3 2 14 4" xfId="19482" xr:uid="{00000000-0005-0000-0000-00004B4B0000}"/>
    <cellStyle name="Note 2 2 2 3 2 14 5" xfId="19483" xr:uid="{00000000-0005-0000-0000-00004C4B0000}"/>
    <cellStyle name="Note 2 2 2 3 2 15" xfId="19484" xr:uid="{00000000-0005-0000-0000-00004D4B0000}"/>
    <cellStyle name="Note 2 2 2 3 2 15 2" xfId="19485" xr:uid="{00000000-0005-0000-0000-00004E4B0000}"/>
    <cellStyle name="Note 2 2 2 3 2 15 3" xfId="19486" xr:uid="{00000000-0005-0000-0000-00004F4B0000}"/>
    <cellStyle name="Note 2 2 2 3 2 15 4" xfId="19487" xr:uid="{00000000-0005-0000-0000-0000504B0000}"/>
    <cellStyle name="Note 2 2 2 3 2 15 5" xfId="19488" xr:uid="{00000000-0005-0000-0000-0000514B0000}"/>
    <cellStyle name="Note 2 2 2 3 2 16" xfId="19489" xr:uid="{00000000-0005-0000-0000-0000524B0000}"/>
    <cellStyle name="Note 2 2 2 3 2 16 2" xfId="19490" xr:uid="{00000000-0005-0000-0000-0000534B0000}"/>
    <cellStyle name="Note 2 2 2 3 2 16 3" xfId="19491" xr:uid="{00000000-0005-0000-0000-0000544B0000}"/>
    <cellStyle name="Note 2 2 2 3 2 16 4" xfId="19492" xr:uid="{00000000-0005-0000-0000-0000554B0000}"/>
    <cellStyle name="Note 2 2 2 3 2 16 5" xfId="19493" xr:uid="{00000000-0005-0000-0000-0000564B0000}"/>
    <cellStyle name="Note 2 2 2 3 2 17" xfId="19494" xr:uid="{00000000-0005-0000-0000-0000574B0000}"/>
    <cellStyle name="Note 2 2 2 3 2 17 2" xfId="19495" xr:uid="{00000000-0005-0000-0000-0000584B0000}"/>
    <cellStyle name="Note 2 2 2 3 2 17 3" xfId="19496" xr:uid="{00000000-0005-0000-0000-0000594B0000}"/>
    <cellStyle name="Note 2 2 2 3 2 17 4" xfId="19497" xr:uid="{00000000-0005-0000-0000-00005A4B0000}"/>
    <cellStyle name="Note 2 2 2 3 2 17 5" xfId="19498" xr:uid="{00000000-0005-0000-0000-00005B4B0000}"/>
    <cellStyle name="Note 2 2 2 3 2 18" xfId="19499" xr:uid="{00000000-0005-0000-0000-00005C4B0000}"/>
    <cellStyle name="Note 2 2 2 3 2 2" xfId="19500" xr:uid="{00000000-0005-0000-0000-00005D4B0000}"/>
    <cellStyle name="Note 2 2 2 3 2 2 2" xfId="19501" xr:uid="{00000000-0005-0000-0000-00005E4B0000}"/>
    <cellStyle name="Note 2 2 2 3 2 2 2 2" xfId="19502" xr:uid="{00000000-0005-0000-0000-00005F4B0000}"/>
    <cellStyle name="Note 2 2 2 3 2 2 2 3" xfId="19503" xr:uid="{00000000-0005-0000-0000-0000604B0000}"/>
    <cellStyle name="Note 2 2 2 3 2 2 2 4" xfId="19504" xr:uid="{00000000-0005-0000-0000-0000614B0000}"/>
    <cellStyle name="Note 2 2 2 3 2 2 2 5" xfId="19505" xr:uid="{00000000-0005-0000-0000-0000624B0000}"/>
    <cellStyle name="Note 2 2 2 3 2 2 2 6" xfId="19506" xr:uid="{00000000-0005-0000-0000-0000634B0000}"/>
    <cellStyle name="Note 2 2 2 3 2 2 2 7" xfId="19507" xr:uid="{00000000-0005-0000-0000-0000644B0000}"/>
    <cellStyle name="Note 2 2 2 3 2 2 3" xfId="19508" xr:uid="{00000000-0005-0000-0000-0000654B0000}"/>
    <cellStyle name="Note 2 2 2 3 2 2 4" xfId="19509" xr:uid="{00000000-0005-0000-0000-0000664B0000}"/>
    <cellStyle name="Note 2 2 2 3 2 2 5" xfId="19510" xr:uid="{00000000-0005-0000-0000-0000674B0000}"/>
    <cellStyle name="Note 2 2 2 3 2 3" xfId="19511" xr:uid="{00000000-0005-0000-0000-0000684B0000}"/>
    <cellStyle name="Note 2 2 2 3 2 3 2" xfId="19512" xr:uid="{00000000-0005-0000-0000-0000694B0000}"/>
    <cellStyle name="Note 2 2 2 3 2 3 2 2" xfId="19513" xr:uid="{00000000-0005-0000-0000-00006A4B0000}"/>
    <cellStyle name="Note 2 2 2 3 2 3 2 3" xfId="19514" xr:uid="{00000000-0005-0000-0000-00006B4B0000}"/>
    <cellStyle name="Note 2 2 2 3 2 3 2 4" xfId="19515" xr:uid="{00000000-0005-0000-0000-00006C4B0000}"/>
    <cellStyle name="Note 2 2 2 3 2 3 2 5" xfId="19516" xr:uid="{00000000-0005-0000-0000-00006D4B0000}"/>
    <cellStyle name="Note 2 2 2 3 2 3 2 6" xfId="19517" xr:uid="{00000000-0005-0000-0000-00006E4B0000}"/>
    <cellStyle name="Note 2 2 2 3 2 3 2 7" xfId="19518" xr:uid="{00000000-0005-0000-0000-00006F4B0000}"/>
    <cellStyle name="Note 2 2 2 3 2 3 3" xfId="19519" xr:uid="{00000000-0005-0000-0000-0000704B0000}"/>
    <cellStyle name="Note 2 2 2 3 2 3 4" xfId="19520" xr:uid="{00000000-0005-0000-0000-0000714B0000}"/>
    <cellStyle name="Note 2 2 2 3 2 3 5" xfId="19521" xr:uid="{00000000-0005-0000-0000-0000724B0000}"/>
    <cellStyle name="Note 2 2 2 3 2 4" xfId="19522" xr:uid="{00000000-0005-0000-0000-0000734B0000}"/>
    <cellStyle name="Note 2 2 2 3 2 4 2" xfId="19523" xr:uid="{00000000-0005-0000-0000-0000744B0000}"/>
    <cellStyle name="Note 2 2 2 3 2 4 2 2" xfId="19524" xr:uid="{00000000-0005-0000-0000-0000754B0000}"/>
    <cellStyle name="Note 2 2 2 3 2 4 2 3" xfId="19525" xr:uid="{00000000-0005-0000-0000-0000764B0000}"/>
    <cellStyle name="Note 2 2 2 3 2 4 2 4" xfId="19526" xr:uid="{00000000-0005-0000-0000-0000774B0000}"/>
    <cellStyle name="Note 2 2 2 3 2 4 2 5" xfId="19527" xr:uid="{00000000-0005-0000-0000-0000784B0000}"/>
    <cellStyle name="Note 2 2 2 3 2 4 2 6" xfId="19528" xr:uid="{00000000-0005-0000-0000-0000794B0000}"/>
    <cellStyle name="Note 2 2 2 3 2 4 2 7" xfId="19529" xr:uid="{00000000-0005-0000-0000-00007A4B0000}"/>
    <cellStyle name="Note 2 2 2 3 2 4 3" xfId="19530" xr:uid="{00000000-0005-0000-0000-00007B4B0000}"/>
    <cellStyle name="Note 2 2 2 3 2 4 4" xfId="19531" xr:uid="{00000000-0005-0000-0000-00007C4B0000}"/>
    <cellStyle name="Note 2 2 2 3 2 4 5" xfId="19532" xr:uid="{00000000-0005-0000-0000-00007D4B0000}"/>
    <cellStyle name="Note 2 2 2 3 2 5" xfId="19533" xr:uid="{00000000-0005-0000-0000-00007E4B0000}"/>
    <cellStyle name="Note 2 2 2 3 2 5 2" xfId="19534" xr:uid="{00000000-0005-0000-0000-00007F4B0000}"/>
    <cellStyle name="Note 2 2 2 3 2 5 3" xfId="19535" xr:uid="{00000000-0005-0000-0000-0000804B0000}"/>
    <cellStyle name="Note 2 2 2 3 2 5 4" xfId="19536" xr:uid="{00000000-0005-0000-0000-0000814B0000}"/>
    <cellStyle name="Note 2 2 2 3 2 5 5" xfId="19537" xr:uid="{00000000-0005-0000-0000-0000824B0000}"/>
    <cellStyle name="Note 2 2 2 3 2 5 6" xfId="19538" xr:uid="{00000000-0005-0000-0000-0000834B0000}"/>
    <cellStyle name="Note 2 2 2 3 2 5 7" xfId="19539" xr:uid="{00000000-0005-0000-0000-0000844B0000}"/>
    <cellStyle name="Note 2 2 2 3 2 5 8" xfId="19540" xr:uid="{00000000-0005-0000-0000-0000854B0000}"/>
    <cellStyle name="Note 2 2 2 3 2 6" xfId="19541" xr:uid="{00000000-0005-0000-0000-0000864B0000}"/>
    <cellStyle name="Note 2 2 2 3 2 6 2" xfId="19542" xr:uid="{00000000-0005-0000-0000-0000874B0000}"/>
    <cellStyle name="Note 2 2 2 3 2 6 3" xfId="19543" xr:uid="{00000000-0005-0000-0000-0000884B0000}"/>
    <cellStyle name="Note 2 2 2 3 2 6 4" xfId="19544" xr:uid="{00000000-0005-0000-0000-0000894B0000}"/>
    <cellStyle name="Note 2 2 2 3 2 6 5" xfId="19545" xr:uid="{00000000-0005-0000-0000-00008A4B0000}"/>
    <cellStyle name="Note 2 2 2 3 2 6 6" xfId="19546" xr:uid="{00000000-0005-0000-0000-00008B4B0000}"/>
    <cellStyle name="Note 2 2 2 3 2 6 7" xfId="19547" xr:uid="{00000000-0005-0000-0000-00008C4B0000}"/>
    <cellStyle name="Note 2 2 2 3 2 7" xfId="19548" xr:uid="{00000000-0005-0000-0000-00008D4B0000}"/>
    <cellStyle name="Note 2 2 2 3 2 7 2" xfId="19549" xr:uid="{00000000-0005-0000-0000-00008E4B0000}"/>
    <cellStyle name="Note 2 2 2 3 2 7 3" xfId="19550" xr:uid="{00000000-0005-0000-0000-00008F4B0000}"/>
    <cellStyle name="Note 2 2 2 3 2 7 4" xfId="19551" xr:uid="{00000000-0005-0000-0000-0000904B0000}"/>
    <cellStyle name="Note 2 2 2 3 2 7 5" xfId="19552" xr:uid="{00000000-0005-0000-0000-0000914B0000}"/>
    <cellStyle name="Note 2 2 2 3 2 8" xfId="19553" xr:uid="{00000000-0005-0000-0000-0000924B0000}"/>
    <cellStyle name="Note 2 2 2 3 2 8 2" xfId="19554" xr:uid="{00000000-0005-0000-0000-0000934B0000}"/>
    <cellStyle name="Note 2 2 2 3 2 8 3" xfId="19555" xr:uid="{00000000-0005-0000-0000-0000944B0000}"/>
    <cellStyle name="Note 2 2 2 3 2 8 4" xfId="19556" xr:uid="{00000000-0005-0000-0000-0000954B0000}"/>
    <cellStyle name="Note 2 2 2 3 2 8 5" xfId="19557" xr:uid="{00000000-0005-0000-0000-0000964B0000}"/>
    <cellStyle name="Note 2 2 2 3 2 9" xfId="19558" xr:uid="{00000000-0005-0000-0000-0000974B0000}"/>
    <cellStyle name="Note 2 2 2 3 2 9 2" xfId="19559" xr:uid="{00000000-0005-0000-0000-0000984B0000}"/>
    <cellStyle name="Note 2 2 2 3 2 9 3" xfId="19560" xr:uid="{00000000-0005-0000-0000-0000994B0000}"/>
    <cellStyle name="Note 2 2 2 3 2 9 4" xfId="19561" xr:uid="{00000000-0005-0000-0000-00009A4B0000}"/>
    <cellStyle name="Note 2 2 2 3 2 9 5" xfId="19562" xr:uid="{00000000-0005-0000-0000-00009B4B0000}"/>
    <cellStyle name="Note 2 2 2 3 3" xfId="19563" xr:uid="{00000000-0005-0000-0000-00009C4B0000}"/>
    <cellStyle name="Note 2 2 2 3 3 10" xfId="19564" xr:uid="{00000000-0005-0000-0000-00009D4B0000}"/>
    <cellStyle name="Note 2 2 2 3 3 2" xfId="19565" xr:uid="{00000000-0005-0000-0000-00009E4B0000}"/>
    <cellStyle name="Note 2 2 2 3 3 2 2" xfId="19566" xr:uid="{00000000-0005-0000-0000-00009F4B0000}"/>
    <cellStyle name="Note 2 2 2 3 3 2 2 2" xfId="19567" xr:uid="{00000000-0005-0000-0000-0000A04B0000}"/>
    <cellStyle name="Note 2 2 2 3 3 2 2 3" xfId="19568" xr:uid="{00000000-0005-0000-0000-0000A14B0000}"/>
    <cellStyle name="Note 2 2 2 3 3 2 2 4" xfId="19569" xr:uid="{00000000-0005-0000-0000-0000A24B0000}"/>
    <cellStyle name="Note 2 2 2 3 3 2 2 5" xfId="19570" xr:uid="{00000000-0005-0000-0000-0000A34B0000}"/>
    <cellStyle name="Note 2 2 2 3 3 2 2 6" xfId="19571" xr:uid="{00000000-0005-0000-0000-0000A44B0000}"/>
    <cellStyle name="Note 2 2 2 3 3 2 2 7" xfId="19572" xr:uid="{00000000-0005-0000-0000-0000A54B0000}"/>
    <cellStyle name="Note 2 2 2 3 3 2 3" xfId="19573" xr:uid="{00000000-0005-0000-0000-0000A64B0000}"/>
    <cellStyle name="Note 2 2 2 3 3 2 4" xfId="19574" xr:uid="{00000000-0005-0000-0000-0000A74B0000}"/>
    <cellStyle name="Note 2 2 2 3 3 3" xfId="19575" xr:uid="{00000000-0005-0000-0000-0000A84B0000}"/>
    <cellStyle name="Note 2 2 2 3 3 3 2" xfId="19576" xr:uid="{00000000-0005-0000-0000-0000A94B0000}"/>
    <cellStyle name="Note 2 2 2 3 3 3 2 2" xfId="19577" xr:uid="{00000000-0005-0000-0000-0000AA4B0000}"/>
    <cellStyle name="Note 2 2 2 3 3 3 2 3" xfId="19578" xr:uid="{00000000-0005-0000-0000-0000AB4B0000}"/>
    <cellStyle name="Note 2 2 2 3 3 3 2 4" xfId="19579" xr:uid="{00000000-0005-0000-0000-0000AC4B0000}"/>
    <cellStyle name="Note 2 2 2 3 3 3 2 5" xfId="19580" xr:uid="{00000000-0005-0000-0000-0000AD4B0000}"/>
    <cellStyle name="Note 2 2 2 3 3 3 2 6" xfId="19581" xr:uid="{00000000-0005-0000-0000-0000AE4B0000}"/>
    <cellStyle name="Note 2 2 2 3 3 3 2 7" xfId="19582" xr:uid="{00000000-0005-0000-0000-0000AF4B0000}"/>
    <cellStyle name="Note 2 2 2 3 3 3 3" xfId="19583" xr:uid="{00000000-0005-0000-0000-0000B04B0000}"/>
    <cellStyle name="Note 2 2 2 3 3 3 4" xfId="19584" xr:uid="{00000000-0005-0000-0000-0000B14B0000}"/>
    <cellStyle name="Note 2 2 2 3 3 4" xfId="19585" xr:uid="{00000000-0005-0000-0000-0000B24B0000}"/>
    <cellStyle name="Note 2 2 2 3 3 4 2" xfId="19586" xr:uid="{00000000-0005-0000-0000-0000B34B0000}"/>
    <cellStyle name="Note 2 2 2 3 3 4 2 2" xfId="19587" xr:uid="{00000000-0005-0000-0000-0000B44B0000}"/>
    <cellStyle name="Note 2 2 2 3 3 4 2 3" xfId="19588" xr:uid="{00000000-0005-0000-0000-0000B54B0000}"/>
    <cellStyle name="Note 2 2 2 3 3 4 2 4" xfId="19589" xr:uid="{00000000-0005-0000-0000-0000B64B0000}"/>
    <cellStyle name="Note 2 2 2 3 3 4 2 5" xfId="19590" xr:uid="{00000000-0005-0000-0000-0000B74B0000}"/>
    <cellStyle name="Note 2 2 2 3 3 4 2 6" xfId="19591" xr:uid="{00000000-0005-0000-0000-0000B84B0000}"/>
    <cellStyle name="Note 2 2 2 3 3 4 2 7" xfId="19592" xr:uid="{00000000-0005-0000-0000-0000B94B0000}"/>
    <cellStyle name="Note 2 2 2 3 3 4 3" xfId="19593" xr:uid="{00000000-0005-0000-0000-0000BA4B0000}"/>
    <cellStyle name="Note 2 2 2 3 3 4 4" xfId="19594" xr:uid="{00000000-0005-0000-0000-0000BB4B0000}"/>
    <cellStyle name="Note 2 2 2 3 3 5" xfId="19595" xr:uid="{00000000-0005-0000-0000-0000BC4B0000}"/>
    <cellStyle name="Note 2 2 2 3 3 5 2" xfId="19596" xr:uid="{00000000-0005-0000-0000-0000BD4B0000}"/>
    <cellStyle name="Note 2 2 2 3 3 5 3" xfId="19597" xr:uid="{00000000-0005-0000-0000-0000BE4B0000}"/>
    <cellStyle name="Note 2 2 2 3 3 5 4" xfId="19598" xr:uid="{00000000-0005-0000-0000-0000BF4B0000}"/>
    <cellStyle name="Note 2 2 2 3 3 5 5" xfId="19599" xr:uid="{00000000-0005-0000-0000-0000C04B0000}"/>
    <cellStyle name="Note 2 2 2 3 3 5 6" xfId="19600" xr:uid="{00000000-0005-0000-0000-0000C14B0000}"/>
    <cellStyle name="Note 2 2 2 3 3 5 7" xfId="19601" xr:uid="{00000000-0005-0000-0000-0000C24B0000}"/>
    <cellStyle name="Note 2 2 2 3 3 5 8" xfId="19602" xr:uid="{00000000-0005-0000-0000-0000C34B0000}"/>
    <cellStyle name="Note 2 2 2 3 3 6" xfId="19603" xr:uid="{00000000-0005-0000-0000-0000C44B0000}"/>
    <cellStyle name="Note 2 2 2 3 3 6 2" xfId="19604" xr:uid="{00000000-0005-0000-0000-0000C54B0000}"/>
    <cellStyle name="Note 2 2 2 3 3 6 3" xfId="19605" xr:uid="{00000000-0005-0000-0000-0000C64B0000}"/>
    <cellStyle name="Note 2 2 2 3 3 6 4" xfId="19606" xr:uid="{00000000-0005-0000-0000-0000C74B0000}"/>
    <cellStyle name="Note 2 2 2 3 3 6 5" xfId="19607" xr:uid="{00000000-0005-0000-0000-0000C84B0000}"/>
    <cellStyle name="Note 2 2 2 3 3 6 6" xfId="19608" xr:uid="{00000000-0005-0000-0000-0000C94B0000}"/>
    <cellStyle name="Note 2 2 2 3 3 6 7" xfId="19609" xr:uid="{00000000-0005-0000-0000-0000CA4B0000}"/>
    <cellStyle name="Note 2 2 2 3 3 7" xfId="19610" xr:uid="{00000000-0005-0000-0000-0000CB4B0000}"/>
    <cellStyle name="Note 2 2 2 3 3 8" xfId="19611" xr:uid="{00000000-0005-0000-0000-0000CC4B0000}"/>
    <cellStyle name="Note 2 2 2 3 3 9" xfId="19612" xr:uid="{00000000-0005-0000-0000-0000CD4B0000}"/>
    <cellStyle name="Note 2 2 2 3 4" xfId="19613" xr:uid="{00000000-0005-0000-0000-0000CE4B0000}"/>
    <cellStyle name="Note 2 2 2 3 4 2" xfId="19614" xr:uid="{00000000-0005-0000-0000-0000CF4B0000}"/>
    <cellStyle name="Note 2 2 2 3 4 2 2" xfId="19615" xr:uid="{00000000-0005-0000-0000-0000D04B0000}"/>
    <cellStyle name="Note 2 2 2 3 4 2 3" xfId="19616" xr:uid="{00000000-0005-0000-0000-0000D14B0000}"/>
    <cellStyle name="Note 2 2 2 3 4 2 4" xfId="19617" xr:uid="{00000000-0005-0000-0000-0000D24B0000}"/>
    <cellStyle name="Note 2 2 2 3 4 2 5" xfId="19618" xr:uid="{00000000-0005-0000-0000-0000D34B0000}"/>
    <cellStyle name="Note 2 2 2 3 4 2 6" xfId="19619" xr:uid="{00000000-0005-0000-0000-0000D44B0000}"/>
    <cellStyle name="Note 2 2 2 3 4 2 7" xfId="19620" xr:uid="{00000000-0005-0000-0000-0000D54B0000}"/>
    <cellStyle name="Note 2 2 2 3 4 3" xfId="19621" xr:uid="{00000000-0005-0000-0000-0000D64B0000}"/>
    <cellStyle name="Note 2 2 2 3 4 4" xfId="19622" xr:uid="{00000000-0005-0000-0000-0000D74B0000}"/>
    <cellStyle name="Note 2 2 2 3 4 5" xfId="19623" xr:uid="{00000000-0005-0000-0000-0000D84B0000}"/>
    <cellStyle name="Note 2 2 2 3 5" xfId="19624" xr:uid="{00000000-0005-0000-0000-0000D94B0000}"/>
    <cellStyle name="Note 2 2 2 3 5 2" xfId="19625" xr:uid="{00000000-0005-0000-0000-0000DA4B0000}"/>
    <cellStyle name="Note 2 2 2 3 5 2 2" xfId="19626" xr:uid="{00000000-0005-0000-0000-0000DB4B0000}"/>
    <cellStyle name="Note 2 2 2 3 5 2 3" xfId="19627" xr:uid="{00000000-0005-0000-0000-0000DC4B0000}"/>
    <cellStyle name="Note 2 2 2 3 5 2 4" xfId="19628" xr:uid="{00000000-0005-0000-0000-0000DD4B0000}"/>
    <cellStyle name="Note 2 2 2 3 5 2 5" xfId="19629" xr:uid="{00000000-0005-0000-0000-0000DE4B0000}"/>
    <cellStyle name="Note 2 2 2 3 5 2 6" xfId="19630" xr:uid="{00000000-0005-0000-0000-0000DF4B0000}"/>
    <cellStyle name="Note 2 2 2 3 5 2 7" xfId="19631" xr:uid="{00000000-0005-0000-0000-0000E04B0000}"/>
    <cellStyle name="Note 2 2 2 3 5 3" xfId="19632" xr:uid="{00000000-0005-0000-0000-0000E14B0000}"/>
    <cellStyle name="Note 2 2 2 3 5 4" xfId="19633" xr:uid="{00000000-0005-0000-0000-0000E24B0000}"/>
    <cellStyle name="Note 2 2 2 3 5 5" xfId="19634" xr:uid="{00000000-0005-0000-0000-0000E34B0000}"/>
    <cellStyle name="Note 2 2 2 3 6" xfId="19635" xr:uid="{00000000-0005-0000-0000-0000E44B0000}"/>
    <cellStyle name="Note 2 2 2 3 6 2" xfId="19636" xr:uid="{00000000-0005-0000-0000-0000E54B0000}"/>
    <cellStyle name="Note 2 2 2 3 6 2 2" xfId="19637" xr:uid="{00000000-0005-0000-0000-0000E64B0000}"/>
    <cellStyle name="Note 2 2 2 3 6 2 3" xfId="19638" xr:uid="{00000000-0005-0000-0000-0000E74B0000}"/>
    <cellStyle name="Note 2 2 2 3 6 2 4" xfId="19639" xr:uid="{00000000-0005-0000-0000-0000E84B0000}"/>
    <cellStyle name="Note 2 2 2 3 6 2 5" xfId="19640" xr:uid="{00000000-0005-0000-0000-0000E94B0000}"/>
    <cellStyle name="Note 2 2 2 3 6 2 6" xfId="19641" xr:uid="{00000000-0005-0000-0000-0000EA4B0000}"/>
    <cellStyle name="Note 2 2 2 3 6 2 7" xfId="19642" xr:uid="{00000000-0005-0000-0000-0000EB4B0000}"/>
    <cellStyle name="Note 2 2 2 3 6 3" xfId="19643" xr:uid="{00000000-0005-0000-0000-0000EC4B0000}"/>
    <cellStyle name="Note 2 2 2 3 6 4" xfId="19644" xr:uid="{00000000-0005-0000-0000-0000ED4B0000}"/>
    <cellStyle name="Note 2 2 2 3 6 5" xfId="19645" xr:uid="{00000000-0005-0000-0000-0000EE4B0000}"/>
    <cellStyle name="Note 2 2 2 3 7" xfId="19646" xr:uid="{00000000-0005-0000-0000-0000EF4B0000}"/>
    <cellStyle name="Note 2 2 2 3 7 2" xfId="19647" xr:uid="{00000000-0005-0000-0000-0000F04B0000}"/>
    <cellStyle name="Note 2 2 2 3 7 2 2" xfId="19648" xr:uid="{00000000-0005-0000-0000-0000F14B0000}"/>
    <cellStyle name="Note 2 2 2 3 7 2 3" xfId="19649" xr:uid="{00000000-0005-0000-0000-0000F24B0000}"/>
    <cellStyle name="Note 2 2 2 3 7 2 4" xfId="19650" xr:uid="{00000000-0005-0000-0000-0000F34B0000}"/>
    <cellStyle name="Note 2 2 2 3 7 2 5" xfId="19651" xr:uid="{00000000-0005-0000-0000-0000F44B0000}"/>
    <cellStyle name="Note 2 2 2 3 7 2 6" xfId="19652" xr:uid="{00000000-0005-0000-0000-0000F54B0000}"/>
    <cellStyle name="Note 2 2 2 3 7 2 7" xfId="19653" xr:uid="{00000000-0005-0000-0000-0000F64B0000}"/>
    <cellStyle name="Note 2 2 2 3 7 3" xfId="19654" xr:uid="{00000000-0005-0000-0000-0000F74B0000}"/>
    <cellStyle name="Note 2 2 2 3 7 4" xfId="19655" xr:uid="{00000000-0005-0000-0000-0000F84B0000}"/>
    <cellStyle name="Note 2 2 2 3 7 5" xfId="19656" xr:uid="{00000000-0005-0000-0000-0000F94B0000}"/>
    <cellStyle name="Note 2 2 2 3 8" xfId="19657" xr:uid="{00000000-0005-0000-0000-0000FA4B0000}"/>
    <cellStyle name="Note 2 2 2 3 8 2" xfId="19658" xr:uid="{00000000-0005-0000-0000-0000FB4B0000}"/>
    <cellStyle name="Note 2 2 2 3 8 3" xfId="19659" xr:uid="{00000000-0005-0000-0000-0000FC4B0000}"/>
    <cellStyle name="Note 2 2 2 3 8 4" xfId="19660" xr:uid="{00000000-0005-0000-0000-0000FD4B0000}"/>
    <cellStyle name="Note 2 2 2 3 8 5" xfId="19661" xr:uid="{00000000-0005-0000-0000-0000FE4B0000}"/>
    <cellStyle name="Note 2 2 2 3 8 6" xfId="19662" xr:uid="{00000000-0005-0000-0000-0000FF4B0000}"/>
    <cellStyle name="Note 2 2 2 3 8 7" xfId="19663" xr:uid="{00000000-0005-0000-0000-0000004C0000}"/>
    <cellStyle name="Note 2 2 2 3 8 8" xfId="19664" xr:uid="{00000000-0005-0000-0000-0000014C0000}"/>
    <cellStyle name="Note 2 2 2 3 9" xfId="19665" xr:uid="{00000000-0005-0000-0000-0000024C0000}"/>
    <cellStyle name="Note 2 2 2 3 9 2" xfId="19666" xr:uid="{00000000-0005-0000-0000-0000034C0000}"/>
    <cellStyle name="Note 2 2 2 3 9 3" xfId="19667" xr:uid="{00000000-0005-0000-0000-0000044C0000}"/>
    <cellStyle name="Note 2 2 2 3 9 4" xfId="19668" xr:uid="{00000000-0005-0000-0000-0000054C0000}"/>
    <cellStyle name="Note 2 2 2 3 9 5" xfId="19669" xr:uid="{00000000-0005-0000-0000-0000064C0000}"/>
    <cellStyle name="Note 2 2 2 3 9 6" xfId="19670" xr:uid="{00000000-0005-0000-0000-0000074C0000}"/>
    <cellStyle name="Note 2 2 2 3 9 7" xfId="19671" xr:uid="{00000000-0005-0000-0000-0000084C0000}"/>
    <cellStyle name="Note 2 2 2 4" xfId="19672" xr:uid="{00000000-0005-0000-0000-0000094C0000}"/>
    <cellStyle name="Note 2 2 2 4 10" xfId="19673" xr:uid="{00000000-0005-0000-0000-00000A4C0000}"/>
    <cellStyle name="Note 2 2 2 4 10 2" xfId="19674" xr:uid="{00000000-0005-0000-0000-00000B4C0000}"/>
    <cellStyle name="Note 2 2 2 4 10 3" xfId="19675" xr:uid="{00000000-0005-0000-0000-00000C4C0000}"/>
    <cellStyle name="Note 2 2 2 4 10 4" xfId="19676" xr:uid="{00000000-0005-0000-0000-00000D4C0000}"/>
    <cellStyle name="Note 2 2 2 4 10 5" xfId="19677" xr:uid="{00000000-0005-0000-0000-00000E4C0000}"/>
    <cellStyle name="Note 2 2 2 4 11" xfId="19678" xr:uid="{00000000-0005-0000-0000-00000F4C0000}"/>
    <cellStyle name="Note 2 2 2 4 11 2" xfId="19679" xr:uid="{00000000-0005-0000-0000-0000104C0000}"/>
    <cellStyle name="Note 2 2 2 4 11 3" xfId="19680" xr:uid="{00000000-0005-0000-0000-0000114C0000}"/>
    <cellStyle name="Note 2 2 2 4 11 4" xfId="19681" xr:uid="{00000000-0005-0000-0000-0000124C0000}"/>
    <cellStyle name="Note 2 2 2 4 11 5" xfId="19682" xr:uid="{00000000-0005-0000-0000-0000134C0000}"/>
    <cellStyle name="Note 2 2 2 4 12" xfId="19683" xr:uid="{00000000-0005-0000-0000-0000144C0000}"/>
    <cellStyle name="Note 2 2 2 4 12 2" xfId="19684" xr:uid="{00000000-0005-0000-0000-0000154C0000}"/>
    <cellStyle name="Note 2 2 2 4 12 3" xfId="19685" xr:uid="{00000000-0005-0000-0000-0000164C0000}"/>
    <cellStyle name="Note 2 2 2 4 12 4" xfId="19686" xr:uid="{00000000-0005-0000-0000-0000174C0000}"/>
    <cellStyle name="Note 2 2 2 4 12 5" xfId="19687" xr:uid="{00000000-0005-0000-0000-0000184C0000}"/>
    <cellStyle name="Note 2 2 2 4 13" xfId="19688" xr:uid="{00000000-0005-0000-0000-0000194C0000}"/>
    <cellStyle name="Note 2 2 2 4 13 2" xfId="19689" xr:uid="{00000000-0005-0000-0000-00001A4C0000}"/>
    <cellStyle name="Note 2 2 2 4 13 3" xfId="19690" xr:uid="{00000000-0005-0000-0000-00001B4C0000}"/>
    <cellStyle name="Note 2 2 2 4 13 4" xfId="19691" xr:uid="{00000000-0005-0000-0000-00001C4C0000}"/>
    <cellStyle name="Note 2 2 2 4 13 5" xfId="19692" xr:uid="{00000000-0005-0000-0000-00001D4C0000}"/>
    <cellStyle name="Note 2 2 2 4 14" xfId="19693" xr:uid="{00000000-0005-0000-0000-00001E4C0000}"/>
    <cellStyle name="Note 2 2 2 4 14 2" xfId="19694" xr:uid="{00000000-0005-0000-0000-00001F4C0000}"/>
    <cellStyle name="Note 2 2 2 4 14 3" xfId="19695" xr:uid="{00000000-0005-0000-0000-0000204C0000}"/>
    <cellStyle name="Note 2 2 2 4 14 4" xfId="19696" xr:uid="{00000000-0005-0000-0000-0000214C0000}"/>
    <cellStyle name="Note 2 2 2 4 14 5" xfId="19697" xr:uid="{00000000-0005-0000-0000-0000224C0000}"/>
    <cellStyle name="Note 2 2 2 4 15" xfId="19698" xr:uid="{00000000-0005-0000-0000-0000234C0000}"/>
    <cellStyle name="Note 2 2 2 4 15 2" xfId="19699" xr:uid="{00000000-0005-0000-0000-0000244C0000}"/>
    <cellStyle name="Note 2 2 2 4 15 3" xfId="19700" xr:uid="{00000000-0005-0000-0000-0000254C0000}"/>
    <cellStyle name="Note 2 2 2 4 15 4" xfId="19701" xr:uid="{00000000-0005-0000-0000-0000264C0000}"/>
    <cellStyle name="Note 2 2 2 4 15 5" xfId="19702" xr:uid="{00000000-0005-0000-0000-0000274C0000}"/>
    <cellStyle name="Note 2 2 2 4 16" xfId="19703" xr:uid="{00000000-0005-0000-0000-0000284C0000}"/>
    <cellStyle name="Note 2 2 2 4 16 2" xfId="19704" xr:uid="{00000000-0005-0000-0000-0000294C0000}"/>
    <cellStyle name="Note 2 2 2 4 16 3" xfId="19705" xr:uid="{00000000-0005-0000-0000-00002A4C0000}"/>
    <cellStyle name="Note 2 2 2 4 16 4" xfId="19706" xr:uid="{00000000-0005-0000-0000-00002B4C0000}"/>
    <cellStyle name="Note 2 2 2 4 16 5" xfId="19707" xr:uid="{00000000-0005-0000-0000-00002C4C0000}"/>
    <cellStyle name="Note 2 2 2 4 17" xfId="19708" xr:uid="{00000000-0005-0000-0000-00002D4C0000}"/>
    <cellStyle name="Note 2 2 2 4 17 2" xfId="19709" xr:uid="{00000000-0005-0000-0000-00002E4C0000}"/>
    <cellStyle name="Note 2 2 2 4 17 3" xfId="19710" xr:uid="{00000000-0005-0000-0000-00002F4C0000}"/>
    <cellStyle name="Note 2 2 2 4 17 4" xfId="19711" xr:uid="{00000000-0005-0000-0000-0000304C0000}"/>
    <cellStyle name="Note 2 2 2 4 17 5" xfId="19712" xr:uid="{00000000-0005-0000-0000-0000314C0000}"/>
    <cellStyle name="Note 2 2 2 4 18" xfId="19713" xr:uid="{00000000-0005-0000-0000-0000324C0000}"/>
    <cellStyle name="Note 2 2 2 4 2" xfId="19714" xr:uid="{00000000-0005-0000-0000-0000334C0000}"/>
    <cellStyle name="Note 2 2 2 4 2 2" xfId="19715" xr:uid="{00000000-0005-0000-0000-0000344C0000}"/>
    <cellStyle name="Note 2 2 2 4 2 2 2" xfId="19716" xr:uid="{00000000-0005-0000-0000-0000354C0000}"/>
    <cellStyle name="Note 2 2 2 4 2 2 3" xfId="19717" xr:uid="{00000000-0005-0000-0000-0000364C0000}"/>
    <cellStyle name="Note 2 2 2 4 2 2 4" xfId="19718" xr:uid="{00000000-0005-0000-0000-0000374C0000}"/>
    <cellStyle name="Note 2 2 2 4 2 2 5" xfId="19719" xr:uid="{00000000-0005-0000-0000-0000384C0000}"/>
    <cellStyle name="Note 2 2 2 4 2 2 6" xfId="19720" xr:uid="{00000000-0005-0000-0000-0000394C0000}"/>
    <cellStyle name="Note 2 2 2 4 2 2 7" xfId="19721" xr:uid="{00000000-0005-0000-0000-00003A4C0000}"/>
    <cellStyle name="Note 2 2 2 4 2 3" xfId="19722" xr:uid="{00000000-0005-0000-0000-00003B4C0000}"/>
    <cellStyle name="Note 2 2 2 4 2 4" xfId="19723" xr:uid="{00000000-0005-0000-0000-00003C4C0000}"/>
    <cellStyle name="Note 2 2 2 4 2 5" xfId="19724" xr:uid="{00000000-0005-0000-0000-00003D4C0000}"/>
    <cellStyle name="Note 2 2 2 4 3" xfId="19725" xr:uid="{00000000-0005-0000-0000-00003E4C0000}"/>
    <cellStyle name="Note 2 2 2 4 3 2" xfId="19726" xr:uid="{00000000-0005-0000-0000-00003F4C0000}"/>
    <cellStyle name="Note 2 2 2 4 3 2 2" xfId="19727" xr:uid="{00000000-0005-0000-0000-0000404C0000}"/>
    <cellStyle name="Note 2 2 2 4 3 2 3" xfId="19728" xr:uid="{00000000-0005-0000-0000-0000414C0000}"/>
    <cellStyle name="Note 2 2 2 4 3 2 4" xfId="19729" xr:uid="{00000000-0005-0000-0000-0000424C0000}"/>
    <cellStyle name="Note 2 2 2 4 3 2 5" xfId="19730" xr:uid="{00000000-0005-0000-0000-0000434C0000}"/>
    <cellStyle name="Note 2 2 2 4 3 2 6" xfId="19731" xr:uid="{00000000-0005-0000-0000-0000444C0000}"/>
    <cellStyle name="Note 2 2 2 4 3 2 7" xfId="19732" xr:uid="{00000000-0005-0000-0000-0000454C0000}"/>
    <cellStyle name="Note 2 2 2 4 3 3" xfId="19733" xr:uid="{00000000-0005-0000-0000-0000464C0000}"/>
    <cellStyle name="Note 2 2 2 4 3 4" xfId="19734" xr:uid="{00000000-0005-0000-0000-0000474C0000}"/>
    <cellStyle name="Note 2 2 2 4 3 5" xfId="19735" xr:uid="{00000000-0005-0000-0000-0000484C0000}"/>
    <cellStyle name="Note 2 2 2 4 4" xfId="19736" xr:uid="{00000000-0005-0000-0000-0000494C0000}"/>
    <cellStyle name="Note 2 2 2 4 4 2" xfId="19737" xr:uid="{00000000-0005-0000-0000-00004A4C0000}"/>
    <cellStyle name="Note 2 2 2 4 4 2 2" xfId="19738" xr:uid="{00000000-0005-0000-0000-00004B4C0000}"/>
    <cellStyle name="Note 2 2 2 4 4 2 3" xfId="19739" xr:uid="{00000000-0005-0000-0000-00004C4C0000}"/>
    <cellStyle name="Note 2 2 2 4 4 2 4" xfId="19740" xr:uid="{00000000-0005-0000-0000-00004D4C0000}"/>
    <cellStyle name="Note 2 2 2 4 4 2 5" xfId="19741" xr:uid="{00000000-0005-0000-0000-00004E4C0000}"/>
    <cellStyle name="Note 2 2 2 4 4 2 6" xfId="19742" xr:uid="{00000000-0005-0000-0000-00004F4C0000}"/>
    <cellStyle name="Note 2 2 2 4 4 2 7" xfId="19743" xr:uid="{00000000-0005-0000-0000-0000504C0000}"/>
    <cellStyle name="Note 2 2 2 4 4 3" xfId="19744" xr:uid="{00000000-0005-0000-0000-0000514C0000}"/>
    <cellStyle name="Note 2 2 2 4 4 4" xfId="19745" xr:uid="{00000000-0005-0000-0000-0000524C0000}"/>
    <cellStyle name="Note 2 2 2 4 4 5" xfId="19746" xr:uid="{00000000-0005-0000-0000-0000534C0000}"/>
    <cellStyle name="Note 2 2 2 4 5" xfId="19747" xr:uid="{00000000-0005-0000-0000-0000544C0000}"/>
    <cellStyle name="Note 2 2 2 4 5 2" xfId="19748" xr:uid="{00000000-0005-0000-0000-0000554C0000}"/>
    <cellStyle name="Note 2 2 2 4 5 3" xfId="19749" xr:uid="{00000000-0005-0000-0000-0000564C0000}"/>
    <cellStyle name="Note 2 2 2 4 5 4" xfId="19750" xr:uid="{00000000-0005-0000-0000-0000574C0000}"/>
    <cellStyle name="Note 2 2 2 4 5 5" xfId="19751" xr:uid="{00000000-0005-0000-0000-0000584C0000}"/>
    <cellStyle name="Note 2 2 2 4 5 6" xfId="19752" xr:uid="{00000000-0005-0000-0000-0000594C0000}"/>
    <cellStyle name="Note 2 2 2 4 5 7" xfId="19753" xr:uid="{00000000-0005-0000-0000-00005A4C0000}"/>
    <cellStyle name="Note 2 2 2 4 5 8" xfId="19754" xr:uid="{00000000-0005-0000-0000-00005B4C0000}"/>
    <cellStyle name="Note 2 2 2 4 6" xfId="19755" xr:uid="{00000000-0005-0000-0000-00005C4C0000}"/>
    <cellStyle name="Note 2 2 2 4 6 2" xfId="19756" xr:uid="{00000000-0005-0000-0000-00005D4C0000}"/>
    <cellStyle name="Note 2 2 2 4 6 3" xfId="19757" xr:uid="{00000000-0005-0000-0000-00005E4C0000}"/>
    <cellStyle name="Note 2 2 2 4 6 4" xfId="19758" xr:uid="{00000000-0005-0000-0000-00005F4C0000}"/>
    <cellStyle name="Note 2 2 2 4 6 5" xfId="19759" xr:uid="{00000000-0005-0000-0000-0000604C0000}"/>
    <cellStyle name="Note 2 2 2 4 6 6" xfId="19760" xr:uid="{00000000-0005-0000-0000-0000614C0000}"/>
    <cellStyle name="Note 2 2 2 4 6 7" xfId="19761" xr:uid="{00000000-0005-0000-0000-0000624C0000}"/>
    <cellStyle name="Note 2 2 2 4 7" xfId="19762" xr:uid="{00000000-0005-0000-0000-0000634C0000}"/>
    <cellStyle name="Note 2 2 2 4 7 2" xfId="19763" xr:uid="{00000000-0005-0000-0000-0000644C0000}"/>
    <cellStyle name="Note 2 2 2 4 7 3" xfId="19764" xr:uid="{00000000-0005-0000-0000-0000654C0000}"/>
    <cellStyle name="Note 2 2 2 4 7 4" xfId="19765" xr:uid="{00000000-0005-0000-0000-0000664C0000}"/>
    <cellStyle name="Note 2 2 2 4 7 5" xfId="19766" xr:uid="{00000000-0005-0000-0000-0000674C0000}"/>
    <cellStyle name="Note 2 2 2 4 8" xfId="19767" xr:uid="{00000000-0005-0000-0000-0000684C0000}"/>
    <cellStyle name="Note 2 2 2 4 8 2" xfId="19768" xr:uid="{00000000-0005-0000-0000-0000694C0000}"/>
    <cellStyle name="Note 2 2 2 4 8 3" xfId="19769" xr:uid="{00000000-0005-0000-0000-00006A4C0000}"/>
    <cellStyle name="Note 2 2 2 4 8 4" xfId="19770" xr:uid="{00000000-0005-0000-0000-00006B4C0000}"/>
    <cellStyle name="Note 2 2 2 4 8 5" xfId="19771" xr:uid="{00000000-0005-0000-0000-00006C4C0000}"/>
    <cellStyle name="Note 2 2 2 4 9" xfId="19772" xr:uid="{00000000-0005-0000-0000-00006D4C0000}"/>
    <cellStyle name="Note 2 2 2 4 9 2" xfId="19773" xr:uid="{00000000-0005-0000-0000-00006E4C0000}"/>
    <cellStyle name="Note 2 2 2 4 9 3" xfId="19774" xr:uid="{00000000-0005-0000-0000-00006F4C0000}"/>
    <cellStyle name="Note 2 2 2 4 9 4" xfId="19775" xr:uid="{00000000-0005-0000-0000-0000704C0000}"/>
    <cellStyle name="Note 2 2 2 4 9 5" xfId="19776" xr:uid="{00000000-0005-0000-0000-0000714C0000}"/>
    <cellStyle name="Note 2 2 2 5" xfId="19777" xr:uid="{00000000-0005-0000-0000-0000724C0000}"/>
    <cellStyle name="Note 2 2 2 5 10" xfId="19778" xr:uid="{00000000-0005-0000-0000-0000734C0000}"/>
    <cellStyle name="Note 2 2 2 5 2" xfId="19779" xr:uid="{00000000-0005-0000-0000-0000744C0000}"/>
    <cellStyle name="Note 2 2 2 5 2 2" xfId="19780" xr:uid="{00000000-0005-0000-0000-0000754C0000}"/>
    <cellStyle name="Note 2 2 2 5 2 2 2" xfId="19781" xr:uid="{00000000-0005-0000-0000-0000764C0000}"/>
    <cellStyle name="Note 2 2 2 5 2 2 3" xfId="19782" xr:uid="{00000000-0005-0000-0000-0000774C0000}"/>
    <cellStyle name="Note 2 2 2 5 2 2 4" xfId="19783" xr:uid="{00000000-0005-0000-0000-0000784C0000}"/>
    <cellStyle name="Note 2 2 2 5 2 2 5" xfId="19784" xr:uid="{00000000-0005-0000-0000-0000794C0000}"/>
    <cellStyle name="Note 2 2 2 5 2 2 6" xfId="19785" xr:uid="{00000000-0005-0000-0000-00007A4C0000}"/>
    <cellStyle name="Note 2 2 2 5 2 2 7" xfId="19786" xr:uid="{00000000-0005-0000-0000-00007B4C0000}"/>
    <cellStyle name="Note 2 2 2 5 2 3" xfId="19787" xr:uid="{00000000-0005-0000-0000-00007C4C0000}"/>
    <cellStyle name="Note 2 2 2 5 2 4" xfId="19788" xr:uid="{00000000-0005-0000-0000-00007D4C0000}"/>
    <cellStyle name="Note 2 2 2 5 3" xfId="19789" xr:uid="{00000000-0005-0000-0000-00007E4C0000}"/>
    <cellStyle name="Note 2 2 2 5 3 2" xfId="19790" xr:uid="{00000000-0005-0000-0000-00007F4C0000}"/>
    <cellStyle name="Note 2 2 2 5 3 2 2" xfId="19791" xr:uid="{00000000-0005-0000-0000-0000804C0000}"/>
    <cellStyle name="Note 2 2 2 5 3 2 3" xfId="19792" xr:uid="{00000000-0005-0000-0000-0000814C0000}"/>
    <cellStyle name="Note 2 2 2 5 3 2 4" xfId="19793" xr:uid="{00000000-0005-0000-0000-0000824C0000}"/>
    <cellStyle name="Note 2 2 2 5 3 2 5" xfId="19794" xr:uid="{00000000-0005-0000-0000-0000834C0000}"/>
    <cellStyle name="Note 2 2 2 5 3 2 6" xfId="19795" xr:uid="{00000000-0005-0000-0000-0000844C0000}"/>
    <cellStyle name="Note 2 2 2 5 3 2 7" xfId="19796" xr:uid="{00000000-0005-0000-0000-0000854C0000}"/>
    <cellStyle name="Note 2 2 2 5 3 3" xfId="19797" xr:uid="{00000000-0005-0000-0000-0000864C0000}"/>
    <cellStyle name="Note 2 2 2 5 3 4" xfId="19798" xr:uid="{00000000-0005-0000-0000-0000874C0000}"/>
    <cellStyle name="Note 2 2 2 5 4" xfId="19799" xr:uid="{00000000-0005-0000-0000-0000884C0000}"/>
    <cellStyle name="Note 2 2 2 5 4 2" xfId="19800" xr:uid="{00000000-0005-0000-0000-0000894C0000}"/>
    <cellStyle name="Note 2 2 2 5 4 2 2" xfId="19801" xr:uid="{00000000-0005-0000-0000-00008A4C0000}"/>
    <cellStyle name="Note 2 2 2 5 4 2 3" xfId="19802" xr:uid="{00000000-0005-0000-0000-00008B4C0000}"/>
    <cellStyle name="Note 2 2 2 5 4 2 4" xfId="19803" xr:uid="{00000000-0005-0000-0000-00008C4C0000}"/>
    <cellStyle name="Note 2 2 2 5 4 2 5" xfId="19804" xr:uid="{00000000-0005-0000-0000-00008D4C0000}"/>
    <cellStyle name="Note 2 2 2 5 4 2 6" xfId="19805" xr:uid="{00000000-0005-0000-0000-00008E4C0000}"/>
    <cellStyle name="Note 2 2 2 5 4 2 7" xfId="19806" xr:uid="{00000000-0005-0000-0000-00008F4C0000}"/>
    <cellStyle name="Note 2 2 2 5 4 3" xfId="19807" xr:uid="{00000000-0005-0000-0000-0000904C0000}"/>
    <cellStyle name="Note 2 2 2 5 4 4" xfId="19808" xr:uid="{00000000-0005-0000-0000-0000914C0000}"/>
    <cellStyle name="Note 2 2 2 5 5" xfId="19809" xr:uid="{00000000-0005-0000-0000-0000924C0000}"/>
    <cellStyle name="Note 2 2 2 5 5 2" xfId="19810" xr:uid="{00000000-0005-0000-0000-0000934C0000}"/>
    <cellStyle name="Note 2 2 2 5 5 3" xfId="19811" xr:uid="{00000000-0005-0000-0000-0000944C0000}"/>
    <cellStyle name="Note 2 2 2 5 5 4" xfId="19812" xr:uid="{00000000-0005-0000-0000-0000954C0000}"/>
    <cellStyle name="Note 2 2 2 5 5 5" xfId="19813" xr:uid="{00000000-0005-0000-0000-0000964C0000}"/>
    <cellStyle name="Note 2 2 2 5 5 6" xfId="19814" xr:uid="{00000000-0005-0000-0000-0000974C0000}"/>
    <cellStyle name="Note 2 2 2 5 5 7" xfId="19815" xr:uid="{00000000-0005-0000-0000-0000984C0000}"/>
    <cellStyle name="Note 2 2 2 5 5 8" xfId="19816" xr:uid="{00000000-0005-0000-0000-0000994C0000}"/>
    <cellStyle name="Note 2 2 2 5 6" xfId="19817" xr:uid="{00000000-0005-0000-0000-00009A4C0000}"/>
    <cellStyle name="Note 2 2 2 5 6 2" xfId="19818" xr:uid="{00000000-0005-0000-0000-00009B4C0000}"/>
    <cellStyle name="Note 2 2 2 5 6 3" xfId="19819" xr:uid="{00000000-0005-0000-0000-00009C4C0000}"/>
    <cellStyle name="Note 2 2 2 5 6 4" xfId="19820" xr:uid="{00000000-0005-0000-0000-00009D4C0000}"/>
    <cellStyle name="Note 2 2 2 5 6 5" xfId="19821" xr:uid="{00000000-0005-0000-0000-00009E4C0000}"/>
    <cellStyle name="Note 2 2 2 5 6 6" xfId="19822" xr:uid="{00000000-0005-0000-0000-00009F4C0000}"/>
    <cellStyle name="Note 2 2 2 5 6 7" xfId="19823" xr:uid="{00000000-0005-0000-0000-0000A04C0000}"/>
    <cellStyle name="Note 2 2 2 5 7" xfId="19824" xr:uid="{00000000-0005-0000-0000-0000A14C0000}"/>
    <cellStyle name="Note 2 2 2 5 8" xfId="19825" xr:uid="{00000000-0005-0000-0000-0000A24C0000}"/>
    <cellStyle name="Note 2 2 2 5 9" xfId="19826" xr:uid="{00000000-0005-0000-0000-0000A34C0000}"/>
    <cellStyle name="Note 2 2 2 6" xfId="19827" xr:uid="{00000000-0005-0000-0000-0000A44C0000}"/>
    <cellStyle name="Note 2 2 2 6 2" xfId="19828" xr:uid="{00000000-0005-0000-0000-0000A54C0000}"/>
    <cellStyle name="Note 2 2 2 6 2 2" xfId="19829" xr:uid="{00000000-0005-0000-0000-0000A64C0000}"/>
    <cellStyle name="Note 2 2 2 6 2 3" xfId="19830" xr:uid="{00000000-0005-0000-0000-0000A74C0000}"/>
    <cellStyle name="Note 2 2 2 6 2 4" xfId="19831" xr:uid="{00000000-0005-0000-0000-0000A84C0000}"/>
    <cellStyle name="Note 2 2 2 6 2 5" xfId="19832" xr:uid="{00000000-0005-0000-0000-0000A94C0000}"/>
    <cellStyle name="Note 2 2 2 6 2 6" xfId="19833" xr:uid="{00000000-0005-0000-0000-0000AA4C0000}"/>
    <cellStyle name="Note 2 2 2 6 2 7" xfId="19834" xr:uid="{00000000-0005-0000-0000-0000AB4C0000}"/>
    <cellStyle name="Note 2 2 2 6 3" xfId="19835" xr:uid="{00000000-0005-0000-0000-0000AC4C0000}"/>
    <cellStyle name="Note 2 2 2 6 4" xfId="19836" xr:uid="{00000000-0005-0000-0000-0000AD4C0000}"/>
    <cellStyle name="Note 2 2 2 6 5" xfId="19837" xr:uid="{00000000-0005-0000-0000-0000AE4C0000}"/>
    <cellStyle name="Note 2 2 2 7" xfId="19838" xr:uid="{00000000-0005-0000-0000-0000AF4C0000}"/>
    <cellStyle name="Note 2 2 2 7 2" xfId="19839" xr:uid="{00000000-0005-0000-0000-0000B04C0000}"/>
    <cellStyle name="Note 2 2 2 7 2 2" xfId="19840" xr:uid="{00000000-0005-0000-0000-0000B14C0000}"/>
    <cellStyle name="Note 2 2 2 7 2 3" xfId="19841" xr:uid="{00000000-0005-0000-0000-0000B24C0000}"/>
    <cellStyle name="Note 2 2 2 7 2 4" xfId="19842" xr:uid="{00000000-0005-0000-0000-0000B34C0000}"/>
    <cellStyle name="Note 2 2 2 7 2 5" xfId="19843" xr:uid="{00000000-0005-0000-0000-0000B44C0000}"/>
    <cellStyle name="Note 2 2 2 7 2 6" xfId="19844" xr:uid="{00000000-0005-0000-0000-0000B54C0000}"/>
    <cellStyle name="Note 2 2 2 7 2 7" xfId="19845" xr:uid="{00000000-0005-0000-0000-0000B64C0000}"/>
    <cellStyle name="Note 2 2 2 7 3" xfId="19846" xr:uid="{00000000-0005-0000-0000-0000B74C0000}"/>
    <cellStyle name="Note 2 2 2 7 4" xfId="19847" xr:uid="{00000000-0005-0000-0000-0000B84C0000}"/>
    <cellStyle name="Note 2 2 2 7 5" xfId="19848" xr:uid="{00000000-0005-0000-0000-0000B94C0000}"/>
    <cellStyle name="Note 2 2 2 8" xfId="19849" xr:uid="{00000000-0005-0000-0000-0000BA4C0000}"/>
    <cellStyle name="Note 2 2 2 8 2" xfId="19850" xr:uid="{00000000-0005-0000-0000-0000BB4C0000}"/>
    <cellStyle name="Note 2 2 2 8 2 2" xfId="19851" xr:uid="{00000000-0005-0000-0000-0000BC4C0000}"/>
    <cellStyle name="Note 2 2 2 8 2 3" xfId="19852" xr:uid="{00000000-0005-0000-0000-0000BD4C0000}"/>
    <cellStyle name="Note 2 2 2 8 2 4" xfId="19853" xr:uid="{00000000-0005-0000-0000-0000BE4C0000}"/>
    <cellStyle name="Note 2 2 2 8 2 5" xfId="19854" xr:uid="{00000000-0005-0000-0000-0000BF4C0000}"/>
    <cellStyle name="Note 2 2 2 8 2 6" xfId="19855" xr:uid="{00000000-0005-0000-0000-0000C04C0000}"/>
    <cellStyle name="Note 2 2 2 8 2 7" xfId="19856" xr:uid="{00000000-0005-0000-0000-0000C14C0000}"/>
    <cellStyle name="Note 2 2 2 8 3" xfId="19857" xr:uid="{00000000-0005-0000-0000-0000C24C0000}"/>
    <cellStyle name="Note 2 2 2 8 4" xfId="19858" xr:uid="{00000000-0005-0000-0000-0000C34C0000}"/>
    <cellStyle name="Note 2 2 2 8 5" xfId="19859" xr:uid="{00000000-0005-0000-0000-0000C44C0000}"/>
    <cellStyle name="Note 2 2 2 9" xfId="19860" xr:uid="{00000000-0005-0000-0000-0000C54C0000}"/>
    <cellStyle name="Note 2 2 2 9 2" xfId="19861" xr:uid="{00000000-0005-0000-0000-0000C64C0000}"/>
    <cellStyle name="Note 2 2 2 9 2 2" xfId="19862" xr:uid="{00000000-0005-0000-0000-0000C74C0000}"/>
    <cellStyle name="Note 2 2 2 9 2 3" xfId="19863" xr:uid="{00000000-0005-0000-0000-0000C84C0000}"/>
    <cellStyle name="Note 2 2 2 9 2 4" xfId="19864" xr:uid="{00000000-0005-0000-0000-0000C94C0000}"/>
    <cellStyle name="Note 2 2 2 9 2 5" xfId="19865" xr:uid="{00000000-0005-0000-0000-0000CA4C0000}"/>
    <cellStyle name="Note 2 2 2 9 2 6" xfId="19866" xr:uid="{00000000-0005-0000-0000-0000CB4C0000}"/>
    <cellStyle name="Note 2 2 2 9 2 7" xfId="19867" xr:uid="{00000000-0005-0000-0000-0000CC4C0000}"/>
    <cellStyle name="Note 2 2 2 9 3" xfId="19868" xr:uid="{00000000-0005-0000-0000-0000CD4C0000}"/>
    <cellStyle name="Note 2 2 2 9 4" xfId="19869" xr:uid="{00000000-0005-0000-0000-0000CE4C0000}"/>
    <cellStyle name="Note 2 2 2 9 5" xfId="19870" xr:uid="{00000000-0005-0000-0000-0000CF4C0000}"/>
    <cellStyle name="Note 2 2 3" xfId="19871" xr:uid="{00000000-0005-0000-0000-0000D04C0000}"/>
    <cellStyle name="Note 2 2 3 10" xfId="19872" xr:uid="{00000000-0005-0000-0000-0000D14C0000}"/>
    <cellStyle name="Note 2 2 3 10 2" xfId="19873" xr:uid="{00000000-0005-0000-0000-0000D24C0000}"/>
    <cellStyle name="Note 2 2 3 10 3" xfId="19874" xr:uid="{00000000-0005-0000-0000-0000D34C0000}"/>
    <cellStyle name="Note 2 2 3 10 4" xfId="19875" xr:uid="{00000000-0005-0000-0000-0000D44C0000}"/>
    <cellStyle name="Note 2 2 3 10 5" xfId="19876" xr:uid="{00000000-0005-0000-0000-0000D54C0000}"/>
    <cellStyle name="Note 2 2 3 11" xfId="19877" xr:uid="{00000000-0005-0000-0000-0000D64C0000}"/>
    <cellStyle name="Note 2 2 3 11 2" xfId="19878" xr:uid="{00000000-0005-0000-0000-0000D74C0000}"/>
    <cellStyle name="Note 2 2 3 11 3" xfId="19879" xr:uid="{00000000-0005-0000-0000-0000D84C0000}"/>
    <cellStyle name="Note 2 2 3 11 4" xfId="19880" xr:uid="{00000000-0005-0000-0000-0000D94C0000}"/>
    <cellStyle name="Note 2 2 3 11 5" xfId="19881" xr:uid="{00000000-0005-0000-0000-0000DA4C0000}"/>
    <cellStyle name="Note 2 2 3 12" xfId="19882" xr:uid="{00000000-0005-0000-0000-0000DB4C0000}"/>
    <cellStyle name="Note 2 2 3 12 2" xfId="19883" xr:uid="{00000000-0005-0000-0000-0000DC4C0000}"/>
    <cellStyle name="Note 2 2 3 12 3" xfId="19884" xr:uid="{00000000-0005-0000-0000-0000DD4C0000}"/>
    <cellStyle name="Note 2 2 3 12 4" xfId="19885" xr:uid="{00000000-0005-0000-0000-0000DE4C0000}"/>
    <cellStyle name="Note 2 2 3 12 5" xfId="19886" xr:uid="{00000000-0005-0000-0000-0000DF4C0000}"/>
    <cellStyle name="Note 2 2 3 13" xfId="19887" xr:uid="{00000000-0005-0000-0000-0000E04C0000}"/>
    <cellStyle name="Note 2 2 3 13 2" xfId="19888" xr:uid="{00000000-0005-0000-0000-0000E14C0000}"/>
    <cellStyle name="Note 2 2 3 13 3" xfId="19889" xr:uid="{00000000-0005-0000-0000-0000E24C0000}"/>
    <cellStyle name="Note 2 2 3 13 4" xfId="19890" xr:uid="{00000000-0005-0000-0000-0000E34C0000}"/>
    <cellStyle name="Note 2 2 3 13 5" xfId="19891" xr:uid="{00000000-0005-0000-0000-0000E44C0000}"/>
    <cellStyle name="Note 2 2 3 14" xfId="19892" xr:uid="{00000000-0005-0000-0000-0000E54C0000}"/>
    <cellStyle name="Note 2 2 3 14 2" xfId="19893" xr:uid="{00000000-0005-0000-0000-0000E64C0000}"/>
    <cellStyle name="Note 2 2 3 14 3" xfId="19894" xr:uid="{00000000-0005-0000-0000-0000E74C0000}"/>
    <cellStyle name="Note 2 2 3 14 4" xfId="19895" xr:uid="{00000000-0005-0000-0000-0000E84C0000}"/>
    <cellStyle name="Note 2 2 3 14 5" xfId="19896" xr:uid="{00000000-0005-0000-0000-0000E94C0000}"/>
    <cellStyle name="Note 2 2 3 15" xfId="19897" xr:uid="{00000000-0005-0000-0000-0000EA4C0000}"/>
    <cellStyle name="Note 2 2 3 15 2" xfId="19898" xr:uid="{00000000-0005-0000-0000-0000EB4C0000}"/>
    <cellStyle name="Note 2 2 3 15 3" xfId="19899" xr:uid="{00000000-0005-0000-0000-0000EC4C0000}"/>
    <cellStyle name="Note 2 2 3 15 4" xfId="19900" xr:uid="{00000000-0005-0000-0000-0000ED4C0000}"/>
    <cellStyle name="Note 2 2 3 15 5" xfId="19901" xr:uid="{00000000-0005-0000-0000-0000EE4C0000}"/>
    <cellStyle name="Note 2 2 3 16" xfId="19902" xr:uid="{00000000-0005-0000-0000-0000EF4C0000}"/>
    <cellStyle name="Note 2 2 3 16 2" xfId="19903" xr:uid="{00000000-0005-0000-0000-0000F04C0000}"/>
    <cellStyle name="Note 2 2 3 16 3" xfId="19904" xr:uid="{00000000-0005-0000-0000-0000F14C0000}"/>
    <cellStyle name="Note 2 2 3 16 4" xfId="19905" xr:uid="{00000000-0005-0000-0000-0000F24C0000}"/>
    <cellStyle name="Note 2 2 3 16 5" xfId="19906" xr:uid="{00000000-0005-0000-0000-0000F34C0000}"/>
    <cellStyle name="Note 2 2 3 17" xfId="19907" xr:uid="{00000000-0005-0000-0000-0000F44C0000}"/>
    <cellStyle name="Note 2 2 3 17 2" xfId="19908" xr:uid="{00000000-0005-0000-0000-0000F54C0000}"/>
    <cellStyle name="Note 2 2 3 17 3" xfId="19909" xr:uid="{00000000-0005-0000-0000-0000F64C0000}"/>
    <cellStyle name="Note 2 2 3 17 4" xfId="19910" xr:uid="{00000000-0005-0000-0000-0000F74C0000}"/>
    <cellStyle name="Note 2 2 3 17 5" xfId="19911" xr:uid="{00000000-0005-0000-0000-0000F84C0000}"/>
    <cellStyle name="Note 2 2 3 18" xfId="19912" xr:uid="{00000000-0005-0000-0000-0000F94C0000}"/>
    <cellStyle name="Note 2 2 3 2" xfId="19913" xr:uid="{00000000-0005-0000-0000-0000FA4C0000}"/>
    <cellStyle name="Note 2 2 3 2 10" xfId="19914" xr:uid="{00000000-0005-0000-0000-0000FB4C0000}"/>
    <cellStyle name="Note 2 2 3 2 10 2" xfId="19915" xr:uid="{00000000-0005-0000-0000-0000FC4C0000}"/>
    <cellStyle name="Note 2 2 3 2 10 3" xfId="19916" xr:uid="{00000000-0005-0000-0000-0000FD4C0000}"/>
    <cellStyle name="Note 2 2 3 2 10 4" xfId="19917" xr:uid="{00000000-0005-0000-0000-0000FE4C0000}"/>
    <cellStyle name="Note 2 2 3 2 10 5" xfId="19918" xr:uid="{00000000-0005-0000-0000-0000FF4C0000}"/>
    <cellStyle name="Note 2 2 3 2 11" xfId="19919" xr:uid="{00000000-0005-0000-0000-0000004D0000}"/>
    <cellStyle name="Note 2 2 3 2 11 2" xfId="19920" xr:uid="{00000000-0005-0000-0000-0000014D0000}"/>
    <cellStyle name="Note 2 2 3 2 11 3" xfId="19921" xr:uid="{00000000-0005-0000-0000-0000024D0000}"/>
    <cellStyle name="Note 2 2 3 2 11 4" xfId="19922" xr:uid="{00000000-0005-0000-0000-0000034D0000}"/>
    <cellStyle name="Note 2 2 3 2 11 5" xfId="19923" xr:uid="{00000000-0005-0000-0000-0000044D0000}"/>
    <cellStyle name="Note 2 2 3 2 12" xfId="19924" xr:uid="{00000000-0005-0000-0000-0000054D0000}"/>
    <cellStyle name="Note 2 2 3 2 12 2" xfId="19925" xr:uid="{00000000-0005-0000-0000-0000064D0000}"/>
    <cellStyle name="Note 2 2 3 2 12 3" xfId="19926" xr:uid="{00000000-0005-0000-0000-0000074D0000}"/>
    <cellStyle name="Note 2 2 3 2 12 4" xfId="19927" xr:uid="{00000000-0005-0000-0000-0000084D0000}"/>
    <cellStyle name="Note 2 2 3 2 12 5" xfId="19928" xr:uid="{00000000-0005-0000-0000-0000094D0000}"/>
    <cellStyle name="Note 2 2 3 2 13" xfId="19929" xr:uid="{00000000-0005-0000-0000-00000A4D0000}"/>
    <cellStyle name="Note 2 2 3 2 13 2" xfId="19930" xr:uid="{00000000-0005-0000-0000-00000B4D0000}"/>
    <cellStyle name="Note 2 2 3 2 13 3" xfId="19931" xr:uid="{00000000-0005-0000-0000-00000C4D0000}"/>
    <cellStyle name="Note 2 2 3 2 13 4" xfId="19932" xr:uid="{00000000-0005-0000-0000-00000D4D0000}"/>
    <cellStyle name="Note 2 2 3 2 13 5" xfId="19933" xr:uid="{00000000-0005-0000-0000-00000E4D0000}"/>
    <cellStyle name="Note 2 2 3 2 14" xfId="19934" xr:uid="{00000000-0005-0000-0000-00000F4D0000}"/>
    <cellStyle name="Note 2 2 3 2 14 2" xfId="19935" xr:uid="{00000000-0005-0000-0000-0000104D0000}"/>
    <cellStyle name="Note 2 2 3 2 14 3" xfId="19936" xr:uid="{00000000-0005-0000-0000-0000114D0000}"/>
    <cellStyle name="Note 2 2 3 2 14 4" xfId="19937" xr:uid="{00000000-0005-0000-0000-0000124D0000}"/>
    <cellStyle name="Note 2 2 3 2 14 5" xfId="19938" xr:uid="{00000000-0005-0000-0000-0000134D0000}"/>
    <cellStyle name="Note 2 2 3 2 15" xfId="19939" xr:uid="{00000000-0005-0000-0000-0000144D0000}"/>
    <cellStyle name="Note 2 2 3 2 15 2" xfId="19940" xr:uid="{00000000-0005-0000-0000-0000154D0000}"/>
    <cellStyle name="Note 2 2 3 2 15 3" xfId="19941" xr:uid="{00000000-0005-0000-0000-0000164D0000}"/>
    <cellStyle name="Note 2 2 3 2 15 4" xfId="19942" xr:uid="{00000000-0005-0000-0000-0000174D0000}"/>
    <cellStyle name="Note 2 2 3 2 15 5" xfId="19943" xr:uid="{00000000-0005-0000-0000-0000184D0000}"/>
    <cellStyle name="Note 2 2 3 2 16" xfId="19944" xr:uid="{00000000-0005-0000-0000-0000194D0000}"/>
    <cellStyle name="Note 2 2 3 2 16 2" xfId="19945" xr:uid="{00000000-0005-0000-0000-00001A4D0000}"/>
    <cellStyle name="Note 2 2 3 2 16 3" xfId="19946" xr:uid="{00000000-0005-0000-0000-00001B4D0000}"/>
    <cellStyle name="Note 2 2 3 2 16 4" xfId="19947" xr:uid="{00000000-0005-0000-0000-00001C4D0000}"/>
    <cellStyle name="Note 2 2 3 2 16 5" xfId="19948" xr:uid="{00000000-0005-0000-0000-00001D4D0000}"/>
    <cellStyle name="Note 2 2 3 2 17" xfId="19949" xr:uid="{00000000-0005-0000-0000-00001E4D0000}"/>
    <cellStyle name="Note 2 2 3 2 17 2" xfId="19950" xr:uid="{00000000-0005-0000-0000-00001F4D0000}"/>
    <cellStyle name="Note 2 2 3 2 17 3" xfId="19951" xr:uid="{00000000-0005-0000-0000-0000204D0000}"/>
    <cellStyle name="Note 2 2 3 2 17 4" xfId="19952" xr:uid="{00000000-0005-0000-0000-0000214D0000}"/>
    <cellStyle name="Note 2 2 3 2 17 5" xfId="19953" xr:uid="{00000000-0005-0000-0000-0000224D0000}"/>
    <cellStyle name="Note 2 2 3 2 18" xfId="19954" xr:uid="{00000000-0005-0000-0000-0000234D0000}"/>
    <cellStyle name="Note 2 2 3 2 2" xfId="19955" xr:uid="{00000000-0005-0000-0000-0000244D0000}"/>
    <cellStyle name="Note 2 2 3 2 2 2" xfId="19956" xr:uid="{00000000-0005-0000-0000-0000254D0000}"/>
    <cellStyle name="Note 2 2 3 2 2 2 2" xfId="19957" xr:uid="{00000000-0005-0000-0000-0000264D0000}"/>
    <cellStyle name="Note 2 2 3 2 2 2 3" xfId="19958" xr:uid="{00000000-0005-0000-0000-0000274D0000}"/>
    <cellStyle name="Note 2 2 3 2 2 2 4" xfId="19959" xr:uid="{00000000-0005-0000-0000-0000284D0000}"/>
    <cellStyle name="Note 2 2 3 2 2 2 5" xfId="19960" xr:uid="{00000000-0005-0000-0000-0000294D0000}"/>
    <cellStyle name="Note 2 2 3 2 2 2 6" xfId="19961" xr:uid="{00000000-0005-0000-0000-00002A4D0000}"/>
    <cellStyle name="Note 2 2 3 2 2 2 7" xfId="19962" xr:uid="{00000000-0005-0000-0000-00002B4D0000}"/>
    <cellStyle name="Note 2 2 3 2 2 3" xfId="19963" xr:uid="{00000000-0005-0000-0000-00002C4D0000}"/>
    <cellStyle name="Note 2 2 3 2 2 4" xfId="19964" xr:uid="{00000000-0005-0000-0000-00002D4D0000}"/>
    <cellStyle name="Note 2 2 3 2 2 5" xfId="19965" xr:uid="{00000000-0005-0000-0000-00002E4D0000}"/>
    <cellStyle name="Note 2 2 3 2 3" xfId="19966" xr:uid="{00000000-0005-0000-0000-00002F4D0000}"/>
    <cellStyle name="Note 2 2 3 2 3 2" xfId="19967" xr:uid="{00000000-0005-0000-0000-0000304D0000}"/>
    <cellStyle name="Note 2 2 3 2 3 2 2" xfId="19968" xr:uid="{00000000-0005-0000-0000-0000314D0000}"/>
    <cellStyle name="Note 2 2 3 2 3 2 3" xfId="19969" xr:uid="{00000000-0005-0000-0000-0000324D0000}"/>
    <cellStyle name="Note 2 2 3 2 3 2 4" xfId="19970" xr:uid="{00000000-0005-0000-0000-0000334D0000}"/>
    <cellStyle name="Note 2 2 3 2 3 2 5" xfId="19971" xr:uid="{00000000-0005-0000-0000-0000344D0000}"/>
    <cellStyle name="Note 2 2 3 2 3 2 6" xfId="19972" xr:uid="{00000000-0005-0000-0000-0000354D0000}"/>
    <cellStyle name="Note 2 2 3 2 3 2 7" xfId="19973" xr:uid="{00000000-0005-0000-0000-0000364D0000}"/>
    <cellStyle name="Note 2 2 3 2 3 3" xfId="19974" xr:uid="{00000000-0005-0000-0000-0000374D0000}"/>
    <cellStyle name="Note 2 2 3 2 3 4" xfId="19975" xr:uid="{00000000-0005-0000-0000-0000384D0000}"/>
    <cellStyle name="Note 2 2 3 2 3 5" xfId="19976" xr:uid="{00000000-0005-0000-0000-0000394D0000}"/>
    <cellStyle name="Note 2 2 3 2 4" xfId="19977" xr:uid="{00000000-0005-0000-0000-00003A4D0000}"/>
    <cellStyle name="Note 2 2 3 2 4 2" xfId="19978" xr:uid="{00000000-0005-0000-0000-00003B4D0000}"/>
    <cellStyle name="Note 2 2 3 2 4 2 2" xfId="19979" xr:uid="{00000000-0005-0000-0000-00003C4D0000}"/>
    <cellStyle name="Note 2 2 3 2 4 2 3" xfId="19980" xr:uid="{00000000-0005-0000-0000-00003D4D0000}"/>
    <cellStyle name="Note 2 2 3 2 4 2 4" xfId="19981" xr:uid="{00000000-0005-0000-0000-00003E4D0000}"/>
    <cellStyle name="Note 2 2 3 2 4 2 5" xfId="19982" xr:uid="{00000000-0005-0000-0000-00003F4D0000}"/>
    <cellStyle name="Note 2 2 3 2 4 2 6" xfId="19983" xr:uid="{00000000-0005-0000-0000-0000404D0000}"/>
    <cellStyle name="Note 2 2 3 2 4 2 7" xfId="19984" xr:uid="{00000000-0005-0000-0000-0000414D0000}"/>
    <cellStyle name="Note 2 2 3 2 4 3" xfId="19985" xr:uid="{00000000-0005-0000-0000-0000424D0000}"/>
    <cellStyle name="Note 2 2 3 2 4 4" xfId="19986" xr:uid="{00000000-0005-0000-0000-0000434D0000}"/>
    <cellStyle name="Note 2 2 3 2 4 5" xfId="19987" xr:uid="{00000000-0005-0000-0000-0000444D0000}"/>
    <cellStyle name="Note 2 2 3 2 5" xfId="19988" xr:uid="{00000000-0005-0000-0000-0000454D0000}"/>
    <cellStyle name="Note 2 2 3 2 5 2" xfId="19989" xr:uid="{00000000-0005-0000-0000-0000464D0000}"/>
    <cellStyle name="Note 2 2 3 2 5 3" xfId="19990" xr:uid="{00000000-0005-0000-0000-0000474D0000}"/>
    <cellStyle name="Note 2 2 3 2 5 4" xfId="19991" xr:uid="{00000000-0005-0000-0000-0000484D0000}"/>
    <cellStyle name="Note 2 2 3 2 5 5" xfId="19992" xr:uid="{00000000-0005-0000-0000-0000494D0000}"/>
    <cellStyle name="Note 2 2 3 2 5 6" xfId="19993" xr:uid="{00000000-0005-0000-0000-00004A4D0000}"/>
    <cellStyle name="Note 2 2 3 2 5 7" xfId="19994" xr:uid="{00000000-0005-0000-0000-00004B4D0000}"/>
    <cellStyle name="Note 2 2 3 2 5 8" xfId="19995" xr:uid="{00000000-0005-0000-0000-00004C4D0000}"/>
    <cellStyle name="Note 2 2 3 2 6" xfId="19996" xr:uid="{00000000-0005-0000-0000-00004D4D0000}"/>
    <cellStyle name="Note 2 2 3 2 6 2" xfId="19997" xr:uid="{00000000-0005-0000-0000-00004E4D0000}"/>
    <cellStyle name="Note 2 2 3 2 6 3" xfId="19998" xr:uid="{00000000-0005-0000-0000-00004F4D0000}"/>
    <cellStyle name="Note 2 2 3 2 6 4" xfId="19999" xr:uid="{00000000-0005-0000-0000-0000504D0000}"/>
    <cellStyle name="Note 2 2 3 2 6 5" xfId="20000" xr:uid="{00000000-0005-0000-0000-0000514D0000}"/>
    <cellStyle name="Note 2 2 3 2 6 6" xfId="20001" xr:uid="{00000000-0005-0000-0000-0000524D0000}"/>
    <cellStyle name="Note 2 2 3 2 6 7" xfId="20002" xr:uid="{00000000-0005-0000-0000-0000534D0000}"/>
    <cellStyle name="Note 2 2 3 2 7" xfId="20003" xr:uid="{00000000-0005-0000-0000-0000544D0000}"/>
    <cellStyle name="Note 2 2 3 2 7 2" xfId="20004" xr:uid="{00000000-0005-0000-0000-0000554D0000}"/>
    <cellStyle name="Note 2 2 3 2 7 3" xfId="20005" xr:uid="{00000000-0005-0000-0000-0000564D0000}"/>
    <cellStyle name="Note 2 2 3 2 7 4" xfId="20006" xr:uid="{00000000-0005-0000-0000-0000574D0000}"/>
    <cellStyle name="Note 2 2 3 2 7 5" xfId="20007" xr:uid="{00000000-0005-0000-0000-0000584D0000}"/>
    <cellStyle name="Note 2 2 3 2 8" xfId="20008" xr:uid="{00000000-0005-0000-0000-0000594D0000}"/>
    <cellStyle name="Note 2 2 3 2 8 2" xfId="20009" xr:uid="{00000000-0005-0000-0000-00005A4D0000}"/>
    <cellStyle name="Note 2 2 3 2 8 3" xfId="20010" xr:uid="{00000000-0005-0000-0000-00005B4D0000}"/>
    <cellStyle name="Note 2 2 3 2 8 4" xfId="20011" xr:uid="{00000000-0005-0000-0000-00005C4D0000}"/>
    <cellStyle name="Note 2 2 3 2 8 5" xfId="20012" xr:uid="{00000000-0005-0000-0000-00005D4D0000}"/>
    <cellStyle name="Note 2 2 3 2 9" xfId="20013" xr:uid="{00000000-0005-0000-0000-00005E4D0000}"/>
    <cellStyle name="Note 2 2 3 2 9 2" xfId="20014" xr:uid="{00000000-0005-0000-0000-00005F4D0000}"/>
    <cellStyle name="Note 2 2 3 2 9 3" xfId="20015" xr:uid="{00000000-0005-0000-0000-0000604D0000}"/>
    <cellStyle name="Note 2 2 3 2 9 4" xfId="20016" xr:uid="{00000000-0005-0000-0000-0000614D0000}"/>
    <cellStyle name="Note 2 2 3 2 9 5" xfId="20017" xr:uid="{00000000-0005-0000-0000-0000624D0000}"/>
    <cellStyle name="Note 2 2 3 3" xfId="20018" xr:uid="{00000000-0005-0000-0000-0000634D0000}"/>
    <cellStyle name="Note 2 2 3 3 10" xfId="20019" xr:uid="{00000000-0005-0000-0000-0000644D0000}"/>
    <cellStyle name="Note 2 2 3 3 2" xfId="20020" xr:uid="{00000000-0005-0000-0000-0000654D0000}"/>
    <cellStyle name="Note 2 2 3 3 2 2" xfId="20021" xr:uid="{00000000-0005-0000-0000-0000664D0000}"/>
    <cellStyle name="Note 2 2 3 3 2 2 2" xfId="20022" xr:uid="{00000000-0005-0000-0000-0000674D0000}"/>
    <cellStyle name="Note 2 2 3 3 2 2 3" xfId="20023" xr:uid="{00000000-0005-0000-0000-0000684D0000}"/>
    <cellStyle name="Note 2 2 3 3 2 2 4" xfId="20024" xr:uid="{00000000-0005-0000-0000-0000694D0000}"/>
    <cellStyle name="Note 2 2 3 3 2 2 5" xfId="20025" xr:uid="{00000000-0005-0000-0000-00006A4D0000}"/>
    <cellStyle name="Note 2 2 3 3 2 2 6" xfId="20026" xr:uid="{00000000-0005-0000-0000-00006B4D0000}"/>
    <cellStyle name="Note 2 2 3 3 2 2 7" xfId="20027" xr:uid="{00000000-0005-0000-0000-00006C4D0000}"/>
    <cellStyle name="Note 2 2 3 3 2 3" xfId="20028" xr:uid="{00000000-0005-0000-0000-00006D4D0000}"/>
    <cellStyle name="Note 2 2 3 3 2 4" xfId="20029" xr:uid="{00000000-0005-0000-0000-00006E4D0000}"/>
    <cellStyle name="Note 2 2 3 3 3" xfId="20030" xr:uid="{00000000-0005-0000-0000-00006F4D0000}"/>
    <cellStyle name="Note 2 2 3 3 3 2" xfId="20031" xr:uid="{00000000-0005-0000-0000-0000704D0000}"/>
    <cellStyle name="Note 2 2 3 3 3 2 2" xfId="20032" xr:uid="{00000000-0005-0000-0000-0000714D0000}"/>
    <cellStyle name="Note 2 2 3 3 3 2 3" xfId="20033" xr:uid="{00000000-0005-0000-0000-0000724D0000}"/>
    <cellStyle name="Note 2 2 3 3 3 2 4" xfId="20034" xr:uid="{00000000-0005-0000-0000-0000734D0000}"/>
    <cellStyle name="Note 2 2 3 3 3 2 5" xfId="20035" xr:uid="{00000000-0005-0000-0000-0000744D0000}"/>
    <cellStyle name="Note 2 2 3 3 3 2 6" xfId="20036" xr:uid="{00000000-0005-0000-0000-0000754D0000}"/>
    <cellStyle name="Note 2 2 3 3 3 2 7" xfId="20037" xr:uid="{00000000-0005-0000-0000-0000764D0000}"/>
    <cellStyle name="Note 2 2 3 3 3 3" xfId="20038" xr:uid="{00000000-0005-0000-0000-0000774D0000}"/>
    <cellStyle name="Note 2 2 3 3 3 4" xfId="20039" xr:uid="{00000000-0005-0000-0000-0000784D0000}"/>
    <cellStyle name="Note 2 2 3 3 4" xfId="20040" xr:uid="{00000000-0005-0000-0000-0000794D0000}"/>
    <cellStyle name="Note 2 2 3 3 4 2" xfId="20041" xr:uid="{00000000-0005-0000-0000-00007A4D0000}"/>
    <cellStyle name="Note 2 2 3 3 4 2 2" xfId="20042" xr:uid="{00000000-0005-0000-0000-00007B4D0000}"/>
    <cellStyle name="Note 2 2 3 3 4 2 3" xfId="20043" xr:uid="{00000000-0005-0000-0000-00007C4D0000}"/>
    <cellStyle name="Note 2 2 3 3 4 2 4" xfId="20044" xr:uid="{00000000-0005-0000-0000-00007D4D0000}"/>
    <cellStyle name="Note 2 2 3 3 4 2 5" xfId="20045" xr:uid="{00000000-0005-0000-0000-00007E4D0000}"/>
    <cellStyle name="Note 2 2 3 3 4 2 6" xfId="20046" xr:uid="{00000000-0005-0000-0000-00007F4D0000}"/>
    <cellStyle name="Note 2 2 3 3 4 2 7" xfId="20047" xr:uid="{00000000-0005-0000-0000-0000804D0000}"/>
    <cellStyle name="Note 2 2 3 3 4 3" xfId="20048" xr:uid="{00000000-0005-0000-0000-0000814D0000}"/>
    <cellStyle name="Note 2 2 3 3 4 4" xfId="20049" xr:uid="{00000000-0005-0000-0000-0000824D0000}"/>
    <cellStyle name="Note 2 2 3 3 5" xfId="20050" xr:uid="{00000000-0005-0000-0000-0000834D0000}"/>
    <cellStyle name="Note 2 2 3 3 5 2" xfId="20051" xr:uid="{00000000-0005-0000-0000-0000844D0000}"/>
    <cellStyle name="Note 2 2 3 3 5 3" xfId="20052" xr:uid="{00000000-0005-0000-0000-0000854D0000}"/>
    <cellStyle name="Note 2 2 3 3 5 4" xfId="20053" xr:uid="{00000000-0005-0000-0000-0000864D0000}"/>
    <cellStyle name="Note 2 2 3 3 5 5" xfId="20054" xr:uid="{00000000-0005-0000-0000-0000874D0000}"/>
    <cellStyle name="Note 2 2 3 3 5 6" xfId="20055" xr:uid="{00000000-0005-0000-0000-0000884D0000}"/>
    <cellStyle name="Note 2 2 3 3 5 7" xfId="20056" xr:uid="{00000000-0005-0000-0000-0000894D0000}"/>
    <cellStyle name="Note 2 2 3 3 5 8" xfId="20057" xr:uid="{00000000-0005-0000-0000-00008A4D0000}"/>
    <cellStyle name="Note 2 2 3 3 6" xfId="20058" xr:uid="{00000000-0005-0000-0000-00008B4D0000}"/>
    <cellStyle name="Note 2 2 3 3 6 2" xfId="20059" xr:uid="{00000000-0005-0000-0000-00008C4D0000}"/>
    <cellStyle name="Note 2 2 3 3 6 3" xfId="20060" xr:uid="{00000000-0005-0000-0000-00008D4D0000}"/>
    <cellStyle name="Note 2 2 3 3 6 4" xfId="20061" xr:uid="{00000000-0005-0000-0000-00008E4D0000}"/>
    <cellStyle name="Note 2 2 3 3 6 5" xfId="20062" xr:uid="{00000000-0005-0000-0000-00008F4D0000}"/>
    <cellStyle name="Note 2 2 3 3 6 6" xfId="20063" xr:uid="{00000000-0005-0000-0000-0000904D0000}"/>
    <cellStyle name="Note 2 2 3 3 6 7" xfId="20064" xr:uid="{00000000-0005-0000-0000-0000914D0000}"/>
    <cellStyle name="Note 2 2 3 3 7" xfId="20065" xr:uid="{00000000-0005-0000-0000-0000924D0000}"/>
    <cellStyle name="Note 2 2 3 3 8" xfId="20066" xr:uid="{00000000-0005-0000-0000-0000934D0000}"/>
    <cellStyle name="Note 2 2 3 3 9" xfId="20067" xr:uid="{00000000-0005-0000-0000-0000944D0000}"/>
    <cellStyle name="Note 2 2 3 4" xfId="20068" xr:uid="{00000000-0005-0000-0000-0000954D0000}"/>
    <cellStyle name="Note 2 2 3 4 2" xfId="20069" xr:uid="{00000000-0005-0000-0000-0000964D0000}"/>
    <cellStyle name="Note 2 2 3 4 2 2" xfId="20070" xr:uid="{00000000-0005-0000-0000-0000974D0000}"/>
    <cellStyle name="Note 2 2 3 4 2 3" xfId="20071" xr:uid="{00000000-0005-0000-0000-0000984D0000}"/>
    <cellStyle name="Note 2 2 3 4 2 4" xfId="20072" xr:uid="{00000000-0005-0000-0000-0000994D0000}"/>
    <cellStyle name="Note 2 2 3 4 2 5" xfId="20073" xr:uid="{00000000-0005-0000-0000-00009A4D0000}"/>
    <cellStyle name="Note 2 2 3 4 2 6" xfId="20074" xr:uid="{00000000-0005-0000-0000-00009B4D0000}"/>
    <cellStyle name="Note 2 2 3 4 2 7" xfId="20075" xr:uid="{00000000-0005-0000-0000-00009C4D0000}"/>
    <cellStyle name="Note 2 2 3 4 3" xfId="20076" xr:uid="{00000000-0005-0000-0000-00009D4D0000}"/>
    <cellStyle name="Note 2 2 3 4 4" xfId="20077" xr:uid="{00000000-0005-0000-0000-00009E4D0000}"/>
    <cellStyle name="Note 2 2 3 4 5" xfId="20078" xr:uid="{00000000-0005-0000-0000-00009F4D0000}"/>
    <cellStyle name="Note 2 2 3 5" xfId="20079" xr:uid="{00000000-0005-0000-0000-0000A04D0000}"/>
    <cellStyle name="Note 2 2 3 5 2" xfId="20080" xr:uid="{00000000-0005-0000-0000-0000A14D0000}"/>
    <cellStyle name="Note 2 2 3 5 2 2" xfId="20081" xr:uid="{00000000-0005-0000-0000-0000A24D0000}"/>
    <cellStyle name="Note 2 2 3 5 2 3" xfId="20082" xr:uid="{00000000-0005-0000-0000-0000A34D0000}"/>
    <cellStyle name="Note 2 2 3 5 2 4" xfId="20083" xr:uid="{00000000-0005-0000-0000-0000A44D0000}"/>
    <cellStyle name="Note 2 2 3 5 2 5" xfId="20084" xr:uid="{00000000-0005-0000-0000-0000A54D0000}"/>
    <cellStyle name="Note 2 2 3 5 2 6" xfId="20085" xr:uid="{00000000-0005-0000-0000-0000A64D0000}"/>
    <cellStyle name="Note 2 2 3 5 2 7" xfId="20086" xr:uid="{00000000-0005-0000-0000-0000A74D0000}"/>
    <cellStyle name="Note 2 2 3 5 3" xfId="20087" xr:uid="{00000000-0005-0000-0000-0000A84D0000}"/>
    <cellStyle name="Note 2 2 3 5 4" xfId="20088" xr:uid="{00000000-0005-0000-0000-0000A94D0000}"/>
    <cellStyle name="Note 2 2 3 5 5" xfId="20089" xr:uid="{00000000-0005-0000-0000-0000AA4D0000}"/>
    <cellStyle name="Note 2 2 3 6" xfId="20090" xr:uid="{00000000-0005-0000-0000-0000AB4D0000}"/>
    <cellStyle name="Note 2 2 3 6 2" xfId="20091" xr:uid="{00000000-0005-0000-0000-0000AC4D0000}"/>
    <cellStyle name="Note 2 2 3 6 2 2" xfId="20092" xr:uid="{00000000-0005-0000-0000-0000AD4D0000}"/>
    <cellStyle name="Note 2 2 3 6 2 3" xfId="20093" xr:uid="{00000000-0005-0000-0000-0000AE4D0000}"/>
    <cellStyle name="Note 2 2 3 6 2 4" xfId="20094" xr:uid="{00000000-0005-0000-0000-0000AF4D0000}"/>
    <cellStyle name="Note 2 2 3 6 2 5" xfId="20095" xr:uid="{00000000-0005-0000-0000-0000B04D0000}"/>
    <cellStyle name="Note 2 2 3 6 2 6" xfId="20096" xr:uid="{00000000-0005-0000-0000-0000B14D0000}"/>
    <cellStyle name="Note 2 2 3 6 2 7" xfId="20097" xr:uid="{00000000-0005-0000-0000-0000B24D0000}"/>
    <cellStyle name="Note 2 2 3 6 3" xfId="20098" xr:uid="{00000000-0005-0000-0000-0000B34D0000}"/>
    <cellStyle name="Note 2 2 3 6 4" xfId="20099" xr:uid="{00000000-0005-0000-0000-0000B44D0000}"/>
    <cellStyle name="Note 2 2 3 6 5" xfId="20100" xr:uid="{00000000-0005-0000-0000-0000B54D0000}"/>
    <cellStyle name="Note 2 2 3 7" xfId="20101" xr:uid="{00000000-0005-0000-0000-0000B64D0000}"/>
    <cellStyle name="Note 2 2 3 7 2" xfId="20102" xr:uid="{00000000-0005-0000-0000-0000B74D0000}"/>
    <cellStyle name="Note 2 2 3 7 2 2" xfId="20103" xr:uid="{00000000-0005-0000-0000-0000B84D0000}"/>
    <cellStyle name="Note 2 2 3 7 2 3" xfId="20104" xr:uid="{00000000-0005-0000-0000-0000B94D0000}"/>
    <cellStyle name="Note 2 2 3 7 2 4" xfId="20105" xr:uid="{00000000-0005-0000-0000-0000BA4D0000}"/>
    <cellStyle name="Note 2 2 3 7 2 5" xfId="20106" xr:uid="{00000000-0005-0000-0000-0000BB4D0000}"/>
    <cellStyle name="Note 2 2 3 7 2 6" xfId="20107" xr:uid="{00000000-0005-0000-0000-0000BC4D0000}"/>
    <cellStyle name="Note 2 2 3 7 2 7" xfId="20108" xr:uid="{00000000-0005-0000-0000-0000BD4D0000}"/>
    <cellStyle name="Note 2 2 3 7 3" xfId="20109" xr:uid="{00000000-0005-0000-0000-0000BE4D0000}"/>
    <cellStyle name="Note 2 2 3 7 4" xfId="20110" xr:uid="{00000000-0005-0000-0000-0000BF4D0000}"/>
    <cellStyle name="Note 2 2 3 7 5" xfId="20111" xr:uid="{00000000-0005-0000-0000-0000C04D0000}"/>
    <cellStyle name="Note 2 2 3 8" xfId="20112" xr:uid="{00000000-0005-0000-0000-0000C14D0000}"/>
    <cellStyle name="Note 2 2 3 8 2" xfId="20113" xr:uid="{00000000-0005-0000-0000-0000C24D0000}"/>
    <cellStyle name="Note 2 2 3 8 3" xfId="20114" xr:uid="{00000000-0005-0000-0000-0000C34D0000}"/>
    <cellStyle name="Note 2 2 3 8 4" xfId="20115" xr:uid="{00000000-0005-0000-0000-0000C44D0000}"/>
    <cellStyle name="Note 2 2 3 8 5" xfId="20116" xr:uid="{00000000-0005-0000-0000-0000C54D0000}"/>
    <cellStyle name="Note 2 2 3 8 6" xfId="20117" xr:uid="{00000000-0005-0000-0000-0000C64D0000}"/>
    <cellStyle name="Note 2 2 3 8 7" xfId="20118" xr:uid="{00000000-0005-0000-0000-0000C74D0000}"/>
    <cellStyle name="Note 2 2 3 8 8" xfId="20119" xr:uid="{00000000-0005-0000-0000-0000C84D0000}"/>
    <cellStyle name="Note 2 2 3 9" xfId="20120" xr:uid="{00000000-0005-0000-0000-0000C94D0000}"/>
    <cellStyle name="Note 2 2 3 9 2" xfId="20121" xr:uid="{00000000-0005-0000-0000-0000CA4D0000}"/>
    <cellStyle name="Note 2 2 3 9 3" xfId="20122" xr:uid="{00000000-0005-0000-0000-0000CB4D0000}"/>
    <cellStyle name="Note 2 2 3 9 4" xfId="20123" xr:uid="{00000000-0005-0000-0000-0000CC4D0000}"/>
    <cellStyle name="Note 2 2 3 9 5" xfId="20124" xr:uid="{00000000-0005-0000-0000-0000CD4D0000}"/>
    <cellStyle name="Note 2 2 3 9 6" xfId="20125" xr:uid="{00000000-0005-0000-0000-0000CE4D0000}"/>
    <cellStyle name="Note 2 2 3 9 7" xfId="20126" xr:uid="{00000000-0005-0000-0000-0000CF4D0000}"/>
    <cellStyle name="Note 2 2 4" xfId="20127" xr:uid="{00000000-0005-0000-0000-0000D04D0000}"/>
    <cellStyle name="Note 2 2 4 10" xfId="20128" xr:uid="{00000000-0005-0000-0000-0000D14D0000}"/>
    <cellStyle name="Note 2 2 4 10 2" xfId="20129" xr:uid="{00000000-0005-0000-0000-0000D24D0000}"/>
    <cellStyle name="Note 2 2 4 10 3" xfId="20130" xr:uid="{00000000-0005-0000-0000-0000D34D0000}"/>
    <cellStyle name="Note 2 2 4 10 4" xfId="20131" xr:uid="{00000000-0005-0000-0000-0000D44D0000}"/>
    <cellStyle name="Note 2 2 4 10 5" xfId="20132" xr:uid="{00000000-0005-0000-0000-0000D54D0000}"/>
    <cellStyle name="Note 2 2 4 11" xfId="20133" xr:uid="{00000000-0005-0000-0000-0000D64D0000}"/>
    <cellStyle name="Note 2 2 4 11 2" xfId="20134" xr:uid="{00000000-0005-0000-0000-0000D74D0000}"/>
    <cellStyle name="Note 2 2 4 11 3" xfId="20135" xr:uid="{00000000-0005-0000-0000-0000D84D0000}"/>
    <cellStyle name="Note 2 2 4 11 4" xfId="20136" xr:uid="{00000000-0005-0000-0000-0000D94D0000}"/>
    <cellStyle name="Note 2 2 4 11 5" xfId="20137" xr:uid="{00000000-0005-0000-0000-0000DA4D0000}"/>
    <cellStyle name="Note 2 2 4 12" xfId="20138" xr:uid="{00000000-0005-0000-0000-0000DB4D0000}"/>
    <cellStyle name="Note 2 2 4 12 2" xfId="20139" xr:uid="{00000000-0005-0000-0000-0000DC4D0000}"/>
    <cellStyle name="Note 2 2 4 12 3" xfId="20140" xr:uid="{00000000-0005-0000-0000-0000DD4D0000}"/>
    <cellStyle name="Note 2 2 4 12 4" xfId="20141" xr:uid="{00000000-0005-0000-0000-0000DE4D0000}"/>
    <cellStyle name="Note 2 2 4 12 5" xfId="20142" xr:uid="{00000000-0005-0000-0000-0000DF4D0000}"/>
    <cellStyle name="Note 2 2 4 13" xfId="20143" xr:uid="{00000000-0005-0000-0000-0000E04D0000}"/>
    <cellStyle name="Note 2 2 4 13 2" xfId="20144" xr:uid="{00000000-0005-0000-0000-0000E14D0000}"/>
    <cellStyle name="Note 2 2 4 13 3" xfId="20145" xr:uid="{00000000-0005-0000-0000-0000E24D0000}"/>
    <cellStyle name="Note 2 2 4 13 4" xfId="20146" xr:uid="{00000000-0005-0000-0000-0000E34D0000}"/>
    <cellStyle name="Note 2 2 4 13 5" xfId="20147" xr:uid="{00000000-0005-0000-0000-0000E44D0000}"/>
    <cellStyle name="Note 2 2 4 14" xfId="20148" xr:uid="{00000000-0005-0000-0000-0000E54D0000}"/>
    <cellStyle name="Note 2 2 4 14 2" xfId="20149" xr:uid="{00000000-0005-0000-0000-0000E64D0000}"/>
    <cellStyle name="Note 2 2 4 14 3" xfId="20150" xr:uid="{00000000-0005-0000-0000-0000E74D0000}"/>
    <cellStyle name="Note 2 2 4 14 4" xfId="20151" xr:uid="{00000000-0005-0000-0000-0000E84D0000}"/>
    <cellStyle name="Note 2 2 4 14 5" xfId="20152" xr:uid="{00000000-0005-0000-0000-0000E94D0000}"/>
    <cellStyle name="Note 2 2 4 15" xfId="20153" xr:uid="{00000000-0005-0000-0000-0000EA4D0000}"/>
    <cellStyle name="Note 2 2 4 15 2" xfId="20154" xr:uid="{00000000-0005-0000-0000-0000EB4D0000}"/>
    <cellStyle name="Note 2 2 4 15 3" xfId="20155" xr:uid="{00000000-0005-0000-0000-0000EC4D0000}"/>
    <cellStyle name="Note 2 2 4 15 4" xfId="20156" xr:uid="{00000000-0005-0000-0000-0000ED4D0000}"/>
    <cellStyle name="Note 2 2 4 15 5" xfId="20157" xr:uid="{00000000-0005-0000-0000-0000EE4D0000}"/>
    <cellStyle name="Note 2 2 4 16" xfId="20158" xr:uid="{00000000-0005-0000-0000-0000EF4D0000}"/>
    <cellStyle name="Note 2 2 4 16 2" xfId="20159" xr:uid="{00000000-0005-0000-0000-0000F04D0000}"/>
    <cellStyle name="Note 2 2 4 16 3" xfId="20160" xr:uid="{00000000-0005-0000-0000-0000F14D0000}"/>
    <cellStyle name="Note 2 2 4 16 4" xfId="20161" xr:uid="{00000000-0005-0000-0000-0000F24D0000}"/>
    <cellStyle name="Note 2 2 4 16 5" xfId="20162" xr:uid="{00000000-0005-0000-0000-0000F34D0000}"/>
    <cellStyle name="Note 2 2 4 17" xfId="20163" xr:uid="{00000000-0005-0000-0000-0000F44D0000}"/>
    <cellStyle name="Note 2 2 4 17 2" xfId="20164" xr:uid="{00000000-0005-0000-0000-0000F54D0000}"/>
    <cellStyle name="Note 2 2 4 17 3" xfId="20165" xr:uid="{00000000-0005-0000-0000-0000F64D0000}"/>
    <cellStyle name="Note 2 2 4 17 4" xfId="20166" xr:uid="{00000000-0005-0000-0000-0000F74D0000}"/>
    <cellStyle name="Note 2 2 4 17 5" xfId="20167" xr:uid="{00000000-0005-0000-0000-0000F84D0000}"/>
    <cellStyle name="Note 2 2 4 18" xfId="20168" xr:uid="{00000000-0005-0000-0000-0000F94D0000}"/>
    <cellStyle name="Note 2 2 4 2" xfId="20169" xr:uid="{00000000-0005-0000-0000-0000FA4D0000}"/>
    <cellStyle name="Note 2 2 4 2 10" xfId="20170" xr:uid="{00000000-0005-0000-0000-0000FB4D0000}"/>
    <cellStyle name="Note 2 2 4 2 10 2" xfId="20171" xr:uid="{00000000-0005-0000-0000-0000FC4D0000}"/>
    <cellStyle name="Note 2 2 4 2 10 3" xfId="20172" xr:uid="{00000000-0005-0000-0000-0000FD4D0000}"/>
    <cellStyle name="Note 2 2 4 2 10 4" xfId="20173" xr:uid="{00000000-0005-0000-0000-0000FE4D0000}"/>
    <cellStyle name="Note 2 2 4 2 10 5" xfId="20174" xr:uid="{00000000-0005-0000-0000-0000FF4D0000}"/>
    <cellStyle name="Note 2 2 4 2 11" xfId="20175" xr:uid="{00000000-0005-0000-0000-0000004E0000}"/>
    <cellStyle name="Note 2 2 4 2 11 2" xfId="20176" xr:uid="{00000000-0005-0000-0000-0000014E0000}"/>
    <cellStyle name="Note 2 2 4 2 11 3" xfId="20177" xr:uid="{00000000-0005-0000-0000-0000024E0000}"/>
    <cellStyle name="Note 2 2 4 2 11 4" xfId="20178" xr:uid="{00000000-0005-0000-0000-0000034E0000}"/>
    <cellStyle name="Note 2 2 4 2 11 5" xfId="20179" xr:uid="{00000000-0005-0000-0000-0000044E0000}"/>
    <cellStyle name="Note 2 2 4 2 12" xfId="20180" xr:uid="{00000000-0005-0000-0000-0000054E0000}"/>
    <cellStyle name="Note 2 2 4 2 12 2" xfId="20181" xr:uid="{00000000-0005-0000-0000-0000064E0000}"/>
    <cellStyle name="Note 2 2 4 2 12 3" xfId="20182" xr:uid="{00000000-0005-0000-0000-0000074E0000}"/>
    <cellStyle name="Note 2 2 4 2 12 4" xfId="20183" xr:uid="{00000000-0005-0000-0000-0000084E0000}"/>
    <cellStyle name="Note 2 2 4 2 12 5" xfId="20184" xr:uid="{00000000-0005-0000-0000-0000094E0000}"/>
    <cellStyle name="Note 2 2 4 2 13" xfId="20185" xr:uid="{00000000-0005-0000-0000-00000A4E0000}"/>
    <cellStyle name="Note 2 2 4 2 13 2" xfId="20186" xr:uid="{00000000-0005-0000-0000-00000B4E0000}"/>
    <cellStyle name="Note 2 2 4 2 13 3" xfId="20187" xr:uid="{00000000-0005-0000-0000-00000C4E0000}"/>
    <cellStyle name="Note 2 2 4 2 13 4" xfId="20188" xr:uid="{00000000-0005-0000-0000-00000D4E0000}"/>
    <cellStyle name="Note 2 2 4 2 13 5" xfId="20189" xr:uid="{00000000-0005-0000-0000-00000E4E0000}"/>
    <cellStyle name="Note 2 2 4 2 14" xfId="20190" xr:uid="{00000000-0005-0000-0000-00000F4E0000}"/>
    <cellStyle name="Note 2 2 4 2 14 2" xfId="20191" xr:uid="{00000000-0005-0000-0000-0000104E0000}"/>
    <cellStyle name="Note 2 2 4 2 14 3" xfId="20192" xr:uid="{00000000-0005-0000-0000-0000114E0000}"/>
    <cellStyle name="Note 2 2 4 2 14 4" xfId="20193" xr:uid="{00000000-0005-0000-0000-0000124E0000}"/>
    <cellStyle name="Note 2 2 4 2 14 5" xfId="20194" xr:uid="{00000000-0005-0000-0000-0000134E0000}"/>
    <cellStyle name="Note 2 2 4 2 15" xfId="20195" xr:uid="{00000000-0005-0000-0000-0000144E0000}"/>
    <cellStyle name="Note 2 2 4 2 15 2" xfId="20196" xr:uid="{00000000-0005-0000-0000-0000154E0000}"/>
    <cellStyle name="Note 2 2 4 2 15 3" xfId="20197" xr:uid="{00000000-0005-0000-0000-0000164E0000}"/>
    <cellStyle name="Note 2 2 4 2 15 4" xfId="20198" xr:uid="{00000000-0005-0000-0000-0000174E0000}"/>
    <cellStyle name="Note 2 2 4 2 15 5" xfId="20199" xr:uid="{00000000-0005-0000-0000-0000184E0000}"/>
    <cellStyle name="Note 2 2 4 2 16" xfId="20200" xr:uid="{00000000-0005-0000-0000-0000194E0000}"/>
    <cellStyle name="Note 2 2 4 2 16 2" xfId="20201" xr:uid="{00000000-0005-0000-0000-00001A4E0000}"/>
    <cellStyle name="Note 2 2 4 2 16 3" xfId="20202" xr:uid="{00000000-0005-0000-0000-00001B4E0000}"/>
    <cellStyle name="Note 2 2 4 2 16 4" xfId="20203" xr:uid="{00000000-0005-0000-0000-00001C4E0000}"/>
    <cellStyle name="Note 2 2 4 2 16 5" xfId="20204" xr:uid="{00000000-0005-0000-0000-00001D4E0000}"/>
    <cellStyle name="Note 2 2 4 2 17" xfId="20205" xr:uid="{00000000-0005-0000-0000-00001E4E0000}"/>
    <cellStyle name="Note 2 2 4 2 17 2" xfId="20206" xr:uid="{00000000-0005-0000-0000-00001F4E0000}"/>
    <cellStyle name="Note 2 2 4 2 17 3" xfId="20207" xr:uid="{00000000-0005-0000-0000-0000204E0000}"/>
    <cellStyle name="Note 2 2 4 2 17 4" xfId="20208" xr:uid="{00000000-0005-0000-0000-0000214E0000}"/>
    <cellStyle name="Note 2 2 4 2 17 5" xfId="20209" xr:uid="{00000000-0005-0000-0000-0000224E0000}"/>
    <cellStyle name="Note 2 2 4 2 18" xfId="20210" xr:uid="{00000000-0005-0000-0000-0000234E0000}"/>
    <cellStyle name="Note 2 2 4 2 2" xfId="20211" xr:uid="{00000000-0005-0000-0000-0000244E0000}"/>
    <cellStyle name="Note 2 2 4 2 2 2" xfId="20212" xr:uid="{00000000-0005-0000-0000-0000254E0000}"/>
    <cellStyle name="Note 2 2 4 2 2 2 2" xfId="20213" xr:uid="{00000000-0005-0000-0000-0000264E0000}"/>
    <cellStyle name="Note 2 2 4 2 2 2 3" xfId="20214" xr:uid="{00000000-0005-0000-0000-0000274E0000}"/>
    <cellStyle name="Note 2 2 4 2 2 2 4" xfId="20215" xr:uid="{00000000-0005-0000-0000-0000284E0000}"/>
    <cellStyle name="Note 2 2 4 2 2 2 5" xfId="20216" xr:uid="{00000000-0005-0000-0000-0000294E0000}"/>
    <cellStyle name="Note 2 2 4 2 2 2 6" xfId="20217" xr:uid="{00000000-0005-0000-0000-00002A4E0000}"/>
    <cellStyle name="Note 2 2 4 2 2 2 7" xfId="20218" xr:uid="{00000000-0005-0000-0000-00002B4E0000}"/>
    <cellStyle name="Note 2 2 4 2 2 3" xfId="20219" xr:uid="{00000000-0005-0000-0000-00002C4E0000}"/>
    <cellStyle name="Note 2 2 4 2 2 4" xfId="20220" xr:uid="{00000000-0005-0000-0000-00002D4E0000}"/>
    <cellStyle name="Note 2 2 4 2 2 5" xfId="20221" xr:uid="{00000000-0005-0000-0000-00002E4E0000}"/>
    <cellStyle name="Note 2 2 4 2 3" xfId="20222" xr:uid="{00000000-0005-0000-0000-00002F4E0000}"/>
    <cellStyle name="Note 2 2 4 2 3 2" xfId="20223" xr:uid="{00000000-0005-0000-0000-0000304E0000}"/>
    <cellStyle name="Note 2 2 4 2 3 2 2" xfId="20224" xr:uid="{00000000-0005-0000-0000-0000314E0000}"/>
    <cellStyle name="Note 2 2 4 2 3 2 3" xfId="20225" xr:uid="{00000000-0005-0000-0000-0000324E0000}"/>
    <cellStyle name="Note 2 2 4 2 3 2 4" xfId="20226" xr:uid="{00000000-0005-0000-0000-0000334E0000}"/>
    <cellStyle name="Note 2 2 4 2 3 2 5" xfId="20227" xr:uid="{00000000-0005-0000-0000-0000344E0000}"/>
    <cellStyle name="Note 2 2 4 2 3 2 6" xfId="20228" xr:uid="{00000000-0005-0000-0000-0000354E0000}"/>
    <cellStyle name="Note 2 2 4 2 3 2 7" xfId="20229" xr:uid="{00000000-0005-0000-0000-0000364E0000}"/>
    <cellStyle name="Note 2 2 4 2 3 3" xfId="20230" xr:uid="{00000000-0005-0000-0000-0000374E0000}"/>
    <cellStyle name="Note 2 2 4 2 3 4" xfId="20231" xr:uid="{00000000-0005-0000-0000-0000384E0000}"/>
    <cellStyle name="Note 2 2 4 2 3 5" xfId="20232" xr:uid="{00000000-0005-0000-0000-0000394E0000}"/>
    <cellStyle name="Note 2 2 4 2 4" xfId="20233" xr:uid="{00000000-0005-0000-0000-00003A4E0000}"/>
    <cellStyle name="Note 2 2 4 2 4 2" xfId="20234" xr:uid="{00000000-0005-0000-0000-00003B4E0000}"/>
    <cellStyle name="Note 2 2 4 2 4 2 2" xfId="20235" xr:uid="{00000000-0005-0000-0000-00003C4E0000}"/>
    <cellStyle name="Note 2 2 4 2 4 2 3" xfId="20236" xr:uid="{00000000-0005-0000-0000-00003D4E0000}"/>
    <cellStyle name="Note 2 2 4 2 4 2 4" xfId="20237" xr:uid="{00000000-0005-0000-0000-00003E4E0000}"/>
    <cellStyle name="Note 2 2 4 2 4 2 5" xfId="20238" xr:uid="{00000000-0005-0000-0000-00003F4E0000}"/>
    <cellStyle name="Note 2 2 4 2 4 2 6" xfId="20239" xr:uid="{00000000-0005-0000-0000-0000404E0000}"/>
    <cellStyle name="Note 2 2 4 2 4 2 7" xfId="20240" xr:uid="{00000000-0005-0000-0000-0000414E0000}"/>
    <cellStyle name="Note 2 2 4 2 4 3" xfId="20241" xr:uid="{00000000-0005-0000-0000-0000424E0000}"/>
    <cellStyle name="Note 2 2 4 2 4 4" xfId="20242" xr:uid="{00000000-0005-0000-0000-0000434E0000}"/>
    <cellStyle name="Note 2 2 4 2 4 5" xfId="20243" xr:uid="{00000000-0005-0000-0000-0000444E0000}"/>
    <cellStyle name="Note 2 2 4 2 5" xfId="20244" xr:uid="{00000000-0005-0000-0000-0000454E0000}"/>
    <cellStyle name="Note 2 2 4 2 5 2" xfId="20245" xr:uid="{00000000-0005-0000-0000-0000464E0000}"/>
    <cellStyle name="Note 2 2 4 2 5 3" xfId="20246" xr:uid="{00000000-0005-0000-0000-0000474E0000}"/>
    <cellStyle name="Note 2 2 4 2 5 4" xfId="20247" xr:uid="{00000000-0005-0000-0000-0000484E0000}"/>
    <cellStyle name="Note 2 2 4 2 5 5" xfId="20248" xr:uid="{00000000-0005-0000-0000-0000494E0000}"/>
    <cellStyle name="Note 2 2 4 2 5 6" xfId="20249" xr:uid="{00000000-0005-0000-0000-00004A4E0000}"/>
    <cellStyle name="Note 2 2 4 2 5 7" xfId="20250" xr:uid="{00000000-0005-0000-0000-00004B4E0000}"/>
    <cellStyle name="Note 2 2 4 2 5 8" xfId="20251" xr:uid="{00000000-0005-0000-0000-00004C4E0000}"/>
    <cellStyle name="Note 2 2 4 2 6" xfId="20252" xr:uid="{00000000-0005-0000-0000-00004D4E0000}"/>
    <cellStyle name="Note 2 2 4 2 6 2" xfId="20253" xr:uid="{00000000-0005-0000-0000-00004E4E0000}"/>
    <cellStyle name="Note 2 2 4 2 6 3" xfId="20254" xr:uid="{00000000-0005-0000-0000-00004F4E0000}"/>
    <cellStyle name="Note 2 2 4 2 6 4" xfId="20255" xr:uid="{00000000-0005-0000-0000-0000504E0000}"/>
    <cellStyle name="Note 2 2 4 2 6 5" xfId="20256" xr:uid="{00000000-0005-0000-0000-0000514E0000}"/>
    <cellStyle name="Note 2 2 4 2 6 6" xfId="20257" xr:uid="{00000000-0005-0000-0000-0000524E0000}"/>
    <cellStyle name="Note 2 2 4 2 6 7" xfId="20258" xr:uid="{00000000-0005-0000-0000-0000534E0000}"/>
    <cellStyle name="Note 2 2 4 2 7" xfId="20259" xr:uid="{00000000-0005-0000-0000-0000544E0000}"/>
    <cellStyle name="Note 2 2 4 2 7 2" xfId="20260" xr:uid="{00000000-0005-0000-0000-0000554E0000}"/>
    <cellStyle name="Note 2 2 4 2 7 3" xfId="20261" xr:uid="{00000000-0005-0000-0000-0000564E0000}"/>
    <cellStyle name="Note 2 2 4 2 7 4" xfId="20262" xr:uid="{00000000-0005-0000-0000-0000574E0000}"/>
    <cellStyle name="Note 2 2 4 2 7 5" xfId="20263" xr:uid="{00000000-0005-0000-0000-0000584E0000}"/>
    <cellStyle name="Note 2 2 4 2 8" xfId="20264" xr:uid="{00000000-0005-0000-0000-0000594E0000}"/>
    <cellStyle name="Note 2 2 4 2 8 2" xfId="20265" xr:uid="{00000000-0005-0000-0000-00005A4E0000}"/>
    <cellStyle name="Note 2 2 4 2 8 3" xfId="20266" xr:uid="{00000000-0005-0000-0000-00005B4E0000}"/>
    <cellStyle name="Note 2 2 4 2 8 4" xfId="20267" xr:uid="{00000000-0005-0000-0000-00005C4E0000}"/>
    <cellStyle name="Note 2 2 4 2 8 5" xfId="20268" xr:uid="{00000000-0005-0000-0000-00005D4E0000}"/>
    <cellStyle name="Note 2 2 4 2 9" xfId="20269" xr:uid="{00000000-0005-0000-0000-00005E4E0000}"/>
    <cellStyle name="Note 2 2 4 2 9 2" xfId="20270" xr:uid="{00000000-0005-0000-0000-00005F4E0000}"/>
    <cellStyle name="Note 2 2 4 2 9 3" xfId="20271" xr:uid="{00000000-0005-0000-0000-0000604E0000}"/>
    <cellStyle name="Note 2 2 4 2 9 4" xfId="20272" xr:uid="{00000000-0005-0000-0000-0000614E0000}"/>
    <cellStyle name="Note 2 2 4 2 9 5" xfId="20273" xr:uid="{00000000-0005-0000-0000-0000624E0000}"/>
    <cellStyle name="Note 2 2 4 3" xfId="20274" xr:uid="{00000000-0005-0000-0000-0000634E0000}"/>
    <cellStyle name="Note 2 2 4 3 10" xfId="20275" xr:uid="{00000000-0005-0000-0000-0000644E0000}"/>
    <cellStyle name="Note 2 2 4 3 2" xfId="20276" xr:uid="{00000000-0005-0000-0000-0000654E0000}"/>
    <cellStyle name="Note 2 2 4 3 2 2" xfId="20277" xr:uid="{00000000-0005-0000-0000-0000664E0000}"/>
    <cellStyle name="Note 2 2 4 3 2 2 2" xfId="20278" xr:uid="{00000000-0005-0000-0000-0000674E0000}"/>
    <cellStyle name="Note 2 2 4 3 2 2 3" xfId="20279" xr:uid="{00000000-0005-0000-0000-0000684E0000}"/>
    <cellStyle name="Note 2 2 4 3 2 2 4" xfId="20280" xr:uid="{00000000-0005-0000-0000-0000694E0000}"/>
    <cellStyle name="Note 2 2 4 3 2 2 5" xfId="20281" xr:uid="{00000000-0005-0000-0000-00006A4E0000}"/>
    <cellStyle name="Note 2 2 4 3 2 2 6" xfId="20282" xr:uid="{00000000-0005-0000-0000-00006B4E0000}"/>
    <cellStyle name="Note 2 2 4 3 2 2 7" xfId="20283" xr:uid="{00000000-0005-0000-0000-00006C4E0000}"/>
    <cellStyle name="Note 2 2 4 3 2 3" xfId="20284" xr:uid="{00000000-0005-0000-0000-00006D4E0000}"/>
    <cellStyle name="Note 2 2 4 3 2 4" xfId="20285" xr:uid="{00000000-0005-0000-0000-00006E4E0000}"/>
    <cellStyle name="Note 2 2 4 3 3" xfId="20286" xr:uid="{00000000-0005-0000-0000-00006F4E0000}"/>
    <cellStyle name="Note 2 2 4 3 3 2" xfId="20287" xr:uid="{00000000-0005-0000-0000-0000704E0000}"/>
    <cellStyle name="Note 2 2 4 3 3 2 2" xfId="20288" xr:uid="{00000000-0005-0000-0000-0000714E0000}"/>
    <cellStyle name="Note 2 2 4 3 3 2 3" xfId="20289" xr:uid="{00000000-0005-0000-0000-0000724E0000}"/>
    <cellStyle name="Note 2 2 4 3 3 2 4" xfId="20290" xr:uid="{00000000-0005-0000-0000-0000734E0000}"/>
    <cellStyle name="Note 2 2 4 3 3 2 5" xfId="20291" xr:uid="{00000000-0005-0000-0000-0000744E0000}"/>
    <cellStyle name="Note 2 2 4 3 3 2 6" xfId="20292" xr:uid="{00000000-0005-0000-0000-0000754E0000}"/>
    <cellStyle name="Note 2 2 4 3 3 2 7" xfId="20293" xr:uid="{00000000-0005-0000-0000-0000764E0000}"/>
    <cellStyle name="Note 2 2 4 3 3 3" xfId="20294" xr:uid="{00000000-0005-0000-0000-0000774E0000}"/>
    <cellStyle name="Note 2 2 4 3 3 4" xfId="20295" xr:uid="{00000000-0005-0000-0000-0000784E0000}"/>
    <cellStyle name="Note 2 2 4 3 4" xfId="20296" xr:uid="{00000000-0005-0000-0000-0000794E0000}"/>
    <cellStyle name="Note 2 2 4 3 4 2" xfId="20297" xr:uid="{00000000-0005-0000-0000-00007A4E0000}"/>
    <cellStyle name="Note 2 2 4 3 4 2 2" xfId="20298" xr:uid="{00000000-0005-0000-0000-00007B4E0000}"/>
    <cellStyle name="Note 2 2 4 3 4 2 3" xfId="20299" xr:uid="{00000000-0005-0000-0000-00007C4E0000}"/>
    <cellStyle name="Note 2 2 4 3 4 2 4" xfId="20300" xr:uid="{00000000-0005-0000-0000-00007D4E0000}"/>
    <cellStyle name="Note 2 2 4 3 4 2 5" xfId="20301" xr:uid="{00000000-0005-0000-0000-00007E4E0000}"/>
    <cellStyle name="Note 2 2 4 3 4 2 6" xfId="20302" xr:uid="{00000000-0005-0000-0000-00007F4E0000}"/>
    <cellStyle name="Note 2 2 4 3 4 2 7" xfId="20303" xr:uid="{00000000-0005-0000-0000-0000804E0000}"/>
    <cellStyle name="Note 2 2 4 3 4 3" xfId="20304" xr:uid="{00000000-0005-0000-0000-0000814E0000}"/>
    <cellStyle name="Note 2 2 4 3 4 4" xfId="20305" xr:uid="{00000000-0005-0000-0000-0000824E0000}"/>
    <cellStyle name="Note 2 2 4 3 5" xfId="20306" xr:uid="{00000000-0005-0000-0000-0000834E0000}"/>
    <cellStyle name="Note 2 2 4 3 5 2" xfId="20307" xr:uid="{00000000-0005-0000-0000-0000844E0000}"/>
    <cellStyle name="Note 2 2 4 3 5 3" xfId="20308" xr:uid="{00000000-0005-0000-0000-0000854E0000}"/>
    <cellStyle name="Note 2 2 4 3 5 4" xfId="20309" xr:uid="{00000000-0005-0000-0000-0000864E0000}"/>
    <cellStyle name="Note 2 2 4 3 5 5" xfId="20310" xr:uid="{00000000-0005-0000-0000-0000874E0000}"/>
    <cellStyle name="Note 2 2 4 3 5 6" xfId="20311" xr:uid="{00000000-0005-0000-0000-0000884E0000}"/>
    <cellStyle name="Note 2 2 4 3 5 7" xfId="20312" xr:uid="{00000000-0005-0000-0000-0000894E0000}"/>
    <cellStyle name="Note 2 2 4 3 5 8" xfId="20313" xr:uid="{00000000-0005-0000-0000-00008A4E0000}"/>
    <cellStyle name="Note 2 2 4 3 6" xfId="20314" xr:uid="{00000000-0005-0000-0000-00008B4E0000}"/>
    <cellStyle name="Note 2 2 4 3 6 2" xfId="20315" xr:uid="{00000000-0005-0000-0000-00008C4E0000}"/>
    <cellStyle name="Note 2 2 4 3 6 3" xfId="20316" xr:uid="{00000000-0005-0000-0000-00008D4E0000}"/>
    <cellStyle name="Note 2 2 4 3 6 4" xfId="20317" xr:uid="{00000000-0005-0000-0000-00008E4E0000}"/>
    <cellStyle name="Note 2 2 4 3 6 5" xfId="20318" xr:uid="{00000000-0005-0000-0000-00008F4E0000}"/>
    <cellStyle name="Note 2 2 4 3 6 6" xfId="20319" xr:uid="{00000000-0005-0000-0000-0000904E0000}"/>
    <cellStyle name="Note 2 2 4 3 6 7" xfId="20320" xr:uid="{00000000-0005-0000-0000-0000914E0000}"/>
    <cellStyle name="Note 2 2 4 3 7" xfId="20321" xr:uid="{00000000-0005-0000-0000-0000924E0000}"/>
    <cellStyle name="Note 2 2 4 3 8" xfId="20322" xr:uid="{00000000-0005-0000-0000-0000934E0000}"/>
    <cellStyle name="Note 2 2 4 3 9" xfId="20323" xr:uid="{00000000-0005-0000-0000-0000944E0000}"/>
    <cellStyle name="Note 2 2 4 4" xfId="20324" xr:uid="{00000000-0005-0000-0000-0000954E0000}"/>
    <cellStyle name="Note 2 2 4 4 2" xfId="20325" xr:uid="{00000000-0005-0000-0000-0000964E0000}"/>
    <cellStyle name="Note 2 2 4 4 2 2" xfId="20326" xr:uid="{00000000-0005-0000-0000-0000974E0000}"/>
    <cellStyle name="Note 2 2 4 4 2 3" xfId="20327" xr:uid="{00000000-0005-0000-0000-0000984E0000}"/>
    <cellStyle name="Note 2 2 4 4 2 4" xfId="20328" xr:uid="{00000000-0005-0000-0000-0000994E0000}"/>
    <cellStyle name="Note 2 2 4 4 2 5" xfId="20329" xr:uid="{00000000-0005-0000-0000-00009A4E0000}"/>
    <cellStyle name="Note 2 2 4 4 2 6" xfId="20330" xr:uid="{00000000-0005-0000-0000-00009B4E0000}"/>
    <cellStyle name="Note 2 2 4 4 2 7" xfId="20331" xr:uid="{00000000-0005-0000-0000-00009C4E0000}"/>
    <cellStyle name="Note 2 2 4 4 3" xfId="20332" xr:uid="{00000000-0005-0000-0000-00009D4E0000}"/>
    <cellStyle name="Note 2 2 4 4 4" xfId="20333" xr:uid="{00000000-0005-0000-0000-00009E4E0000}"/>
    <cellStyle name="Note 2 2 4 4 5" xfId="20334" xr:uid="{00000000-0005-0000-0000-00009F4E0000}"/>
    <cellStyle name="Note 2 2 4 5" xfId="20335" xr:uid="{00000000-0005-0000-0000-0000A04E0000}"/>
    <cellStyle name="Note 2 2 4 5 2" xfId="20336" xr:uid="{00000000-0005-0000-0000-0000A14E0000}"/>
    <cellStyle name="Note 2 2 4 5 2 2" xfId="20337" xr:uid="{00000000-0005-0000-0000-0000A24E0000}"/>
    <cellStyle name="Note 2 2 4 5 2 3" xfId="20338" xr:uid="{00000000-0005-0000-0000-0000A34E0000}"/>
    <cellStyle name="Note 2 2 4 5 2 4" xfId="20339" xr:uid="{00000000-0005-0000-0000-0000A44E0000}"/>
    <cellStyle name="Note 2 2 4 5 2 5" xfId="20340" xr:uid="{00000000-0005-0000-0000-0000A54E0000}"/>
    <cellStyle name="Note 2 2 4 5 2 6" xfId="20341" xr:uid="{00000000-0005-0000-0000-0000A64E0000}"/>
    <cellStyle name="Note 2 2 4 5 2 7" xfId="20342" xr:uid="{00000000-0005-0000-0000-0000A74E0000}"/>
    <cellStyle name="Note 2 2 4 5 3" xfId="20343" xr:uid="{00000000-0005-0000-0000-0000A84E0000}"/>
    <cellStyle name="Note 2 2 4 5 4" xfId="20344" xr:uid="{00000000-0005-0000-0000-0000A94E0000}"/>
    <cellStyle name="Note 2 2 4 5 5" xfId="20345" xr:uid="{00000000-0005-0000-0000-0000AA4E0000}"/>
    <cellStyle name="Note 2 2 4 6" xfId="20346" xr:uid="{00000000-0005-0000-0000-0000AB4E0000}"/>
    <cellStyle name="Note 2 2 4 6 2" xfId="20347" xr:uid="{00000000-0005-0000-0000-0000AC4E0000}"/>
    <cellStyle name="Note 2 2 4 6 2 2" xfId="20348" xr:uid="{00000000-0005-0000-0000-0000AD4E0000}"/>
    <cellStyle name="Note 2 2 4 6 2 3" xfId="20349" xr:uid="{00000000-0005-0000-0000-0000AE4E0000}"/>
    <cellStyle name="Note 2 2 4 6 2 4" xfId="20350" xr:uid="{00000000-0005-0000-0000-0000AF4E0000}"/>
    <cellStyle name="Note 2 2 4 6 2 5" xfId="20351" xr:uid="{00000000-0005-0000-0000-0000B04E0000}"/>
    <cellStyle name="Note 2 2 4 6 2 6" xfId="20352" xr:uid="{00000000-0005-0000-0000-0000B14E0000}"/>
    <cellStyle name="Note 2 2 4 6 2 7" xfId="20353" xr:uid="{00000000-0005-0000-0000-0000B24E0000}"/>
    <cellStyle name="Note 2 2 4 6 3" xfId="20354" xr:uid="{00000000-0005-0000-0000-0000B34E0000}"/>
    <cellStyle name="Note 2 2 4 6 4" xfId="20355" xr:uid="{00000000-0005-0000-0000-0000B44E0000}"/>
    <cellStyle name="Note 2 2 4 6 5" xfId="20356" xr:uid="{00000000-0005-0000-0000-0000B54E0000}"/>
    <cellStyle name="Note 2 2 4 7" xfId="20357" xr:uid="{00000000-0005-0000-0000-0000B64E0000}"/>
    <cellStyle name="Note 2 2 4 7 2" xfId="20358" xr:uid="{00000000-0005-0000-0000-0000B74E0000}"/>
    <cellStyle name="Note 2 2 4 7 2 2" xfId="20359" xr:uid="{00000000-0005-0000-0000-0000B84E0000}"/>
    <cellStyle name="Note 2 2 4 7 2 3" xfId="20360" xr:uid="{00000000-0005-0000-0000-0000B94E0000}"/>
    <cellStyle name="Note 2 2 4 7 2 4" xfId="20361" xr:uid="{00000000-0005-0000-0000-0000BA4E0000}"/>
    <cellStyle name="Note 2 2 4 7 2 5" xfId="20362" xr:uid="{00000000-0005-0000-0000-0000BB4E0000}"/>
    <cellStyle name="Note 2 2 4 7 2 6" xfId="20363" xr:uid="{00000000-0005-0000-0000-0000BC4E0000}"/>
    <cellStyle name="Note 2 2 4 7 2 7" xfId="20364" xr:uid="{00000000-0005-0000-0000-0000BD4E0000}"/>
    <cellStyle name="Note 2 2 4 7 3" xfId="20365" xr:uid="{00000000-0005-0000-0000-0000BE4E0000}"/>
    <cellStyle name="Note 2 2 4 7 4" xfId="20366" xr:uid="{00000000-0005-0000-0000-0000BF4E0000}"/>
    <cellStyle name="Note 2 2 4 7 5" xfId="20367" xr:uid="{00000000-0005-0000-0000-0000C04E0000}"/>
    <cellStyle name="Note 2 2 4 8" xfId="20368" xr:uid="{00000000-0005-0000-0000-0000C14E0000}"/>
    <cellStyle name="Note 2 2 4 8 2" xfId="20369" xr:uid="{00000000-0005-0000-0000-0000C24E0000}"/>
    <cellStyle name="Note 2 2 4 8 3" xfId="20370" xr:uid="{00000000-0005-0000-0000-0000C34E0000}"/>
    <cellStyle name="Note 2 2 4 8 4" xfId="20371" xr:uid="{00000000-0005-0000-0000-0000C44E0000}"/>
    <cellStyle name="Note 2 2 4 8 5" xfId="20372" xr:uid="{00000000-0005-0000-0000-0000C54E0000}"/>
    <cellStyle name="Note 2 2 4 8 6" xfId="20373" xr:uid="{00000000-0005-0000-0000-0000C64E0000}"/>
    <cellStyle name="Note 2 2 4 8 7" xfId="20374" xr:uid="{00000000-0005-0000-0000-0000C74E0000}"/>
    <cellStyle name="Note 2 2 4 8 8" xfId="20375" xr:uid="{00000000-0005-0000-0000-0000C84E0000}"/>
    <cellStyle name="Note 2 2 4 9" xfId="20376" xr:uid="{00000000-0005-0000-0000-0000C94E0000}"/>
    <cellStyle name="Note 2 2 4 9 2" xfId="20377" xr:uid="{00000000-0005-0000-0000-0000CA4E0000}"/>
    <cellStyle name="Note 2 2 4 9 3" xfId="20378" xr:uid="{00000000-0005-0000-0000-0000CB4E0000}"/>
    <cellStyle name="Note 2 2 4 9 4" xfId="20379" xr:uid="{00000000-0005-0000-0000-0000CC4E0000}"/>
    <cellStyle name="Note 2 2 4 9 5" xfId="20380" xr:uid="{00000000-0005-0000-0000-0000CD4E0000}"/>
    <cellStyle name="Note 2 2 4 9 6" xfId="20381" xr:uid="{00000000-0005-0000-0000-0000CE4E0000}"/>
    <cellStyle name="Note 2 2 4 9 7" xfId="20382" xr:uid="{00000000-0005-0000-0000-0000CF4E0000}"/>
    <cellStyle name="Note 2 2 5" xfId="20383" xr:uid="{00000000-0005-0000-0000-0000D04E0000}"/>
    <cellStyle name="Note 2 2 5 10" xfId="20384" xr:uid="{00000000-0005-0000-0000-0000D14E0000}"/>
    <cellStyle name="Note 2 2 5 10 2" xfId="20385" xr:uid="{00000000-0005-0000-0000-0000D24E0000}"/>
    <cellStyle name="Note 2 2 5 10 3" xfId="20386" xr:uid="{00000000-0005-0000-0000-0000D34E0000}"/>
    <cellStyle name="Note 2 2 5 10 4" xfId="20387" xr:uid="{00000000-0005-0000-0000-0000D44E0000}"/>
    <cellStyle name="Note 2 2 5 10 5" xfId="20388" xr:uid="{00000000-0005-0000-0000-0000D54E0000}"/>
    <cellStyle name="Note 2 2 5 11" xfId="20389" xr:uid="{00000000-0005-0000-0000-0000D64E0000}"/>
    <cellStyle name="Note 2 2 5 11 2" xfId="20390" xr:uid="{00000000-0005-0000-0000-0000D74E0000}"/>
    <cellStyle name="Note 2 2 5 11 3" xfId="20391" xr:uid="{00000000-0005-0000-0000-0000D84E0000}"/>
    <cellStyle name="Note 2 2 5 11 4" xfId="20392" xr:uid="{00000000-0005-0000-0000-0000D94E0000}"/>
    <cellStyle name="Note 2 2 5 11 5" xfId="20393" xr:uid="{00000000-0005-0000-0000-0000DA4E0000}"/>
    <cellStyle name="Note 2 2 5 12" xfId="20394" xr:uid="{00000000-0005-0000-0000-0000DB4E0000}"/>
    <cellStyle name="Note 2 2 5 12 2" xfId="20395" xr:uid="{00000000-0005-0000-0000-0000DC4E0000}"/>
    <cellStyle name="Note 2 2 5 12 3" xfId="20396" xr:uid="{00000000-0005-0000-0000-0000DD4E0000}"/>
    <cellStyle name="Note 2 2 5 12 4" xfId="20397" xr:uid="{00000000-0005-0000-0000-0000DE4E0000}"/>
    <cellStyle name="Note 2 2 5 12 5" xfId="20398" xr:uid="{00000000-0005-0000-0000-0000DF4E0000}"/>
    <cellStyle name="Note 2 2 5 13" xfId="20399" xr:uid="{00000000-0005-0000-0000-0000E04E0000}"/>
    <cellStyle name="Note 2 2 5 13 2" xfId="20400" xr:uid="{00000000-0005-0000-0000-0000E14E0000}"/>
    <cellStyle name="Note 2 2 5 13 3" xfId="20401" xr:uid="{00000000-0005-0000-0000-0000E24E0000}"/>
    <cellStyle name="Note 2 2 5 13 4" xfId="20402" xr:uid="{00000000-0005-0000-0000-0000E34E0000}"/>
    <cellStyle name="Note 2 2 5 13 5" xfId="20403" xr:uid="{00000000-0005-0000-0000-0000E44E0000}"/>
    <cellStyle name="Note 2 2 5 14" xfId="20404" xr:uid="{00000000-0005-0000-0000-0000E54E0000}"/>
    <cellStyle name="Note 2 2 5 14 2" xfId="20405" xr:uid="{00000000-0005-0000-0000-0000E64E0000}"/>
    <cellStyle name="Note 2 2 5 14 3" xfId="20406" xr:uid="{00000000-0005-0000-0000-0000E74E0000}"/>
    <cellStyle name="Note 2 2 5 14 4" xfId="20407" xr:uid="{00000000-0005-0000-0000-0000E84E0000}"/>
    <cellStyle name="Note 2 2 5 14 5" xfId="20408" xr:uid="{00000000-0005-0000-0000-0000E94E0000}"/>
    <cellStyle name="Note 2 2 5 15" xfId="20409" xr:uid="{00000000-0005-0000-0000-0000EA4E0000}"/>
    <cellStyle name="Note 2 2 5 15 2" xfId="20410" xr:uid="{00000000-0005-0000-0000-0000EB4E0000}"/>
    <cellStyle name="Note 2 2 5 15 3" xfId="20411" xr:uid="{00000000-0005-0000-0000-0000EC4E0000}"/>
    <cellStyle name="Note 2 2 5 15 4" xfId="20412" xr:uid="{00000000-0005-0000-0000-0000ED4E0000}"/>
    <cellStyle name="Note 2 2 5 15 5" xfId="20413" xr:uid="{00000000-0005-0000-0000-0000EE4E0000}"/>
    <cellStyle name="Note 2 2 5 16" xfId="20414" xr:uid="{00000000-0005-0000-0000-0000EF4E0000}"/>
    <cellStyle name="Note 2 2 5 16 2" xfId="20415" xr:uid="{00000000-0005-0000-0000-0000F04E0000}"/>
    <cellStyle name="Note 2 2 5 16 3" xfId="20416" xr:uid="{00000000-0005-0000-0000-0000F14E0000}"/>
    <cellStyle name="Note 2 2 5 16 4" xfId="20417" xr:uid="{00000000-0005-0000-0000-0000F24E0000}"/>
    <cellStyle name="Note 2 2 5 16 5" xfId="20418" xr:uid="{00000000-0005-0000-0000-0000F34E0000}"/>
    <cellStyle name="Note 2 2 5 17" xfId="20419" xr:uid="{00000000-0005-0000-0000-0000F44E0000}"/>
    <cellStyle name="Note 2 2 5 17 2" xfId="20420" xr:uid="{00000000-0005-0000-0000-0000F54E0000}"/>
    <cellStyle name="Note 2 2 5 17 3" xfId="20421" xr:uid="{00000000-0005-0000-0000-0000F64E0000}"/>
    <cellStyle name="Note 2 2 5 17 4" xfId="20422" xr:uid="{00000000-0005-0000-0000-0000F74E0000}"/>
    <cellStyle name="Note 2 2 5 17 5" xfId="20423" xr:uid="{00000000-0005-0000-0000-0000F84E0000}"/>
    <cellStyle name="Note 2 2 5 18" xfId="20424" xr:uid="{00000000-0005-0000-0000-0000F94E0000}"/>
    <cellStyle name="Note 2 2 5 2" xfId="20425" xr:uid="{00000000-0005-0000-0000-0000FA4E0000}"/>
    <cellStyle name="Note 2 2 5 2 2" xfId="20426" xr:uid="{00000000-0005-0000-0000-0000FB4E0000}"/>
    <cellStyle name="Note 2 2 5 2 2 2" xfId="20427" xr:uid="{00000000-0005-0000-0000-0000FC4E0000}"/>
    <cellStyle name="Note 2 2 5 2 2 3" xfId="20428" xr:uid="{00000000-0005-0000-0000-0000FD4E0000}"/>
    <cellStyle name="Note 2 2 5 2 2 4" xfId="20429" xr:uid="{00000000-0005-0000-0000-0000FE4E0000}"/>
    <cellStyle name="Note 2 2 5 2 2 5" xfId="20430" xr:uid="{00000000-0005-0000-0000-0000FF4E0000}"/>
    <cellStyle name="Note 2 2 5 2 2 6" xfId="20431" xr:uid="{00000000-0005-0000-0000-0000004F0000}"/>
    <cellStyle name="Note 2 2 5 2 2 7" xfId="20432" xr:uid="{00000000-0005-0000-0000-0000014F0000}"/>
    <cellStyle name="Note 2 2 5 2 3" xfId="20433" xr:uid="{00000000-0005-0000-0000-0000024F0000}"/>
    <cellStyle name="Note 2 2 5 2 4" xfId="20434" xr:uid="{00000000-0005-0000-0000-0000034F0000}"/>
    <cellStyle name="Note 2 2 5 2 5" xfId="20435" xr:uid="{00000000-0005-0000-0000-0000044F0000}"/>
    <cellStyle name="Note 2 2 5 3" xfId="20436" xr:uid="{00000000-0005-0000-0000-0000054F0000}"/>
    <cellStyle name="Note 2 2 5 3 2" xfId="20437" xr:uid="{00000000-0005-0000-0000-0000064F0000}"/>
    <cellStyle name="Note 2 2 5 3 2 2" xfId="20438" xr:uid="{00000000-0005-0000-0000-0000074F0000}"/>
    <cellStyle name="Note 2 2 5 3 2 3" xfId="20439" xr:uid="{00000000-0005-0000-0000-0000084F0000}"/>
    <cellStyle name="Note 2 2 5 3 2 4" xfId="20440" xr:uid="{00000000-0005-0000-0000-0000094F0000}"/>
    <cellStyle name="Note 2 2 5 3 2 5" xfId="20441" xr:uid="{00000000-0005-0000-0000-00000A4F0000}"/>
    <cellStyle name="Note 2 2 5 3 2 6" xfId="20442" xr:uid="{00000000-0005-0000-0000-00000B4F0000}"/>
    <cellStyle name="Note 2 2 5 3 2 7" xfId="20443" xr:uid="{00000000-0005-0000-0000-00000C4F0000}"/>
    <cellStyle name="Note 2 2 5 3 3" xfId="20444" xr:uid="{00000000-0005-0000-0000-00000D4F0000}"/>
    <cellStyle name="Note 2 2 5 3 4" xfId="20445" xr:uid="{00000000-0005-0000-0000-00000E4F0000}"/>
    <cellStyle name="Note 2 2 5 3 5" xfId="20446" xr:uid="{00000000-0005-0000-0000-00000F4F0000}"/>
    <cellStyle name="Note 2 2 5 4" xfId="20447" xr:uid="{00000000-0005-0000-0000-0000104F0000}"/>
    <cellStyle name="Note 2 2 5 4 2" xfId="20448" xr:uid="{00000000-0005-0000-0000-0000114F0000}"/>
    <cellStyle name="Note 2 2 5 4 2 2" xfId="20449" xr:uid="{00000000-0005-0000-0000-0000124F0000}"/>
    <cellStyle name="Note 2 2 5 4 2 3" xfId="20450" xr:uid="{00000000-0005-0000-0000-0000134F0000}"/>
    <cellStyle name="Note 2 2 5 4 2 4" xfId="20451" xr:uid="{00000000-0005-0000-0000-0000144F0000}"/>
    <cellStyle name="Note 2 2 5 4 2 5" xfId="20452" xr:uid="{00000000-0005-0000-0000-0000154F0000}"/>
    <cellStyle name="Note 2 2 5 4 2 6" xfId="20453" xr:uid="{00000000-0005-0000-0000-0000164F0000}"/>
    <cellStyle name="Note 2 2 5 4 2 7" xfId="20454" xr:uid="{00000000-0005-0000-0000-0000174F0000}"/>
    <cellStyle name="Note 2 2 5 4 3" xfId="20455" xr:uid="{00000000-0005-0000-0000-0000184F0000}"/>
    <cellStyle name="Note 2 2 5 4 4" xfId="20456" xr:uid="{00000000-0005-0000-0000-0000194F0000}"/>
    <cellStyle name="Note 2 2 5 4 5" xfId="20457" xr:uid="{00000000-0005-0000-0000-00001A4F0000}"/>
    <cellStyle name="Note 2 2 5 5" xfId="20458" xr:uid="{00000000-0005-0000-0000-00001B4F0000}"/>
    <cellStyle name="Note 2 2 5 5 2" xfId="20459" xr:uid="{00000000-0005-0000-0000-00001C4F0000}"/>
    <cellStyle name="Note 2 2 5 5 3" xfId="20460" xr:uid="{00000000-0005-0000-0000-00001D4F0000}"/>
    <cellStyle name="Note 2 2 5 5 4" xfId="20461" xr:uid="{00000000-0005-0000-0000-00001E4F0000}"/>
    <cellStyle name="Note 2 2 5 5 5" xfId="20462" xr:uid="{00000000-0005-0000-0000-00001F4F0000}"/>
    <cellStyle name="Note 2 2 5 5 6" xfId="20463" xr:uid="{00000000-0005-0000-0000-0000204F0000}"/>
    <cellStyle name="Note 2 2 5 5 7" xfId="20464" xr:uid="{00000000-0005-0000-0000-0000214F0000}"/>
    <cellStyle name="Note 2 2 5 5 8" xfId="20465" xr:uid="{00000000-0005-0000-0000-0000224F0000}"/>
    <cellStyle name="Note 2 2 5 6" xfId="20466" xr:uid="{00000000-0005-0000-0000-0000234F0000}"/>
    <cellStyle name="Note 2 2 5 6 2" xfId="20467" xr:uid="{00000000-0005-0000-0000-0000244F0000}"/>
    <cellStyle name="Note 2 2 5 6 3" xfId="20468" xr:uid="{00000000-0005-0000-0000-0000254F0000}"/>
    <cellStyle name="Note 2 2 5 6 4" xfId="20469" xr:uid="{00000000-0005-0000-0000-0000264F0000}"/>
    <cellStyle name="Note 2 2 5 6 5" xfId="20470" xr:uid="{00000000-0005-0000-0000-0000274F0000}"/>
    <cellStyle name="Note 2 2 5 6 6" xfId="20471" xr:uid="{00000000-0005-0000-0000-0000284F0000}"/>
    <cellStyle name="Note 2 2 5 6 7" xfId="20472" xr:uid="{00000000-0005-0000-0000-0000294F0000}"/>
    <cellStyle name="Note 2 2 5 7" xfId="20473" xr:uid="{00000000-0005-0000-0000-00002A4F0000}"/>
    <cellStyle name="Note 2 2 5 7 2" xfId="20474" xr:uid="{00000000-0005-0000-0000-00002B4F0000}"/>
    <cellStyle name="Note 2 2 5 7 3" xfId="20475" xr:uid="{00000000-0005-0000-0000-00002C4F0000}"/>
    <cellStyle name="Note 2 2 5 7 4" xfId="20476" xr:uid="{00000000-0005-0000-0000-00002D4F0000}"/>
    <cellStyle name="Note 2 2 5 7 5" xfId="20477" xr:uid="{00000000-0005-0000-0000-00002E4F0000}"/>
    <cellStyle name="Note 2 2 5 8" xfId="20478" xr:uid="{00000000-0005-0000-0000-00002F4F0000}"/>
    <cellStyle name="Note 2 2 5 8 2" xfId="20479" xr:uid="{00000000-0005-0000-0000-0000304F0000}"/>
    <cellStyle name="Note 2 2 5 8 3" xfId="20480" xr:uid="{00000000-0005-0000-0000-0000314F0000}"/>
    <cellStyle name="Note 2 2 5 8 4" xfId="20481" xr:uid="{00000000-0005-0000-0000-0000324F0000}"/>
    <cellStyle name="Note 2 2 5 8 5" xfId="20482" xr:uid="{00000000-0005-0000-0000-0000334F0000}"/>
    <cellStyle name="Note 2 2 5 9" xfId="20483" xr:uid="{00000000-0005-0000-0000-0000344F0000}"/>
    <cellStyle name="Note 2 2 5 9 2" xfId="20484" xr:uid="{00000000-0005-0000-0000-0000354F0000}"/>
    <cellStyle name="Note 2 2 5 9 3" xfId="20485" xr:uid="{00000000-0005-0000-0000-0000364F0000}"/>
    <cellStyle name="Note 2 2 5 9 4" xfId="20486" xr:uid="{00000000-0005-0000-0000-0000374F0000}"/>
    <cellStyle name="Note 2 2 5 9 5" xfId="20487" xr:uid="{00000000-0005-0000-0000-0000384F0000}"/>
    <cellStyle name="Note 2 2 6" xfId="20488" xr:uid="{00000000-0005-0000-0000-0000394F0000}"/>
    <cellStyle name="Note 2 2 6 10" xfId="20489" xr:uid="{00000000-0005-0000-0000-00003A4F0000}"/>
    <cellStyle name="Note 2 2 6 2" xfId="20490" xr:uid="{00000000-0005-0000-0000-00003B4F0000}"/>
    <cellStyle name="Note 2 2 6 2 2" xfId="20491" xr:uid="{00000000-0005-0000-0000-00003C4F0000}"/>
    <cellStyle name="Note 2 2 6 2 2 2" xfId="20492" xr:uid="{00000000-0005-0000-0000-00003D4F0000}"/>
    <cellStyle name="Note 2 2 6 2 2 3" xfId="20493" xr:uid="{00000000-0005-0000-0000-00003E4F0000}"/>
    <cellStyle name="Note 2 2 6 2 2 4" xfId="20494" xr:uid="{00000000-0005-0000-0000-00003F4F0000}"/>
    <cellStyle name="Note 2 2 6 2 2 5" xfId="20495" xr:uid="{00000000-0005-0000-0000-0000404F0000}"/>
    <cellStyle name="Note 2 2 6 2 2 6" xfId="20496" xr:uid="{00000000-0005-0000-0000-0000414F0000}"/>
    <cellStyle name="Note 2 2 6 2 2 7" xfId="20497" xr:uid="{00000000-0005-0000-0000-0000424F0000}"/>
    <cellStyle name="Note 2 2 6 2 3" xfId="20498" xr:uid="{00000000-0005-0000-0000-0000434F0000}"/>
    <cellStyle name="Note 2 2 6 2 4" xfId="20499" xr:uid="{00000000-0005-0000-0000-0000444F0000}"/>
    <cellStyle name="Note 2 2 6 3" xfId="20500" xr:uid="{00000000-0005-0000-0000-0000454F0000}"/>
    <cellStyle name="Note 2 2 6 3 2" xfId="20501" xr:uid="{00000000-0005-0000-0000-0000464F0000}"/>
    <cellStyle name="Note 2 2 6 3 2 2" xfId="20502" xr:uid="{00000000-0005-0000-0000-0000474F0000}"/>
    <cellStyle name="Note 2 2 6 3 2 3" xfId="20503" xr:uid="{00000000-0005-0000-0000-0000484F0000}"/>
    <cellStyle name="Note 2 2 6 3 2 4" xfId="20504" xr:uid="{00000000-0005-0000-0000-0000494F0000}"/>
    <cellStyle name="Note 2 2 6 3 2 5" xfId="20505" xr:uid="{00000000-0005-0000-0000-00004A4F0000}"/>
    <cellStyle name="Note 2 2 6 3 2 6" xfId="20506" xr:uid="{00000000-0005-0000-0000-00004B4F0000}"/>
    <cellStyle name="Note 2 2 6 3 2 7" xfId="20507" xr:uid="{00000000-0005-0000-0000-00004C4F0000}"/>
    <cellStyle name="Note 2 2 6 3 3" xfId="20508" xr:uid="{00000000-0005-0000-0000-00004D4F0000}"/>
    <cellStyle name="Note 2 2 6 3 4" xfId="20509" xr:uid="{00000000-0005-0000-0000-00004E4F0000}"/>
    <cellStyle name="Note 2 2 6 4" xfId="20510" xr:uid="{00000000-0005-0000-0000-00004F4F0000}"/>
    <cellStyle name="Note 2 2 6 4 2" xfId="20511" xr:uid="{00000000-0005-0000-0000-0000504F0000}"/>
    <cellStyle name="Note 2 2 6 4 2 2" xfId="20512" xr:uid="{00000000-0005-0000-0000-0000514F0000}"/>
    <cellStyle name="Note 2 2 6 4 2 3" xfId="20513" xr:uid="{00000000-0005-0000-0000-0000524F0000}"/>
    <cellStyle name="Note 2 2 6 4 2 4" xfId="20514" xr:uid="{00000000-0005-0000-0000-0000534F0000}"/>
    <cellStyle name="Note 2 2 6 4 2 5" xfId="20515" xr:uid="{00000000-0005-0000-0000-0000544F0000}"/>
    <cellStyle name="Note 2 2 6 4 2 6" xfId="20516" xr:uid="{00000000-0005-0000-0000-0000554F0000}"/>
    <cellStyle name="Note 2 2 6 4 2 7" xfId="20517" xr:uid="{00000000-0005-0000-0000-0000564F0000}"/>
    <cellStyle name="Note 2 2 6 4 3" xfId="20518" xr:uid="{00000000-0005-0000-0000-0000574F0000}"/>
    <cellStyle name="Note 2 2 6 4 4" xfId="20519" xr:uid="{00000000-0005-0000-0000-0000584F0000}"/>
    <cellStyle name="Note 2 2 6 5" xfId="20520" xr:uid="{00000000-0005-0000-0000-0000594F0000}"/>
    <cellStyle name="Note 2 2 6 5 2" xfId="20521" xr:uid="{00000000-0005-0000-0000-00005A4F0000}"/>
    <cellStyle name="Note 2 2 6 5 3" xfId="20522" xr:uid="{00000000-0005-0000-0000-00005B4F0000}"/>
    <cellStyle name="Note 2 2 6 5 4" xfId="20523" xr:uid="{00000000-0005-0000-0000-00005C4F0000}"/>
    <cellStyle name="Note 2 2 6 5 5" xfId="20524" xr:uid="{00000000-0005-0000-0000-00005D4F0000}"/>
    <cellStyle name="Note 2 2 6 5 6" xfId="20525" xr:uid="{00000000-0005-0000-0000-00005E4F0000}"/>
    <cellStyle name="Note 2 2 6 5 7" xfId="20526" xr:uid="{00000000-0005-0000-0000-00005F4F0000}"/>
    <cellStyle name="Note 2 2 6 5 8" xfId="20527" xr:uid="{00000000-0005-0000-0000-0000604F0000}"/>
    <cellStyle name="Note 2 2 6 6" xfId="20528" xr:uid="{00000000-0005-0000-0000-0000614F0000}"/>
    <cellStyle name="Note 2 2 6 6 2" xfId="20529" xr:uid="{00000000-0005-0000-0000-0000624F0000}"/>
    <cellStyle name="Note 2 2 6 6 3" xfId="20530" xr:uid="{00000000-0005-0000-0000-0000634F0000}"/>
    <cellStyle name="Note 2 2 6 6 4" xfId="20531" xr:uid="{00000000-0005-0000-0000-0000644F0000}"/>
    <cellStyle name="Note 2 2 6 6 5" xfId="20532" xr:uid="{00000000-0005-0000-0000-0000654F0000}"/>
    <cellStyle name="Note 2 2 6 6 6" xfId="20533" xr:uid="{00000000-0005-0000-0000-0000664F0000}"/>
    <cellStyle name="Note 2 2 6 6 7" xfId="20534" xr:uid="{00000000-0005-0000-0000-0000674F0000}"/>
    <cellStyle name="Note 2 2 6 7" xfId="20535" xr:uid="{00000000-0005-0000-0000-0000684F0000}"/>
    <cellStyle name="Note 2 2 6 8" xfId="20536" xr:uid="{00000000-0005-0000-0000-0000694F0000}"/>
    <cellStyle name="Note 2 2 6 9" xfId="20537" xr:uid="{00000000-0005-0000-0000-00006A4F0000}"/>
    <cellStyle name="Note 2 2 7" xfId="20538" xr:uid="{00000000-0005-0000-0000-00006B4F0000}"/>
    <cellStyle name="Note 2 2 7 2" xfId="20539" xr:uid="{00000000-0005-0000-0000-00006C4F0000}"/>
    <cellStyle name="Note 2 2 7 2 2" xfId="20540" xr:uid="{00000000-0005-0000-0000-00006D4F0000}"/>
    <cellStyle name="Note 2 2 7 2 3" xfId="20541" xr:uid="{00000000-0005-0000-0000-00006E4F0000}"/>
    <cellStyle name="Note 2 2 7 2 4" xfId="20542" xr:uid="{00000000-0005-0000-0000-00006F4F0000}"/>
    <cellStyle name="Note 2 2 7 2 5" xfId="20543" xr:uid="{00000000-0005-0000-0000-0000704F0000}"/>
    <cellStyle name="Note 2 2 7 2 6" xfId="20544" xr:uid="{00000000-0005-0000-0000-0000714F0000}"/>
    <cellStyle name="Note 2 2 7 2 7" xfId="20545" xr:uid="{00000000-0005-0000-0000-0000724F0000}"/>
    <cellStyle name="Note 2 2 7 3" xfId="20546" xr:uid="{00000000-0005-0000-0000-0000734F0000}"/>
    <cellStyle name="Note 2 2 7 4" xfId="20547" xr:uid="{00000000-0005-0000-0000-0000744F0000}"/>
    <cellStyle name="Note 2 2 7 5" xfId="20548" xr:uid="{00000000-0005-0000-0000-0000754F0000}"/>
    <cellStyle name="Note 2 2 8" xfId="20549" xr:uid="{00000000-0005-0000-0000-0000764F0000}"/>
    <cellStyle name="Note 2 2 8 2" xfId="20550" xr:uid="{00000000-0005-0000-0000-0000774F0000}"/>
    <cellStyle name="Note 2 2 8 2 2" xfId="20551" xr:uid="{00000000-0005-0000-0000-0000784F0000}"/>
    <cellStyle name="Note 2 2 8 2 3" xfId="20552" xr:uid="{00000000-0005-0000-0000-0000794F0000}"/>
    <cellStyle name="Note 2 2 8 2 4" xfId="20553" xr:uid="{00000000-0005-0000-0000-00007A4F0000}"/>
    <cellStyle name="Note 2 2 8 2 5" xfId="20554" xr:uid="{00000000-0005-0000-0000-00007B4F0000}"/>
    <cellStyle name="Note 2 2 8 2 6" xfId="20555" xr:uid="{00000000-0005-0000-0000-00007C4F0000}"/>
    <cellStyle name="Note 2 2 8 2 7" xfId="20556" xr:uid="{00000000-0005-0000-0000-00007D4F0000}"/>
    <cellStyle name="Note 2 2 8 3" xfId="20557" xr:uid="{00000000-0005-0000-0000-00007E4F0000}"/>
    <cellStyle name="Note 2 2 8 4" xfId="20558" xr:uid="{00000000-0005-0000-0000-00007F4F0000}"/>
    <cellStyle name="Note 2 2 8 5" xfId="20559" xr:uid="{00000000-0005-0000-0000-0000804F0000}"/>
    <cellStyle name="Note 2 2 9" xfId="20560" xr:uid="{00000000-0005-0000-0000-0000814F0000}"/>
    <cellStyle name="Note 2 2 9 2" xfId="20561" xr:uid="{00000000-0005-0000-0000-0000824F0000}"/>
    <cellStyle name="Note 2 2 9 2 2" xfId="20562" xr:uid="{00000000-0005-0000-0000-0000834F0000}"/>
    <cellStyle name="Note 2 2 9 2 3" xfId="20563" xr:uid="{00000000-0005-0000-0000-0000844F0000}"/>
    <cellStyle name="Note 2 2 9 2 4" xfId="20564" xr:uid="{00000000-0005-0000-0000-0000854F0000}"/>
    <cellStyle name="Note 2 2 9 2 5" xfId="20565" xr:uid="{00000000-0005-0000-0000-0000864F0000}"/>
    <cellStyle name="Note 2 2 9 2 6" xfId="20566" xr:uid="{00000000-0005-0000-0000-0000874F0000}"/>
    <cellStyle name="Note 2 2 9 2 7" xfId="20567" xr:uid="{00000000-0005-0000-0000-0000884F0000}"/>
    <cellStyle name="Note 2 2 9 3" xfId="20568" xr:uid="{00000000-0005-0000-0000-0000894F0000}"/>
    <cellStyle name="Note 2 2 9 4" xfId="20569" xr:uid="{00000000-0005-0000-0000-00008A4F0000}"/>
    <cellStyle name="Note 2 2 9 5" xfId="20570" xr:uid="{00000000-0005-0000-0000-00008B4F0000}"/>
    <cellStyle name="Note 2 20" xfId="20571" xr:uid="{00000000-0005-0000-0000-00008C4F0000}"/>
    <cellStyle name="Note 2 20 2" xfId="20572" xr:uid="{00000000-0005-0000-0000-00008D4F0000}"/>
    <cellStyle name="Note 2 20 3" xfId="20573" xr:uid="{00000000-0005-0000-0000-00008E4F0000}"/>
    <cellStyle name="Note 2 20 4" xfId="20574" xr:uid="{00000000-0005-0000-0000-00008F4F0000}"/>
    <cellStyle name="Note 2 20 5" xfId="20575" xr:uid="{00000000-0005-0000-0000-0000904F0000}"/>
    <cellStyle name="Note 2 21" xfId="20576" xr:uid="{00000000-0005-0000-0000-0000914F0000}"/>
    <cellStyle name="Note 2 22" xfId="20577" xr:uid="{00000000-0005-0000-0000-0000924F0000}"/>
    <cellStyle name="Note 2 23" xfId="20578" xr:uid="{00000000-0005-0000-0000-0000934F0000}"/>
    <cellStyle name="Note 2 24" xfId="20579" xr:uid="{00000000-0005-0000-0000-0000944F0000}"/>
    <cellStyle name="Note 2 25" xfId="20580" xr:uid="{00000000-0005-0000-0000-0000954F0000}"/>
    <cellStyle name="Note 2 3" xfId="747" xr:uid="{00000000-0005-0000-0000-0000964F0000}"/>
    <cellStyle name="Note 2 3 10" xfId="20581" xr:uid="{00000000-0005-0000-0000-0000974F0000}"/>
    <cellStyle name="Note 2 3 10 2" xfId="20582" xr:uid="{00000000-0005-0000-0000-0000984F0000}"/>
    <cellStyle name="Note 2 3 10 2 2" xfId="20583" xr:uid="{00000000-0005-0000-0000-0000994F0000}"/>
    <cellStyle name="Note 2 3 10 2 3" xfId="20584" xr:uid="{00000000-0005-0000-0000-00009A4F0000}"/>
    <cellStyle name="Note 2 3 10 2 4" xfId="20585" xr:uid="{00000000-0005-0000-0000-00009B4F0000}"/>
    <cellStyle name="Note 2 3 10 2 5" xfId="20586" xr:uid="{00000000-0005-0000-0000-00009C4F0000}"/>
    <cellStyle name="Note 2 3 10 2 6" xfId="20587" xr:uid="{00000000-0005-0000-0000-00009D4F0000}"/>
    <cellStyle name="Note 2 3 10 2 7" xfId="20588" xr:uid="{00000000-0005-0000-0000-00009E4F0000}"/>
    <cellStyle name="Note 2 3 10 3" xfId="20589" xr:uid="{00000000-0005-0000-0000-00009F4F0000}"/>
    <cellStyle name="Note 2 3 10 4" xfId="20590" xr:uid="{00000000-0005-0000-0000-0000A04F0000}"/>
    <cellStyle name="Note 2 3 10 5" xfId="20591" xr:uid="{00000000-0005-0000-0000-0000A14F0000}"/>
    <cellStyle name="Note 2 3 11" xfId="20592" xr:uid="{00000000-0005-0000-0000-0000A24F0000}"/>
    <cellStyle name="Note 2 3 11 2" xfId="20593" xr:uid="{00000000-0005-0000-0000-0000A34F0000}"/>
    <cellStyle name="Note 2 3 11 3" xfId="20594" xr:uid="{00000000-0005-0000-0000-0000A44F0000}"/>
    <cellStyle name="Note 2 3 11 4" xfId="20595" xr:uid="{00000000-0005-0000-0000-0000A54F0000}"/>
    <cellStyle name="Note 2 3 11 5" xfId="20596" xr:uid="{00000000-0005-0000-0000-0000A64F0000}"/>
    <cellStyle name="Note 2 3 11 6" xfId="20597" xr:uid="{00000000-0005-0000-0000-0000A74F0000}"/>
    <cellStyle name="Note 2 3 11 7" xfId="20598" xr:uid="{00000000-0005-0000-0000-0000A84F0000}"/>
    <cellStyle name="Note 2 3 11 8" xfId="20599" xr:uid="{00000000-0005-0000-0000-0000A94F0000}"/>
    <cellStyle name="Note 2 3 12" xfId="20600" xr:uid="{00000000-0005-0000-0000-0000AA4F0000}"/>
    <cellStyle name="Note 2 3 12 2" xfId="20601" xr:uid="{00000000-0005-0000-0000-0000AB4F0000}"/>
    <cellStyle name="Note 2 3 12 3" xfId="20602" xr:uid="{00000000-0005-0000-0000-0000AC4F0000}"/>
    <cellStyle name="Note 2 3 12 4" xfId="20603" xr:uid="{00000000-0005-0000-0000-0000AD4F0000}"/>
    <cellStyle name="Note 2 3 12 5" xfId="20604" xr:uid="{00000000-0005-0000-0000-0000AE4F0000}"/>
    <cellStyle name="Note 2 3 12 6" xfId="20605" xr:uid="{00000000-0005-0000-0000-0000AF4F0000}"/>
    <cellStyle name="Note 2 3 12 7" xfId="20606" xr:uid="{00000000-0005-0000-0000-0000B04F0000}"/>
    <cellStyle name="Note 2 3 13" xfId="20607" xr:uid="{00000000-0005-0000-0000-0000B14F0000}"/>
    <cellStyle name="Note 2 3 13 2" xfId="20608" xr:uid="{00000000-0005-0000-0000-0000B24F0000}"/>
    <cellStyle name="Note 2 3 13 3" xfId="20609" xr:uid="{00000000-0005-0000-0000-0000B34F0000}"/>
    <cellStyle name="Note 2 3 13 4" xfId="20610" xr:uid="{00000000-0005-0000-0000-0000B44F0000}"/>
    <cellStyle name="Note 2 3 13 5" xfId="20611" xr:uid="{00000000-0005-0000-0000-0000B54F0000}"/>
    <cellStyle name="Note 2 3 14" xfId="20612" xr:uid="{00000000-0005-0000-0000-0000B64F0000}"/>
    <cellStyle name="Note 2 3 14 2" xfId="20613" xr:uid="{00000000-0005-0000-0000-0000B74F0000}"/>
    <cellStyle name="Note 2 3 14 3" xfId="20614" xr:uid="{00000000-0005-0000-0000-0000B84F0000}"/>
    <cellStyle name="Note 2 3 14 4" xfId="20615" xr:uid="{00000000-0005-0000-0000-0000B94F0000}"/>
    <cellStyle name="Note 2 3 14 5" xfId="20616" xr:uid="{00000000-0005-0000-0000-0000BA4F0000}"/>
    <cellStyle name="Note 2 3 15" xfId="20617" xr:uid="{00000000-0005-0000-0000-0000BB4F0000}"/>
    <cellStyle name="Note 2 3 15 2" xfId="20618" xr:uid="{00000000-0005-0000-0000-0000BC4F0000}"/>
    <cellStyle name="Note 2 3 15 3" xfId="20619" xr:uid="{00000000-0005-0000-0000-0000BD4F0000}"/>
    <cellStyle name="Note 2 3 15 4" xfId="20620" xr:uid="{00000000-0005-0000-0000-0000BE4F0000}"/>
    <cellStyle name="Note 2 3 15 5" xfId="20621" xr:uid="{00000000-0005-0000-0000-0000BF4F0000}"/>
    <cellStyle name="Note 2 3 16" xfId="20622" xr:uid="{00000000-0005-0000-0000-0000C04F0000}"/>
    <cellStyle name="Note 2 3 16 2" xfId="20623" xr:uid="{00000000-0005-0000-0000-0000C14F0000}"/>
    <cellStyle name="Note 2 3 16 3" xfId="20624" xr:uid="{00000000-0005-0000-0000-0000C24F0000}"/>
    <cellStyle name="Note 2 3 16 4" xfId="20625" xr:uid="{00000000-0005-0000-0000-0000C34F0000}"/>
    <cellStyle name="Note 2 3 16 5" xfId="20626" xr:uid="{00000000-0005-0000-0000-0000C44F0000}"/>
    <cellStyle name="Note 2 3 17" xfId="20627" xr:uid="{00000000-0005-0000-0000-0000C54F0000}"/>
    <cellStyle name="Note 2 3 17 2" xfId="20628" xr:uid="{00000000-0005-0000-0000-0000C64F0000}"/>
    <cellStyle name="Note 2 3 17 3" xfId="20629" xr:uid="{00000000-0005-0000-0000-0000C74F0000}"/>
    <cellStyle name="Note 2 3 17 4" xfId="20630" xr:uid="{00000000-0005-0000-0000-0000C84F0000}"/>
    <cellStyle name="Note 2 3 17 5" xfId="20631" xr:uid="{00000000-0005-0000-0000-0000C94F0000}"/>
    <cellStyle name="Note 2 3 18" xfId="20632" xr:uid="{00000000-0005-0000-0000-0000CA4F0000}"/>
    <cellStyle name="Note 2 3 2" xfId="20633" xr:uid="{00000000-0005-0000-0000-0000CB4F0000}"/>
    <cellStyle name="Note 2 3 2 10" xfId="20634" xr:uid="{00000000-0005-0000-0000-0000CC4F0000}"/>
    <cellStyle name="Note 2 3 2 10 2" xfId="20635" xr:uid="{00000000-0005-0000-0000-0000CD4F0000}"/>
    <cellStyle name="Note 2 3 2 10 3" xfId="20636" xr:uid="{00000000-0005-0000-0000-0000CE4F0000}"/>
    <cellStyle name="Note 2 3 2 10 4" xfId="20637" xr:uid="{00000000-0005-0000-0000-0000CF4F0000}"/>
    <cellStyle name="Note 2 3 2 10 5" xfId="20638" xr:uid="{00000000-0005-0000-0000-0000D04F0000}"/>
    <cellStyle name="Note 2 3 2 10 6" xfId="20639" xr:uid="{00000000-0005-0000-0000-0000D14F0000}"/>
    <cellStyle name="Note 2 3 2 10 7" xfId="20640" xr:uid="{00000000-0005-0000-0000-0000D24F0000}"/>
    <cellStyle name="Note 2 3 2 10 8" xfId="20641" xr:uid="{00000000-0005-0000-0000-0000D34F0000}"/>
    <cellStyle name="Note 2 3 2 11" xfId="20642" xr:uid="{00000000-0005-0000-0000-0000D44F0000}"/>
    <cellStyle name="Note 2 3 2 11 2" xfId="20643" xr:uid="{00000000-0005-0000-0000-0000D54F0000}"/>
    <cellStyle name="Note 2 3 2 11 3" xfId="20644" xr:uid="{00000000-0005-0000-0000-0000D64F0000}"/>
    <cellStyle name="Note 2 3 2 11 4" xfId="20645" xr:uid="{00000000-0005-0000-0000-0000D74F0000}"/>
    <cellStyle name="Note 2 3 2 11 5" xfId="20646" xr:uid="{00000000-0005-0000-0000-0000D84F0000}"/>
    <cellStyle name="Note 2 3 2 11 6" xfId="20647" xr:uid="{00000000-0005-0000-0000-0000D94F0000}"/>
    <cellStyle name="Note 2 3 2 11 7" xfId="20648" xr:uid="{00000000-0005-0000-0000-0000DA4F0000}"/>
    <cellStyle name="Note 2 3 2 12" xfId="20649" xr:uid="{00000000-0005-0000-0000-0000DB4F0000}"/>
    <cellStyle name="Note 2 3 2 12 2" xfId="20650" xr:uid="{00000000-0005-0000-0000-0000DC4F0000}"/>
    <cellStyle name="Note 2 3 2 12 3" xfId="20651" xr:uid="{00000000-0005-0000-0000-0000DD4F0000}"/>
    <cellStyle name="Note 2 3 2 12 4" xfId="20652" xr:uid="{00000000-0005-0000-0000-0000DE4F0000}"/>
    <cellStyle name="Note 2 3 2 12 5" xfId="20653" xr:uid="{00000000-0005-0000-0000-0000DF4F0000}"/>
    <cellStyle name="Note 2 3 2 13" xfId="20654" xr:uid="{00000000-0005-0000-0000-0000E04F0000}"/>
    <cellStyle name="Note 2 3 2 13 2" xfId="20655" xr:uid="{00000000-0005-0000-0000-0000E14F0000}"/>
    <cellStyle name="Note 2 3 2 13 3" xfId="20656" xr:uid="{00000000-0005-0000-0000-0000E24F0000}"/>
    <cellStyle name="Note 2 3 2 13 4" xfId="20657" xr:uid="{00000000-0005-0000-0000-0000E34F0000}"/>
    <cellStyle name="Note 2 3 2 13 5" xfId="20658" xr:uid="{00000000-0005-0000-0000-0000E44F0000}"/>
    <cellStyle name="Note 2 3 2 14" xfId="20659" xr:uid="{00000000-0005-0000-0000-0000E54F0000}"/>
    <cellStyle name="Note 2 3 2 14 2" xfId="20660" xr:uid="{00000000-0005-0000-0000-0000E64F0000}"/>
    <cellStyle name="Note 2 3 2 14 3" xfId="20661" xr:uid="{00000000-0005-0000-0000-0000E74F0000}"/>
    <cellStyle name="Note 2 3 2 14 4" xfId="20662" xr:uid="{00000000-0005-0000-0000-0000E84F0000}"/>
    <cellStyle name="Note 2 3 2 14 5" xfId="20663" xr:uid="{00000000-0005-0000-0000-0000E94F0000}"/>
    <cellStyle name="Note 2 3 2 15" xfId="20664" xr:uid="{00000000-0005-0000-0000-0000EA4F0000}"/>
    <cellStyle name="Note 2 3 2 15 2" xfId="20665" xr:uid="{00000000-0005-0000-0000-0000EB4F0000}"/>
    <cellStyle name="Note 2 3 2 15 3" xfId="20666" xr:uid="{00000000-0005-0000-0000-0000EC4F0000}"/>
    <cellStyle name="Note 2 3 2 15 4" xfId="20667" xr:uid="{00000000-0005-0000-0000-0000ED4F0000}"/>
    <cellStyle name="Note 2 3 2 15 5" xfId="20668" xr:uid="{00000000-0005-0000-0000-0000EE4F0000}"/>
    <cellStyle name="Note 2 3 2 16" xfId="20669" xr:uid="{00000000-0005-0000-0000-0000EF4F0000}"/>
    <cellStyle name="Note 2 3 2 16 2" xfId="20670" xr:uid="{00000000-0005-0000-0000-0000F04F0000}"/>
    <cellStyle name="Note 2 3 2 16 3" xfId="20671" xr:uid="{00000000-0005-0000-0000-0000F14F0000}"/>
    <cellStyle name="Note 2 3 2 16 4" xfId="20672" xr:uid="{00000000-0005-0000-0000-0000F24F0000}"/>
    <cellStyle name="Note 2 3 2 16 5" xfId="20673" xr:uid="{00000000-0005-0000-0000-0000F34F0000}"/>
    <cellStyle name="Note 2 3 2 17" xfId="20674" xr:uid="{00000000-0005-0000-0000-0000F44F0000}"/>
    <cellStyle name="Note 2 3 2 2" xfId="20675" xr:uid="{00000000-0005-0000-0000-0000F54F0000}"/>
    <cellStyle name="Note 2 3 2 2 10" xfId="20676" xr:uid="{00000000-0005-0000-0000-0000F64F0000}"/>
    <cellStyle name="Note 2 3 2 2 10 2" xfId="20677" xr:uid="{00000000-0005-0000-0000-0000F74F0000}"/>
    <cellStyle name="Note 2 3 2 2 10 3" xfId="20678" xr:uid="{00000000-0005-0000-0000-0000F84F0000}"/>
    <cellStyle name="Note 2 3 2 2 10 4" xfId="20679" xr:uid="{00000000-0005-0000-0000-0000F94F0000}"/>
    <cellStyle name="Note 2 3 2 2 10 5" xfId="20680" xr:uid="{00000000-0005-0000-0000-0000FA4F0000}"/>
    <cellStyle name="Note 2 3 2 2 11" xfId="20681" xr:uid="{00000000-0005-0000-0000-0000FB4F0000}"/>
    <cellStyle name="Note 2 3 2 2 11 2" xfId="20682" xr:uid="{00000000-0005-0000-0000-0000FC4F0000}"/>
    <cellStyle name="Note 2 3 2 2 11 3" xfId="20683" xr:uid="{00000000-0005-0000-0000-0000FD4F0000}"/>
    <cellStyle name="Note 2 3 2 2 11 4" xfId="20684" xr:uid="{00000000-0005-0000-0000-0000FE4F0000}"/>
    <cellStyle name="Note 2 3 2 2 11 5" xfId="20685" xr:uid="{00000000-0005-0000-0000-0000FF4F0000}"/>
    <cellStyle name="Note 2 3 2 2 12" xfId="20686" xr:uid="{00000000-0005-0000-0000-000000500000}"/>
    <cellStyle name="Note 2 3 2 2 12 2" xfId="20687" xr:uid="{00000000-0005-0000-0000-000001500000}"/>
    <cellStyle name="Note 2 3 2 2 12 3" xfId="20688" xr:uid="{00000000-0005-0000-0000-000002500000}"/>
    <cellStyle name="Note 2 3 2 2 12 4" xfId="20689" xr:uid="{00000000-0005-0000-0000-000003500000}"/>
    <cellStyle name="Note 2 3 2 2 12 5" xfId="20690" xr:uid="{00000000-0005-0000-0000-000004500000}"/>
    <cellStyle name="Note 2 3 2 2 13" xfId="20691" xr:uid="{00000000-0005-0000-0000-000005500000}"/>
    <cellStyle name="Note 2 3 2 2 13 2" xfId="20692" xr:uid="{00000000-0005-0000-0000-000006500000}"/>
    <cellStyle name="Note 2 3 2 2 13 3" xfId="20693" xr:uid="{00000000-0005-0000-0000-000007500000}"/>
    <cellStyle name="Note 2 3 2 2 13 4" xfId="20694" xr:uid="{00000000-0005-0000-0000-000008500000}"/>
    <cellStyle name="Note 2 3 2 2 13 5" xfId="20695" xr:uid="{00000000-0005-0000-0000-000009500000}"/>
    <cellStyle name="Note 2 3 2 2 14" xfId="20696" xr:uid="{00000000-0005-0000-0000-00000A500000}"/>
    <cellStyle name="Note 2 3 2 2 14 2" xfId="20697" xr:uid="{00000000-0005-0000-0000-00000B500000}"/>
    <cellStyle name="Note 2 3 2 2 14 3" xfId="20698" xr:uid="{00000000-0005-0000-0000-00000C500000}"/>
    <cellStyle name="Note 2 3 2 2 14 4" xfId="20699" xr:uid="{00000000-0005-0000-0000-00000D500000}"/>
    <cellStyle name="Note 2 3 2 2 14 5" xfId="20700" xr:uid="{00000000-0005-0000-0000-00000E500000}"/>
    <cellStyle name="Note 2 3 2 2 15" xfId="20701" xr:uid="{00000000-0005-0000-0000-00000F500000}"/>
    <cellStyle name="Note 2 3 2 2 15 2" xfId="20702" xr:uid="{00000000-0005-0000-0000-000010500000}"/>
    <cellStyle name="Note 2 3 2 2 15 3" xfId="20703" xr:uid="{00000000-0005-0000-0000-000011500000}"/>
    <cellStyle name="Note 2 3 2 2 15 4" xfId="20704" xr:uid="{00000000-0005-0000-0000-000012500000}"/>
    <cellStyle name="Note 2 3 2 2 15 5" xfId="20705" xr:uid="{00000000-0005-0000-0000-000013500000}"/>
    <cellStyle name="Note 2 3 2 2 16" xfId="20706" xr:uid="{00000000-0005-0000-0000-000014500000}"/>
    <cellStyle name="Note 2 3 2 2 16 2" xfId="20707" xr:uid="{00000000-0005-0000-0000-000015500000}"/>
    <cellStyle name="Note 2 3 2 2 16 3" xfId="20708" xr:uid="{00000000-0005-0000-0000-000016500000}"/>
    <cellStyle name="Note 2 3 2 2 16 4" xfId="20709" xr:uid="{00000000-0005-0000-0000-000017500000}"/>
    <cellStyle name="Note 2 3 2 2 16 5" xfId="20710" xr:uid="{00000000-0005-0000-0000-000018500000}"/>
    <cellStyle name="Note 2 3 2 2 17" xfId="20711" xr:uid="{00000000-0005-0000-0000-000019500000}"/>
    <cellStyle name="Note 2 3 2 2 17 2" xfId="20712" xr:uid="{00000000-0005-0000-0000-00001A500000}"/>
    <cellStyle name="Note 2 3 2 2 17 3" xfId="20713" xr:uid="{00000000-0005-0000-0000-00001B500000}"/>
    <cellStyle name="Note 2 3 2 2 17 4" xfId="20714" xr:uid="{00000000-0005-0000-0000-00001C500000}"/>
    <cellStyle name="Note 2 3 2 2 17 5" xfId="20715" xr:uid="{00000000-0005-0000-0000-00001D500000}"/>
    <cellStyle name="Note 2 3 2 2 18" xfId="20716" xr:uid="{00000000-0005-0000-0000-00001E500000}"/>
    <cellStyle name="Note 2 3 2 2 2" xfId="20717" xr:uid="{00000000-0005-0000-0000-00001F500000}"/>
    <cellStyle name="Note 2 3 2 2 2 10" xfId="20718" xr:uid="{00000000-0005-0000-0000-000020500000}"/>
    <cellStyle name="Note 2 3 2 2 2 10 2" xfId="20719" xr:uid="{00000000-0005-0000-0000-000021500000}"/>
    <cellStyle name="Note 2 3 2 2 2 10 3" xfId="20720" xr:uid="{00000000-0005-0000-0000-000022500000}"/>
    <cellStyle name="Note 2 3 2 2 2 10 4" xfId="20721" xr:uid="{00000000-0005-0000-0000-000023500000}"/>
    <cellStyle name="Note 2 3 2 2 2 10 5" xfId="20722" xr:uid="{00000000-0005-0000-0000-000024500000}"/>
    <cellStyle name="Note 2 3 2 2 2 11" xfId="20723" xr:uid="{00000000-0005-0000-0000-000025500000}"/>
    <cellStyle name="Note 2 3 2 2 2 11 2" xfId="20724" xr:uid="{00000000-0005-0000-0000-000026500000}"/>
    <cellStyle name="Note 2 3 2 2 2 11 3" xfId="20725" xr:uid="{00000000-0005-0000-0000-000027500000}"/>
    <cellStyle name="Note 2 3 2 2 2 11 4" xfId="20726" xr:uid="{00000000-0005-0000-0000-000028500000}"/>
    <cellStyle name="Note 2 3 2 2 2 11 5" xfId="20727" xr:uid="{00000000-0005-0000-0000-000029500000}"/>
    <cellStyle name="Note 2 3 2 2 2 12" xfId="20728" xr:uid="{00000000-0005-0000-0000-00002A500000}"/>
    <cellStyle name="Note 2 3 2 2 2 12 2" xfId="20729" xr:uid="{00000000-0005-0000-0000-00002B500000}"/>
    <cellStyle name="Note 2 3 2 2 2 12 3" xfId="20730" xr:uid="{00000000-0005-0000-0000-00002C500000}"/>
    <cellStyle name="Note 2 3 2 2 2 12 4" xfId="20731" xr:uid="{00000000-0005-0000-0000-00002D500000}"/>
    <cellStyle name="Note 2 3 2 2 2 12 5" xfId="20732" xr:uid="{00000000-0005-0000-0000-00002E500000}"/>
    <cellStyle name="Note 2 3 2 2 2 13" xfId="20733" xr:uid="{00000000-0005-0000-0000-00002F500000}"/>
    <cellStyle name="Note 2 3 2 2 2 13 2" xfId="20734" xr:uid="{00000000-0005-0000-0000-000030500000}"/>
    <cellStyle name="Note 2 3 2 2 2 13 3" xfId="20735" xr:uid="{00000000-0005-0000-0000-000031500000}"/>
    <cellStyle name="Note 2 3 2 2 2 13 4" xfId="20736" xr:uid="{00000000-0005-0000-0000-000032500000}"/>
    <cellStyle name="Note 2 3 2 2 2 13 5" xfId="20737" xr:uid="{00000000-0005-0000-0000-000033500000}"/>
    <cellStyle name="Note 2 3 2 2 2 14" xfId="20738" xr:uid="{00000000-0005-0000-0000-000034500000}"/>
    <cellStyle name="Note 2 3 2 2 2 14 2" xfId="20739" xr:uid="{00000000-0005-0000-0000-000035500000}"/>
    <cellStyle name="Note 2 3 2 2 2 14 3" xfId="20740" xr:uid="{00000000-0005-0000-0000-000036500000}"/>
    <cellStyle name="Note 2 3 2 2 2 14 4" xfId="20741" xr:uid="{00000000-0005-0000-0000-000037500000}"/>
    <cellStyle name="Note 2 3 2 2 2 14 5" xfId="20742" xr:uid="{00000000-0005-0000-0000-000038500000}"/>
    <cellStyle name="Note 2 3 2 2 2 15" xfId="20743" xr:uid="{00000000-0005-0000-0000-000039500000}"/>
    <cellStyle name="Note 2 3 2 2 2 15 2" xfId="20744" xr:uid="{00000000-0005-0000-0000-00003A500000}"/>
    <cellStyle name="Note 2 3 2 2 2 15 3" xfId="20745" xr:uid="{00000000-0005-0000-0000-00003B500000}"/>
    <cellStyle name="Note 2 3 2 2 2 15 4" xfId="20746" xr:uid="{00000000-0005-0000-0000-00003C500000}"/>
    <cellStyle name="Note 2 3 2 2 2 15 5" xfId="20747" xr:uid="{00000000-0005-0000-0000-00003D500000}"/>
    <cellStyle name="Note 2 3 2 2 2 16" xfId="20748" xr:uid="{00000000-0005-0000-0000-00003E500000}"/>
    <cellStyle name="Note 2 3 2 2 2 16 2" xfId="20749" xr:uid="{00000000-0005-0000-0000-00003F500000}"/>
    <cellStyle name="Note 2 3 2 2 2 16 3" xfId="20750" xr:uid="{00000000-0005-0000-0000-000040500000}"/>
    <cellStyle name="Note 2 3 2 2 2 16 4" xfId="20751" xr:uid="{00000000-0005-0000-0000-000041500000}"/>
    <cellStyle name="Note 2 3 2 2 2 16 5" xfId="20752" xr:uid="{00000000-0005-0000-0000-000042500000}"/>
    <cellStyle name="Note 2 3 2 2 2 17" xfId="20753" xr:uid="{00000000-0005-0000-0000-000043500000}"/>
    <cellStyle name="Note 2 3 2 2 2 17 2" xfId="20754" xr:uid="{00000000-0005-0000-0000-000044500000}"/>
    <cellStyle name="Note 2 3 2 2 2 17 3" xfId="20755" xr:uid="{00000000-0005-0000-0000-000045500000}"/>
    <cellStyle name="Note 2 3 2 2 2 17 4" xfId="20756" xr:uid="{00000000-0005-0000-0000-000046500000}"/>
    <cellStyle name="Note 2 3 2 2 2 17 5" xfId="20757" xr:uid="{00000000-0005-0000-0000-000047500000}"/>
    <cellStyle name="Note 2 3 2 2 2 18" xfId="20758" xr:uid="{00000000-0005-0000-0000-000048500000}"/>
    <cellStyle name="Note 2 3 2 2 2 2" xfId="20759" xr:uid="{00000000-0005-0000-0000-000049500000}"/>
    <cellStyle name="Note 2 3 2 2 2 2 2" xfId="20760" xr:uid="{00000000-0005-0000-0000-00004A500000}"/>
    <cellStyle name="Note 2 3 2 2 2 2 2 2" xfId="20761" xr:uid="{00000000-0005-0000-0000-00004B500000}"/>
    <cellStyle name="Note 2 3 2 2 2 2 2 3" xfId="20762" xr:uid="{00000000-0005-0000-0000-00004C500000}"/>
    <cellStyle name="Note 2 3 2 2 2 2 2 4" xfId="20763" xr:uid="{00000000-0005-0000-0000-00004D500000}"/>
    <cellStyle name="Note 2 3 2 2 2 2 2 5" xfId="20764" xr:uid="{00000000-0005-0000-0000-00004E500000}"/>
    <cellStyle name="Note 2 3 2 2 2 2 2 6" xfId="20765" xr:uid="{00000000-0005-0000-0000-00004F500000}"/>
    <cellStyle name="Note 2 3 2 2 2 2 2 7" xfId="20766" xr:uid="{00000000-0005-0000-0000-000050500000}"/>
    <cellStyle name="Note 2 3 2 2 2 2 3" xfId="20767" xr:uid="{00000000-0005-0000-0000-000051500000}"/>
    <cellStyle name="Note 2 3 2 2 2 2 4" xfId="20768" xr:uid="{00000000-0005-0000-0000-000052500000}"/>
    <cellStyle name="Note 2 3 2 2 2 2 5" xfId="20769" xr:uid="{00000000-0005-0000-0000-000053500000}"/>
    <cellStyle name="Note 2 3 2 2 2 3" xfId="20770" xr:uid="{00000000-0005-0000-0000-000054500000}"/>
    <cellStyle name="Note 2 3 2 2 2 3 2" xfId="20771" xr:uid="{00000000-0005-0000-0000-000055500000}"/>
    <cellStyle name="Note 2 3 2 2 2 3 2 2" xfId="20772" xr:uid="{00000000-0005-0000-0000-000056500000}"/>
    <cellStyle name="Note 2 3 2 2 2 3 2 3" xfId="20773" xr:uid="{00000000-0005-0000-0000-000057500000}"/>
    <cellStyle name="Note 2 3 2 2 2 3 2 4" xfId="20774" xr:uid="{00000000-0005-0000-0000-000058500000}"/>
    <cellStyle name="Note 2 3 2 2 2 3 2 5" xfId="20775" xr:uid="{00000000-0005-0000-0000-000059500000}"/>
    <cellStyle name="Note 2 3 2 2 2 3 2 6" xfId="20776" xr:uid="{00000000-0005-0000-0000-00005A500000}"/>
    <cellStyle name="Note 2 3 2 2 2 3 2 7" xfId="20777" xr:uid="{00000000-0005-0000-0000-00005B500000}"/>
    <cellStyle name="Note 2 3 2 2 2 3 3" xfId="20778" xr:uid="{00000000-0005-0000-0000-00005C500000}"/>
    <cellStyle name="Note 2 3 2 2 2 3 4" xfId="20779" xr:uid="{00000000-0005-0000-0000-00005D500000}"/>
    <cellStyle name="Note 2 3 2 2 2 3 5" xfId="20780" xr:uid="{00000000-0005-0000-0000-00005E500000}"/>
    <cellStyle name="Note 2 3 2 2 2 4" xfId="20781" xr:uid="{00000000-0005-0000-0000-00005F500000}"/>
    <cellStyle name="Note 2 3 2 2 2 4 2" xfId="20782" xr:uid="{00000000-0005-0000-0000-000060500000}"/>
    <cellStyle name="Note 2 3 2 2 2 4 2 2" xfId="20783" xr:uid="{00000000-0005-0000-0000-000061500000}"/>
    <cellStyle name="Note 2 3 2 2 2 4 2 3" xfId="20784" xr:uid="{00000000-0005-0000-0000-000062500000}"/>
    <cellStyle name="Note 2 3 2 2 2 4 2 4" xfId="20785" xr:uid="{00000000-0005-0000-0000-000063500000}"/>
    <cellStyle name="Note 2 3 2 2 2 4 2 5" xfId="20786" xr:uid="{00000000-0005-0000-0000-000064500000}"/>
    <cellStyle name="Note 2 3 2 2 2 4 2 6" xfId="20787" xr:uid="{00000000-0005-0000-0000-000065500000}"/>
    <cellStyle name="Note 2 3 2 2 2 4 2 7" xfId="20788" xr:uid="{00000000-0005-0000-0000-000066500000}"/>
    <cellStyle name="Note 2 3 2 2 2 4 3" xfId="20789" xr:uid="{00000000-0005-0000-0000-000067500000}"/>
    <cellStyle name="Note 2 3 2 2 2 4 4" xfId="20790" xr:uid="{00000000-0005-0000-0000-000068500000}"/>
    <cellStyle name="Note 2 3 2 2 2 4 5" xfId="20791" xr:uid="{00000000-0005-0000-0000-000069500000}"/>
    <cellStyle name="Note 2 3 2 2 2 5" xfId="20792" xr:uid="{00000000-0005-0000-0000-00006A500000}"/>
    <cellStyle name="Note 2 3 2 2 2 5 2" xfId="20793" xr:uid="{00000000-0005-0000-0000-00006B500000}"/>
    <cellStyle name="Note 2 3 2 2 2 5 3" xfId="20794" xr:uid="{00000000-0005-0000-0000-00006C500000}"/>
    <cellStyle name="Note 2 3 2 2 2 5 4" xfId="20795" xr:uid="{00000000-0005-0000-0000-00006D500000}"/>
    <cellStyle name="Note 2 3 2 2 2 5 5" xfId="20796" xr:uid="{00000000-0005-0000-0000-00006E500000}"/>
    <cellStyle name="Note 2 3 2 2 2 5 6" xfId="20797" xr:uid="{00000000-0005-0000-0000-00006F500000}"/>
    <cellStyle name="Note 2 3 2 2 2 5 7" xfId="20798" xr:uid="{00000000-0005-0000-0000-000070500000}"/>
    <cellStyle name="Note 2 3 2 2 2 5 8" xfId="20799" xr:uid="{00000000-0005-0000-0000-000071500000}"/>
    <cellStyle name="Note 2 3 2 2 2 6" xfId="20800" xr:uid="{00000000-0005-0000-0000-000072500000}"/>
    <cellStyle name="Note 2 3 2 2 2 6 2" xfId="20801" xr:uid="{00000000-0005-0000-0000-000073500000}"/>
    <cellStyle name="Note 2 3 2 2 2 6 3" xfId="20802" xr:uid="{00000000-0005-0000-0000-000074500000}"/>
    <cellStyle name="Note 2 3 2 2 2 6 4" xfId="20803" xr:uid="{00000000-0005-0000-0000-000075500000}"/>
    <cellStyle name="Note 2 3 2 2 2 6 5" xfId="20804" xr:uid="{00000000-0005-0000-0000-000076500000}"/>
    <cellStyle name="Note 2 3 2 2 2 6 6" xfId="20805" xr:uid="{00000000-0005-0000-0000-000077500000}"/>
    <cellStyle name="Note 2 3 2 2 2 6 7" xfId="20806" xr:uid="{00000000-0005-0000-0000-000078500000}"/>
    <cellStyle name="Note 2 3 2 2 2 7" xfId="20807" xr:uid="{00000000-0005-0000-0000-000079500000}"/>
    <cellStyle name="Note 2 3 2 2 2 7 2" xfId="20808" xr:uid="{00000000-0005-0000-0000-00007A500000}"/>
    <cellStyle name="Note 2 3 2 2 2 7 3" xfId="20809" xr:uid="{00000000-0005-0000-0000-00007B500000}"/>
    <cellStyle name="Note 2 3 2 2 2 7 4" xfId="20810" xr:uid="{00000000-0005-0000-0000-00007C500000}"/>
    <cellStyle name="Note 2 3 2 2 2 7 5" xfId="20811" xr:uid="{00000000-0005-0000-0000-00007D500000}"/>
    <cellStyle name="Note 2 3 2 2 2 8" xfId="20812" xr:uid="{00000000-0005-0000-0000-00007E500000}"/>
    <cellStyle name="Note 2 3 2 2 2 8 2" xfId="20813" xr:uid="{00000000-0005-0000-0000-00007F500000}"/>
    <cellStyle name="Note 2 3 2 2 2 8 3" xfId="20814" xr:uid="{00000000-0005-0000-0000-000080500000}"/>
    <cellStyle name="Note 2 3 2 2 2 8 4" xfId="20815" xr:uid="{00000000-0005-0000-0000-000081500000}"/>
    <cellStyle name="Note 2 3 2 2 2 8 5" xfId="20816" xr:uid="{00000000-0005-0000-0000-000082500000}"/>
    <cellStyle name="Note 2 3 2 2 2 9" xfId="20817" xr:uid="{00000000-0005-0000-0000-000083500000}"/>
    <cellStyle name="Note 2 3 2 2 2 9 2" xfId="20818" xr:uid="{00000000-0005-0000-0000-000084500000}"/>
    <cellStyle name="Note 2 3 2 2 2 9 3" xfId="20819" xr:uid="{00000000-0005-0000-0000-000085500000}"/>
    <cellStyle name="Note 2 3 2 2 2 9 4" xfId="20820" xr:uid="{00000000-0005-0000-0000-000086500000}"/>
    <cellStyle name="Note 2 3 2 2 2 9 5" xfId="20821" xr:uid="{00000000-0005-0000-0000-000087500000}"/>
    <cellStyle name="Note 2 3 2 2 3" xfId="20822" xr:uid="{00000000-0005-0000-0000-000088500000}"/>
    <cellStyle name="Note 2 3 2 2 3 10" xfId="20823" xr:uid="{00000000-0005-0000-0000-000089500000}"/>
    <cellStyle name="Note 2 3 2 2 3 2" xfId="20824" xr:uid="{00000000-0005-0000-0000-00008A500000}"/>
    <cellStyle name="Note 2 3 2 2 3 2 2" xfId="20825" xr:uid="{00000000-0005-0000-0000-00008B500000}"/>
    <cellStyle name="Note 2 3 2 2 3 2 2 2" xfId="20826" xr:uid="{00000000-0005-0000-0000-00008C500000}"/>
    <cellStyle name="Note 2 3 2 2 3 2 2 3" xfId="20827" xr:uid="{00000000-0005-0000-0000-00008D500000}"/>
    <cellStyle name="Note 2 3 2 2 3 2 2 4" xfId="20828" xr:uid="{00000000-0005-0000-0000-00008E500000}"/>
    <cellStyle name="Note 2 3 2 2 3 2 2 5" xfId="20829" xr:uid="{00000000-0005-0000-0000-00008F500000}"/>
    <cellStyle name="Note 2 3 2 2 3 2 2 6" xfId="20830" xr:uid="{00000000-0005-0000-0000-000090500000}"/>
    <cellStyle name="Note 2 3 2 2 3 2 2 7" xfId="20831" xr:uid="{00000000-0005-0000-0000-000091500000}"/>
    <cellStyle name="Note 2 3 2 2 3 2 3" xfId="20832" xr:uid="{00000000-0005-0000-0000-000092500000}"/>
    <cellStyle name="Note 2 3 2 2 3 2 4" xfId="20833" xr:uid="{00000000-0005-0000-0000-000093500000}"/>
    <cellStyle name="Note 2 3 2 2 3 3" xfId="20834" xr:uid="{00000000-0005-0000-0000-000094500000}"/>
    <cellStyle name="Note 2 3 2 2 3 3 2" xfId="20835" xr:uid="{00000000-0005-0000-0000-000095500000}"/>
    <cellStyle name="Note 2 3 2 2 3 3 2 2" xfId="20836" xr:uid="{00000000-0005-0000-0000-000096500000}"/>
    <cellStyle name="Note 2 3 2 2 3 3 2 3" xfId="20837" xr:uid="{00000000-0005-0000-0000-000097500000}"/>
    <cellStyle name="Note 2 3 2 2 3 3 2 4" xfId="20838" xr:uid="{00000000-0005-0000-0000-000098500000}"/>
    <cellStyle name="Note 2 3 2 2 3 3 2 5" xfId="20839" xr:uid="{00000000-0005-0000-0000-000099500000}"/>
    <cellStyle name="Note 2 3 2 2 3 3 2 6" xfId="20840" xr:uid="{00000000-0005-0000-0000-00009A500000}"/>
    <cellStyle name="Note 2 3 2 2 3 3 2 7" xfId="20841" xr:uid="{00000000-0005-0000-0000-00009B500000}"/>
    <cellStyle name="Note 2 3 2 2 3 3 3" xfId="20842" xr:uid="{00000000-0005-0000-0000-00009C500000}"/>
    <cellStyle name="Note 2 3 2 2 3 3 4" xfId="20843" xr:uid="{00000000-0005-0000-0000-00009D500000}"/>
    <cellStyle name="Note 2 3 2 2 3 4" xfId="20844" xr:uid="{00000000-0005-0000-0000-00009E500000}"/>
    <cellStyle name="Note 2 3 2 2 3 4 2" xfId="20845" xr:uid="{00000000-0005-0000-0000-00009F500000}"/>
    <cellStyle name="Note 2 3 2 2 3 4 2 2" xfId="20846" xr:uid="{00000000-0005-0000-0000-0000A0500000}"/>
    <cellStyle name="Note 2 3 2 2 3 4 2 3" xfId="20847" xr:uid="{00000000-0005-0000-0000-0000A1500000}"/>
    <cellStyle name="Note 2 3 2 2 3 4 2 4" xfId="20848" xr:uid="{00000000-0005-0000-0000-0000A2500000}"/>
    <cellStyle name="Note 2 3 2 2 3 4 2 5" xfId="20849" xr:uid="{00000000-0005-0000-0000-0000A3500000}"/>
    <cellStyle name="Note 2 3 2 2 3 4 2 6" xfId="20850" xr:uid="{00000000-0005-0000-0000-0000A4500000}"/>
    <cellStyle name="Note 2 3 2 2 3 4 2 7" xfId="20851" xr:uid="{00000000-0005-0000-0000-0000A5500000}"/>
    <cellStyle name="Note 2 3 2 2 3 4 3" xfId="20852" xr:uid="{00000000-0005-0000-0000-0000A6500000}"/>
    <cellStyle name="Note 2 3 2 2 3 4 4" xfId="20853" xr:uid="{00000000-0005-0000-0000-0000A7500000}"/>
    <cellStyle name="Note 2 3 2 2 3 5" xfId="20854" xr:uid="{00000000-0005-0000-0000-0000A8500000}"/>
    <cellStyle name="Note 2 3 2 2 3 5 2" xfId="20855" xr:uid="{00000000-0005-0000-0000-0000A9500000}"/>
    <cellStyle name="Note 2 3 2 2 3 5 3" xfId="20856" xr:uid="{00000000-0005-0000-0000-0000AA500000}"/>
    <cellStyle name="Note 2 3 2 2 3 5 4" xfId="20857" xr:uid="{00000000-0005-0000-0000-0000AB500000}"/>
    <cellStyle name="Note 2 3 2 2 3 5 5" xfId="20858" xr:uid="{00000000-0005-0000-0000-0000AC500000}"/>
    <cellStyle name="Note 2 3 2 2 3 5 6" xfId="20859" xr:uid="{00000000-0005-0000-0000-0000AD500000}"/>
    <cellStyle name="Note 2 3 2 2 3 5 7" xfId="20860" xr:uid="{00000000-0005-0000-0000-0000AE500000}"/>
    <cellStyle name="Note 2 3 2 2 3 5 8" xfId="20861" xr:uid="{00000000-0005-0000-0000-0000AF500000}"/>
    <cellStyle name="Note 2 3 2 2 3 6" xfId="20862" xr:uid="{00000000-0005-0000-0000-0000B0500000}"/>
    <cellStyle name="Note 2 3 2 2 3 6 2" xfId="20863" xr:uid="{00000000-0005-0000-0000-0000B1500000}"/>
    <cellStyle name="Note 2 3 2 2 3 6 3" xfId="20864" xr:uid="{00000000-0005-0000-0000-0000B2500000}"/>
    <cellStyle name="Note 2 3 2 2 3 6 4" xfId="20865" xr:uid="{00000000-0005-0000-0000-0000B3500000}"/>
    <cellStyle name="Note 2 3 2 2 3 6 5" xfId="20866" xr:uid="{00000000-0005-0000-0000-0000B4500000}"/>
    <cellStyle name="Note 2 3 2 2 3 6 6" xfId="20867" xr:uid="{00000000-0005-0000-0000-0000B5500000}"/>
    <cellStyle name="Note 2 3 2 2 3 6 7" xfId="20868" xr:uid="{00000000-0005-0000-0000-0000B6500000}"/>
    <cellStyle name="Note 2 3 2 2 3 7" xfId="20869" xr:uid="{00000000-0005-0000-0000-0000B7500000}"/>
    <cellStyle name="Note 2 3 2 2 3 8" xfId="20870" xr:uid="{00000000-0005-0000-0000-0000B8500000}"/>
    <cellStyle name="Note 2 3 2 2 3 9" xfId="20871" xr:uid="{00000000-0005-0000-0000-0000B9500000}"/>
    <cellStyle name="Note 2 3 2 2 4" xfId="20872" xr:uid="{00000000-0005-0000-0000-0000BA500000}"/>
    <cellStyle name="Note 2 3 2 2 4 2" xfId="20873" xr:uid="{00000000-0005-0000-0000-0000BB500000}"/>
    <cellStyle name="Note 2 3 2 2 4 2 2" xfId="20874" xr:uid="{00000000-0005-0000-0000-0000BC500000}"/>
    <cellStyle name="Note 2 3 2 2 4 2 3" xfId="20875" xr:uid="{00000000-0005-0000-0000-0000BD500000}"/>
    <cellStyle name="Note 2 3 2 2 4 2 4" xfId="20876" xr:uid="{00000000-0005-0000-0000-0000BE500000}"/>
    <cellStyle name="Note 2 3 2 2 4 2 5" xfId="20877" xr:uid="{00000000-0005-0000-0000-0000BF500000}"/>
    <cellStyle name="Note 2 3 2 2 4 2 6" xfId="20878" xr:uid="{00000000-0005-0000-0000-0000C0500000}"/>
    <cellStyle name="Note 2 3 2 2 4 2 7" xfId="20879" xr:uid="{00000000-0005-0000-0000-0000C1500000}"/>
    <cellStyle name="Note 2 3 2 2 4 3" xfId="20880" xr:uid="{00000000-0005-0000-0000-0000C2500000}"/>
    <cellStyle name="Note 2 3 2 2 4 4" xfId="20881" xr:uid="{00000000-0005-0000-0000-0000C3500000}"/>
    <cellStyle name="Note 2 3 2 2 4 5" xfId="20882" xr:uid="{00000000-0005-0000-0000-0000C4500000}"/>
    <cellStyle name="Note 2 3 2 2 5" xfId="20883" xr:uid="{00000000-0005-0000-0000-0000C5500000}"/>
    <cellStyle name="Note 2 3 2 2 5 2" xfId="20884" xr:uid="{00000000-0005-0000-0000-0000C6500000}"/>
    <cellStyle name="Note 2 3 2 2 5 2 2" xfId="20885" xr:uid="{00000000-0005-0000-0000-0000C7500000}"/>
    <cellStyle name="Note 2 3 2 2 5 2 3" xfId="20886" xr:uid="{00000000-0005-0000-0000-0000C8500000}"/>
    <cellStyle name="Note 2 3 2 2 5 2 4" xfId="20887" xr:uid="{00000000-0005-0000-0000-0000C9500000}"/>
    <cellStyle name="Note 2 3 2 2 5 2 5" xfId="20888" xr:uid="{00000000-0005-0000-0000-0000CA500000}"/>
    <cellStyle name="Note 2 3 2 2 5 2 6" xfId="20889" xr:uid="{00000000-0005-0000-0000-0000CB500000}"/>
    <cellStyle name="Note 2 3 2 2 5 2 7" xfId="20890" xr:uid="{00000000-0005-0000-0000-0000CC500000}"/>
    <cellStyle name="Note 2 3 2 2 5 3" xfId="20891" xr:uid="{00000000-0005-0000-0000-0000CD500000}"/>
    <cellStyle name="Note 2 3 2 2 5 4" xfId="20892" xr:uid="{00000000-0005-0000-0000-0000CE500000}"/>
    <cellStyle name="Note 2 3 2 2 5 5" xfId="20893" xr:uid="{00000000-0005-0000-0000-0000CF500000}"/>
    <cellStyle name="Note 2 3 2 2 6" xfId="20894" xr:uid="{00000000-0005-0000-0000-0000D0500000}"/>
    <cellStyle name="Note 2 3 2 2 6 2" xfId="20895" xr:uid="{00000000-0005-0000-0000-0000D1500000}"/>
    <cellStyle name="Note 2 3 2 2 6 2 2" xfId="20896" xr:uid="{00000000-0005-0000-0000-0000D2500000}"/>
    <cellStyle name="Note 2 3 2 2 6 2 3" xfId="20897" xr:uid="{00000000-0005-0000-0000-0000D3500000}"/>
    <cellStyle name="Note 2 3 2 2 6 2 4" xfId="20898" xr:uid="{00000000-0005-0000-0000-0000D4500000}"/>
    <cellStyle name="Note 2 3 2 2 6 2 5" xfId="20899" xr:uid="{00000000-0005-0000-0000-0000D5500000}"/>
    <cellStyle name="Note 2 3 2 2 6 2 6" xfId="20900" xr:uid="{00000000-0005-0000-0000-0000D6500000}"/>
    <cellStyle name="Note 2 3 2 2 6 2 7" xfId="20901" xr:uid="{00000000-0005-0000-0000-0000D7500000}"/>
    <cellStyle name="Note 2 3 2 2 6 3" xfId="20902" xr:uid="{00000000-0005-0000-0000-0000D8500000}"/>
    <cellStyle name="Note 2 3 2 2 6 4" xfId="20903" xr:uid="{00000000-0005-0000-0000-0000D9500000}"/>
    <cellStyle name="Note 2 3 2 2 6 5" xfId="20904" xr:uid="{00000000-0005-0000-0000-0000DA500000}"/>
    <cellStyle name="Note 2 3 2 2 7" xfId="20905" xr:uid="{00000000-0005-0000-0000-0000DB500000}"/>
    <cellStyle name="Note 2 3 2 2 7 2" xfId="20906" xr:uid="{00000000-0005-0000-0000-0000DC500000}"/>
    <cellStyle name="Note 2 3 2 2 7 2 2" xfId="20907" xr:uid="{00000000-0005-0000-0000-0000DD500000}"/>
    <cellStyle name="Note 2 3 2 2 7 2 3" xfId="20908" xr:uid="{00000000-0005-0000-0000-0000DE500000}"/>
    <cellStyle name="Note 2 3 2 2 7 2 4" xfId="20909" xr:uid="{00000000-0005-0000-0000-0000DF500000}"/>
    <cellStyle name="Note 2 3 2 2 7 2 5" xfId="20910" xr:uid="{00000000-0005-0000-0000-0000E0500000}"/>
    <cellStyle name="Note 2 3 2 2 7 2 6" xfId="20911" xr:uid="{00000000-0005-0000-0000-0000E1500000}"/>
    <cellStyle name="Note 2 3 2 2 7 2 7" xfId="20912" xr:uid="{00000000-0005-0000-0000-0000E2500000}"/>
    <cellStyle name="Note 2 3 2 2 7 3" xfId="20913" xr:uid="{00000000-0005-0000-0000-0000E3500000}"/>
    <cellStyle name="Note 2 3 2 2 7 4" xfId="20914" xr:uid="{00000000-0005-0000-0000-0000E4500000}"/>
    <cellStyle name="Note 2 3 2 2 7 5" xfId="20915" xr:uid="{00000000-0005-0000-0000-0000E5500000}"/>
    <cellStyle name="Note 2 3 2 2 8" xfId="20916" xr:uid="{00000000-0005-0000-0000-0000E6500000}"/>
    <cellStyle name="Note 2 3 2 2 8 2" xfId="20917" xr:uid="{00000000-0005-0000-0000-0000E7500000}"/>
    <cellStyle name="Note 2 3 2 2 8 3" xfId="20918" xr:uid="{00000000-0005-0000-0000-0000E8500000}"/>
    <cellStyle name="Note 2 3 2 2 8 4" xfId="20919" xr:uid="{00000000-0005-0000-0000-0000E9500000}"/>
    <cellStyle name="Note 2 3 2 2 8 5" xfId="20920" xr:uid="{00000000-0005-0000-0000-0000EA500000}"/>
    <cellStyle name="Note 2 3 2 2 8 6" xfId="20921" xr:uid="{00000000-0005-0000-0000-0000EB500000}"/>
    <cellStyle name="Note 2 3 2 2 8 7" xfId="20922" xr:uid="{00000000-0005-0000-0000-0000EC500000}"/>
    <cellStyle name="Note 2 3 2 2 8 8" xfId="20923" xr:uid="{00000000-0005-0000-0000-0000ED500000}"/>
    <cellStyle name="Note 2 3 2 2 9" xfId="20924" xr:uid="{00000000-0005-0000-0000-0000EE500000}"/>
    <cellStyle name="Note 2 3 2 2 9 2" xfId="20925" xr:uid="{00000000-0005-0000-0000-0000EF500000}"/>
    <cellStyle name="Note 2 3 2 2 9 3" xfId="20926" xr:uid="{00000000-0005-0000-0000-0000F0500000}"/>
    <cellStyle name="Note 2 3 2 2 9 4" xfId="20927" xr:uid="{00000000-0005-0000-0000-0000F1500000}"/>
    <cellStyle name="Note 2 3 2 2 9 5" xfId="20928" xr:uid="{00000000-0005-0000-0000-0000F2500000}"/>
    <cellStyle name="Note 2 3 2 2 9 6" xfId="20929" xr:uid="{00000000-0005-0000-0000-0000F3500000}"/>
    <cellStyle name="Note 2 3 2 2 9 7" xfId="20930" xr:uid="{00000000-0005-0000-0000-0000F4500000}"/>
    <cellStyle name="Note 2 3 2 3" xfId="20931" xr:uid="{00000000-0005-0000-0000-0000F5500000}"/>
    <cellStyle name="Note 2 3 2 3 10" xfId="20932" xr:uid="{00000000-0005-0000-0000-0000F6500000}"/>
    <cellStyle name="Note 2 3 2 3 10 2" xfId="20933" xr:uid="{00000000-0005-0000-0000-0000F7500000}"/>
    <cellStyle name="Note 2 3 2 3 10 3" xfId="20934" xr:uid="{00000000-0005-0000-0000-0000F8500000}"/>
    <cellStyle name="Note 2 3 2 3 10 4" xfId="20935" xr:uid="{00000000-0005-0000-0000-0000F9500000}"/>
    <cellStyle name="Note 2 3 2 3 10 5" xfId="20936" xr:uid="{00000000-0005-0000-0000-0000FA500000}"/>
    <cellStyle name="Note 2 3 2 3 11" xfId="20937" xr:uid="{00000000-0005-0000-0000-0000FB500000}"/>
    <cellStyle name="Note 2 3 2 3 11 2" xfId="20938" xr:uid="{00000000-0005-0000-0000-0000FC500000}"/>
    <cellStyle name="Note 2 3 2 3 11 3" xfId="20939" xr:uid="{00000000-0005-0000-0000-0000FD500000}"/>
    <cellStyle name="Note 2 3 2 3 11 4" xfId="20940" xr:uid="{00000000-0005-0000-0000-0000FE500000}"/>
    <cellStyle name="Note 2 3 2 3 11 5" xfId="20941" xr:uid="{00000000-0005-0000-0000-0000FF500000}"/>
    <cellStyle name="Note 2 3 2 3 12" xfId="20942" xr:uid="{00000000-0005-0000-0000-000000510000}"/>
    <cellStyle name="Note 2 3 2 3 12 2" xfId="20943" xr:uid="{00000000-0005-0000-0000-000001510000}"/>
    <cellStyle name="Note 2 3 2 3 12 3" xfId="20944" xr:uid="{00000000-0005-0000-0000-000002510000}"/>
    <cellStyle name="Note 2 3 2 3 12 4" xfId="20945" xr:uid="{00000000-0005-0000-0000-000003510000}"/>
    <cellStyle name="Note 2 3 2 3 12 5" xfId="20946" xr:uid="{00000000-0005-0000-0000-000004510000}"/>
    <cellStyle name="Note 2 3 2 3 13" xfId="20947" xr:uid="{00000000-0005-0000-0000-000005510000}"/>
    <cellStyle name="Note 2 3 2 3 13 2" xfId="20948" xr:uid="{00000000-0005-0000-0000-000006510000}"/>
    <cellStyle name="Note 2 3 2 3 13 3" xfId="20949" xr:uid="{00000000-0005-0000-0000-000007510000}"/>
    <cellStyle name="Note 2 3 2 3 13 4" xfId="20950" xr:uid="{00000000-0005-0000-0000-000008510000}"/>
    <cellStyle name="Note 2 3 2 3 13 5" xfId="20951" xr:uid="{00000000-0005-0000-0000-000009510000}"/>
    <cellStyle name="Note 2 3 2 3 14" xfId="20952" xr:uid="{00000000-0005-0000-0000-00000A510000}"/>
    <cellStyle name="Note 2 3 2 3 14 2" xfId="20953" xr:uid="{00000000-0005-0000-0000-00000B510000}"/>
    <cellStyle name="Note 2 3 2 3 14 3" xfId="20954" xr:uid="{00000000-0005-0000-0000-00000C510000}"/>
    <cellStyle name="Note 2 3 2 3 14 4" xfId="20955" xr:uid="{00000000-0005-0000-0000-00000D510000}"/>
    <cellStyle name="Note 2 3 2 3 14 5" xfId="20956" xr:uid="{00000000-0005-0000-0000-00000E510000}"/>
    <cellStyle name="Note 2 3 2 3 15" xfId="20957" xr:uid="{00000000-0005-0000-0000-00000F510000}"/>
    <cellStyle name="Note 2 3 2 3 15 2" xfId="20958" xr:uid="{00000000-0005-0000-0000-000010510000}"/>
    <cellStyle name="Note 2 3 2 3 15 3" xfId="20959" xr:uid="{00000000-0005-0000-0000-000011510000}"/>
    <cellStyle name="Note 2 3 2 3 15 4" xfId="20960" xr:uid="{00000000-0005-0000-0000-000012510000}"/>
    <cellStyle name="Note 2 3 2 3 15 5" xfId="20961" xr:uid="{00000000-0005-0000-0000-000013510000}"/>
    <cellStyle name="Note 2 3 2 3 16" xfId="20962" xr:uid="{00000000-0005-0000-0000-000014510000}"/>
    <cellStyle name="Note 2 3 2 3 16 2" xfId="20963" xr:uid="{00000000-0005-0000-0000-000015510000}"/>
    <cellStyle name="Note 2 3 2 3 16 3" xfId="20964" xr:uid="{00000000-0005-0000-0000-000016510000}"/>
    <cellStyle name="Note 2 3 2 3 16 4" xfId="20965" xr:uid="{00000000-0005-0000-0000-000017510000}"/>
    <cellStyle name="Note 2 3 2 3 16 5" xfId="20966" xr:uid="{00000000-0005-0000-0000-000018510000}"/>
    <cellStyle name="Note 2 3 2 3 17" xfId="20967" xr:uid="{00000000-0005-0000-0000-000019510000}"/>
    <cellStyle name="Note 2 3 2 3 17 2" xfId="20968" xr:uid="{00000000-0005-0000-0000-00001A510000}"/>
    <cellStyle name="Note 2 3 2 3 17 3" xfId="20969" xr:uid="{00000000-0005-0000-0000-00001B510000}"/>
    <cellStyle name="Note 2 3 2 3 17 4" xfId="20970" xr:uid="{00000000-0005-0000-0000-00001C510000}"/>
    <cellStyle name="Note 2 3 2 3 17 5" xfId="20971" xr:uid="{00000000-0005-0000-0000-00001D510000}"/>
    <cellStyle name="Note 2 3 2 3 18" xfId="20972" xr:uid="{00000000-0005-0000-0000-00001E510000}"/>
    <cellStyle name="Note 2 3 2 3 2" xfId="20973" xr:uid="{00000000-0005-0000-0000-00001F510000}"/>
    <cellStyle name="Note 2 3 2 3 2 10" xfId="20974" xr:uid="{00000000-0005-0000-0000-000020510000}"/>
    <cellStyle name="Note 2 3 2 3 2 10 2" xfId="20975" xr:uid="{00000000-0005-0000-0000-000021510000}"/>
    <cellStyle name="Note 2 3 2 3 2 10 3" xfId="20976" xr:uid="{00000000-0005-0000-0000-000022510000}"/>
    <cellStyle name="Note 2 3 2 3 2 10 4" xfId="20977" xr:uid="{00000000-0005-0000-0000-000023510000}"/>
    <cellStyle name="Note 2 3 2 3 2 10 5" xfId="20978" xr:uid="{00000000-0005-0000-0000-000024510000}"/>
    <cellStyle name="Note 2 3 2 3 2 11" xfId="20979" xr:uid="{00000000-0005-0000-0000-000025510000}"/>
    <cellStyle name="Note 2 3 2 3 2 11 2" xfId="20980" xr:uid="{00000000-0005-0000-0000-000026510000}"/>
    <cellStyle name="Note 2 3 2 3 2 11 3" xfId="20981" xr:uid="{00000000-0005-0000-0000-000027510000}"/>
    <cellStyle name="Note 2 3 2 3 2 11 4" xfId="20982" xr:uid="{00000000-0005-0000-0000-000028510000}"/>
    <cellStyle name="Note 2 3 2 3 2 11 5" xfId="20983" xr:uid="{00000000-0005-0000-0000-000029510000}"/>
    <cellStyle name="Note 2 3 2 3 2 12" xfId="20984" xr:uid="{00000000-0005-0000-0000-00002A510000}"/>
    <cellStyle name="Note 2 3 2 3 2 12 2" xfId="20985" xr:uid="{00000000-0005-0000-0000-00002B510000}"/>
    <cellStyle name="Note 2 3 2 3 2 12 3" xfId="20986" xr:uid="{00000000-0005-0000-0000-00002C510000}"/>
    <cellStyle name="Note 2 3 2 3 2 12 4" xfId="20987" xr:uid="{00000000-0005-0000-0000-00002D510000}"/>
    <cellStyle name="Note 2 3 2 3 2 12 5" xfId="20988" xr:uid="{00000000-0005-0000-0000-00002E510000}"/>
    <cellStyle name="Note 2 3 2 3 2 13" xfId="20989" xr:uid="{00000000-0005-0000-0000-00002F510000}"/>
    <cellStyle name="Note 2 3 2 3 2 13 2" xfId="20990" xr:uid="{00000000-0005-0000-0000-000030510000}"/>
    <cellStyle name="Note 2 3 2 3 2 13 3" xfId="20991" xr:uid="{00000000-0005-0000-0000-000031510000}"/>
    <cellStyle name="Note 2 3 2 3 2 13 4" xfId="20992" xr:uid="{00000000-0005-0000-0000-000032510000}"/>
    <cellStyle name="Note 2 3 2 3 2 13 5" xfId="20993" xr:uid="{00000000-0005-0000-0000-000033510000}"/>
    <cellStyle name="Note 2 3 2 3 2 14" xfId="20994" xr:uid="{00000000-0005-0000-0000-000034510000}"/>
    <cellStyle name="Note 2 3 2 3 2 14 2" xfId="20995" xr:uid="{00000000-0005-0000-0000-000035510000}"/>
    <cellStyle name="Note 2 3 2 3 2 14 3" xfId="20996" xr:uid="{00000000-0005-0000-0000-000036510000}"/>
    <cellStyle name="Note 2 3 2 3 2 14 4" xfId="20997" xr:uid="{00000000-0005-0000-0000-000037510000}"/>
    <cellStyle name="Note 2 3 2 3 2 14 5" xfId="20998" xr:uid="{00000000-0005-0000-0000-000038510000}"/>
    <cellStyle name="Note 2 3 2 3 2 15" xfId="20999" xr:uid="{00000000-0005-0000-0000-000039510000}"/>
    <cellStyle name="Note 2 3 2 3 2 15 2" xfId="21000" xr:uid="{00000000-0005-0000-0000-00003A510000}"/>
    <cellStyle name="Note 2 3 2 3 2 15 3" xfId="21001" xr:uid="{00000000-0005-0000-0000-00003B510000}"/>
    <cellStyle name="Note 2 3 2 3 2 15 4" xfId="21002" xr:uid="{00000000-0005-0000-0000-00003C510000}"/>
    <cellStyle name="Note 2 3 2 3 2 15 5" xfId="21003" xr:uid="{00000000-0005-0000-0000-00003D510000}"/>
    <cellStyle name="Note 2 3 2 3 2 16" xfId="21004" xr:uid="{00000000-0005-0000-0000-00003E510000}"/>
    <cellStyle name="Note 2 3 2 3 2 16 2" xfId="21005" xr:uid="{00000000-0005-0000-0000-00003F510000}"/>
    <cellStyle name="Note 2 3 2 3 2 16 3" xfId="21006" xr:uid="{00000000-0005-0000-0000-000040510000}"/>
    <cellStyle name="Note 2 3 2 3 2 16 4" xfId="21007" xr:uid="{00000000-0005-0000-0000-000041510000}"/>
    <cellStyle name="Note 2 3 2 3 2 16 5" xfId="21008" xr:uid="{00000000-0005-0000-0000-000042510000}"/>
    <cellStyle name="Note 2 3 2 3 2 17" xfId="21009" xr:uid="{00000000-0005-0000-0000-000043510000}"/>
    <cellStyle name="Note 2 3 2 3 2 17 2" xfId="21010" xr:uid="{00000000-0005-0000-0000-000044510000}"/>
    <cellStyle name="Note 2 3 2 3 2 17 3" xfId="21011" xr:uid="{00000000-0005-0000-0000-000045510000}"/>
    <cellStyle name="Note 2 3 2 3 2 17 4" xfId="21012" xr:uid="{00000000-0005-0000-0000-000046510000}"/>
    <cellStyle name="Note 2 3 2 3 2 17 5" xfId="21013" xr:uid="{00000000-0005-0000-0000-000047510000}"/>
    <cellStyle name="Note 2 3 2 3 2 18" xfId="21014" xr:uid="{00000000-0005-0000-0000-000048510000}"/>
    <cellStyle name="Note 2 3 2 3 2 2" xfId="21015" xr:uid="{00000000-0005-0000-0000-000049510000}"/>
    <cellStyle name="Note 2 3 2 3 2 2 2" xfId="21016" xr:uid="{00000000-0005-0000-0000-00004A510000}"/>
    <cellStyle name="Note 2 3 2 3 2 2 2 2" xfId="21017" xr:uid="{00000000-0005-0000-0000-00004B510000}"/>
    <cellStyle name="Note 2 3 2 3 2 2 2 3" xfId="21018" xr:uid="{00000000-0005-0000-0000-00004C510000}"/>
    <cellStyle name="Note 2 3 2 3 2 2 2 4" xfId="21019" xr:uid="{00000000-0005-0000-0000-00004D510000}"/>
    <cellStyle name="Note 2 3 2 3 2 2 2 5" xfId="21020" xr:uid="{00000000-0005-0000-0000-00004E510000}"/>
    <cellStyle name="Note 2 3 2 3 2 2 2 6" xfId="21021" xr:uid="{00000000-0005-0000-0000-00004F510000}"/>
    <cellStyle name="Note 2 3 2 3 2 2 2 7" xfId="21022" xr:uid="{00000000-0005-0000-0000-000050510000}"/>
    <cellStyle name="Note 2 3 2 3 2 2 3" xfId="21023" xr:uid="{00000000-0005-0000-0000-000051510000}"/>
    <cellStyle name="Note 2 3 2 3 2 2 4" xfId="21024" xr:uid="{00000000-0005-0000-0000-000052510000}"/>
    <cellStyle name="Note 2 3 2 3 2 2 5" xfId="21025" xr:uid="{00000000-0005-0000-0000-000053510000}"/>
    <cellStyle name="Note 2 3 2 3 2 3" xfId="21026" xr:uid="{00000000-0005-0000-0000-000054510000}"/>
    <cellStyle name="Note 2 3 2 3 2 3 2" xfId="21027" xr:uid="{00000000-0005-0000-0000-000055510000}"/>
    <cellStyle name="Note 2 3 2 3 2 3 2 2" xfId="21028" xr:uid="{00000000-0005-0000-0000-000056510000}"/>
    <cellStyle name="Note 2 3 2 3 2 3 2 3" xfId="21029" xr:uid="{00000000-0005-0000-0000-000057510000}"/>
    <cellStyle name="Note 2 3 2 3 2 3 2 4" xfId="21030" xr:uid="{00000000-0005-0000-0000-000058510000}"/>
    <cellStyle name="Note 2 3 2 3 2 3 2 5" xfId="21031" xr:uid="{00000000-0005-0000-0000-000059510000}"/>
    <cellStyle name="Note 2 3 2 3 2 3 2 6" xfId="21032" xr:uid="{00000000-0005-0000-0000-00005A510000}"/>
    <cellStyle name="Note 2 3 2 3 2 3 2 7" xfId="21033" xr:uid="{00000000-0005-0000-0000-00005B510000}"/>
    <cellStyle name="Note 2 3 2 3 2 3 3" xfId="21034" xr:uid="{00000000-0005-0000-0000-00005C510000}"/>
    <cellStyle name="Note 2 3 2 3 2 3 4" xfId="21035" xr:uid="{00000000-0005-0000-0000-00005D510000}"/>
    <cellStyle name="Note 2 3 2 3 2 3 5" xfId="21036" xr:uid="{00000000-0005-0000-0000-00005E510000}"/>
    <cellStyle name="Note 2 3 2 3 2 4" xfId="21037" xr:uid="{00000000-0005-0000-0000-00005F510000}"/>
    <cellStyle name="Note 2 3 2 3 2 4 2" xfId="21038" xr:uid="{00000000-0005-0000-0000-000060510000}"/>
    <cellStyle name="Note 2 3 2 3 2 4 2 2" xfId="21039" xr:uid="{00000000-0005-0000-0000-000061510000}"/>
    <cellStyle name="Note 2 3 2 3 2 4 2 3" xfId="21040" xr:uid="{00000000-0005-0000-0000-000062510000}"/>
    <cellStyle name="Note 2 3 2 3 2 4 2 4" xfId="21041" xr:uid="{00000000-0005-0000-0000-000063510000}"/>
    <cellStyle name="Note 2 3 2 3 2 4 2 5" xfId="21042" xr:uid="{00000000-0005-0000-0000-000064510000}"/>
    <cellStyle name="Note 2 3 2 3 2 4 2 6" xfId="21043" xr:uid="{00000000-0005-0000-0000-000065510000}"/>
    <cellStyle name="Note 2 3 2 3 2 4 2 7" xfId="21044" xr:uid="{00000000-0005-0000-0000-000066510000}"/>
    <cellStyle name="Note 2 3 2 3 2 4 3" xfId="21045" xr:uid="{00000000-0005-0000-0000-000067510000}"/>
    <cellStyle name="Note 2 3 2 3 2 4 4" xfId="21046" xr:uid="{00000000-0005-0000-0000-000068510000}"/>
    <cellStyle name="Note 2 3 2 3 2 4 5" xfId="21047" xr:uid="{00000000-0005-0000-0000-000069510000}"/>
    <cellStyle name="Note 2 3 2 3 2 5" xfId="21048" xr:uid="{00000000-0005-0000-0000-00006A510000}"/>
    <cellStyle name="Note 2 3 2 3 2 5 2" xfId="21049" xr:uid="{00000000-0005-0000-0000-00006B510000}"/>
    <cellStyle name="Note 2 3 2 3 2 5 3" xfId="21050" xr:uid="{00000000-0005-0000-0000-00006C510000}"/>
    <cellStyle name="Note 2 3 2 3 2 5 4" xfId="21051" xr:uid="{00000000-0005-0000-0000-00006D510000}"/>
    <cellStyle name="Note 2 3 2 3 2 5 5" xfId="21052" xr:uid="{00000000-0005-0000-0000-00006E510000}"/>
    <cellStyle name="Note 2 3 2 3 2 5 6" xfId="21053" xr:uid="{00000000-0005-0000-0000-00006F510000}"/>
    <cellStyle name="Note 2 3 2 3 2 5 7" xfId="21054" xr:uid="{00000000-0005-0000-0000-000070510000}"/>
    <cellStyle name="Note 2 3 2 3 2 5 8" xfId="21055" xr:uid="{00000000-0005-0000-0000-000071510000}"/>
    <cellStyle name="Note 2 3 2 3 2 6" xfId="21056" xr:uid="{00000000-0005-0000-0000-000072510000}"/>
    <cellStyle name="Note 2 3 2 3 2 6 2" xfId="21057" xr:uid="{00000000-0005-0000-0000-000073510000}"/>
    <cellStyle name="Note 2 3 2 3 2 6 3" xfId="21058" xr:uid="{00000000-0005-0000-0000-000074510000}"/>
    <cellStyle name="Note 2 3 2 3 2 6 4" xfId="21059" xr:uid="{00000000-0005-0000-0000-000075510000}"/>
    <cellStyle name="Note 2 3 2 3 2 6 5" xfId="21060" xr:uid="{00000000-0005-0000-0000-000076510000}"/>
    <cellStyle name="Note 2 3 2 3 2 6 6" xfId="21061" xr:uid="{00000000-0005-0000-0000-000077510000}"/>
    <cellStyle name="Note 2 3 2 3 2 6 7" xfId="21062" xr:uid="{00000000-0005-0000-0000-000078510000}"/>
    <cellStyle name="Note 2 3 2 3 2 7" xfId="21063" xr:uid="{00000000-0005-0000-0000-000079510000}"/>
    <cellStyle name="Note 2 3 2 3 2 7 2" xfId="21064" xr:uid="{00000000-0005-0000-0000-00007A510000}"/>
    <cellStyle name="Note 2 3 2 3 2 7 3" xfId="21065" xr:uid="{00000000-0005-0000-0000-00007B510000}"/>
    <cellStyle name="Note 2 3 2 3 2 7 4" xfId="21066" xr:uid="{00000000-0005-0000-0000-00007C510000}"/>
    <cellStyle name="Note 2 3 2 3 2 7 5" xfId="21067" xr:uid="{00000000-0005-0000-0000-00007D510000}"/>
    <cellStyle name="Note 2 3 2 3 2 8" xfId="21068" xr:uid="{00000000-0005-0000-0000-00007E510000}"/>
    <cellStyle name="Note 2 3 2 3 2 8 2" xfId="21069" xr:uid="{00000000-0005-0000-0000-00007F510000}"/>
    <cellStyle name="Note 2 3 2 3 2 8 3" xfId="21070" xr:uid="{00000000-0005-0000-0000-000080510000}"/>
    <cellStyle name="Note 2 3 2 3 2 8 4" xfId="21071" xr:uid="{00000000-0005-0000-0000-000081510000}"/>
    <cellStyle name="Note 2 3 2 3 2 8 5" xfId="21072" xr:uid="{00000000-0005-0000-0000-000082510000}"/>
    <cellStyle name="Note 2 3 2 3 2 9" xfId="21073" xr:uid="{00000000-0005-0000-0000-000083510000}"/>
    <cellStyle name="Note 2 3 2 3 2 9 2" xfId="21074" xr:uid="{00000000-0005-0000-0000-000084510000}"/>
    <cellStyle name="Note 2 3 2 3 2 9 3" xfId="21075" xr:uid="{00000000-0005-0000-0000-000085510000}"/>
    <cellStyle name="Note 2 3 2 3 2 9 4" xfId="21076" xr:uid="{00000000-0005-0000-0000-000086510000}"/>
    <cellStyle name="Note 2 3 2 3 2 9 5" xfId="21077" xr:uid="{00000000-0005-0000-0000-000087510000}"/>
    <cellStyle name="Note 2 3 2 3 3" xfId="21078" xr:uid="{00000000-0005-0000-0000-000088510000}"/>
    <cellStyle name="Note 2 3 2 3 3 10" xfId="21079" xr:uid="{00000000-0005-0000-0000-000089510000}"/>
    <cellStyle name="Note 2 3 2 3 3 2" xfId="21080" xr:uid="{00000000-0005-0000-0000-00008A510000}"/>
    <cellStyle name="Note 2 3 2 3 3 2 2" xfId="21081" xr:uid="{00000000-0005-0000-0000-00008B510000}"/>
    <cellStyle name="Note 2 3 2 3 3 2 2 2" xfId="21082" xr:uid="{00000000-0005-0000-0000-00008C510000}"/>
    <cellStyle name="Note 2 3 2 3 3 2 2 3" xfId="21083" xr:uid="{00000000-0005-0000-0000-00008D510000}"/>
    <cellStyle name="Note 2 3 2 3 3 2 2 4" xfId="21084" xr:uid="{00000000-0005-0000-0000-00008E510000}"/>
    <cellStyle name="Note 2 3 2 3 3 2 2 5" xfId="21085" xr:uid="{00000000-0005-0000-0000-00008F510000}"/>
    <cellStyle name="Note 2 3 2 3 3 2 2 6" xfId="21086" xr:uid="{00000000-0005-0000-0000-000090510000}"/>
    <cellStyle name="Note 2 3 2 3 3 2 2 7" xfId="21087" xr:uid="{00000000-0005-0000-0000-000091510000}"/>
    <cellStyle name="Note 2 3 2 3 3 2 3" xfId="21088" xr:uid="{00000000-0005-0000-0000-000092510000}"/>
    <cellStyle name="Note 2 3 2 3 3 2 4" xfId="21089" xr:uid="{00000000-0005-0000-0000-000093510000}"/>
    <cellStyle name="Note 2 3 2 3 3 3" xfId="21090" xr:uid="{00000000-0005-0000-0000-000094510000}"/>
    <cellStyle name="Note 2 3 2 3 3 3 2" xfId="21091" xr:uid="{00000000-0005-0000-0000-000095510000}"/>
    <cellStyle name="Note 2 3 2 3 3 3 2 2" xfId="21092" xr:uid="{00000000-0005-0000-0000-000096510000}"/>
    <cellStyle name="Note 2 3 2 3 3 3 2 3" xfId="21093" xr:uid="{00000000-0005-0000-0000-000097510000}"/>
    <cellStyle name="Note 2 3 2 3 3 3 2 4" xfId="21094" xr:uid="{00000000-0005-0000-0000-000098510000}"/>
    <cellStyle name="Note 2 3 2 3 3 3 2 5" xfId="21095" xr:uid="{00000000-0005-0000-0000-000099510000}"/>
    <cellStyle name="Note 2 3 2 3 3 3 2 6" xfId="21096" xr:uid="{00000000-0005-0000-0000-00009A510000}"/>
    <cellStyle name="Note 2 3 2 3 3 3 2 7" xfId="21097" xr:uid="{00000000-0005-0000-0000-00009B510000}"/>
    <cellStyle name="Note 2 3 2 3 3 3 3" xfId="21098" xr:uid="{00000000-0005-0000-0000-00009C510000}"/>
    <cellStyle name="Note 2 3 2 3 3 3 4" xfId="21099" xr:uid="{00000000-0005-0000-0000-00009D510000}"/>
    <cellStyle name="Note 2 3 2 3 3 4" xfId="21100" xr:uid="{00000000-0005-0000-0000-00009E510000}"/>
    <cellStyle name="Note 2 3 2 3 3 4 2" xfId="21101" xr:uid="{00000000-0005-0000-0000-00009F510000}"/>
    <cellStyle name="Note 2 3 2 3 3 4 2 2" xfId="21102" xr:uid="{00000000-0005-0000-0000-0000A0510000}"/>
    <cellStyle name="Note 2 3 2 3 3 4 2 3" xfId="21103" xr:uid="{00000000-0005-0000-0000-0000A1510000}"/>
    <cellStyle name="Note 2 3 2 3 3 4 2 4" xfId="21104" xr:uid="{00000000-0005-0000-0000-0000A2510000}"/>
    <cellStyle name="Note 2 3 2 3 3 4 2 5" xfId="21105" xr:uid="{00000000-0005-0000-0000-0000A3510000}"/>
    <cellStyle name="Note 2 3 2 3 3 4 2 6" xfId="21106" xr:uid="{00000000-0005-0000-0000-0000A4510000}"/>
    <cellStyle name="Note 2 3 2 3 3 4 2 7" xfId="21107" xr:uid="{00000000-0005-0000-0000-0000A5510000}"/>
    <cellStyle name="Note 2 3 2 3 3 4 3" xfId="21108" xr:uid="{00000000-0005-0000-0000-0000A6510000}"/>
    <cellStyle name="Note 2 3 2 3 3 4 4" xfId="21109" xr:uid="{00000000-0005-0000-0000-0000A7510000}"/>
    <cellStyle name="Note 2 3 2 3 3 5" xfId="21110" xr:uid="{00000000-0005-0000-0000-0000A8510000}"/>
    <cellStyle name="Note 2 3 2 3 3 5 2" xfId="21111" xr:uid="{00000000-0005-0000-0000-0000A9510000}"/>
    <cellStyle name="Note 2 3 2 3 3 5 3" xfId="21112" xr:uid="{00000000-0005-0000-0000-0000AA510000}"/>
    <cellStyle name="Note 2 3 2 3 3 5 4" xfId="21113" xr:uid="{00000000-0005-0000-0000-0000AB510000}"/>
    <cellStyle name="Note 2 3 2 3 3 5 5" xfId="21114" xr:uid="{00000000-0005-0000-0000-0000AC510000}"/>
    <cellStyle name="Note 2 3 2 3 3 5 6" xfId="21115" xr:uid="{00000000-0005-0000-0000-0000AD510000}"/>
    <cellStyle name="Note 2 3 2 3 3 5 7" xfId="21116" xr:uid="{00000000-0005-0000-0000-0000AE510000}"/>
    <cellStyle name="Note 2 3 2 3 3 5 8" xfId="21117" xr:uid="{00000000-0005-0000-0000-0000AF510000}"/>
    <cellStyle name="Note 2 3 2 3 3 6" xfId="21118" xr:uid="{00000000-0005-0000-0000-0000B0510000}"/>
    <cellStyle name="Note 2 3 2 3 3 6 2" xfId="21119" xr:uid="{00000000-0005-0000-0000-0000B1510000}"/>
    <cellStyle name="Note 2 3 2 3 3 6 3" xfId="21120" xr:uid="{00000000-0005-0000-0000-0000B2510000}"/>
    <cellStyle name="Note 2 3 2 3 3 6 4" xfId="21121" xr:uid="{00000000-0005-0000-0000-0000B3510000}"/>
    <cellStyle name="Note 2 3 2 3 3 6 5" xfId="21122" xr:uid="{00000000-0005-0000-0000-0000B4510000}"/>
    <cellStyle name="Note 2 3 2 3 3 6 6" xfId="21123" xr:uid="{00000000-0005-0000-0000-0000B5510000}"/>
    <cellStyle name="Note 2 3 2 3 3 6 7" xfId="21124" xr:uid="{00000000-0005-0000-0000-0000B6510000}"/>
    <cellStyle name="Note 2 3 2 3 3 7" xfId="21125" xr:uid="{00000000-0005-0000-0000-0000B7510000}"/>
    <cellStyle name="Note 2 3 2 3 3 8" xfId="21126" xr:uid="{00000000-0005-0000-0000-0000B8510000}"/>
    <cellStyle name="Note 2 3 2 3 3 9" xfId="21127" xr:uid="{00000000-0005-0000-0000-0000B9510000}"/>
    <cellStyle name="Note 2 3 2 3 4" xfId="21128" xr:uid="{00000000-0005-0000-0000-0000BA510000}"/>
    <cellStyle name="Note 2 3 2 3 4 2" xfId="21129" xr:uid="{00000000-0005-0000-0000-0000BB510000}"/>
    <cellStyle name="Note 2 3 2 3 4 2 2" xfId="21130" xr:uid="{00000000-0005-0000-0000-0000BC510000}"/>
    <cellStyle name="Note 2 3 2 3 4 2 3" xfId="21131" xr:uid="{00000000-0005-0000-0000-0000BD510000}"/>
    <cellStyle name="Note 2 3 2 3 4 2 4" xfId="21132" xr:uid="{00000000-0005-0000-0000-0000BE510000}"/>
    <cellStyle name="Note 2 3 2 3 4 2 5" xfId="21133" xr:uid="{00000000-0005-0000-0000-0000BF510000}"/>
    <cellStyle name="Note 2 3 2 3 4 2 6" xfId="21134" xr:uid="{00000000-0005-0000-0000-0000C0510000}"/>
    <cellStyle name="Note 2 3 2 3 4 2 7" xfId="21135" xr:uid="{00000000-0005-0000-0000-0000C1510000}"/>
    <cellStyle name="Note 2 3 2 3 4 3" xfId="21136" xr:uid="{00000000-0005-0000-0000-0000C2510000}"/>
    <cellStyle name="Note 2 3 2 3 4 4" xfId="21137" xr:uid="{00000000-0005-0000-0000-0000C3510000}"/>
    <cellStyle name="Note 2 3 2 3 4 5" xfId="21138" xr:uid="{00000000-0005-0000-0000-0000C4510000}"/>
    <cellStyle name="Note 2 3 2 3 5" xfId="21139" xr:uid="{00000000-0005-0000-0000-0000C5510000}"/>
    <cellStyle name="Note 2 3 2 3 5 2" xfId="21140" xr:uid="{00000000-0005-0000-0000-0000C6510000}"/>
    <cellStyle name="Note 2 3 2 3 5 2 2" xfId="21141" xr:uid="{00000000-0005-0000-0000-0000C7510000}"/>
    <cellStyle name="Note 2 3 2 3 5 2 3" xfId="21142" xr:uid="{00000000-0005-0000-0000-0000C8510000}"/>
    <cellStyle name="Note 2 3 2 3 5 2 4" xfId="21143" xr:uid="{00000000-0005-0000-0000-0000C9510000}"/>
    <cellStyle name="Note 2 3 2 3 5 2 5" xfId="21144" xr:uid="{00000000-0005-0000-0000-0000CA510000}"/>
    <cellStyle name="Note 2 3 2 3 5 2 6" xfId="21145" xr:uid="{00000000-0005-0000-0000-0000CB510000}"/>
    <cellStyle name="Note 2 3 2 3 5 2 7" xfId="21146" xr:uid="{00000000-0005-0000-0000-0000CC510000}"/>
    <cellStyle name="Note 2 3 2 3 5 3" xfId="21147" xr:uid="{00000000-0005-0000-0000-0000CD510000}"/>
    <cellStyle name="Note 2 3 2 3 5 4" xfId="21148" xr:uid="{00000000-0005-0000-0000-0000CE510000}"/>
    <cellStyle name="Note 2 3 2 3 5 5" xfId="21149" xr:uid="{00000000-0005-0000-0000-0000CF510000}"/>
    <cellStyle name="Note 2 3 2 3 6" xfId="21150" xr:uid="{00000000-0005-0000-0000-0000D0510000}"/>
    <cellStyle name="Note 2 3 2 3 6 2" xfId="21151" xr:uid="{00000000-0005-0000-0000-0000D1510000}"/>
    <cellStyle name="Note 2 3 2 3 6 2 2" xfId="21152" xr:uid="{00000000-0005-0000-0000-0000D2510000}"/>
    <cellStyle name="Note 2 3 2 3 6 2 3" xfId="21153" xr:uid="{00000000-0005-0000-0000-0000D3510000}"/>
    <cellStyle name="Note 2 3 2 3 6 2 4" xfId="21154" xr:uid="{00000000-0005-0000-0000-0000D4510000}"/>
    <cellStyle name="Note 2 3 2 3 6 2 5" xfId="21155" xr:uid="{00000000-0005-0000-0000-0000D5510000}"/>
    <cellStyle name="Note 2 3 2 3 6 2 6" xfId="21156" xr:uid="{00000000-0005-0000-0000-0000D6510000}"/>
    <cellStyle name="Note 2 3 2 3 6 2 7" xfId="21157" xr:uid="{00000000-0005-0000-0000-0000D7510000}"/>
    <cellStyle name="Note 2 3 2 3 6 3" xfId="21158" xr:uid="{00000000-0005-0000-0000-0000D8510000}"/>
    <cellStyle name="Note 2 3 2 3 6 4" xfId="21159" xr:uid="{00000000-0005-0000-0000-0000D9510000}"/>
    <cellStyle name="Note 2 3 2 3 6 5" xfId="21160" xr:uid="{00000000-0005-0000-0000-0000DA510000}"/>
    <cellStyle name="Note 2 3 2 3 7" xfId="21161" xr:uid="{00000000-0005-0000-0000-0000DB510000}"/>
    <cellStyle name="Note 2 3 2 3 7 2" xfId="21162" xr:uid="{00000000-0005-0000-0000-0000DC510000}"/>
    <cellStyle name="Note 2 3 2 3 7 2 2" xfId="21163" xr:uid="{00000000-0005-0000-0000-0000DD510000}"/>
    <cellStyle name="Note 2 3 2 3 7 2 3" xfId="21164" xr:uid="{00000000-0005-0000-0000-0000DE510000}"/>
    <cellStyle name="Note 2 3 2 3 7 2 4" xfId="21165" xr:uid="{00000000-0005-0000-0000-0000DF510000}"/>
    <cellStyle name="Note 2 3 2 3 7 2 5" xfId="21166" xr:uid="{00000000-0005-0000-0000-0000E0510000}"/>
    <cellStyle name="Note 2 3 2 3 7 2 6" xfId="21167" xr:uid="{00000000-0005-0000-0000-0000E1510000}"/>
    <cellStyle name="Note 2 3 2 3 7 2 7" xfId="21168" xr:uid="{00000000-0005-0000-0000-0000E2510000}"/>
    <cellStyle name="Note 2 3 2 3 7 3" xfId="21169" xr:uid="{00000000-0005-0000-0000-0000E3510000}"/>
    <cellStyle name="Note 2 3 2 3 7 4" xfId="21170" xr:uid="{00000000-0005-0000-0000-0000E4510000}"/>
    <cellStyle name="Note 2 3 2 3 7 5" xfId="21171" xr:uid="{00000000-0005-0000-0000-0000E5510000}"/>
    <cellStyle name="Note 2 3 2 3 8" xfId="21172" xr:uid="{00000000-0005-0000-0000-0000E6510000}"/>
    <cellStyle name="Note 2 3 2 3 8 2" xfId="21173" xr:uid="{00000000-0005-0000-0000-0000E7510000}"/>
    <cellStyle name="Note 2 3 2 3 8 3" xfId="21174" xr:uid="{00000000-0005-0000-0000-0000E8510000}"/>
    <cellStyle name="Note 2 3 2 3 8 4" xfId="21175" xr:uid="{00000000-0005-0000-0000-0000E9510000}"/>
    <cellStyle name="Note 2 3 2 3 8 5" xfId="21176" xr:uid="{00000000-0005-0000-0000-0000EA510000}"/>
    <cellStyle name="Note 2 3 2 3 8 6" xfId="21177" xr:uid="{00000000-0005-0000-0000-0000EB510000}"/>
    <cellStyle name="Note 2 3 2 3 8 7" xfId="21178" xr:uid="{00000000-0005-0000-0000-0000EC510000}"/>
    <cellStyle name="Note 2 3 2 3 8 8" xfId="21179" xr:uid="{00000000-0005-0000-0000-0000ED510000}"/>
    <cellStyle name="Note 2 3 2 3 9" xfId="21180" xr:uid="{00000000-0005-0000-0000-0000EE510000}"/>
    <cellStyle name="Note 2 3 2 3 9 2" xfId="21181" xr:uid="{00000000-0005-0000-0000-0000EF510000}"/>
    <cellStyle name="Note 2 3 2 3 9 3" xfId="21182" xr:uid="{00000000-0005-0000-0000-0000F0510000}"/>
    <cellStyle name="Note 2 3 2 3 9 4" xfId="21183" xr:uid="{00000000-0005-0000-0000-0000F1510000}"/>
    <cellStyle name="Note 2 3 2 3 9 5" xfId="21184" xr:uid="{00000000-0005-0000-0000-0000F2510000}"/>
    <cellStyle name="Note 2 3 2 3 9 6" xfId="21185" xr:uid="{00000000-0005-0000-0000-0000F3510000}"/>
    <cellStyle name="Note 2 3 2 3 9 7" xfId="21186" xr:uid="{00000000-0005-0000-0000-0000F4510000}"/>
    <cellStyle name="Note 2 3 2 4" xfId="21187" xr:uid="{00000000-0005-0000-0000-0000F5510000}"/>
    <cellStyle name="Note 2 3 2 4 10" xfId="21188" xr:uid="{00000000-0005-0000-0000-0000F6510000}"/>
    <cellStyle name="Note 2 3 2 4 10 2" xfId="21189" xr:uid="{00000000-0005-0000-0000-0000F7510000}"/>
    <cellStyle name="Note 2 3 2 4 10 3" xfId="21190" xr:uid="{00000000-0005-0000-0000-0000F8510000}"/>
    <cellStyle name="Note 2 3 2 4 10 4" xfId="21191" xr:uid="{00000000-0005-0000-0000-0000F9510000}"/>
    <cellStyle name="Note 2 3 2 4 10 5" xfId="21192" xr:uid="{00000000-0005-0000-0000-0000FA510000}"/>
    <cellStyle name="Note 2 3 2 4 11" xfId="21193" xr:uid="{00000000-0005-0000-0000-0000FB510000}"/>
    <cellStyle name="Note 2 3 2 4 11 2" xfId="21194" xr:uid="{00000000-0005-0000-0000-0000FC510000}"/>
    <cellStyle name="Note 2 3 2 4 11 3" xfId="21195" xr:uid="{00000000-0005-0000-0000-0000FD510000}"/>
    <cellStyle name="Note 2 3 2 4 11 4" xfId="21196" xr:uid="{00000000-0005-0000-0000-0000FE510000}"/>
    <cellStyle name="Note 2 3 2 4 11 5" xfId="21197" xr:uid="{00000000-0005-0000-0000-0000FF510000}"/>
    <cellStyle name="Note 2 3 2 4 12" xfId="21198" xr:uid="{00000000-0005-0000-0000-000000520000}"/>
    <cellStyle name="Note 2 3 2 4 12 2" xfId="21199" xr:uid="{00000000-0005-0000-0000-000001520000}"/>
    <cellStyle name="Note 2 3 2 4 12 3" xfId="21200" xr:uid="{00000000-0005-0000-0000-000002520000}"/>
    <cellStyle name="Note 2 3 2 4 12 4" xfId="21201" xr:uid="{00000000-0005-0000-0000-000003520000}"/>
    <cellStyle name="Note 2 3 2 4 12 5" xfId="21202" xr:uid="{00000000-0005-0000-0000-000004520000}"/>
    <cellStyle name="Note 2 3 2 4 13" xfId="21203" xr:uid="{00000000-0005-0000-0000-000005520000}"/>
    <cellStyle name="Note 2 3 2 4 13 2" xfId="21204" xr:uid="{00000000-0005-0000-0000-000006520000}"/>
    <cellStyle name="Note 2 3 2 4 13 3" xfId="21205" xr:uid="{00000000-0005-0000-0000-000007520000}"/>
    <cellStyle name="Note 2 3 2 4 13 4" xfId="21206" xr:uid="{00000000-0005-0000-0000-000008520000}"/>
    <cellStyle name="Note 2 3 2 4 13 5" xfId="21207" xr:uid="{00000000-0005-0000-0000-000009520000}"/>
    <cellStyle name="Note 2 3 2 4 14" xfId="21208" xr:uid="{00000000-0005-0000-0000-00000A520000}"/>
    <cellStyle name="Note 2 3 2 4 14 2" xfId="21209" xr:uid="{00000000-0005-0000-0000-00000B520000}"/>
    <cellStyle name="Note 2 3 2 4 14 3" xfId="21210" xr:uid="{00000000-0005-0000-0000-00000C520000}"/>
    <cellStyle name="Note 2 3 2 4 14 4" xfId="21211" xr:uid="{00000000-0005-0000-0000-00000D520000}"/>
    <cellStyle name="Note 2 3 2 4 14 5" xfId="21212" xr:uid="{00000000-0005-0000-0000-00000E520000}"/>
    <cellStyle name="Note 2 3 2 4 15" xfId="21213" xr:uid="{00000000-0005-0000-0000-00000F520000}"/>
    <cellStyle name="Note 2 3 2 4 15 2" xfId="21214" xr:uid="{00000000-0005-0000-0000-000010520000}"/>
    <cellStyle name="Note 2 3 2 4 15 3" xfId="21215" xr:uid="{00000000-0005-0000-0000-000011520000}"/>
    <cellStyle name="Note 2 3 2 4 15 4" xfId="21216" xr:uid="{00000000-0005-0000-0000-000012520000}"/>
    <cellStyle name="Note 2 3 2 4 15 5" xfId="21217" xr:uid="{00000000-0005-0000-0000-000013520000}"/>
    <cellStyle name="Note 2 3 2 4 16" xfId="21218" xr:uid="{00000000-0005-0000-0000-000014520000}"/>
    <cellStyle name="Note 2 3 2 4 16 2" xfId="21219" xr:uid="{00000000-0005-0000-0000-000015520000}"/>
    <cellStyle name="Note 2 3 2 4 16 3" xfId="21220" xr:uid="{00000000-0005-0000-0000-000016520000}"/>
    <cellStyle name="Note 2 3 2 4 16 4" xfId="21221" xr:uid="{00000000-0005-0000-0000-000017520000}"/>
    <cellStyle name="Note 2 3 2 4 16 5" xfId="21222" xr:uid="{00000000-0005-0000-0000-000018520000}"/>
    <cellStyle name="Note 2 3 2 4 17" xfId="21223" xr:uid="{00000000-0005-0000-0000-000019520000}"/>
    <cellStyle name="Note 2 3 2 4 17 2" xfId="21224" xr:uid="{00000000-0005-0000-0000-00001A520000}"/>
    <cellStyle name="Note 2 3 2 4 17 3" xfId="21225" xr:uid="{00000000-0005-0000-0000-00001B520000}"/>
    <cellStyle name="Note 2 3 2 4 17 4" xfId="21226" xr:uid="{00000000-0005-0000-0000-00001C520000}"/>
    <cellStyle name="Note 2 3 2 4 17 5" xfId="21227" xr:uid="{00000000-0005-0000-0000-00001D520000}"/>
    <cellStyle name="Note 2 3 2 4 18" xfId="21228" xr:uid="{00000000-0005-0000-0000-00001E520000}"/>
    <cellStyle name="Note 2 3 2 4 2" xfId="21229" xr:uid="{00000000-0005-0000-0000-00001F520000}"/>
    <cellStyle name="Note 2 3 2 4 2 2" xfId="21230" xr:uid="{00000000-0005-0000-0000-000020520000}"/>
    <cellStyle name="Note 2 3 2 4 2 2 2" xfId="21231" xr:uid="{00000000-0005-0000-0000-000021520000}"/>
    <cellStyle name="Note 2 3 2 4 2 2 3" xfId="21232" xr:uid="{00000000-0005-0000-0000-000022520000}"/>
    <cellStyle name="Note 2 3 2 4 2 2 4" xfId="21233" xr:uid="{00000000-0005-0000-0000-000023520000}"/>
    <cellStyle name="Note 2 3 2 4 2 2 5" xfId="21234" xr:uid="{00000000-0005-0000-0000-000024520000}"/>
    <cellStyle name="Note 2 3 2 4 2 2 6" xfId="21235" xr:uid="{00000000-0005-0000-0000-000025520000}"/>
    <cellStyle name="Note 2 3 2 4 2 2 7" xfId="21236" xr:uid="{00000000-0005-0000-0000-000026520000}"/>
    <cellStyle name="Note 2 3 2 4 2 3" xfId="21237" xr:uid="{00000000-0005-0000-0000-000027520000}"/>
    <cellStyle name="Note 2 3 2 4 2 4" xfId="21238" xr:uid="{00000000-0005-0000-0000-000028520000}"/>
    <cellStyle name="Note 2 3 2 4 2 5" xfId="21239" xr:uid="{00000000-0005-0000-0000-000029520000}"/>
    <cellStyle name="Note 2 3 2 4 3" xfId="21240" xr:uid="{00000000-0005-0000-0000-00002A520000}"/>
    <cellStyle name="Note 2 3 2 4 3 2" xfId="21241" xr:uid="{00000000-0005-0000-0000-00002B520000}"/>
    <cellStyle name="Note 2 3 2 4 3 2 2" xfId="21242" xr:uid="{00000000-0005-0000-0000-00002C520000}"/>
    <cellStyle name="Note 2 3 2 4 3 2 3" xfId="21243" xr:uid="{00000000-0005-0000-0000-00002D520000}"/>
    <cellStyle name="Note 2 3 2 4 3 2 4" xfId="21244" xr:uid="{00000000-0005-0000-0000-00002E520000}"/>
    <cellStyle name="Note 2 3 2 4 3 2 5" xfId="21245" xr:uid="{00000000-0005-0000-0000-00002F520000}"/>
    <cellStyle name="Note 2 3 2 4 3 2 6" xfId="21246" xr:uid="{00000000-0005-0000-0000-000030520000}"/>
    <cellStyle name="Note 2 3 2 4 3 2 7" xfId="21247" xr:uid="{00000000-0005-0000-0000-000031520000}"/>
    <cellStyle name="Note 2 3 2 4 3 3" xfId="21248" xr:uid="{00000000-0005-0000-0000-000032520000}"/>
    <cellStyle name="Note 2 3 2 4 3 4" xfId="21249" xr:uid="{00000000-0005-0000-0000-000033520000}"/>
    <cellStyle name="Note 2 3 2 4 3 5" xfId="21250" xr:uid="{00000000-0005-0000-0000-000034520000}"/>
    <cellStyle name="Note 2 3 2 4 4" xfId="21251" xr:uid="{00000000-0005-0000-0000-000035520000}"/>
    <cellStyle name="Note 2 3 2 4 4 2" xfId="21252" xr:uid="{00000000-0005-0000-0000-000036520000}"/>
    <cellStyle name="Note 2 3 2 4 4 2 2" xfId="21253" xr:uid="{00000000-0005-0000-0000-000037520000}"/>
    <cellStyle name="Note 2 3 2 4 4 2 3" xfId="21254" xr:uid="{00000000-0005-0000-0000-000038520000}"/>
    <cellStyle name="Note 2 3 2 4 4 2 4" xfId="21255" xr:uid="{00000000-0005-0000-0000-000039520000}"/>
    <cellStyle name="Note 2 3 2 4 4 2 5" xfId="21256" xr:uid="{00000000-0005-0000-0000-00003A520000}"/>
    <cellStyle name="Note 2 3 2 4 4 2 6" xfId="21257" xr:uid="{00000000-0005-0000-0000-00003B520000}"/>
    <cellStyle name="Note 2 3 2 4 4 2 7" xfId="21258" xr:uid="{00000000-0005-0000-0000-00003C520000}"/>
    <cellStyle name="Note 2 3 2 4 4 3" xfId="21259" xr:uid="{00000000-0005-0000-0000-00003D520000}"/>
    <cellStyle name="Note 2 3 2 4 4 4" xfId="21260" xr:uid="{00000000-0005-0000-0000-00003E520000}"/>
    <cellStyle name="Note 2 3 2 4 4 5" xfId="21261" xr:uid="{00000000-0005-0000-0000-00003F520000}"/>
    <cellStyle name="Note 2 3 2 4 5" xfId="21262" xr:uid="{00000000-0005-0000-0000-000040520000}"/>
    <cellStyle name="Note 2 3 2 4 5 2" xfId="21263" xr:uid="{00000000-0005-0000-0000-000041520000}"/>
    <cellStyle name="Note 2 3 2 4 5 3" xfId="21264" xr:uid="{00000000-0005-0000-0000-000042520000}"/>
    <cellStyle name="Note 2 3 2 4 5 4" xfId="21265" xr:uid="{00000000-0005-0000-0000-000043520000}"/>
    <cellStyle name="Note 2 3 2 4 5 5" xfId="21266" xr:uid="{00000000-0005-0000-0000-000044520000}"/>
    <cellStyle name="Note 2 3 2 4 5 6" xfId="21267" xr:uid="{00000000-0005-0000-0000-000045520000}"/>
    <cellStyle name="Note 2 3 2 4 5 7" xfId="21268" xr:uid="{00000000-0005-0000-0000-000046520000}"/>
    <cellStyle name="Note 2 3 2 4 5 8" xfId="21269" xr:uid="{00000000-0005-0000-0000-000047520000}"/>
    <cellStyle name="Note 2 3 2 4 6" xfId="21270" xr:uid="{00000000-0005-0000-0000-000048520000}"/>
    <cellStyle name="Note 2 3 2 4 6 2" xfId="21271" xr:uid="{00000000-0005-0000-0000-000049520000}"/>
    <cellStyle name="Note 2 3 2 4 6 3" xfId="21272" xr:uid="{00000000-0005-0000-0000-00004A520000}"/>
    <cellStyle name="Note 2 3 2 4 6 4" xfId="21273" xr:uid="{00000000-0005-0000-0000-00004B520000}"/>
    <cellStyle name="Note 2 3 2 4 6 5" xfId="21274" xr:uid="{00000000-0005-0000-0000-00004C520000}"/>
    <cellStyle name="Note 2 3 2 4 6 6" xfId="21275" xr:uid="{00000000-0005-0000-0000-00004D520000}"/>
    <cellStyle name="Note 2 3 2 4 6 7" xfId="21276" xr:uid="{00000000-0005-0000-0000-00004E520000}"/>
    <cellStyle name="Note 2 3 2 4 7" xfId="21277" xr:uid="{00000000-0005-0000-0000-00004F520000}"/>
    <cellStyle name="Note 2 3 2 4 7 2" xfId="21278" xr:uid="{00000000-0005-0000-0000-000050520000}"/>
    <cellStyle name="Note 2 3 2 4 7 3" xfId="21279" xr:uid="{00000000-0005-0000-0000-000051520000}"/>
    <cellStyle name="Note 2 3 2 4 7 4" xfId="21280" xr:uid="{00000000-0005-0000-0000-000052520000}"/>
    <cellStyle name="Note 2 3 2 4 7 5" xfId="21281" xr:uid="{00000000-0005-0000-0000-000053520000}"/>
    <cellStyle name="Note 2 3 2 4 8" xfId="21282" xr:uid="{00000000-0005-0000-0000-000054520000}"/>
    <cellStyle name="Note 2 3 2 4 8 2" xfId="21283" xr:uid="{00000000-0005-0000-0000-000055520000}"/>
    <cellStyle name="Note 2 3 2 4 8 3" xfId="21284" xr:uid="{00000000-0005-0000-0000-000056520000}"/>
    <cellStyle name="Note 2 3 2 4 8 4" xfId="21285" xr:uid="{00000000-0005-0000-0000-000057520000}"/>
    <cellStyle name="Note 2 3 2 4 8 5" xfId="21286" xr:uid="{00000000-0005-0000-0000-000058520000}"/>
    <cellStyle name="Note 2 3 2 4 9" xfId="21287" xr:uid="{00000000-0005-0000-0000-000059520000}"/>
    <cellStyle name="Note 2 3 2 4 9 2" xfId="21288" xr:uid="{00000000-0005-0000-0000-00005A520000}"/>
    <cellStyle name="Note 2 3 2 4 9 3" xfId="21289" xr:uid="{00000000-0005-0000-0000-00005B520000}"/>
    <cellStyle name="Note 2 3 2 4 9 4" xfId="21290" xr:uid="{00000000-0005-0000-0000-00005C520000}"/>
    <cellStyle name="Note 2 3 2 4 9 5" xfId="21291" xr:uid="{00000000-0005-0000-0000-00005D520000}"/>
    <cellStyle name="Note 2 3 2 5" xfId="21292" xr:uid="{00000000-0005-0000-0000-00005E520000}"/>
    <cellStyle name="Note 2 3 2 5 10" xfId="21293" xr:uid="{00000000-0005-0000-0000-00005F520000}"/>
    <cellStyle name="Note 2 3 2 5 2" xfId="21294" xr:uid="{00000000-0005-0000-0000-000060520000}"/>
    <cellStyle name="Note 2 3 2 5 2 2" xfId="21295" xr:uid="{00000000-0005-0000-0000-000061520000}"/>
    <cellStyle name="Note 2 3 2 5 2 2 2" xfId="21296" xr:uid="{00000000-0005-0000-0000-000062520000}"/>
    <cellStyle name="Note 2 3 2 5 2 2 3" xfId="21297" xr:uid="{00000000-0005-0000-0000-000063520000}"/>
    <cellStyle name="Note 2 3 2 5 2 2 4" xfId="21298" xr:uid="{00000000-0005-0000-0000-000064520000}"/>
    <cellStyle name="Note 2 3 2 5 2 2 5" xfId="21299" xr:uid="{00000000-0005-0000-0000-000065520000}"/>
    <cellStyle name="Note 2 3 2 5 2 2 6" xfId="21300" xr:uid="{00000000-0005-0000-0000-000066520000}"/>
    <cellStyle name="Note 2 3 2 5 2 2 7" xfId="21301" xr:uid="{00000000-0005-0000-0000-000067520000}"/>
    <cellStyle name="Note 2 3 2 5 2 3" xfId="21302" xr:uid="{00000000-0005-0000-0000-000068520000}"/>
    <cellStyle name="Note 2 3 2 5 2 4" xfId="21303" xr:uid="{00000000-0005-0000-0000-000069520000}"/>
    <cellStyle name="Note 2 3 2 5 3" xfId="21304" xr:uid="{00000000-0005-0000-0000-00006A520000}"/>
    <cellStyle name="Note 2 3 2 5 3 2" xfId="21305" xr:uid="{00000000-0005-0000-0000-00006B520000}"/>
    <cellStyle name="Note 2 3 2 5 3 2 2" xfId="21306" xr:uid="{00000000-0005-0000-0000-00006C520000}"/>
    <cellStyle name="Note 2 3 2 5 3 2 3" xfId="21307" xr:uid="{00000000-0005-0000-0000-00006D520000}"/>
    <cellStyle name="Note 2 3 2 5 3 2 4" xfId="21308" xr:uid="{00000000-0005-0000-0000-00006E520000}"/>
    <cellStyle name="Note 2 3 2 5 3 2 5" xfId="21309" xr:uid="{00000000-0005-0000-0000-00006F520000}"/>
    <cellStyle name="Note 2 3 2 5 3 2 6" xfId="21310" xr:uid="{00000000-0005-0000-0000-000070520000}"/>
    <cellStyle name="Note 2 3 2 5 3 2 7" xfId="21311" xr:uid="{00000000-0005-0000-0000-000071520000}"/>
    <cellStyle name="Note 2 3 2 5 3 3" xfId="21312" xr:uid="{00000000-0005-0000-0000-000072520000}"/>
    <cellStyle name="Note 2 3 2 5 3 4" xfId="21313" xr:uid="{00000000-0005-0000-0000-000073520000}"/>
    <cellStyle name="Note 2 3 2 5 4" xfId="21314" xr:uid="{00000000-0005-0000-0000-000074520000}"/>
    <cellStyle name="Note 2 3 2 5 4 2" xfId="21315" xr:uid="{00000000-0005-0000-0000-000075520000}"/>
    <cellStyle name="Note 2 3 2 5 4 2 2" xfId="21316" xr:uid="{00000000-0005-0000-0000-000076520000}"/>
    <cellStyle name="Note 2 3 2 5 4 2 3" xfId="21317" xr:uid="{00000000-0005-0000-0000-000077520000}"/>
    <cellStyle name="Note 2 3 2 5 4 2 4" xfId="21318" xr:uid="{00000000-0005-0000-0000-000078520000}"/>
    <cellStyle name="Note 2 3 2 5 4 2 5" xfId="21319" xr:uid="{00000000-0005-0000-0000-000079520000}"/>
    <cellStyle name="Note 2 3 2 5 4 2 6" xfId="21320" xr:uid="{00000000-0005-0000-0000-00007A520000}"/>
    <cellStyle name="Note 2 3 2 5 4 2 7" xfId="21321" xr:uid="{00000000-0005-0000-0000-00007B520000}"/>
    <cellStyle name="Note 2 3 2 5 4 3" xfId="21322" xr:uid="{00000000-0005-0000-0000-00007C520000}"/>
    <cellStyle name="Note 2 3 2 5 4 4" xfId="21323" xr:uid="{00000000-0005-0000-0000-00007D520000}"/>
    <cellStyle name="Note 2 3 2 5 5" xfId="21324" xr:uid="{00000000-0005-0000-0000-00007E520000}"/>
    <cellStyle name="Note 2 3 2 5 5 2" xfId="21325" xr:uid="{00000000-0005-0000-0000-00007F520000}"/>
    <cellStyle name="Note 2 3 2 5 5 3" xfId="21326" xr:uid="{00000000-0005-0000-0000-000080520000}"/>
    <cellStyle name="Note 2 3 2 5 5 4" xfId="21327" xr:uid="{00000000-0005-0000-0000-000081520000}"/>
    <cellStyle name="Note 2 3 2 5 5 5" xfId="21328" xr:uid="{00000000-0005-0000-0000-000082520000}"/>
    <cellStyle name="Note 2 3 2 5 5 6" xfId="21329" xr:uid="{00000000-0005-0000-0000-000083520000}"/>
    <cellStyle name="Note 2 3 2 5 5 7" xfId="21330" xr:uid="{00000000-0005-0000-0000-000084520000}"/>
    <cellStyle name="Note 2 3 2 5 5 8" xfId="21331" xr:uid="{00000000-0005-0000-0000-000085520000}"/>
    <cellStyle name="Note 2 3 2 5 6" xfId="21332" xr:uid="{00000000-0005-0000-0000-000086520000}"/>
    <cellStyle name="Note 2 3 2 5 6 2" xfId="21333" xr:uid="{00000000-0005-0000-0000-000087520000}"/>
    <cellStyle name="Note 2 3 2 5 6 3" xfId="21334" xr:uid="{00000000-0005-0000-0000-000088520000}"/>
    <cellStyle name="Note 2 3 2 5 6 4" xfId="21335" xr:uid="{00000000-0005-0000-0000-000089520000}"/>
    <cellStyle name="Note 2 3 2 5 6 5" xfId="21336" xr:uid="{00000000-0005-0000-0000-00008A520000}"/>
    <cellStyle name="Note 2 3 2 5 6 6" xfId="21337" xr:uid="{00000000-0005-0000-0000-00008B520000}"/>
    <cellStyle name="Note 2 3 2 5 6 7" xfId="21338" xr:uid="{00000000-0005-0000-0000-00008C520000}"/>
    <cellStyle name="Note 2 3 2 5 7" xfId="21339" xr:uid="{00000000-0005-0000-0000-00008D520000}"/>
    <cellStyle name="Note 2 3 2 5 8" xfId="21340" xr:uid="{00000000-0005-0000-0000-00008E520000}"/>
    <cellStyle name="Note 2 3 2 5 9" xfId="21341" xr:uid="{00000000-0005-0000-0000-00008F520000}"/>
    <cellStyle name="Note 2 3 2 6" xfId="21342" xr:uid="{00000000-0005-0000-0000-000090520000}"/>
    <cellStyle name="Note 2 3 2 6 2" xfId="21343" xr:uid="{00000000-0005-0000-0000-000091520000}"/>
    <cellStyle name="Note 2 3 2 6 2 2" xfId="21344" xr:uid="{00000000-0005-0000-0000-000092520000}"/>
    <cellStyle name="Note 2 3 2 6 2 3" xfId="21345" xr:uid="{00000000-0005-0000-0000-000093520000}"/>
    <cellStyle name="Note 2 3 2 6 2 4" xfId="21346" xr:uid="{00000000-0005-0000-0000-000094520000}"/>
    <cellStyle name="Note 2 3 2 6 2 5" xfId="21347" xr:uid="{00000000-0005-0000-0000-000095520000}"/>
    <cellStyle name="Note 2 3 2 6 2 6" xfId="21348" xr:uid="{00000000-0005-0000-0000-000096520000}"/>
    <cellStyle name="Note 2 3 2 6 2 7" xfId="21349" xr:uid="{00000000-0005-0000-0000-000097520000}"/>
    <cellStyle name="Note 2 3 2 6 3" xfId="21350" xr:uid="{00000000-0005-0000-0000-000098520000}"/>
    <cellStyle name="Note 2 3 2 6 4" xfId="21351" xr:uid="{00000000-0005-0000-0000-000099520000}"/>
    <cellStyle name="Note 2 3 2 6 5" xfId="21352" xr:uid="{00000000-0005-0000-0000-00009A520000}"/>
    <cellStyle name="Note 2 3 2 7" xfId="21353" xr:uid="{00000000-0005-0000-0000-00009B520000}"/>
    <cellStyle name="Note 2 3 2 7 2" xfId="21354" xr:uid="{00000000-0005-0000-0000-00009C520000}"/>
    <cellStyle name="Note 2 3 2 7 2 2" xfId="21355" xr:uid="{00000000-0005-0000-0000-00009D520000}"/>
    <cellStyle name="Note 2 3 2 7 2 3" xfId="21356" xr:uid="{00000000-0005-0000-0000-00009E520000}"/>
    <cellStyle name="Note 2 3 2 7 2 4" xfId="21357" xr:uid="{00000000-0005-0000-0000-00009F520000}"/>
    <cellStyle name="Note 2 3 2 7 2 5" xfId="21358" xr:uid="{00000000-0005-0000-0000-0000A0520000}"/>
    <cellStyle name="Note 2 3 2 7 2 6" xfId="21359" xr:uid="{00000000-0005-0000-0000-0000A1520000}"/>
    <cellStyle name="Note 2 3 2 7 2 7" xfId="21360" xr:uid="{00000000-0005-0000-0000-0000A2520000}"/>
    <cellStyle name="Note 2 3 2 7 3" xfId="21361" xr:uid="{00000000-0005-0000-0000-0000A3520000}"/>
    <cellStyle name="Note 2 3 2 7 4" xfId="21362" xr:uid="{00000000-0005-0000-0000-0000A4520000}"/>
    <cellStyle name="Note 2 3 2 7 5" xfId="21363" xr:uid="{00000000-0005-0000-0000-0000A5520000}"/>
    <cellStyle name="Note 2 3 2 8" xfId="21364" xr:uid="{00000000-0005-0000-0000-0000A6520000}"/>
    <cellStyle name="Note 2 3 2 8 2" xfId="21365" xr:uid="{00000000-0005-0000-0000-0000A7520000}"/>
    <cellStyle name="Note 2 3 2 8 2 2" xfId="21366" xr:uid="{00000000-0005-0000-0000-0000A8520000}"/>
    <cellStyle name="Note 2 3 2 8 2 3" xfId="21367" xr:uid="{00000000-0005-0000-0000-0000A9520000}"/>
    <cellStyle name="Note 2 3 2 8 2 4" xfId="21368" xr:uid="{00000000-0005-0000-0000-0000AA520000}"/>
    <cellStyle name="Note 2 3 2 8 2 5" xfId="21369" xr:uid="{00000000-0005-0000-0000-0000AB520000}"/>
    <cellStyle name="Note 2 3 2 8 2 6" xfId="21370" xr:uid="{00000000-0005-0000-0000-0000AC520000}"/>
    <cellStyle name="Note 2 3 2 8 2 7" xfId="21371" xr:uid="{00000000-0005-0000-0000-0000AD520000}"/>
    <cellStyle name="Note 2 3 2 8 3" xfId="21372" xr:uid="{00000000-0005-0000-0000-0000AE520000}"/>
    <cellStyle name="Note 2 3 2 8 4" xfId="21373" xr:uid="{00000000-0005-0000-0000-0000AF520000}"/>
    <cellStyle name="Note 2 3 2 8 5" xfId="21374" xr:uid="{00000000-0005-0000-0000-0000B0520000}"/>
    <cellStyle name="Note 2 3 2 9" xfId="21375" xr:uid="{00000000-0005-0000-0000-0000B1520000}"/>
    <cellStyle name="Note 2 3 2 9 2" xfId="21376" xr:uid="{00000000-0005-0000-0000-0000B2520000}"/>
    <cellStyle name="Note 2 3 2 9 2 2" xfId="21377" xr:uid="{00000000-0005-0000-0000-0000B3520000}"/>
    <cellStyle name="Note 2 3 2 9 2 3" xfId="21378" xr:uid="{00000000-0005-0000-0000-0000B4520000}"/>
    <cellStyle name="Note 2 3 2 9 2 4" xfId="21379" xr:uid="{00000000-0005-0000-0000-0000B5520000}"/>
    <cellStyle name="Note 2 3 2 9 2 5" xfId="21380" xr:uid="{00000000-0005-0000-0000-0000B6520000}"/>
    <cellStyle name="Note 2 3 2 9 2 6" xfId="21381" xr:uid="{00000000-0005-0000-0000-0000B7520000}"/>
    <cellStyle name="Note 2 3 2 9 2 7" xfId="21382" xr:uid="{00000000-0005-0000-0000-0000B8520000}"/>
    <cellStyle name="Note 2 3 2 9 3" xfId="21383" xr:uid="{00000000-0005-0000-0000-0000B9520000}"/>
    <cellStyle name="Note 2 3 2 9 4" xfId="21384" xr:uid="{00000000-0005-0000-0000-0000BA520000}"/>
    <cellStyle name="Note 2 3 2 9 5" xfId="21385" xr:uid="{00000000-0005-0000-0000-0000BB520000}"/>
    <cellStyle name="Note 2 3 3" xfId="21386" xr:uid="{00000000-0005-0000-0000-0000BC520000}"/>
    <cellStyle name="Note 2 3 3 10" xfId="21387" xr:uid="{00000000-0005-0000-0000-0000BD520000}"/>
    <cellStyle name="Note 2 3 3 10 2" xfId="21388" xr:uid="{00000000-0005-0000-0000-0000BE520000}"/>
    <cellStyle name="Note 2 3 3 10 3" xfId="21389" xr:uid="{00000000-0005-0000-0000-0000BF520000}"/>
    <cellStyle name="Note 2 3 3 10 4" xfId="21390" xr:uid="{00000000-0005-0000-0000-0000C0520000}"/>
    <cellStyle name="Note 2 3 3 10 5" xfId="21391" xr:uid="{00000000-0005-0000-0000-0000C1520000}"/>
    <cellStyle name="Note 2 3 3 11" xfId="21392" xr:uid="{00000000-0005-0000-0000-0000C2520000}"/>
    <cellStyle name="Note 2 3 3 11 2" xfId="21393" xr:uid="{00000000-0005-0000-0000-0000C3520000}"/>
    <cellStyle name="Note 2 3 3 11 3" xfId="21394" xr:uid="{00000000-0005-0000-0000-0000C4520000}"/>
    <cellStyle name="Note 2 3 3 11 4" xfId="21395" xr:uid="{00000000-0005-0000-0000-0000C5520000}"/>
    <cellStyle name="Note 2 3 3 11 5" xfId="21396" xr:uid="{00000000-0005-0000-0000-0000C6520000}"/>
    <cellStyle name="Note 2 3 3 12" xfId="21397" xr:uid="{00000000-0005-0000-0000-0000C7520000}"/>
    <cellStyle name="Note 2 3 3 12 2" xfId="21398" xr:uid="{00000000-0005-0000-0000-0000C8520000}"/>
    <cellStyle name="Note 2 3 3 12 3" xfId="21399" xr:uid="{00000000-0005-0000-0000-0000C9520000}"/>
    <cellStyle name="Note 2 3 3 12 4" xfId="21400" xr:uid="{00000000-0005-0000-0000-0000CA520000}"/>
    <cellStyle name="Note 2 3 3 12 5" xfId="21401" xr:uid="{00000000-0005-0000-0000-0000CB520000}"/>
    <cellStyle name="Note 2 3 3 13" xfId="21402" xr:uid="{00000000-0005-0000-0000-0000CC520000}"/>
    <cellStyle name="Note 2 3 3 13 2" xfId="21403" xr:uid="{00000000-0005-0000-0000-0000CD520000}"/>
    <cellStyle name="Note 2 3 3 13 3" xfId="21404" xr:uid="{00000000-0005-0000-0000-0000CE520000}"/>
    <cellStyle name="Note 2 3 3 13 4" xfId="21405" xr:uid="{00000000-0005-0000-0000-0000CF520000}"/>
    <cellStyle name="Note 2 3 3 13 5" xfId="21406" xr:uid="{00000000-0005-0000-0000-0000D0520000}"/>
    <cellStyle name="Note 2 3 3 14" xfId="21407" xr:uid="{00000000-0005-0000-0000-0000D1520000}"/>
    <cellStyle name="Note 2 3 3 14 2" xfId="21408" xr:uid="{00000000-0005-0000-0000-0000D2520000}"/>
    <cellStyle name="Note 2 3 3 14 3" xfId="21409" xr:uid="{00000000-0005-0000-0000-0000D3520000}"/>
    <cellStyle name="Note 2 3 3 14 4" xfId="21410" xr:uid="{00000000-0005-0000-0000-0000D4520000}"/>
    <cellStyle name="Note 2 3 3 14 5" xfId="21411" xr:uid="{00000000-0005-0000-0000-0000D5520000}"/>
    <cellStyle name="Note 2 3 3 15" xfId="21412" xr:uid="{00000000-0005-0000-0000-0000D6520000}"/>
    <cellStyle name="Note 2 3 3 15 2" xfId="21413" xr:uid="{00000000-0005-0000-0000-0000D7520000}"/>
    <cellStyle name="Note 2 3 3 15 3" xfId="21414" xr:uid="{00000000-0005-0000-0000-0000D8520000}"/>
    <cellStyle name="Note 2 3 3 15 4" xfId="21415" xr:uid="{00000000-0005-0000-0000-0000D9520000}"/>
    <cellStyle name="Note 2 3 3 15 5" xfId="21416" xr:uid="{00000000-0005-0000-0000-0000DA520000}"/>
    <cellStyle name="Note 2 3 3 16" xfId="21417" xr:uid="{00000000-0005-0000-0000-0000DB520000}"/>
    <cellStyle name="Note 2 3 3 16 2" xfId="21418" xr:uid="{00000000-0005-0000-0000-0000DC520000}"/>
    <cellStyle name="Note 2 3 3 16 3" xfId="21419" xr:uid="{00000000-0005-0000-0000-0000DD520000}"/>
    <cellStyle name="Note 2 3 3 16 4" xfId="21420" xr:uid="{00000000-0005-0000-0000-0000DE520000}"/>
    <cellStyle name="Note 2 3 3 16 5" xfId="21421" xr:uid="{00000000-0005-0000-0000-0000DF520000}"/>
    <cellStyle name="Note 2 3 3 17" xfId="21422" xr:uid="{00000000-0005-0000-0000-0000E0520000}"/>
    <cellStyle name="Note 2 3 3 17 2" xfId="21423" xr:uid="{00000000-0005-0000-0000-0000E1520000}"/>
    <cellStyle name="Note 2 3 3 17 3" xfId="21424" xr:uid="{00000000-0005-0000-0000-0000E2520000}"/>
    <cellStyle name="Note 2 3 3 17 4" xfId="21425" xr:uid="{00000000-0005-0000-0000-0000E3520000}"/>
    <cellStyle name="Note 2 3 3 17 5" xfId="21426" xr:uid="{00000000-0005-0000-0000-0000E4520000}"/>
    <cellStyle name="Note 2 3 3 18" xfId="21427" xr:uid="{00000000-0005-0000-0000-0000E5520000}"/>
    <cellStyle name="Note 2 3 3 2" xfId="21428" xr:uid="{00000000-0005-0000-0000-0000E6520000}"/>
    <cellStyle name="Note 2 3 3 2 10" xfId="21429" xr:uid="{00000000-0005-0000-0000-0000E7520000}"/>
    <cellStyle name="Note 2 3 3 2 10 2" xfId="21430" xr:uid="{00000000-0005-0000-0000-0000E8520000}"/>
    <cellStyle name="Note 2 3 3 2 10 3" xfId="21431" xr:uid="{00000000-0005-0000-0000-0000E9520000}"/>
    <cellStyle name="Note 2 3 3 2 10 4" xfId="21432" xr:uid="{00000000-0005-0000-0000-0000EA520000}"/>
    <cellStyle name="Note 2 3 3 2 10 5" xfId="21433" xr:uid="{00000000-0005-0000-0000-0000EB520000}"/>
    <cellStyle name="Note 2 3 3 2 11" xfId="21434" xr:uid="{00000000-0005-0000-0000-0000EC520000}"/>
    <cellStyle name="Note 2 3 3 2 11 2" xfId="21435" xr:uid="{00000000-0005-0000-0000-0000ED520000}"/>
    <cellStyle name="Note 2 3 3 2 11 3" xfId="21436" xr:uid="{00000000-0005-0000-0000-0000EE520000}"/>
    <cellStyle name="Note 2 3 3 2 11 4" xfId="21437" xr:uid="{00000000-0005-0000-0000-0000EF520000}"/>
    <cellStyle name="Note 2 3 3 2 11 5" xfId="21438" xr:uid="{00000000-0005-0000-0000-0000F0520000}"/>
    <cellStyle name="Note 2 3 3 2 12" xfId="21439" xr:uid="{00000000-0005-0000-0000-0000F1520000}"/>
    <cellStyle name="Note 2 3 3 2 12 2" xfId="21440" xr:uid="{00000000-0005-0000-0000-0000F2520000}"/>
    <cellStyle name="Note 2 3 3 2 12 3" xfId="21441" xr:uid="{00000000-0005-0000-0000-0000F3520000}"/>
    <cellStyle name="Note 2 3 3 2 12 4" xfId="21442" xr:uid="{00000000-0005-0000-0000-0000F4520000}"/>
    <cellStyle name="Note 2 3 3 2 12 5" xfId="21443" xr:uid="{00000000-0005-0000-0000-0000F5520000}"/>
    <cellStyle name="Note 2 3 3 2 13" xfId="21444" xr:uid="{00000000-0005-0000-0000-0000F6520000}"/>
    <cellStyle name="Note 2 3 3 2 13 2" xfId="21445" xr:uid="{00000000-0005-0000-0000-0000F7520000}"/>
    <cellStyle name="Note 2 3 3 2 13 3" xfId="21446" xr:uid="{00000000-0005-0000-0000-0000F8520000}"/>
    <cellStyle name="Note 2 3 3 2 13 4" xfId="21447" xr:uid="{00000000-0005-0000-0000-0000F9520000}"/>
    <cellStyle name="Note 2 3 3 2 13 5" xfId="21448" xr:uid="{00000000-0005-0000-0000-0000FA520000}"/>
    <cellStyle name="Note 2 3 3 2 14" xfId="21449" xr:uid="{00000000-0005-0000-0000-0000FB520000}"/>
    <cellStyle name="Note 2 3 3 2 14 2" xfId="21450" xr:uid="{00000000-0005-0000-0000-0000FC520000}"/>
    <cellStyle name="Note 2 3 3 2 14 3" xfId="21451" xr:uid="{00000000-0005-0000-0000-0000FD520000}"/>
    <cellStyle name="Note 2 3 3 2 14 4" xfId="21452" xr:uid="{00000000-0005-0000-0000-0000FE520000}"/>
    <cellStyle name="Note 2 3 3 2 14 5" xfId="21453" xr:uid="{00000000-0005-0000-0000-0000FF520000}"/>
    <cellStyle name="Note 2 3 3 2 15" xfId="21454" xr:uid="{00000000-0005-0000-0000-000000530000}"/>
    <cellStyle name="Note 2 3 3 2 15 2" xfId="21455" xr:uid="{00000000-0005-0000-0000-000001530000}"/>
    <cellStyle name="Note 2 3 3 2 15 3" xfId="21456" xr:uid="{00000000-0005-0000-0000-000002530000}"/>
    <cellStyle name="Note 2 3 3 2 15 4" xfId="21457" xr:uid="{00000000-0005-0000-0000-000003530000}"/>
    <cellStyle name="Note 2 3 3 2 15 5" xfId="21458" xr:uid="{00000000-0005-0000-0000-000004530000}"/>
    <cellStyle name="Note 2 3 3 2 16" xfId="21459" xr:uid="{00000000-0005-0000-0000-000005530000}"/>
    <cellStyle name="Note 2 3 3 2 16 2" xfId="21460" xr:uid="{00000000-0005-0000-0000-000006530000}"/>
    <cellStyle name="Note 2 3 3 2 16 3" xfId="21461" xr:uid="{00000000-0005-0000-0000-000007530000}"/>
    <cellStyle name="Note 2 3 3 2 16 4" xfId="21462" xr:uid="{00000000-0005-0000-0000-000008530000}"/>
    <cellStyle name="Note 2 3 3 2 16 5" xfId="21463" xr:uid="{00000000-0005-0000-0000-000009530000}"/>
    <cellStyle name="Note 2 3 3 2 17" xfId="21464" xr:uid="{00000000-0005-0000-0000-00000A530000}"/>
    <cellStyle name="Note 2 3 3 2 17 2" xfId="21465" xr:uid="{00000000-0005-0000-0000-00000B530000}"/>
    <cellStyle name="Note 2 3 3 2 17 3" xfId="21466" xr:uid="{00000000-0005-0000-0000-00000C530000}"/>
    <cellStyle name="Note 2 3 3 2 17 4" xfId="21467" xr:uid="{00000000-0005-0000-0000-00000D530000}"/>
    <cellStyle name="Note 2 3 3 2 17 5" xfId="21468" xr:uid="{00000000-0005-0000-0000-00000E530000}"/>
    <cellStyle name="Note 2 3 3 2 18" xfId="21469" xr:uid="{00000000-0005-0000-0000-00000F530000}"/>
    <cellStyle name="Note 2 3 3 2 2" xfId="21470" xr:uid="{00000000-0005-0000-0000-000010530000}"/>
    <cellStyle name="Note 2 3 3 2 2 2" xfId="21471" xr:uid="{00000000-0005-0000-0000-000011530000}"/>
    <cellStyle name="Note 2 3 3 2 2 2 2" xfId="21472" xr:uid="{00000000-0005-0000-0000-000012530000}"/>
    <cellStyle name="Note 2 3 3 2 2 2 3" xfId="21473" xr:uid="{00000000-0005-0000-0000-000013530000}"/>
    <cellStyle name="Note 2 3 3 2 2 2 4" xfId="21474" xr:uid="{00000000-0005-0000-0000-000014530000}"/>
    <cellStyle name="Note 2 3 3 2 2 2 5" xfId="21475" xr:uid="{00000000-0005-0000-0000-000015530000}"/>
    <cellStyle name="Note 2 3 3 2 2 2 6" xfId="21476" xr:uid="{00000000-0005-0000-0000-000016530000}"/>
    <cellStyle name="Note 2 3 3 2 2 2 7" xfId="21477" xr:uid="{00000000-0005-0000-0000-000017530000}"/>
    <cellStyle name="Note 2 3 3 2 2 3" xfId="21478" xr:uid="{00000000-0005-0000-0000-000018530000}"/>
    <cellStyle name="Note 2 3 3 2 2 4" xfId="21479" xr:uid="{00000000-0005-0000-0000-000019530000}"/>
    <cellStyle name="Note 2 3 3 2 2 5" xfId="21480" xr:uid="{00000000-0005-0000-0000-00001A530000}"/>
    <cellStyle name="Note 2 3 3 2 3" xfId="21481" xr:uid="{00000000-0005-0000-0000-00001B530000}"/>
    <cellStyle name="Note 2 3 3 2 3 2" xfId="21482" xr:uid="{00000000-0005-0000-0000-00001C530000}"/>
    <cellStyle name="Note 2 3 3 2 3 2 2" xfId="21483" xr:uid="{00000000-0005-0000-0000-00001D530000}"/>
    <cellStyle name="Note 2 3 3 2 3 2 3" xfId="21484" xr:uid="{00000000-0005-0000-0000-00001E530000}"/>
    <cellStyle name="Note 2 3 3 2 3 2 4" xfId="21485" xr:uid="{00000000-0005-0000-0000-00001F530000}"/>
    <cellStyle name="Note 2 3 3 2 3 2 5" xfId="21486" xr:uid="{00000000-0005-0000-0000-000020530000}"/>
    <cellStyle name="Note 2 3 3 2 3 2 6" xfId="21487" xr:uid="{00000000-0005-0000-0000-000021530000}"/>
    <cellStyle name="Note 2 3 3 2 3 2 7" xfId="21488" xr:uid="{00000000-0005-0000-0000-000022530000}"/>
    <cellStyle name="Note 2 3 3 2 3 3" xfId="21489" xr:uid="{00000000-0005-0000-0000-000023530000}"/>
    <cellStyle name="Note 2 3 3 2 3 4" xfId="21490" xr:uid="{00000000-0005-0000-0000-000024530000}"/>
    <cellStyle name="Note 2 3 3 2 3 5" xfId="21491" xr:uid="{00000000-0005-0000-0000-000025530000}"/>
    <cellStyle name="Note 2 3 3 2 4" xfId="21492" xr:uid="{00000000-0005-0000-0000-000026530000}"/>
    <cellStyle name="Note 2 3 3 2 4 2" xfId="21493" xr:uid="{00000000-0005-0000-0000-000027530000}"/>
    <cellStyle name="Note 2 3 3 2 4 2 2" xfId="21494" xr:uid="{00000000-0005-0000-0000-000028530000}"/>
    <cellStyle name="Note 2 3 3 2 4 2 3" xfId="21495" xr:uid="{00000000-0005-0000-0000-000029530000}"/>
    <cellStyle name="Note 2 3 3 2 4 2 4" xfId="21496" xr:uid="{00000000-0005-0000-0000-00002A530000}"/>
    <cellStyle name="Note 2 3 3 2 4 2 5" xfId="21497" xr:uid="{00000000-0005-0000-0000-00002B530000}"/>
    <cellStyle name="Note 2 3 3 2 4 2 6" xfId="21498" xr:uid="{00000000-0005-0000-0000-00002C530000}"/>
    <cellStyle name="Note 2 3 3 2 4 2 7" xfId="21499" xr:uid="{00000000-0005-0000-0000-00002D530000}"/>
    <cellStyle name="Note 2 3 3 2 4 3" xfId="21500" xr:uid="{00000000-0005-0000-0000-00002E530000}"/>
    <cellStyle name="Note 2 3 3 2 4 4" xfId="21501" xr:uid="{00000000-0005-0000-0000-00002F530000}"/>
    <cellStyle name="Note 2 3 3 2 4 5" xfId="21502" xr:uid="{00000000-0005-0000-0000-000030530000}"/>
    <cellStyle name="Note 2 3 3 2 5" xfId="21503" xr:uid="{00000000-0005-0000-0000-000031530000}"/>
    <cellStyle name="Note 2 3 3 2 5 2" xfId="21504" xr:uid="{00000000-0005-0000-0000-000032530000}"/>
    <cellStyle name="Note 2 3 3 2 5 3" xfId="21505" xr:uid="{00000000-0005-0000-0000-000033530000}"/>
    <cellStyle name="Note 2 3 3 2 5 4" xfId="21506" xr:uid="{00000000-0005-0000-0000-000034530000}"/>
    <cellStyle name="Note 2 3 3 2 5 5" xfId="21507" xr:uid="{00000000-0005-0000-0000-000035530000}"/>
    <cellStyle name="Note 2 3 3 2 5 6" xfId="21508" xr:uid="{00000000-0005-0000-0000-000036530000}"/>
    <cellStyle name="Note 2 3 3 2 5 7" xfId="21509" xr:uid="{00000000-0005-0000-0000-000037530000}"/>
    <cellStyle name="Note 2 3 3 2 5 8" xfId="21510" xr:uid="{00000000-0005-0000-0000-000038530000}"/>
    <cellStyle name="Note 2 3 3 2 6" xfId="21511" xr:uid="{00000000-0005-0000-0000-000039530000}"/>
    <cellStyle name="Note 2 3 3 2 6 2" xfId="21512" xr:uid="{00000000-0005-0000-0000-00003A530000}"/>
    <cellStyle name="Note 2 3 3 2 6 3" xfId="21513" xr:uid="{00000000-0005-0000-0000-00003B530000}"/>
    <cellStyle name="Note 2 3 3 2 6 4" xfId="21514" xr:uid="{00000000-0005-0000-0000-00003C530000}"/>
    <cellStyle name="Note 2 3 3 2 6 5" xfId="21515" xr:uid="{00000000-0005-0000-0000-00003D530000}"/>
    <cellStyle name="Note 2 3 3 2 6 6" xfId="21516" xr:uid="{00000000-0005-0000-0000-00003E530000}"/>
    <cellStyle name="Note 2 3 3 2 6 7" xfId="21517" xr:uid="{00000000-0005-0000-0000-00003F530000}"/>
    <cellStyle name="Note 2 3 3 2 7" xfId="21518" xr:uid="{00000000-0005-0000-0000-000040530000}"/>
    <cellStyle name="Note 2 3 3 2 7 2" xfId="21519" xr:uid="{00000000-0005-0000-0000-000041530000}"/>
    <cellStyle name="Note 2 3 3 2 7 3" xfId="21520" xr:uid="{00000000-0005-0000-0000-000042530000}"/>
    <cellStyle name="Note 2 3 3 2 7 4" xfId="21521" xr:uid="{00000000-0005-0000-0000-000043530000}"/>
    <cellStyle name="Note 2 3 3 2 7 5" xfId="21522" xr:uid="{00000000-0005-0000-0000-000044530000}"/>
    <cellStyle name="Note 2 3 3 2 8" xfId="21523" xr:uid="{00000000-0005-0000-0000-000045530000}"/>
    <cellStyle name="Note 2 3 3 2 8 2" xfId="21524" xr:uid="{00000000-0005-0000-0000-000046530000}"/>
    <cellStyle name="Note 2 3 3 2 8 3" xfId="21525" xr:uid="{00000000-0005-0000-0000-000047530000}"/>
    <cellStyle name="Note 2 3 3 2 8 4" xfId="21526" xr:uid="{00000000-0005-0000-0000-000048530000}"/>
    <cellStyle name="Note 2 3 3 2 8 5" xfId="21527" xr:uid="{00000000-0005-0000-0000-000049530000}"/>
    <cellStyle name="Note 2 3 3 2 9" xfId="21528" xr:uid="{00000000-0005-0000-0000-00004A530000}"/>
    <cellStyle name="Note 2 3 3 2 9 2" xfId="21529" xr:uid="{00000000-0005-0000-0000-00004B530000}"/>
    <cellStyle name="Note 2 3 3 2 9 3" xfId="21530" xr:uid="{00000000-0005-0000-0000-00004C530000}"/>
    <cellStyle name="Note 2 3 3 2 9 4" xfId="21531" xr:uid="{00000000-0005-0000-0000-00004D530000}"/>
    <cellStyle name="Note 2 3 3 2 9 5" xfId="21532" xr:uid="{00000000-0005-0000-0000-00004E530000}"/>
    <cellStyle name="Note 2 3 3 3" xfId="21533" xr:uid="{00000000-0005-0000-0000-00004F530000}"/>
    <cellStyle name="Note 2 3 3 3 10" xfId="21534" xr:uid="{00000000-0005-0000-0000-000050530000}"/>
    <cellStyle name="Note 2 3 3 3 2" xfId="21535" xr:uid="{00000000-0005-0000-0000-000051530000}"/>
    <cellStyle name="Note 2 3 3 3 2 2" xfId="21536" xr:uid="{00000000-0005-0000-0000-000052530000}"/>
    <cellStyle name="Note 2 3 3 3 2 2 2" xfId="21537" xr:uid="{00000000-0005-0000-0000-000053530000}"/>
    <cellStyle name="Note 2 3 3 3 2 2 3" xfId="21538" xr:uid="{00000000-0005-0000-0000-000054530000}"/>
    <cellStyle name="Note 2 3 3 3 2 2 4" xfId="21539" xr:uid="{00000000-0005-0000-0000-000055530000}"/>
    <cellStyle name="Note 2 3 3 3 2 2 5" xfId="21540" xr:uid="{00000000-0005-0000-0000-000056530000}"/>
    <cellStyle name="Note 2 3 3 3 2 2 6" xfId="21541" xr:uid="{00000000-0005-0000-0000-000057530000}"/>
    <cellStyle name="Note 2 3 3 3 2 2 7" xfId="21542" xr:uid="{00000000-0005-0000-0000-000058530000}"/>
    <cellStyle name="Note 2 3 3 3 2 3" xfId="21543" xr:uid="{00000000-0005-0000-0000-000059530000}"/>
    <cellStyle name="Note 2 3 3 3 2 4" xfId="21544" xr:uid="{00000000-0005-0000-0000-00005A530000}"/>
    <cellStyle name="Note 2 3 3 3 3" xfId="21545" xr:uid="{00000000-0005-0000-0000-00005B530000}"/>
    <cellStyle name="Note 2 3 3 3 3 2" xfId="21546" xr:uid="{00000000-0005-0000-0000-00005C530000}"/>
    <cellStyle name="Note 2 3 3 3 3 2 2" xfId="21547" xr:uid="{00000000-0005-0000-0000-00005D530000}"/>
    <cellStyle name="Note 2 3 3 3 3 2 3" xfId="21548" xr:uid="{00000000-0005-0000-0000-00005E530000}"/>
    <cellStyle name="Note 2 3 3 3 3 2 4" xfId="21549" xr:uid="{00000000-0005-0000-0000-00005F530000}"/>
    <cellStyle name="Note 2 3 3 3 3 2 5" xfId="21550" xr:uid="{00000000-0005-0000-0000-000060530000}"/>
    <cellStyle name="Note 2 3 3 3 3 2 6" xfId="21551" xr:uid="{00000000-0005-0000-0000-000061530000}"/>
    <cellStyle name="Note 2 3 3 3 3 2 7" xfId="21552" xr:uid="{00000000-0005-0000-0000-000062530000}"/>
    <cellStyle name="Note 2 3 3 3 3 3" xfId="21553" xr:uid="{00000000-0005-0000-0000-000063530000}"/>
    <cellStyle name="Note 2 3 3 3 3 4" xfId="21554" xr:uid="{00000000-0005-0000-0000-000064530000}"/>
    <cellStyle name="Note 2 3 3 3 4" xfId="21555" xr:uid="{00000000-0005-0000-0000-000065530000}"/>
    <cellStyle name="Note 2 3 3 3 4 2" xfId="21556" xr:uid="{00000000-0005-0000-0000-000066530000}"/>
    <cellStyle name="Note 2 3 3 3 4 2 2" xfId="21557" xr:uid="{00000000-0005-0000-0000-000067530000}"/>
    <cellStyle name="Note 2 3 3 3 4 2 3" xfId="21558" xr:uid="{00000000-0005-0000-0000-000068530000}"/>
    <cellStyle name="Note 2 3 3 3 4 2 4" xfId="21559" xr:uid="{00000000-0005-0000-0000-000069530000}"/>
    <cellStyle name="Note 2 3 3 3 4 2 5" xfId="21560" xr:uid="{00000000-0005-0000-0000-00006A530000}"/>
    <cellStyle name="Note 2 3 3 3 4 2 6" xfId="21561" xr:uid="{00000000-0005-0000-0000-00006B530000}"/>
    <cellStyle name="Note 2 3 3 3 4 2 7" xfId="21562" xr:uid="{00000000-0005-0000-0000-00006C530000}"/>
    <cellStyle name="Note 2 3 3 3 4 3" xfId="21563" xr:uid="{00000000-0005-0000-0000-00006D530000}"/>
    <cellStyle name="Note 2 3 3 3 4 4" xfId="21564" xr:uid="{00000000-0005-0000-0000-00006E530000}"/>
    <cellStyle name="Note 2 3 3 3 5" xfId="21565" xr:uid="{00000000-0005-0000-0000-00006F530000}"/>
    <cellStyle name="Note 2 3 3 3 5 2" xfId="21566" xr:uid="{00000000-0005-0000-0000-000070530000}"/>
    <cellStyle name="Note 2 3 3 3 5 3" xfId="21567" xr:uid="{00000000-0005-0000-0000-000071530000}"/>
    <cellStyle name="Note 2 3 3 3 5 4" xfId="21568" xr:uid="{00000000-0005-0000-0000-000072530000}"/>
    <cellStyle name="Note 2 3 3 3 5 5" xfId="21569" xr:uid="{00000000-0005-0000-0000-000073530000}"/>
    <cellStyle name="Note 2 3 3 3 5 6" xfId="21570" xr:uid="{00000000-0005-0000-0000-000074530000}"/>
    <cellStyle name="Note 2 3 3 3 5 7" xfId="21571" xr:uid="{00000000-0005-0000-0000-000075530000}"/>
    <cellStyle name="Note 2 3 3 3 5 8" xfId="21572" xr:uid="{00000000-0005-0000-0000-000076530000}"/>
    <cellStyle name="Note 2 3 3 3 6" xfId="21573" xr:uid="{00000000-0005-0000-0000-000077530000}"/>
    <cellStyle name="Note 2 3 3 3 6 2" xfId="21574" xr:uid="{00000000-0005-0000-0000-000078530000}"/>
    <cellStyle name="Note 2 3 3 3 6 3" xfId="21575" xr:uid="{00000000-0005-0000-0000-000079530000}"/>
    <cellStyle name="Note 2 3 3 3 6 4" xfId="21576" xr:uid="{00000000-0005-0000-0000-00007A530000}"/>
    <cellStyle name="Note 2 3 3 3 6 5" xfId="21577" xr:uid="{00000000-0005-0000-0000-00007B530000}"/>
    <cellStyle name="Note 2 3 3 3 6 6" xfId="21578" xr:uid="{00000000-0005-0000-0000-00007C530000}"/>
    <cellStyle name="Note 2 3 3 3 6 7" xfId="21579" xr:uid="{00000000-0005-0000-0000-00007D530000}"/>
    <cellStyle name="Note 2 3 3 3 7" xfId="21580" xr:uid="{00000000-0005-0000-0000-00007E530000}"/>
    <cellStyle name="Note 2 3 3 3 8" xfId="21581" xr:uid="{00000000-0005-0000-0000-00007F530000}"/>
    <cellStyle name="Note 2 3 3 3 9" xfId="21582" xr:uid="{00000000-0005-0000-0000-000080530000}"/>
    <cellStyle name="Note 2 3 3 4" xfId="21583" xr:uid="{00000000-0005-0000-0000-000081530000}"/>
    <cellStyle name="Note 2 3 3 4 2" xfId="21584" xr:uid="{00000000-0005-0000-0000-000082530000}"/>
    <cellStyle name="Note 2 3 3 4 2 2" xfId="21585" xr:uid="{00000000-0005-0000-0000-000083530000}"/>
    <cellStyle name="Note 2 3 3 4 2 3" xfId="21586" xr:uid="{00000000-0005-0000-0000-000084530000}"/>
    <cellStyle name="Note 2 3 3 4 2 4" xfId="21587" xr:uid="{00000000-0005-0000-0000-000085530000}"/>
    <cellStyle name="Note 2 3 3 4 2 5" xfId="21588" xr:uid="{00000000-0005-0000-0000-000086530000}"/>
    <cellStyle name="Note 2 3 3 4 2 6" xfId="21589" xr:uid="{00000000-0005-0000-0000-000087530000}"/>
    <cellStyle name="Note 2 3 3 4 2 7" xfId="21590" xr:uid="{00000000-0005-0000-0000-000088530000}"/>
    <cellStyle name="Note 2 3 3 4 3" xfId="21591" xr:uid="{00000000-0005-0000-0000-000089530000}"/>
    <cellStyle name="Note 2 3 3 4 4" xfId="21592" xr:uid="{00000000-0005-0000-0000-00008A530000}"/>
    <cellStyle name="Note 2 3 3 4 5" xfId="21593" xr:uid="{00000000-0005-0000-0000-00008B530000}"/>
    <cellStyle name="Note 2 3 3 5" xfId="21594" xr:uid="{00000000-0005-0000-0000-00008C530000}"/>
    <cellStyle name="Note 2 3 3 5 2" xfId="21595" xr:uid="{00000000-0005-0000-0000-00008D530000}"/>
    <cellStyle name="Note 2 3 3 5 2 2" xfId="21596" xr:uid="{00000000-0005-0000-0000-00008E530000}"/>
    <cellStyle name="Note 2 3 3 5 2 3" xfId="21597" xr:uid="{00000000-0005-0000-0000-00008F530000}"/>
    <cellStyle name="Note 2 3 3 5 2 4" xfId="21598" xr:uid="{00000000-0005-0000-0000-000090530000}"/>
    <cellStyle name="Note 2 3 3 5 2 5" xfId="21599" xr:uid="{00000000-0005-0000-0000-000091530000}"/>
    <cellStyle name="Note 2 3 3 5 2 6" xfId="21600" xr:uid="{00000000-0005-0000-0000-000092530000}"/>
    <cellStyle name="Note 2 3 3 5 2 7" xfId="21601" xr:uid="{00000000-0005-0000-0000-000093530000}"/>
    <cellStyle name="Note 2 3 3 5 3" xfId="21602" xr:uid="{00000000-0005-0000-0000-000094530000}"/>
    <cellStyle name="Note 2 3 3 5 4" xfId="21603" xr:uid="{00000000-0005-0000-0000-000095530000}"/>
    <cellStyle name="Note 2 3 3 5 5" xfId="21604" xr:uid="{00000000-0005-0000-0000-000096530000}"/>
    <cellStyle name="Note 2 3 3 6" xfId="21605" xr:uid="{00000000-0005-0000-0000-000097530000}"/>
    <cellStyle name="Note 2 3 3 6 2" xfId="21606" xr:uid="{00000000-0005-0000-0000-000098530000}"/>
    <cellStyle name="Note 2 3 3 6 2 2" xfId="21607" xr:uid="{00000000-0005-0000-0000-000099530000}"/>
    <cellStyle name="Note 2 3 3 6 2 3" xfId="21608" xr:uid="{00000000-0005-0000-0000-00009A530000}"/>
    <cellStyle name="Note 2 3 3 6 2 4" xfId="21609" xr:uid="{00000000-0005-0000-0000-00009B530000}"/>
    <cellStyle name="Note 2 3 3 6 2 5" xfId="21610" xr:uid="{00000000-0005-0000-0000-00009C530000}"/>
    <cellStyle name="Note 2 3 3 6 2 6" xfId="21611" xr:uid="{00000000-0005-0000-0000-00009D530000}"/>
    <cellStyle name="Note 2 3 3 6 2 7" xfId="21612" xr:uid="{00000000-0005-0000-0000-00009E530000}"/>
    <cellStyle name="Note 2 3 3 6 3" xfId="21613" xr:uid="{00000000-0005-0000-0000-00009F530000}"/>
    <cellStyle name="Note 2 3 3 6 4" xfId="21614" xr:uid="{00000000-0005-0000-0000-0000A0530000}"/>
    <cellStyle name="Note 2 3 3 6 5" xfId="21615" xr:uid="{00000000-0005-0000-0000-0000A1530000}"/>
    <cellStyle name="Note 2 3 3 7" xfId="21616" xr:uid="{00000000-0005-0000-0000-0000A2530000}"/>
    <cellStyle name="Note 2 3 3 7 2" xfId="21617" xr:uid="{00000000-0005-0000-0000-0000A3530000}"/>
    <cellStyle name="Note 2 3 3 7 2 2" xfId="21618" xr:uid="{00000000-0005-0000-0000-0000A4530000}"/>
    <cellStyle name="Note 2 3 3 7 2 3" xfId="21619" xr:uid="{00000000-0005-0000-0000-0000A5530000}"/>
    <cellStyle name="Note 2 3 3 7 2 4" xfId="21620" xr:uid="{00000000-0005-0000-0000-0000A6530000}"/>
    <cellStyle name="Note 2 3 3 7 2 5" xfId="21621" xr:uid="{00000000-0005-0000-0000-0000A7530000}"/>
    <cellStyle name="Note 2 3 3 7 2 6" xfId="21622" xr:uid="{00000000-0005-0000-0000-0000A8530000}"/>
    <cellStyle name="Note 2 3 3 7 2 7" xfId="21623" xr:uid="{00000000-0005-0000-0000-0000A9530000}"/>
    <cellStyle name="Note 2 3 3 7 3" xfId="21624" xr:uid="{00000000-0005-0000-0000-0000AA530000}"/>
    <cellStyle name="Note 2 3 3 7 4" xfId="21625" xr:uid="{00000000-0005-0000-0000-0000AB530000}"/>
    <cellStyle name="Note 2 3 3 7 5" xfId="21626" xr:uid="{00000000-0005-0000-0000-0000AC530000}"/>
    <cellStyle name="Note 2 3 3 8" xfId="21627" xr:uid="{00000000-0005-0000-0000-0000AD530000}"/>
    <cellStyle name="Note 2 3 3 8 2" xfId="21628" xr:uid="{00000000-0005-0000-0000-0000AE530000}"/>
    <cellStyle name="Note 2 3 3 8 3" xfId="21629" xr:uid="{00000000-0005-0000-0000-0000AF530000}"/>
    <cellStyle name="Note 2 3 3 8 4" xfId="21630" xr:uid="{00000000-0005-0000-0000-0000B0530000}"/>
    <cellStyle name="Note 2 3 3 8 5" xfId="21631" xr:uid="{00000000-0005-0000-0000-0000B1530000}"/>
    <cellStyle name="Note 2 3 3 8 6" xfId="21632" xr:uid="{00000000-0005-0000-0000-0000B2530000}"/>
    <cellStyle name="Note 2 3 3 8 7" xfId="21633" xr:uid="{00000000-0005-0000-0000-0000B3530000}"/>
    <cellStyle name="Note 2 3 3 8 8" xfId="21634" xr:uid="{00000000-0005-0000-0000-0000B4530000}"/>
    <cellStyle name="Note 2 3 3 9" xfId="21635" xr:uid="{00000000-0005-0000-0000-0000B5530000}"/>
    <cellStyle name="Note 2 3 3 9 2" xfId="21636" xr:uid="{00000000-0005-0000-0000-0000B6530000}"/>
    <cellStyle name="Note 2 3 3 9 3" xfId="21637" xr:uid="{00000000-0005-0000-0000-0000B7530000}"/>
    <cellStyle name="Note 2 3 3 9 4" xfId="21638" xr:uid="{00000000-0005-0000-0000-0000B8530000}"/>
    <cellStyle name="Note 2 3 3 9 5" xfId="21639" xr:uid="{00000000-0005-0000-0000-0000B9530000}"/>
    <cellStyle name="Note 2 3 3 9 6" xfId="21640" xr:uid="{00000000-0005-0000-0000-0000BA530000}"/>
    <cellStyle name="Note 2 3 3 9 7" xfId="21641" xr:uid="{00000000-0005-0000-0000-0000BB530000}"/>
    <cellStyle name="Note 2 3 4" xfId="21642" xr:uid="{00000000-0005-0000-0000-0000BC530000}"/>
    <cellStyle name="Note 2 3 4 10" xfId="21643" xr:uid="{00000000-0005-0000-0000-0000BD530000}"/>
    <cellStyle name="Note 2 3 4 10 2" xfId="21644" xr:uid="{00000000-0005-0000-0000-0000BE530000}"/>
    <cellStyle name="Note 2 3 4 10 3" xfId="21645" xr:uid="{00000000-0005-0000-0000-0000BF530000}"/>
    <cellStyle name="Note 2 3 4 10 4" xfId="21646" xr:uid="{00000000-0005-0000-0000-0000C0530000}"/>
    <cellStyle name="Note 2 3 4 10 5" xfId="21647" xr:uid="{00000000-0005-0000-0000-0000C1530000}"/>
    <cellStyle name="Note 2 3 4 11" xfId="21648" xr:uid="{00000000-0005-0000-0000-0000C2530000}"/>
    <cellStyle name="Note 2 3 4 11 2" xfId="21649" xr:uid="{00000000-0005-0000-0000-0000C3530000}"/>
    <cellStyle name="Note 2 3 4 11 3" xfId="21650" xr:uid="{00000000-0005-0000-0000-0000C4530000}"/>
    <cellStyle name="Note 2 3 4 11 4" xfId="21651" xr:uid="{00000000-0005-0000-0000-0000C5530000}"/>
    <cellStyle name="Note 2 3 4 11 5" xfId="21652" xr:uid="{00000000-0005-0000-0000-0000C6530000}"/>
    <cellStyle name="Note 2 3 4 12" xfId="21653" xr:uid="{00000000-0005-0000-0000-0000C7530000}"/>
    <cellStyle name="Note 2 3 4 12 2" xfId="21654" xr:uid="{00000000-0005-0000-0000-0000C8530000}"/>
    <cellStyle name="Note 2 3 4 12 3" xfId="21655" xr:uid="{00000000-0005-0000-0000-0000C9530000}"/>
    <cellStyle name="Note 2 3 4 12 4" xfId="21656" xr:uid="{00000000-0005-0000-0000-0000CA530000}"/>
    <cellStyle name="Note 2 3 4 12 5" xfId="21657" xr:uid="{00000000-0005-0000-0000-0000CB530000}"/>
    <cellStyle name="Note 2 3 4 13" xfId="21658" xr:uid="{00000000-0005-0000-0000-0000CC530000}"/>
    <cellStyle name="Note 2 3 4 13 2" xfId="21659" xr:uid="{00000000-0005-0000-0000-0000CD530000}"/>
    <cellStyle name="Note 2 3 4 13 3" xfId="21660" xr:uid="{00000000-0005-0000-0000-0000CE530000}"/>
    <cellStyle name="Note 2 3 4 13 4" xfId="21661" xr:uid="{00000000-0005-0000-0000-0000CF530000}"/>
    <cellStyle name="Note 2 3 4 13 5" xfId="21662" xr:uid="{00000000-0005-0000-0000-0000D0530000}"/>
    <cellStyle name="Note 2 3 4 14" xfId="21663" xr:uid="{00000000-0005-0000-0000-0000D1530000}"/>
    <cellStyle name="Note 2 3 4 14 2" xfId="21664" xr:uid="{00000000-0005-0000-0000-0000D2530000}"/>
    <cellStyle name="Note 2 3 4 14 3" xfId="21665" xr:uid="{00000000-0005-0000-0000-0000D3530000}"/>
    <cellStyle name="Note 2 3 4 14 4" xfId="21666" xr:uid="{00000000-0005-0000-0000-0000D4530000}"/>
    <cellStyle name="Note 2 3 4 14 5" xfId="21667" xr:uid="{00000000-0005-0000-0000-0000D5530000}"/>
    <cellStyle name="Note 2 3 4 15" xfId="21668" xr:uid="{00000000-0005-0000-0000-0000D6530000}"/>
    <cellStyle name="Note 2 3 4 15 2" xfId="21669" xr:uid="{00000000-0005-0000-0000-0000D7530000}"/>
    <cellStyle name="Note 2 3 4 15 3" xfId="21670" xr:uid="{00000000-0005-0000-0000-0000D8530000}"/>
    <cellStyle name="Note 2 3 4 15 4" xfId="21671" xr:uid="{00000000-0005-0000-0000-0000D9530000}"/>
    <cellStyle name="Note 2 3 4 15 5" xfId="21672" xr:uid="{00000000-0005-0000-0000-0000DA530000}"/>
    <cellStyle name="Note 2 3 4 16" xfId="21673" xr:uid="{00000000-0005-0000-0000-0000DB530000}"/>
    <cellStyle name="Note 2 3 4 16 2" xfId="21674" xr:uid="{00000000-0005-0000-0000-0000DC530000}"/>
    <cellStyle name="Note 2 3 4 16 3" xfId="21675" xr:uid="{00000000-0005-0000-0000-0000DD530000}"/>
    <cellStyle name="Note 2 3 4 16 4" xfId="21676" xr:uid="{00000000-0005-0000-0000-0000DE530000}"/>
    <cellStyle name="Note 2 3 4 16 5" xfId="21677" xr:uid="{00000000-0005-0000-0000-0000DF530000}"/>
    <cellStyle name="Note 2 3 4 17" xfId="21678" xr:uid="{00000000-0005-0000-0000-0000E0530000}"/>
    <cellStyle name="Note 2 3 4 17 2" xfId="21679" xr:uid="{00000000-0005-0000-0000-0000E1530000}"/>
    <cellStyle name="Note 2 3 4 17 3" xfId="21680" xr:uid="{00000000-0005-0000-0000-0000E2530000}"/>
    <cellStyle name="Note 2 3 4 17 4" xfId="21681" xr:uid="{00000000-0005-0000-0000-0000E3530000}"/>
    <cellStyle name="Note 2 3 4 17 5" xfId="21682" xr:uid="{00000000-0005-0000-0000-0000E4530000}"/>
    <cellStyle name="Note 2 3 4 18" xfId="21683" xr:uid="{00000000-0005-0000-0000-0000E5530000}"/>
    <cellStyle name="Note 2 3 4 2" xfId="21684" xr:uid="{00000000-0005-0000-0000-0000E6530000}"/>
    <cellStyle name="Note 2 3 4 2 10" xfId="21685" xr:uid="{00000000-0005-0000-0000-0000E7530000}"/>
    <cellStyle name="Note 2 3 4 2 10 2" xfId="21686" xr:uid="{00000000-0005-0000-0000-0000E8530000}"/>
    <cellStyle name="Note 2 3 4 2 10 3" xfId="21687" xr:uid="{00000000-0005-0000-0000-0000E9530000}"/>
    <cellStyle name="Note 2 3 4 2 10 4" xfId="21688" xr:uid="{00000000-0005-0000-0000-0000EA530000}"/>
    <cellStyle name="Note 2 3 4 2 10 5" xfId="21689" xr:uid="{00000000-0005-0000-0000-0000EB530000}"/>
    <cellStyle name="Note 2 3 4 2 11" xfId="21690" xr:uid="{00000000-0005-0000-0000-0000EC530000}"/>
    <cellStyle name="Note 2 3 4 2 11 2" xfId="21691" xr:uid="{00000000-0005-0000-0000-0000ED530000}"/>
    <cellStyle name="Note 2 3 4 2 11 3" xfId="21692" xr:uid="{00000000-0005-0000-0000-0000EE530000}"/>
    <cellStyle name="Note 2 3 4 2 11 4" xfId="21693" xr:uid="{00000000-0005-0000-0000-0000EF530000}"/>
    <cellStyle name="Note 2 3 4 2 11 5" xfId="21694" xr:uid="{00000000-0005-0000-0000-0000F0530000}"/>
    <cellStyle name="Note 2 3 4 2 12" xfId="21695" xr:uid="{00000000-0005-0000-0000-0000F1530000}"/>
    <cellStyle name="Note 2 3 4 2 12 2" xfId="21696" xr:uid="{00000000-0005-0000-0000-0000F2530000}"/>
    <cellStyle name="Note 2 3 4 2 12 3" xfId="21697" xr:uid="{00000000-0005-0000-0000-0000F3530000}"/>
    <cellStyle name="Note 2 3 4 2 12 4" xfId="21698" xr:uid="{00000000-0005-0000-0000-0000F4530000}"/>
    <cellStyle name="Note 2 3 4 2 12 5" xfId="21699" xr:uid="{00000000-0005-0000-0000-0000F5530000}"/>
    <cellStyle name="Note 2 3 4 2 13" xfId="21700" xr:uid="{00000000-0005-0000-0000-0000F6530000}"/>
    <cellStyle name="Note 2 3 4 2 13 2" xfId="21701" xr:uid="{00000000-0005-0000-0000-0000F7530000}"/>
    <cellStyle name="Note 2 3 4 2 13 3" xfId="21702" xr:uid="{00000000-0005-0000-0000-0000F8530000}"/>
    <cellStyle name="Note 2 3 4 2 13 4" xfId="21703" xr:uid="{00000000-0005-0000-0000-0000F9530000}"/>
    <cellStyle name="Note 2 3 4 2 13 5" xfId="21704" xr:uid="{00000000-0005-0000-0000-0000FA530000}"/>
    <cellStyle name="Note 2 3 4 2 14" xfId="21705" xr:uid="{00000000-0005-0000-0000-0000FB530000}"/>
    <cellStyle name="Note 2 3 4 2 14 2" xfId="21706" xr:uid="{00000000-0005-0000-0000-0000FC530000}"/>
    <cellStyle name="Note 2 3 4 2 14 3" xfId="21707" xr:uid="{00000000-0005-0000-0000-0000FD530000}"/>
    <cellStyle name="Note 2 3 4 2 14 4" xfId="21708" xr:uid="{00000000-0005-0000-0000-0000FE530000}"/>
    <cellStyle name="Note 2 3 4 2 14 5" xfId="21709" xr:uid="{00000000-0005-0000-0000-0000FF530000}"/>
    <cellStyle name="Note 2 3 4 2 15" xfId="21710" xr:uid="{00000000-0005-0000-0000-000000540000}"/>
    <cellStyle name="Note 2 3 4 2 15 2" xfId="21711" xr:uid="{00000000-0005-0000-0000-000001540000}"/>
    <cellStyle name="Note 2 3 4 2 15 3" xfId="21712" xr:uid="{00000000-0005-0000-0000-000002540000}"/>
    <cellStyle name="Note 2 3 4 2 15 4" xfId="21713" xr:uid="{00000000-0005-0000-0000-000003540000}"/>
    <cellStyle name="Note 2 3 4 2 15 5" xfId="21714" xr:uid="{00000000-0005-0000-0000-000004540000}"/>
    <cellStyle name="Note 2 3 4 2 16" xfId="21715" xr:uid="{00000000-0005-0000-0000-000005540000}"/>
    <cellStyle name="Note 2 3 4 2 16 2" xfId="21716" xr:uid="{00000000-0005-0000-0000-000006540000}"/>
    <cellStyle name="Note 2 3 4 2 16 3" xfId="21717" xr:uid="{00000000-0005-0000-0000-000007540000}"/>
    <cellStyle name="Note 2 3 4 2 16 4" xfId="21718" xr:uid="{00000000-0005-0000-0000-000008540000}"/>
    <cellStyle name="Note 2 3 4 2 16 5" xfId="21719" xr:uid="{00000000-0005-0000-0000-000009540000}"/>
    <cellStyle name="Note 2 3 4 2 17" xfId="21720" xr:uid="{00000000-0005-0000-0000-00000A540000}"/>
    <cellStyle name="Note 2 3 4 2 17 2" xfId="21721" xr:uid="{00000000-0005-0000-0000-00000B540000}"/>
    <cellStyle name="Note 2 3 4 2 17 3" xfId="21722" xr:uid="{00000000-0005-0000-0000-00000C540000}"/>
    <cellStyle name="Note 2 3 4 2 17 4" xfId="21723" xr:uid="{00000000-0005-0000-0000-00000D540000}"/>
    <cellStyle name="Note 2 3 4 2 17 5" xfId="21724" xr:uid="{00000000-0005-0000-0000-00000E540000}"/>
    <cellStyle name="Note 2 3 4 2 18" xfId="21725" xr:uid="{00000000-0005-0000-0000-00000F540000}"/>
    <cellStyle name="Note 2 3 4 2 2" xfId="21726" xr:uid="{00000000-0005-0000-0000-000010540000}"/>
    <cellStyle name="Note 2 3 4 2 2 2" xfId="21727" xr:uid="{00000000-0005-0000-0000-000011540000}"/>
    <cellStyle name="Note 2 3 4 2 2 2 2" xfId="21728" xr:uid="{00000000-0005-0000-0000-000012540000}"/>
    <cellStyle name="Note 2 3 4 2 2 2 3" xfId="21729" xr:uid="{00000000-0005-0000-0000-000013540000}"/>
    <cellStyle name="Note 2 3 4 2 2 2 4" xfId="21730" xr:uid="{00000000-0005-0000-0000-000014540000}"/>
    <cellStyle name="Note 2 3 4 2 2 2 5" xfId="21731" xr:uid="{00000000-0005-0000-0000-000015540000}"/>
    <cellStyle name="Note 2 3 4 2 2 2 6" xfId="21732" xr:uid="{00000000-0005-0000-0000-000016540000}"/>
    <cellStyle name="Note 2 3 4 2 2 2 7" xfId="21733" xr:uid="{00000000-0005-0000-0000-000017540000}"/>
    <cellStyle name="Note 2 3 4 2 2 3" xfId="21734" xr:uid="{00000000-0005-0000-0000-000018540000}"/>
    <cellStyle name="Note 2 3 4 2 2 4" xfId="21735" xr:uid="{00000000-0005-0000-0000-000019540000}"/>
    <cellStyle name="Note 2 3 4 2 2 5" xfId="21736" xr:uid="{00000000-0005-0000-0000-00001A540000}"/>
    <cellStyle name="Note 2 3 4 2 3" xfId="21737" xr:uid="{00000000-0005-0000-0000-00001B540000}"/>
    <cellStyle name="Note 2 3 4 2 3 2" xfId="21738" xr:uid="{00000000-0005-0000-0000-00001C540000}"/>
    <cellStyle name="Note 2 3 4 2 3 2 2" xfId="21739" xr:uid="{00000000-0005-0000-0000-00001D540000}"/>
    <cellStyle name="Note 2 3 4 2 3 2 3" xfId="21740" xr:uid="{00000000-0005-0000-0000-00001E540000}"/>
    <cellStyle name="Note 2 3 4 2 3 2 4" xfId="21741" xr:uid="{00000000-0005-0000-0000-00001F540000}"/>
    <cellStyle name="Note 2 3 4 2 3 2 5" xfId="21742" xr:uid="{00000000-0005-0000-0000-000020540000}"/>
    <cellStyle name="Note 2 3 4 2 3 2 6" xfId="21743" xr:uid="{00000000-0005-0000-0000-000021540000}"/>
    <cellStyle name="Note 2 3 4 2 3 2 7" xfId="21744" xr:uid="{00000000-0005-0000-0000-000022540000}"/>
    <cellStyle name="Note 2 3 4 2 3 3" xfId="21745" xr:uid="{00000000-0005-0000-0000-000023540000}"/>
    <cellStyle name="Note 2 3 4 2 3 4" xfId="21746" xr:uid="{00000000-0005-0000-0000-000024540000}"/>
    <cellStyle name="Note 2 3 4 2 3 5" xfId="21747" xr:uid="{00000000-0005-0000-0000-000025540000}"/>
    <cellStyle name="Note 2 3 4 2 4" xfId="21748" xr:uid="{00000000-0005-0000-0000-000026540000}"/>
    <cellStyle name="Note 2 3 4 2 4 2" xfId="21749" xr:uid="{00000000-0005-0000-0000-000027540000}"/>
    <cellStyle name="Note 2 3 4 2 4 2 2" xfId="21750" xr:uid="{00000000-0005-0000-0000-000028540000}"/>
    <cellStyle name="Note 2 3 4 2 4 2 3" xfId="21751" xr:uid="{00000000-0005-0000-0000-000029540000}"/>
    <cellStyle name="Note 2 3 4 2 4 2 4" xfId="21752" xr:uid="{00000000-0005-0000-0000-00002A540000}"/>
    <cellStyle name="Note 2 3 4 2 4 2 5" xfId="21753" xr:uid="{00000000-0005-0000-0000-00002B540000}"/>
    <cellStyle name="Note 2 3 4 2 4 2 6" xfId="21754" xr:uid="{00000000-0005-0000-0000-00002C540000}"/>
    <cellStyle name="Note 2 3 4 2 4 2 7" xfId="21755" xr:uid="{00000000-0005-0000-0000-00002D540000}"/>
    <cellStyle name="Note 2 3 4 2 4 3" xfId="21756" xr:uid="{00000000-0005-0000-0000-00002E540000}"/>
    <cellStyle name="Note 2 3 4 2 4 4" xfId="21757" xr:uid="{00000000-0005-0000-0000-00002F540000}"/>
    <cellStyle name="Note 2 3 4 2 4 5" xfId="21758" xr:uid="{00000000-0005-0000-0000-000030540000}"/>
    <cellStyle name="Note 2 3 4 2 5" xfId="21759" xr:uid="{00000000-0005-0000-0000-000031540000}"/>
    <cellStyle name="Note 2 3 4 2 5 2" xfId="21760" xr:uid="{00000000-0005-0000-0000-000032540000}"/>
    <cellStyle name="Note 2 3 4 2 5 3" xfId="21761" xr:uid="{00000000-0005-0000-0000-000033540000}"/>
    <cellStyle name="Note 2 3 4 2 5 4" xfId="21762" xr:uid="{00000000-0005-0000-0000-000034540000}"/>
    <cellStyle name="Note 2 3 4 2 5 5" xfId="21763" xr:uid="{00000000-0005-0000-0000-000035540000}"/>
    <cellStyle name="Note 2 3 4 2 5 6" xfId="21764" xr:uid="{00000000-0005-0000-0000-000036540000}"/>
    <cellStyle name="Note 2 3 4 2 5 7" xfId="21765" xr:uid="{00000000-0005-0000-0000-000037540000}"/>
    <cellStyle name="Note 2 3 4 2 5 8" xfId="21766" xr:uid="{00000000-0005-0000-0000-000038540000}"/>
    <cellStyle name="Note 2 3 4 2 6" xfId="21767" xr:uid="{00000000-0005-0000-0000-000039540000}"/>
    <cellStyle name="Note 2 3 4 2 6 2" xfId="21768" xr:uid="{00000000-0005-0000-0000-00003A540000}"/>
    <cellStyle name="Note 2 3 4 2 6 3" xfId="21769" xr:uid="{00000000-0005-0000-0000-00003B540000}"/>
    <cellStyle name="Note 2 3 4 2 6 4" xfId="21770" xr:uid="{00000000-0005-0000-0000-00003C540000}"/>
    <cellStyle name="Note 2 3 4 2 6 5" xfId="21771" xr:uid="{00000000-0005-0000-0000-00003D540000}"/>
    <cellStyle name="Note 2 3 4 2 6 6" xfId="21772" xr:uid="{00000000-0005-0000-0000-00003E540000}"/>
    <cellStyle name="Note 2 3 4 2 6 7" xfId="21773" xr:uid="{00000000-0005-0000-0000-00003F540000}"/>
    <cellStyle name="Note 2 3 4 2 7" xfId="21774" xr:uid="{00000000-0005-0000-0000-000040540000}"/>
    <cellStyle name="Note 2 3 4 2 7 2" xfId="21775" xr:uid="{00000000-0005-0000-0000-000041540000}"/>
    <cellStyle name="Note 2 3 4 2 7 3" xfId="21776" xr:uid="{00000000-0005-0000-0000-000042540000}"/>
    <cellStyle name="Note 2 3 4 2 7 4" xfId="21777" xr:uid="{00000000-0005-0000-0000-000043540000}"/>
    <cellStyle name="Note 2 3 4 2 7 5" xfId="21778" xr:uid="{00000000-0005-0000-0000-000044540000}"/>
    <cellStyle name="Note 2 3 4 2 8" xfId="21779" xr:uid="{00000000-0005-0000-0000-000045540000}"/>
    <cellStyle name="Note 2 3 4 2 8 2" xfId="21780" xr:uid="{00000000-0005-0000-0000-000046540000}"/>
    <cellStyle name="Note 2 3 4 2 8 3" xfId="21781" xr:uid="{00000000-0005-0000-0000-000047540000}"/>
    <cellStyle name="Note 2 3 4 2 8 4" xfId="21782" xr:uid="{00000000-0005-0000-0000-000048540000}"/>
    <cellStyle name="Note 2 3 4 2 8 5" xfId="21783" xr:uid="{00000000-0005-0000-0000-000049540000}"/>
    <cellStyle name="Note 2 3 4 2 9" xfId="21784" xr:uid="{00000000-0005-0000-0000-00004A540000}"/>
    <cellStyle name="Note 2 3 4 2 9 2" xfId="21785" xr:uid="{00000000-0005-0000-0000-00004B540000}"/>
    <cellStyle name="Note 2 3 4 2 9 3" xfId="21786" xr:uid="{00000000-0005-0000-0000-00004C540000}"/>
    <cellStyle name="Note 2 3 4 2 9 4" xfId="21787" xr:uid="{00000000-0005-0000-0000-00004D540000}"/>
    <cellStyle name="Note 2 3 4 2 9 5" xfId="21788" xr:uid="{00000000-0005-0000-0000-00004E540000}"/>
    <cellStyle name="Note 2 3 4 3" xfId="21789" xr:uid="{00000000-0005-0000-0000-00004F540000}"/>
    <cellStyle name="Note 2 3 4 3 10" xfId="21790" xr:uid="{00000000-0005-0000-0000-000050540000}"/>
    <cellStyle name="Note 2 3 4 3 2" xfId="21791" xr:uid="{00000000-0005-0000-0000-000051540000}"/>
    <cellStyle name="Note 2 3 4 3 2 2" xfId="21792" xr:uid="{00000000-0005-0000-0000-000052540000}"/>
    <cellStyle name="Note 2 3 4 3 2 2 2" xfId="21793" xr:uid="{00000000-0005-0000-0000-000053540000}"/>
    <cellStyle name="Note 2 3 4 3 2 2 3" xfId="21794" xr:uid="{00000000-0005-0000-0000-000054540000}"/>
    <cellStyle name="Note 2 3 4 3 2 2 4" xfId="21795" xr:uid="{00000000-0005-0000-0000-000055540000}"/>
    <cellStyle name="Note 2 3 4 3 2 2 5" xfId="21796" xr:uid="{00000000-0005-0000-0000-000056540000}"/>
    <cellStyle name="Note 2 3 4 3 2 2 6" xfId="21797" xr:uid="{00000000-0005-0000-0000-000057540000}"/>
    <cellStyle name="Note 2 3 4 3 2 2 7" xfId="21798" xr:uid="{00000000-0005-0000-0000-000058540000}"/>
    <cellStyle name="Note 2 3 4 3 2 3" xfId="21799" xr:uid="{00000000-0005-0000-0000-000059540000}"/>
    <cellStyle name="Note 2 3 4 3 2 4" xfId="21800" xr:uid="{00000000-0005-0000-0000-00005A540000}"/>
    <cellStyle name="Note 2 3 4 3 3" xfId="21801" xr:uid="{00000000-0005-0000-0000-00005B540000}"/>
    <cellStyle name="Note 2 3 4 3 3 2" xfId="21802" xr:uid="{00000000-0005-0000-0000-00005C540000}"/>
    <cellStyle name="Note 2 3 4 3 3 2 2" xfId="21803" xr:uid="{00000000-0005-0000-0000-00005D540000}"/>
    <cellStyle name="Note 2 3 4 3 3 2 3" xfId="21804" xr:uid="{00000000-0005-0000-0000-00005E540000}"/>
    <cellStyle name="Note 2 3 4 3 3 2 4" xfId="21805" xr:uid="{00000000-0005-0000-0000-00005F540000}"/>
    <cellStyle name="Note 2 3 4 3 3 2 5" xfId="21806" xr:uid="{00000000-0005-0000-0000-000060540000}"/>
    <cellStyle name="Note 2 3 4 3 3 2 6" xfId="21807" xr:uid="{00000000-0005-0000-0000-000061540000}"/>
    <cellStyle name="Note 2 3 4 3 3 2 7" xfId="21808" xr:uid="{00000000-0005-0000-0000-000062540000}"/>
    <cellStyle name="Note 2 3 4 3 3 3" xfId="21809" xr:uid="{00000000-0005-0000-0000-000063540000}"/>
    <cellStyle name="Note 2 3 4 3 3 4" xfId="21810" xr:uid="{00000000-0005-0000-0000-000064540000}"/>
    <cellStyle name="Note 2 3 4 3 4" xfId="21811" xr:uid="{00000000-0005-0000-0000-000065540000}"/>
    <cellStyle name="Note 2 3 4 3 4 2" xfId="21812" xr:uid="{00000000-0005-0000-0000-000066540000}"/>
    <cellStyle name="Note 2 3 4 3 4 2 2" xfId="21813" xr:uid="{00000000-0005-0000-0000-000067540000}"/>
    <cellStyle name="Note 2 3 4 3 4 2 3" xfId="21814" xr:uid="{00000000-0005-0000-0000-000068540000}"/>
    <cellStyle name="Note 2 3 4 3 4 2 4" xfId="21815" xr:uid="{00000000-0005-0000-0000-000069540000}"/>
    <cellStyle name="Note 2 3 4 3 4 2 5" xfId="21816" xr:uid="{00000000-0005-0000-0000-00006A540000}"/>
    <cellStyle name="Note 2 3 4 3 4 2 6" xfId="21817" xr:uid="{00000000-0005-0000-0000-00006B540000}"/>
    <cellStyle name="Note 2 3 4 3 4 2 7" xfId="21818" xr:uid="{00000000-0005-0000-0000-00006C540000}"/>
    <cellStyle name="Note 2 3 4 3 4 3" xfId="21819" xr:uid="{00000000-0005-0000-0000-00006D540000}"/>
    <cellStyle name="Note 2 3 4 3 4 4" xfId="21820" xr:uid="{00000000-0005-0000-0000-00006E540000}"/>
    <cellStyle name="Note 2 3 4 3 5" xfId="21821" xr:uid="{00000000-0005-0000-0000-00006F540000}"/>
    <cellStyle name="Note 2 3 4 3 5 2" xfId="21822" xr:uid="{00000000-0005-0000-0000-000070540000}"/>
    <cellStyle name="Note 2 3 4 3 5 3" xfId="21823" xr:uid="{00000000-0005-0000-0000-000071540000}"/>
    <cellStyle name="Note 2 3 4 3 5 4" xfId="21824" xr:uid="{00000000-0005-0000-0000-000072540000}"/>
    <cellStyle name="Note 2 3 4 3 5 5" xfId="21825" xr:uid="{00000000-0005-0000-0000-000073540000}"/>
    <cellStyle name="Note 2 3 4 3 5 6" xfId="21826" xr:uid="{00000000-0005-0000-0000-000074540000}"/>
    <cellStyle name="Note 2 3 4 3 5 7" xfId="21827" xr:uid="{00000000-0005-0000-0000-000075540000}"/>
    <cellStyle name="Note 2 3 4 3 5 8" xfId="21828" xr:uid="{00000000-0005-0000-0000-000076540000}"/>
    <cellStyle name="Note 2 3 4 3 6" xfId="21829" xr:uid="{00000000-0005-0000-0000-000077540000}"/>
    <cellStyle name="Note 2 3 4 3 6 2" xfId="21830" xr:uid="{00000000-0005-0000-0000-000078540000}"/>
    <cellStyle name="Note 2 3 4 3 6 3" xfId="21831" xr:uid="{00000000-0005-0000-0000-000079540000}"/>
    <cellStyle name="Note 2 3 4 3 6 4" xfId="21832" xr:uid="{00000000-0005-0000-0000-00007A540000}"/>
    <cellStyle name="Note 2 3 4 3 6 5" xfId="21833" xr:uid="{00000000-0005-0000-0000-00007B540000}"/>
    <cellStyle name="Note 2 3 4 3 6 6" xfId="21834" xr:uid="{00000000-0005-0000-0000-00007C540000}"/>
    <cellStyle name="Note 2 3 4 3 6 7" xfId="21835" xr:uid="{00000000-0005-0000-0000-00007D540000}"/>
    <cellStyle name="Note 2 3 4 3 7" xfId="21836" xr:uid="{00000000-0005-0000-0000-00007E540000}"/>
    <cellStyle name="Note 2 3 4 3 8" xfId="21837" xr:uid="{00000000-0005-0000-0000-00007F540000}"/>
    <cellStyle name="Note 2 3 4 3 9" xfId="21838" xr:uid="{00000000-0005-0000-0000-000080540000}"/>
    <cellStyle name="Note 2 3 4 4" xfId="21839" xr:uid="{00000000-0005-0000-0000-000081540000}"/>
    <cellStyle name="Note 2 3 4 4 2" xfId="21840" xr:uid="{00000000-0005-0000-0000-000082540000}"/>
    <cellStyle name="Note 2 3 4 4 2 2" xfId="21841" xr:uid="{00000000-0005-0000-0000-000083540000}"/>
    <cellStyle name="Note 2 3 4 4 2 3" xfId="21842" xr:uid="{00000000-0005-0000-0000-000084540000}"/>
    <cellStyle name="Note 2 3 4 4 2 4" xfId="21843" xr:uid="{00000000-0005-0000-0000-000085540000}"/>
    <cellStyle name="Note 2 3 4 4 2 5" xfId="21844" xr:uid="{00000000-0005-0000-0000-000086540000}"/>
    <cellStyle name="Note 2 3 4 4 2 6" xfId="21845" xr:uid="{00000000-0005-0000-0000-000087540000}"/>
    <cellStyle name="Note 2 3 4 4 2 7" xfId="21846" xr:uid="{00000000-0005-0000-0000-000088540000}"/>
    <cellStyle name="Note 2 3 4 4 3" xfId="21847" xr:uid="{00000000-0005-0000-0000-000089540000}"/>
    <cellStyle name="Note 2 3 4 4 4" xfId="21848" xr:uid="{00000000-0005-0000-0000-00008A540000}"/>
    <cellStyle name="Note 2 3 4 4 5" xfId="21849" xr:uid="{00000000-0005-0000-0000-00008B540000}"/>
    <cellStyle name="Note 2 3 4 5" xfId="21850" xr:uid="{00000000-0005-0000-0000-00008C540000}"/>
    <cellStyle name="Note 2 3 4 5 2" xfId="21851" xr:uid="{00000000-0005-0000-0000-00008D540000}"/>
    <cellStyle name="Note 2 3 4 5 2 2" xfId="21852" xr:uid="{00000000-0005-0000-0000-00008E540000}"/>
    <cellStyle name="Note 2 3 4 5 2 3" xfId="21853" xr:uid="{00000000-0005-0000-0000-00008F540000}"/>
    <cellStyle name="Note 2 3 4 5 2 4" xfId="21854" xr:uid="{00000000-0005-0000-0000-000090540000}"/>
    <cellStyle name="Note 2 3 4 5 2 5" xfId="21855" xr:uid="{00000000-0005-0000-0000-000091540000}"/>
    <cellStyle name="Note 2 3 4 5 2 6" xfId="21856" xr:uid="{00000000-0005-0000-0000-000092540000}"/>
    <cellStyle name="Note 2 3 4 5 2 7" xfId="21857" xr:uid="{00000000-0005-0000-0000-000093540000}"/>
    <cellStyle name="Note 2 3 4 5 3" xfId="21858" xr:uid="{00000000-0005-0000-0000-000094540000}"/>
    <cellStyle name="Note 2 3 4 5 4" xfId="21859" xr:uid="{00000000-0005-0000-0000-000095540000}"/>
    <cellStyle name="Note 2 3 4 5 5" xfId="21860" xr:uid="{00000000-0005-0000-0000-000096540000}"/>
    <cellStyle name="Note 2 3 4 6" xfId="21861" xr:uid="{00000000-0005-0000-0000-000097540000}"/>
    <cellStyle name="Note 2 3 4 6 2" xfId="21862" xr:uid="{00000000-0005-0000-0000-000098540000}"/>
    <cellStyle name="Note 2 3 4 6 2 2" xfId="21863" xr:uid="{00000000-0005-0000-0000-000099540000}"/>
    <cellStyle name="Note 2 3 4 6 2 3" xfId="21864" xr:uid="{00000000-0005-0000-0000-00009A540000}"/>
    <cellStyle name="Note 2 3 4 6 2 4" xfId="21865" xr:uid="{00000000-0005-0000-0000-00009B540000}"/>
    <cellStyle name="Note 2 3 4 6 2 5" xfId="21866" xr:uid="{00000000-0005-0000-0000-00009C540000}"/>
    <cellStyle name="Note 2 3 4 6 2 6" xfId="21867" xr:uid="{00000000-0005-0000-0000-00009D540000}"/>
    <cellStyle name="Note 2 3 4 6 2 7" xfId="21868" xr:uid="{00000000-0005-0000-0000-00009E540000}"/>
    <cellStyle name="Note 2 3 4 6 3" xfId="21869" xr:uid="{00000000-0005-0000-0000-00009F540000}"/>
    <cellStyle name="Note 2 3 4 6 4" xfId="21870" xr:uid="{00000000-0005-0000-0000-0000A0540000}"/>
    <cellStyle name="Note 2 3 4 6 5" xfId="21871" xr:uid="{00000000-0005-0000-0000-0000A1540000}"/>
    <cellStyle name="Note 2 3 4 7" xfId="21872" xr:uid="{00000000-0005-0000-0000-0000A2540000}"/>
    <cellStyle name="Note 2 3 4 7 2" xfId="21873" xr:uid="{00000000-0005-0000-0000-0000A3540000}"/>
    <cellStyle name="Note 2 3 4 7 2 2" xfId="21874" xr:uid="{00000000-0005-0000-0000-0000A4540000}"/>
    <cellStyle name="Note 2 3 4 7 2 3" xfId="21875" xr:uid="{00000000-0005-0000-0000-0000A5540000}"/>
    <cellStyle name="Note 2 3 4 7 2 4" xfId="21876" xr:uid="{00000000-0005-0000-0000-0000A6540000}"/>
    <cellStyle name="Note 2 3 4 7 2 5" xfId="21877" xr:uid="{00000000-0005-0000-0000-0000A7540000}"/>
    <cellStyle name="Note 2 3 4 7 2 6" xfId="21878" xr:uid="{00000000-0005-0000-0000-0000A8540000}"/>
    <cellStyle name="Note 2 3 4 7 2 7" xfId="21879" xr:uid="{00000000-0005-0000-0000-0000A9540000}"/>
    <cellStyle name="Note 2 3 4 7 3" xfId="21880" xr:uid="{00000000-0005-0000-0000-0000AA540000}"/>
    <cellStyle name="Note 2 3 4 7 4" xfId="21881" xr:uid="{00000000-0005-0000-0000-0000AB540000}"/>
    <cellStyle name="Note 2 3 4 7 5" xfId="21882" xr:uid="{00000000-0005-0000-0000-0000AC540000}"/>
    <cellStyle name="Note 2 3 4 8" xfId="21883" xr:uid="{00000000-0005-0000-0000-0000AD540000}"/>
    <cellStyle name="Note 2 3 4 8 2" xfId="21884" xr:uid="{00000000-0005-0000-0000-0000AE540000}"/>
    <cellStyle name="Note 2 3 4 8 3" xfId="21885" xr:uid="{00000000-0005-0000-0000-0000AF540000}"/>
    <cellStyle name="Note 2 3 4 8 4" xfId="21886" xr:uid="{00000000-0005-0000-0000-0000B0540000}"/>
    <cellStyle name="Note 2 3 4 8 5" xfId="21887" xr:uid="{00000000-0005-0000-0000-0000B1540000}"/>
    <cellStyle name="Note 2 3 4 8 6" xfId="21888" xr:uid="{00000000-0005-0000-0000-0000B2540000}"/>
    <cellStyle name="Note 2 3 4 8 7" xfId="21889" xr:uid="{00000000-0005-0000-0000-0000B3540000}"/>
    <cellStyle name="Note 2 3 4 8 8" xfId="21890" xr:uid="{00000000-0005-0000-0000-0000B4540000}"/>
    <cellStyle name="Note 2 3 4 9" xfId="21891" xr:uid="{00000000-0005-0000-0000-0000B5540000}"/>
    <cellStyle name="Note 2 3 4 9 2" xfId="21892" xr:uid="{00000000-0005-0000-0000-0000B6540000}"/>
    <cellStyle name="Note 2 3 4 9 3" xfId="21893" xr:uid="{00000000-0005-0000-0000-0000B7540000}"/>
    <cellStyle name="Note 2 3 4 9 4" xfId="21894" xr:uid="{00000000-0005-0000-0000-0000B8540000}"/>
    <cellStyle name="Note 2 3 4 9 5" xfId="21895" xr:uid="{00000000-0005-0000-0000-0000B9540000}"/>
    <cellStyle name="Note 2 3 4 9 6" xfId="21896" xr:uid="{00000000-0005-0000-0000-0000BA540000}"/>
    <cellStyle name="Note 2 3 4 9 7" xfId="21897" xr:uid="{00000000-0005-0000-0000-0000BB540000}"/>
    <cellStyle name="Note 2 3 5" xfId="21898" xr:uid="{00000000-0005-0000-0000-0000BC540000}"/>
    <cellStyle name="Note 2 3 5 10" xfId="21899" xr:uid="{00000000-0005-0000-0000-0000BD540000}"/>
    <cellStyle name="Note 2 3 5 10 2" xfId="21900" xr:uid="{00000000-0005-0000-0000-0000BE540000}"/>
    <cellStyle name="Note 2 3 5 10 3" xfId="21901" xr:uid="{00000000-0005-0000-0000-0000BF540000}"/>
    <cellStyle name="Note 2 3 5 10 4" xfId="21902" xr:uid="{00000000-0005-0000-0000-0000C0540000}"/>
    <cellStyle name="Note 2 3 5 10 5" xfId="21903" xr:uid="{00000000-0005-0000-0000-0000C1540000}"/>
    <cellStyle name="Note 2 3 5 11" xfId="21904" xr:uid="{00000000-0005-0000-0000-0000C2540000}"/>
    <cellStyle name="Note 2 3 5 11 2" xfId="21905" xr:uid="{00000000-0005-0000-0000-0000C3540000}"/>
    <cellStyle name="Note 2 3 5 11 3" xfId="21906" xr:uid="{00000000-0005-0000-0000-0000C4540000}"/>
    <cellStyle name="Note 2 3 5 11 4" xfId="21907" xr:uid="{00000000-0005-0000-0000-0000C5540000}"/>
    <cellStyle name="Note 2 3 5 11 5" xfId="21908" xr:uid="{00000000-0005-0000-0000-0000C6540000}"/>
    <cellStyle name="Note 2 3 5 12" xfId="21909" xr:uid="{00000000-0005-0000-0000-0000C7540000}"/>
    <cellStyle name="Note 2 3 5 12 2" xfId="21910" xr:uid="{00000000-0005-0000-0000-0000C8540000}"/>
    <cellStyle name="Note 2 3 5 12 3" xfId="21911" xr:uid="{00000000-0005-0000-0000-0000C9540000}"/>
    <cellStyle name="Note 2 3 5 12 4" xfId="21912" xr:uid="{00000000-0005-0000-0000-0000CA540000}"/>
    <cellStyle name="Note 2 3 5 12 5" xfId="21913" xr:uid="{00000000-0005-0000-0000-0000CB540000}"/>
    <cellStyle name="Note 2 3 5 13" xfId="21914" xr:uid="{00000000-0005-0000-0000-0000CC540000}"/>
    <cellStyle name="Note 2 3 5 13 2" xfId="21915" xr:uid="{00000000-0005-0000-0000-0000CD540000}"/>
    <cellStyle name="Note 2 3 5 13 3" xfId="21916" xr:uid="{00000000-0005-0000-0000-0000CE540000}"/>
    <cellStyle name="Note 2 3 5 13 4" xfId="21917" xr:uid="{00000000-0005-0000-0000-0000CF540000}"/>
    <cellStyle name="Note 2 3 5 13 5" xfId="21918" xr:uid="{00000000-0005-0000-0000-0000D0540000}"/>
    <cellStyle name="Note 2 3 5 14" xfId="21919" xr:uid="{00000000-0005-0000-0000-0000D1540000}"/>
    <cellStyle name="Note 2 3 5 14 2" xfId="21920" xr:uid="{00000000-0005-0000-0000-0000D2540000}"/>
    <cellStyle name="Note 2 3 5 14 3" xfId="21921" xr:uid="{00000000-0005-0000-0000-0000D3540000}"/>
    <cellStyle name="Note 2 3 5 14 4" xfId="21922" xr:uid="{00000000-0005-0000-0000-0000D4540000}"/>
    <cellStyle name="Note 2 3 5 14 5" xfId="21923" xr:uid="{00000000-0005-0000-0000-0000D5540000}"/>
    <cellStyle name="Note 2 3 5 15" xfId="21924" xr:uid="{00000000-0005-0000-0000-0000D6540000}"/>
    <cellStyle name="Note 2 3 5 15 2" xfId="21925" xr:uid="{00000000-0005-0000-0000-0000D7540000}"/>
    <cellStyle name="Note 2 3 5 15 3" xfId="21926" xr:uid="{00000000-0005-0000-0000-0000D8540000}"/>
    <cellStyle name="Note 2 3 5 15 4" xfId="21927" xr:uid="{00000000-0005-0000-0000-0000D9540000}"/>
    <cellStyle name="Note 2 3 5 15 5" xfId="21928" xr:uid="{00000000-0005-0000-0000-0000DA540000}"/>
    <cellStyle name="Note 2 3 5 16" xfId="21929" xr:uid="{00000000-0005-0000-0000-0000DB540000}"/>
    <cellStyle name="Note 2 3 5 16 2" xfId="21930" xr:uid="{00000000-0005-0000-0000-0000DC540000}"/>
    <cellStyle name="Note 2 3 5 16 3" xfId="21931" xr:uid="{00000000-0005-0000-0000-0000DD540000}"/>
    <cellStyle name="Note 2 3 5 16 4" xfId="21932" xr:uid="{00000000-0005-0000-0000-0000DE540000}"/>
    <cellStyle name="Note 2 3 5 16 5" xfId="21933" xr:uid="{00000000-0005-0000-0000-0000DF540000}"/>
    <cellStyle name="Note 2 3 5 17" xfId="21934" xr:uid="{00000000-0005-0000-0000-0000E0540000}"/>
    <cellStyle name="Note 2 3 5 17 2" xfId="21935" xr:uid="{00000000-0005-0000-0000-0000E1540000}"/>
    <cellStyle name="Note 2 3 5 17 3" xfId="21936" xr:uid="{00000000-0005-0000-0000-0000E2540000}"/>
    <cellStyle name="Note 2 3 5 17 4" xfId="21937" xr:uid="{00000000-0005-0000-0000-0000E3540000}"/>
    <cellStyle name="Note 2 3 5 17 5" xfId="21938" xr:uid="{00000000-0005-0000-0000-0000E4540000}"/>
    <cellStyle name="Note 2 3 5 18" xfId="21939" xr:uid="{00000000-0005-0000-0000-0000E5540000}"/>
    <cellStyle name="Note 2 3 5 2" xfId="21940" xr:uid="{00000000-0005-0000-0000-0000E6540000}"/>
    <cellStyle name="Note 2 3 5 2 2" xfId="21941" xr:uid="{00000000-0005-0000-0000-0000E7540000}"/>
    <cellStyle name="Note 2 3 5 2 2 2" xfId="21942" xr:uid="{00000000-0005-0000-0000-0000E8540000}"/>
    <cellStyle name="Note 2 3 5 2 2 3" xfId="21943" xr:uid="{00000000-0005-0000-0000-0000E9540000}"/>
    <cellStyle name="Note 2 3 5 2 2 4" xfId="21944" xr:uid="{00000000-0005-0000-0000-0000EA540000}"/>
    <cellStyle name="Note 2 3 5 2 2 5" xfId="21945" xr:uid="{00000000-0005-0000-0000-0000EB540000}"/>
    <cellStyle name="Note 2 3 5 2 2 6" xfId="21946" xr:uid="{00000000-0005-0000-0000-0000EC540000}"/>
    <cellStyle name="Note 2 3 5 2 2 7" xfId="21947" xr:uid="{00000000-0005-0000-0000-0000ED540000}"/>
    <cellStyle name="Note 2 3 5 2 3" xfId="21948" xr:uid="{00000000-0005-0000-0000-0000EE540000}"/>
    <cellStyle name="Note 2 3 5 2 4" xfId="21949" xr:uid="{00000000-0005-0000-0000-0000EF540000}"/>
    <cellStyle name="Note 2 3 5 2 5" xfId="21950" xr:uid="{00000000-0005-0000-0000-0000F0540000}"/>
    <cellStyle name="Note 2 3 5 3" xfId="21951" xr:uid="{00000000-0005-0000-0000-0000F1540000}"/>
    <cellStyle name="Note 2 3 5 3 2" xfId="21952" xr:uid="{00000000-0005-0000-0000-0000F2540000}"/>
    <cellStyle name="Note 2 3 5 3 2 2" xfId="21953" xr:uid="{00000000-0005-0000-0000-0000F3540000}"/>
    <cellStyle name="Note 2 3 5 3 2 3" xfId="21954" xr:uid="{00000000-0005-0000-0000-0000F4540000}"/>
    <cellStyle name="Note 2 3 5 3 2 4" xfId="21955" xr:uid="{00000000-0005-0000-0000-0000F5540000}"/>
    <cellStyle name="Note 2 3 5 3 2 5" xfId="21956" xr:uid="{00000000-0005-0000-0000-0000F6540000}"/>
    <cellStyle name="Note 2 3 5 3 2 6" xfId="21957" xr:uid="{00000000-0005-0000-0000-0000F7540000}"/>
    <cellStyle name="Note 2 3 5 3 2 7" xfId="21958" xr:uid="{00000000-0005-0000-0000-0000F8540000}"/>
    <cellStyle name="Note 2 3 5 3 3" xfId="21959" xr:uid="{00000000-0005-0000-0000-0000F9540000}"/>
    <cellStyle name="Note 2 3 5 3 4" xfId="21960" xr:uid="{00000000-0005-0000-0000-0000FA540000}"/>
    <cellStyle name="Note 2 3 5 3 5" xfId="21961" xr:uid="{00000000-0005-0000-0000-0000FB540000}"/>
    <cellStyle name="Note 2 3 5 4" xfId="21962" xr:uid="{00000000-0005-0000-0000-0000FC540000}"/>
    <cellStyle name="Note 2 3 5 4 2" xfId="21963" xr:uid="{00000000-0005-0000-0000-0000FD540000}"/>
    <cellStyle name="Note 2 3 5 4 2 2" xfId="21964" xr:uid="{00000000-0005-0000-0000-0000FE540000}"/>
    <cellStyle name="Note 2 3 5 4 2 3" xfId="21965" xr:uid="{00000000-0005-0000-0000-0000FF540000}"/>
    <cellStyle name="Note 2 3 5 4 2 4" xfId="21966" xr:uid="{00000000-0005-0000-0000-000000550000}"/>
    <cellStyle name="Note 2 3 5 4 2 5" xfId="21967" xr:uid="{00000000-0005-0000-0000-000001550000}"/>
    <cellStyle name="Note 2 3 5 4 2 6" xfId="21968" xr:uid="{00000000-0005-0000-0000-000002550000}"/>
    <cellStyle name="Note 2 3 5 4 2 7" xfId="21969" xr:uid="{00000000-0005-0000-0000-000003550000}"/>
    <cellStyle name="Note 2 3 5 4 3" xfId="21970" xr:uid="{00000000-0005-0000-0000-000004550000}"/>
    <cellStyle name="Note 2 3 5 4 4" xfId="21971" xr:uid="{00000000-0005-0000-0000-000005550000}"/>
    <cellStyle name="Note 2 3 5 4 5" xfId="21972" xr:uid="{00000000-0005-0000-0000-000006550000}"/>
    <cellStyle name="Note 2 3 5 5" xfId="21973" xr:uid="{00000000-0005-0000-0000-000007550000}"/>
    <cellStyle name="Note 2 3 5 5 2" xfId="21974" xr:uid="{00000000-0005-0000-0000-000008550000}"/>
    <cellStyle name="Note 2 3 5 5 3" xfId="21975" xr:uid="{00000000-0005-0000-0000-000009550000}"/>
    <cellStyle name="Note 2 3 5 5 4" xfId="21976" xr:uid="{00000000-0005-0000-0000-00000A550000}"/>
    <cellStyle name="Note 2 3 5 5 5" xfId="21977" xr:uid="{00000000-0005-0000-0000-00000B550000}"/>
    <cellStyle name="Note 2 3 5 5 6" xfId="21978" xr:uid="{00000000-0005-0000-0000-00000C550000}"/>
    <cellStyle name="Note 2 3 5 5 7" xfId="21979" xr:uid="{00000000-0005-0000-0000-00000D550000}"/>
    <cellStyle name="Note 2 3 5 5 8" xfId="21980" xr:uid="{00000000-0005-0000-0000-00000E550000}"/>
    <cellStyle name="Note 2 3 5 6" xfId="21981" xr:uid="{00000000-0005-0000-0000-00000F550000}"/>
    <cellStyle name="Note 2 3 5 6 2" xfId="21982" xr:uid="{00000000-0005-0000-0000-000010550000}"/>
    <cellStyle name="Note 2 3 5 6 3" xfId="21983" xr:uid="{00000000-0005-0000-0000-000011550000}"/>
    <cellStyle name="Note 2 3 5 6 4" xfId="21984" xr:uid="{00000000-0005-0000-0000-000012550000}"/>
    <cellStyle name="Note 2 3 5 6 5" xfId="21985" xr:uid="{00000000-0005-0000-0000-000013550000}"/>
    <cellStyle name="Note 2 3 5 6 6" xfId="21986" xr:uid="{00000000-0005-0000-0000-000014550000}"/>
    <cellStyle name="Note 2 3 5 6 7" xfId="21987" xr:uid="{00000000-0005-0000-0000-000015550000}"/>
    <cellStyle name="Note 2 3 5 7" xfId="21988" xr:uid="{00000000-0005-0000-0000-000016550000}"/>
    <cellStyle name="Note 2 3 5 7 2" xfId="21989" xr:uid="{00000000-0005-0000-0000-000017550000}"/>
    <cellStyle name="Note 2 3 5 7 3" xfId="21990" xr:uid="{00000000-0005-0000-0000-000018550000}"/>
    <cellStyle name="Note 2 3 5 7 4" xfId="21991" xr:uid="{00000000-0005-0000-0000-000019550000}"/>
    <cellStyle name="Note 2 3 5 7 5" xfId="21992" xr:uid="{00000000-0005-0000-0000-00001A550000}"/>
    <cellStyle name="Note 2 3 5 8" xfId="21993" xr:uid="{00000000-0005-0000-0000-00001B550000}"/>
    <cellStyle name="Note 2 3 5 8 2" xfId="21994" xr:uid="{00000000-0005-0000-0000-00001C550000}"/>
    <cellStyle name="Note 2 3 5 8 3" xfId="21995" xr:uid="{00000000-0005-0000-0000-00001D550000}"/>
    <cellStyle name="Note 2 3 5 8 4" xfId="21996" xr:uid="{00000000-0005-0000-0000-00001E550000}"/>
    <cellStyle name="Note 2 3 5 8 5" xfId="21997" xr:uid="{00000000-0005-0000-0000-00001F550000}"/>
    <cellStyle name="Note 2 3 5 9" xfId="21998" xr:uid="{00000000-0005-0000-0000-000020550000}"/>
    <cellStyle name="Note 2 3 5 9 2" xfId="21999" xr:uid="{00000000-0005-0000-0000-000021550000}"/>
    <cellStyle name="Note 2 3 5 9 3" xfId="22000" xr:uid="{00000000-0005-0000-0000-000022550000}"/>
    <cellStyle name="Note 2 3 5 9 4" xfId="22001" xr:uid="{00000000-0005-0000-0000-000023550000}"/>
    <cellStyle name="Note 2 3 5 9 5" xfId="22002" xr:uid="{00000000-0005-0000-0000-000024550000}"/>
    <cellStyle name="Note 2 3 6" xfId="22003" xr:uid="{00000000-0005-0000-0000-000025550000}"/>
    <cellStyle name="Note 2 3 6 10" xfId="22004" xr:uid="{00000000-0005-0000-0000-000026550000}"/>
    <cellStyle name="Note 2 3 6 2" xfId="22005" xr:uid="{00000000-0005-0000-0000-000027550000}"/>
    <cellStyle name="Note 2 3 6 2 2" xfId="22006" xr:uid="{00000000-0005-0000-0000-000028550000}"/>
    <cellStyle name="Note 2 3 6 2 2 2" xfId="22007" xr:uid="{00000000-0005-0000-0000-000029550000}"/>
    <cellStyle name="Note 2 3 6 2 2 3" xfId="22008" xr:uid="{00000000-0005-0000-0000-00002A550000}"/>
    <cellStyle name="Note 2 3 6 2 2 4" xfId="22009" xr:uid="{00000000-0005-0000-0000-00002B550000}"/>
    <cellStyle name="Note 2 3 6 2 2 5" xfId="22010" xr:uid="{00000000-0005-0000-0000-00002C550000}"/>
    <cellStyle name="Note 2 3 6 2 2 6" xfId="22011" xr:uid="{00000000-0005-0000-0000-00002D550000}"/>
    <cellStyle name="Note 2 3 6 2 2 7" xfId="22012" xr:uid="{00000000-0005-0000-0000-00002E550000}"/>
    <cellStyle name="Note 2 3 6 2 3" xfId="22013" xr:uid="{00000000-0005-0000-0000-00002F550000}"/>
    <cellStyle name="Note 2 3 6 2 4" xfId="22014" xr:uid="{00000000-0005-0000-0000-000030550000}"/>
    <cellStyle name="Note 2 3 6 3" xfId="22015" xr:uid="{00000000-0005-0000-0000-000031550000}"/>
    <cellStyle name="Note 2 3 6 3 2" xfId="22016" xr:uid="{00000000-0005-0000-0000-000032550000}"/>
    <cellStyle name="Note 2 3 6 3 2 2" xfId="22017" xr:uid="{00000000-0005-0000-0000-000033550000}"/>
    <cellStyle name="Note 2 3 6 3 2 3" xfId="22018" xr:uid="{00000000-0005-0000-0000-000034550000}"/>
    <cellStyle name="Note 2 3 6 3 2 4" xfId="22019" xr:uid="{00000000-0005-0000-0000-000035550000}"/>
    <cellStyle name="Note 2 3 6 3 2 5" xfId="22020" xr:uid="{00000000-0005-0000-0000-000036550000}"/>
    <cellStyle name="Note 2 3 6 3 2 6" xfId="22021" xr:uid="{00000000-0005-0000-0000-000037550000}"/>
    <cellStyle name="Note 2 3 6 3 2 7" xfId="22022" xr:uid="{00000000-0005-0000-0000-000038550000}"/>
    <cellStyle name="Note 2 3 6 3 3" xfId="22023" xr:uid="{00000000-0005-0000-0000-000039550000}"/>
    <cellStyle name="Note 2 3 6 3 4" xfId="22024" xr:uid="{00000000-0005-0000-0000-00003A550000}"/>
    <cellStyle name="Note 2 3 6 4" xfId="22025" xr:uid="{00000000-0005-0000-0000-00003B550000}"/>
    <cellStyle name="Note 2 3 6 4 2" xfId="22026" xr:uid="{00000000-0005-0000-0000-00003C550000}"/>
    <cellStyle name="Note 2 3 6 4 2 2" xfId="22027" xr:uid="{00000000-0005-0000-0000-00003D550000}"/>
    <cellStyle name="Note 2 3 6 4 2 3" xfId="22028" xr:uid="{00000000-0005-0000-0000-00003E550000}"/>
    <cellStyle name="Note 2 3 6 4 2 4" xfId="22029" xr:uid="{00000000-0005-0000-0000-00003F550000}"/>
    <cellStyle name="Note 2 3 6 4 2 5" xfId="22030" xr:uid="{00000000-0005-0000-0000-000040550000}"/>
    <cellStyle name="Note 2 3 6 4 2 6" xfId="22031" xr:uid="{00000000-0005-0000-0000-000041550000}"/>
    <cellStyle name="Note 2 3 6 4 2 7" xfId="22032" xr:uid="{00000000-0005-0000-0000-000042550000}"/>
    <cellStyle name="Note 2 3 6 4 3" xfId="22033" xr:uid="{00000000-0005-0000-0000-000043550000}"/>
    <cellStyle name="Note 2 3 6 4 4" xfId="22034" xr:uid="{00000000-0005-0000-0000-000044550000}"/>
    <cellStyle name="Note 2 3 6 5" xfId="22035" xr:uid="{00000000-0005-0000-0000-000045550000}"/>
    <cellStyle name="Note 2 3 6 5 2" xfId="22036" xr:uid="{00000000-0005-0000-0000-000046550000}"/>
    <cellStyle name="Note 2 3 6 5 3" xfId="22037" xr:uid="{00000000-0005-0000-0000-000047550000}"/>
    <cellStyle name="Note 2 3 6 5 4" xfId="22038" xr:uid="{00000000-0005-0000-0000-000048550000}"/>
    <cellStyle name="Note 2 3 6 5 5" xfId="22039" xr:uid="{00000000-0005-0000-0000-000049550000}"/>
    <cellStyle name="Note 2 3 6 5 6" xfId="22040" xr:uid="{00000000-0005-0000-0000-00004A550000}"/>
    <cellStyle name="Note 2 3 6 5 7" xfId="22041" xr:uid="{00000000-0005-0000-0000-00004B550000}"/>
    <cellStyle name="Note 2 3 6 5 8" xfId="22042" xr:uid="{00000000-0005-0000-0000-00004C550000}"/>
    <cellStyle name="Note 2 3 6 6" xfId="22043" xr:uid="{00000000-0005-0000-0000-00004D550000}"/>
    <cellStyle name="Note 2 3 6 6 2" xfId="22044" xr:uid="{00000000-0005-0000-0000-00004E550000}"/>
    <cellStyle name="Note 2 3 6 6 3" xfId="22045" xr:uid="{00000000-0005-0000-0000-00004F550000}"/>
    <cellStyle name="Note 2 3 6 6 4" xfId="22046" xr:uid="{00000000-0005-0000-0000-000050550000}"/>
    <cellStyle name="Note 2 3 6 6 5" xfId="22047" xr:uid="{00000000-0005-0000-0000-000051550000}"/>
    <cellStyle name="Note 2 3 6 6 6" xfId="22048" xr:uid="{00000000-0005-0000-0000-000052550000}"/>
    <cellStyle name="Note 2 3 6 6 7" xfId="22049" xr:uid="{00000000-0005-0000-0000-000053550000}"/>
    <cellStyle name="Note 2 3 6 7" xfId="22050" xr:uid="{00000000-0005-0000-0000-000054550000}"/>
    <cellStyle name="Note 2 3 6 8" xfId="22051" xr:uid="{00000000-0005-0000-0000-000055550000}"/>
    <cellStyle name="Note 2 3 6 9" xfId="22052" xr:uid="{00000000-0005-0000-0000-000056550000}"/>
    <cellStyle name="Note 2 3 7" xfId="22053" xr:uid="{00000000-0005-0000-0000-000057550000}"/>
    <cellStyle name="Note 2 3 7 2" xfId="22054" xr:uid="{00000000-0005-0000-0000-000058550000}"/>
    <cellStyle name="Note 2 3 7 2 2" xfId="22055" xr:uid="{00000000-0005-0000-0000-000059550000}"/>
    <cellStyle name="Note 2 3 7 2 3" xfId="22056" xr:uid="{00000000-0005-0000-0000-00005A550000}"/>
    <cellStyle name="Note 2 3 7 2 4" xfId="22057" xr:uid="{00000000-0005-0000-0000-00005B550000}"/>
    <cellStyle name="Note 2 3 7 2 5" xfId="22058" xr:uid="{00000000-0005-0000-0000-00005C550000}"/>
    <cellStyle name="Note 2 3 7 2 6" xfId="22059" xr:uid="{00000000-0005-0000-0000-00005D550000}"/>
    <cellStyle name="Note 2 3 7 2 7" xfId="22060" xr:uid="{00000000-0005-0000-0000-00005E550000}"/>
    <cellStyle name="Note 2 3 7 3" xfId="22061" xr:uid="{00000000-0005-0000-0000-00005F550000}"/>
    <cellStyle name="Note 2 3 7 4" xfId="22062" xr:uid="{00000000-0005-0000-0000-000060550000}"/>
    <cellStyle name="Note 2 3 7 5" xfId="22063" xr:uid="{00000000-0005-0000-0000-000061550000}"/>
    <cellStyle name="Note 2 3 8" xfId="22064" xr:uid="{00000000-0005-0000-0000-000062550000}"/>
    <cellStyle name="Note 2 3 8 2" xfId="22065" xr:uid="{00000000-0005-0000-0000-000063550000}"/>
    <cellStyle name="Note 2 3 8 2 2" xfId="22066" xr:uid="{00000000-0005-0000-0000-000064550000}"/>
    <cellStyle name="Note 2 3 8 2 3" xfId="22067" xr:uid="{00000000-0005-0000-0000-000065550000}"/>
    <cellStyle name="Note 2 3 8 2 4" xfId="22068" xr:uid="{00000000-0005-0000-0000-000066550000}"/>
    <cellStyle name="Note 2 3 8 2 5" xfId="22069" xr:uid="{00000000-0005-0000-0000-000067550000}"/>
    <cellStyle name="Note 2 3 8 2 6" xfId="22070" xr:uid="{00000000-0005-0000-0000-000068550000}"/>
    <cellStyle name="Note 2 3 8 2 7" xfId="22071" xr:uid="{00000000-0005-0000-0000-000069550000}"/>
    <cellStyle name="Note 2 3 8 3" xfId="22072" xr:uid="{00000000-0005-0000-0000-00006A550000}"/>
    <cellStyle name="Note 2 3 8 4" xfId="22073" xr:uid="{00000000-0005-0000-0000-00006B550000}"/>
    <cellStyle name="Note 2 3 8 5" xfId="22074" xr:uid="{00000000-0005-0000-0000-00006C550000}"/>
    <cellStyle name="Note 2 3 9" xfId="22075" xr:uid="{00000000-0005-0000-0000-00006D550000}"/>
    <cellStyle name="Note 2 3 9 2" xfId="22076" xr:uid="{00000000-0005-0000-0000-00006E550000}"/>
    <cellStyle name="Note 2 3 9 2 2" xfId="22077" xr:uid="{00000000-0005-0000-0000-00006F550000}"/>
    <cellStyle name="Note 2 3 9 2 3" xfId="22078" xr:uid="{00000000-0005-0000-0000-000070550000}"/>
    <cellStyle name="Note 2 3 9 2 4" xfId="22079" xr:uid="{00000000-0005-0000-0000-000071550000}"/>
    <cellStyle name="Note 2 3 9 2 5" xfId="22080" xr:uid="{00000000-0005-0000-0000-000072550000}"/>
    <cellStyle name="Note 2 3 9 2 6" xfId="22081" xr:uid="{00000000-0005-0000-0000-000073550000}"/>
    <cellStyle name="Note 2 3 9 2 7" xfId="22082" xr:uid="{00000000-0005-0000-0000-000074550000}"/>
    <cellStyle name="Note 2 3 9 3" xfId="22083" xr:uid="{00000000-0005-0000-0000-000075550000}"/>
    <cellStyle name="Note 2 3 9 4" xfId="22084" xr:uid="{00000000-0005-0000-0000-000076550000}"/>
    <cellStyle name="Note 2 3 9 5" xfId="22085" xr:uid="{00000000-0005-0000-0000-000077550000}"/>
    <cellStyle name="Note 2 4" xfId="748" xr:uid="{00000000-0005-0000-0000-000078550000}"/>
    <cellStyle name="Note 2 4 10" xfId="22086" xr:uid="{00000000-0005-0000-0000-000079550000}"/>
    <cellStyle name="Note 2 4 10 2" xfId="22087" xr:uid="{00000000-0005-0000-0000-00007A550000}"/>
    <cellStyle name="Note 2 4 10 2 2" xfId="22088" xr:uid="{00000000-0005-0000-0000-00007B550000}"/>
    <cellStyle name="Note 2 4 10 2 3" xfId="22089" xr:uid="{00000000-0005-0000-0000-00007C550000}"/>
    <cellStyle name="Note 2 4 10 2 4" xfId="22090" xr:uid="{00000000-0005-0000-0000-00007D550000}"/>
    <cellStyle name="Note 2 4 10 2 5" xfId="22091" xr:uid="{00000000-0005-0000-0000-00007E550000}"/>
    <cellStyle name="Note 2 4 10 2 6" xfId="22092" xr:uid="{00000000-0005-0000-0000-00007F550000}"/>
    <cellStyle name="Note 2 4 10 2 7" xfId="22093" xr:uid="{00000000-0005-0000-0000-000080550000}"/>
    <cellStyle name="Note 2 4 10 3" xfId="22094" xr:uid="{00000000-0005-0000-0000-000081550000}"/>
    <cellStyle name="Note 2 4 10 4" xfId="22095" xr:uid="{00000000-0005-0000-0000-000082550000}"/>
    <cellStyle name="Note 2 4 10 5" xfId="22096" xr:uid="{00000000-0005-0000-0000-000083550000}"/>
    <cellStyle name="Note 2 4 11" xfId="22097" xr:uid="{00000000-0005-0000-0000-000084550000}"/>
    <cellStyle name="Note 2 4 11 2" xfId="22098" xr:uid="{00000000-0005-0000-0000-000085550000}"/>
    <cellStyle name="Note 2 4 11 3" xfId="22099" xr:uid="{00000000-0005-0000-0000-000086550000}"/>
    <cellStyle name="Note 2 4 11 4" xfId="22100" xr:uid="{00000000-0005-0000-0000-000087550000}"/>
    <cellStyle name="Note 2 4 11 5" xfId="22101" xr:uid="{00000000-0005-0000-0000-000088550000}"/>
    <cellStyle name="Note 2 4 11 6" xfId="22102" xr:uid="{00000000-0005-0000-0000-000089550000}"/>
    <cellStyle name="Note 2 4 11 7" xfId="22103" xr:uid="{00000000-0005-0000-0000-00008A550000}"/>
    <cellStyle name="Note 2 4 11 8" xfId="22104" xr:uid="{00000000-0005-0000-0000-00008B550000}"/>
    <cellStyle name="Note 2 4 12" xfId="22105" xr:uid="{00000000-0005-0000-0000-00008C550000}"/>
    <cellStyle name="Note 2 4 12 2" xfId="22106" xr:uid="{00000000-0005-0000-0000-00008D550000}"/>
    <cellStyle name="Note 2 4 12 3" xfId="22107" xr:uid="{00000000-0005-0000-0000-00008E550000}"/>
    <cellStyle name="Note 2 4 12 4" xfId="22108" xr:uid="{00000000-0005-0000-0000-00008F550000}"/>
    <cellStyle name="Note 2 4 12 5" xfId="22109" xr:uid="{00000000-0005-0000-0000-000090550000}"/>
    <cellStyle name="Note 2 4 12 6" xfId="22110" xr:uid="{00000000-0005-0000-0000-000091550000}"/>
    <cellStyle name="Note 2 4 12 7" xfId="22111" xr:uid="{00000000-0005-0000-0000-000092550000}"/>
    <cellStyle name="Note 2 4 13" xfId="22112" xr:uid="{00000000-0005-0000-0000-000093550000}"/>
    <cellStyle name="Note 2 4 13 2" xfId="22113" xr:uid="{00000000-0005-0000-0000-000094550000}"/>
    <cellStyle name="Note 2 4 13 3" xfId="22114" xr:uid="{00000000-0005-0000-0000-000095550000}"/>
    <cellStyle name="Note 2 4 13 4" xfId="22115" xr:uid="{00000000-0005-0000-0000-000096550000}"/>
    <cellStyle name="Note 2 4 13 5" xfId="22116" xr:uid="{00000000-0005-0000-0000-000097550000}"/>
    <cellStyle name="Note 2 4 14" xfId="22117" xr:uid="{00000000-0005-0000-0000-000098550000}"/>
    <cellStyle name="Note 2 4 14 2" xfId="22118" xr:uid="{00000000-0005-0000-0000-000099550000}"/>
    <cellStyle name="Note 2 4 14 3" xfId="22119" xr:uid="{00000000-0005-0000-0000-00009A550000}"/>
    <cellStyle name="Note 2 4 14 4" xfId="22120" xr:uid="{00000000-0005-0000-0000-00009B550000}"/>
    <cellStyle name="Note 2 4 14 5" xfId="22121" xr:uid="{00000000-0005-0000-0000-00009C550000}"/>
    <cellStyle name="Note 2 4 15" xfId="22122" xr:uid="{00000000-0005-0000-0000-00009D550000}"/>
    <cellStyle name="Note 2 4 15 2" xfId="22123" xr:uid="{00000000-0005-0000-0000-00009E550000}"/>
    <cellStyle name="Note 2 4 15 3" xfId="22124" xr:uid="{00000000-0005-0000-0000-00009F550000}"/>
    <cellStyle name="Note 2 4 15 4" xfId="22125" xr:uid="{00000000-0005-0000-0000-0000A0550000}"/>
    <cellStyle name="Note 2 4 15 5" xfId="22126" xr:uid="{00000000-0005-0000-0000-0000A1550000}"/>
    <cellStyle name="Note 2 4 16" xfId="22127" xr:uid="{00000000-0005-0000-0000-0000A2550000}"/>
    <cellStyle name="Note 2 4 16 2" xfId="22128" xr:uid="{00000000-0005-0000-0000-0000A3550000}"/>
    <cellStyle name="Note 2 4 16 3" xfId="22129" xr:uid="{00000000-0005-0000-0000-0000A4550000}"/>
    <cellStyle name="Note 2 4 16 4" xfId="22130" xr:uid="{00000000-0005-0000-0000-0000A5550000}"/>
    <cellStyle name="Note 2 4 16 5" xfId="22131" xr:uid="{00000000-0005-0000-0000-0000A6550000}"/>
    <cellStyle name="Note 2 4 17" xfId="22132" xr:uid="{00000000-0005-0000-0000-0000A7550000}"/>
    <cellStyle name="Note 2 4 17 2" xfId="22133" xr:uid="{00000000-0005-0000-0000-0000A8550000}"/>
    <cellStyle name="Note 2 4 17 3" xfId="22134" xr:uid="{00000000-0005-0000-0000-0000A9550000}"/>
    <cellStyle name="Note 2 4 17 4" xfId="22135" xr:uid="{00000000-0005-0000-0000-0000AA550000}"/>
    <cellStyle name="Note 2 4 17 5" xfId="22136" xr:uid="{00000000-0005-0000-0000-0000AB550000}"/>
    <cellStyle name="Note 2 4 18" xfId="22137" xr:uid="{00000000-0005-0000-0000-0000AC550000}"/>
    <cellStyle name="Note 2 4 2" xfId="22138" xr:uid="{00000000-0005-0000-0000-0000AD550000}"/>
    <cellStyle name="Note 2 4 2 10" xfId="22139" xr:uid="{00000000-0005-0000-0000-0000AE550000}"/>
    <cellStyle name="Note 2 4 2 10 2" xfId="22140" xr:uid="{00000000-0005-0000-0000-0000AF550000}"/>
    <cellStyle name="Note 2 4 2 10 3" xfId="22141" xr:uid="{00000000-0005-0000-0000-0000B0550000}"/>
    <cellStyle name="Note 2 4 2 10 4" xfId="22142" xr:uid="{00000000-0005-0000-0000-0000B1550000}"/>
    <cellStyle name="Note 2 4 2 10 5" xfId="22143" xr:uid="{00000000-0005-0000-0000-0000B2550000}"/>
    <cellStyle name="Note 2 4 2 10 6" xfId="22144" xr:uid="{00000000-0005-0000-0000-0000B3550000}"/>
    <cellStyle name="Note 2 4 2 10 7" xfId="22145" xr:uid="{00000000-0005-0000-0000-0000B4550000}"/>
    <cellStyle name="Note 2 4 2 10 8" xfId="22146" xr:uid="{00000000-0005-0000-0000-0000B5550000}"/>
    <cellStyle name="Note 2 4 2 11" xfId="22147" xr:uid="{00000000-0005-0000-0000-0000B6550000}"/>
    <cellStyle name="Note 2 4 2 11 2" xfId="22148" xr:uid="{00000000-0005-0000-0000-0000B7550000}"/>
    <cellStyle name="Note 2 4 2 11 3" xfId="22149" xr:uid="{00000000-0005-0000-0000-0000B8550000}"/>
    <cellStyle name="Note 2 4 2 11 4" xfId="22150" xr:uid="{00000000-0005-0000-0000-0000B9550000}"/>
    <cellStyle name="Note 2 4 2 11 5" xfId="22151" xr:uid="{00000000-0005-0000-0000-0000BA550000}"/>
    <cellStyle name="Note 2 4 2 11 6" xfId="22152" xr:uid="{00000000-0005-0000-0000-0000BB550000}"/>
    <cellStyle name="Note 2 4 2 11 7" xfId="22153" xr:uid="{00000000-0005-0000-0000-0000BC550000}"/>
    <cellStyle name="Note 2 4 2 12" xfId="22154" xr:uid="{00000000-0005-0000-0000-0000BD550000}"/>
    <cellStyle name="Note 2 4 2 12 2" xfId="22155" xr:uid="{00000000-0005-0000-0000-0000BE550000}"/>
    <cellStyle name="Note 2 4 2 12 3" xfId="22156" xr:uid="{00000000-0005-0000-0000-0000BF550000}"/>
    <cellStyle name="Note 2 4 2 12 4" xfId="22157" xr:uid="{00000000-0005-0000-0000-0000C0550000}"/>
    <cellStyle name="Note 2 4 2 12 5" xfId="22158" xr:uid="{00000000-0005-0000-0000-0000C1550000}"/>
    <cellStyle name="Note 2 4 2 13" xfId="22159" xr:uid="{00000000-0005-0000-0000-0000C2550000}"/>
    <cellStyle name="Note 2 4 2 13 2" xfId="22160" xr:uid="{00000000-0005-0000-0000-0000C3550000}"/>
    <cellStyle name="Note 2 4 2 13 3" xfId="22161" xr:uid="{00000000-0005-0000-0000-0000C4550000}"/>
    <cellStyle name="Note 2 4 2 13 4" xfId="22162" xr:uid="{00000000-0005-0000-0000-0000C5550000}"/>
    <cellStyle name="Note 2 4 2 13 5" xfId="22163" xr:uid="{00000000-0005-0000-0000-0000C6550000}"/>
    <cellStyle name="Note 2 4 2 14" xfId="22164" xr:uid="{00000000-0005-0000-0000-0000C7550000}"/>
    <cellStyle name="Note 2 4 2 14 2" xfId="22165" xr:uid="{00000000-0005-0000-0000-0000C8550000}"/>
    <cellStyle name="Note 2 4 2 14 3" xfId="22166" xr:uid="{00000000-0005-0000-0000-0000C9550000}"/>
    <cellStyle name="Note 2 4 2 14 4" xfId="22167" xr:uid="{00000000-0005-0000-0000-0000CA550000}"/>
    <cellStyle name="Note 2 4 2 14 5" xfId="22168" xr:uid="{00000000-0005-0000-0000-0000CB550000}"/>
    <cellStyle name="Note 2 4 2 15" xfId="22169" xr:uid="{00000000-0005-0000-0000-0000CC550000}"/>
    <cellStyle name="Note 2 4 2 15 2" xfId="22170" xr:uid="{00000000-0005-0000-0000-0000CD550000}"/>
    <cellStyle name="Note 2 4 2 15 3" xfId="22171" xr:uid="{00000000-0005-0000-0000-0000CE550000}"/>
    <cellStyle name="Note 2 4 2 15 4" xfId="22172" xr:uid="{00000000-0005-0000-0000-0000CF550000}"/>
    <cellStyle name="Note 2 4 2 15 5" xfId="22173" xr:uid="{00000000-0005-0000-0000-0000D0550000}"/>
    <cellStyle name="Note 2 4 2 16" xfId="22174" xr:uid="{00000000-0005-0000-0000-0000D1550000}"/>
    <cellStyle name="Note 2 4 2 16 2" xfId="22175" xr:uid="{00000000-0005-0000-0000-0000D2550000}"/>
    <cellStyle name="Note 2 4 2 16 3" xfId="22176" xr:uid="{00000000-0005-0000-0000-0000D3550000}"/>
    <cellStyle name="Note 2 4 2 16 4" xfId="22177" xr:uid="{00000000-0005-0000-0000-0000D4550000}"/>
    <cellStyle name="Note 2 4 2 16 5" xfId="22178" xr:uid="{00000000-0005-0000-0000-0000D5550000}"/>
    <cellStyle name="Note 2 4 2 17" xfId="22179" xr:uid="{00000000-0005-0000-0000-0000D6550000}"/>
    <cellStyle name="Note 2 4 2 2" xfId="22180" xr:uid="{00000000-0005-0000-0000-0000D7550000}"/>
    <cellStyle name="Note 2 4 2 2 10" xfId="22181" xr:uid="{00000000-0005-0000-0000-0000D8550000}"/>
    <cellStyle name="Note 2 4 2 2 10 2" xfId="22182" xr:uid="{00000000-0005-0000-0000-0000D9550000}"/>
    <cellStyle name="Note 2 4 2 2 10 3" xfId="22183" xr:uid="{00000000-0005-0000-0000-0000DA550000}"/>
    <cellStyle name="Note 2 4 2 2 10 4" xfId="22184" xr:uid="{00000000-0005-0000-0000-0000DB550000}"/>
    <cellStyle name="Note 2 4 2 2 10 5" xfId="22185" xr:uid="{00000000-0005-0000-0000-0000DC550000}"/>
    <cellStyle name="Note 2 4 2 2 11" xfId="22186" xr:uid="{00000000-0005-0000-0000-0000DD550000}"/>
    <cellStyle name="Note 2 4 2 2 11 2" xfId="22187" xr:uid="{00000000-0005-0000-0000-0000DE550000}"/>
    <cellStyle name="Note 2 4 2 2 11 3" xfId="22188" xr:uid="{00000000-0005-0000-0000-0000DF550000}"/>
    <cellStyle name="Note 2 4 2 2 11 4" xfId="22189" xr:uid="{00000000-0005-0000-0000-0000E0550000}"/>
    <cellStyle name="Note 2 4 2 2 11 5" xfId="22190" xr:uid="{00000000-0005-0000-0000-0000E1550000}"/>
    <cellStyle name="Note 2 4 2 2 12" xfId="22191" xr:uid="{00000000-0005-0000-0000-0000E2550000}"/>
    <cellStyle name="Note 2 4 2 2 12 2" xfId="22192" xr:uid="{00000000-0005-0000-0000-0000E3550000}"/>
    <cellStyle name="Note 2 4 2 2 12 3" xfId="22193" xr:uid="{00000000-0005-0000-0000-0000E4550000}"/>
    <cellStyle name="Note 2 4 2 2 12 4" xfId="22194" xr:uid="{00000000-0005-0000-0000-0000E5550000}"/>
    <cellStyle name="Note 2 4 2 2 12 5" xfId="22195" xr:uid="{00000000-0005-0000-0000-0000E6550000}"/>
    <cellStyle name="Note 2 4 2 2 13" xfId="22196" xr:uid="{00000000-0005-0000-0000-0000E7550000}"/>
    <cellStyle name="Note 2 4 2 2 13 2" xfId="22197" xr:uid="{00000000-0005-0000-0000-0000E8550000}"/>
    <cellStyle name="Note 2 4 2 2 13 3" xfId="22198" xr:uid="{00000000-0005-0000-0000-0000E9550000}"/>
    <cellStyle name="Note 2 4 2 2 13 4" xfId="22199" xr:uid="{00000000-0005-0000-0000-0000EA550000}"/>
    <cellStyle name="Note 2 4 2 2 13 5" xfId="22200" xr:uid="{00000000-0005-0000-0000-0000EB550000}"/>
    <cellStyle name="Note 2 4 2 2 14" xfId="22201" xr:uid="{00000000-0005-0000-0000-0000EC550000}"/>
    <cellStyle name="Note 2 4 2 2 14 2" xfId="22202" xr:uid="{00000000-0005-0000-0000-0000ED550000}"/>
    <cellStyle name="Note 2 4 2 2 14 3" xfId="22203" xr:uid="{00000000-0005-0000-0000-0000EE550000}"/>
    <cellStyle name="Note 2 4 2 2 14 4" xfId="22204" xr:uid="{00000000-0005-0000-0000-0000EF550000}"/>
    <cellStyle name="Note 2 4 2 2 14 5" xfId="22205" xr:uid="{00000000-0005-0000-0000-0000F0550000}"/>
    <cellStyle name="Note 2 4 2 2 15" xfId="22206" xr:uid="{00000000-0005-0000-0000-0000F1550000}"/>
    <cellStyle name="Note 2 4 2 2 15 2" xfId="22207" xr:uid="{00000000-0005-0000-0000-0000F2550000}"/>
    <cellStyle name="Note 2 4 2 2 15 3" xfId="22208" xr:uid="{00000000-0005-0000-0000-0000F3550000}"/>
    <cellStyle name="Note 2 4 2 2 15 4" xfId="22209" xr:uid="{00000000-0005-0000-0000-0000F4550000}"/>
    <cellStyle name="Note 2 4 2 2 15 5" xfId="22210" xr:uid="{00000000-0005-0000-0000-0000F5550000}"/>
    <cellStyle name="Note 2 4 2 2 16" xfId="22211" xr:uid="{00000000-0005-0000-0000-0000F6550000}"/>
    <cellStyle name="Note 2 4 2 2 16 2" xfId="22212" xr:uid="{00000000-0005-0000-0000-0000F7550000}"/>
    <cellStyle name="Note 2 4 2 2 16 3" xfId="22213" xr:uid="{00000000-0005-0000-0000-0000F8550000}"/>
    <cellStyle name="Note 2 4 2 2 16 4" xfId="22214" xr:uid="{00000000-0005-0000-0000-0000F9550000}"/>
    <cellStyle name="Note 2 4 2 2 16 5" xfId="22215" xr:uid="{00000000-0005-0000-0000-0000FA550000}"/>
    <cellStyle name="Note 2 4 2 2 17" xfId="22216" xr:uid="{00000000-0005-0000-0000-0000FB550000}"/>
    <cellStyle name="Note 2 4 2 2 17 2" xfId="22217" xr:uid="{00000000-0005-0000-0000-0000FC550000}"/>
    <cellStyle name="Note 2 4 2 2 17 3" xfId="22218" xr:uid="{00000000-0005-0000-0000-0000FD550000}"/>
    <cellStyle name="Note 2 4 2 2 17 4" xfId="22219" xr:uid="{00000000-0005-0000-0000-0000FE550000}"/>
    <cellStyle name="Note 2 4 2 2 17 5" xfId="22220" xr:uid="{00000000-0005-0000-0000-0000FF550000}"/>
    <cellStyle name="Note 2 4 2 2 18" xfId="22221" xr:uid="{00000000-0005-0000-0000-000000560000}"/>
    <cellStyle name="Note 2 4 2 2 2" xfId="22222" xr:uid="{00000000-0005-0000-0000-000001560000}"/>
    <cellStyle name="Note 2 4 2 2 2 10" xfId="22223" xr:uid="{00000000-0005-0000-0000-000002560000}"/>
    <cellStyle name="Note 2 4 2 2 2 10 2" xfId="22224" xr:uid="{00000000-0005-0000-0000-000003560000}"/>
    <cellStyle name="Note 2 4 2 2 2 10 3" xfId="22225" xr:uid="{00000000-0005-0000-0000-000004560000}"/>
    <cellStyle name="Note 2 4 2 2 2 10 4" xfId="22226" xr:uid="{00000000-0005-0000-0000-000005560000}"/>
    <cellStyle name="Note 2 4 2 2 2 10 5" xfId="22227" xr:uid="{00000000-0005-0000-0000-000006560000}"/>
    <cellStyle name="Note 2 4 2 2 2 11" xfId="22228" xr:uid="{00000000-0005-0000-0000-000007560000}"/>
    <cellStyle name="Note 2 4 2 2 2 11 2" xfId="22229" xr:uid="{00000000-0005-0000-0000-000008560000}"/>
    <cellStyle name="Note 2 4 2 2 2 11 3" xfId="22230" xr:uid="{00000000-0005-0000-0000-000009560000}"/>
    <cellStyle name="Note 2 4 2 2 2 11 4" xfId="22231" xr:uid="{00000000-0005-0000-0000-00000A560000}"/>
    <cellStyle name="Note 2 4 2 2 2 11 5" xfId="22232" xr:uid="{00000000-0005-0000-0000-00000B560000}"/>
    <cellStyle name="Note 2 4 2 2 2 12" xfId="22233" xr:uid="{00000000-0005-0000-0000-00000C560000}"/>
    <cellStyle name="Note 2 4 2 2 2 12 2" xfId="22234" xr:uid="{00000000-0005-0000-0000-00000D560000}"/>
    <cellStyle name="Note 2 4 2 2 2 12 3" xfId="22235" xr:uid="{00000000-0005-0000-0000-00000E560000}"/>
    <cellStyle name="Note 2 4 2 2 2 12 4" xfId="22236" xr:uid="{00000000-0005-0000-0000-00000F560000}"/>
    <cellStyle name="Note 2 4 2 2 2 12 5" xfId="22237" xr:uid="{00000000-0005-0000-0000-000010560000}"/>
    <cellStyle name="Note 2 4 2 2 2 13" xfId="22238" xr:uid="{00000000-0005-0000-0000-000011560000}"/>
    <cellStyle name="Note 2 4 2 2 2 13 2" xfId="22239" xr:uid="{00000000-0005-0000-0000-000012560000}"/>
    <cellStyle name="Note 2 4 2 2 2 13 3" xfId="22240" xr:uid="{00000000-0005-0000-0000-000013560000}"/>
    <cellStyle name="Note 2 4 2 2 2 13 4" xfId="22241" xr:uid="{00000000-0005-0000-0000-000014560000}"/>
    <cellStyle name="Note 2 4 2 2 2 13 5" xfId="22242" xr:uid="{00000000-0005-0000-0000-000015560000}"/>
    <cellStyle name="Note 2 4 2 2 2 14" xfId="22243" xr:uid="{00000000-0005-0000-0000-000016560000}"/>
    <cellStyle name="Note 2 4 2 2 2 14 2" xfId="22244" xr:uid="{00000000-0005-0000-0000-000017560000}"/>
    <cellStyle name="Note 2 4 2 2 2 14 3" xfId="22245" xr:uid="{00000000-0005-0000-0000-000018560000}"/>
    <cellStyle name="Note 2 4 2 2 2 14 4" xfId="22246" xr:uid="{00000000-0005-0000-0000-000019560000}"/>
    <cellStyle name="Note 2 4 2 2 2 14 5" xfId="22247" xr:uid="{00000000-0005-0000-0000-00001A560000}"/>
    <cellStyle name="Note 2 4 2 2 2 15" xfId="22248" xr:uid="{00000000-0005-0000-0000-00001B560000}"/>
    <cellStyle name="Note 2 4 2 2 2 15 2" xfId="22249" xr:uid="{00000000-0005-0000-0000-00001C560000}"/>
    <cellStyle name="Note 2 4 2 2 2 15 3" xfId="22250" xr:uid="{00000000-0005-0000-0000-00001D560000}"/>
    <cellStyle name="Note 2 4 2 2 2 15 4" xfId="22251" xr:uid="{00000000-0005-0000-0000-00001E560000}"/>
    <cellStyle name="Note 2 4 2 2 2 15 5" xfId="22252" xr:uid="{00000000-0005-0000-0000-00001F560000}"/>
    <cellStyle name="Note 2 4 2 2 2 16" xfId="22253" xr:uid="{00000000-0005-0000-0000-000020560000}"/>
    <cellStyle name="Note 2 4 2 2 2 16 2" xfId="22254" xr:uid="{00000000-0005-0000-0000-000021560000}"/>
    <cellStyle name="Note 2 4 2 2 2 16 3" xfId="22255" xr:uid="{00000000-0005-0000-0000-000022560000}"/>
    <cellStyle name="Note 2 4 2 2 2 16 4" xfId="22256" xr:uid="{00000000-0005-0000-0000-000023560000}"/>
    <cellStyle name="Note 2 4 2 2 2 16 5" xfId="22257" xr:uid="{00000000-0005-0000-0000-000024560000}"/>
    <cellStyle name="Note 2 4 2 2 2 17" xfId="22258" xr:uid="{00000000-0005-0000-0000-000025560000}"/>
    <cellStyle name="Note 2 4 2 2 2 17 2" xfId="22259" xr:uid="{00000000-0005-0000-0000-000026560000}"/>
    <cellStyle name="Note 2 4 2 2 2 17 3" xfId="22260" xr:uid="{00000000-0005-0000-0000-000027560000}"/>
    <cellStyle name="Note 2 4 2 2 2 17 4" xfId="22261" xr:uid="{00000000-0005-0000-0000-000028560000}"/>
    <cellStyle name="Note 2 4 2 2 2 17 5" xfId="22262" xr:uid="{00000000-0005-0000-0000-000029560000}"/>
    <cellStyle name="Note 2 4 2 2 2 18" xfId="22263" xr:uid="{00000000-0005-0000-0000-00002A560000}"/>
    <cellStyle name="Note 2 4 2 2 2 2" xfId="22264" xr:uid="{00000000-0005-0000-0000-00002B560000}"/>
    <cellStyle name="Note 2 4 2 2 2 2 2" xfId="22265" xr:uid="{00000000-0005-0000-0000-00002C560000}"/>
    <cellStyle name="Note 2 4 2 2 2 2 2 2" xfId="22266" xr:uid="{00000000-0005-0000-0000-00002D560000}"/>
    <cellStyle name="Note 2 4 2 2 2 2 2 3" xfId="22267" xr:uid="{00000000-0005-0000-0000-00002E560000}"/>
    <cellStyle name="Note 2 4 2 2 2 2 2 4" xfId="22268" xr:uid="{00000000-0005-0000-0000-00002F560000}"/>
    <cellStyle name="Note 2 4 2 2 2 2 2 5" xfId="22269" xr:uid="{00000000-0005-0000-0000-000030560000}"/>
    <cellStyle name="Note 2 4 2 2 2 2 2 6" xfId="22270" xr:uid="{00000000-0005-0000-0000-000031560000}"/>
    <cellStyle name="Note 2 4 2 2 2 2 2 7" xfId="22271" xr:uid="{00000000-0005-0000-0000-000032560000}"/>
    <cellStyle name="Note 2 4 2 2 2 2 3" xfId="22272" xr:uid="{00000000-0005-0000-0000-000033560000}"/>
    <cellStyle name="Note 2 4 2 2 2 2 4" xfId="22273" xr:uid="{00000000-0005-0000-0000-000034560000}"/>
    <cellStyle name="Note 2 4 2 2 2 2 5" xfId="22274" xr:uid="{00000000-0005-0000-0000-000035560000}"/>
    <cellStyle name="Note 2 4 2 2 2 3" xfId="22275" xr:uid="{00000000-0005-0000-0000-000036560000}"/>
    <cellStyle name="Note 2 4 2 2 2 3 2" xfId="22276" xr:uid="{00000000-0005-0000-0000-000037560000}"/>
    <cellStyle name="Note 2 4 2 2 2 3 2 2" xfId="22277" xr:uid="{00000000-0005-0000-0000-000038560000}"/>
    <cellStyle name="Note 2 4 2 2 2 3 2 3" xfId="22278" xr:uid="{00000000-0005-0000-0000-000039560000}"/>
    <cellStyle name="Note 2 4 2 2 2 3 2 4" xfId="22279" xr:uid="{00000000-0005-0000-0000-00003A560000}"/>
    <cellStyle name="Note 2 4 2 2 2 3 2 5" xfId="22280" xr:uid="{00000000-0005-0000-0000-00003B560000}"/>
    <cellStyle name="Note 2 4 2 2 2 3 2 6" xfId="22281" xr:uid="{00000000-0005-0000-0000-00003C560000}"/>
    <cellStyle name="Note 2 4 2 2 2 3 2 7" xfId="22282" xr:uid="{00000000-0005-0000-0000-00003D560000}"/>
    <cellStyle name="Note 2 4 2 2 2 3 3" xfId="22283" xr:uid="{00000000-0005-0000-0000-00003E560000}"/>
    <cellStyle name="Note 2 4 2 2 2 3 4" xfId="22284" xr:uid="{00000000-0005-0000-0000-00003F560000}"/>
    <cellStyle name="Note 2 4 2 2 2 3 5" xfId="22285" xr:uid="{00000000-0005-0000-0000-000040560000}"/>
    <cellStyle name="Note 2 4 2 2 2 4" xfId="22286" xr:uid="{00000000-0005-0000-0000-000041560000}"/>
    <cellStyle name="Note 2 4 2 2 2 4 2" xfId="22287" xr:uid="{00000000-0005-0000-0000-000042560000}"/>
    <cellStyle name="Note 2 4 2 2 2 4 2 2" xfId="22288" xr:uid="{00000000-0005-0000-0000-000043560000}"/>
    <cellStyle name="Note 2 4 2 2 2 4 2 3" xfId="22289" xr:uid="{00000000-0005-0000-0000-000044560000}"/>
    <cellStyle name="Note 2 4 2 2 2 4 2 4" xfId="22290" xr:uid="{00000000-0005-0000-0000-000045560000}"/>
    <cellStyle name="Note 2 4 2 2 2 4 2 5" xfId="22291" xr:uid="{00000000-0005-0000-0000-000046560000}"/>
    <cellStyle name="Note 2 4 2 2 2 4 2 6" xfId="22292" xr:uid="{00000000-0005-0000-0000-000047560000}"/>
    <cellStyle name="Note 2 4 2 2 2 4 2 7" xfId="22293" xr:uid="{00000000-0005-0000-0000-000048560000}"/>
    <cellStyle name="Note 2 4 2 2 2 4 3" xfId="22294" xr:uid="{00000000-0005-0000-0000-000049560000}"/>
    <cellStyle name="Note 2 4 2 2 2 4 4" xfId="22295" xr:uid="{00000000-0005-0000-0000-00004A560000}"/>
    <cellStyle name="Note 2 4 2 2 2 4 5" xfId="22296" xr:uid="{00000000-0005-0000-0000-00004B560000}"/>
    <cellStyle name="Note 2 4 2 2 2 5" xfId="22297" xr:uid="{00000000-0005-0000-0000-00004C560000}"/>
    <cellStyle name="Note 2 4 2 2 2 5 2" xfId="22298" xr:uid="{00000000-0005-0000-0000-00004D560000}"/>
    <cellStyle name="Note 2 4 2 2 2 5 3" xfId="22299" xr:uid="{00000000-0005-0000-0000-00004E560000}"/>
    <cellStyle name="Note 2 4 2 2 2 5 4" xfId="22300" xr:uid="{00000000-0005-0000-0000-00004F560000}"/>
    <cellStyle name="Note 2 4 2 2 2 5 5" xfId="22301" xr:uid="{00000000-0005-0000-0000-000050560000}"/>
    <cellStyle name="Note 2 4 2 2 2 5 6" xfId="22302" xr:uid="{00000000-0005-0000-0000-000051560000}"/>
    <cellStyle name="Note 2 4 2 2 2 5 7" xfId="22303" xr:uid="{00000000-0005-0000-0000-000052560000}"/>
    <cellStyle name="Note 2 4 2 2 2 5 8" xfId="22304" xr:uid="{00000000-0005-0000-0000-000053560000}"/>
    <cellStyle name="Note 2 4 2 2 2 6" xfId="22305" xr:uid="{00000000-0005-0000-0000-000054560000}"/>
    <cellStyle name="Note 2 4 2 2 2 6 2" xfId="22306" xr:uid="{00000000-0005-0000-0000-000055560000}"/>
    <cellStyle name="Note 2 4 2 2 2 6 3" xfId="22307" xr:uid="{00000000-0005-0000-0000-000056560000}"/>
    <cellStyle name="Note 2 4 2 2 2 6 4" xfId="22308" xr:uid="{00000000-0005-0000-0000-000057560000}"/>
    <cellStyle name="Note 2 4 2 2 2 6 5" xfId="22309" xr:uid="{00000000-0005-0000-0000-000058560000}"/>
    <cellStyle name="Note 2 4 2 2 2 6 6" xfId="22310" xr:uid="{00000000-0005-0000-0000-000059560000}"/>
    <cellStyle name="Note 2 4 2 2 2 6 7" xfId="22311" xr:uid="{00000000-0005-0000-0000-00005A560000}"/>
    <cellStyle name="Note 2 4 2 2 2 7" xfId="22312" xr:uid="{00000000-0005-0000-0000-00005B560000}"/>
    <cellStyle name="Note 2 4 2 2 2 7 2" xfId="22313" xr:uid="{00000000-0005-0000-0000-00005C560000}"/>
    <cellStyle name="Note 2 4 2 2 2 7 3" xfId="22314" xr:uid="{00000000-0005-0000-0000-00005D560000}"/>
    <cellStyle name="Note 2 4 2 2 2 7 4" xfId="22315" xr:uid="{00000000-0005-0000-0000-00005E560000}"/>
    <cellStyle name="Note 2 4 2 2 2 7 5" xfId="22316" xr:uid="{00000000-0005-0000-0000-00005F560000}"/>
    <cellStyle name="Note 2 4 2 2 2 8" xfId="22317" xr:uid="{00000000-0005-0000-0000-000060560000}"/>
    <cellStyle name="Note 2 4 2 2 2 8 2" xfId="22318" xr:uid="{00000000-0005-0000-0000-000061560000}"/>
    <cellStyle name="Note 2 4 2 2 2 8 3" xfId="22319" xr:uid="{00000000-0005-0000-0000-000062560000}"/>
    <cellStyle name="Note 2 4 2 2 2 8 4" xfId="22320" xr:uid="{00000000-0005-0000-0000-000063560000}"/>
    <cellStyle name="Note 2 4 2 2 2 8 5" xfId="22321" xr:uid="{00000000-0005-0000-0000-000064560000}"/>
    <cellStyle name="Note 2 4 2 2 2 9" xfId="22322" xr:uid="{00000000-0005-0000-0000-000065560000}"/>
    <cellStyle name="Note 2 4 2 2 2 9 2" xfId="22323" xr:uid="{00000000-0005-0000-0000-000066560000}"/>
    <cellStyle name="Note 2 4 2 2 2 9 3" xfId="22324" xr:uid="{00000000-0005-0000-0000-000067560000}"/>
    <cellStyle name="Note 2 4 2 2 2 9 4" xfId="22325" xr:uid="{00000000-0005-0000-0000-000068560000}"/>
    <cellStyle name="Note 2 4 2 2 2 9 5" xfId="22326" xr:uid="{00000000-0005-0000-0000-000069560000}"/>
    <cellStyle name="Note 2 4 2 2 3" xfId="22327" xr:uid="{00000000-0005-0000-0000-00006A560000}"/>
    <cellStyle name="Note 2 4 2 2 3 10" xfId="22328" xr:uid="{00000000-0005-0000-0000-00006B560000}"/>
    <cellStyle name="Note 2 4 2 2 3 2" xfId="22329" xr:uid="{00000000-0005-0000-0000-00006C560000}"/>
    <cellStyle name="Note 2 4 2 2 3 2 2" xfId="22330" xr:uid="{00000000-0005-0000-0000-00006D560000}"/>
    <cellStyle name="Note 2 4 2 2 3 2 2 2" xfId="22331" xr:uid="{00000000-0005-0000-0000-00006E560000}"/>
    <cellStyle name="Note 2 4 2 2 3 2 2 3" xfId="22332" xr:uid="{00000000-0005-0000-0000-00006F560000}"/>
    <cellStyle name="Note 2 4 2 2 3 2 2 4" xfId="22333" xr:uid="{00000000-0005-0000-0000-000070560000}"/>
    <cellStyle name="Note 2 4 2 2 3 2 2 5" xfId="22334" xr:uid="{00000000-0005-0000-0000-000071560000}"/>
    <cellStyle name="Note 2 4 2 2 3 2 2 6" xfId="22335" xr:uid="{00000000-0005-0000-0000-000072560000}"/>
    <cellStyle name="Note 2 4 2 2 3 2 2 7" xfId="22336" xr:uid="{00000000-0005-0000-0000-000073560000}"/>
    <cellStyle name="Note 2 4 2 2 3 2 3" xfId="22337" xr:uid="{00000000-0005-0000-0000-000074560000}"/>
    <cellStyle name="Note 2 4 2 2 3 2 4" xfId="22338" xr:uid="{00000000-0005-0000-0000-000075560000}"/>
    <cellStyle name="Note 2 4 2 2 3 3" xfId="22339" xr:uid="{00000000-0005-0000-0000-000076560000}"/>
    <cellStyle name="Note 2 4 2 2 3 3 2" xfId="22340" xr:uid="{00000000-0005-0000-0000-000077560000}"/>
    <cellStyle name="Note 2 4 2 2 3 3 2 2" xfId="22341" xr:uid="{00000000-0005-0000-0000-000078560000}"/>
    <cellStyle name="Note 2 4 2 2 3 3 2 3" xfId="22342" xr:uid="{00000000-0005-0000-0000-000079560000}"/>
    <cellStyle name="Note 2 4 2 2 3 3 2 4" xfId="22343" xr:uid="{00000000-0005-0000-0000-00007A560000}"/>
    <cellStyle name="Note 2 4 2 2 3 3 2 5" xfId="22344" xr:uid="{00000000-0005-0000-0000-00007B560000}"/>
    <cellStyle name="Note 2 4 2 2 3 3 2 6" xfId="22345" xr:uid="{00000000-0005-0000-0000-00007C560000}"/>
    <cellStyle name="Note 2 4 2 2 3 3 2 7" xfId="22346" xr:uid="{00000000-0005-0000-0000-00007D560000}"/>
    <cellStyle name="Note 2 4 2 2 3 3 3" xfId="22347" xr:uid="{00000000-0005-0000-0000-00007E560000}"/>
    <cellStyle name="Note 2 4 2 2 3 3 4" xfId="22348" xr:uid="{00000000-0005-0000-0000-00007F560000}"/>
    <cellStyle name="Note 2 4 2 2 3 4" xfId="22349" xr:uid="{00000000-0005-0000-0000-000080560000}"/>
    <cellStyle name="Note 2 4 2 2 3 4 2" xfId="22350" xr:uid="{00000000-0005-0000-0000-000081560000}"/>
    <cellStyle name="Note 2 4 2 2 3 4 2 2" xfId="22351" xr:uid="{00000000-0005-0000-0000-000082560000}"/>
    <cellStyle name="Note 2 4 2 2 3 4 2 3" xfId="22352" xr:uid="{00000000-0005-0000-0000-000083560000}"/>
    <cellStyle name="Note 2 4 2 2 3 4 2 4" xfId="22353" xr:uid="{00000000-0005-0000-0000-000084560000}"/>
    <cellStyle name="Note 2 4 2 2 3 4 2 5" xfId="22354" xr:uid="{00000000-0005-0000-0000-000085560000}"/>
    <cellStyle name="Note 2 4 2 2 3 4 2 6" xfId="22355" xr:uid="{00000000-0005-0000-0000-000086560000}"/>
    <cellStyle name="Note 2 4 2 2 3 4 2 7" xfId="22356" xr:uid="{00000000-0005-0000-0000-000087560000}"/>
    <cellStyle name="Note 2 4 2 2 3 4 3" xfId="22357" xr:uid="{00000000-0005-0000-0000-000088560000}"/>
    <cellStyle name="Note 2 4 2 2 3 4 4" xfId="22358" xr:uid="{00000000-0005-0000-0000-000089560000}"/>
    <cellStyle name="Note 2 4 2 2 3 5" xfId="22359" xr:uid="{00000000-0005-0000-0000-00008A560000}"/>
    <cellStyle name="Note 2 4 2 2 3 5 2" xfId="22360" xr:uid="{00000000-0005-0000-0000-00008B560000}"/>
    <cellStyle name="Note 2 4 2 2 3 5 3" xfId="22361" xr:uid="{00000000-0005-0000-0000-00008C560000}"/>
    <cellStyle name="Note 2 4 2 2 3 5 4" xfId="22362" xr:uid="{00000000-0005-0000-0000-00008D560000}"/>
    <cellStyle name="Note 2 4 2 2 3 5 5" xfId="22363" xr:uid="{00000000-0005-0000-0000-00008E560000}"/>
    <cellStyle name="Note 2 4 2 2 3 5 6" xfId="22364" xr:uid="{00000000-0005-0000-0000-00008F560000}"/>
    <cellStyle name="Note 2 4 2 2 3 5 7" xfId="22365" xr:uid="{00000000-0005-0000-0000-000090560000}"/>
    <cellStyle name="Note 2 4 2 2 3 5 8" xfId="22366" xr:uid="{00000000-0005-0000-0000-000091560000}"/>
    <cellStyle name="Note 2 4 2 2 3 6" xfId="22367" xr:uid="{00000000-0005-0000-0000-000092560000}"/>
    <cellStyle name="Note 2 4 2 2 3 6 2" xfId="22368" xr:uid="{00000000-0005-0000-0000-000093560000}"/>
    <cellStyle name="Note 2 4 2 2 3 6 3" xfId="22369" xr:uid="{00000000-0005-0000-0000-000094560000}"/>
    <cellStyle name="Note 2 4 2 2 3 6 4" xfId="22370" xr:uid="{00000000-0005-0000-0000-000095560000}"/>
    <cellStyle name="Note 2 4 2 2 3 6 5" xfId="22371" xr:uid="{00000000-0005-0000-0000-000096560000}"/>
    <cellStyle name="Note 2 4 2 2 3 6 6" xfId="22372" xr:uid="{00000000-0005-0000-0000-000097560000}"/>
    <cellStyle name="Note 2 4 2 2 3 6 7" xfId="22373" xr:uid="{00000000-0005-0000-0000-000098560000}"/>
    <cellStyle name="Note 2 4 2 2 3 7" xfId="22374" xr:uid="{00000000-0005-0000-0000-000099560000}"/>
    <cellStyle name="Note 2 4 2 2 3 8" xfId="22375" xr:uid="{00000000-0005-0000-0000-00009A560000}"/>
    <cellStyle name="Note 2 4 2 2 3 9" xfId="22376" xr:uid="{00000000-0005-0000-0000-00009B560000}"/>
    <cellStyle name="Note 2 4 2 2 4" xfId="22377" xr:uid="{00000000-0005-0000-0000-00009C560000}"/>
    <cellStyle name="Note 2 4 2 2 4 2" xfId="22378" xr:uid="{00000000-0005-0000-0000-00009D560000}"/>
    <cellStyle name="Note 2 4 2 2 4 2 2" xfId="22379" xr:uid="{00000000-0005-0000-0000-00009E560000}"/>
    <cellStyle name="Note 2 4 2 2 4 2 3" xfId="22380" xr:uid="{00000000-0005-0000-0000-00009F560000}"/>
    <cellStyle name="Note 2 4 2 2 4 2 4" xfId="22381" xr:uid="{00000000-0005-0000-0000-0000A0560000}"/>
    <cellStyle name="Note 2 4 2 2 4 2 5" xfId="22382" xr:uid="{00000000-0005-0000-0000-0000A1560000}"/>
    <cellStyle name="Note 2 4 2 2 4 2 6" xfId="22383" xr:uid="{00000000-0005-0000-0000-0000A2560000}"/>
    <cellStyle name="Note 2 4 2 2 4 2 7" xfId="22384" xr:uid="{00000000-0005-0000-0000-0000A3560000}"/>
    <cellStyle name="Note 2 4 2 2 4 3" xfId="22385" xr:uid="{00000000-0005-0000-0000-0000A4560000}"/>
    <cellStyle name="Note 2 4 2 2 4 4" xfId="22386" xr:uid="{00000000-0005-0000-0000-0000A5560000}"/>
    <cellStyle name="Note 2 4 2 2 4 5" xfId="22387" xr:uid="{00000000-0005-0000-0000-0000A6560000}"/>
    <cellStyle name="Note 2 4 2 2 5" xfId="22388" xr:uid="{00000000-0005-0000-0000-0000A7560000}"/>
    <cellStyle name="Note 2 4 2 2 5 2" xfId="22389" xr:uid="{00000000-0005-0000-0000-0000A8560000}"/>
    <cellStyle name="Note 2 4 2 2 5 2 2" xfId="22390" xr:uid="{00000000-0005-0000-0000-0000A9560000}"/>
    <cellStyle name="Note 2 4 2 2 5 2 3" xfId="22391" xr:uid="{00000000-0005-0000-0000-0000AA560000}"/>
    <cellStyle name="Note 2 4 2 2 5 2 4" xfId="22392" xr:uid="{00000000-0005-0000-0000-0000AB560000}"/>
    <cellStyle name="Note 2 4 2 2 5 2 5" xfId="22393" xr:uid="{00000000-0005-0000-0000-0000AC560000}"/>
    <cellStyle name="Note 2 4 2 2 5 2 6" xfId="22394" xr:uid="{00000000-0005-0000-0000-0000AD560000}"/>
    <cellStyle name="Note 2 4 2 2 5 2 7" xfId="22395" xr:uid="{00000000-0005-0000-0000-0000AE560000}"/>
    <cellStyle name="Note 2 4 2 2 5 3" xfId="22396" xr:uid="{00000000-0005-0000-0000-0000AF560000}"/>
    <cellStyle name="Note 2 4 2 2 5 4" xfId="22397" xr:uid="{00000000-0005-0000-0000-0000B0560000}"/>
    <cellStyle name="Note 2 4 2 2 5 5" xfId="22398" xr:uid="{00000000-0005-0000-0000-0000B1560000}"/>
    <cellStyle name="Note 2 4 2 2 6" xfId="22399" xr:uid="{00000000-0005-0000-0000-0000B2560000}"/>
    <cellStyle name="Note 2 4 2 2 6 2" xfId="22400" xr:uid="{00000000-0005-0000-0000-0000B3560000}"/>
    <cellStyle name="Note 2 4 2 2 6 2 2" xfId="22401" xr:uid="{00000000-0005-0000-0000-0000B4560000}"/>
    <cellStyle name="Note 2 4 2 2 6 2 3" xfId="22402" xr:uid="{00000000-0005-0000-0000-0000B5560000}"/>
    <cellStyle name="Note 2 4 2 2 6 2 4" xfId="22403" xr:uid="{00000000-0005-0000-0000-0000B6560000}"/>
    <cellStyle name="Note 2 4 2 2 6 2 5" xfId="22404" xr:uid="{00000000-0005-0000-0000-0000B7560000}"/>
    <cellStyle name="Note 2 4 2 2 6 2 6" xfId="22405" xr:uid="{00000000-0005-0000-0000-0000B8560000}"/>
    <cellStyle name="Note 2 4 2 2 6 2 7" xfId="22406" xr:uid="{00000000-0005-0000-0000-0000B9560000}"/>
    <cellStyle name="Note 2 4 2 2 6 3" xfId="22407" xr:uid="{00000000-0005-0000-0000-0000BA560000}"/>
    <cellStyle name="Note 2 4 2 2 6 4" xfId="22408" xr:uid="{00000000-0005-0000-0000-0000BB560000}"/>
    <cellStyle name="Note 2 4 2 2 6 5" xfId="22409" xr:uid="{00000000-0005-0000-0000-0000BC560000}"/>
    <cellStyle name="Note 2 4 2 2 7" xfId="22410" xr:uid="{00000000-0005-0000-0000-0000BD560000}"/>
    <cellStyle name="Note 2 4 2 2 7 2" xfId="22411" xr:uid="{00000000-0005-0000-0000-0000BE560000}"/>
    <cellStyle name="Note 2 4 2 2 7 2 2" xfId="22412" xr:uid="{00000000-0005-0000-0000-0000BF560000}"/>
    <cellStyle name="Note 2 4 2 2 7 2 3" xfId="22413" xr:uid="{00000000-0005-0000-0000-0000C0560000}"/>
    <cellStyle name="Note 2 4 2 2 7 2 4" xfId="22414" xr:uid="{00000000-0005-0000-0000-0000C1560000}"/>
    <cellStyle name="Note 2 4 2 2 7 2 5" xfId="22415" xr:uid="{00000000-0005-0000-0000-0000C2560000}"/>
    <cellStyle name="Note 2 4 2 2 7 2 6" xfId="22416" xr:uid="{00000000-0005-0000-0000-0000C3560000}"/>
    <cellStyle name="Note 2 4 2 2 7 2 7" xfId="22417" xr:uid="{00000000-0005-0000-0000-0000C4560000}"/>
    <cellStyle name="Note 2 4 2 2 7 3" xfId="22418" xr:uid="{00000000-0005-0000-0000-0000C5560000}"/>
    <cellStyle name="Note 2 4 2 2 7 4" xfId="22419" xr:uid="{00000000-0005-0000-0000-0000C6560000}"/>
    <cellStyle name="Note 2 4 2 2 7 5" xfId="22420" xr:uid="{00000000-0005-0000-0000-0000C7560000}"/>
    <cellStyle name="Note 2 4 2 2 8" xfId="22421" xr:uid="{00000000-0005-0000-0000-0000C8560000}"/>
    <cellStyle name="Note 2 4 2 2 8 2" xfId="22422" xr:uid="{00000000-0005-0000-0000-0000C9560000}"/>
    <cellStyle name="Note 2 4 2 2 8 3" xfId="22423" xr:uid="{00000000-0005-0000-0000-0000CA560000}"/>
    <cellStyle name="Note 2 4 2 2 8 4" xfId="22424" xr:uid="{00000000-0005-0000-0000-0000CB560000}"/>
    <cellStyle name="Note 2 4 2 2 8 5" xfId="22425" xr:uid="{00000000-0005-0000-0000-0000CC560000}"/>
    <cellStyle name="Note 2 4 2 2 8 6" xfId="22426" xr:uid="{00000000-0005-0000-0000-0000CD560000}"/>
    <cellStyle name="Note 2 4 2 2 8 7" xfId="22427" xr:uid="{00000000-0005-0000-0000-0000CE560000}"/>
    <cellStyle name="Note 2 4 2 2 8 8" xfId="22428" xr:uid="{00000000-0005-0000-0000-0000CF560000}"/>
    <cellStyle name="Note 2 4 2 2 9" xfId="22429" xr:uid="{00000000-0005-0000-0000-0000D0560000}"/>
    <cellStyle name="Note 2 4 2 2 9 2" xfId="22430" xr:uid="{00000000-0005-0000-0000-0000D1560000}"/>
    <cellStyle name="Note 2 4 2 2 9 3" xfId="22431" xr:uid="{00000000-0005-0000-0000-0000D2560000}"/>
    <cellStyle name="Note 2 4 2 2 9 4" xfId="22432" xr:uid="{00000000-0005-0000-0000-0000D3560000}"/>
    <cellStyle name="Note 2 4 2 2 9 5" xfId="22433" xr:uid="{00000000-0005-0000-0000-0000D4560000}"/>
    <cellStyle name="Note 2 4 2 2 9 6" xfId="22434" xr:uid="{00000000-0005-0000-0000-0000D5560000}"/>
    <cellStyle name="Note 2 4 2 2 9 7" xfId="22435" xr:uid="{00000000-0005-0000-0000-0000D6560000}"/>
    <cellStyle name="Note 2 4 2 3" xfId="22436" xr:uid="{00000000-0005-0000-0000-0000D7560000}"/>
    <cellStyle name="Note 2 4 2 3 10" xfId="22437" xr:uid="{00000000-0005-0000-0000-0000D8560000}"/>
    <cellStyle name="Note 2 4 2 3 10 2" xfId="22438" xr:uid="{00000000-0005-0000-0000-0000D9560000}"/>
    <cellStyle name="Note 2 4 2 3 10 3" xfId="22439" xr:uid="{00000000-0005-0000-0000-0000DA560000}"/>
    <cellStyle name="Note 2 4 2 3 10 4" xfId="22440" xr:uid="{00000000-0005-0000-0000-0000DB560000}"/>
    <cellStyle name="Note 2 4 2 3 10 5" xfId="22441" xr:uid="{00000000-0005-0000-0000-0000DC560000}"/>
    <cellStyle name="Note 2 4 2 3 11" xfId="22442" xr:uid="{00000000-0005-0000-0000-0000DD560000}"/>
    <cellStyle name="Note 2 4 2 3 11 2" xfId="22443" xr:uid="{00000000-0005-0000-0000-0000DE560000}"/>
    <cellStyle name="Note 2 4 2 3 11 3" xfId="22444" xr:uid="{00000000-0005-0000-0000-0000DF560000}"/>
    <cellStyle name="Note 2 4 2 3 11 4" xfId="22445" xr:uid="{00000000-0005-0000-0000-0000E0560000}"/>
    <cellStyle name="Note 2 4 2 3 11 5" xfId="22446" xr:uid="{00000000-0005-0000-0000-0000E1560000}"/>
    <cellStyle name="Note 2 4 2 3 12" xfId="22447" xr:uid="{00000000-0005-0000-0000-0000E2560000}"/>
    <cellStyle name="Note 2 4 2 3 12 2" xfId="22448" xr:uid="{00000000-0005-0000-0000-0000E3560000}"/>
    <cellStyle name="Note 2 4 2 3 12 3" xfId="22449" xr:uid="{00000000-0005-0000-0000-0000E4560000}"/>
    <cellStyle name="Note 2 4 2 3 12 4" xfId="22450" xr:uid="{00000000-0005-0000-0000-0000E5560000}"/>
    <cellStyle name="Note 2 4 2 3 12 5" xfId="22451" xr:uid="{00000000-0005-0000-0000-0000E6560000}"/>
    <cellStyle name="Note 2 4 2 3 13" xfId="22452" xr:uid="{00000000-0005-0000-0000-0000E7560000}"/>
    <cellStyle name="Note 2 4 2 3 13 2" xfId="22453" xr:uid="{00000000-0005-0000-0000-0000E8560000}"/>
    <cellStyle name="Note 2 4 2 3 13 3" xfId="22454" xr:uid="{00000000-0005-0000-0000-0000E9560000}"/>
    <cellStyle name="Note 2 4 2 3 13 4" xfId="22455" xr:uid="{00000000-0005-0000-0000-0000EA560000}"/>
    <cellStyle name="Note 2 4 2 3 13 5" xfId="22456" xr:uid="{00000000-0005-0000-0000-0000EB560000}"/>
    <cellStyle name="Note 2 4 2 3 14" xfId="22457" xr:uid="{00000000-0005-0000-0000-0000EC560000}"/>
    <cellStyle name="Note 2 4 2 3 14 2" xfId="22458" xr:uid="{00000000-0005-0000-0000-0000ED560000}"/>
    <cellStyle name="Note 2 4 2 3 14 3" xfId="22459" xr:uid="{00000000-0005-0000-0000-0000EE560000}"/>
    <cellStyle name="Note 2 4 2 3 14 4" xfId="22460" xr:uid="{00000000-0005-0000-0000-0000EF560000}"/>
    <cellStyle name="Note 2 4 2 3 14 5" xfId="22461" xr:uid="{00000000-0005-0000-0000-0000F0560000}"/>
    <cellStyle name="Note 2 4 2 3 15" xfId="22462" xr:uid="{00000000-0005-0000-0000-0000F1560000}"/>
    <cellStyle name="Note 2 4 2 3 15 2" xfId="22463" xr:uid="{00000000-0005-0000-0000-0000F2560000}"/>
    <cellStyle name="Note 2 4 2 3 15 3" xfId="22464" xr:uid="{00000000-0005-0000-0000-0000F3560000}"/>
    <cellStyle name="Note 2 4 2 3 15 4" xfId="22465" xr:uid="{00000000-0005-0000-0000-0000F4560000}"/>
    <cellStyle name="Note 2 4 2 3 15 5" xfId="22466" xr:uid="{00000000-0005-0000-0000-0000F5560000}"/>
    <cellStyle name="Note 2 4 2 3 16" xfId="22467" xr:uid="{00000000-0005-0000-0000-0000F6560000}"/>
    <cellStyle name="Note 2 4 2 3 16 2" xfId="22468" xr:uid="{00000000-0005-0000-0000-0000F7560000}"/>
    <cellStyle name="Note 2 4 2 3 16 3" xfId="22469" xr:uid="{00000000-0005-0000-0000-0000F8560000}"/>
    <cellStyle name="Note 2 4 2 3 16 4" xfId="22470" xr:uid="{00000000-0005-0000-0000-0000F9560000}"/>
    <cellStyle name="Note 2 4 2 3 16 5" xfId="22471" xr:uid="{00000000-0005-0000-0000-0000FA560000}"/>
    <cellStyle name="Note 2 4 2 3 17" xfId="22472" xr:uid="{00000000-0005-0000-0000-0000FB560000}"/>
    <cellStyle name="Note 2 4 2 3 17 2" xfId="22473" xr:uid="{00000000-0005-0000-0000-0000FC560000}"/>
    <cellStyle name="Note 2 4 2 3 17 3" xfId="22474" xr:uid="{00000000-0005-0000-0000-0000FD560000}"/>
    <cellStyle name="Note 2 4 2 3 17 4" xfId="22475" xr:uid="{00000000-0005-0000-0000-0000FE560000}"/>
    <cellStyle name="Note 2 4 2 3 17 5" xfId="22476" xr:uid="{00000000-0005-0000-0000-0000FF560000}"/>
    <cellStyle name="Note 2 4 2 3 18" xfId="22477" xr:uid="{00000000-0005-0000-0000-000000570000}"/>
    <cellStyle name="Note 2 4 2 3 2" xfId="22478" xr:uid="{00000000-0005-0000-0000-000001570000}"/>
    <cellStyle name="Note 2 4 2 3 2 10" xfId="22479" xr:uid="{00000000-0005-0000-0000-000002570000}"/>
    <cellStyle name="Note 2 4 2 3 2 10 2" xfId="22480" xr:uid="{00000000-0005-0000-0000-000003570000}"/>
    <cellStyle name="Note 2 4 2 3 2 10 3" xfId="22481" xr:uid="{00000000-0005-0000-0000-000004570000}"/>
    <cellStyle name="Note 2 4 2 3 2 10 4" xfId="22482" xr:uid="{00000000-0005-0000-0000-000005570000}"/>
    <cellStyle name="Note 2 4 2 3 2 10 5" xfId="22483" xr:uid="{00000000-0005-0000-0000-000006570000}"/>
    <cellStyle name="Note 2 4 2 3 2 11" xfId="22484" xr:uid="{00000000-0005-0000-0000-000007570000}"/>
    <cellStyle name="Note 2 4 2 3 2 11 2" xfId="22485" xr:uid="{00000000-0005-0000-0000-000008570000}"/>
    <cellStyle name="Note 2 4 2 3 2 11 3" xfId="22486" xr:uid="{00000000-0005-0000-0000-000009570000}"/>
    <cellStyle name="Note 2 4 2 3 2 11 4" xfId="22487" xr:uid="{00000000-0005-0000-0000-00000A570000}"/>
    <cellStyle name="Note 2 4 2 3 2 11 5" xfId="22488" xr:uid="{00000000-0005-0000-0000-00000B570000}"/>
    <cellStyle name="Note 2 4 2 3 2 12" xfId="22489" xr:uid="{00000000-0005-0000-0000-00000C570000}"/>
    <cellStyle name="Note 2 4 2 3 2 12 2" xfId="22490" xr:uid="{00000000-0005-0000-0000-00000D570000}"/>
    <cellStyle name="Note 2 4 2 3 2 12 3" xfId="22491" xr:uid="{00000000-0005-0000-0000-00000E570000}"/>
    <cellStyle name="Note 2 4 2 3 2 12 4" xfId="22492" xr:uid="{00000000-0005-0000-0000-00000F570000}"/>
    <cellStyle name="Note 2 4 2 3 2 12 5" xfId="22493" xr:uid="{00000000-0005-0000-0000-000010570000}"/>
    <cellStyle name="Note 2 4 2 3 2 13" xfId="22494" xr:uid="{00000000-0005-0000-0000-000011570000}"/>
    <cellStyle name="Note 2 4 2 3 2 13 2" xfId="22495" xr:uid="{00000000-0005-0000-0000-000012570000}"/>
    <cellStyle name="Note 2 4 2 3 2 13 3" xfId="22496" xr:uid="{00000000-0005-0000-0000-000013570000}"/>
    <cellStyle name="Note 2 4 2 3 2 13 4" xfId="22497" xr:uid="{00000000-0005-0000-0000-000014570000}"/>
    <cellStyle name="Note 2 4 2 3 2 13 5" xfId="22498" xr:uid="{00000000-0005-0000-0000-000015570000}"/>
    <cellStyle name="Note 2 4 2 3 2 14" xfId="22499" xr:uid="{00000000-0005-0000-0000-000016570000}"/>
    <cellStyle name="Note 2 4 2 3 2 14 2" xfId="22500" xr:uid="{00000000-0005-0000-0000-000017570000}"/>
    <cellStyle name="Note 2 4 2 3 2 14 3" xfId="22501" xr:uid="{00000000-0005-0000-0000-000018570000}"/>
    <cellStyle name="Note 2 4 2 3 2 14 4" xfId="22502" xr:uid="{00000000-0005-0000-0000-000019570000}"/>
    <cellStyle name="Note 2 4 2 3 2 14 5" xfId="22503" xr:uid="{00000000-0005-0000-0000-00001A570000}"/>
    <cellStyle name="Note 2 4 2 3 2 15" xfId="22504" xr:uid="{00000000-0005-0000-0000-00001B570000}"/>
    <cellStyle name="Note 2 4 2 3 2 15 2" xfId="22505" xr:uid="{00000000-0005-0000-0000-00001C570000}"/>
    <cellStyle name="Note 2 4 2 3 2 15 3" xfId="22506" xr:uid="{00000000-0005-0000-0000-00001D570000}"/>
    <cellStyle name="Note 2 4 2 3 2 15 4" xfId="22507" xr:uid="{00000000-0005-0000-0000-00001E570000}"/>
    <cellStyle name="Note 2 4 2 3 2 15 5" xfId="22508" xr:uid="{00000000-0005-0000-0000-00001F570000}"/>
    <cellStyle name="Note 2 4 2 3 2 16" xfId="22509" xr:uid="{00000000-0005-0000-0000-000020570000}"/>
    <cellStyle name="Note 2 4 2 3 2 16 2" xfId="22510" xr:uid="{00000000-0005-0000-0000-000021570000}"/>
    <cellStyle name="Note 2 4 2 3 2 16 3" xfId="22511" xr:uid="{00000000-0005-0000-0000-000022570000}"/>
    <cellStyle name="Note 2 4 2 3 2 16 4" xfId="22512" xr:uid="{00000000-0005-0000-0000-000023570000}"/>
    <cellStyle name="Note 2 4 2 3 2 16 5" xfId="22513" xr:uid="{00000000-0005-0000-0000-000024570000}"/>
    <cellStyle name="Note 2 4 2 3 2 17" xfId="22514" xr:uid="{00000000-0005-0000-0000-000025570000}"/>
    <cellStyle name="Note 2 4 2 3 2 17 2" xfId="22515" xr:uid="{00000000-0005-0000-0000-000026570000}"/>
    <cellStyle name="Note 2 4 2 3 2 17 3" xfId="22516" xr:uid="{00000000-0005-0000-0000-000027570000}"/>
    <cellStyle name="Note 2 4 2 3 2 17 4" xfId="22517" xr:uid="{00000000-0005-0000-0000-000028570000}"/>
    <cellStyle name="Note 2 4 2 3 2 17 5" xfId="22518" xr:uid="{00000000-0005-0000-0000-000029570000}"/>
    <cellStyle name="Note 2 4 2 3 2 18" xfId="22519" xr:uid="{00000000-0005-0000-0000-00002A570000}"/>
    <cellStyle name="Note 2 4 2 3 2 2" xfId="22520" xr:uid="{00000000-0005-0000-0000-00002B570000}"/>
    <cellStyle name="Note 2 4 2 3 2 2 2" xfId="22521" xr:uid="{00000000-0005-0000-0000-00002C570000}"/>
    <cellStyle name="Note 2 4 2 3 2 2 2 2" xfId="22522" xr:uid="{00000000-0005-0000-0000-00002D570000}"/>
    <cellStyle name="Note 2 4 2 3 2 2 2 3" xfId="22523" xr:uid="{00000000-0005-0000-0000-00002E570000}"/>
    <cellStyle name="Note 2 4 2 3 2 2 2 4" xfId="22524" xr:uid="{00000000-0005-0000-0000-00002F570000}"/>
    <cellStyle name="Note 2 4 2 3 2 2 2 5" xfId="22525" xr:uid="{00000000-0005-0000-0000-000030570000}"/>
    <cellStyle name="Note 2 4 2 3 2 2 2 6" xfId="22526" xr:uid="{00000000-0005-0000-0000-000031570000}"/>
    <cellStyle name="Note 2 4 2 3 2 2 2 7" xfId="22527" xr:uid="{00000000-0005-0000-0000-000032570000}"/>
    <cellStyle name="Note 2 4 2 3 2 2 3" xfId="22528" xr:uid="{00000000-0005-0000-0000-000033570000}"/>
    <cellStyle name="Note 2 4 2 3 2 2 4" xfId="22529" xr:uid="{00000000-0005-0000-0000-000034570000}"/>
    <cellStyle name="Note 2 4 2 3 2 2 5" xfId="22530" xr:uid="{00000000-0005-0000-0000-000035570000}"/>
    <cellStyle name="Note 2 4 2 3 2 3" xfId="22531" xr:uid="{00000000-0005-0000-0000-000036570000}"/>
    <cellStyle name="Note 2 4 2 3 2 3 2" xfId="22532" xr:uid="{00000000-0005-0000-0000-000037570000}"/>
    <cellStyle name="Note 2 4 2 3 2 3 2 2" xfId="22533" xr:uid="{00000000-0005-0000-0000-000038570000}"/>
    <cellStyle name="Note 2 4 2 3 2 3 2 3" xfId="22534" xr:uid="{00000000-0005-0000-0000-000039570000}"/>
    <cellStyle name="Note 2 4 2 3 2 3 2 4" xfId="22535" xr:uid="{00000000-0005-0000-0000-00003A570000}"/>
    <cellStyle name="Note 2 4 2 3 2 3 2 5" xfId="22536" xr:uid="{00000000-0005-0000-0000-00003B570000}"/>
    <cellStyle name="Note 2 4 2 3 2 3 2 6" xfId="22537" xr:uid="{00000000-0005-0000-0000-00003C570000}"/>
    <cellStyle name="Note 2 4 2 3 2 3 2 7" xfId="22538" xr:uid="{00000000-0005-0000-0000-00003D570000}"/>
    <cellStyle name="Note 2 4 2 3 2 3 3" xfId="22539" xr:uid="{00000000-0005-0000-0000-00003E570000}"/>
    <cellStyle name="Note 2 4 2 3 2 3 4" xfId="22540" xr:uid="{00000000-0005-0000-0000-00003F570000}"/>
    <cellStyle name="Note 2 4 2 3 2 3 5" xfId="22541" xr:uid="{00000000-0005-0000-0000-000040570000}"/>
    <cellStyle name="Note 2 4 2 3 2 4" xfId="22542" xr:uid="{00000000-0005-0000-0000-000041570000}"/>
    <cellStyle name="Note 2 4 2 3 2 4 2" xfId="22543" xr:uid="{00000000-0005-0000-0000-000042570000}"/>
    <cellStyle name="Note 2 4 2 3 2 4 2 2" xfId="22544" xr:uid="{00000000-0005-0000-0000-000043570000}"/>
    <cellStyle name="Note 2 4 2 3 2 4 2 3" xfId="22545" xr:uid="{00000000-0005-0000-0000-000044570000}"/>
    <cellStyle name="Note 2 4 2 3 2 4 2 4" xfId="22546" xr:uid="{00000000-0005-0000-0000-000045570000}"/>
    <cellStyle name="Note 2 4 2 3 2 4 2 5" xfId="22547" xr:uid="{00000000-0005-0000-0000-000046570000}"/>
    <cellStyle name="Note 2 4 2 3 2 4 2 6" xfId="22548" xr:uid="{00000000-0005-0000-0000-000047570000}"/>
    <cellStyle name="Note 2 4 2 3 2 4 2 7" xfId="22549" xr:uid="{00000000-0005-0000-0000-000048570000}"/>
    <cellStyle name="Note 2 4 2 3 2 4 3" xfId="22550" xr:uid="{00000000-0005-0000-0000-000049570000}"/>
    <cellStyle name="Note 2 4 2 3 2 4 4" xfId="22551" xr:uid="{00000000-0005-0000-0000-00004A570000}"/>
    <cellStyle name="Note 2 4 2 3 2 4 5" xfId="22552" xr:uid="{00000000-0005-0000-0000-00004B570000}"/>
    <cellStyle name="Note 2 4 2 3 2 5" xfId="22553" xr:uid="{00000000-0005-0000-0000-00004C570000}"/>
    <cellStyle name="Note 2 4 2 3 2 5 2" xfId="22554" xr:uid="{00000000-0005-0000-0000-00004D570000}"/>
    <cellStyle name="Note 2 4 2 3 2 5 3" xfId="22555" xr:uid="{00000000-0005-0000-0000-00004E570000}"/>
    <cellStyle name="Note 2 4 2 3 2 5 4" xfId="22556" xr:uid="{00000000-0005-0000-0000-00004F570000}"/>
    <cellStyle name="Note 2 4 2 3 2 5 5" xfId="22557" xr:uid="{00000000-0005-0000-0000-000050570000}"/>
    <cellStyle name="Note 2 4 2 3 2 5 6" xfId="22558" xr:uid="{00000000-0005-0000-0000-000051570000}"/>
    <cellStyle name="Note 2 4 2 3 2 5 7" xfId="22559" xr:uid="{00000000-0005-0000-0000-000052570000}"/>
    <cellStyle name="Note 2 4 2 3 2 5 8" xfId="22560" xr:uid="{00000000-0005-0000-0000-000053570000}"/>
    <cellStyle name="Note 2 4 2 3 2 6" xfId="22561" xr:uid="{00000000-0005-0000-0000-000054570000}"/>
    <cellStyle name="Note 2 4 2 3 2 6 2" xfId="22562" xr:uid="{00000000-0005-0000-0000-000055570000}"/>
    <cellStyle name="Note 2 4 2 3 2 6 3" xfId="22563" xr:uid="{00000000-0005-0000-0000-000056570000}"/>
    <cellStyle name="Note 2 4 2 3 2 6 4" xfId="22564" xr:uid="{00000000-0005-0000-0000-000057570000}"/>
    <cellStyle name="Note 2 4 2 3 2 6 5" xfId="22565" xr:uid="{00000000-0005-0000-0000-000058570000}"/>
    <cellStyle name="Note 2 4 2 3 2 6 6" xfId="22566" xr:uid="{00000000-0005-0000-0000-000059570000}"/>
    <cellStyle name="Note 2 4 2 3 2 6 7" xfId="22567" xr:uid="{00000000-0005-0000-0000-00005A570000}"/>
    <cellStyle name="Note 2 4 2 3 2 7" xfId="22568" xr:uid="{00000000-0005-0000-0000-00005B570000}"/>
    <cellStyle name="Note 2 4 2 3 2 7 2" xfId="22569" xr:uid="{00000000-0005-0000-0000-00005C570000}"/>
    <cellStyle name="Note 2 4 2 3 2 7 3" xfId="22570" xr:uid="{00000000-0005-0000-0000-00005D570000}"/>
    <cellStyle name="Note 2 4 2 3 2 7 4" xfId="22571" xr:uid="{00000000-0005-0000-0000-00005E570000}"/>
    <cellStyle name="Note 2 4 2 3 2 7 5" xfId="22572" xr:uid="{00000000-0005-0000-0000-00005F570000}"/>
    <cellStyle name="Note 2 4 2 3 2 8" xfId="22573" xr:uid="{00000000-0005-0000-0000-000060570000}"/>
    <cellStyle name="Note 2 4 2 3 2 8 2" xfId="22574" xr:uid="{00000000-0005-0000-0000-000061570000}"/>
    <cellStyle name="Note 2 4 2 3 2 8 3" xfId="22575" xr:uid="{00000000-0005-0000-0000-000062570000}"/>
    <cellStyle name="Note 2 4 2 3 2 8 4" xfId="22576" xr:uid="{00000000-0005-0000-0000-000063570000}"/>
    <cellStyle name="Note 2 4 2 3 2 8 5" xfId="22577" xr:uid="{00000000-0005-0000-0000-000064570000}"/>
    <cellStyle name="Note 2 4 2 3 2 9" xfId="22578" xr:uid="{00000000-0005-0000-0000-000065570000}"/>
    <cellStyle name="Note 2 4 2 3 2 9 2" xfId="22579" xr:uid="{00000000-0005-0000-0000-000066570000}"/>
    <cellStyle name="Note 2 4 2 3 2 9 3" xfId="22580" xr:uid="{00000000-0005-0000-0000-000067570000}"/>
    <cellStyle name="Note 2 4 2 3 2 9 4" xfId="22581" xr:uid="{00000000-0005-0000-0000-000068570000}"/>
    <cellStyle name="Note 2 4 2 3 2 9 5" xfId="22582" xr:uid="{00000000-0005-0000-0000-000069570000}"/>
    <cellStyle name="Note 2 4 2 3 3" xfId="22583" xr:uid="{00000000-0005-0000-0000-00006A570000}"/>
    <cellStyle name="Note 2 4 2 3 3 10" xfId="22584" xr:uid="{00000000-0005-0000-0000-00006B570000}"/>
    <cellStyle name="Note 2 4 2 3 3 2" xfId="22585" xr:uid="{00000000-0005-0000-0000-00006C570000}"/>
    <cellStyle name="Note 2 4 2 3 3 2 2" xfId="22586" xr:uid="{00000000-0005-0000-0000-00006D570000}"/>
    <cellStyle name="Note 2 4 2 3 3 2 2 2" xfId="22587" xr:uid="{00000000-0005-0000-0000-00006E570000}"/>
    <cellStyle name="Note 2 4 2 3 3 2 2 3" xfId="22588" xr:uid="{00000000-0005-0000-0000-00006F570000}"/>
    <cellStyle name="Note 2 4 2 3 3 2 2 4" xfId="22589" xr:uid="{00000000-0005-0000-0000-000070570000}"/>
    <cellStyle name="Note 2 4 2 3 3 2 2 5" xfId="22590" xr:uid="{00000000-0005-0000-0000-000071570000}"/>
    <cellStyle name="Note 2 4 2 3 3 2 2 6" xfId="22591" xr:uid="{00000000-0005-0000-0000-000072570000}"/>
    <cellStyle name="Note 2 4 2 3 3 2 2 7" xfId="22592" xr:uid="{00000000-0005-0000-0000-000073570000}"/>
    <cellStyle name="Note 2 4 2 3 3 2 3" xfId="22593" xr:uid="{00000000-0005-0000-0000-000074570000}"/>
    <cellStyle name="Note 2 4 2 3 3 2 4" xfId="22594" xr:uid="{00000000-0005-0000-0000-000075570000}"/>
    <cellStyle name="Note 2 4 2 3 3 3" xfId="22595" xr:uid="{00000000-0005-0000-0000-000076570000}"/>
    <cellStyle name="Note 2 4 2 3 3 3 2" xfId="22596" xr:uid="{00000000-0005-0000-0000-000077570000}"/>
    <cellStyle name="Note 2 4 2 3 3 3 2 2" xfId="22597" xr:uid="{00000000-0005-0000-0000-000078570000}"/>
    <cellStyle name="Note 2 4 2 3 3 3 2 3" xfId="22598" xr:uid="{00000000-0005-0000-0000-000079570000}"/>
    <cellStyle name="Note 2 4 2 3 3 3 2 4" xfId="22599" xr:uid="{00000000-0005-0000-0000-00007A570000}"/>
    <cellStyle name="Note 2 4 2 3 3 3 2 5" xfId="22600" xr:uid="{00000000-0005-0000-0000-00007B570000}"/>
    <cellStyle name="Note 2 4 2 3 3 3 2 6" xfId="22601" xr:uid="{00000000-0005-0000-0000-00007C570000}"/>
    <cellStyle name="Note 2 4 2 3 3 3 2 7" xfId="22602" xr:uid="{00000000-0005-0000-0000-00007D570000}"/>
    <cellStyle name="Note 2 4 2 3 3 3 3" xfId="22603" xr:uid="{00000000-0005-0000-0000-00007E570000}"/>
    <cellStyle name="Note 2 4 2 3 3 3 4" xfId="22604" xr:uid="{00000000-0005-0000-0000-00007F570000}"/>
    <cellStyle name="Note 2 4 2 3 3 4" xfId="22605" xr:uid="{00000000-0005-0000-0000-000080570000}"/>
    <cellStyle name="Note 2 4 2 3 3 4 2" xfId="22606" xr:uid="{00000000-0005-0000-0000-000081570000}"/>
    <cellStyle name="Note 2 4 2 3 3 4 2 2" xfId="22607" xr:uid="{00000000-0005-0000-0000-000082570000}"/>
    <cellStyle name="Note 2 4 2 3 3 4 2 3" xfId="22608" xr:uid="{00000000-0005-0000-0000-000083570000}"/>
    <cellStyle name="Note 2 4 2 3 3 4 2 4" xfId="22609" xr:uid="{00000000-0005-0000-0000-000084570000}"/>
    <cellStyle name="Note 2 4 2 3 3 4 2 5" xfId="22610" xr:uid="{00000000-0005-0000-0000-000085570000}"/>
    <cellStyle name="Note 2 4 2 3 3 4 2 6" xfId="22611" xr:uid="{00000000-0005-0000-0000-000086570000}"/>
    <cellStyle name="Note 2 4 2 3 3 4 2 7" xfId="22612" xr:uid="{00000000-0005-0000-0000-000087570000}"/>
    <cellStyle name="Note 2 4 2 3 3 4 3" xfId="22613" xr:uid="{00000000-0005-0000-0000-000088570000}"/>
    <cellStyle name="Note 2 4 2 3 3 4 4" xfId="22614" xr:uid="{00000000-0005-0000-0000-000089570000}"/>
    <cellStyle name="Note 2 4 2 3 3 5" xfId="22615" xr:uid="{00000000-0005-0000-0000-00008A570000}"/>
    <cellStyle name="Note 2 4 2 3 3 5 2" xfId="22616" xr:uid="{00000000-0005-0000-0000-00008B570000}"/>
    <cellStyle name="Note 2 4 2 3 3 5 3" xfId="22617" xr:uid="{00000000-0005-0000-0000-00008C570000}"/>
    <cellStyle name="Note 2 4 2 3 3 5 4" xfId="22618" xr:uid="{00000000-0005-0000-0000-00008D570000}"/>
    <cellStyle name="Note 2 4 2 3 3 5 5" xfId="22619" xr:uid="{00000000-0005-0000-0000-00008E570000}"/>
    <cellStyle name="Note 2 4 2 3 3 5 6" xfId="22620" xr:uid="{00000000-0005-0000-0000-00008F570000}"/>
    <cellStyle name="Note 2 4 2 3 3 5 7" xfId="22621" xr:uid="{00000000-0005-0000-0000-000090570000}"/>
    <cellStyle name="Note 2 4 2 3 3 5 8" xfId="22622" xr:uid="{00000000-0005-0000-0000-000091570000}"/>
    <cellStyle name="Note 2 4 2 3 3 6" xfId="22623" xr:uid="{00000000-0005-0000-0000-000092570000}"/>
    <cellStyle name="Note 2 4 2 3 3 6 2" xfId="22624" xr:uid="{00000000-0005-0000-0000-000093570000}"/>
    <cellStyle name="Note 2 4 2 3 3 6 3" xfId="22625" xr:uid="{00000000-0005-0000-0000-000094570000}"/>
    <cellStyle name="Note 2 4 2 3 3 6 4" xfId="22626" xr:uid="{00000000-0005-0000-0000-000095570000}"/>
    <cellStyle name="Note 2 4 2 3 3 6 5" xfId="22627" xr:uid="{00000000-0005-0000-0000-000096570000}"/>
    <cellStyle name="Note 2 4 2 3 3 6 6" xfId="22628" xr:uid="{00000000-0005-0000-0000-000097570000}"/>
    <cellStyle name="Note 2 4 2 3 3 6 7" xfId="22629" xr:uid="{00000000-0005-0000-0000-000098570000}"/>
    <cellStyle name="Note 2 4 2 3 3 7" xfId="22630" xr:uid="{00000000-0005-0000-0000-000099570000}"/>
    <cellStyle name="Note 2 4 2 3 3 8" xfId="22631" xr:uid="{00000000-0005-0000-0000-00009A570000}"/>
    <cellStyle name="Note 2 4 2 3 3 9" xfId="22632" xr:uid="{00000000-0005-0000-0000-00009B570000}"/>
    <cellStyle name="Note 2 4 2 3 4" xfId="22633" xr:uid="{00000000-0005-0000-0000-00009C570000}"/>
    <cellStyle name="Note 2 4 2 3 4 2" xfId="22634" xr:uid="{00000000-0005-0000-0000-00009D570000}"/>
    <cellStyle name="Note 2 4 2 3 4 2 2" xfId="22635" xr:uid="{00000000-0005-0000-0000-00009E570000}"/>
    <cellStyle name="Note 2 4 2 3 4 2 3" xfId="22636" xr:uid="{00000000-0005-0000-0000-00009F570000}"/>
    <cellStyle name="Note 2 4 2 3 4 2 4" xfId="22637" xr:uid="{00000000-0005-0000-0000-0000A0570000}"/>
    <cellStyle name="Note 2 4 2 3 4 2 5" xfId="22638" xr:uid="{00000000-0005-0000-0000-0000A1570000}"/>
    <cellStyle name="Note 2 4 2 3 4 2 6" xfId="22639" xr:uid="{00000000-0005-0000-0000-0000A2570000}"/>
    <cellStyle name="Note 2 4 2 3 4 2 7" xfId="22640" xr:uid="{00000000-0005-0000-0000-0000A3570000}"/>
    <cellStyle name="Note 2 4 2 3 4 3" xfId="22641" xr:uid="{00000000-0005-0000-0000-0000A4570000}"/>
    <cellStyle name="Note 2 4 2 3 4 4" xfId="22642" xr:uid="{00000000-0005-0000-0000-0000A5570000}"/>
    <cellStyle name="Note 2 4 2 3 4 5" xfId="22643" xr:uid="{00000000-0005-0000-0000-0000A6570000}"/>
    <cellStyle name="Note 2 4 2 3 5" xfId="22644" xr:uid="{00000000-0005-0000-0000-0000A7570000}"/>
    <cellStyle name="Note 2 4 2 3 5 2" xfId="22645" xr:uid="{00000000-0005-0000-0000-0000A8570000}"/>
    <cellStyle name="Note 2 4 2 3 5 2 2" xfId="22646" xr:uid="{00000000-0005-0000-0000-0000A9570000}"/>
    <cellStyle name="Note 2 4 2 3 5 2 3" xfId="22647" xr:uid="{00000000-0005-0000-0000-0000AA570000}"/>
    <cellStyle name="Note 2 4 2 3 5 2 4" xfId="22648" xr:uid="{00000000-0005-0000-0000-0000AB570000}"/>
    <cellStyle name="Note 2 4 2 3 5 2 5" xfId="22649" xr:uid="{00000000-0005-0000-0000-0000AC570000}"/>
    <cellStyle name="Note 2 4 2 3 5 2 6" xfId="22650" xr:uid="{00000000-0005-0000-0000-0000AD570000}"/>
    <cellStyle name="Note 2 4 2 3 5 2 7" xfId="22651" xr:uid="{00000000-0005-0000-0000-0000AE570000}"/>
    <cellStyle name="Note 2 4 2 3 5 3" xfId="22652" xr:uid="{00000000-0005-0000-0000-0000AF570000}"/>
    <cellStyle name="Note 2 4 2 3 5 4" xfId="22653" xr:uid="{00000000-0005-0000-0000-0000B0570000}"/>
    <cellStyle name="Note 2 4 2 3 5 5" xfId="22654" xr:uid="{00000000-0005-0000-0000-0000B1570000}"/>
    <cellStyle name="Note 2 4 2 3 6" xfId="22655" xr:uid="{00000000-0005-0000-0000-0000B2570000}"/>
    <cellStyle name="Note 2 4 2 3 6 2" xfId="22656" xr:uid="{00000000-0005-0000-0000-0000B3570000}"/>
    <cellStyle name="Note 2 4 2 3 6 2 2" xfId="22657" xr:uid="{00000000-0005-0000-0000-0000B4570000}"/>
    <cellStyle name="Note 2 4 2 3 6 2 3" xfId="22658" xr:uid="{00000000-0005-0000-0000-0000B5570000}"/>
    <cellStyle name="Note 2 4 2 3 6 2 4" xfId="22659" xr:uid="{00000000-0005-0000-0000-0000B6570000}"/>
    <cellStyle name="Note 2 4 2 3 6 2 5" xfId="22660" xr:uid="{00000000-0005-0000-0000-0000B7570000}"/>
    <cellStyle name="Note 2 4 2 3 6 2 6" xfId="22661" xr:uid="{00000000-0005-0000-0000-0000B8570000}"/>
    <cellStyle name="Note 2 4 2 3 6 2 7" xfId="22662" xr:uid="{00000000-0005-0000-0000-0000B9570000}"/>
    <cellStyle name="Note 2 4 2 3 6 3" xfId="22663" xr:uid="{00000000-0005-0000-0000-0000BA570000}"/>
    <cellStyle name="Note 2 4 2 3 6 4" xfId="22664" xr:uid="{00000000-0005-0000-0000-0000BB570000}"/>
    <cellStyle name="Note 2 4 2 3 6 5" xfId="22665" xr:uid="{00000000-0005-0000-0000-0000BC570000}"/>
    <cellStyle name="Note 2 4 2 3 7" xfId="22666" xr:uid="{00000000-0005-0000-0000-0000BD570000}"/>
    <cellStyle name="Note 2 4 2 3 7 2" xfId="22667" xr:uid="{00000000-0005-0000-0000-0000BE570000}"/>
    <cellStyle name="Note 2 4 2 3 7 2 2" xfId="22668" xr:uid="{00000000-0005-0000-0000-0000BF570000}"/>
    <cellStyle name="Note 2 4 2 3 7 2 3" xfId="22669" xr:uid="{00000000-0005-0000-0000-0000C0570000}"/>
    <cellStyle name="Note 2 4 2 3 7 2 4" xfId="22670" xr:uid="{00000000-0005-0000-0000-0000C1570000}"/>
    <cellStyle name="Note 2 4 2 3 7 2 5" xfId="22671" xr:uid="{00000000-0005-0000-0000-0000C2570000}"/>
    <cellStyle name="Note 2 4 2 3 7 2 6" xfId="22672" xr:uid="{00000000-0005-0000-0000-0000C3570000}"/>
    <cellStyle name="Note 2 4 2 3 7 2 7" xfId="22673" xr:uid="{00000000-0005-0000-0000-0000C4570000}"/>
    <cellStyle name="Note 2 4 2 3 7 3" xfId="22674" xr:uid="{00000000-0005-0000-0000-0000C5570000}"/>
    <cellStyle name="Note 2 4 2 3 7 4" xfId="22675" xr:uid="{00000000-0005-0000-0000-0000C6570000}"/>
    <cellStyle name="Note 2 4 2 3 7 5" xfId="22676" xr:uid="{00000000-0005-0000-0000-0000C7570000}"/>
    <cellStyle name="Note 2 4 2 3 8" xfId="22677" xr:uid="{00000000-0005-0000-0000-0000C8570000}"/>
    <cellStyle name="Note 2 4 2 3 8 2" xfId="22678" xr:uid="{00000000-0005-0000-0000-0000C9570000}"/>
    <cellStyle name="Note 2 4 2 3 8 3" xfId="22679" xr:uid="{00000000-0005-0000-0000-0000CA570000}"/>
    <cellStyle name="Note 2 4 2 3 8 4" xfId="22680" xr:uid="{00000000-0005-0000-0000-0000CB570000}"/>
    <cellStyle name="Note 2 4 2 3 8 5" xfId="22681" xr:uid="{00000000-0005-0000-0000-0000CC570000}"/>
    <cellStyle name="Note 2 4 2 3 8 6" xfId="22682" xr:uid="{00000000-0005-0000-0000-0000CD570000}"/>
    <cellStyle name="Note 2 4 2 3 8 7" xfId="22683" xr:uid="{00000000-0005-0000-0000-0000CE570000}"/>
    <cellStyle name="Note 2 4 2 3 8 8" xfId="22684" xr:uid="{00000000-0005-0000-0000-0000CF570000}"/>
    <cellStyle name="Note 2 4 2 3 9" xfId="22685" xr:uid="{00000000-0005-0000-0000-0000D0570000}"/>
    <cellStyle name="Note 2 4 2 3 9 2" xfId="22686" xr:uid="{00000000-0005-0000-0000-0000D1570000}"/>
    <cellStyle name="Note 2 4 2 3 9 3" xfId="22687" xr:uid="{00000000-0005-0000-0000-0000D2570000}"/>
    <cellStyle name="Note 2 4 2 3 9 4" xfId="22688" xr:uid="{00000000-0005-0000-0000-0000D3570000}"/>
    <cellStyle name="Note 2 4 2 3 9 5" xfId="22689" xr:uid="{00000000-0005-0000-0000-0000D4570000}"/>
    <cellStyle name="Note 2 4 2 3 9 6" xfId="22690" xr:uid="{00000000-0005-0000-0000-0000D5570000}"/>
    <cellStyle name="Note 2 4 2 3 9 7" xfId="22691" xr:uid="{00000000-0005-0000-0000-0000D6570000}"/>
    <cellStyle name="Note 2 4 2 4" xfId="22692" xr:uid="{00000000-0005-0000-0000-0000D7570000}"/>
    <cellStyle name="Note 2 4 2 4 10" xfId="22693" xr:uid="{00000000-0005-0000-0000-0000D8570000}"/>
    <cellStyle name="Note 2 4 2 4 10 2" xfId="22694" xr:uid="{00000000-0005-0000-0000-0000D9570000}"/>
    <cellStyle name="Note 2 4 2 4 10 3" xfId="22695" xr:uid="{00000000-0005-0000-0000-0000DA570000}"/>
    <cellStyle name="Note 2 4 2 4 10 4" xfId="22696" xr:uid="{00000000-0005-0000-0000-0000DB570000}"/>
    <cellStyle name="Note 2 4 2 4 10 5" xfId="22697" xr:uid="{00000000-0005-0000-0000-0000DC570000}"/>
    <cellStyle name="Note 2 4 2 4 11" xfId="22698" xr:uid="{00000000-0005-0000-0000-0000DD570000}"/>
    <cellStyle name="Note 2 4 2 4 11 2" xfId="22699" xr:uid="{00000000-0005-0000-0000-0000DE570000}"/>
    <cellStyle name="Note 2 4 2 4 11 3" xfId="22700" xr:uid="{00000000-0005-0000-0000-0000DF570000}"/>
    <cellStyle name="Note 2 4 2 4 11 4" xfId="22701" xr:uid="{00000000-0005-0000-0000-0000E0570000}"/>
    <cellStyle name="Note 2 4 2 4 11 5" xfId="22702" xr:uid="{00000000-0005-0000-0000-0000E1570000}"/>
    <cellStyle name="Note 2 4 2 4 12" xfId="22703" xr:uid="{00000000-0005-0000-0000-0000E2570000}"/>
    <cellStyle name="Note 2 4 2 4 12 2" xfId="22704" xr:uid="{00000000-0005-0000-0000-0000E3570000}"/>
    <cellStyle name="Note 2 4 2 4 12 3" xfId="22705" xr:uid="{00000000-0005-0000-0000-0000E4570000}"/>
    <cellStyle name="Note 2 4 2 4 12 4" xfId="22706" xr:uid="{00000000-0005-0000-0000-0000E5570000}"/>
    <cellStyle name="Note 2 4 2 4 12 5" xfId="22707" xr:uid="{00000000-0005-0000-0000-0000E6570000}"/>
    <cellStyle name="Note 2 4 2 4 13" xfId="22708" xr:uid="{00000000-0005-0000-0000-0000E7570000}"/>
    <cellStyle name="Note 2 4 2 4 13 2" xfId="22709" xr:uid="{00000000-0005-0000-0000-0000E8570000}"/>
    <cellStyle name="Note 2 4 2 4 13 3" xfId="22710" xr:uid="{00000000-0005-0000-0000-0000E9570000}"/>
    <cellStyle name="Note 2 4 2 4 13 4" xfId="22711" xr:uid="{00000000-0005-0000-0000-0000EA570000}"/>
    <cellStyle name="Note 2 4 2 4 13 5" xfId="22712" xr:uid="{00000000-0005-0000-0000-0000EB570000}"/>
    <cellStyle name="Note 2 4 2 4 14" xfId="22713" xr:uid="{00000000-0005-0000-0000-0000EC570000}"/>
    <cellStyle name="Note 2 4 2 4 14 2" xfId="22714" xr:uid="{00000000-0005-0000-0000-0000ED570000}"/>
    <cellStyle name="Note 2 4 2 4 14 3" xfId="22715" xr:uid="{00000000-0005-0000-0000-0000EE570000}"/>
    <cellStyle name="Note 2 4 2 4 14 4" xfId="22716" xr:uid="{00000000-0005-0000-0000-0000EF570000}"/>
    <cellStyle name="Note 2 4 2 4 14 5" xfId="22717" xr:uid="{00000000-0005-0000-0000-0000F0570000}"/>
    <cellStyle name="Note 2 4 2 4 15" xfId="22718" xr:uid="{00000000-0005-0000-0000-0000F1570000}"/>
    <cellStyle name="Note 2 4 2 4 15 2" xfId="22719" xr:uid="{00000000-0005-0000-0000-0000F2570000}"/>
    <cellStyle name="Note 2 4 2 4 15 3" xfId="22720" xr:uid="{00000000-0005-0000-0000-0000F3570000}"/>
    <cellStyle name="Note 2 4 2 4 15 4" xfId="22721" xr:uid="{00000000-0005-0000-0000-0000F4570000}"/>
    <cellStyle name="Note 2 4 2 4 15 5" xfId="22722" xr:uid="{00000000-0005-0000-0000-0000F5570000}"/>
    <cellStyle name="Note 2 4 2 4 16" xfId="22723" xr:uid="{00000000-0005-0000-0000-0000F6570000}"/>
    <cellStyle name="Note 2 4 2 4 16 2" xfId="22724" xr:uid="{00000000-0005-0000-0000-0000F7570000}"/>
    <cellStyle name="Note 2 4 2 4 16 3" xfId="22725" xr:uid="{00000000-0005-0000-0000-0000F8570000}"/>
    <cellStyle name="Note 2 4 2 4 16 4" xfId="22726" xr:uid="{00000000-0005-0000-0000-0000F9570000}"/>
    <cellStyle name="Note 2 4 2 4 16 5" xfId="22727" xr:uid="{00000000-0005-0000-0000-0000FA570000}"/>
    <cellStyle name="Note 2 4 2 4 17" xfId="22728" xr:uid="{00000000-0005-0000-0000-0000FB570000}"/>
    <cellStyle name="Note 2 4 2 4 17 2" xfId="22729" xr:uid="{00000000-0005-0000-0000-0000FC570000}"/>
    <cellStyle name="Note 2 4 2 4 17 3" xfId="22730" xr:uid="{00000000-0005-0000-0000-0000FD570000}"/>
    <cellStyle name="Note 2 4 2 4 17 4" xfId="22731" xr:uid="{00000000-0005-0000-0000-0000FE570000}"/>
    <cellStyle name="Note 2 4 2 4 17 5" xfId="22732" xr:uid="{00000000-0005-0000-0000-0000FF570000}"/>
    <cellStyle name="Note 2 4 2 4 18" xfId="22733" xr:uid="{00000000-0005-0000-0000-000000580000}"/>
    <cellStyle name="Note 2 4 2 4 2" xfId="22734" xr:uid="{00000000-0005-0000-0000-000001580000}"/>
    <cellStyle name="Note 2 4 2 4 2 2" xfId="22735" xr:uid="{00000000-0005-0000-0000-000002580000}"/>
    <cellStyle name="Note 2 4 2 4 2 2 2" xfId="22736" xr:uid="{00000000-0005-0000-0000-000003580000}"/>
    <cellStyle name="Note 2 4 2 4 2 2 3" xfId="22737" xr:uid="{00000000-0005-0000-0000-000004580000}"/>
    <cellStyle name="Note 2 4 2 4 2 2 4" xfId="22738" xr:uid="{00000000-0005-0000-0000-000005580000}"/>
    <cellStyle name="Note 2 4 2 4 2 2 5" xfId="22739" xr:uid="{00000000-0005-0000-0000-000006580000}"/>
    <cellStyle name="Note 2 4 2 4 2 2 6" xfId="22740" xr:uid="{00000000-0005-0000-0000-000007580000}"/>
    <cellStyle name="Note 2 4 2 4 2 2 7" xfId="22741" xr:uid="{00000000-0005-0000-0000-000008580000}"/>
    <cellStyle name="Note 2 4 2 4 2 3" xfId="22742" xr:uid="{00000000-0005-0000-0000-000009580000}"/>
    <cellStyle name="Note 2 4 2 4 2 4" xfId="22743" xr:uid="{00000000-0005-0000-0000-00000A580000}"/>
    <cellStyle name="Note 2 4 2 4 2 5" xfId="22744" xr:uid="{00000000-0005-0000-0000-00000B580000}"/>
    <cellStyle name="Note 2 4 2 4 3" xfId="22745" xr:uid="{00000000-0005-0000-0000-00000C580000}"/>
    <cellStyle name="Note 2 4 2 4 3 2" xfId="22746" xr:uid="{00000000-0005-0000-0000-00000D580000}"/>
    <cellStyle name="Note 2 4 2 4 3 2 2" xfId="22747" xr:uid="{00000000-0005-0000-0000-00000E580000}"/>
    <cellStyle name="Note 2 4 2 4 3 2 3" xfId="22748" xr:uid="{00000000-0005-0000-0000-00000F580000}"/>
    <cellStyle name="Note 2 4 2 4 3 2 4" xfId="22749" xr:uid="{00000000-0005-0000-0000-000010580000}"/>
    <cellStyle name="Note 2 4 2 4 3 2 5" xfId="22750" xr:uid="{00000000-0005-0000-0000-000011580000}"/>
    <cellStyle name="Note 2 4 2 4 3 2 6" xfId="22751" xr:uid="{00000000-0005-0000-0000-000012580000}"/>
    <cellStyle name="Note 2 4 2 4 3 2 7" xfId="22752" xr:uid="{00000000-0005-0000-0000-000013580000}"/>
    <cellStyle name="Note 2 4 2 4 3 3" xfId="22753" xr:uid="{00000000-0005-0000-0000-000014580000}"/>
    <cellStyle name="Note 2 4 2 4 3 4" xfId="22754" xr:uid="{00000000-0005-0000-0000-000015580000}"/>
    <cellStyle name="Note 2 4 2 4 3 5" xfId="22755" xr:uid="{00000000-0005-0000-0000-000016580000}"/>
    <cellStyle name="Note 2 4 2 4 4" xfId="22756" xr:uid="{00000000-0005-0000-0000-000017580000}"/>
    <cellStyle name="Note 2 4 2 4 4 2" xfId="22757" xr:uid="{00000000-0005-0000-0000-000018580000}"/>
    <cellStyle name="Note 2 4 2 4 4 2 2" xfId="22758" xr:uid="{00000000-0005-0000-0000-000019580000}"/>
    <cellStyle name="Note 2 4 2 4 4 2 3" xfId="22759" xr:uid="{00000000-0005-0000-0000-00001A580000}"/>
    <cellStyle name="Note 2 4 2 4 4 2 4" xfId="22760" xr:uid="{00000000-0005-0000-0000-00001B580000}"/>
    <cellStyle name="Note 2 4 2 4 4 2 5" xfId="22761" xr:uid="{00000000-0005-0000-0000-00001C580000}"/>
    <cellStyle name="Note 2 4 2 4 4 2 6" xfId="22762" xr:uid="{00000000-0005-0000-0000-00001D580000}"/>
    <cellStyle name="Note 2 4 2 4 4 2 7" xfId="22763" xr:uid="{00000000-0005-0000-0000-00001E580000}"/>
    <cellStyle name="Note 2 4 2 4 4 3" xfId="22764" xr:uid="{00000000-0005-0000-0000-00001F580000}"/>
    <cellStyle name="Note 2 4 2 4 4 4" xfId="22765" xr:uid="{00000000-0005-0000-0000-000020580000}"/>
    <cellStyle name="Note 2 4 2 4 4 5" xfId="22766" xr:uid="{00000000-0005-0000-0000-000021580000}"/>
    <cellStyle name="Note 2 4 2 4 5" xfId="22767" xr:uid="{00000000-0005-0000-0000-000022580000}"/>
    <cellStyle name="Note 2 4 2 4 5 2" xfId="22768" xr:uid="{00000000-0005-0000-0000-000023580000}"/>
    <cellStyle name="Note 2 4 2 4 5 3" xfId="22769" xr:uid="{00000000-0005-0000-0000-000024580000}"/>
    <cellStyle name="Note 2 4 2 4 5 4" xfId="22770" xr:uid="{00000000-0005-0000-0000-000025580000}"/>
    <cellStyle name="Note 2 4 2 4 5 5" xfId="22771" xr:uid="{00000000-0005-0000-0000-000026580000}"/>
    <cellStyle name="Note 2 4 2 4 5 6" xfId="22772" xr:uid="{00000000-0005-0000-0000-000027580000}"/>
    <cellStyle name="Note 2 4 2 4 5 7" xfId="22773" xr:uid="{00000000-0005-0000-0000-000028580000}"/>
    <cellStyle name="Note 2 4 2 4 5 8" xfId="22774" xr:uid="{00000000-0005-0000-0000-000029580000}"/>
    <cellStyle name="Note 2 4 2 4 6" xfId="22775" xr:uid="{00000000-0005-0000-0000-00002A580000}"/>
    <cellStyle name="Note 2 4 2 4 6 2" xfId="22776" xr:uid="{00000000-0005-0000-0000-00002B580000}"/>
    <cellStyle name="Note 2 4 2 4 6 3" xfId="22777" xr:uid="{00000000-0005-0000-0000-00002C580000}"/>
    <cellStyle name="Note 2 4 2 4 6 4" xfId="22778" xr:uid="{00000000-0005-0000-0000-00002D580000}"/>
    <cellStyle name="Note 2 4 2 4 6 5" xfId="22779" xr:uid="{00000000-0005-0000-0000-00002E580000}"/>
    <cellStyle name="Note 2 4 2 4 6 6" xfId="22780" xr:uid="{00000000-0005-0000-0000-00002F580000}"/>
    <cellStyle name="Note 2 4 2 4 6 7" xfId="22781" xr:uid="{00000000-0005-0000-0000-000030580000}"/>
    <cellStyle name="Note 2 4 2 4 7" xfId="22782" xr:uid="{00000000-0005-0000-0000-000031580000}"/>
    <cellStyle name="Note 2 4 2 4 7 2" xfId="22783" xr:uid="{00000000-0005-0000-0000-000032580000}"/>
    <cellStyle name="Note 2 4 2 4 7 3" xfId="22784" xr:uid="{00000000-0005-0000-0000-000033580000}"/>
    <cellStyle name="Note 2 4 2 4 7 4" xfId="22785" xr:uid="{00000000-0005-0000-0000-000034580000}"/>
    <cellStyle name="Note 2 4 2 4 7 5" xfId="22786" xr:uid="{00000000-0005-0000-0000-000035580000}"/>
    <cellStyle name="Note 2 4 2 4 8" xfId="22787" xr:uid="{00000000-0005-0000-0000-000036580000}"/>
    <cellStyle name="Note 2 4 2 4 8 2" xfId="22788" xr:uid="{00000000-0005-0000-0000-000037580000}"/>
    <cellStyle name="Note 2 4 2 4 8 3" xfId="22789" xr:uid="{00000000-0005-0000-0000-000038580000}"/>
    <cellStyle name="Note 2 4 2 4 8 4" xfId="22790" xr:uid="{00000000-0005-0000-0000-000039580000}"/>
    <cellStyle name="Note 2 4 2 4 8 5" xfId="22791" xr:uid="{00000000-0005-0000-0000-00003A580000}"/>
    <cellStyle name="Note 2 4 2 4 9" xfId="22792" xr:uid="{00000000-0005-0000-0000-00003B580000}"/>
    <cellStyle name="Note 2 4 2 4 9 2" xfId="22793" xr:uid="{00000000-0005-0000-0000-00003C580000}"/>
    <cellStyle name="Note 2 4 2 4 9 3" xfId="22794" xr:uid="{00000000-0005-0000-0000-00003D580000}"/>
    <cellStyle name="Note 2 4 2 4 9 4" xfId="22795" xr:uid="{00000000-0005-0000-0000-00003E580000}"/>
    <cellStyle name="Note 2 4 2 4 9 5" xfId="22796" xr:uid="{00000000-0005-0000-0000-00003F580000}"/>
    <cellStyle name="Note 2 4 2 5" xfId="22797" xr:uid="{00000000-0005-0000-0000-000040580000}"/>
    <cellStyle name="Note 2 4 2 5 10" xfId="22798" xr:uid="{00000000-0005-0000-0000-000041580000}"/>
    <cellStyle name="Note 2 4 2 5 2" xfId="22799" xr:uid="{00000000-0005-0000-0000-000042580000}"/>
    <cellStyle name="Note 2 4 2 5 2 2" xfId="22800" xr:uid="{00000000-0005-0000-0000-000043580000}"/>
    <cellStyle name="Note 2 4 2 5 2 2 2" xfId="22801" xr:uid="{00000000-0005-0000-0000-000044580000}"/>
    <cellStyle name="Note 2 4 2 5 2 2 3" xfId="22802" xr:uid="{00000000-0005-0000-0000-000045580000}"/>
    <cellStyle name="Note 2 4 2 5 2 2 4" xfId="22803" xr:uid="{00000000-0005-0000-0000-000046580000}"/>
    <cellStyle name="Note 2 4 2 5 2 2 5" xfId="22804" xr:uid="{00000000-0005-0000-0000-000047580000}"/>
    <cellStyle name="Note 2 4 2 5 2 2 6" xfId="22805" xr:uid="{00000000-0005-0000-0000-000048580000}"/>
    <cellStyle name="Note 2 4 2 5 2 2 7" xfId="22806" xr:uid="{00000000-0005-0000-0000-000049580000}"/>
    <cellStyle name="Note 2 4 2 5 2 3" xfId="22807" xr:uid="{00000000-0005-0000-0000-00004A580000}"/>
    <cellStyle name="Note 2 4 2 5 2 4" xfId="22808" xr:uid="{00000000-0005-0000-0000-00004B580000}"/>
    <cellStyle name="Note 2 4 2 5 3" xfId="22809" xr:uid="{00000000-0005-0000-0000-00004C580000}"/>
    <cellStyle name="Note 2 4 2 5 3 2" xfId="22810" xr:uid="{00000000-0005-0000-0000-00004D580000}"/>
    <cellStyle name="Note 2 4 2 5 3 2 2" xfId="22811" xr:uid="{00000000-0005-0000-0000-00004E580000}"/>
    <cellStyle name="Note 2 4 2 5 3 2 3" xfId="22812" xr:uid="{00000000-0005-0000-0000-00004F580000}"/>
    <cellStyle name="Note 2 4 2 5 3 2 4" xfId="22813" xr:uid="{00000000-0005-0000-0000-000050580000}"/>
    <cellStyle name="Note 2 4 2 5 3 2 5" xfId="22814" xr:uid="{00000000-0005-0000-0000-000051580000}"/>
    <cellStyle name="Note 2 4 2 5 3 2 6" xfId="22815" xr:uid="{00000000-0005-0000-0000-000052580000}"/>
    <cellStyle name="Note 2 4 2 5 3 2 7" xfId="22816" xr:uid="{00000000-0005-0000-0000-000053580000}"/>
    <cellStyle name="Note 2 4 2 5 3 3" xfId="22817" xr:uid="{00000000-0005-0000-0000-000054580000}"/>
    <cellStyle name="Note 2 4 2 5 3 4" xfId="22818" xr:uid="{00000000-0005-0000-0000-000055580000}"/>
    <cellStyle name="Note 2 4 2 5 4" xfId="22819" xr:uid="{00000000-0005-0000-0000-000056580000}"/>
    <cellStyle name="Note 2 4 2 5 4 2" xfId="22820" xr:uid="{00000000-0005-0000-0000-000057580000}"/>
    <cellStyle name="Note 2 4 2 5 4 2 2" xfId="22821" xr:uid="{00000000-0005-0000-0000-000058580000}"/>
    <cellStyle name="Note 2 4 2 5 4 2 3" xfId="22822" xr:uid="{00000000-0005-0000-0000-000059580000}"/>
    <cellStyle name="Note 2 4 2 5 4 2 4" xfId="22823" xr:uid="{00000000-0005-0000-0000-00005A580000}"/>
    <cellStyle name="Note 2 4 2 5 4 2 5" xfId="22824" xr:uid="{00000000-0005-0000-0000-00005B580000}"/>
    <cellStyle name="Note 2 4 2 5 4 2 6" xfId="22825" xr:uid="{00000000-0005-0000-0000-00005C580000}"/>
    <cellStyle name="Note 2 4 2 5 4 2 7" xfId="22826" xr:uid="{00000000-0005-0000-0000-00005D580000}"/>
    <cellStyle name="Note 2 4 2 5 4 3" xfId="22827" xr:uid="{00000000-0005-0000-0000-00005E580000}"/>
    <cellStyle name="Note 2 4 2 5 4 4" xfId="22828" xr:uid="{00000000-0005-0000-0000-00005F580000}"/>
    <cellStyle name="Note 2 4 2 5 5" xfId="22829" xr:uid="{00000000-0005-0000-0000-000060580000}"/>
    <cellStyle name="Note 2 4 2 5 5 2" xfId="22830" xr:uid="{00000000-0005-0000-0000-000061580000}"/>
    <cellStyle name="Note 2 4 2 5 5 3" xfId="22831" xr:uid="{00000000-0005-0000-0000-000062580000}"/>
    <cellStyle name="Note 2 4 2 5 5 4" xfId="22832" xr:uid="{00000000-0005-0000-0000-000063580000}"/>
    <cellStyle name="Note 2 4 2 5 5 5" xfId="22833" xr:uid="{00000000-0005-0000-0000-000064580000}"/>
    <cellStyle name="Note 2 4 2 5 5 6" xfId="22834" xr:uid="{00000000-0005-0000-0000-000065580000}"/>
    <cellStyle name="Note 2 4 2 5 5 7" xfId="22835" xr:uid="{00000000-0005-0000-0000-000066580000}"/>
    <cellStyle name="Note 2 4 2 5 5 8" xfId="22836" xr:uid="{00000000-0005-0000-0000-000067580000}"/>
    <cellStyle name="Note 2 4 2 5 6" xfId="22837" xr:uid="{00000000-0005-0000-0000-000068580000}"/>
    <cellStyle name="Note 2 4 2 5 6 2" xfId="22838" xr:uid="{00000000-0005-0000-0000-000069580000}"/>
    <cellStyle name="Note 2 4 2 5 6 3" xfId="22839" xr:uid="{00000000-0005-0000-0000-00006A580000}"/>
    <cellStyle name="Note 2 4 2 5 6 4" xfId="22840" xr:uid="{00000000-0005-0000-0000-00006B580000}"/>
    <cellStyle name="Note 2 4 2 5 6 5" xfId="22841" xr:uid="{00000000-0005-0000-0000-00006C580000}"/>
    <cellStyle name="Note 2 4 2 5 6 6" xfId="22842" xr:uid="{00000000-0005-0000-0000-00006D580000}"/>
    <cellStyle name="Note 2 4 2 5 6 7" xfId="22843" xr:uid="{00000000-0005-0000-0000-00006E580000}"/>
    <cellStyle name="Note 2 4 2 5 7" xfId="22844" xr:uid="{00000000-0005-0000-0000-00006F580000}"/>
    <cellStyle name="Note 2 4 2 5 8" xfId="22845" xr:uid="{00000000-0005-0000-0000-000070580000}"/>
    <cellStyle name="Note 2 4 2 5 9" xfId="22846" xr:uid="{00000000-0005-0000-0000-000071580000}"/>
    <cellStyle name="Note 2 4 2 6" xfId="22847" xr:uid="{00000000-0005-0000-0000-000072580000}"/>
    <cellStyle name="Note 2 4 2 6 2" xfId="22848" xr:uid="{00000000-0005-0000-0000-000073580000}"/>
    <cellStyle name="Note 2 4 2 6 2 2" xfId="22849" xr:uid="{00000000-0005-0000-0000-000074580000}"/>
    <cellStyle name="Note 2 4 2 6 2 3" xfId="22850" xr:uid="{00000000-0005-0000-0000-000075580000}"/>
    <cellStyle name="Note 2 4 2 6 2 4" xfId="22851" xr:uid="{00000000-0005-0000-0000-000076580000}"/>
    <cellStyle name="Note 2 4 2 6 2 5" xfId="22852" xr:uid="{00000000-0005-0000-0000-000077580000}"/>
    <cellStyle name="Note 2 4 2 6 2 6" xfId="22853" xr:uid="{00000000-0005-0000-0000-000078580000}"/>
    <cellStyle name="Note 2 4 2 6 2 7" xfId="22854" xr:uid="{00000000-0005-0000-0000-000079580000}"/>
    <cellStyle name="Note 2 4 2 6 3" xfId="22855" xr:uid="{00000000-0005-0000-0000-00007A580000}"/>
    <cellStyle name="Note 2 4 2 6 4" xfId="22856" xr:uid="{00000000-0005-0000-0000-00007B580000}"/>
    <cellStyle name="Note 2 4 2 6 5" xfId="22857" xr:uid="{00000000-0005-0000-0000-00007C580000}"/>
    <cellStyle name="Note 2 4 2 7" xfId="22858" xr:uid="{00000000-0005-0000-0000-00007D580000}"/>
    <cellStyle name="Note 2 4 2 7 2" xfId="22859" xr:uid="{00000000-0005-0000-0000-00007E580000}"/>
    <cellStyle name="Note 2 4 2 7 2 2" xfId="22860" xr:uid="{00000000-0005-0000-0000-00007F580000}"/>
    <cellStyle name="Note 2 4 2 7 2 3" xfId="22861" xr:uid="{00000000-0005-0000-0000-000080580000}"/>
    <cellStyle name="Note 2 4 2 7 2 4" xfId="22862" xr:uid="{00000000-0005-0000-0000-000081580000}"/>
    <cellStyle name="Note 2 4 2 7 2 5" xfId="22863" xr:uid="{00000000-0005-0000-0000-000082580000}"/>
    <cellStyle name="Note 2 4 2 7 2 6" xfId="22864" xr:uid="{00000000-0005-0000-0000-000083580000}"/>
    <cellStyle name="Note 2 4 2 7 2 7" xfId="22865" xr:uid="{00000000-0005-0000-0000-000084580000}"/>
    <cellStyle name="Note 2 4 2 7 3" xfId="22866" xr:uid="{00000000-0005-0000-0000-000085580000}"/>
    <cellStyle name="Note 2 4 2 7 4" xfId="22867" xr:uid="{00000000-0005-0000-0000-000086580000}"/>
    <cellStyle name="Note 2 4 2 7 5" xfId="22868" xr:uid="{00000000-0005-0000-0000-000087580000}"/>
    <cellStyle name="Note 2 4 2 8" xfId="22869" xr:uid="{00000000-0005-0000-0000-000088580000}"/>
    <cellStyle name="Note 2 4 2 8 2" xfId="22870" xr:uid="{00000000-0005-0000-0000-000089580000}"/>
    <cellStyle name="Note 2 4 2 8 2 2" xfId="22871" xr:uid="{00000000-0005-0000-0000-00008A580000}"/>
    <cellStyle name="Note 2 4 2 8 2 3" xfId="22872" xr:uid="{00000000-0005-0000-0000-00008B580000}"/>
    <cellStyle name="Note 2 4 2 8 2 4" xfId="22873" xr:uid="{00000000-0005-0000-0000-00008C580000}"/>
    <cellStyle name="Note 2 4 2 8 2 5" xfId="22874" xr:uid="{00000000-0005-0000-0000-00008D580000}"/>
    <cellStyle name="Note 2 4 2 8 2 6" xfId="22875" xr:uid="{00000000-0005-0000-0000-00008E580000}"/>
    <cellStyle name="Note 2 4 2 8 2 7" xfId="22876" xr:uid="{00000000-0005-0000-0000-00008F580000}"/>
    <cellStyle name="Note 2 4 2 8 3" xfId="22877" xr:uid="{00000000-0005-0000-0000-000090580000}"/>
    <cellStyle name="Note 2 4 2 8 4" xfId="22878" xr:uid="{00000000-0005-0000-0000-000091580000}"/>
    <cellStyle name="Note 2 4 2 8 5" xfId="22879" xr:uid="{00000000-0005-0000-0000-000092580000}"/>
    <cellStyle name="Note 2 4 2 9" xfId="22880" xr:uid="{00000000-0005-0000-0000-000093580000}"/>
    <cellStyle name="Note 2 4 2 9 2" xfId="22881" xr:uid="{00000000-0005-0000-0000-000094580000}"/>
    <cellStyle name="Note 2 4 2 9 2 2" xfId="22882" xr:uid="{00000000-0005-0000-0000-000095580000}"/>
    <cellStyle name="Note 2 4 2 9 2 3" xfId="22883" xr:uid="{00000000-0005-0000-0000-000096580000}"/>
    <cellStyle name="Note 2 4 2 9 2 4" xfId="22884" xr:uid="{00000000-0005-0000-0000-000097580000}"/>
    <cellStyle name="Note 2 4 2 9 2 5" xfId="22885" xr:uid="{00000000-0005-0000-0000-000098580000}"/>
    <cellStyle name="Note 2 4 2 9 2 6" xfId="22886" xr:uid="{00000000-0005-0000-0000-000099580000}"/>
    <cellStyle name="Note 2 4 2 9 2 7" xfId="22887" xr:uid="{00000000-0005-0000-0000-00009A580000}"/>
    <cellStyle name="Note 2 4 2 9 3" xfId="22888" xr:uid="{00000000-0005-0000-0000-00009B580000}"/>
    <cellStyle name="Note 2 4 2 9 4" xfId="22889" xr:uid="{00000000-0005-0000-0000-00009C580000}"/>
    <cellStyle name="Note 2 4 2 9 5" xfId="22890" xr:uid="{00000000-0005-0000-0000-00009D580000}"/>
    <cellStyle name="Note 2 4 3" xfId="22891" xr:uid="{00000000-0005-0000-0000-00009E580000}"/>
    <cellStyle name="Note 2 4 3 10" xfId="22892" xr:uid="{00000000-0005-0000-0000-00009F580000}"/>
    <cellStyle name="Note 2 4 3 10 2" xfId="22893" xr:uid="{00000000-0005-0000-0000-0000A0580000}"/>
    <cellStyle name="Note 2 4 3 10 3" xfId="22894" xr:uid="{00000000-0005-0000-0000-0000A1580000}"/>
    <cellStyle name="Note 2 4 3 10 4" xfId="22895" xr:uid="{00000000-0005-0000-0000-0000A2580000}"/>
    <cellStyle name="Note 2 4 3 10 5" xfId="22896" xr:uid="{00000000-0005-0000-0000-0000A3580000}"/>
    <cellStyle name="Note 2 4 3 11" xfId="22897" xr:uid="{00000000-0005-0000-0000-0000A4580000}"/>
    <cellStyle name="Note 2 4 3 11 2" xfId="22898" xr:uid="{00000000-0005-0000-0000-0000A5580000}"/>
    <cellStyle name="Note 2 4 3 11 3" xfId="22899" xr:uid="{00000000-0005-0000-0000-0000A6580000}"/>
    <cellStyle name="Note 2 4 3 11 4" xfId="22900" xr:uid="{00000000-0005-0000-0000-0000A7580000}"/>
    <cellStyle name="Note 2 4 3 11 5" xfId="22901" xr:uid="{00000000-0005-0000-0000-0000A8580000}"/>
    <cellStyle name="Note 2 4 3 12" xfId="22902" xr:uid="{00000000-0005-0000-0000-0000A9580000}"/>
    <cellStyle name="Note 2 4 3 12 2" xfId="22903" xr:uid="{00000000-0005-0000-0000-0000AA580000}"/>
    <cellStyle name="Note 2 4 3 12 3" xfId="22904" xr:uid="{00000000-0005-0000-0000-0000AB580000}"/>
    <cellStyle name="Note 2 4 3 12 4" xfId="22905" xr:uid="{00000000-0005-0000-0000-0000AC580000}"/>
    <cellStyle name="Note 2 4 3 12 5" xfId="22906" xr:uid="{00000000-0005-0000-0000-0000AD580000}"/>
    <cellStyle name="Note 2 4 3 13" xfId="22907" xr:uid="{00000000-0005-0000-0000-0000AE580000}"/>
    <cellStyle name="Note 2 4 3 13 2" xfId="22908" xr:uid="{00000000-0005-0000-0000-0000AF580000}"/>
    <cellStyle name="Note 2 4 3 13 3" xfId="22909" xr:uid="{00000000-0005-0000-0000-0000B0580000}"/>
    <cellStyle name="Note 2 4 3 13 4" xfId="22910" xr:uid="{00000000-0005-0000-0000-0000B1580000}"/>
    <cellStyle name="Note 2 4 3 13 5" xfId="22911" xr:uid="{00000000-0005-0000-0000-0000B2580000}"/>
    <cellStyle name="Note 2 4 3 14" xfId="22912" xr:uid="{00000000-0005-0000-0000-0000B3580000}"/>
    <cellStyle name="Note 2 4 3 14 2" xfId="22913" xr:uid="{00000000-0005-0000-0000-0000B4580000}"/>
    <cellStyle name="Note 2 4 3 14 3" xfId="22914" xr:uid="{00000000-0005-0000-0000-0000B5580000}"/>
    <cellStyle name="Note 2 4 3 14 4" xfId="22915" xr:uid="{00000000-0005-0000-0000-0000B6580000}"/>
    <cellStyle name="Note 2 4 3 14 5" xfId="22916" xr:uid="{00000000-0005-0000-0000-0000B7580000}"/>
    <cellStyle name="Note 2 4 3 15" xfId="22917" xr:uid="{00000000-0005-0000-0000-0000B8580000}"/>
    <cellStyle name="Note 2 4 3 15 2" xfId="22918" xr:uid="{00000000-0005-0000-0000-0000B9580000}"/>
    <cellStyle name="Note 2 4 3 15 3" xfId="22919" xr:uid="{00000000-0005-0000-0000-0000BA580000}"/>
    <cellStyle name="Note 2 4 3 15 4" xfId="22920" xr:uid="{00000000-0005-0000-0000-0000BB580000}"/>
    <cellStyle name="Note 2 4 3 15 5" xfId="22921" xr:uid="{00000000-0005-0000-0000-0000BC580000}"/>
    <cellStyle name="Note 2 4 3 16" xfId="22922" xr:uid="{00000000-0005-0000-0000-0000BD580000}"/>
    <cellStyle name="Note 2 4 3 16 2" xfId="22923" xr:uid="{00000000-0005-0000-0000-0000BE580000}"/>
    <cellStyle name="Note 2 4 3 16 3" xfId="22924" xr:uid="{00000000-0005-0000-0000-0000BF580000}"/>
    <cellStyle name="Note 2 4 3 16 4" xfId="22925" xr:uid="{00000000-0005-0000-0000-0000C0580000}"/>
    <cellStyle name="Note 2 4 3 16 5" xfId="22926" xr:uid="{00000000-0005-0000-0000-0000C1580000}"/>
    <cellStyle name="Note 2 4 3 17" xfId="22927" xr:uid="{00000000-0005-0000-0000-0000C2580000}"/>
    <cellStyle name="Note 2 4 3 17 2" xfId="22928" xr:uid="{00000000-0005-0000-0000-0000C3580000}"/>
    <cellStyle name="Note 2 4 3 17 3" xfId="22929" xr:uid="{00000000-0005-0000-0000-0000C4580000}"/>
    <cellStyle name="Note 2 4 3 17 4" xfId="22930" xr:uid="{00000000-0005-0000-0000-0000C5580000}"/>
    <cellStyle name="Note 2 4 3 17 5" xfId="22931" xr:uid="{00000000-0005-0000-0000-0000C6580000}"/>
    <cellStyle name="Note 2 4 3 18" xfId="22932" xr:uid="{00000000-0005-0000-0000-0000C7580000}"/>
    <cellStyle name="Note 2 4 3 2" xfId="22933" xr:uid="{00000000-0005-0000-0000-0000C8580000}"/>
    <cellStyle name="Note 2 4 3 2 10" xfId="22934" xr:uid="{00000000-0005-0000-0000-0000C9580000}"/>
    <cellStyle name="Note 2 4 3 2 10 2" xfId="22935" xr:uid="{00000000-0005-0000-0000-0000CA580000}"/>
    <cellStyle name="Note 2 4 3 2 10 3" xfId="22936" xr:uid="{00000000-0005-0000-0000-0000CB580000}"/>
    <cellStyle name="Note 2 4 3 2 10 4" xfId="22937" xr:uid="{00000000-0005-0000-0000-0000CC580000}"/>
    <cellStyle name="Note 2 4 3 2 10 5" xfId="22938" xr:uid="{00000000-0005-0000-0000-0000CD580000}"/>
    <cellStyle name="Note 2 4 3 2 11" xfId="22939" xr:uid="{00000000-0005-0000-0000-0000CE580000}"/>
    <cellStyle name="Note 2 4 3 2 11 2" xfId="22940" xr:uid="{00000000-0005-0000-0000-0000CF580000}"/>
    <cellStyle name="Note 2 4 3 2 11 3" xfId="22941" xr:uid="{00000000-0005-0000-0000-0000D0580000}"/>
    <cellStyle name="Note 2 4 3 2 11 4" xfId="22942" xr:uid="{00000000-0005-0000-0000-0000D1580000}"/>
    <cellStyle name="Note 2 4 3 2 11 5" xfId="22943" xr:uid="{00000000-0005-0000-0000-0000D2580000}"/>
    <cellStyle name="Note 2 4 3 2 12" xfId="22944" xr:uid="{00000000-0005-0000-0000-0000D3580000}"/>
    <cellStyle name="Note 2 4 3 2 12 2" xfId="22945" xr:uid="{00000000-0005-0000-0000-0000D4580000}"/>
    <cellStyle name="Note 2 4 3 2 12 3" xfId="22946" xr:uid="{00000000-0005-0000-0000-0000D5580000}"/>
    <cellStyle name="Note 2 4 3 2 12 4" xfId="22947" xr:uid="{00000000-0005-0000-0000-0000D6580000}"/>
    <cellStyle name="Note 2 4 3 2 12 5" xfId="22948" xr:uid="{00000000-0005-0000-0000-0000D7580000}"/>
    <cellStyle name="Note 2 4 3 2 13" xfId="22949" xr:uid="{00000000-0005-0000-0000-0000D8580000}"/>
    <cellStyle name="Note 2 4 3 2 13 2" xfId="22950" xr:uid="{00000000-0005-0000-0000-0000D9580000}"/>
    <cellStyle name="Note 2 4 3 2 13 3" xfId="22951" xr:uid="{00000000-0005-0000-0000-0000DA580000}"/>
    <cellStyle name="Note 2 4 3 2 13 4" xfId="22952" xr:uid="{00000000-0005-0000-0000-0000DB580000}"/>
    <cellStyle name="Note 2 4 3 2 13 5" xfId="22953" xr:uid="{00000000-0005-0000-0000-0000DC580000}"/>
    <cellStyle name="Note 2 4 3 2 14" xfId="22954" xr:uid="{00000000-0005-0000-0000-0000DD580000}"/>
    <cellStyle name="Note 2 4 3 2 14 2" xfId="22955" xr:uid="{00000000-0005-0000-0000-0000DE580000}"/>
    <cellStyle name="Note 2 4 3 2 14 3" xfId="22956" xr:uid="{00000000-0005-0000-0000-0000DF580000}"/>
    <cellStyle name="Note 2 4 3 2 14 4" xfId="22957" xr:uid="{00000000-0005-0000-0000-0000E0580000}"/>
    <cellStyle name="Note 2 4 3 2 14 5" xfId="22958" xr:uid="{00000000-0005-0000-0000-0000E1580000}"/>
    <cellStyle name="Note 2 4 3 2 15" xfId="22959" xr:uid="{00000000-0005-0000-0000-0000E2580000}"/>
    <cellStyle name="Note 2 4 3 2 15 2" xfId="22960" xr:uid="{00000000-0005-0000-0000-0000E3580000}"/>
    <cellStyle name="Note 2 4 3 2 15 3" xfId="22961" xr:uid="{00000000-0005-0000-0000-0000E4580000}"/>
    <cellStyle name="Note 2 4 3 2 15 4" xfId="22962" xr:uid="{00000000-0005-0000-0000-0000E5580000}"/>
    <cellStyle name="Note 2 4 3 2 15 5" xfId="22963" xr:uid="{00000000-0005-0000-0000-0000E6580000}"/>
    <cellStyle name="Note 2 4 3 2 16" xfId="22964" xr:uid="{00000000-0005-0000-0000-0000E7580000}"/>
    <cellStyle name="Note 2 4 3 2 16 2" xfId="22965" xr:uid="{00000000-0005-0000-0000-0000E8580000}"/>
    <cellStyle name="Note 2 4 3 2 16 3" xfId="22966" xr:uid="{00000000-0005-0000-0000-0000E9580000}"/>
    <cellStyle name="Note 2 4 3 2 16 4" xfId="22967" xr:uid="{00000000-0005-0000-0000-0000EA580000}"/>
    <cellStyle name="Note 2 4 3 2 16 5" xfId="22968" xr:uid="{00000000-0005-0000-0000-0000EB580000}"/>
    <cellStyle name="Note 2 4 3 2 17" xfId="22969" xr:uid="{00000000-0005-0000-0000-0000EC580000}"/>
    <cellStyle name="Note 2 4 3 2 17 2" xfId="22970" xr:uid="{00000000-0005-0000-0000-0000ED580000}"/>
    <cellStyle name="Note 2 4 3 2 17 3" xfId="22971" xr:uid="{00000000-0005-0000-0000-0000EE580000}"/>
    <cellStyle name="Note 2 4 3 2 17 4" xfId="22972" xr:uid="{00000000-0005-0000-0000-0000EF580000}"/>
    <cellStyle name="Note 2 4 3 2 17 5" xfId="22973" xr:uid="{00000000-0005-0000-0000-0000F0580000}"/>
    <cellStyle name="Note 2 4 3 2 18" xfId="22974" xr:uid="{00000000-0005-0000-0000-0000F1580000}"/>
    <cellStyle name="Note 2 4 3 2 2" xfId="22975" xr:uid="{00000000-0005-0000-0000-0000F2580000}"/>
    <cellStyle name="Note 2 4 3 2 2 2" xfId="22976" xr:uid="{00000000-0005-0000-0000-0000F3580000}"/>
    <cellStyle name="Note 2 4 3 2 2 2 2" xfId="22977" xr:uid="{00000000-0005-0000-0000-0000F4580000}"/>
    <cellStyle name="Note 2 4 3 2 2 2 3" xfId="22978" xr:uid="{00000000-0005-0000-0000-0000F5580000}"/>
    <cellStyle name="Note 2 4 3 2 2 2 4" xfId="22979" xr:uid="{00000000-0005-0000-0000-0000F6580000}"/>
    <cellStyle name="Note 2 4 3 2 2 2 5" xfId="22980" xr:uid="{00000000-0005-0000-0000-0000F7580000}"/>
    <cellStyle name="Note 2 4 3 2 2 2 6" xfId="22981" xr:uid="{00000000-0005-0000-0000-0000F8580000}"/>
    <cellStyle name="Note 2 4 3 2 2 2 7" xfId="22982" xr:uid="{00000000-0005-0000-0000-0000F9580000}"/>
    <cellStyle name="Note 2 4 3 2 2 3" xfId="22983" xr:uid="{00000000-0005-0000-0000-0000FA580000}"/>
    <cellStyle name="Note 2 4 3 2 2 4" xfId="22984" xr:uid="{00000000-0005-0000-0000-0000FB580000}"/>
    <cellStyle name="Note 2 4 3 2 2 5" xfId="22985" xr:uid="{00000000-0005-0000-0000-0000FC580000}"/>
    <cellStyle name="Note 2 4 3 2 3" xfId="22986" xr:uid="{00000000-0005-0000-0000-0000FD580000}"/>
    <cellStyle name="Note 2 4 3 2 3 2" xfId="22987" xr:uid="{00000000-0005-0000-0000-0000FE580000}"/>
    <cellStyle name="Note 2 4 3 2 3 2 2" xfId="22988" xr:uid="{00000000-0005-0000-0000-0000FF580000}"/>
    <cellStyle name="Note 2 4 3 2 3 2 3" xfId="22989" xr:uid="{00000000-0005-0000-0000-000000590000}"/>
    <cellStyle name="Note 2 4 3 2 3 2 4" xfId="22990" xr:uid="{00000000-0005-0000-0000-000001590000}"/>
    <cellStyle name="Note 2 4 3 2 3 2 5" xfId="22991" xr:uid="{00000000-0005-0000-0000-000002590000}"/>
    <cellStyle name="Note 2 4 3 2 3 2 6" xfId="22992" xr:uid="{00000000-0005-0000-0000-000003590000}"/>
    <cellStyle name="Note 2 4 3 2 3 2 7" xfId="22993" xr:uid="{00000000-0005-0000-0000-000004590000}"/>
    <cellStyle name="Note 2 4 3 2 3 3" xfId="22994" xr:uid="{00000000-0005-0000-0000-000005590000}"/>
    <cellStyle name="Note 2 4 3 2 3 4" xfId="22995" xr:uid="{00000000-0005-0000-0000-000006590000}"/>
    <cellStyle name="Note 2 4 3 2 3 5" xfId="22996" xr:uid="{00000000-0005-0000-0000-000007590000}"/>
    <cellStyle name="Note 2 4 3 2 4" xfId="22997" xr:uid="{00000000-0005-0000-0000-000008590000}"/>
    <cellStyle name="Note 2 4 3 2 4 2" xfId="22998" xr:uid="{00000000-0005-0000-0000-000009590000}"/>
    <cellStyle name="Note 2 4 3 2 4 2 2" xfId="22999" xr:uid="{00000000-0005-0000-0000-00000A590000}"/>
    <cellStyle name="Note 2 4 3 2 4 2 3" xfId="23000" xr:uid="{00000000-0005-0000-0000-00000B590000}"/>
    <cellStyle name="Note 2 4 3 2 4 2 4" xfId="23001" xr:uid="{00000000-0005-0000-0000-00000C590000}"/>
    <cellStyle name="Note 2 4 3 2 4 2 5" xfId="23002" xr:uid="{00000000-0005-0000-0000-00000D590000}"/>
    <cellStyle name="Note 2 4 3 2 4 2 6" xfId="23003" xr:uid="{00000000-0005-0000-0000-00000E590000}"/>
    <cellStyle name="Note 2 4 3 2 4 2 7" xfId="23004" xr:uid="{00000000-0005-0000-0000-00000F590000}"/>
    <cellStyle name="Note 2 4 3 2 4 3" xfId="23005" xr:uid="{00000000-0005-0000-0000-000010590000}"/>
    <cellStyle name="Note 2 4 3 2 4 4" xfId="23006" xr:uid="{00000000-0005-0000-0000-000011590000}"/>
    <cellStyle name="Note 2 4 3 2 4 5" xfId="23007" xr:uid="{00000000-0005-0000-0000-000012590000}"/>
    <cellStyle name="Note 2 4 3 2 5" xfId="23008" xr:uid="{00000000-0005-0000-0000-000013590000}"/>
    <cellStyle name="Note 2 4 3 2 5 2" xfId="23009" xr:uid="{00000000-0005-0000-0000-000014590000}"/>
    <cellStyle name="Note 2 4 3 2 5 3" xfId="23010" xr:uid="{00000000-0005-0000-0000-000015590000}"/>
    <cellStyle name="Note 2 4 3 2 5 4" xfId="23011" xr:uid="{00000000-0005-0000-0000-000016590000}"/>
    <cellStyle name="Note 2 4 3 2 5 5" xfId="23012" xr:uid="{00000000-0005-0000-0000-000017590000}"/>
    <cellStyle name="Note 2 4 3 2 5 6" xfId="23013" xr:uid="{00000000-0005-0000-0000-000018590000}"/>
    <cellStyle name="Note 2 4 3 2 5 7" xfId="23014" xr:uid="{00000000-0005-0000-0000-000019590000}"/>
    <cellStyle name="Note 2 4 3 2 5 8" xfId="23015" xr:uid="{00000000-0005-0000-0000-00001A590000}"/>
    <cellStyle name="Note 2 4 3 2 6" xfId="23016" xr:uid="{00000000-0005-0000-0000-00001B590000}"/>
    <cellStyle name="Note 2 4 3 2 6 2" xfId="23017" xr:uid="{00000000-0005-0000-0000-00001C590000}"/>
    <cellStyle name="Note 2 4 3 2 6 3" xfId="23018" xr:uid="{00000000-0005-0000-0000-00001D590000}"/>
    <cellStyle name="Note 2 4 3 2 6 4" xfId="23019" xr:uid="{00000000-0005-0000-0000-00001E590000}"/>
    <cellStyle name="Note 2 4 3 2 6 5" xfId="23020" xr:uid="{00000000-0005-0000-0000-00001F590000}"/>
    <cellStyle name="Note 2 4 3 2 6 6" xfId="23021" xr:uid="{00000000-0005-0000-0000-000020590000}"/>
    <cellStyle name="Note 2 4 3 2 6 7" xfId="23022" xr:uid="{00000000-0005-0000-0000-000021590000}"/>
    <cellStyle name="Note 2 4 3 2 7" xfId="23023" xr:uid="{00000000-0005-0000-0000-000022590000}"/>
    <cellStyle name="Note 2 4 3 2 7 2" xfId="23024" xr:uid="{00000000-0005-0000-0000-000023590000}"/>
    <cellStyle name="Note 2 4 3 2 7 3" xfId="23025" xr:uid="{00000000-0005-0000-0000-000024590000}"/>
    <cellStyle name="Note 2 4 3 2 7 4" xfId="23026" xr:uid="{00000000-0005-0000-0000-000025590000}"/>
    <cellStyle name="Note 2 4 3 2 7 5" xfId="23027" xr:uid="{00000000-0005-0000-0000-000026590000}"/>
    <cellStyle name="Note 2 4 3 2 8" xfId="23028" xr:uid="{00000000-0005-0000-0000-000027590000}"/>
    <cellStyle name="Note 2 4 3 2 8 2" xfId="23029" xr:uid="{00000000-0005-0000-0000-000028590000}"/>
    <cellStyle name="Note 2 4 3 2 8 3" xfId="23030" xr:uid="{00000000-0005-0000-0000-000029590000}"/>
    <cellStyle name="Note 2 4 3 2 8 4" xfId="23031" xr:uid="{00000000-0005-0000-0000-00002A590000}"/>
    <cellStyle name="Note 2 4 3 2 8 5" xfId="23032" xr:uid="{00000000-0005-0000-0000-00002B590000}"/>
    <cellStyle name="Note 2 4 3 2 9" xfId="23033" xr:uid="{00000000-0005-0000-0000-00002C590000}"/>
    <cellStyle name="Note 2 4 3 2 9 2" xfId="23034" xr:uid="{00000000-0005-0000-0000-00002D590000}"/>
    <cellStyle name="Note 2 4 3 2 9 3" xfId="23035" xr:uid="{00000000-0005-0000-0000-00002E590000}"/>
    <cellStyle name="Note 2 4 3 2 9 4" xfId="23036" xr:uid="{00000000-0005-0000-0000-00002F590000}"/>
    <cellStyle name="Note 2 4 3 2 9 5" xfId="23037" xr:uid="{00000000-0005-0000-0000-000030590000}"/>
    <cellStyle name="Note 2 4 3 3" xfId="23038" xr:uid="{00000000-0005-0000-0000-000031590000}"/>
    <cellStyle name="Note 2 4 3 3 10" xfId="23039" xr:uid="{00000000-0005-0000-0000-000032590000}"/>
    <cellStyle name="Note 2 4 3 3 2" xfId="23040" xr:uid="{00000000-0005-0000-0000-000033590000}"/>
    <cellStyle name="Note 2 4 3 3 2 2" xfId="23041" xr:uid="{00000000-0005-0000-0000-000034590000}"/>
    <cellStyle name="Note 2 4 3 3 2 2 2" xfId="23042" xr:uid="{00000000-0005-0000-0000-000035590000}"/>
    <cellStyle name="Note 2 4 3 3 2 2 3" xfId="23043" xr:uid="{00000000-0005-0000-0000-000036590000}"/>
    <cellStyle name="Note 2 4 3 3 2 2 4" xfId="23044" xr:uid="{00000000-0005-0000-0000-000037590000}"/>
    <cellStyle name="Note 2 4 3 3 2 2 5" xfId="23045" xr:uid="{00000000-0005-0000-0000-000038590000}"/>
    <cellStyle name="Note 2 4 3 3 2 2 6" xfId="23046" xr:uid="{00000000-0005-0000-0000-000039590000}"/>
    <cellStyle name="Note 2 4 3 3 2 2 7" xfId="23047" xr:uid="{00000000-0005-0000-0000-00003A590000}"/>
    <cellStyle name="Note 2 4 3 3 2 3" xfId="23048" xr:uid="{00000000-0005-0000-0000-00003B590000}"/>
    <cellStyle name="Note 2 4 3 3 2 4" xfId="23049" xr:uid="{00000000-0005-0000-0000-00003C590000}"/>
    <cellStyle name="Note 2 4 3 3 3" xfId="23050" xr:uid="{00000000-0005-0000-0000-00003D590000}"/>
    <cellStyle name="Note 2 4 3 3 3 2" xfId="23051" xr:uid="{00000000-0005-0000-0000-00003E590000}"/>
    <cellStyle name="Note 2 4 3 3 3 2 2" xfId="23052" xr:uid="{00000000-0005-0000-0000-00003F590000}"/>
    <cellStyle name="Note 2 4 3 3 3 2 3" xfId="23053" xr:uid="{00000000-0005-0000-0000-000040590000}"/>
    <cellStyle name="Note 2 4 3 3 3 2 4" xfId="23054" xr:uid="{00000000-0005-0000-0000-000041590000}"/>
    <cellStyle name="Note 2 4 3 3 3 2 5" xfId="23055" xr:uid="{00000000-0005-0000-0000-000042590000}"/>
    <cellStyle name="Note 2 4 3 3 3 2 6" xfId="23056" xr:uid="{00000000-0005-0000-0000-000043590000}"/>
    <cellStyle name="Note 2 4 3 3 3 2 7" xfId="23057" xr:uid="{00000000-0005-0000-0000-000044590000}"/>
    <cellStyle name="Note 2 4 3 3 3 3" xfId="23058" xr:uid="{00000000-0005-0000-0000-000045590000}"/>
    <cellStyle name="Note 2 4 3 3 3 4" xfId="23059" xr:uid="{00000000-0005-0000-0000-000046590000}"/>
    <cellStyle name="Note 2 4 3 3 4" xfId="23060" xr:uid="{00000000-0005-0000-0000-000047590000}"/>
    <cellStyle name="Note 2 4 3 3 4 2" xfId="23061" xr:uid="{00000000-0005-0000-0000-000048590000}"/>
    <cellStyle name="Note 2 4 3 3 4 2 2" xfId="23062" xr:uid="{00000000-0005-0000-0000-000049590000}"/>
    <cellStyle name="Note 2 4 3 3 4 2 3" xfId="23063" xr:uid="{00000000-0005-0000-0000-00004A590000}"/>
    <cellStyle name="Note 2 4 3 3 4 2 4" xfId="23064" xr:uid="{00000000-0005-0000-0000-00004B590000}"/>
    <cellStyle name="Note 2 4 3 3 4 2 5" xfId="23065" xr:uid="{00000000-0005-0000-0000-00004C590000}"/>
    <cellStyle name="Note 2 4 3 3 4 2 6" xfId="23066" xr:uid="{00000000-0005-0000-0000-00004D590000}"/>
    <cellStyle name="Note 2 4 3 3 4 2 7" xfId="23067" xr:uid="{00000000-0005-0000-0000-00004E590000}"/>
    <cellStyle name="Note 2 4 3 3 4 3" xfId="23068" xr:uid="{00000000-0005-0000-0000-00004F590000}"/>
    <cellStyle name="Note 2 4 3 3 4 4" xfId="23069" xr:uid="{00000000-0005-0000-0000-000050590000}"/>
    <cellStyle name="Note 2 4 3 3 5" xfId="23070" xr:uid="{00000000-0005-0000-0000-000051590000}"/>
    <cellStyle name="Note 2 4 3 3 5 2" xfId="23071" xr:uid="{00000000-0005-0000-0000-000052590000}"/>
    <cellStyle name="Note 2 4 3 3 5 3" xfId="23072" xr:uid="{00000000-0005-0000-0000-000053590000}"/>
    <cellStyle name="Note 2 4 3 3 5 4" xfId="23073" xr:uid="{00000000-0005-0000-0000-000054590000}"/>
    <cellStyle name="Note 2 4 3 3 5 5" xfId="23074" xr:uid="{00000000-0005-0000-0000-000055590000}"/>
    <cellStyle name="Note 2 4 3 3 5 6" xfId="23075" xr:uid="{00000000-0005-0000-0000-000056590000}"/>
    <cellStyle name="Note 2 4 3 3 5 7" xfId="23076" xr:uid="{00000000-0005-0000-0000-000057590000}"/>
    <cellStyle name="Note 2 4 3 3 5 8" xfId="23077" xr:uid="{00000000-0005-0000-0000-000058590000}"/>
    <cellStyle name="Note 2 4 3 3 6" xfId="23078" xr:uid="{00000000-0005-0000-0000-000059590000}"/>
    <cellStyle name="Note 2 4 3 3 6 2" xfId="23079" xr:uid="{00000000-0005-0000-0000-00005A590000}"/>
    <cellStyle name="Note 2 4 3 3 6 3" xfId="23080" xr:uid="{00000000-0005-0000-0000-00005B590000}"/>
    <cellStyle name="Note 2 4 3 3 6 4" xfId="23081" xr:uid="{00000000-0005-0000-0000-00005C590000}"/>
    <cellStyle name="Note 2 4 3 3 6 5" xfId="23082" xr:uid="{00000000-0005-0000-0000-00005D590000}"/>
    <cellStyle name="Note 2 4 3 3 6 6" xfId="23083" xr:uid="{00000000-0005-0000-0000-00005E590000}"/>
    <cellStyle name="Note 2 4 3 3 6 7" xfId="23084" xr:uid="{00000000-0005-0000-0000-00005F590000}"/>
    <cellStyle name="Note 2 4 3 3 7" xfId="23085" xr:uid="{00000000-0005-0000-0000-000060590000}"/>
    <cellStyle name="Note 2 4 3 3 8" xfId="23086" xr:uid="{00000000-0005-0000-0000-000061590000}"/>
    <cellStyle name="Note 2 4 3 3 9" xfId="23087" xr:uid="{00000000-0005-0000-0000-000062590000}"/>
    <cellStyle name="Note 2 4 3 4" xfId="23088" xr:uid="{00000000-0005-0000-0000-000063590000}"/>
    <cellStyle name="Note 2 4 3 4 2" xfId="23089" xr:uid="{00000000-0005-0000-0000-000064590000}"/>
    <cellStyle name="Note 2 4 3 4 2 2" xfId="23090" xr:uid="{00000000-0005-0000-0000-000065590000}"/>
    <cellStyle name="Note 2 4 3 4 2 3" xfId="23091" xr:uid="{00000000-0005-0000-0000-000066590000}"/>
    <cellStyle name="Note 2 4 3 4 2 4" xfId="23092" xr:uid="{00000000-0005-0000-0000-000067590000}"/>
    <cellStyle name="Note 2 4 3 4 2 5" xfId="23093" xr:uid="{00000000-0005-0000-0000-000068590000}"/>
    <cellStyle name="Note 2 4 3 4 2 6" xfId="23094" xr:uid="{00000000-0005-0000-0000-000069590000}"/>
    <cellStyle name="Note 2 4 3 4 2 7" xfId="23095" xr:uid="{00000000-0005-0000-0000-00006A590000}"/>
    <cellStyle name="Note 2 4 3 4 3" xfId="23096" xr:uid="{00000000-0005-0000-0000-00006B590000}"/>
    <cellStyle name="Note 2 4 3 4 4" xfId="23097" xr:uid="{00000000-0005-0000-0000-00006C590000}"/>
    <cellStyle name="Note 2 4 3 4 5" xfId="23098" xr:uid="{00000000-0005-0000-0000-00006D590000}"/>
    <cellStyle name="Note 2 4 3 5" xfId="23099" xr:uid="{00000000-0005-0000-0000-00006E590000}"/>
    <cellStyle name="Note 2 4 3 5 2" xfId="23100" xr:uid="{00000000-0005-0000-0000-00006F590000}"/>
    <cellStyle name="Note 2 4 3 5 2 2" xfId="23101" xr:uid="{00000000-0005-0000-0000-000070590000}"/>
    <cellStyle name="Note 2 4 3 5 2 3" xfId="23102" xr:uid="{00000000-0005-0000-0000-000071590000}"/>
    <cellStyle name="Note 2 4 3 5 2 4" xfId="23103" xr:uid="{00000000-0005-0000-0000-000072590000}"/>
    <cellStyle name="Note 2 4 3 5 2 5" xfId="23104" xr:uid="{00000000-0005-0000-0000-000073590000}"/>
    <cellStyle name="Note 2 4 3 5 2 6" xfId="23105" xr:uid="{00000000-0005-0000-0000-000074590000}"/>
    <cellStyle name="Note 2 4 3 5 2 7" xfId="23106" xr:uid="{00000000-0005-0000-0000-000075590000}"/>
    <cellStyle name="Note 2 4 3 5 3" xfId="23107" xr:uid="{00000000-0005-0000-0000-000076590000}"/>
    <cellStyle name="Note 2 4 3 5 4" xfId="23108" xr:uid="{00000000-0005-0000-0000-000077590000}"/>
    <cellStyle name="Note 2 4 3 5 5" xfId="23109" xr:uid="{00000000-0005-0000-0000-000078590000}"/>
    <cellStyle name="Note 2 4 3 6" xfId="23110" xr:uid="{00000000-0005-0000-0000-000079590000}"/>
    <cellStyle name="Note 2 4 3 6 2" xfId="23111" xr:uid="{00000000-0005-0000-0000-00007A590000}"/>
    <cellStyle name="Note 2 4 3 6 2 2" xfId="23112" xr:uid="{00000000-0005-0000-0000-00007B590000}"/>
    <cellStyle name="Note 2 4 3 6 2 3" xfId="23113" xr:uid="{00000000-0005-0000-0000-00007C590000}"/>
    <cellStyle name="Note 2 4 3 6 2 4" xfId="23114" xr:uid="{00000000-0005-0000-0000-00007D590000}"/>
    <cellStyle name="Note 2 4 3 6 2 5" xfId="23115" xr:uid="{00000000-0005-0000-0000-00007E590000}"/>
    <cellStyle name="Note 2 4 3 6 2 6" xfId="23116" xr:uid="{00000000-0005-0000-0000-00007F590000}"/>
    <cellStyle name="Note 2 4 3 6 2 7" xfId="23117" xr:uid="{00000000-0005-0000-0000-000080590000}"/>
    <cellStyle name="Note 2 4 3 6 3" xfId="23118" xr:uid="{00000000-0005-0000-0000-000081590000}"/>
    <cellStyle name="Note 2 4 3 6 4" xfId="23119" xr:uid="{00000000-0005-0000-0000-000082590000}"/>
    <cellStyle name="Note 2 4 3 6 5" xfId="23120" xr:uid="{00000000-0005-0000-0000-000083590000}"/>
    <cellStyle name="Note 2 4 3 7" xfId="23121" xr:uid="{00000000-0005-0000-0000-000084590000}"/>
    <cellStyle name="Note 2 4 3 7 2" xfId="23122" xr:uid="{00000000-0005-0000-0000-000085590000}"/>
    <cellStyle name="Note 2 4 3 7 2 2" xfId="23123" xr:uid="{00000000-0005-0000-0000-000086590000}"/>
    <cellStyle name="Note 2 4 3 7 2 3" xfId="23124" xr:uid="{00000000-0005-0000-0000-000087590000}"/>
    <cellStyle name="Note 2 4 3 7 2 4" xfId="23125" xr:uid="{00000000-0005-0000-0000-000088590000}"/>
    <cellStyle name="Note 2 4 3 7 2 5" xfId="23126" xr:uid="{00000000-0005-0000-0000-000089590000}"/>
    <cellStyle name="Note 2 4 3 7 2 6" xfId="23127" xr:uid="{00000000-0005-0000-0000-00008A590000}"/>
    <cellStyle name="Note 2 4 3 7 2 7" xfId="23128" xr:uid="{00000000-0005-0000-0000-00008B590000}"/>
    <cellStyle name="Note 2 4 3 7 3" xfId="23129" xr:uid="{00000000-0005-0000-0000-00008C590000}"/>
    <cellStyle name="Note 2 4 3 7 4" xfId="23130" xr:uid="{00000000-0005-0000-0000-00008D590000}"/>
    <cellStyle name="Note 2 4 3 7 5" xfId="23131" xr:uid="{00000000-0005-0000-0000-00008E590000}"/>
    <cellStyle name="Note 2 4 3 8" xfId="23132" xr:uid="{00000000-0005-0000-0000-00008F590000}"/>
    <cellStyle name="Note 2 4 3 8 2" xfId="23133" xr:uid="{00000000-0005-0000-0000-000090590000}"/>
    <cellStyle name="Note 2 4 3 8 3" xfId="23134" xr:uid="{00000000-0005-0000-0000-000091590000}"/>
    <cellStyle name="Note 2 4 3 8 4" xfId="23135" xr:uid="{00000000-0005-0000-0000-000092590000}"/>
    <cellStyle name="Note 2 4 3 8 5" xfId="23136" xr:uid="{00000000-0005-0000-0000-000093590000}"/>
    <cellStyle name="Note 2 4 3 8 6" xfId="23137" xr:uid="{00000000-0005-0000-0000-000094590000}"/>
    <cellStyle name="Note 2 4 3 8 7" xfId="23138" xr:uid="{00000000-0005-0000-0000-000095590000}"/>
    <cellStyle name="Note 2 4 3 8 8" xfId="23139" xr:uid="{00000000-0005-0000-0000-000096590000}"/>
    <cellStyle name="Note 2 4 3 9" xfId="23140" xr:uid="{00000000-0005-0000-0000-000097590000}"/>
    <cellStyle name="Note 2 4 3 9 2" xfId="23141" xr:uid="{00000000-0005-0000-0000-000098590000}"/>
    <cellStyle name="Note 2 4 3 9 3" xfId="23142" xr:uid="{00000000-0005-0000-0000-000099590000}"/>
    <cellStyle name="Note 2 4 3 9 4" xfId="23143" xr:uid="{00000000-0005-0000-0000-00009A590000}"/>
    <cellStyle name="Note 2 4 3 9 5" xfId="23144" xr:uid="{00000000-0005-0000-0000-00009B590000}"/>
    <cellStyle name="Note 2 4 3 9 6" xfId="23145" xr:uid="{00000000-0005-0000-0000-00009C590000}"/>
    <cellStyle name="Note 2 4 3 9 7" xfId="23146" xr:uid="{00000000-0005-0000-0000-00009D590000}"/>
    <cellStyle name="Note 2 4 4" xfId="23147" xr:uid="{00000000-0005-0000-0000-00009E590000}"/>
    <cellStyle name="Note 2 4 4 10" xfId="23148" xr:uid="{00000000-0005-0000-0000-00009F590000}"/>
    <cellStyle name="Note 2 4 4 10 2" xfId="23149" xr:uid="{00000000-0005-0000-0000-0000A0590000}"/>
    <cellStyle name="Note 2 4 4 10 3" xfId="23150" xr:uid="{00000000-0005-0000-0000-0000A1590000}"/>
    <cellStyle name="Note 2 4 4 10 4" xfId="23151" xr:uid="{00000000-0005-0000-0000-0000A2590000}"/>
    <cellStyle name="Note 2 4 4 10 5" xfId="23152" xr:uid="{00000000-0005-0000-0000-0000A3590000}"/>
    <cellStyle name="Note 2 4 4 11" xfId="23153" xr:uid="{00000000-0005-0000-0000-0000A4590000}"/>
    <cellStyle name="Note 2 4 4 11 2" xfId="23154" xr:uid="{00000000-0005-0000-0000-0000A5590000}"/>
    <cellStyle name="Note 2 4 4 11 3" xfId="23155" xr:uid="{00000000-0005-0000-0000-0000A6590000}"/>
    <cellStyle name="Note 2 4 4 11 4" xfId="23156" xr:uid="{00000000-0005-0000-0000-0000A7590000}"/>
    <cellStyle name="Note 2 4 4 11 5" xfId="23157" xr:uid="{00000000-0005-0000-0000-0000A8590000}"/>
    <cellStyle name="Note 2 4 4 12" xfId="23158" xr:uid="{00000000-0005-0000-0000-0000A9590000}"/>
    <cellStyle name="Note 2 4 4 12 2" xfId="23159" xr:uid="{00000000-0005-0000-0000-0000AA590000}"/>
    <cellStyle name="Note 2 4 4 12 3" xfId="23160" xr:uid="{00000000-0005-0000-0000-0000AB590000}"/>
    <cellStyle name="Note 2 4 4 12 4" xfId="23161" xr:uid="{00000000-0005-0000-0000-0000AC590000}"/>
    <cellStyle name="Note 2 4 4 12 5" xfId="23162" xr:uid="{00000000-0005-0000-0000-0000AD590000}"/>
    <cellStyle name="Note 2 4 4 13" xfId="23163" xr:uid="{00000000-0005-0000-0000-0000AE590000}"/>
    <cellStyle name="Note 2 4 4 13 2" xfId="23164" xr:uid="{00000000-0005-0000-0000-0000AF590000}"/>
    <cellStyle name="Note 2 4 4 13 3" xfId="23165" xr:uid="{00000000-0005-0000-0000-0000B0590000}"/>
    <cellStyle name="Note 2 4 4 13 4" xfId="23166" xr:uid="{00000000-0005-0000-0000-0000B1590000}"/>
    <cellStyle name="Note 2 4 4 13 5" xfId="23167" xr:uid="{00000000-0005-0000-0000-0000B2590000}"/>
    <cellStyle name="Note 2 4 4 14" xfId="23168" xr:uid="{00000000-0005-0000-0000-0000B3590000}"/>
    <cellStyle name="Note 2 4 4 14 2" xfId="23169" xr:uid="{00000000-0005-0000-0000-0000B4590000}"/>
    <cellStyle name="Note 2 4 4 14 3" xfId="23170" xr:uid="{00000000-0005-0000-0000-0000B5590000}"/>
    <cellStyle name="Note 2 4 4 14 4" xfId="23171" xr:uid="{00000000-0005-0000-0000-0000B6590000}"/>
    <cellStyle name="Note 2 4 4 14 5" xfId="23172" xr:uid="{00000000-0005-0000-0000-0000B7590000}"/>
    <cellStyle name="Note 2 4 4 15" xfId="23173" xr:uid="{00000000-0005-0000-0000-0000B8590000}"/>
    <cellStyle name="Note 2 4 4 15 2" xfId="23174" xr:uid="{00000000-0005-0000-0000-0000B9590000}"/>
    <cellStyle name="Note 2 4 4 15 3" xfId="23175" xr:uid="{00000000-0005-0000-0000-0000BA590000}"/>
    <cellStyle name="Note 2 4 4 15 4" xfId="23176" xr:uid="{00000000-0005-0000-0000-0000BB590000}"/>
    <cellStyle name="Note 2 4 4 15 5" xfId="23177" xr:uid="{00000000-0005-0000-0000-0000BC590000}"/>
    <cellStyle name="Note 2 4 4 16" xfId="23178" xr:uid="{00000000-0005-0000-0000-0000BD590000}"/>
    <cellStyle name="Note 2 4 4 16 2" xfId="23179" xr:uid="{00000000-0005-0000-0000-0000BE590000}"/>
    <cellStyle name="Note 2 4 4 16 3" xfId="23180" xr:uid="{00000000-0005-0000-0000-0000BF590000}"/>
    <cellStyle name="Note 2 4 4 16 4" xfId="23181" xr:uid="{00000000-0005-0000-0000-0000C0590000}"/>
    <cellStyle name="Note 2 4 4 16 5" xfId="23182" xr:uid="{00000000-0005-0000-0000-0000C1590000}"/>
    <cellStyle name="Note 2 4 4 17" xfId="23183" xr:uid="{00000000-0005-0000-0000-0000C2590000}"/>
    <cellStyle name="Note 2 4 4 17 2" xfId="23184" xr:uid="{00000000-0005-0000-0000-0000C3590000}"/>
    <cellStyle name="Note 2 4 4 17 3" xfId="23185" xr:uid="{00000000-0005-0000-0000-0000C4590000}"/>
    <cellStyle name="Note 2 4 4 17 4" xfId="23186" xr:uid="{00000000-0005-0000-0000-0000C5590000}"/>
    <cellStyle name="Note 2 4 4 17 5" xfId="23187" xr:uid="{00000000-0005-0000-0000-0000C6590000}"/>
    <cellStyle name="Note 2 4 4 18" xfId="23188" xr:uid="{00000000-0005-0000-0000-0000C7590000}"/>
    <cellStyle name="Note 2 4 4 2" xfId="23189" xr:uid="{00000000-0005-0000-0000-0000C8590000}"/>
    <cellStyle name="Note 2 4 4 2 10" xfId="23190" xr:uid="{00000000-0005-0000-0000-0000C9590000}"/>
    <cellStyle name="Note 2 4 4 2 10 2" xfId="23191" xr:uid="{00000000-0005-0000-0000-0000CA590000}"/>
    <cellStyle name="Note 2 4 4 2 10 3" xfId="23192" xr:uid="{00000000-0005-0000-0000-0000CB590000}"/>
    <cellStyle name="Note 2 4 4 2 10 4" xfId="23193" xr:uid="{00000000-0005-0000-0000-0000CC590000}"/>
    <cellStyle name="Note 2 4 4 2 10 5" xfId="23194" xr:uid="{00000000-0005-0000-0000-0000CD590000}"/>
    <cellStyle name="Note 2 4 4 2 11" xfId="23195" xr:uid="{00000000-0005-0000-0000-0000CE590000}"/>
    <cellStyle name="Note 2 4 4 2 11 2" xfId="23196" xr:uid="{00000000-0005-0000-0000-0000CF590000}"/>
    <cellStyle name="Note 2 4 4 2 11 3" xfId="23197" xr:uid="{00000000-0005-0000-0000-0000D0590000}"/>
    <cellStyle name="Note 2 4 4 2 11 4" xfId="23198" xr:uid="{00000000-0005-0000-0000-0000D1590000}"/>
    <cellStyle name="Note 2 4 4 2 11 5" xfId="23199" xr:uid="{00000000-0005-0000-0000-0000D2590000}"/>
    <cellStyle name="Note 2 4 4 2 12" xfId="23200" xr:uid="{00000000-0005-0000-0000-0000D3590000}"/>
    <cellStyle name="Note 2 4 4 2 12 2" xfId="23201" xr:uid="{00000000-0005-0000-0000-0000D4590000}"/>
    <cellStyle name="Note 2 4 4 2 12 3" xfId="23202" xr:uid="{00000000-0005-0000-0000-0000D5590000}"/>
    <cellStyle name="Note 2 4 4 2 12 4" xfId="23203" xr:uid="{00000000-0005-0000-0000-0000D6590000}"/>
    <cellStyle name="Note 2 4 4 2 12 5" xfId="23204" xr:uid="{00000000-0005-0000-0000-0000D7590000}"/>
    <cellStyle name="Note 2 4 4 2 13" xfId="23205" xr:uid="{00000000-0005-0000-0000-0000D8590000}"/>
    <cellStyle name="Note 2 4 4 2 13 2" xfId="23206" xr:uid="{00000000-0005-0000-0000-0000D9590000}"/>
    <cellStyle name="Note 2 4 4 2 13 3" xfId="23207" xr:uid="{00000000-0005-0000-0000-0000DA590000}"/>
    <cellStyle name="Note 2 4 4 2 13 4" xfId="23208" xr:uid="{00000000-0005-0000-0000-0000DB590000}"/>
    <cellStyle name="Note 2 4 4 2 13 5" xfId="23209" xr:uid="{00000000-0005-0000-0000-0000DC590000}"/>
    <cellStyle name="Note 2 4 4 2 14" xfId="23210" xr:uid="{00000000-0005-0000-0000-0000DD590000}"/>
    <cellStyle name="Note 2 4 4 2 14 2" xfId="23211" xr:uid="{00000000-0005-0000-0000-0000DE590000}"/>
    <cellStyle name="Note 2 4 4 2 14 3" xfId="23212" xr:uid="{00000000-0005-0000-0000-0000DF590000}"/>
    <cellStyle name="Note 2 4 4 2 14 4" xfId="23213" xr:uid="{00000000-0005-0000-0000-0000E0590000}"/>
    <cellStyle name="Note 2 4 4 2 14 5" xfId="23214" xr:uid="{00000000-0005-0000-0000-0000E1590000}"/>
    <cellStyle name="Note 2 4 4 2 15" xfId="23215" xr:uid="{00000000-0005-0000-0000-0000E2590000}"/>
    <cellStyle name="Note 2 4 4 2 15 2" xfId="23216" xr:uid="{00000000-0005-0000-0000-0000E3590000}"/>
    <cellStyle name="Note 2 4 4 2 15 3" xfId="23217" xr:uid="{00000000-0005-0000-0000-0000E4590000}"/>
    <cellStyle name="Note 2 4 4 2 15 4" xfId="23218" xr:uid="{00000000-0005-0000-0000-0000E5590000}"/>
    <cellStyle name="Note 2 4 4 2 15 5" xfId="23219" xr:uid="{00000000-0005-0000-0000-0000E6590000}"/>
    <cellStyle name="Note 2 4 4 2 16" xfId="23220" xr:uid="{00000000-0005-0000-0000-0000E7590000}"/>
    <cellStyle name="Note 2 4 4 2 16 2" xfId="23221" xr:uid="{00000000-0005-0000-0000-0000E8590000}"/>
    <cellStyle name="Note 2 4 4 2 16 3" xfId="23222" xr:uid="{00000000-0005-0000-0000-0000E9590000}"/>
    <cellStyle name="Note 2 4 4 2 16 4" xfId="23223" xr:uid="{00000000-0005-0000-0000-0000EA590000}"/>
    <cellStyle name="Note 2 4 4 2 16 5" xfId="23224" xr:uid="{00000000-0005-0000-0000-0000EB590000}"/>
    <cellStyle name="Note 2 4 4 2 17" xfId="23225" xr:uid="{00000000-0005-0000-0000-0000EC590000}"/>
    <cellStyle name="Note 2 4 4 2 17 2" xfId="23226" xr:uid="{00000000-0005-0000-0000-0000ED590000}"/>
    <cellStyle name="Note 2 4 4 2 17 3" xfId="23227" xr:uid="{00000000-0005-0000-0000-0000EE590000}"/>
    <cellStyle name="Note 2 4 4 2 17 4" xfId="23228" xr:uid="{00000000-0005-0000-0000-0000EF590000}"/>
    <cellStyle name="Note 2 4 4 2 17 5" xfId="23229" xr:uid="{00000000-0005-0000-0000-0000F0590000}"/>
    <cellStyle name="Note 2 4 4 2 18" xfId="23230" xr:uid="{00000000-0005-0000-0000-0000F1590000}"/>
    <cellStyle name="Note 2 4 4 2 2" xfId="23231" xr:uid="{00000000-0005-0000-0000-0000F2590000}"/>
    <cellStyle name="Note 2 4 4 2 2 2" xfId="23232" xr:uid="{00000000-0005-0000-0000-0000F3590000}"/>
    <cellStyle name="Note 2 4 4 2 2 2 2" xfId="23233" xr:uid="{00000000-0005-0000-0000-0000F4590000}"/>
    <cellStyle name="Note 2 4 4 2 2 2 3" xfId="23234" xr:uid="{00000000-0005-0000-0000-0000F5590000}"/>
    <cellStyle name="Note 2 4 4 2 2 2 4" xfId="23235" xr:uid="{00000000-0005-0000-0000-0000F6590000}"/>
    <cellStyle name="Note 2 4 4 2 2 2 5" xfId="23236" xr:uid="{00000000-0005-0000-0000-0000F7590000}"/>
    <cellStyle name="Note 2 4 4 2 2 2 6" xfId="23237" xr:uid="{00000000-0005-0000-0000-0000F8590000}"/>
    <cellStyle name="Note 2 4 4 2 2 2 7" xfId="23238" xr:uid="{00000000-0005-0000-0000-0000F9590000}"/>
    <cellStyle name="Note 2 4 4 2 2 3" xfId="23239" xr:uid="{00000000-0005-0000-0000-0000FA590000}"/>
    <cellStyle name="Note 2 4 4 2 2 4" xfId="23240" xr:uid="{00000000-0005-0000-0000-0000FB590000}"/>
    <cellStyle name="Note 2 4 4 2 2 5" xfId="23241" xr:uid="{00000000-0005-0000-0000-0000FC590000}"/>
    <cellStyle name="Note 2 4 4 2 3" xfId="23242" xr:uid="{00000000-0005-0000-0000-0000FD590000}"/>
    <cellStyle name="Note 2 4 4 2 3 2" xfId="23243" xr:uid="{00000000-0005-0000-0000-0000FE590000}"/>
    <cellStyle name="Note 2 4 4 2 3 2 2" xfId="23244" xr:uid="{00000000-0005-0000-0000-0000FF590000}"/>
    <cellStyle name="Note 2 4 4 2 3 2 3" xfId="23245" xr:uid="{00000000-0005-0000-0000-0000005A0000}"/>
    <cellStyle name="Note 2 4 4 2 3 2 4" xfId="23246" xr:uid="{00000000-0005-0000-0000-0000015A0000}"/>
    <cellStyle name="Note 2 4 4 2 3 2 5" xfId="23247" xr:uid="{00000000-0005-0000-0000-0000025A0000}"/>
    <cellStyle name="Note 2 4 4 2 3 2 6" xfId="23248" xr:uid="{00000000-0005-0000-0000-0000035A0000}"/>
    <cellStyle name="Note 2 4 4 2 3 2 7" xfId="23249" xr:uid="{00000000-0005-0000-0000-0000045A0000}"/>
    <cellStyle name="Note 2 4 4 2 3 3" xfId="23250" xr:uid="{00000000-0005-0000-0000-0000055A0000}"/>
    <cellStyle name="Note 2 4 4 2 3 4" xfId="23251" xr:uid="{00000000-0005-0000-0000-0000065A0000}"/>
    <cellStyle name="Note 2 4 4 2 3 5" xfId="23252" xr:uid="{00000000-0005-0000-0000-0000075A0000}"/>
    <cellStyle name="Note 2 4 4 2 4" xfId="23253" xr:uid="{00000000-0005-0000-0000-0000085A0000}"/>
    <cellStyle name="Note 2 4 4 2 4 2" xfId="23254" xr:uid="{00000000-0005-0000-0000-0000095A0000}"/>
    <cellStyle name="Note 2 4 4 2 4 2 2" xfId="23255" xr:uid="{00000000-0005-0000-0000-00000A5A0000}"/>
    <cellStyle name="Note 2 4 4 2 4 2 3" xfId="23256" xr:uid="{00000000-0005-0000-0000-00000B5A0000}"/>
    <cellStyle name="Note 2 4 4 2 4 2 4" xfId="23257" xr:uid="{00000000-0005-0000-0000-00000C5A0000}"/>
    <cellStyle name="Note 2 4 4 2 4 2 5" xfId="23258" xr:uid="{00000000-0005-0000-0000-00000D5A0000}"/>
    <cellStyle name="Note 2 4 4 2 4 2 6" xfId="23259" xr:uid="{00000000-0005-0000-0000-00000E5A0000}"/>
    <cellStyle name="Note 2 4 4 2 4 2 7" xfId="23260" xr:uid="{00000000-0005-0000-0000-00000F5A0000}"/>
    <cellStyle name="Note 2 4 4 2 4 3" xfId="23261" xr:uid="{00000000-0005-0000-0000-0000105A0000}"/>
    <cellStyle name="Note 2 4 4 2 4 4" xfId="23262" xr:uid="{00000000-0005-0000-0000-0000115A0000}"/>
    <cellStyle name="Note 2 4 4 2 4 5" xfId="23263" xr:uid="{00000000-0005-0000-0000-0000125A0000}"/>
    <cellStyle name="Note 2 4 4 2 5" xfId="23264" xr:uid="{00000000-0005-0000-0000-0000135A0000}"/>
    <cellStyle name="Note 2 4 4 2 5 2" xfId="23265" xr:uid="{00000000-0005-0000-0000-0000145A0000}"/>
    <cellStyle name="Note 2 4 4 2 5 3" xfId="23266" xr:uid="{00000000-0005-0000-0000-0000155A0000}"/>
    <cellStyle name="Note 2 4 4 2 5 4" xfId="23267" xr:uid="{00000000-0005-0000-0000-0000165A0000}"/>
    <cellStyle name="Note 2 4 4 2 5 5" xfId="23268" xr:uid="{00000000-0005-0000-0000-0000175A0000}"/>
    <cellStyle name="Note 2 4 4 2 5 6" xfId="23269" xr:uid="{00000000-0005-0000-0000-0000185A0000}"/>
    <cellStyle name="Note 2 4 4 2 5 7" xfId="23270" xr:uid="{00000000-0005-0000-0000-0000195A0000}"/>
    <cellStyle name="Note 2 4 4 2 5 8" xfId="23271" xr:uid="{00000000-0005-0000-0000-00001A5A0000}"/>
    <cellStyle name="Note 2 4 4 2 6" xfId="23272" xr:uid="{00000000-0005-0000-0000-00001B5A0000}"/>
    <cellStyle name="Note 2 4 4 2 6 2" xfId="23273" xr:uid="{00000000-0005-0000-0000-00001C5A0000}"/>
    <cellStyle name="Note 2 4 4 2 6 3" xfId="23274" xr:uid="{00000000-0005-0000-0000-00001D5A0000}"/>
    <cellStyle name="Note 2 4 4 2 6 4" xfId="23275" xr:uid="{00000000-0005-0000-0000-00001E5A0000}"/>
    <cellStyle name="Note 2 4 4 2 6 5" xfId="23276" xr:uid="{00000000-0005-0000-0000-00001F5A0000}"/>
    <cellStyle name="Note 2 4 4 2 6 6" xfId="23277" xr:uid="{00000000-0005-0000-0000-0000205A0000}"/>
    <cellStyle name="Note 2 4 4 2 6 7" xfId="23278" xr:uid="{00000000-0005-0000-0000-0000215A0000}"/>
    <cellStyle name="Note 2 4 4 2 7" xfId="23279" xr:uid="{00000000-0005-0000-0000-0000225A0000}"/>
    <cellStyle name="Note 2 4 4 2 7 2" xfId="23280" xr:uid="{00000000-0005-0000-0000-0000235A0000}"/>
    <cellStyle name="Note 2 4 4 2 7 3" xfId="23281" xr:uid="{00000000-0005-0000-0000-0000245A0000}"/>
    <cellStyle name="Note 2 4 4 2 7 4" xfId="23282" xr:uid="{00000000-0005-0000-0000-0000255A0000}"/>
    <cellStyle name="Note 2 4 4 2 7 5" xfId="23283" xr:uid="{00000000-0005-0000-0000-0000265A0000}"/>
    <cellStyle name="Note 2 4 4 2 8" xfId="23284" xr:uid="{00000000-0005-0000-0000-0000275A0000}"/>
    <cellStyle name="Note 2 4 4 2 8 2" xfId="23285" xr:uid="{00000000-0005-0000-0000-0000285A0000}"/>
    <cellStyle name="Note 2 4 4 2 8 3" xfId="23286" xr:uid="{00000000-0005-0000-0000-0000295A0000}"/>
    <cellStyle name="Note 2 4 4 2 8 4" xfId="23287" xr:uid="{00000000-0005-0000-0000-00002A5A0000}"/>
    <cellStyle name="Note 2 4 4 2 8 5" xfId="23288" xr:uid="{00000000-0005-0000-0000-00002B5A0000}"/>
    <cellStyle name="Note 2 4 4 2 9" xfId="23289" xr:uid="{00000000-0005-0000-0000-00002C5A0000}"/>
    <cellStyle name="Note 2 4 4 2 9 2" xfId="23290" xr:uid="{00000000-0005-0000-0000-00002D5A0000}"/>
    <cellStyle name="Note 2 4 4 2 9 3" xfId="23291" xr:uid="{00000000-0005-0000-0000-00002E5A0000}"/>
    <cellStyle name="Note 2 4 4 2 9 4" xfId="23292" xr:uid="{00000000-0005-0000-0000-00002F5A0000}"/>
    <cellStyle name="Note 2 4 4 2 9 5" xfId="23293" xr:uid="{00000000-0005-0000-0000-0000305A0000}"/>
    <cellStyle name="Note 2 4 4 3" xfId="23294" xr:uid="{00000000-0005-0000-0000-0000315A0000}"/>
    <cellStyle name="Note 2 4 4 3 10" xfId="23295" xr:uid="{00000000-0005-0000-0000-0000325A0000}"/>
    <cellStyle name="Note 2 4 4 3 2" xfId="23296" xr:uid="{00000000-0005-0000-0000-0000335A0000}"/>
    <cellStyle name="Note 2 4 4 3 2 2" xfId="23297" xr:uid="{00000000-0005-0000-0000-0000345A0000}"/>
    <cellStyle name="Note 2 4 4 3 2 2 2" xfId="23298" xr:uid="{00000000-0005-0000-0000-0000355A0000}"/>
    <cellStyle name="Note 2 4 4 3 2 2 3" xfId="23299" xr:uid="{00000000-0005-0000-0000-0000365A0000}"/>
    <cellStyle name="Note 2 4 4 3 2 2 4" xfId="23300" xr:uid="{00000000-0005-0000-0000-0000375A0000}"/>
    <cellStyle name="Note 2 4 4 3 2 2 5" xfId="23301" xr:uid="{00000000-0005-0000-0000-0000385A0000}"/>
    <cellStyle name="Note 2 4 4 3 2 2 6" xfId="23302" xr:uid="{00000000-0005-0000-0000-0000395A0000}"/>
    <cellStyle name="Note 2 4 4 3 2 2 7" xfId="23303" xr:uid="{00000000-0005-0000-0000-00003A5A0000}"/>
    <cellStyle name="Note 2 4 4 3 2 3" xfId="23304" xr:uid="{00000000-0005-0000-0000-00003B5A0000}"/>
    <cellStyle name="Note 2 4 4 3 2 4" xfId="23305" xr:uid="{00000000-0005-0000-0000-00003C5A0000}"/>
    <cellStyle name="Note 2 4 4 3 3" xfId="23306" xr:uid="{00000000-0005-0000-0000-00003D5A0000}"/>
    <cellStyle name="Note 2 4 4 3 3 2" xfId="23307" xr:uid="{00000000-0005-0000-0000-00003E5A0000}"/>
    <cellStyle name="Note 2 4 4 3 3 2 2" xfId="23308" xr:uid="{00000000-0005-0000-0000-00003F5A0000}"/>
    <cellStyle name="Note 2 4 4 3 3 2 3" xfId="23309" xr:uid="{00000000-0005-0000-0000-0000405A0000}"/>
    <cellStyle name="Note 2 4 4 3 3 2 4" xfId="23310" xr:uid="{00000000-0005-0000-0000-0000415A0000}"/>
    <cellStyle name="Note 2 4 4 3 3 2 5" xfId="23311" xr:uid="{00000000-0005-0000-0000-0000425A0000}"/>
    <cellStyle name="Note 2 4 4 3 3 2 6" xfId="23312" xr:uid="{00000000-0005-0000-0000-0000435A0000}"/>
    <cellStyle name="Note 2 4 4 3 3 2 7" xfId="23313" xr:uid="{00000000-0005-0000-0000-0000445A0000}"/>
    <cellStyle name="Note 2 4 4 3 3 3" xfId="23314" xr:uid="{00000000-0005-0000-0000-0000455A0000}"/>
    <cellStyle name="Note 2 4 4 3 3 4" xfId="23315" xr:uid="{00000000-0005-0000-0000-0000465A0000}"/>
    <cellStyle name="Note 2 4 4 3 4" xfId="23316" xr:uid="{00000000-0005-0000-0000-0000475A0000}"/>
    <cellStyle name="Note 2 4 4 3 4 2" xfId="23317" xr:uid="{00000000-0005-0000-0000-0000485A0000}"/>
    <cellStyle name="Note 2 4 4 3 4 2 2" xfId="23318" xr:uid="{00000000-0005-0000-0000-0000495A0000}"/>
    <cellStyle name="Note 2 4 4 3 4 2 3" xfId="23319" xr:uid="{00000000-0005-0000-0000-00004A5A0000}"/>
    <cellStyle name="Note 2 4 4 3 4 2 4" xfId="23320" xr:uid="{00000000-0005-0000-0000-00004B5A0000}"/>
    <cellStyle name="Note 2 4 4 3 4 2 5" xfId="23321" xr:uid="{00000000-0005-0000-0000-00004C5A0000}"/>
    <cellStyle name="Note 2 4 4 3 4 2 6" xfId="23322" xr:uid="{00000000-0005-0000-0000-00004D5A0000}"/>
    <cellStyle name="Note 2 4 4 3 4 2 7" xfId="23323" xr:uid="{00000000-0005-0000-0000-00004E5A0000}"/>
    <cellStyle name="Note 2 4 4 3 4 3" xfId="23324" xr:uid="{00000000-0005-0000-0000-00004F5A0000}"/>
    <cellStyle name="Note 2 4 4 3 4 4" xfId="23325" xr:uid="{00000000-0005-0000-0000-0000505A0000}"/>
    <cellStyle name="Note 2 4 4 3 5" xfId="23326" xr:uid="{00000000-0005-0000-0000-0000515A0000}"/>
    <cellStyle name="Note 2 4 4 3 5 2" xfId="23327" xr:uid="{00000000-0005-0000-0000-0000525A0000}"/>
    <cellStyle name="Note 2 4 4 3 5 3" xfId="23328" xr:uid="{00000000-0005-0000-0000-0000535A0000}"/>
    <cellStyle name="Note 2 4 4 3 5 4" xfId="23329" xr:uid="{00000000-0005-0000-0000-0000545A0000}"/>
    <cellStyle name="Note 2 4 4 3 5 5" xfId="23330" xr:uid="{00000000-0005-0000-0000-0000555A0000}"/>
    <cellStyle name="Note 2 4 4 3 5 6" xfId="23331" xr:uid="{00000000-0005-0000-0000-0000565A0000}"/>
    <cellStyle name="Note 2 4 4 3 5 7" xfId="23332" xr:uid="{00000000-0005-0000-0000-0000575A0000}"/>
    <cellStyle name="Note 2 4 4 3 5 8" xfId="23333" xr:uid="{00000000-0005-0000-0000-0000585A0000}"/>
    <cellStyle name="Note 2 4 4 3 6" xfId="23334" xr:uid="{00000000-0005-0000-0000-0000595A0000}"/>
    <cellStyle name="Note 2 4 4 3 6 2" xfId="23335" xr:uid="{00000000-0005-0000-0000-00005A5A0000}"/>
    <cellStyle name="Note 2 4 4 3 6 3" xfId="23336" xr:uid="{00000000-0005-0000-0000-00005B5A0000}"/>
    <cellStyle name="Note 2 4 4 3 6 4" xfId="23337" xr:uid="{00000000-0005-0000-0000-00005C5A0000}"/>
    <cellStyle name="Note 2 4 4 3 6 5" xfId="23338" xr:uid="{00000000-0005-0000-0000-00005D5A0000}"/>
    <cellStyle name="Note 2 4 4 3 6 6" xfId="23339" xr:uid="{00000000-0005-0000-0000-00005E5A0000}"/>
    <cellStyle name="Note 2 4 4 3 6 7" xfId="23340" xr:uid="{00000000-0005-0000-0000-00005F5A0000}"/>
    <cellStyle name="Note 2 4 4 3 7" xfId="23341" xr:uid="{00000000-0005-0000-0000-0000605A0000}"/>
    <cellStyle name="Note 2 4 4 3 8" xfId="23342" xr:uid="{00000000-0005-0000-0000-0000615A0000}"/>
    <cellStyle name="Note 2 4 4 3 9" xfId="23343" xr:uid="{00000000-0005-0000-0000-0000625A0000}"/>
    <cellStyle name="Note 2 4 4 4" xfId="23344" xr:uid="{00000000-0005-0000-0000-0000635A0000}"/>
    <cellStyle name="Note 2 4 4 4 2" xfId="23345" xr:uid="{00000000-0005-0000-0000-0000645A0000}"/>
    <cellStyle name="Note 2 4 4 4 2 2" xfId="23346" xr:uid="{00000000-0005-0000-0000-0000655A0000}"/>
    <cellStyle name="Note 2 4 4 4 2 3" xfId="23347" xr:uid="{00000000-0005-0000-0000-0000665A0000}"/>
    <cellStyle name="Note 2 4 4 4 2 4" xfId="23348" xr:uid="{00000000-0005-0000-0000-0000675A0000}"/>
    <cellStyle name="Note 2 4 4 4 2 5" xfId="23349" xr:uid="{00000000-0005-0000-0000-0000685A0000}"/>
    <cellStyle name="Note 2 4 4 4 2 6" xfId="23350" xr:uid="{00000000-0005-0000-0000-0000695A0000}"/>
    <cellStyle name="Note 2 4 4 4 2 7" xfId="23351" xr:uid="{00000000-0005-0000-0000-00006A5A0000}"/>
    <cellStyle name="Note 2 4 4 4 3" xfId="23352" xr:uid="{00000000-0005-0000-0000-00006B5A0000}"/>
    <cellStyle name="Note 2 4 4 4 4" xfId="23353" xr:uid="{00000000-0005-0000-0000-00006C5A0000}"/>
    <cellStyle name="Note 2 4 4 4 5" xfId="23354" xr:uid="{00000000-0005-0000-0000-00006D5A0000}"/>
    <cellStyle name="Note 2 4 4 5" xfId="23355" xr:uid="{00000000-0005-0000-0000-00006E5A0000}"/>
    <cellStyle name="Note 2 4 4 5 2" xfId="23356" xr:uid="{00000000-0005-0000-0000-00006F5A0000}"/>
    <cellStyle name="Note 2 4 4 5 2 2" xfId="23357" xr:uid="{00000000-0005-0000-0000-0000705A0000}"/>
    <cellStyle name="Note 2 4 4 5 2 3" xfId="23358" xr:uid="{00000000-0005-0000-0000-0000715A0000}"/>
    <cellStyle name="Note 2 4 4 5 2 4" xfId="23359" xr:uid="{00000000-0005-0000-0000-0000725A0000}"/>
    <cellStyle name="Note 2 4 4 5 2 5" xfId="23360" xr:uid="{00000000-0005-0000-0000-0000735A0000}"/>
    <cellStyle name="Note 2 4 4 5 2 6" xfId="23361" xr:uid="{00000000-0005-0000-0000-0000745A0000}"/>
    <cellStyle name="Note 2 4 4 5 2 7" xfId="23362" xr:uid="{00000000-0005-0000-0000-0000755A0000}"/>
    <cellStyle name="Note 2 4 4 5 3" xfId="23363" xr:uid="{00000000-0005-0000-0000-0000765A0000}"/>
    <cellStyle name="Note 2 4 4 5 4" xfId="23364" xr:uid="{00000000-0005-0000-0000-0000775A0000}"/>
    <cellStyle name="Note 2 4 4 5 5" xfId="23365" xr:uid="{00000000-0005-0000-0000-0000785A0000}"/>
    <cellStyle name="Note 2 4 4 6" xfId="23366" xr:uid="{00000000-0005-0000-0000-0000795A0000}"/>
    <cellStyle name="Note 2 4 4 6 2" xfId="23367" xr:uid="{00000000-0005-0000-0000-00007A5A0000}"/>
    <cellStyle name="Note 2 4 4 6 2 2" xfId="23368" xr:uid="{00000000-0005-0000-0000-00007B5A0000}"/>
    <cellStyle name="Note 2 4 4 6 2 3" xfId="23369" xr:uid="{00000000-0005-0000-0000-00007C5A0000}"/>
    <cellStyle name="Note 2 4 4 6 2 4" xfId="23370" xr:uid="{00000000-0005-0000-0000-00007D5A0000}"/>
    <cellStyle name="Note 2 4 4 6 2 5" xfId="23371" xr:uid="{00000000-0005-0000-0000-00007E5A0000}"/>
    <cellStyle name="Note 2 4 4 6 2 6" xfId="23372" xr:uid="{00000000-0005-0000-0000-00007F5A0000}"/>
    <cellStyle name="Note 2 4 4 6 2 7" xfId="23373" xr:uid="{00000000-0005-0000-0000-0000805A0000}"/>
    <cellStyle name="Note 2 4 4 6 3" xfId="23374" xr:uid="{00000000-0005-0000-0000-0000815A0000}"/>
    <cellStyle name="Note 2 4 4 6 4" xfId="23375" xr:uid="{00000000-0005-0000-0000-0000825A0000}"/>
    <cellStyle name="Note 2 4 4 6 5" xfId="23376" xr:uid="{00000000-0005-0000-0000-0000835A0000}"/>
    <cellStyle name="Note 2 4 4 7" xfId="23377" xr:uid="{00000000-0005-0000-0000-0000845A0000}"/>
    <cellStyle name="Note 2 4 4 7 2" xfId="23378" xr:uid="{00000000-0005-0000-0000-0000855A0000}"/>
    <cellStyle name="Note 2 4 4 7 2 2" xfId="23379" xr:uid="{00000000-0005-0000-0000-0000865A0000}"/>
    <cellStyle name="Note 2 4 4 7 2 3" xfId="23380" xr:uid="{00000000-0005-0000-0000-0000875A0000}"/>
    <cellStyle name="Note 2 4 4 7 2 4" xfId="23381" xr:uid="{00000000-0005-0000-0000-0000885A0000}"/>
    <cellStyle name="Note 2 4 4 7 2 5" xfId="23382" xr:uid="{00000000-0005-0000-0000-0000895A0000}"/>
    <cellStyle name="Note 2 4 4 7 2 6" xfId="23383" xr:uid="{00000000-0005-0000-0000-00008A5A0000}"/>
    <cellStyle name="Note 2 4 4 7 2 7" xfId="23384" xr:uid="{00000000-0005-0000-0000-00008B5A0000}"/>
    <cellStyle name="Note 2 4 4 7 3" xfId="23385" xr:uid="{00000000-0005-0000-0000-00008C5A0000}"/>
    <cellStyle name="Note 2 4 4 7 4" xfId="23386" xr:uid="{00000000-0005-0000-0000-00008D5A0000}"/>
    <cellStyle name="Note 2 4 4 7 5" xfId="23387" xr:uid="{00000000-0005-0000-0000-00008E5A0000}"/>
    <cellStyle name="Note 2 4 4 8" xfId="23388" xr:uid="{00000000-0005-0000-0000-00008F5A0000}"/>
    <cellStyle name="Note 2 4 4 8 2" xfId="23389" xr:uid="{00000000-0005-0000-0000-0000905A0000}"/>
    <cellStyle name="Note 2 4 4 8 3" xfId="23390" xr:uid="{00000000-0005-0000-0000-0000915A0000}"/>
    <cellStyle name="Note 2 4 4 8 4" xfId="23391" xr:uid="{00000000-0005-0000-0000-0000925A0000}"/>
    <cellStyle name="Note 2 4 4 8 5" xfId="23392" xr:uid="{00000000-0005-0000-0000-0000935A0000}"/>
    <cellStyle name="Note 2 4 4 8 6" xfId="23393" xr:uid="{00000000-0005-0000-0000-0000945A0000}"/>
    <cellStyle name="Note 2 4 4 8 7" xfId="23394" xr:uid="{00000000-0005-0000-0000-0000955A0000}"/>
    <cellStyle name="Note 2 4 4 8 8" xfId="23395" xr:uid="{00000000-0005-0000-0000-0000965A0000}"/>
    <cellStyle name="Note 2 4 4 9" xfId="23396" xr:uid="{00000000-0005-0000-0000-0000975A0000}"/>
    <cellStyle name="Note 2 4 4 9 2" xfId="23397" xr:uid="{00000000-0005-0000-0000-0000985A0000}"/>
    <cellStyle name="Note 2 4 4 9 3" xfId="23398" xr:uid="{00000000-0005-0000-0000-0000995A0000}"/>
    <cellStyle name="Note 2 4 4 9 4" xfId="23399" xr:uid="{00000000-0005-0000-0000-00009A5A0000}"/>
    <cellStyle name="Note 2 4 4 9 5" xfId="23400" xr:uid="{00000000-0005-0000-0000-00009B5A0000}"/>
    <cellStyle name="Note 2 4 4 9 6" xfId="23401" xr:uid="{00000000-0005-0000-0000-00009C5A0000}"/>
    <cellStyle name="Note 2 4 4 9 7" xfId="23402" xr:uid="{00000000-0005-0000-0000-00009D5A0000}"/>
    <cellStyle name="Note 2 4 5" xfId="23403" xr:uid="{00000000-0005-0000-0000-00009E5A0000}"/>
    <cellStyle name="Note 2 4 5 10" xfId="23404" xr:uid="{00000000-0005-0000-0000-00009F5A0000}"/>
    <cellStyle name="Note 2 4 5 10 2" xfId="23405" xr:uid="{00000000-0005-0000-0000-0000A05A0000}"/>
    <cellStyle name="Note 2 4 5 10 3" xfId="23406" xr:uid="{00000000-0005-0000-0000-0000A15A0000}"/>
    <cellStyle name="Note 2 4 5 10 4" xfId="23407" xr:uid="{00000000-0005-0000-0000-0000A25A0000}"/>
    <cellStyle name="Note 2 4 5 10 5" xfId="23408" xr:uid="{00000000-0005-0000-0000-0000A35A0000}"/>
    <cellStyle name="Note 2 4 5 11" xfId="23409" xr:uid="{00000000-0005-0000-0000-0000A45A0000}"/>
    <cellStyle name="Note 2 4 5 11 2" xfId="23410" xr:uid="{00000000-0005-0000-0000-0000A55A0000}"/>
    <cellStyle name="Note 2 4 5 11 3" xfId="23411" xr:uid="{00000000-0005-0000-0000-0000A65A0000}"/>
    <cellStyle name="Note 2 4 5 11 4" xfId="23412" xr:uid="{00000000-0005-0000-0000-0000A75A0000}"/>
    <cellStyle name="Note 2 4 5 11 5" xfId="23413" xr:uid="{00000000-0005-0000-0000-0000A85A0000}"/>
    <cellStyle name="Note 2 4 5 12" xfId="23414" xr:uid="{00000000-0005-0000-0000-0000A95A0000}"/>
    <cellStyle name="Note 2 4 5 12 2" xfId="23415" xr:uid="{00000000-0005-0000-0000-0000AA5A0000}"/>
    <cellStyle name="Note 2 4 5 12 3" xfId="23416" xr:uid="{00000000-0005-0000-0000-0000AB5A0000}"/>
    <cellStyle name="Note 2 4 5 12 4" xfId="23417" xr:uid="{00000000-0005-0000-0000-0000AC5A0000}"/>
    <cellStyle name="Note 2 4 5 12 5" xfId="23418" xr:uid="{00000000-0005-0000-0000-0000AD5A0000}"/>
    <cellStyle name="Note 2 4 5 13" xfId="23419" xr:uid="{00000000-0005-0000-0000-0000AE5A0000}"/>
    <cellStyle name="Note 2 4 5 13 2" xfId="23420" xr:uid="{00000000-0005-0000-0000-0000AF5A0000}"/>
    <cellStyle name="Note 2 4 5 13 3" xfId="23421" xr:uid="{00000000-0005-0000-0000-0000B05A0000}"/>
    <cellStyle name="Note 2 4 5 13 4" xfId="23422" xr:uid="{00000000-0005-0000-0000-0000B15A0000}"/>
    <cellStyle name="Note 2 4 5 13 5" xfId="23423" xr:uid="{00000000-0005-0000-0000-0000B25A0000}"/>
    <cellStyle name="Note 2 4 5 14" xfId="23424" xr:uid="{00000000-0005-0000-0000-0000B35A0000}"/>
    <cellStyle name="Note 2 4 5 14 2" xfId="23425" xr:uid="{00000000-0005-0000-0000-0000B45A0000}"/>
    <cellStyle name="Note 2 4 5 14 3" xfId="23426" xr:uid="{00000000-0005-0000-0000-0000B55A0000}"/>
    <cellStyle name="Note 2 4 5 14 4" xfId="23427" xr:uid="{00000000-0005-0000-0000-0000B65A0000}"/>
    <cellStyle name="Note 2 4 5 14 5" xfId="23428" xr:uid="{00000000-0005-0000-0000-0000B75A0000}"/>
    <cellStyle name="Note 2 4 5 15" xfId="23429" xr:uid="{00000000-0005-0000-0000-0000B85A0000}"/>
    <cellStyle name="Note 2 4 5 15 2" xfId="23430" xr:uid="{00000000-0005-0000-0000-0000B95A0000}"/>
    <cellStyle name="Note 2 4 5 15 3" xfId="23431" xr:uid="{00000000-0005-0000-0000-0000BA5A0000}"/>
    <cellStyle name="Note 2 4 5 15 4" xfId="23432" xr:uid="{00000000-0005-0000-0000-0000BB5A0000}"/>
    <cellStyle name="Note 2 4 5 15 5" xfId="23433" xr:uid="{00000000-0005-0000-0000-0000BC5A0000}"/>
    <cellStyle name="Note 2 4 5 16" xfId="23434" xr:uid="{00000000-0005-0000-0000-0000BD5A0000}"/>
    <cellStyle name="Note 2 4 5 16 2" xfId="23435" xr:uid="{00000000-0005-0000-0000-0000BE5A0000}"/>
    <cellStyle name="Note 2 4 5 16 3" xfId="23436" xr:uid="{00000000-0005-0000-0000-0000BF5A0000}"/>
    <cellStyle name="Note 2 4 5 16 4" xfId="23437" xr:uid="{00000000-0005-0000-0000-0000C05A0000}"/>
    <cellStyle name="Note 2 4 5 16 5" xfId="23438" xr:uid="{00000000-0005-0000-0000-0000C15A0000}"/>
    <cellStyle name="Note 2 4 5 17" xfId="23439" xr:uid="{00000000-0005-0000-0000-0000C25A0000}"/>
    <cellStyle name="Note 2 4 5 17 2" xfId="23440" xr:uid="{00000000-0005-0000-0000-0000C35A0000}"/>
    <cellStyle name="Note 2 4 5 17 3" xfId="23441" xr:uid="{00000000-0005-0000-0000-0000C45A0000}"/>
    <cellStyle name="Note 2 4 5 17 4" xfId="23442" xr:uid="{00000000-0005-0000-0000-0000C55A0000}"/>
    <cellStyle name="Note 2 4 5 17 5" xfId="23443" xr:uid="{00000000-0005-0000-0000-0000C65A0000}"/>
    <cellStyle name="Note 2 4 5 18" xfId="23444" xr:uid="{00000000-0005-0000-0000-0000C75A0000}"/>
    <cellStyle name="Note 2 4 5 2" xfId="23445" xr:uid="{00000000-0005-0000-0000-0000C85A0000}"/>
    <cellStyle name="Note 2 4 5 2 2" xfId="23446" xr:uid="{00000000-0005-0000-0000-0000C95A0000}"/>
    <cellStyle name="Note 2 4 5 2 2 2" xfId="23447" xr:uid="{00000000-0005-0000-0000-0000CA5A0000}"/>
    <cellStyle name="Note 2 4 5 2 2 3" xfId="23448" xr:uid="{00000000-0005-0000-0000-0000CB5A0000}"/>
    <cellStyle name="Note 2 4 5 2 2 4" xfId="23449" xr:uid="{00000000-0005-0000-0000-0000CC5A0000}"/>
    <cellStyle name="Note 2 4 5 2 2 5" xfId="23450" xr:uid="{00000000-0005-0000-0000-0000CD5A0000}"/>
    <cellStyle name="Note 2 4 5 2 2 6" xfId="23451" xr:uid="{00000000-0005-0000-0000-0000CE5A0000}"/>
    <cellStyle name="Note 2 4 5 2 2 7" xfId="23452" xr:uid="{00000000-0005-0000-0000-0000CF5A0000}"/>
    <cellStyle name="Note 2 4 5 2 3" xfId="23453" xr:uid="{00000000-0005-0000-0000-0000D05A0000}"/>
    <cellStyle name="Note 2 4 5 2 4" xfId="23454" xr:uid="{00000000-0005-0000-0000-0000D15A0000}"/>
    <cellStyle name="Note 2 4 5 2 5" xfId="23455" xr:uid="{00000000-0005-0000-0000-0000D25A0000}"/>
    <cellStyle name="Note 2 4 5 3" xfId="23456" xr:uid="{00000000-0005-0000-0000-0000D35A0000}"/>
    <cellStyle name="Note 2 4 5 3 2" xfId="23457" xr:uid="{00000000-0005-0000-0000-0000D45A0000}"/>
    <cellStyle name="Note 2 4 5 3 2 2" xfId="23458" xr:uid="{00000000-0005-0000-0000-0000D55A0000}"/>
    <cellStyle name="Note 2 4 5 3 2 3" xfId="23459" xr:uid="{00000000-0005-0000-0000-0000D65A0000}"/>
    <cellStyle name="Note 2 4 5 3 2 4" xfId="23460" xr:uid="{00000000-0005-0000-0000-0000D75A0000}"/>
    <cellStyle name="Note 2 4 5 3 2 5" xfId="23461" xr:uid="{00000000-0005-0000-0000-0000D85A0000}"/>
    <cellStyle name="Note 2 4 5 3 2 6" xfId="23462" xr:uid="{00000000-0005-0000-0000-0000D95A0000}"/>
    <cellStyle name="Note 2 4 5 3 2 7" xfId="23463" xr:uid="{00000000-0005-0000-0000-0000DA5A0000}"/>
    <cellStyle name="Note 2 4 5 3 3" xfId="23464" xr:uid="{00000000-0005-0000-0000-0000DB5A0000}"/>
    <cellStyle name="Note 2 4 5 3 4" xfId="23465" xr:uid="{00000000-0005-0000-0000-0000DC5A0000}"/>
    <cellStyle name="Note 2 4 5 3 5" xfId="23466" xr:uid="{00000000-0005-0000-0000-0000DD5A0000}"/>
    <cellStyle name="Note 2 4 5 4" xfId="23467" xr:uid="{00000000-0005-0000-0000-0000DE5A0000}"/>
    <cellStyle name="Note 2 4 5 4 2" xfId="23468" xr:uid="{00000000-0005-0000-0000-0000DF5A0000}"/>
    <cellStyle name="Note 2 4 5 4 2 2" xfId="23469" xr:uid="{00000000-0005-0000-0000-0000E05A0000}"/>
    <cellStyle name="Note 2 4 5 4 2 3" xfId="23470" xr:uid="{00000000-0005-0000-0000-0000E15A0000}"/>
    <cellStyle name="Note 2 4 5 4 2 4" xfId="23471" xr:uid="{00000000-0005-0000-0000-0000E25A0000}"/>
    <cellStyle name="Note 2 4 5 4 2 5" xfId="23472" xr:uid="{00000000-0005-0000-0000-0000E35A0000}"/>
    <cellStyle name="Note 2 4 5 4 2 6" xfId="23473" xr:uid="{00000000-0005-0000-0000-0000E45A0000}"/>
    <cellStyle name="Note 2 4 5 4 2 7" xfId="23474" xr:uid="{00000000-0005-0000-0000-0000E55A0000}"/>
    <cellStyle name="Note 2 4 5 4 3" xfId="23475" xr:uid="{00000000-0005-0000-0000-0000E65A0000}"/>
    <cellStyle name="Note 2 4 5 4 4" xfId="23476" xr:uid="{00000000-0005-0000-0000-0000E75A0000}"/>
    <cellStyle name="Note 2 4 5 4 5" xfId="23477" xr:uid="{00000000-0005-0000-0000-0000E85A0000}"/>
    <cellStyle name="Note 2 4 5 5" xfId="23478" xr:uid="{00000000-0005-0000-0000-0000E95A0000}"/>
    <cellStyle name="Note 2 4 5 5 2" xfId="23479" xr:uid="{00000000-0005-0000-0000-0000EA5A0000}"/>
    <cellStyle name="Note 2 4 5 5 3" xfId="23480" xr:uid="{00000000-0005-0000-0000-0000EB5A0000}"/>
    <cellStyle name="Note 2 4 5 5 4" xfId="23481" xr:uid="{00000000-0005-0000-0000-0000EC5A0000}"/>
    <cellStyle name="Note 2 4 5 5 5" xfId="23482" xr:uid="{00000000-0005-0000-0000-0000ED5A0000}"/>
    <cellStyle name="Note 2 4 5 5 6" xfId="23483" xr:uid="{00000000-0005-0000-0000-0000EE5A0000}"/>
    <cellStyle name="Note 2 4 5 5 7" xfId="23484" xr:uid="{00000000-0005-0000-0000-0000EF5A0000}"/>
    <cellStyle name="Note 2 4 5 5 8" xfId="23485" xr:uid="{00000000-0005-0000-0000-0000F05A0000}"/>
    <cellStyle name="Note 2 4 5 6" xfId="23486" xr:uid="{00000000-0005-0000-0000-0000F15A0000}"/>
    <cellStyle name="Note 2 4 5 6 2" xfId="23487" xr:uid="{00000000-0005-0000-0000-0000F25A0000}"/>
    <cellStyle name="Note 2 4 5 6 3" xfId="23488" xr:uid="{00000000-0005-0000-0000-0000F35A0000}"/>
    <cellStyle name="Note 2 4 5 6 4" xfId="23489" xr:uid="{00000000-0005-0000-0000-0000F45A0000}"/>
    <cellStyle name="Note 2 4 5 6 5" xfId="23490" xr:uid="{00000000-0005-0000-0000-0000F55A0000}"/>
    <cellStyle name="Note 2 4 5 6 6" xfId="23491" xr:uid="{00000000-0005-0000-0000-0000F65A0000}"/>
    <cellStyle name="Note 2 4 5 6 7" xfId="23492" xr:uid="{00000000-0005-0000-0000-0000F75A0000}"/>
    <cellStyle name="Note 2 4 5 7" xfId="23493" xr:uid="{00000000-0005-0000-0000-0000F85A0000}"/>
    <cellStyle name="Note 2 4 5 7 2" xfId="23494" xr:uid="{00000000-0005-0000-0000-0000F95A0000}"/>
    <cellStyle name="Note 2 4 5 7 3" xfId="23495" xr:uid="{00000000-0005-0000-0000-0000FA5A0000}"/>
    <cellStyle name="Note 2 4 5 7 4" xfId="23496" xr:uid="{00000000-0005-0000-0000-0000FB5A0000}"/>
    <cellStyle name="Note 2 4 5 7 5" xfId="23497" xr:uid="{00000000-0005-0000-0000-0000FC5A0000}"/>
    <cellStyle name="Note 2 4 5 8" xfId="23498" xr:uid="{00000000-0005-0000-0000-0000FD5A0000}"/>
    <cellStyle name="Note 2 4 5 8 2" xfId="23499" xr:uid="{00000000-0005-0000-0000-0000FE5A0000}"/>
    <cellStyle name="Note 2 4 5 8 3" xfId="23500" xr:uid="{00000000-0005-0000-0000-0000FF5A0000}"/>
    <cellStyle name="Note 2 4 5 8 4" xfId="23501" xr:uid="{00000000-0005-0000-0000-0000005B0000}"/>
    <cellStyle name="Note 2 4 5 8 5" xfId="23502" xr:uid="{00000000-0005-0000-0000-0000015B0000}"/>
    <cellStyle name="Note 2 4 5 9" xfId="23503" xr:uid="{00000000-0005-0000-0000-0000025B0000}"/>
    <cellStyle name="Note 2 4 5 9 2" xfId="23504" xr:uid="{00000000-0005-0000-0000-0000035B0000}"/>
    <cellStyle name="Note 2 4 5 9 3" xfId="23505" xr:uid="{00000000-0005-0000-0000-0000045B0000}"/>
    <cellStyle name="Note 2 4 5 9 4" xfId="23506" xr:uid="{00000000-0005-0000-0000-0000055B0000}"/>
    <cellStyle name="Note 2 4 5 9 5" xfId="23507" xr:uid="{00000000-0005-0000-0000-0000065B0000}"/>
    <cellStyle name="Note 2 4 6" xfId="23508" xr:uid="{00000000-0005-0000-0000-0000075B0000}"/>
    <cellStyle name="Note 2 4 6 10" xfId="23509" xr:uid="{00000000-0005-0000-0000-0000085B0000}"/>
    <cellStyle name="Note 2 4 6 2" xfId="23510" xr:uid="{00000000-0005-0000-0000-0000095B0000}"/>
    <cellStyle name="Note 2 4 6 2 2" xfId="23511" xr:uid="{00000000-0005-0000-0000-00000A5B0000}"/>
    <cellStyle name="Note 2 4 6 2 2 2" xfId="23512" xr:uid="{00000000-0005-0000-0000-00000B5B0000}"/>
    <cellStyle name="Note 2 4 6 2 2 3" xfId="23513" xr:uid="{00000000-0005-0000-0000-00000C5B0000}"/>
    <cellStyle name="Note 2 4 6 2 2 4" xfId="23514" xr:uid="{00000000-0005-0000-0000-00000D5B0000}"/>
    <cellStyle name="Note 2 4 6 2 2 5" xfId="23515" xr:uid="{00000000-0005-0000-0000-00000E5B0000}"/>
    <cellStyle name="Note 2 4 6 2 2 6" xfId="23516" xr:uid="{00000000-0005-0000-0000-00000F5B0000}"/>
    <cellStyle name="Note 2 4 6 2 2 7" xfId="23517" xr:uid="{00000000-0005-0000-0000-0000105B0000}"/>
    <cellStyle name="Note 2 4 6 2 3" xfId="23518" xr:uid="{00000000-0005-0000-0000-0000115B0000}"/>
    <cellStyle name="Note 2 4 6 2 4" xfId="23519" xr:uid="{00000000-0005-0000-0000-0000125B0000}"/>
    <cellStyle name="Note 2 4 6 3" xfId="23520" xr:uid="{00000000-0005-0000-0000-0000135B0000}"/>
    <cellStyle name="Note 2 4 6 3 2" xfId="23521" xr:uid="{00000000-0005-0000-0000-0000145B0000}"/>
    <cellStyle name="Note 2 4 6 3 2 2" xfId="23522" xr:uid="{00000000-0005-0000-0000-0000155B0000}"/>
    <cellStyle name="Note 2 4 6 3 2 3" xfId="23523" xr:uid="{00000000-0005-0000-0000-0000165B0000}"/>
    <cellStyle name="Note 2 4 6 3 2 4" xfId="23524" xr:uid="{00000000-0005-0000-0000-0000175B0000}"/>
    <cellStyle name="Note 2 4 6 3 2 5" xfId="23525" xr:uid="{00000000-0005-0000-0000-0000185B0000}"/>
    <cellStyle name="Note 2 4 6 3 2 6" xfId="23526" xr:uid="{00000000-0005-0000-0000-0000195B0000}"/>
    <cellStyle name="Note 2 4 6 3 2 7" xfId="23527" xr:uid="{00000000-0005-0000-0000-00001A5B0000}"/>
    <cellStyle name="Note 2 4 6 3 3" xfId="23528" xr:uid="{00000000-0005-0000-0000-00001B5B0000}"/>
    <cellStyle name="Note 2 4 6 3 4" xfId="23529" xr:uid="{00000000-0005-0000-0000-00001C5B0000}"/>
    <cellStyle name="Note 2 4 6 4" xfId="23530" xr:uid="{00000000-0005-0000-0000-00001D5B0000}"/>
    <cellStyle name="Note 2 4 6 4 2" xfId="23531" xr:uid="{00000000-0005-0000-0000-00001E5B0000}"/>
    <cellStyle name="Note 2 4 6 4 2 2" xfId="23532" xr:uid="{00000000-0005-0000-0000-00001F5B0000}"/>
    <cellStyle name="Note 2 4 6 4 2 3" xfId="23533" xr:uid="{00000000-0005-0000-0000-0000205B0000}"/>
    <cellStyle name="Note 2 4 6 4 2 4" xfId="23534" xr:uid="{00000000-0005-0000-0000-0000215B0000}"/>
    <cellStyle name="Note 2 4 6 4 2 5" xfId="23535" xr:uid="{00000000-0005-0000-0000-0000225B0000}"/>
    <cellStyle name="Note 2 4 6 4 2 6" xfId="23536" xr:uid="{00000000-0005-0000-0000-0000235B0000}"/>
    <cellStyle name="Note 2 4 6 4 2 7" xfId="23537" xr:uid="{00000000-0005-0000-0000-0000245B0000}"/>
    <cellStyle name="Note 2 4 6 4 3" xfId="23538" xr:uid="{00000000-0005-0000-0000-0000255B0000}"/>
    <cellStyle name="Note 2 4 6 4 4" xfId="23539" xr:uid="{00000000-0005-0000-0000-0000265B0000}"/>
    <cellStyle name="Note 2 4 6 5" xfId="23540" xr:uid="{00000000-0005-0000-0000-0000275B0000}"/>
    <cellStyle name="Note 2 4 6 5 2" xfId="23541" xr:uid="{00000000-0005-0000-0000-0000285B0000}"/>
    <cellStyle name="Note 2 4 6 5 3" xfId="23542" xr:uid="{00000000-0005-0000-0000-0000295B0000}"/>
    <cellStyle name="Note 2 4 6 5 4" xfId="23543" xr:uid="{00000000-0005-0000-0000-00002A5B0000}"/>
    <cellStyle name="Note 2 4 6 5 5" xfId="23544" xr:uid="{00000000-0005-0000-0000-00002B5B0000}"/>
    <cellStyle name="Note 2 4 6 5 6" xfId="23545" xr:uid="{00000000-0005-0000-0000-00002C5B0000}"/>
    <cellStyle name="Note 2 4 6 5 7" xfId="23546" xr:uid="{00000000-0005-0000-0000-00002D5B0000}"/>
    <cellStyle name="Note 2 4 6 5 8" xfId="23547" xr:uid="{00000000-0005-0000-0000-00002E5B0000}"/>
    <cellStyle name="Note 2 4 6 6" xfId="23548" xr:uid="{00000000-0005-0000-0000-00002F5B0000}"/>
    <cellStyle name="Note 2 4 6 6 2" xfId="23549" xr:uid="{00000000-0005-0000-0000-0000305B0000}"/>
    <cellStyle name="Note 2 4 6 6 3" xfId="23550" xr:uid="{00000000-0005-0000-0000-0000315B0000}"/>
    <cellStyle name="Note 2 4 6 6 4" xfId="23551" xr:uid="{00000000-0005-0000-0000-0000325B0000}"/>
    <cellStyle name="Note 2 4 6 6 5" xfId="23552" xr:uid="{00000000-0005-0000-0000-0000335B0000}"/>
    <cellStyle name="Note 2 4 6 6 6" xfId="23553" xr:uid="{00000000-0005-0000-0000-0000345B0000}"/>
    <cellStyle name="Note 2 4 6 6 7" xfId="23554" xr:uid="{00000000-0005-0000-0000-0000355B0000}"/>
    <cellStyle name="Note 2 4 6 7" xfId="23555" xr:uid="{00000000-0005-0000-0000-0000365B0000}"/>
    <cellStyle name="Note 2 4 6 8" xfId="23556" xr:uid="{00000000-0005-0000-0000-0000375B0000}"/>
    <cellStyle name="Note 2 4 6 9" xfId="23557" xr:uid="{00000000-0005-0000-0000-0000385B0000}"/>
    <cellStyle name="Note 2 4 7" xfId="23558" xr:uid="{00000000-0005-0000-0000-0000395B0000}"/>
    <cellStyle name="Note 2 4 7 2" xfId="23559" xr:uid="{00000000-0005-0000-0000-00003A5B0000}"/>
    <cellStyle name="Note 2 4 7 2 2" xfId="23560" xr:uid="{00000000-0005-0000-0000-00003B5B0000}"/>
    <cellStyle name="Note 2 4 7 2 3" xfId="23561" xr:uid="{00000000-0005-0000-0000-00003C5B0000}"/>
    <cellStyle name="Note 2 4 7 2 4" xfId="23562" xr:uid="{00000000-0005-0000-0000-00003D5B0000}"/>
    <cellStyle name="Note 2 4 7 2 5" xfId="23563" xr:uid="{00000000-0005-0000-0000-00003E5B0000}"/>
    <cellStyle name="Note 2 4 7 2 6" xfId="23564" xr:uid="{00000000-0005-0000-0000-00003F5B0000}"/>
    <cellStyle name="Note 2 4 7 2 7" xfId="23565" xr:uid="{00000000-0005-0000-0000-0000405B0000}"/>
    <cellStyle name="Note 2 4 7 3" xfId="23566" xr:uid="{00000000-0005-0000-0000-0000415B0000}"/>
    <cellStyle name="Note 2 4 7 4" xfId="23567" xr:uid="{00000000-0005-0000-0000-0000425B0000}"/>
    <cellStyle name="Note 2 4 7 5" xfId="23568" xr:uid="{00000000-0005-0000-0000-0000435B0000}"/>
    <cellStyle name="Note 2 4 8" xfId="23569" xr:uid="{00000000-0005-0000-0000-0000445B0000}"/>
    <cellStyle name="Note 2 4 8 2" xfId="23570" xr:uid="{00000000-0005-0000-0000-0000455B0000}"/>
    <cellStyle name="Note 2 4 8 2 2" xfId="23571" xr:uid="{00000000-0005-0000-0000-0000465B0000}"/>
    <cellStyle name="Note 2 4 8 2 3" xfId="23572" xr:uid="{00000000-0005-0000-0000-0000475B0000}"/>
    <cellStyle name="Note 2 4 8 2 4" xfId="23573" xr:uid="{00000000-0005-0000-0000-0000485B0000}"/>
    <cellStyle name="Note 2 4 8 2 5" xfId="23574" xr:uid="{00000000-0005-0000-0000-0000495B0000}"/>
    <cellStyle name="Note 2 4 8 2 6" xfId="23575" xr:uid="{00000000-0005-0000-0000-00004A5B0000}"/>
    <cellStyle name="Note 2 4 8 2 7" xfId="23576" xr:uid="{00000000-0005-0000-0000-00004B5B0000}"/>
    <cellStyle name="Note 2 4 8 3" xfId="23577" xr:uid="{00000000-0005-0000-0000-00004C5B0000}"/>
    <cellStyle name="Note 2 4 8 4" xfId="23578" xr:uid="{00000000-0005-0000-0000-00004D5B0000}"/>
    <cellStyle name="Note 2 4 8 5" xfId="23579" xr:uid="{00000000-0005-0000-0000-00004E5B0000}"/>
    <cellStyle name="Note 2 4 9" xfId="23580" xr:uid="{00000000-0005-0000-0000-00004F5B0000}"/>
    <cellStyle name="Note 2 4 9 2" xfId="23581" xr:uid="{00000000-0005-0000-0000-0000505B0000}"/>
    <cellStyle name="Note 2 4 9 2 2" xfId="23582" xr:uid="{00000000-0005-0000-0000-0000515B0000}"/>
    <cellStyle name="Note 2 4 9 2 3" xfId="23583" xr:uid="{00000000-0005-0000-0000-0000525B0000}"/>
    <cellStyle name="Note 2 4 9 2 4" xfId="23584" xr:uid="{00000000-0005-0000-0000-0000535B0000}"/>
    <cellStyle name="Note 2 4 9 2 5" xfId="23585" xr:uid="{00000000-0005-0000-0000-0000545B0000}"/>
    <cellStyle name="Note 2 4 9 2 6" xfId="23586" xr:uid="{00000000-0005-0000-0000-0000555B0000}"/>
    <cellStyle name="Note 2 4 9 2 7" xfId="23587" xr:uid="{00000000-0005-0000-0000-0000565B0000}"/>
    <cellStyle name="Note 2 4 9 3" xfId="23588" xr:uid="{00000000-0005-0000-0000-0000575B0000}"/>
    <cellStyle name="Note 2 4 9 4" xfId="23589" xr:uid="{00000000-0005-0000-0000-0000585B0000}"/>
    <cellStyle name="Note 2 4 9 5" xfId="23590" xr:uid="{00000000-0005-0000-0000-0000595B0000}"/>
    <cellStyle name="Note 2 5" xfId="23591" xr:uid="{00000000-0005-0000-0000-00005A5B0000}"/>
    <cellStyle name="Note 2 5 10" xfId="23592" xr:uid="{00000000-0005-0000-0000-00005B5B0000}"/>
    <cellStyle name="Note 2 5 10 2" xfId="23593" xr:uid="{00000000-0005-0000-0000-00005C5B0000}"/>
    <cellStyle name="Note 2 5 10 2 2" xfId="23594" xr:uid="{00000000-0005-0000-0000-00005D5B0000}"/>
    <cellStyle name="Note 2 5 10 2 3" xfId="23595" xr:uid="{00000000-0005-0000-0000-00005E5B0000}"/>
    <cellStyle name="Note 2 5 10 2 4" xfId="23596" xr:uid="{00000000-0005-0000-0000-00005F5B0000}"/>
    <cellStyle name="Note 2 5 10 2 5" xfId="23597" xr:uid="{00000000-0005-0000-0000-0000605B0000}"/>
    <cellStyle name="Note 2 5 10 2 6" xfId="23598" xr:uid="{00000000-0005-0000-0000-0000615B0000}"/>
    <cellStyle name="Note 2 5 10 2 7" xfId="23599" xr:uid="{00000000-0005-0000-0000-0000625B0000}"/>
    <cellStyle name="Note 2 5 10 3" xfId="23600" xr:uid="{00000000-0005-0000-0000-0000635B0000}"/>
    <cellStyle name="Note 2 5 10 4" xfId="23601" xr:uid="{00000000-0005-0000-0000-0000645B0000}"/>
    <cellStyle name="Note 2 5 10 5" xfId="23602" xr:uid="{00000000-0005-0000-0000-0000655B0000}"/>
    <cellStyle name="Note 2 5 11" xfId="23603" xr:uid="{00000000-0005-0000-0000-0000665B0000}"/>
    <cellStyle name="Note 2 5 11 2" xfId="23604" xr:uid="{00000000-0005-0000-0000-0000675B0000}"/>
    <cellStyle name="Note 2 5 11 3" xfId="23605" xr:uid="{00000000-0005-0000-0000-0000685B0000}"/>
    <cellStyle name="Note 2 5 11 4" xfId="23606" xr:uid="{00000000-0005-0000-0000-0000695B0000}"/>
    <cellStyle name="Note 2 5 11 5" xfId="23607" xr:uid="{00000000-0005-0000-0000-00006A5B0000}"/>
    <cellStyle name="Note 2 5 11 6" xfId="23608" xr:uid="{00000000-0005-0000-0000-00006B5B0000}"/>
    <cellStyle name="Note 2 5 11 7" xfId="23609" xr:uid="{00000000-0005-0000-0000-00006C5B0000}"/>
    <cellStyle name="Note 2 5 11 8" xfId="23610" xr:uid="{00000000-0005-0000-0000-00006D5B0000}"/>
    <cellStyle name="Note 2 5 12" xfId="23611" xr:uid="{00000000-0005-0000-0000-00006E5B0000}"/>
    <cellStyle name="Note 2 5 12 2" xfId="23612" xr:uid="{00000000-0005-0000-0000-00006F5B0000}"/>
    <cellStyle name="Note 2 5 12 3" xfId="23613" xr:uid="{00000000-0005-0000-0000-0000705B0000}"/>
    <cellStyle name="Note 2 5 12 4" xfId="23614" xr:uid="{00000000-0005-0000-0000-0000715B0000}"/>
    <cellStyle name="Note 2 5 12 5" xfId="23615" xr:uid="{00000000-0005-0000-0000-0000725B0000}"/>
    <cellStyle name="Note 2 5 12 6" xfId="23616" xr:uid="{00000000-0005-0000-0000-0000735B0000}"/>
    <cellStyle name="Note 2 5 12 7" xfId="23617" xr:uid="{00000000-0005-0000-0000-0000745B0000}"/>
    <cellStyle name="Note 2 5 13" xfId="23618" xr:uid="{00000000-0005-0000-0000-0000755B0000}"/>
    <cellStyle name="Note 2 5 13 2" xfId="23619" xr:uid="{00000000-0005-0000-0000-0000765B0000}"/>
    <cellStyle name="Note 2 5 13 3" xfId="23620" xr:uid="{00000000-0005-0000-0000-0000775B0000}"/>
    <cellStyle name="Note 2 5 13 4" xfId="23621" xr:uid="{00000000-0005-0000-0000-0000785B0000}"/>
    <cellStyle name="Note 2 5 13 5" xfId="23622" xr:uid="{00000000-0005-0000-0000-0000795B0000}"/>
    <cellStyle name="Note 2 5 14" xfId="23623" xr:uid="{00000000-0005-0000-0000-00007A5B0000}"/>
    <cellStyle name="Note 2 5 14 2" xfId="23624" xr:uid="{00000000-0005-0000-0000-00007B5B0000}"/>
    <cellStyle name="Note 2 5 14 3" xfId="23625" xr:uid="{00000000-0005-0000-0000-00007C5B0000}"/>
    <cellStyle name="Note 2 5 14 4" xfId="23626" xr:uid="{00000000-0005-0000-0000-00007D5B0000}"/>
    <cellStyle name="Note 2 5 14 5" xfId="23627" xr:uid="{00000000-0005-0000-0000-00007E5B0000}"/>
    <cellStyle name="Note 2 5 15" xfId="23628" xr:uid="{00000000-0005-0000-0000-00007F5B0000}"/>
    <cellStyle name="Note 2 5 15 2" xfId="23629" xr:uid="{00000000-0005-0000-0000-0000805B0000}"/>
    <cellStyle name="Note 2 5 15 3" xfId="23630" xr:uid="{00000000-0005-0000-0000-0000815B0000}"/>
    <cellStyle name="Note 2 5 15 4" xfId="23631" xr:uid="{00000000-0005-0000-0000-0000825B0000}"/>
    <cellStyle name="Note 2 5 15 5" xfId="23632" xr:uid="{00000000-0005-0000-0000-0000835B0000}"/>
    <cellStyle name="Note 2 5 16" xfId="23633" xr:uid="{00000000-0005-0000-0000-0000845B0000}"/>
    <cellStyle name="Note 2 5 16 2" xfId="23634" xr:uid="{00000000-0005-0000-0000-0000855B0000}"/>
    <cellStyle name="Note 2 5 16 3" xfId="23635" xr:uid="{00000000-0005-0000-0000-0000865B0000}"/>
    <cellStyle name="Note 2 5 16 4" xfId="23636" xr:uid="{00000000-0005-0000-0000-0000875B0000}"/>
    <cellStyle name="Note 2 5 16 5" xfId="23637" xr:uid="{00000000-0005-0000-0000-0000885B0000}"/>
    <cellStyle name="Note 2 5 17" xfId="23638" xr:uid="{00000000-0005-0000-0000-0000895B0000}"/>
    <cellStyle name="Note 2 5 17 2" xfId="23639" xr:uid="{00000000-0005-0000-0000-00008A5B0000}"/>
    <cellStyle name="Note 2 5 17 3" xfId="23640" xr:uid="{00000000-0005-0000-0000-00008B5B0000}"/>
    <cellStyle name="Note 2 5 17 4" xfId="23641" xr:uid="{00000000-0005-0000-0000-00008C5B0000}"/>
    <cellStyle name="Note 2 5 17 5" xfId="23642" xr:uid="{00000000-0005-0000-0000-00008D5B0000}"/>
    <cellStyle name="Note 2 5 18" xfId="23643" xr:uid="{00000000-0005-0000-0000-00008E5B0000}"/>
    <cellStyle name="Note 2 5 2" xfId="23644" xr:uid="{00000000-0005-0000-0000-00008F5B0000}"/>
    <cellStyle name="Note 2 5 2 10" xfId="23645" xr:uid="{00000000-0005-0000-0000-0000905B0000}"/>
    <cellStyle name="Note 2 5 2 10 2" xfId="23646" xr:uid="{00000000-0005-0000-0000-0000915B0000}"/>
    <cellStyle name="Note 2 5 2 10 3" xfId="23647" xr:uid="{00000000-0005-0000-0000-0000925B0000}"/>
    <cellStyle name="Note 2 5 2 10 4" xfId="23648" xr:uid="{00000000-0005-0000-0000-0000935B0000}"/>
    <cellStyle name="Note 2 5 2 10 5" xfId="23649" xr:uid="{00000000-0005-0000-0000-0000945B0000}"/>
    <cellStyle name="Note 2 5 2 10 6" xfId="23650" xr:uid="{00000000-0005-0000-0000-0000955B0000}"/>
    <cellStyle name="Note 2 5 2 10 7" xfId="23651" xr:uid="{00000000-0005-0000-0000-0000965B0000}"/>
    <cellStyle name="Note 2 5 2 10 8" xfId="23652" xr:uid="{00000000-0005-0000-0000-0000975B0000}"/>
    <cellStyle name="Note 2 5 2 11" xfId="23653" xr:uid="{00000000-0005-0000-0000-0000985B0000}"/>
    <cellStyle name="Note 2 5 2 11 2" xfId="23654" xr:uid="{00000000-0005-0000-0000-0000995B0000}"/>
    <cellStyle name="Note 2 5 2 11 3" xfId="23655" xr:uid="{00000000-0005-0000-0000-00009A5B0000}"/>
    <cellStyle name="Note 2 5 2 11 4" xfId="23656" xr:uid="{00000000-0005-0000-0000-00009B5B0000}"/>
    <cellStyle name="Note 2 5 2 11 5" xfId="23657" xr:uid="{00000000-0005-0000-0000-00009C5B0000}"/>
    <cellStyle name="Note 2 5 2 11 6" xfId="23658" xr:uid="{00000000-0005-0000-0000-00009D5B0000}"/>
    <cellStyle name="Note 2 5 2 11 7" xfId="23659" xr:uid="{00000000-0005-0000-0000-00009E5B0000}"/>
    <cellStyle name="Note 2 5 2 12" xfId="23660" xr:uid="{00000000-0005-0000-0000-00009F5B0000}"/>
    <cellStyle name="Note 2 5 2 12 2" xfId="23661" xr:uid="{00000000-0005-0000-0000-0000A05B0000}"/>
    <cellStyle name="Note 2 5 2 12 3" xfId="23662" xr:uid="{00000000-0005-0000-0000-0000A15B0000}"/>
    <cellStyle name="Note 2 5 2 12 4" xfId="23663" xr:uid="{00000000-0005-0000-0000-0000A25B0000}"/>
    <cellStyle name="Note 2 5 2 12 5" xfId="23664" xr:uid="{00000000-0005-0000-0000-0000A35B0000}"/>
    <cellStyle name="Note 2 5 2 13" xfId="23665" xr:uid="{00000000-0005-0000-0000-0000A45B0000}"/>
    <cellStyle name="Note 2 5 2 13 2" xfId="23666" xr:uid="{00000000-0005-0000-0000-0000A55B0000}"/>
    <cellStyle name="Note 2 5 2 13 3" xfId="23667" xr:uid="{00000000-0005-0000-0000-0000A65B0000}"/>
    <cellStyle name="Note 2 5 2 13 4" xfId="23668" xr:uid="{00000000-0005-0000-0000-0000A75B0000}"/>
    <cellStyle name="Note 2 5 2 13 5" xfId="23669" xr:uid="{00000000-0005-0000-0000-0000A85B0000}"/>
    <cellStyle name="Note 2 5 2 14" xfId="23670" xr:uid="{00000000-0005-0000-0000-0000A95B0000}"/>
    <cellStyle name="Note 2 5 2 14 2" xfId="23671" xr:uid="{00000000-0005-0000-0000-0000AA5B0000}"/>
    <cellStyle name="Note 2 5 2 14 3" xfId="23672" xr:uid="{00000000-0005-0000-0000-0000AB5B0000}"/>
    <cellStyle name="Note 2 5 2 14 4" xfId="23673" xr:uid="{00000000-0005-0000-0000-0000AC5B0000}"/>
    <cellStyle name="Note 2 5 2 14 5" xfId="23674" xr:uid="{00000000-0005-0000-0000-0000AD5B0000}"/>
    <cellStyle name="Note 2 5 2 15" xfId="23675" xr:uid="{00000000-0005-0000-0000-0000AE5B0000}"/>
    <cellStyle name="Note 2 5 2 15 2" xfId="23676" xr:uid="{00000000-0005-0000-0000-0000AF5B0000}"/>
    <cellStyle name="Note 2 5 2 15 3" xfId="23677" xr:uid="{00000000-0005-0000-0000-0000B05B0000}"/>
    <cellStyle name="Note 2 5 2 15 4" xfId="23678" xr:uid="{00000000-0005-0000-0000-0000B15B0000}"/>
    <cellStyle name="Note 2 5 2 15 5" xfId="23679" xr:uid="{00000000-0005-0000-0000-0000B25B0000}"/>
    <cellStyle name="Note 2 5 2 16" xfId="23680" xr:uid="{00000000-0005-0000-0000-0000B35B0000}"/>
    <cellStyle name="Note 2 5 2 16 2" xfId="23681" xr:uid="{00000000-0005-0000-0000-0000B45B0000}"/>
    <cellStyle name="Note 2 5 2 16 3" xfId="23682" xr:uid="{00000000-0005-0000-0000-0000B55B0000}"/>
    <cellStyle name="Note 2 5 2 16 4" xfId="23683" xr:uid="{00000000-0005-0000-0000-0000B65B0000}"/>
    <cellStyle name="Note 2 5 2 16 5" xfId="23684" xr:uid="{00000000-0005-0000-0000-0000B75B0000}"/>
    <cellStyle name="Note 2 5 2 17" xfId="23685" xr:uid="{00000000-0005-0000-0000-0000B85B0000}"/>
    <cellStyle name="Note 2 5 2 2" xfId="23686" xr:uid="{00000000-0005-0000-0000-0000B95B0000}"/>
    <cellStyle name="Note 2 5 2 2 10" xfId="23687" xr:uid="{00000000-0005-0000-0000-0000BA5B0000}"/>
    <cellStyle name="Note 2 5 2 2 10 2" xfId="23688" xr:uid="{00000000-0005-0000-0000-0000BB5B0000}"/>
    <cellStyle name="Note 2 5 2 2 10 3" xfId="23689" xr:uid="{00000000-0005-0000-0000-0000BC5B0000}"/>
    <cellStyle name="Note 2 5 2 2 10 4" xfId="23690" xr:uid="{00000000-0005-0000-0000-0000BD5B0000}"/>
    <cellStyle name="Note 2 5 2 2 10 5" xfId="23691" xr:uid="{00000000-0005-0000-0000-0000BE5B0000}"/>
    <cellStyle name="Note 2 5 2 2 11" xfId="23692" xr:uid="{00000000-0005-0000-0000-0000BF5B0000}"/>
    <cellStyle name="Note 2 5 2 2 11 2" xfId="23693" xr:uid="{00000000-0005-0000-0000-0000C05B0000}"/>
    <cellStyle name="Note 2 5 2 2 11 3" xfId="23694" xr:uid="{00000000-0005-0000-0000-0000C15B0000}"/>
    <cellStyle name="Note 2 5 2 2 11 4" xfId="23695" xr:uid="{00000000-0005-0000-0000-0000C25B0000}"/>
    <cellStyle name="Note 2 5 2 2 11 5" xfId="23696" xr:uid="{00000000-0005-0000-0000-0000C35B0000}"/>
    <cellStyle name="Note 2 5 2 2 12" xfId="23697" xr:uid="{00000000-0005-0000-0000-0000C45B0000}"/>
    <cellStyle name="Note 2 5 2 2 12 2" xfId="23698" xr:uid="{00000000-0005-0000-0000-0000C55B0000}"/>
    <cellStyle name="Note 2 5 2 2 12 3" xfId="23699" xr:uid="{00000000-0005-0000-0000-0000C65B0000}"/>
    <cellStyle name="Note 2 5 2 2 12 4" xfId="23700" xr:uid="{00000000-0005-0000-0000-0000C75B0000}"/>
    <cellStyle name="Note 2 5 2 2 12 5" xfId="23701" xr:uid="{00000000-0005-0000-0000-0000C85B0000}"/>
    <cellStyle name="Note 2 5 2 2 13" xfId="23702" xr:uid="{00000000-0005-0000-0000-0000C95B0000}"/>
    <cellStyle name="Note 2 5 2 2 13 2" xfId="23703" xr:uid="{00000000-0005-0000-0000-0000CA5B0000}"/>
    <cellStyle name="Note 2 5 2 2 13 3" xfId="23704" xr:uid="{00000000-0005-0000-0000-0000CB5B0000}"/>
    <cellStyle name="Note 2 5 2 2 13 4" xfId="23705" xr:uid="{00000000-0005-0000-0000-0000CC5B0000}"/>
    <cellStyle name="Note 2 5 2 2 13 5" xfId="23706" xr:uid="{00000000-0005-0000-0000-0000CD5B0000}"/>
    <cellStyle name="Note 2 5 2 2 14" xfId="23707" xr:uid="{00000000-0005-0000-0000-0000CE5B0000}"/>
    <cellStyle name="Note 2 5 2 2 14 2" xfId="23708" xr:uid="{00000000-0005-0000-0000-0000CF5B0000}"/>
    <cellStyle name="Note 2 5 2 2 14 3" xfId="23709" xr:uid="{00000000-0005-0000-0000-0000D05B0000}"/>
    <cellStyle name="Note 2 5 2 2 14 4" xfId="23710" xr:uid="{00000000-0005-0000-0000-0000D15B0000}"/>
    <cellStyle name="Note 2 5 2 2 14 5" xfId="23711" xr:uid="{00000000-0005-0000-0000-0000D25B0000}"/>
    <cellStyle name="Note 2 5 2 2 15" xfId="23712" xr:uid="{00000000-0005-0000-0000-0000D35B0000}"/>
    <cellStyle name="Note 2 5 2 2 15 2" xfId="23713" xr:uid="{00000000-0005-0000-0000-0000D45B0000}"/>
    <cellStyle name="Note 2 5 2 2 15 3" xfId="23714" xr:uid="{00000000-0005-0000-0000-0000D55B0000}"/>
    <cellStyle name="Note 2 5 2 2 15 4" xfId="23715" xr:uid="{00000000-0005-0000-0000-0000D65B0000}"/>
    <cellStyle name="Note 2 5 2 2 15 5" xfId="23716" xr:uid="{00000000-0005-0000-0000-0000D75B0000}"/>
    <cellStyle name="Note 2 5 2 2 16" xfId="23717" xr:uid="{00000000-0005-0000-0000-0000D85B0000}"/>
    <cellStyle name="Note 2 5 2 2 16 2" xfId="23718" xr:uid="{00000000-0005-0000-0000-0000D95B0000}"/>
    <cellStyle name="Note 2 5 2 2 16 3" xfId="23719" xr:uid="{00000000-0005-0000-0000-0000DA5B0000}"/>
    <cellStyle name="Note 2 5 2 2 16 4" xfId="23720" xr:uid="{00000000-0005-0000-0000-0000DB5B0000}"/>
    <cellStyle name="Note 2 5 2 2 16 5" xfId="23721" xr:uid="{00000000-0005-0000-0000-0000DC5B0000}"/>
    <cellStyle name="Note 2 5 2 2 17" xfId="23722" xr:uid="{00000000-0005-0000-0000-0000DD5B0000}"/>
    <cellStyle name="Note 2 5 2 2 17 2" xfId="23723" xr:uid="{00000000-0005-0000-0000-0000DE5B0000}"/>
    <cellStyle name="Note 2 5 2 2 17 3" xfId="23724" xr:uid="{00000000-0005-0000-0000-0000DF5B0000}"/>
    <cellStyle name="Note 2 5 2 2 17 4" xfId="23725" xr:uid="{00000000-0005-0000-0000-0000E05B0000}"/>
    <cellStyle name="Note 2 5 2 2 17 5" xfId="23726" xr:uid="{00000000-0005-0000-0000-0000E15B0000}"/>
    <cellStyle name="Note 2 5 2 2 18" xfId="23727" xr:uid="{00000000-0005-0000-0000-0000E25B0000}"/>
    <cellStyle name="Note 2 5 2 2 2" xfId="23728" xr:uid="{00000000-0005-0000-0000-0000E35B0000}"/>
    <cellStyle name="Note 2 5 2 2 2 10" xfId="23729" xr:uid="{00000000-0005-0000-0000-0000E45B0000}"/>
    <cellStyle name="Note 2 5 2 2 2 10 2" xfId="23730" xr:uid="{00000000-0005-0000-0000-0000E55B0000}"/>
    <cellStyle name="Note 2 5 2 2 2 10 3" xfId="23731" xr:uid="{00000000-0005-0000-0000-0000E65B0000}"/>
    <cellStyle name="Note 2 5 2 2 2 10 4" xfId="23732" xr:uid="{00000000-0005-0000-0000-0000E75B0000}"/>
    <cellStyle name="Note 2 5 2 2 2 10 5" xfId="23733" xr:uid="{00000000-0005-0000-0000-0000E85B0000}"/>
    <cellStyle name="Note 2 5 2 2 2 11" xfId="23734" xr:uid="{00000000-0005-0000-0000-0000E95B0000}"/>
    <cellStyle name="Note 2 5 2 2 2 11 2" xfId="23735" xr:uid="{00000000-0005-0000-0000-0000EA5B0000}"/>
    <cellStyle name="Note 2 5 2 2 2 11 3" xfId="23736" xr:uid="{00000000-0005-0000-0000-0000EB5B0000}"/>
    <cellStyle name="Note 2 5 2 2 2 11 4" xfId="23737" xr:uid="{00000000-0005-0000-0000-0000EC5B0000}"/>
    <cellStyle name="Note 2 5 2 2 2 11 5" xfId="23738" xr:uid="{00000000-0005-0000-0000-0000ED5B0000}"/>
    <cellStyle name="Note 2 5 2 2 2 12" xfId="23739" xr:uid="{00000000-0005-0000-0000-0000EE5B0000}"/>
    <cellStyle name="Note 2 5 2 2 2 12 2" xfId="23740" xr:uid="{00000000-0005-0000-0000-0000EF5B0000}"/>
    <cellStyle name="Note 2 5 2 2 2 12 3" xfId="23741" xr:uid="{00000000-0005-0000-0000-0000F05B0000}"/>
    <cellStyle name="Note 2 5 2 2 2 12 4" xfId="23742" xr:uid="{00000000-0005-0000-0000-0000F15B0000}"/>
    <cellStyle name="Note 2 5 2 2 2 12 5" xfId="23743" xr:uid="{00000000-0005-0000-0000-0000F25B0000}"/>
    <cellStyle name="Note 2 5 2 2 2 13" xfId="23744" xr:uid="{00000000-0005-0000-0000-0000F35B0000}"/>
    <cellStyle name="Note 2 5 2 2 2 13 2" xfId="23745" xr:uid="{00000000-0005-0000-0000-0000F45B0000}"/>
    <cellStyle name="Note 2 5 2 2 2 13 3" xfId="23746" xr:uid="{00000000-0005-0000-0000-0000F55B0000}"/>
    <cellStyle name="Note 2 5 2 2 2 13 4" xfId="23747" xr:uid="{00000000-0005-0000-0000-0000F65B0000}"/>
    <cellStyle name="Note 2 5 2 2 2 13 5" xfId="23748" xr:uid="{00000000-0005-0000-0000-0000F75B0000}"/>
    <cellStyle name="Note 2 5 2 2 2 14" xfId="23749" xr:uid="{00000000-0005-0000-0000-0000F85B0000}"/>
    <cellStyle name="Note 2 5 2 2 2 14 2" xfId="23750" xr:uid="{00000000-0005-0000-0000-0000F95B0000}"/>
    <cellStyle name="Note 2 5 2 2 2 14 3" xfId="23751" xr:uid="{00000000-0005-0000-0000-0000FA5B0000}"/>
    <cellStyle name="Note 2 5 2 2 2 14 4" xfId="23752" xr:uid="{00000000-0005-0000-0000-0000FB5B0000}"/>
    <cellStyle name="Note 2 5 2 2 2 14 5" xfId="23753" xr:uid="{00000000-0005-0000-0000-0000FC5B0000}"/>
    <cellStyle name="Note 2 5 2 2 2 15" xfId="23754" xr:uid="{00000000-0005-0000-0000-0000FD5B0000}"/>
    <cellStyle name="Note 2 5 2 2 2 15 2" xfId="23755" xr:uid="{00000000-0005-0000-0000-0000FE5B0000}"/>
    <cellStyle name="Note 2 5 2 2 2 15 3" xfId="23756" xr:uid="{00000000-0005-0000-0000-0000FF5B0000}"/>
    <cellStyle name="Note 2 5 2 2 2 15 4" xfId="23757" xr:uid="{00000000-0005-0000-0000-0000005C0000}"/>
    <cellStyle name="Note 2 5 2 2 2 15 5" xfId="23758" xr:uid="{00000000-0005-0000-0000-0000015C0000}"/>
    <cellStyle name="Note 2 5 2 2 2 16" xfId="23759" xr:uid="{00000000-0005-0000-0000-0000025C0000}"/>
    <cellStyle name="Note 2 5 2 2 2 16 2" xfId="23760" xr:uid="{00000000-0005-0000-0000-0000035C0000}"/>
    <cellStyle name="Note 2 5 2 2 2 16 3" xfId="23761" xr:uid="{00000000-0005-0000-0000-0000045C0000}"/>
    <cellStyle name="Note 2 5 2 2 2 16 4" xfId="23762" xr:uid="{00000000-0005-0000-0000-0000055C0000}"/>
    <cellStyle name="Note 2 5 2 2 2 16 5" xfId="23763" xr:uid="{00000000-0005-0000-0000-0000065C0000}"/>
    <cellStyle name="Note 2 5 2 2 2 17" xfId="23764" xr:uid="{00000000-0005-0000-0000-0000075C0000}"/>
    <cellStyle name="Note 2 5 2 2 2 17 2" xfId="23765" xr:uid="{00000000-0005-0000-0000-0000085C0000}"/>
    <cellStyle name="Note 2 5 2 2 2 17 3" xfId="23766" xr:uid="{00000000-0005-0000-0000-0000095C0000}"/>
    <cellStyle name="Note 2 5 2 2 2 17 4" xfId="23767" xr:uid="{00000000-0005-0000-0000-00000A5C0000}"/>
    <cellStyle name="Note 2 5 2 2 2 17 5" xfId="23768" xr:uid="{00000000-0005-0000-0000-00000B5C0000}"/>
    <cellStyle name="Note 2 5 2 2 2 18" xfId="23769" xr:uid="{00000000-0005-0000-0000-00000C5C0000}"/>
    <cellStyle name="Note 2 5 2 2 2 2" xfId="23770" xr:uid="{00000000-0005-0000-0000-00000D5C0000}"/>
    <cellStyle name="Note 2 5 2 2 2 2 2" xfId="23771" xr:uid="{00000000-0005-0000-0000-00000E5C0000}"/>
    <cellStyle name="Note 2 5 2 2 2 2 2 2" xfId="23772" xr:uid="{00000000-0005-0000-0000-00000F5C0000}"/>
    <cellStyle name="Note 2 5 2 2 2 2 2 3" xfId="23773" xr:uid="{00000000-0005-0000-0000-0000105C0000}"/>
    <cellStyle name="Note 2 5 2 2 2 2 2 4" xfId="23774" xr:uid="{00000000-0005-0000-0000-0000115C0000}"/>
    <cellStyle name="Note 2 5 2 2 2 2 2 5" xfId="23775" xr:uid="{00000000-0005-0000-0000-0000125C0000}"/>
    <cellStyle name="Note 2 5 2 2 2 2 2 6" xfId="23776" xr:uid="{00000000-0005-0000-0000-0000135C0000}"/>
    <cellStyle name="Note 2 5 2 2 2 2 2 7" xfId="23777" xr:uid="{00000000-0005-0000-0000-0000145C0000}"/>
    <cellStyle name="Note 2 5 2 2 2 2 3" xfId="23778" xr:uid="{00000000-0005-0000-0000-0000155C0000}"/>
    <cellStyle name="Note 2 5 2 2 2 2 4" xfId="23779" xr:uid="{00000000-0005-0000-0000-0000165C0000}"/>
    <cellStyle name="Note 2 5 2 2 2 2 5" xfId="23780" xr:uid="{00000000-0005-0000-0000-0000175C0000}"/>
    <cellStyle name="Note 2 5 2 2 2 3" xfId="23781" xr:uid="{00000000-0005-0000-0000-0000185C0000}"/>
    <cellStyle name="Note 2 5 2 2 2 3 2" xfId="23782" xr:uid="{00000000-0005-0000-0000-0000195C0000}"/>
    <cellStyle name="Note 2 5 2 2 2 3 2 2" xfId="23783" xr:uid="{00000000-0005-0000-0000-00001A5C0000}"/>
    <cellStyle name="Note 2 5 2 2 2 3 2 3" xfId="23784" xr:uid="{00000000-0005-0000-0000-00001B5C0000}"/>
    <cellStyle name="Note 2 5 2 2 2 3 2 4" xfId="23785" xr:uid="{00000000-0005-0000-0000-00001C5C0000}"/>
    <cellStyle name="Note 2 5 2 2 2 3 2 5" xfId="23786" xr:uid="{00000000-0005-0000-0000-00001D5C0000}"/>
    <cellStyle name="Note 2 5 2 2 2 3 2 6" xfId="23787" xr:uid="{00000000-0005-0000-0000-00001E5C0000}"/>
    <cellStyle name="Note 2 5 2 2 2 3 2 7" xfId="23788" xr:uid="{00000000-0005-0000-0000-00001F5C0000}"/>
    <cellStyle name="Note 2 5 2 2 2 3 3" xfId="23789" xr:uid="{00000000-0005-0000-0000-0000205C0000}"/>
    <cellStyle name="Note 2 5 2 2 2 3 4" xfId="23790" xr:uid="{00000000-0005-0000-0000-0000215C0000}"/>
    <cellStyle name="Note 2 5 2 2 2 3 5" xfId="23791" xr:uid="{00000000-0005-0000-0000-0000225C0000}"/>
    <cellStyle name="Note 2 5 2 2 2 4" xfId="23792" xr:uid="{00000000-0005-0000-0000-0000235C0000}"/>
    <cellStyle name="Note 2 5 2 2 2 4 2" xfId="23793" xr:uid="{00000000-0005-0000-0000-0000245C0000}"/>
    <cellStyle name="Note 2 5 2 2 2 4 2 2" xfId="23794" xr:uid="{00000000-0005-0000-0000-0000255C0000}"/>
    <cellStyle name="Note 2 5 2 2 2 4 2 3" xfId="23795" xr:uid="{00000000-0005-0000-0000-0000265C0000}"/>
    <cellStyle name="Note 2 5 2 2 2 4 2 4" xfId="23796" xr:uid="{00000000-0005-0000-0000-0000275C0000}"/>
    <cellStyle name="Note 2 5 2 2 2 4 2 5" xfId="23797" xr:uid="{00000000-0005-0000-0000-0000285C0000}"/>
    <cellStyle name="Note 2 5 2 2 2 4 2 6" xfId="23798" xr:uid="{00000000-0005-0000-0000-0000295C0000}"/>
    <cellStyle name="Note 2 5 2 2 2 4 2 7" xfId="23799" xr:uid="{00000000-0005-0000-0000-00002A5C0000}"/>
    <cellStyle name="Note 2 5 2 2 2 4 3" xfId="23800" xr:uid="{00000000-0005-0000-0000-00002B5C0000}"/>
    <cellStyle name="Note 2 5 2 2 2 4 4" xfId="23801" xr:uid="{00000000-0005-0000-0000-00002C5C0000}"/>
    <cellStyle name="Note 2 5 2 2 2 4 5" xfId="23802" xr:uid="{00000000-0005-0000-0000-00002D5C0000}"/>
    <cellStyle name="Note 2 5 2 2 2 5" xfId="23803" xr:uid="{00000000-0005-0000-0000-00002E5C0000}"/>
    <cellStyle name="Note 2 5 2 2 2 5 2" xfId="23804" xr:uid="{00000000-0005-0000-0000-00002F5C0000}"/>
    <cellStyle name="Note 2 5 2 2 2 5 3" xfId="23805" xr:uid="{00000000-0005-0000-0000-0000305C0000}"/>
    <cellStyle name="Note 2 5 2 2 2 5 4" xfId="23806" xr:uid="{00000000-0005-0000-0000-0000315C0000}"/>
    <cellStyle name="Note 2 5 2 2 2 5 5" xfId="23807" xr:uid="{00000000-0005-0000-0000-0000325C0000}"/>
    <cellStyle name="Note 2 5 2 2 2 5 6" xfId="23808" xr:uid="{00000000-0005-0000-0000-0000335C0000}"/>
    <cellStyle name="Note 2 5 2 2 2 5 7" xfId="23809" xr:uid="{00000000-0005-0000-0000-0000345C0000}"/>
    <cellStyle name="Note 2 5 2 2 2 5 8" xfId="23810" xr:uid="{00000000-0005-0000-0000-0000355C0000}"/>
    <cellStyle name="Note 2 5 2 2 2 6" xfId="23811" xr:uid="{00000000-0005-0000-0000-0000365C0000}"/>
    <cellStyle name="Note 2 5 2 2 2 6 2" xfId="23812" xr:uid="{00000000-0005-0000-0000-0000375C0000}"/>
    <cellStyle name="Note 2 5 2 2 2 6 3" xfId="23813" xr:uid="{00000000-0005-0000-0000-0000385C0000}"/>
    <cellStyle name="Note 2 5 2 2 2 6 4" xfId="23814" xr:uid="{00000000-0005-0000-0000-0000395C0000}"/>
    <cellStyle name="Note 2 5 2 2 2 6 5" xfId="23815" xr:uid="{00000000-0005-0000-0000-00003A5C0000}"/>
    <cellStyle name="Note 2 5 2 2 2 6 6" xfId="23816" xr:uid="{00000000-0005-0000-0000-00003B5C0000}"/>
    <cellStyle name="Note 2 5 2 2 2 6 7" xfId="23817" xr:uid="{00000000-0005-0000-0000-00003C5C0000}"/>
    <cellStyle name="Note 2 5 2 2 2 7" xfId="23818" xr:uid="{00000000-0005-0000-0000-00003D5C0000}"/>
    <cellStyle name="Note 2 5 2 2 2 7 2" xfId="23819" xr:uid="{00000000-0005-0000-0000-00003E5C0000}"/>
    <cellStyle name="Note 2 5 2 2 2 7 3" xfId="23820" xr:uid="{00000000-0005-0000-0000-00003F5C0000}"/>
    <cellStyle name="Note 2 5 2 2 2 7 4" xfId="23821" xr:uid="{00000000-0005-0000-0000-0000405C0000}"/>
    <cellStyle name="Note 2 5 2 2 2 7 5" xfId="23822" xr:uid="{00000000-0005-0000-0000-0000415C0000}"/>
    <cellStyle name="Note 2 5 2 2 2 8" xfId="23823" xr:uid="{00000000-0005-0000-0000-0000425C0000}"/>
    <cellStyle name="Note 2 5 2 2 2 8 2" xfId="23824" xr:uid="{00000000-0005-0000-0000-0000435C0000}"/>
    <cellStyle name="Note 2 5 2 2 2 8 3" xfId="23825" xr:uid="{00000000-0005-0000-0000-0000445C0000}"/>
    <cellStyle name="Note 2 5 2 2 2 8 4" xfId="23826" xr:uid="{00000000-0005-0000-0000-0000455C0000}"/>
    <cellStyle name="Note 2 5 2 2 2 8 5" xfId="23827" xr:uid="{00000000-0005-0000-0000-0000465C0000}"/>
    <cellStyle name="Note 2 5 2 2 2 9" xfId="23828" xr:uid="{00000000-0005-0000-0000-0000475C0000}"/>
    <cellStyle name="Note 2 5 2 2 2 9 2" xfId="23829" xr:uid="{00000000-0005-0000-0000-0000485C0000}"/>
    <cellStyle name="Note 2 5 2 2 2 9 3" xfId="23830" xr:uid="{00000000-0005-0000-0000-0000495C0000}"/>
    <cellStyle name="Note 2 5 2 2 2 9 4" xfId="23831" xr:uid="{00000000-0005-0000-0000-00004A5C0000}"/>
    <cellStyle name="Note 2 5 2 2 2 9 5" xfId="23832" xr:uid="{00000000-0005-0000-0000-00004B5C0000}"/>
    <cellStyle name="Note 2 5 2 2 3" xfId="23833" xr:uid="{00000000-0005-0000-0000-00004C5C0000}"/>
    <cellStyle name="Note 2 5 2 2 3 10" xfId="23834" xr:uid="{00000000-0005-0000-0000-00004D5C0000}"/>
    <cellStyle name="Note 2 5 2 2 3 2" xfId="23835" xr:uid="{00000000-0005-0000-0000-00004E5C0000}"/>
    <cellStyle name="Note 2 5 2 2 3 2 2" xfId="23836" xr:uid="{00000000-0005-0000-0000-00004F5C0000}"/>
    <cellStyle name="Note 2 5 2 2 3 2 2 2" xfId="23837" xr:uid="{00000000-0005-0000-0000-0000505C0000}"/>
    <cellStyle name="Note 2 5 2 2 3 2 2 3" xfId="23838" xr:uid="{00000000-0005-0000-0000-0000515C0000}"/>
    <cellStyle name="Note 2 5 2 2 3 2 2 4" xfId="23839" xr:uid="{00000000-0005-0000-0000-0000525C0000}"/>
    <cellStyle name="Note 2 5 2 2 3 2 2 5" xfId="23840" xr:uid="{00000000-0005-0000-0000-0000535C0000}"/>
    <cellStyle name="Note 2 5 2 2 3 2 2 6" xfId="23841" xr:uid="{00000000-0005-0000-0000-0000545C0000}"/>
    <cellStyle name="Note 2 5 2 2 3 2 2 7" xfId="23842" xr:uid="{00000000-0005-0000-0000-0000555C0000}"/>
    <cellStyle name="Note 2 5 2 2 3 2 3" xfId="23843" xr:uid="{00000000-0005-0000-0000-0000565C0000}"/>
    <cellStyle name="Note 2 5 2 2 3 2 4" xfId="23844" xr:uid="{00000000-0005-0000-0000-0000575C0000}"/>
    <cellStyle name="Note 2 5 2 2 3 3" xfId="23845" xr:uid="{00000000-0005-0000-0000-0000585C0000}"/>
    <cellStyle name="Note 2 5 2 2 3 3 2" xfId="23846" xr:uid="{00000000-0005-0000-0000-0000595C0000}"/>
    <cellStyle name="Note 2 5 2 2 3 3 2 2" xfId="23847" xr:uid="{00000000-0005-0000-0000-00005A5C0000}"/>
    <cellStyle name="Note 2 5 2 2 3 3 2 3" xfId="23848" xr:uid="{00000000-0005-0000-0000-00005B5C0000}"/>
    <cellStyle name="Note 2 5 2 2 3 3 2 4" xfId="23849" xr:uid="{00000000-0005-0000-0000-00005C5C0000}"/>
    <cellStyle name="Note 2 5 2 2 3 3 2 5" xfId="23850" xr:uid="{00000000-0005-0000-0000-00005D5C0000}"/>
    <cellStyle name="Note 2 5 2 2 3 3 2 6" xfId="23851" xr:uid="{00000000-0005-0000-0000-00005E5C0000}"/>
    <cellStyle name="Note 2 5 2 2 3 3 2 7" xfId="23852" xr:uid="{00000000-0005-0000-0000-00005F5C0000}"/>
    <cellStyle name="Note 2 5 2 2 3 3 3" xfId="23853" xr:uid="{00000000-0005-0000-0000-0000605C0000}"/>
    <cellStyle name="Note 2 5 2 2 3 3 4" xfId="23854" xr:uid="{00000000-0005-0000-0000-0000615C0000}"/>
    <cellStyle name="Note 2 5 2 2 3 4" xfId="23855" xr:uid="{00000000-0005-0000-0000-0000625C0000}"/>
    <cellStyle name="Note 2 5 2 2 3 4 2" xfId="23856" xr:uid="{00000000-0005-0000-0000-0000635C0000}"/>
    <cellStyle name="Note 2 5 2 2 3 4 2 2" xfId="23857" xr:uid="{00000000-0005-0000-0000-0000645C0000}"/>
    <cellStyle name="Note 2 5 2 2 3 4 2 3" xfId="23858" xr:uid="{00000000-0005-0000-0000-0000655C0000}"/>
    <cellStyle name="Note 2 5 2 2 3 4 2 4" xfId="23859" xr:uid="{00000000-0005-0000-0000-0000665C0000}"/>
    <cellStyle name="Note 2 5 2 2 3 4 2 5" xfId="23860" xr:uid="{00000000-0005-0000-0000-0000675C0000}"/>
    <cellStyle name="Note 2 5 2 2 3 4 2 6" xfId="23861" xr:uid="{00000000-0005-0000-0000-0000685C0000}"/>
    <cellStyle name="Note 2 5 2 2 3 4 2 7" xfId="23862" xr:uid="{00000000-0005-0000-0000-0000695C0000}"/>
    <cellStyle name="Note 2 5 2 2 3 4 3" xfId="23863" xr:uid="{00000000-0005-0000-0000-00006A5C0000}"/>
    <cellStyle name="Note 2 5 2 2 3 4 4" xfId="23864" xr:uid="{00000000-0005-0000-0000-00006B5C0000}"/>
    <cellStyle name="Note 2 5 2 2 3 5" xfId="23865" xr:uid="{00000000-0005-0000-0000-00006C5C0000}"/>
    <cellStyle name="Note 2 5 2 2 3 5 2" xfId="23866" xr:uid="{00000000-0005-0000-0000-00006D5C0000}"/>
    <cellStyle name="Note 2 5 2 2 3 5 3" xfId="23867" xr:uid="{00000000-0005-0000-0000-00006E5C0000}"/>
    <cellStyle name="Note 2 5 2 2 3 5 4" xfId="23868" xr:uid="{00000000-0005-0000-0000-00006F5C0000}"/>
    <cellStyle name="Note 2 5 2 2 3 5 5" xfId="23869" xr:uid="{00000000-0005-0000-0000-0000705C0000}"/>
    <cellStyle name="Note 2 5 2 2 3 5 6" xfId="23870" xr:uid="{00000000-0005-0000-0000-0000715C0000}"/>
    <cellStyle name="Note 2 5 2 2 3 5 7" xfId="23871" xr:uid="{00000000-0005-0000-0000-0000725C0000}"/>
    <cellStyle name="Note 2 5 2 2 3 5 8" xfId="23872" xr:uid="{00000000-0005-0000-0000-0000735C0000}"/>
    <cellStyle name="Note 2 5 2 2 3 6" xfId="23873" xr:uid="{00000000-0005-0000-0000-0000745C0000}"/>
    <cellStyle name="Note 2 5 2 2 3 6 2" xfId="23874" xr:uid="{00000000-0005-0000-0000-0000755C0000}"/>
    <cellStyle name="Note 2 5 2 2 3 6 3" xfId="23875" xr:uid="{00000000-0005-0000-0000-0000765C0000}"/>
    <cellStyle name="Note 2 5 2 2 3 6 4" xfId="23876" xr:uid="{00000000-0005-0000-0000-0000775C0000}"/>
    <cellStyle name="Note 2 5 2 2 3 6 5" xfId="23877" xr:uid="{00000000-0005-0000-0000-0000785C0000}"/>
    <cellStyle name="Note 2 5 2 2 3 6 6" xfId="23878" xr:uid="{00000000-0005-0000-0000-0000795C0000}"/>
    <cellStyle name="Note 2 5 2 2 3 6 7" xfId="23879" xr:uid="{00000000-0005-0000-0000-00007A5C0000}"/>
    <cellStyle name="Note 2 5 2 2 3 7" xfId="23880" xr:uid="{00000000-0005-0000-0000-00007B5C0000}"/>
    <cellStyle name="Note 2 5 2 2 3 8" xfId="23881" xr:uid="{00000000-0005-0000-0000-00007C5C0000}"/>
    <cellStyle name="Note 2 5 2 2 3 9" xfId="23882" xr:uid="{00000000-0005-0000-0000-00007D5C0000}"/>
    <cellStyle name="Note 2 5 2 2 4" xfId="23883" xr:uid="{00000000-0005-0000-0000-00007E5C0000}"/>
    <cellStyle name="Note 2 5 2 2 4 2" xfId="23884" xr:uid="{00000000-0005-0000-0000-00007F5C0000}"/>
    <cellStyle name="Note 2 5 2 2 4 2 2" xfId="23885" xr:uid="{00000000-0005-0000-0000-0000805C0000}"/>
    <cellStyle name="Note 2 5 2 2 4 2 3" xfId="23886" xr:uid="{00000000-0005-0000-0000-0000815C0000}"/>
    <cellStyle name="Note 2 5 2 2 4 2 4" xfId="23887" xr:uid="{00000000-0005-0000-0000-0000825C0000}"/>
    <cellStyle name="Note 2 5 2 2 4 2 5" xfId="23888" xr:uid="{00000000-0005-0000-0000-0000835C0000}"/>
    <cellStyle name="Note 2 5 2 2 4 2 6" xfId="23889" xr:uid="{00000000-0005-0000-0000-0000845C0000}"/>
    <cellStyle name="Note 2 5 2 2 4 2 7" xfId="23890" xr:uid="{00000000-0005-0000-0000-0000855C0000}"/>
    <cellStyle name="Note 2 5 2 2 4 3" xfId="23891" xr:uid="{00000000-0005-0000-0000-0000865C0000}"/>
    <cellStyle name="Note 2 5 2 2 4 4" xfId="23892" xr:uid="{00000000-0005-0000-0000-0000875C0000}"/>
    <cellStyle name="Note 2 5 2 2 4 5" xfId="23893" xr:uid="{00000000-0005-0000-0000-0000885C0000}"/>
    <cellStyle name="Note 2 5 2 2 5" xfId="23894" xr:uid="{00000000-0005-0000-0000-0000895C0000}"/>
    <cellStyle name="Note 2 5 2 2 5 2" xfId="23895" xr:uid="{00000000-0005-0000-0000-00008A5C0000}"/>
    <cellStyle name="Note 2 5 2 2 5 2 2" xfId="23896" xr:uid="{00000000-0005-0000-0000-00008B5C0000}"/>
    <cellStyle name="Note 2 5 2 2 5 2 3" xfId="23897" xr:uid="{00000000-0005-0000-0000-00008C5C0000}"/>
    <cellStyle name="Note 2 5 2 2 5 2 4" xfId="23898" xr:uid="{00000000-0005-0000-0000-00008D5C0000}"/>
    <cellStyle name="Note 2 5 2 2 5 2 5" xfId="23899" xr:uid="{00000000-0005-0000-0000-00008E5C0000}"/>
    <cellStyle name="Note 2 5 2 2 5 2 6" xfId="23900" xr:uid="{00000000-0005-0000-0000-00008F5C0000}"/>
    <cellStyle name="Note 2 5 2 2 5 2 7" xfId="23901" xr:uid="{00000000-0005-0000-0000-0000905C0000}"/>
    <cellStyle name="Note 2 5 2 2 5 3" xfId="23902" xr:uid="{00000000-0005-0000-0000-0000915C0000}"/>
    <cellStyle name="Note 2 5 2 2 5 4" xfId="23903" xr:uid="{00000000-0005-0000-0000-0000925C0000}"/>
    <cellStyle name="Note 2 5 2 2 5 5" xfId="23904" xr:uid="{00000000-0005-0000-0000-0000935C0000}"/>
    <cellStyle name="Note 2 5 2 2 6" xfId="23905" xr:uid="{00000000-0005-0000-0000-0000945C0000}"/>
    <cellStyle name="Note 2 5 2 2 6 2" xfId="23906" xr:uid="{00000000-0005-0000-0000-0000955C0000}"/>
    <cellStyle name="Note 2 5 2 2 6 2 2" xfId="23907" xr:uid="{00000000-0005-0000-0000-0000965C0000}"/>
    <cellStyle name="Note 2 5 2 2 6 2 3" xfId="23908" xr:uid="{00000000-0005-0000-0000-0000975C0000}"/>
    <cellStyle name="Note 2 5 2 2 6 2 4" xfId="23909" xr:uid="{00000000-0005-0000-0000-0000985C0000}"/>
    <cellStyle name="Note 2 5 2 2 6 2 5" xfId="23910" xr:uid="{00000000-0005-0000-0000-0000995C0000}"/>
    <cellStyle name="Note 2 5 2 2 6 2 6" xfId="23911" xr:uid="{00000000-0005-0000-0000-00009A5C0000}"/>
    <cellStyle name="Note 2 5 2 2 6 2 7" xfId="23912" xr:uid="{00000000-0005-0000-0000-00009B5C0000}"/>
    <cellStyle name="Note 2 5 2 2 6 3" xfId="23913" xr:uid="{00000000-0005-0000-0000-00009C5C0000}"/>
    <cellStyle name="Note 2 5 2 2 6 4" xfId="23914" xr:uid="{00000000-0005-0000-0000-00009D5C0000}"/>
    <cellStyle name="Note 2 5 2 2 6 5" xfId="23915" xr:uid="{00000000-0005-0000-0000-00009E5C0000}"/>
    <cellStyle name="Note 2 5 2 2 7" xfId="23916" xr:uid="{00000000-0005-0000-0000-00009F5C0000}"/>
    <cellStyle name="Note 2 5 2 2 7 2" xfId="23917" xr:uid="{00000000-0005-0000-0000-0000A05C0000}"/>
    <cellStyle name="Note 2 5 2 2 7 2 2" xfId="23918" xr:uid="{00000000-0005-0000-0000-0000A15C0000}"/>
    <cellStyle name="Note 2 5 2 2 7 2 3" xfId="23919" xr:uid="{00000000-0005-0000-0000-0000A25C0000}"/>
    <cellStyle name="Note 2 5 2 2 7 2 4" xfId="23920" xr:uid="{00000000-0005-0000-0000-0000A35C0000}"/>
    <cellStyle name="Note 2 5 2 2 7 2 5" xfId="23921" xr:uid="{00000000-0005-0000-0000-0000A45C0000}"/>
    <cellStyle name="Note 2 5 2 2 7 2 6" xfId="23922" xr:uid="{00000000-0005-0000-0000-0000A55C0000}"/>
    <cellStyle name="Note 2 5 2 2 7 2 7" xfId="23923" xr:uid="{00000000-0005-0000-0000-0000A65C0000}"/>
    <cellStyle name="Note 2 5 2 2 7 3" xfId="23924" xr:uid="{00000000-0005-0000-0000-0000A75C0000}"/>
    <cellStyle name="Note 2 5 2 2 7 4" xfId="23925" xr:uid="{00000000-0005-0000-0000-0000A85C0000}"/>
    <cellStyle name="Note 2 5 2 2 7 5" xfId="23926" xr:uid="{00000000-0005-0000-0000-0000A95C0000}"/>
    <cellStyle name="Note 2 5 2 2 8" xfId="23927" xr:uid="{00000000-0005-0000-0000-0000AA5C0000}"/>
    <cellStyle name="Note 2 5 2 2 8 2" xfId="23928" xr:uid="{00000000-0005-0000-0000-0000AB5C0000}"/>
    <cellStyle name="Note 2 5 2 2 8 3" xfId="23929" xr:uid="{00000000-0005-0000-0000-0000AC5C0000}"/>
    <cellStyle name="Note 2 5 2 2 8 4" xfId="23930" xr:uid="{00000000-0005-0000-0000-0000AD5C0000}"/>
    <cellStyle name="Note 2 5 2 2 8 5" xfId="23931" xr:uid="{00000000-0005-0000-0000-0000AE5C0000}"/>
    <cellStyle name="Note 2 5 2 2 8 6" xfId="23932" xr:uid="{00000000-0005-0000-0000-0000AF5C0000}"/>
    <cellStyle name="Note 2 5 2 2 8 7" xfId="23933" xr:uid="{00000000-0005-0000-0000-0000B05C0000}"/>
    <cellStyle name="Note 2 5 2 2 8 8" xfId="23934" xr:uid="{00000000-0005-0000-0000-0000B15C0000}"/>
    <cellStyle name="Note 2 5 2 2 9" xfId="23935" xr:uid="{00000000-0005-0000-0000-0000B25C0000}"/>
    <cellStyle name="Note 2 5 2 2 9 2" xfId="23936" xr:uid="{00000000-0005-0000-0000-0000B35C0000}"/>
    <cellStyle name="Note 2 5 2 2 9 3" xfId="23937" xr:uid="{00000000-0005-0000-0000-0000B45C0000}"/>
    <cellStyle name="Note 2 5 2 2 9 4" xfId="23938" xr:uid="{00000000-0005-0000-0000-0000B55C0000}"/>
    <cellStyle name="Note 2 5 2 2 9 5" xfId="23939" xr:uid="{00000000-0005-0000-0000-0000B65C0000}"/>
    <cellStyle name="Note 2 5 2 2 9 6" xfId="23940" xr:uid="{00000000-0005-0000-0000-0000B75C0000}"/>
    <cellStyle name="Note 2 5 2 2 9 7" xfId="23941" xr:uid="{00000000-0005-0000-0000-0000B85C0000}"/>
    <cellStyle name="Note 2 5 2 3" xfId="23942" xr:uid="{00000000-0005-0000-0000-0000B95C0000}"/>
    <cellStyle name="Note 2 5 2 3 10" xfId="23943" xr:uid="{00000000-0005-0000-0000-0000BA5C0000}"/>
    <cellStyle name="Note 2 5 2 3 10 2" xfId="23944" xr:uid="{00000000-0005-0000-0000-0000BB5C0000}"/>
    <cellStyle name="Note 2 5 2 3 10 3" xfId="23945" xr:uid="{00000000-0005-0000-0000-0000BC5C0000}"/>
    <cellStyle name="Note 2 5 2 3 10 4" xfId="23946" xr:uid="{00000000-0005-0000-0000-0000BD5C0000}"/>
    <cellStyle name="Note 2 5 2 3 10 5" xfId="23947" xr:uid="{00000000-0005-0000-0000-0000BE5C0000}"/>
    <cellStyle name="Note 2 5 2 3 11" xfId="23948" xr:uid="{00000000-0005-0000-0000-0000BF5C0000}"/>
    <cellStyle name="Note 2 5 2 3 11 2" xfId="23949" xr:uid="{00000000-0005-0000-0000-0000C05C0000}"/>
    <cellStyle name="Note 2 5 2 3 11 3" xfId="23950" xr:uid="{00000000-0005-0000-0000-0000C15C0000}"/>
    <cellStyle name="Note 2 5 2 3 11 4" xfId="23951" xr:uid="{00000000-0005-0000-0000-0000C25C0000}"/>
    <cellStyle name="Note 2 5 2 3 11 5" xfId="23952" xr:uid="{00000000-0005-0000-0000-0000C35C0000}"/>
    <cellStyle name="Note 2 5 2 3 12" xfId="23953" xr:uid="{00000000-0005-0000-0000-0000C45C0000}"/>
    <cellStyle name="Note 2 5 2 3 12 2" xfId="23954" xr:uid="{00000000-0005-0000-0000-0000C55C0000}"/>
    <cellStyle name="Note 2 5 2 3 12 3" xfId="23955" xr:uid="{00000000-0005-0000-0000-0000C65C0000}"/>
    <cellStyle name="Note 2 5 2 3 12 4" xfId="23956" xr:uid="{00000000-0005-0000-0000-0000C75C0000}"/>
    <cellStyle name="Note 2 5 2 3 12 5" xfId="23957" xr:uid="{00000000-0005-0000-0000-0000C85C0000}"/>
    <cellStyle name="Note 2 5 2 3 13" xfId="23958" xr:uid="{00000000-0005-0000-0000-0000C95C0000}"/>
    <cellStyle name="Note 2 5 2 3 13 2" xfId="23959" xr:uid="{00000000-0005-0000-0000-0000CA5C0000}"/>
    <cellStyle name="Note 2 5 2 3 13 3" xfId="23960" xr:uid="{00000000-0005-0000-0000-0000CB5C0000}"/>
    <cellStyle name="Note 2 5 2 3 13 4" xfId="23961" xr:uid="{00000000-0005-0000-0000-0000CC5C0000}"/>
    <cellStyle name="Note 2 5 2 3 13 5" xfId="23962" xr:uid="{00000000-0005-0000-0000-0000CD5C0000}"/>
    <cellStyle name="Note 2 5 2 3 14" xfId="23963" xr:uid="{00000000-0005-0000-0000-0000CE5C0000}"/>
    <cellStyle name="Note 2 5 2 3 14 2" xfId="23964" xr:uid="{00000000-0005-0000-0000-0000CF5C0000}"/>
    <cellStyle name="Note 2 5 2 3 14 3" xfId="23965" xr:uid="{00000000-0005-0000-0000-0000D05C0000}"/>
    <cellStyle name="Note 2 5 2 3 14 4" xfId="23966" xr:uid="{00000000-0005-0000-0000-0000D15C0000}"/>
    <cellStyle name="Note 2 5 2 3 14 5" xfId="23967" xr:uid="{00000000-0005-0000-0000-0000D25C0000}"/>
    <cellStyle name="Note 2 5 2 3 15" xfId="23968" xr:uid="{00000000-0005-0000-0000-0000D35C0000}"/>
    <cellStyle name="Note 2 5 2 3 15 2" xfId="23969" xr:uid="{00000000-0005-0000-0000-0000D45C0000}"/>
    <cellStyle name="Note 2 5 2 3 15 3" xfId="23970" xr:uid="{00000000-0005-0000-0000-0000D55C0000}"/>
    <cellStyle name="Note 2 5 2 3 15 4" xfId="23971" xr:uid="{00000000-0005-0000-0000-0000D65C0000}"/>
    <cellStyle name="Note 2 5 2 3 15 5" xfId="23972" xr:uid="{00000000-0005-0000-0000-0000D75C0000}"/>
    <cellStyle name="Note 2 5 2 3 16" xfId="23973" xr:uid="{00000000-0005-0000-0000-0000D85C0000}"/>
    <cellStyle name="Note 2 5 2 3 16 2" xfId="23974" xr:uid="{00000000-0005-0000-0000-0000D95C0000}"/>
    <cellStyle name="Note 2 5 2 3 16 3" xfId="23975" xr:uid="{00000000-0005-0000-0000-0000DA5C0000}"/>
    <cellStyle name="Note 2 5 2 3 16 4" xfId="23976" xr:uid="{00000000-0005-0000-0000-0000DB5C0000}"/>
    <cellStyle name="Note 2 5 2 3 16 5" xfId="23977" xr:uid="{00000000-0005-0000-0000-0000DC5C0000}"/>
    <cellStyle name="Note 2 5 2 3 17" xfId="23978" xr:uid="{00000000-0005-0000-0000-0000DD5C0000}"/>
    <cellStyle name="Note 2 5 2 3 17 2" xfId="23979" xr:uid="{00000000-0005-0000-0000-0000DE5C0000}"/>
    <cellStyle name="Note 2 5 2 3 17 3" xfId="23980" xr:uid="{00000000-0005-0000-0000-0000DF5C0000}"/>
    <cellStyle name="Note 2 5 2 3 17 4" xfId="23981" xr:uid="{00000000-0005-0000-0000-0000E05C0000}"/>
    <cellStyle name="Note 2 5 2 3 17 5" xfId="23982" xr:uid="{00000000-0005-0000-0000-0000E15C0000}"/>
    <cellStyle name="Note 2 5 2 3 18" xfId="23983" xr:uid="{00000000-0005-0000-0000-0000E25C0000}"/>
    <cellStyle name="Note 2 5 2 3 2" xfId="23984" xr:uid="{00000000-0005-0000-0000-0000E35C0000}"/>
    <cellStyle name="Note 2 5 2 3 2 10" xfId="23985" xr:uid="{00000000-0005-0000-0000-0000E45C0000}"/>
    <cellStyle name="Note 2 5 2 3 2 10 2" xfId="23986" xr:uid="{00000000-0005-0000-0000-0000E55C0000}"/>
    <cellStyle name="Note 2 5 2 3 2 10 3" xfId="23987" xr:uid="{00000000-0005-0000-0000-0000E65C0000}"/>
    <cellStyle name="Note 2 5 2 3 2 10 4" xfId="23988" xr:uid="{00000000-0005-0000-0000-0000E75C0000}"/>
    <cellStyle name="Note 2 5 2 3 2 10 5" xfId="23989" xr:uid="{00000000-0005-0000-0000-0000E85C0000}"/>
    <cellStyle name="Note 2 5 2 3 2 11" xfId="23990" xr:uid="{00000000-0005-0000-0000-0000E95C0000}"/>
    <cellStyle name="Note 2 5 2 3 2 11 2" xfId="23991" xr:uid="{00000000-0005-0000-0000-0000EA5C0000}"/>
    <cellStyle name="Note 2 5 2 3 2 11 3" xfId="23992" xr:uid="{00000000-0005-0000-0000-0000EB5C0000}"/>
    <cellStyle name="Note 2 5 2 3 2 11 4" xfId="23993" xr:uid="{00000000-0005-0000-0000-0000EC5C0000}"/>
    <cellStyle name="Note 2 5 2 3 2 11 5" xfId="23994" xr:uid="{00000000-0005-0000-0000-0000ED5C0000}"/>
    <cellStyle name="Note 2 5 2 3 2 12" xfId="23995" xr:uid="{00000000-0005-0000-0000-0000EE5C0000}"/>
    <cellStyle name="Note 2 5 2 3 2 12 2" xfId="23996" xr:uid="{00000000-0005-0000-0000-0000EF5C0000}"/>
    <cellStyle name="Note 2 5 2 3 2 12 3" xfId="23997" xr:uid="{00000000-0005-0000-0000-0000F05C0000}"/>
    <cellStyle name="Note 2 5 2 3 2 12 4" xfId="23998" xr:uid="{00000000-0005-0000-0000-0000F15C0000}"/>
    <cellStyle name="Note 2 5 2 3 2 12 5" xfId="23999" xr:uid="{00000000-0005-0000-0000-0000F25C0000}"/>
    <cellStyle name="Note 2 5 2 3 2 13" xfId="24000" xr:uid="{00000000-0005-0000-0000-0000F35C0000}"/>
    <cellStyle name="Note 2 5 2 3 2 13 2" xfId="24001" xr:uid="{00000000-0005-0000-0000-0000F45C0000}"/>
    <cellStyle name="Note 2 5 2 3 2 13 3" xfId="24002" xr:uid="{00000000-0005-0000-0000-0000F55C0000}"/>
    <cellStyle name="Note 2 5 2 3 2 13 4" xfId="24003" xr:uid="{00000000-0005-0000-0000-0000F65C0000}"/>
    <cellStyle name="Note 2 5 2 3 2 13 5" xfId="24004" xr:uid="{00000000-0005-0000-0000-0000F75C0000}"/>
    <cellStyle name="Note 2 5 2 3 2 14" xfId="24005" xr:uid="{00000000-0005-0000-0000-0000F85C0000}"/>
    <cellStyle name="Note 2 5 2 3 2 14 2" xfId="24006" xr:uid="{00000000-0005-0000-0000-0000F95C0000}"/>
    <cellStyle name="Note 2 5 2 3 2 14 3" xfId="24007" xr:uid="{00000000-0005-0000-0000-0000FA5C0000}"/>
    <cellStyle name="Note 2 5 2 3 2 14 4" xfId="24008" xr:uid="{00000000-0005-0000-0000-0000FB5C0000}"/>
    <cellStyle name="Note 2 5 2 3 2 14 5" xfId="24009" xr:uid="{00000000-0005-0000-0000-0000FC5C0000}"/>
    <cellStyle name="Note 2 5 2 3 2 15" xfId="24010" xr:uid="{00000000-0005-0000-0000-0000FD5C0000}"/>
    <cellStyle name="Note 2 5 2 3 2 15 2" xfId="24011" xr:uid="{00000000-0005-0000-0000-0000FE5C0000}"/>
    <cellStyle name="Note 2 5 2 3 2 15 3" xfId="24012" xr:uid="{00000000-0005-0000-0000-0000FF5C0000}"/>
    <cellStyle name="Note 2 5 2 3 2 15 4" xfId="24013" xr:uid="{00000000-0005-0000-0000-0000005D0000}"/>
    <cellStyle name="Note 2 5 2 3 2 15 5" xfId="24014" xr:uid="{00000000-0005-0000-0000-0000015D0000}"/>
    <cellStyle name="Note 2 5 2 3 2 16" xfId="24015" xr:uid="{00000000-0005-0000-0000-0000025D0000}"/>
    <cellStyle name="Note 2 5 2 3 2 16 2" xfId="24016" xr:uid="{00000000-0005-0000-0000-0000035D0000}"/>
    <cellStyle name="Note 2 5 2 3 2 16 3" xfId="24017" xr:uid="{00000000-0005-0000-0000-0000045D0000}"/>
    <cellStyle name="Note 2 5 2 3 2 16 4" xfId="24018" xr:uid="{00000000-0005-0000-0000-0000055D0000}"/>
    <cellStyle name="Note 2 5 2 3 2 16 5" xfId="24019" xr:uid="{00000000-0005-0000-0000-0000065D0000}"/>
    <cellStyle name="Note 2 5 2 3 2 17" xfId="24020" xr:uid="{00000000-0005-0000-0000-0000075D0000}"/>
    <cellStyle name="Note 2 5 2 3 2 17 2" xfId="24021" xr:uid="{00000000-0005-0000-0000-0000085D0000}"/>
    <cellStyle name="Note 2 5 2 3 2 17 3" xfId="24022" xr:uid="{00000000-0005-0000-0000-0000095D0000}"/>
    <cellStyle name="Note 2 5 2 3 2 17 4" xfId="24023" xr:uid="{00000000-0005-0000-0000-00000A5D0000}"/>
    <cellStyle name="Note 2 5 2 3 2 17 5" xfId="24024" xr:uid="{00000000-0005-0000-0000-00000B5D0000}"/>
    <cellStyle name="Note 2 5 2 3 2 18" xfId="24025" xr:uid="{00000000-0005-0000-0000-00000C5D0000}"/>
    <cellStyle name="Note 2 5 2 3 2 2" xfId="24026" xr:uid="{00000000-0005-0000-0000-00000D5D0000}"/>
    <cellStyle name="Note 2 5 2 3 2 2 2" xfId="24027" xr:uid="{00000000-0005-0000-0000-00000E5D0000}"/>
    <cellStyle name="Note 2 5 2 3 2 2 2 2" xfId="24028" xr:uid="{00000000-0005-0000-0000-00000F5D0000}"/>
    <cellStyle name="Note 2 5 2 3 2 2 2 3" xfId="24029" xr:uid="{00000000-0005-0000-0000-0000105D0000}"/>
    <cellStyle name="Note 2 5 2 3 2 2 2 4" xfId="24030" xr:uid="{00000000-0005-0000-0000-0000115D0000}"/>
    <cellStyle name="Note 2 5 2 3 2 2 2 5" xfId="24031" xr:uid="{00000000-0005-0000-0000-0000125D0000}"/>
    <cellStyle name="Note 2 5 2 3 2 2 2 6" xfId="24032" xr:uid="{00000000-0005-0000-0000-0000135D0000}"/>
    <cellStyle name="Note 2 5 2 3 2 2 2 7" xfId="24033" xr:uid="{00000000-0005-0000-0000-0000145D0000}"/>
    <cellStyle name="Note 2 5 2 3 2 2 3" xfId="24034" xr:uid="{00000000-0005-0000-0000-0000155D0000}"/>
    <cellStyle name="Note 2 5 2 3 2 2 4" xfId="24035" xr:uid="{00000000-0005-0000-0000-0000165D0000}"/>
    <cellStyle name="Note 2 5 2 3 2 2 5" xfId="24036" xr:uid="{00000000-0005-0000-0000-0000175D0000}"/>
    <cellStyle name="Note 2 5 2 3 2 3" xfId="24037" xr:uid="{00000000-0005-0000-0000-0000185D0000}"/>
    <cellStyle name="Note 2 5 2 3 2 3 2" xfId="24038" xr:uid="{00000000-0005-0000-0000-0000195D0000}"/>
    <cellStyle name="Note 2 5 2 3 2 3 2 2" xfId="24039" xr:uid="{00000000-0005-0000-0000-00001A5D0000}"/>
    <cellStyle name="Note 2 5 2 3 2 3 2 3" xfId="24040" xr:uid="{00000000-0005-0000-0000-00001B5D0000}"/>
    <cellStyle name="Note 2 5 2 3 2 3 2 4" xfId="24041" xr:uid="{00000000-0005-0000-0000-00001C5D0000}"/>
    <cellStyle name="Note 2 5 2 3 2 3 2 5" xfId="24042" xr:uid="{00000000-0005-0000-0000-00001D5D0000}"/>
    <cellStyle name="Note 2 5 2 3 2 3 2 6" xfId="24043" xr:uid="{00000000-0005-0000-0000-00001E5D0000}"/>
    <cellStyle name="Note 2 5 2 3 2 3 2 7" xfId="24044" xr:uid="{00000000-0005-0000-0000-00001F5D0000}"/>
    <cellStyle name="Note 2 5 2 3 2 3 3" xfId="24045" xr:uid="{00000000-0005-0000-0000-0000205D0000}"/>
    <cellStyle name="Note 2 5 2 3 2 3 4" xfId="24046" xr:uid="{00000000-0005-0000-0000-0000215D0000}"/>
    <cellStyle name="Note 2 5 2 3 2 3 5" xfId="24047" xr:uid="{00000000-0005-0000-0000-0000225D0000}"/>
    <cellStyle name="Note 2 5 2 3 2 4" xfId="24048" xr:uid="{00000000-0005-0000-0000-0000235D0000}"/>
    <cellStyle name="Note 2 5 2 3 2 4 2" xfId="24049" xr:uid="{00000000-0005-0000-0000-0000245D0000}"/>
    <cellStyle name="Note 2 5 2 3 2 4 2 2" xfId="24050" xr:uid="{00000000-0005-0000-0000-0000255D0000}"/>
    <cellStyle name="Note 2 5 2 3 2 4 2 3" xfId="24051" xr:uid="{00000000-0005-0000-0000-0000265D0000}"/>
    <cellStyle name="Note 2 5 2 3 2 4 2 4" xfId="24052" xr:uid="{00000000-0005-0000-0000-0000275D0000}"/>
    <cellStyle name="Note 2 5 2 3 2 4 2 5" xfId="24053" xr:uid="{00000000-0005-0000-0000-0000285D0000}"/>
    <cellStyle name="Note 2 5 2 3 2 4 2 6" xfId="24054" xr:uid="{00000000-0005-0000-0000-0000295D0000}"/>
    <cellStyle name="Note 2 5 2 3 2 4 2 7" xfId="24055" xr:uid="{00000000-0005-0000-0000-00002A5D0000}"/>
    <cellStyle name="Note 2 5 2 3 2 4 3" xfId="24056" xr:uid="{00000000-0005-0000-0000-00002B5D0000}"/>
    <cellStyle name="Note 2 5 2 3 2 4 4" xfId="24057" xr:uid="{00000000-0005-0000-0000-00002C5D0000}"/>
    <cellStyle name="Note 2 5 2 3 2 4 5" xfId="24058" xr:uid="{00000000-0005-0000-0000-00002D5D0000}"/>
    <cellStyle name="Note 2 5 2 3 2 5" xfId="24059" xr:uid="{00000000-0005-0000-0000-00002E5D0000}"/>
    <cellStyle name="Note 2 5 2 3 2 5 2" xfId="24060" xr:uid="{00000000-0005-0000-0000-00002F5D0000}"/>
    <cellStyle name="Note 2 5 2 3 2 5 3" xfId="24061" xr:uid="{00000000-0005-0000-0000-0000305D0000}"/>
    <cellStyle name="Note 2 5 2 3 2 5 4" xfId="24062" xr:uid="{00000000-0005-0000-0000-0000315D0000}"/>
    <cellStyle name="Note 2 5 2 3 2 5 5" xfId="24063" xr:uid="{00000000-0005-0000-0000-0000325D0000}"/>
    <cellStyle name="Note 2 5 2 3 2 5 6" xfId="24064" xr:uid="{00000000-0005-0000-0000-0000335D0000}"/>
    <cellStyle name="Note 2 5 2 3 2 5 7" xfId="24065" xr:uid="{00000000-0005-0000-0000-0000345D0000}"/>
    <cellStyle name="Note 2 5 2 3 2 5 8" xfId="24066" xr:uid="{00000000-0005-0000-0000-0000355D0000}"/>
    <cellStyle name="Note 2 5 2 3 2 6" xfId="24067" xr:uid="{00000000-0005-0000-0000-0000365D0000}"/>
    <cellStyle name="Note 2 5 2 3 2 6 2" xfId="24068" xr:uid="{00000000-0005-0000-0000-0000375D0000}"/>
    <cellStyle name="Note 2 5 2 3 2 6 3" xfId="24069" xr:uid="{00000000-0005-0000-0000-0000385D0000}"/>
    <cellStyle name="Note 2 5 2 3 2 6 4" xfId="24070" xr:uid="{00000000-0005-0000-0000-0000395D0000}"/>
    <cellStyle name="Note 2 5 2 3 2 6 5" xfId="24071" xr:uid="{00000000-0005-0000-0000-00003A5D0000}"/>
    <cellStyle name="Note 2 5 2 3 2 6 6" xfId="24072" xr:uid="{00000000-0005-0000-0000-00003B5D0000}"/>
    <cellStyle name="Note 2 5 2 3 2 6 7" xfId="24073" xr:uid="{00000000-0005-0000-0000-00003C5D0000}"/>
    <cellStyle name="Note 2 5 2 3 2 7" xfId="24074" xr:uid="{00000000-0005-0000-0000-00003D5D0000}"/>
    <cellStyle name="Note 2 5 2 3 2 7 2" xfId="24075" xr:uid="{00000000-0005-0000-0000-00003E5D0000}"/>
    <cellStyle name="Note 2 5 2 3 2 7 3" xfId="24076" xr:uid="{00000000-0005-0000-0000-00003F5D0000}"/>
    <cellStyle name="Note 2 5 2 3 2 7 4" xfId="24077" xr:uid="{00000000-0005-0000-0000-0000405D0000}"/>
    <cellStyle name="Note 2 5 2 3 2 7 5" xfId="24078" xr:uid="{00000000-0005-0000-0000-0000415D0000}"/>
    <cellStyle name="Note 2 5 2 3 2 8" xfId="24079" xr:uid="{00000000-0005-0000-0000-0000425D0000}"/>
    <cellStyle name="Note 2 5 2 3 2 8 2" xfId="24080" xr:uid="{00000000-0005-0000-0000-0000435D0000}"/>
    <cellStyle name="Note 2 5 2 3 2 8 3" xfId="24081" xr:uid="{00000000-0005-0000-0000-0000445D0000}"/>
    <cellStyle name="Note 2 5 2 3 2 8 4" xfId="24082" xr:uid="{00000000-0005-0000-0000-0000455D0000}"/>
    <cellStyle name="Note 2 5 2 3 2 8 5" xfId="24083" xr:uid="{00000000-0005-0000-0000-0000465D0000}"/>
    <cellStyle name="Note 2 5 2 3 2 9" xfId="24084" xr:uid="{00000000-0005-0000-0000-0000475D0000}"/>
    <cellStyle name="Note 2 5 2 3 2 9 2" xfId="24085" xr:uid="{00000000-0005-0000-0000-0000485D0000}"/>
    <cellStyle name="Note 2 5 2 3 2 9 3" xfId="24086" xr:uid="{00000000-0005-0000-0000-0000495D0000}"/>
    <cellStyle name="Note 2 5 2 3 2 9 4" xfId="24087" xr:uid="{00000000-0005-0000-0000-00004A5D0000}"/>
    <cellStyle name="Note 2 5 2 3 2 9 5" xfId="24088" xr:uid="{00000000-0005-0000-0000-00004B5D0000}"/>
    <cellStyle name="Note 2 5 2 3 3" xfId="24089" xr:uid="{00000000-0005-0000-0000-00004C5D0000}"/>
    <cellStyle name="Note 2 5 2 3 3 10" xfId="24090" xr:uid="{00000000-0005-0000-0000-00004D5D0000}"/>
    <cellStyle name="Note 2 5 2 3 3 2" xfId="24091" xr:uid="{00000000-0005-0000-0000-00004E5D0000}"/>
    <cellStyle name="Note 2 5 2 3 3 2 2" xfId="24092" xr:uid="{00000000-0005-0000-0000-00004F5D0000}"/>
    <cellStyle name="Note 2 5 2 3 3 2 2 2" xfId="24093" xr:uid="{00000000-0005-0000-0000-0000505D0000}"/>
    <cellStyle name="Note 2 5 2 3 3 2 2 3" xfId="24094" xr:uid="{00000000-0005-0000-0000-0000515D0000}"/>
    <cellStyle name="Note 2 5 2 3 3 2 2 4" xfId="24095" xr:uid="{00000000-0005-0000-0000-0000525D0000}"/>
    <cellStyle name="Note 2 5 2 3 3 2 2 5" xfId="24096" xr:uid="{00000000-0005-0000-0000-0000535D0000}"/>
    <cellStyle name="Note 2 5 2 3 3 2 2 6" xfId="24097" xr:uid="{00000000-0005-0000-0000-0000545D0000}"/>
    <cellStyle name="Note 2 5 2 3 3 2 2 7" xfId="24098" xr:uid="{00000000-0005-0000-0000-0000555D0000}"/>
    <cellStyle name="Note 2 5 2 3 3 2 3" xfId="24099" xr:uid="{00000000-0005-0000-0000-0000565D0000}"/>
    <cellStyle name="Note 2 5 2 3 3 2 4" xfId="24100" xr:uid="{00000000-0005-0000-0000-0000575D0000}"/>
    <cellStyle name="Note 2 5 2 3 3 3" xfId="24101" xr:uid="{00000000-0005-0000-0000-0000585D0000}"/>
    <cellStyle name="Note 2 5 2 3 3 3 2" xfId="24102" xr:uid="{00000000-0005-0000-0000-0000595D0000}"/>
    <cellStyle name="Note 2 5 2 3 3 3 2 2" xfId="24103" xr:uid="{00000000-0005-0000-0000-00005A5D0000}"/>
    <cellStyle name="Note 2 5 2 3 3 3 2 3" xfId="24104" xr:uid="{00000000-0005-0000-0000-00005B5D0000}"/>
    <cellStyle name="Note 2 5 2 3 3 3 2 4" xfId="24105" xr:uid="{00000000-0005-0000-0000-00005C5D0000}"/>
    <cellStyle name="Note 2 5 2 3 3 3 2 5" xfId="24106" xr:uid="{00000000-0005-0000-0000-00005D5D0000}"/>
    <cellStyle name="Note 2 5 2 3 3 3 2 6" xfId="24107" xr:uid="{00000000-0005-0000-0000-00005E5D0000}"/>
    <cellStyle name="Note 2 5 2 3 3 3 2 7" xfId="24108" xr:uid="{00000000-0005-0000-0000-00005F5D0000}"/>
    <cellStyle name="Note 2 5 2 3 3 3 3" xfId="24109" xr:uid="{00000000-0005-0000-0000-0000605D0000}"/>
    <cellStyle name="Note 2 5 2 3 3 3 4" xfId="24110" xr:uid="{00000000-0005-0000-0000-0000615D0000}"/>
    <cellStyle name="Note 2 5 2 3 3 4" xfId="24111" xr:uid="{00000000-0005-0000-0000-0000625D0000}"/>
    <cellStyle name="Note 2 5 2 3 3 4 2" xfId="24112" xr:uid="{00000000-0005-0000-0000-0000635D0000}"/>
    <cellStyle name="Note 2 5 2 3 3 4 2 2" xfId="24113" xr:uid="{00000000-0005-0000-0000-0000645D0000}"/>
    <cellStyle name="Note 2 5 2 3 3 4 2 3" xfId="24114" xr:uid="{00000000-0005-0000-0000-0000655D0000}"/>
    <cellStyle name="Note 2 5 2 3 3 4 2 4" xfId="24115" xr:uid="{00000000-0005-0000-0000-0000665D0000}"/>
    <cellStyle name="Note 2 5 2 3 3 4 2 5" xfId="24116" xr:uid="{00000000-0005-0000-0000-0000675D0000}"/>
    <cellStyle name="Note 2 5 2 3 3 4 2 6" xfId="24117" xr:uid="{00000000-0005-0000-0000-0000685D0000}"/>
    <cellStyle name="Note 2 5 2 3 3 4 2 7" xfId="24118" xr:uid="{00000000-0005-0000-0000-0000695D0000}"/>
    <cellStyle name="Note 2 5 2 3 3 4 3" xfId="24119" xr:uid="{00000000-0005-0000-0000-00006A5D0000}"/>
    <cellStyle name="Note 2 5 2 3 3 4 4" xfId="24120" xr:uid="{00000000-0005-0000-0000-00006B5D0000}"/>
    <cellStyle name="Note 2 5 2 3 3 5" xfId="24121" xr:uid="{00000000-0005-0000-0000-00006C5D0000}"/>
    <cellStyle name="Note 2 5 2 3 3 5 2" xfId="24122" xr:uid="{00000000-0005-0000-0000-00006D5D0000}"/>
    <cellStyle name="Note 2 5 2 3 3 5 3" xfId="24123" xr:uid="{00000000-0005-0000-0000-00006E5D0000}"/>
    <cellStyle name="Note 2 5 2 3 3 5 4" xfId="24124" xr:uid="{00000000-0005-0000-0000-00006F5D0000}"/>
    <cellStyle name="Note 2 5 2 3 3 5 5" xfId="24125" xr:uid="{00000000-0005-0000-0000-0000705D0000}"/>
    <cellStyle name="Note 2 5 2 3 3 5 6" xfId="24126" xr:uid="{00000000-0005-0000-0000-0000715D0000}"/>
    <cellStyle name="Note 2 5 2 3 3 5 7" xfId="24127" xr:uid="{00000000-0005-0000-0000-0000725D0000}"/>
    <cellStyle name="Note 2 5 2 3 3 5 8" xfId="24128" xr:uid="{00000000-0005-0000-0000-0000735D0000}"/>
    <cellStyle name="Note 2 5 2 3 3 6" xfId="24129" xr:uid="{00000000-0005-0000-0000-0000745D0000}"/>
    <cellStyle name="Note 2 5 2 3 3 6 2" xfId="24130" xr:uid="{00000000-0005-0000-0000-0000755D0000}"/>
    <cellStyle name="Note 2 5 2 3 3 6 3" xfId="24131" xr:uid="{00000000-0005-0000-0000-0000765D0000}"/>
    <cellStyle name="Note 2 5 2 3 3 6 4" xfId="24132" xr:uid="{00000000-0005-0000-0000-0000775D0000}"/>
    <cellStyle name="Note 2 5 2 3 3 6 5" xfId="24133" xr:uid="{00000000-0005-0000-0000-0000785D0000}"/>
    <cellStyle name="Note 2 5 2 3 3 6 6" xfId="24134" xr:uid="{00000000-0005-0000-0000-0000795D0000}"/>
    <cellStyle name="Note 2 5 2 3 3 6 7" xfId="24135" xr:uid="{00000000-0005-0000-0000-00007A5D0000}"/>
    <cellStyle name="Note 2 5 2 3 3 7" xfId="24136" xr:uid="{00000000-0005-0000-0000-00007B5D0000}"/>
    <cellStyle name="Note 2 5 2 3 3 8" xfId="24137" xr:uid="{00000000-0005-0000-0000-00007C5D0000}"/>
    <cellStyle name="Note 2 5 2 3 3 9" xfId="24138" xr:uid="{00000000-0005-0000-0000-00007D5D0000}"/>
    <cellStyle name="Note 2 5 2 3 4" xfId="24139" xr:uid="{00000000-0005-0000-0000-00007E5D0000}"/>
    <cellStyle name="Note 2 5 2 3 4 2" xfId="24140" xr:uid="{00000000-0005-0000-0000-00007F5D0000}"/>
    <cellStyle name="Note 2 5 2 3 4 2 2" xfId="24141" xr:uid="{00000000-0005-0000-0000-0000805D0000}"/>
    <cellStyle name="Note 2 5 2 3 4 2 3" xfId="24142" xr:uid="{00000000-0005-0000-0000-0000815D0000}"/>
    <cellStyle name="Note 2 5 2 3 4 2 4" xfId="24143" xr:uid="{00000000-0005-0000-0000-0000825D0000}"/>
    <cellStyle name="Note 2 5 2 3 4 2 5" xfId="24144" xr:uid="{00000000-0005-0000-0000-0000835D0000}"/>
    <cellStyle name="Note 2 5 2 3 4 2 6" xfId="24145" xr:uid="{00000000-0005-0000-0000-0000845D0000}"/>
    <cellStyle name="Note 2 5 2 3 4 2 7" xfId="24146" xr:uid="{00000000-0005-0000-0000-0000855D0000}"/>
    <cellStyle name="Note 2 5 2 3 4 3" xfId="24147" xr:uid="{00000000-0005-0000-0000-0000865D0000}"/>
    <cellStyle name="Note 2 5 2 3 4 4" xfId="24148" xr:uid="{00000000-0005-0000-0000-0000875D0000}"/>
    <cellStyle name="Note 2 5 2 3 4 5" xfId="24149" xr:uid="{00000000-0005-0000-0000-0000885D0000}"/>
    <cellStyle name="Note 2 5 2 3 5" xfId="24150" xr:uid="{00000000-0005-0000-0000-0000895D0000}"/>
    <cellStyle name="Note 2 5 2 3 5 2" xfId="24151" xr:uid="{00000000-0005-0000-0000-00008A5D0000}"/>
    <cellStyle name="Note 2 5 2 3 5 2 2" xfId="24152" xr:uid="{00000000-0005-0000-0000-00008B5D0000}"/>
    <cellStyle name="Note 2 5 2 3 5 2 3" xfId="24153" xr:uid="{00000000-0005-0000-0000-00008C5D0000}"/>
    <cellStyle name="Note 2 5 2 3 5 2 4" xfId="24154" xr:uid="{00000000-0005-0000-0000-00008D5D0000}"/>
    <cellStyle name="Note 2 5 2 3 5 2 5" xfId="24155" xr:uid="{00000000-0005-0000-0000-00008E5D0000}"/>
    <cellStyle name="Note 2 5 2 3 5 2 6" xfId="24156" xr:uid="{00000000-0005-0000-0000-00008F5D0000}"/>
    <cellStyle name="Note 2 5 2 3 5 2 7" xfId="24157" xr:uid="{00000000-0005-0000-0000-0000905D0000}"/>
    <cellStyle name="Note 2 5 2 3 5 3" xfId="24158" xr:uid="{00000000-0005-0000-0000-0000915D0000}"/>
    <cellStyle name="Note 2 5 2 3 5 4" xfId="24159" xr:uid="{00000000-0005-0000-0000-0000925D0000}"/>
    <cellStyle name="Note 2 5 2 3 5 5" xfId="24160" xr:uid="{00000000-0005-0000-0000-0000935D0000}"/>
    <cellStyle name="Note 2 5 2 3 6" xfId="24161" xr:uid="{00000000-0005-0000-0000-0000945D0000}"/>
    <cellStyle name="Note 2 5 2 3 6 2" xfId="24162" xr:uid="{00000000-0005-0000-0000-0000955D0000}"/>
    <cellStyle name="Note 2 5 2 3 6 2 2" xfId="24163" xr:uid="{00000000-0005-0000-0000-0000965D0000}"/>
    <cellStyle name="Note 2 5 2 3 6 2 3" xfId="24164" xr:uid="{00000000-0005-0000-0000-0000975D0000}"/>
    <cellStyle name="Note 2 5 2 3 6 2 4" xfId="24165" xr:uid="{00000000-0005-0000-0000-0000985D0000}"/>
    <cellStyle name="Note 2 5 2 3 6 2 5" xfId="24166" xr:uid="{00000000-0005-0000-0000-0000995D0000}"/>
    <cellStyle name="Note 2 5 2 3 6 2 6" xfId="24167" xr:uid="{00000000-0005-0000-0000-00009A5D0000}"/>
    <cellStyle name="Note 2 5 2 3 6 2 7" xfId="24168" xr:uid="{00000000-0005-0000-0000-00009B5D0000}"/>
    <cellStyle name="Note 2 5 2 3 6 3" xfId="24169" xr:uid="{00000000-0005-0000-0000-00009C5D0000}"/>
    <cellStyle name="Note 2 5 2 3 6 4" xfId="24170" xr:uid="{00000000-0005-0000-0000-00009D5D0000}"/>
    <cellStyle name="Note 2 5 2 3 6 5" xfId="24171" xr:uid="{00000000-0005-0000-0000-00009E5D0000}"/>
    <cellStyle name="Note 2 5 2 3 7" xfId="24172" xr:uid="{00000000-0005-0000-0000-00009F5D0000}"/>
    <cellStyle name="Note 2 5 2 3 7 2" xfId="24173" xr:uid="{00000000-0005-0000-0000-0000A05D0000}"/>
    <cellStyle name="Note 2 5 2 3 7 2 2" xfId="24174" xr:uid="{00000000-0005-0000-0000-0000A15D0000}"/>
    <cellStyle name="Note 2 5 2 3 7 2 3" xfId="24175" xr:uid="{00000000-0005-0000-0000-0000A25D0000}"/>
    <cellStyle name="Note 2 5 2 3 7 2 4" xfId="24176" xr:uid="{00000000-0005-0000-0000-0000A35D0000}"/>
    <cellStyle name="Note 2 5 2 3 7 2 5" xfId="24177" xr:uid="{00000000-0005-0000-0000-0000A45D0000}"/>
    <cellStyle name="Note 2 5 2 3 7 2 6" xfId="24178" xr:uid="{00000000-0005-0000-0000-0000A55D0000}"/>
    <cellStyle name="Note 2 5 2 3 7 2 7" xfId="24179" xr:uid="{00000000-0005-0000-0000-0000A65D0000}"/>
    <cellStyle name="Note 2 5 2 3 7 3" xfId="24180" xr:uid="{00000000-0005-0000-0000-0000A75D0000}"/>
    <cellStyle name="Note 2 5 2 3 7 4" xfId="24181" xr:uid="{00000000-0005-0000-0000-0000A85D0000}"/>
    <cellStyle name="Note 2 5 2 3 7 5" xfId="24182" xr:uid="{00000000-0005-0000-0000-0000A95D0000}"/>
    <cellStyle name="Note 2 5 2 3 8" xfId="24183" xr:uid="{00000000-0005-0000-0000-0000AA5D0000}"/>
    <cellStyle name="Note 2 5 2 3 8 2" xfId="24184" xr:uid="{00000000-0005-0000-0000-0000AB5D0000}"/>
    <cellStyle name="Note 2 5 2 3 8 3" xfId="24185" xr:uid="{00000000-0005-0000-0000-0000AC5D0000}"/>
    <cellStyle name="Note 2 5 2 3 8 4" xfId="24186" xr:uid="{00000000-0005-0000-0000-0000AD5D0000}"/>
    <cellStyle name="Note 2 5 2 3 8 5" xfId="24187" xr:uid="{00000000-0005-0000-0000-0000AE5D0000}"/>
    <cellStyle name="Note 2 5 2 3 8 6" xfId="24188" xr:uid="{00000000-0005-0000-0000-0000AF5D0000}"/>
    <cellStyle name="Note 2 5 2 3 8 7" xfId="24189" xr:uid="{00000000-0005-0000-0000-0000B05D0000}"/>
    <cellStyle name="Note 2 5 2 3 8 8" xfId="24190" xr:uid="{00000000-0005-0000-0000-0000B15D0000}"/>
    <cellStyle name="Note 2 5 2 3 9" xfId="24191" xr:uid="{00000000-0005-0000-0000-0000B25D0000}"/>
    <cellStyle name="Note 2 5 2 3 9 2" xfId="24192" xr:uid="{00000000-0005-0000-0000-0000B35D0000}"/>
    <cellStyle name="Note 2 5 2 3 9 3" xfId="24193" xr:uid="{00000000-0005-0000-0000-0000B45D0000}"/>
    <cellStyle name="Note 2 5 2 3 9 4" xfId="24194" xr:uid="{00000000-0005-0000-0000-0000B55D0000}"/>
    <cellStyle name="Note 2 5 2 3 9 5" xfId="24195" xr:uid="{00000000-0005-0000-0000-0000B65D0000}"/>
    <cellStyle name="Note 2 5 2 3 9 6" xfId="24196" xr:uid="{00000000-0005-0000-0000-0000B75D0000}"/>
    <cellStyle name="Note 2 5 2 3 9 7" xfId="24197" xr:uid="{00000000-0005-0000-0000-0000B85D0000}"/>
    <cellStyle name="Note 2 5 2 4" xfId="24198" xr:uid="{00000000-0005-0000-0000-0000B95D0000}"/>
    <cellStyle name="Note 2 5 2 4 10" xfId="24199" xr:uid="{00000000-0005-0000-0000-0000BA5D0000}"/>
    <cellStyle name="Note 2 5 2 4 10 2" xfId="24200" xr:uid="{00000000-0005-0000-0000-0000BB5D0000}"/>
    <cellStyle name="Note 2 5 2 4 10 3" xfId="24201" xr:uid="{00000000-0005-0000-0000-0000BC5D0000}"/>
    <cellStyle name="Note 2 5 2 4 10 4" xfId="24202" xr:uid="{00000000-0005-0000-0000-0000BD5D0000}"/>
    <cellStyle name="Note 2 5 2 4 10 5" xfId="24203" xr:uid="{00000000-0005-0000-0000-0000BE5D0000}"/>
    <cellStyle name="Note 2 5 2 4 11" xfId="24204" xr:uid="{00000000-0005-0000-0000-0000BF5D0000}"/>
    <cellStyle name="Note 2 5 2 4 11 2" xfId="24205" xr:uid="{00000000-0005-0000-0000-0000C05D0000}"/>
    <cellStyle name="Note 2 5 2 4 11 3" xfId="24206" xr:uid="{00000000-0005-0000-0000-0000C15D0000}"/>
    <cellStyle name="Note 2 5 2 4 11 4" xfId="24207" xr:uid="{00000000-0005-0000-0000-0000C25D0000}"/>
    <cellStyle name="Note 2 5 2 4 11 5" xfId="24208" xr:uid="{00000000-0005-0000-0000-0000C35D0000}"/>
    <cellStyle name="Note 2 5 2 4 12" xfId="24209" xr:uid="{00000000-0005-0000-0000-0000C45D0000}"/>
    <cellStyle name="Note 2 5 2 4 12 2" xfId="24210" xr:uid="{00000000-0005-0000-0000-0000C55D0000}"/>
    <cellStyle name="Note 2 5 2 4 12 3" xfId="24211" xr:uid="{00000000-0005-0000-0000-0000C65D0000}"/>
    <cellStyle name="Note 2 5 2 4 12 4" xfId="24212" xr:uid="{00000000-0005-0000-0000-0000C75D0000}"/>
    <cellStyle name="Note 2 5 2 4 12 5" xfId="24213" xr:uid="{00000000-0005-0000-0000-0000C85D0000}"/>
    <cellStyle name="Note 2 5 2 4 13" xfId="24214" xr:uid="{00000000-0005-0000-0000-0000C95D0000}"/>
    <cellStyle name="Note 2 5 2 4 13 2" xfId="24215" xr:uid="{00000000-0005-0000-0000-0000CA5D0000}"/>
    <cellStyle name="Note 2 5 2 4 13 3" xfId="24216" xr:uid="{00000000-0005-0000-0000-0000CB5D0000}"/>
    <cellStyle name="Note 2 5 2 4 13 4" xfId="24217" xr:uid="{00000000-0005-0000-0000-0000CC5D0000}"/>
    <cellStyle name="Note 2 5 2 4 13 5" xfId="24218" xr:uid="{00000000-0005-0000-0000-0000CD5D0000}"/>
    <cellStyle name="Note 2 5 2 4 14" xfId="24219" xr:uid="{00000000-0005-0000-0000-0000CE5D0000}"/>
    <cellStyle name="Note 2 5 2 4 14 2" xfId="24220" xr:uid="{00000000-0005-0000-0000-0000CF5D0000}"/>
    <cellStyle name="Note 2 5 2 4 14 3" xfId="24221" xr:uid="{00000000-0005-0000-0000-0000D05D0000}"/>
    <cellStyle name="Note 2 5 2 4 14 4" xfId="24222" xr:uid="{00000000-0005-0000-0000-0000D15D0000}"/>
    <cellStyle name="Note 2 5 2 4 14 5" xfId="24223" xr:uid="{00000000-0005-0000-0000-0000D25D0000}"/>
    <cellStyle name="Note 2 5 2 4 15" xfId="24224" xr:uid="{00000000-0005-0000-0000-0000D35D0000}"/>
    <cellStyle name="Note 2 5 2 4 15 2" xfId="24225" xr:uid="{00000000-0005-0000-0000-0000D45D0000}"/>
    <cellStyle name="Note 2 5 2 4 15 3" xfId="24226" xr:uid="{00000000-0005-0000-0000-0000D55D0000}"/>
    <cellStyle name="Note 2 5 2 4 15 4" xfId="24227" xr:uid="{00000000-0005-0000-0000-0000D65D0000}"/>
    <cellStyle name="Note 2 5 2 4 15 5" xfId="24228" xr:uid="{00000000-0005-0000-0000-0000D75D0000}"/>
    <cellStyle name="Note 2 5 2 4 16" xfId="24229" xr:uid="{00000000-0005-0000-0000-0000D85D0000}"/>
    <cellStyle name="Note 2 5 2 4 16 2" xfId="24230" xr:uid="{00000000-0005-0000-0000-0000D95D0000}"/>
    <cellStyle name="Note 2 5 2 4 16 3" xfId="24231" xr:uid="{00000000-0005-0000-0000-0000DA5D0000}"/>
    <cellStyle name="Note 2 5 2 4 16 4" xfId="24232" xr:uid="{00000000-0005-0000-0000-0000DB5D0000}"/>
    <cellStyle name="Note 2 5 2 4 16 5" xfId="24233" xr:uid="{00000000-0005-0000-0000-0000DC5D0000}"/>
    <cellStyle name="Note 2 5 2 4 17" xfId="24234" xr:uid="{00000000-0005-0000-0000-0000DD5D0000}"/>
    <cellStyle name="Note 2 5 2 4 17 2" xfId="24235" xr:uid="{00000000-0005-0000-0000-0000DE5D0000}"/>
    <cellStyle name="Note 2 5 2 4 17 3" xfId="24236" xr:uid="{00000000-0005-0000-0000-0000DF5D0000}"/>
    <cellStyle name="Note 2 5 2 4 17 4" xfId="24237" xr:uid="{00000000-0005-0000-0000-0000E05D0000}"/>
    <cellStyle name="Note 2 5 2 4 17 5" xfId="24238" xr:uid="{00000000-0005-0000-0000-0000E15D0000}"/>
    <cellStyle name="Note 2 5 2 4 18" xfId="24239" xr:uid="{00000000-0005-0000-0000-0000E25D0000}"/>
    <cellStyle name="Note 2 5 2 4 2" xfId="24240" xr:uid="{00000000-0005-0000-0000-0000E35D0000}"/>
    <cellStyle name="Note 2 5 2 4 2 2" xfId="24241" xr:uid="{00000000-0005-0000-0000-0000E45D0000}"/>
    <cellStyle name="Note 2 5 2 4 2 2 2" xfId="24242" xr:uid="{00000000-0005-0000-0000-0000E55D0000}"/>
    <cellStyle name="Note 2 5 2 4 2 2 3" xfId="24243" xr:uid="{00000000-0005-0000-0000-0000E65D0000}"/>
    <cellStyle name="Note 2 5 2 4 2 2 4" xfId="24244" xr:uid="{00000000-0005-0000-0000-0000E75D0000}"/>
    <cellStyle name="Note 2 5 2 4 2 2 5" xfId="24245" xr:uid="{00000000-0005-0000-0000-0000E85D0000}"/>
    <cellStyle name="Note 2 5 2 4 2 2 6" xfId="24246" xr:uid="{00000000-0005-0000-0000-0000E95D0000}"/>
    <cellStyle name="Note 2 5 2 4 2 2 7" xfId="24247" xr:uid="{00000000-0005-0000-0000-0000EA5D0000}"/>
    <cellStyle name="Note 2 5 2 4 2 3" xfId="24248" xr:uid="{00000000-0005-0000-0000-0000EB5D0000}"/>
    <cellStyle name="Note 2 5 2 4 2 4" xfId="24249" xr:uid="{00000000-0005-0000-0000-0000EC5D0000}"/>
    <cellStyle name="Note 2 5 2 4 2 5" xfId="24250" xr:uid="{00000000-0005-0000-0000-0000ED5D0000}"/>
    <cellStyle name="Note 2 5 2 4 3" xfId="24251" xr:uid="{00000000-0005-0000-0000-0000EE5D0000}"/>
    <cellStyle name="Note 2 5 2 4 3 2" xfId="24252" xr:uid="{00000000-0005-0000-0000-0000EF5D0000}"/>
    <cellStyle name="Note 2 5 2 4 3 2 2" xfId="24253" xr:uid="{00000000-0005-0000-0000-0000F05D0000}"/>
    <cellStyle name="Note 2 5 2 4 3 2 3" xfId="24254" xr:uid="{00000000-0005-0000-0000-0000F15D0000}"/>
    <cellStyle name="Note 2 5 2 4 3 2 4" xfId="24255" xr:uid="{00000000-0005-0000-0000-0000F25D0000}"/>
    <cellStyle name="Note 2 5 2 4 3 2 5" xfId="24256" xr:uid="{00000000-0005-0000-0000-0000F35D0000}"/>
    <cellStyle name="Note 2 5 2 4 3 2 6" xfId="24257" xr:uid="{00000000-0005-0000-0000-0000F45D0000}"/>
    <cellStyle name="Note 2 5 2 4 3 2 7" xfId="24258" xr:uid="{00000000-0005-0000-0000-0000F55D0000}"/>
    <cellStyle name="Note 2 5 2 4 3 3" xfId="24259" xr:uid="{00000000-0005-0000-0000-0000F65D0000}"/>
    <cellStyle name="Note 2 5 2 4 3 4" xfId="24260" xr:uid="{00000000-0005-0000-0000-0000F75D0000}"/>
    <cellStyle name="Note 2 5 2 4 3 5" xfId="24261" xr:uid="{00000000-0005-0000-0000-0000F85D0000}"/>
    <cellStyle name="Note 2 5 2 4 4" xfId="24262" xr:uid="{00000000-0005-0000-0000-0000F95D0000}"/>
    <cellStyle name="Note 2 5 2 4 4 2" xfId="24263" xr:uid="{00000000-0005-0000-0000-0000FA5D0000}"/>
    <cellStyle name="Note 2 5 2 4 4 2 2" xfId="24264" xr:uid="{00000000-0005-0000-0000-0000FB5D0000}"/>
    <cellStyle name="Note 2 5 2 4 4 2 3" xfId="24265" xr:uid="{00000000-0005-0000-0000-0000FC5D0000}"/>
    <cellStyle name="Note 2 5 2 4 4 2 4" xfId="24266" xr:uid="{00000000-0005-0000-0000-0000FD5D0000}"/>
    <cellStyle name="Note 2 5 2 4 4 2 5" xfId="24267" xr:uid="{00000000-0005-0000-0000-0000FE5D0000}"/>
    <cellStyle name="Note 2 5 2 4 4 2 6" xfId="24268" xr:uid="{00000000-0005-0000-0000-0000FF5D0000}"/>
    <cellStyle name="Note 2 5 2 4 4 2 7" xfId="24269" xr:uid="{00000000-0005-0000-0000-0000005E0000}"/>
    <cellStyle name="Note 2 5 2 4 4 3" xfId="24270" xr:uid="{00000000-0005-0000-0000-0000015E0000}"/>
    <cellStyle name="Note 2 5 2 4 4 4" xfId="24271" xr:uid="{00000000-0005-0000-0000-0000025E0000}"/>
    <cellStyle name="Note 2 5 2 4 4 5" xfId="24272" xr:uid="{00000000-0005-0000-0000-0000035E0000}"/>
    <cellStyle name="Note 2 5 2 4 5" xfId="24273" xr:uid="{00000000-0005-0000-0000-0000045E0000}"/>
    <cellStyle name="Note 2 5 2 4 5 2" xfId="24274" xr:uid="{00000000-0005-0000-0000-0000055E0000}"/>
    <cellStyle name="Note 2 5 2 4 5 3" xfId="24275" xr:uid="{00000000-0005-0000-0000-0000065E0000}"/>
    <cellStyle name="Note 2 5 2 4 5 4" xfId="24276" xr:uid="{00000000-0005-0000-0000-0000075E0000}"/>
    <cellStyle name="Note 2 5 2 4 5 5" xfId="24277" xr:uid="{00000000-0005-0000-0000-0000085E0000}"/>
    <cellStyle name="Note 2 5 2 4 5 6" xfId="24278" xr:uid="{00000000-0005-0000-0000-0000095E0000}"/>
    <cellStyle name="Note 2 5 2 4 5 7" xfId="24279" xr:uid="{00000000-0005-0000-0000-00000A5E0000}"/>
    <cellStyle name="Note 2 5 2 4 5 8" xfId="24280" xr:uid="{00000000-0005-0000-0000-00000B5E0000}"/>
    <cellStyle name="Note 2 5 2 4 6" xfId="24281" xr:uid="{00000000-0005-0000-0000-00000C5E0000}"/>
    <cellStyle name="Note 2 5 2 4 6 2" xfId="24282" xr:uid="{00000000-0005-0000-0000-00000D5E0000}"/>
    <cellStyle name="Note 2 5 2 4 6 3" xfId="24283" xr:uid="{00000000-0005-0000-0000-00000E5E0000}"/>
    <cellStyle name="Note 2 5 2 4 6 4" xfId="24284" xr:uid="{00000000-0005-0000-0000-00000F5E0000}"/>
    <cellStyle name="Note 2 5 2 4 6 5" xfId="24285" xr:uid="{00000000-0005-0000-0000-0000105E0000}"/>
    <cellStyle name="Note 2 5 2 4 6 6" xfId="24286" xr:uid="{00000000-0005-0000-0000-0000115E0000}"/>
    <cellStyle name="Note 2 5 2 4 6 7" xfId="24287" xr:uid="{00000000-0005-0000-0000-0000125E0000}"/>
    <cellStyle name="Note 2 5 2 4 7" xfId="24288" xr:uid="{00000000-0005-0000-0000-0000135E0000}"/>
    <cellStyle name="Note 2 5 2 4 7 2" xfId="24289" xr:uid="{00000000-0005-0000-0000-0000145E0000}"/>
    <cellStyle name="Note 2 5 2 4 7 3" xfId="24290" xr:uid="{00000000-0005-0000-0000-0000155E0000}"/>
    <cellStyle name="Note 2 5 2 4 7 4" xfId="24291" xr:uid="{00000000-0005-0000-0000-0000165E0000}"/>
    <cellStyle name="Note 2 5 2 4 7 5" xfId="24292" xr:uid="{00000000-0005-0000-0000-0000175E0000}"/>
    <cellStyle name="Note 2 5 2 4 8" xfId="24293" xr:uid="{00000000-0005-0000-0000-0000185E0000}"/>
    <cellStyle name="Note 2 5 2 4 8 2" xfId="24294" xr:uid="{00000000-0005-0000-0000-0000195E0000}"/>
    <cellStyle name="Note 2 5 2 4 8 3" xfId="24295" xr:uid="{00000000-0005-0000-0000-00001A5E0000}"/>
    <cellStyle name="Note 2 5 2 4 8 4" xfId="24296" xr:uid="{00000000-0005-0000-0000-00001B5E0000}"/>
    <cellStyle name="Note 2 5 2 4 8 5" xfId="24297" xr:uid="{00000000-0005-0000-0000-00001C5E0000}"/>
    <cellStyle name="Note 2 5 2 4 9" xfId="24298" xr:uid="{00000000-0005-0000-0000-00001D5E0000}"/>
    <cellStyle name="Note 2 5 2 4 9 2" xfId="24299" xr:uid="{00000000-0005-0000-0000-00001E5E0000}"/>
    <cellStyle name="Note 2 5 2 4 9 3" xfId="24300" xr:uid="{00000000-0005-0000-0000-00001F5E0000}"/>
    <cellStyle name="Note 2 5 2 4 9 4" xfId="24301" xr:uid="{00000000-0005-0000-0000-0000205E0000}"/>
    <cellStyle name="Note 2 5 2 4 9 5" xfId="24302" xr:uid="{00000000-0005-0000-0000-0000215E0000}"/>
    <cellStyle name="Note 2 5 2 5" xfId="24303" xr:uid="{00000000-0005-0000-0000-0000225E0000}"/>
    <cellStyle name="Note 2 5 2 5 10" xfId="24304" xr:uid="{00000000-0005-0000-0000-0000235E0000}"/>
    <cellStyle name="Note 2 5 2 5 2" xfId="24305" xr:uid="{00000000-0005-0000-0000-0000245E0000}"/>
    <cellStyle name="Note 2 5 2 5 2 2" xfId="24306" xr:uid="{00000000-0005-0000-0000-0000255E0000}"/>
    <cellStyle name="Note 2 5 2 5 2 2 2" xfId="24307" xr:uid="{00000000-0005-0000-0000-0000265E0000}"/>
    <cellStyle name="Note 2 5 2 5 2 2 3" xfId="24308" xr:uid="{00000000-0005-0000-0000-0000275E0000}"/>
    <cellStyle name="Note 2 5 2 5 2 2 4" xfId="24309" xr:uid="{00000000-0005-0000-0000-0000285E0000}"/>
    <cellStyle name="Note 2 5 2 5 2 2 5" xfId="24310" xr:uid="{00000000-0005-0000-0000-0000295E0000}"/>
    <cellStyle name="Note 2 5 2 5 2 2 6" xfId="24311" xr:uid="{00000000-0005-0000-0000-00002A5E0000}"/>
    <cellStyle name="Note 2 5 2 5 2 2 7" xfId="24312" xr:uid="{00000000-0005-0000-0000-00002B5E0000}"/>
    <cellStyle name="Note 2 5 2 5 2 3" xfId="24313" xr:uid="{00000000-0005-0000-0000-00002C5E0000}"/>
    <cellStyle name="Note 2 5 2 5 2 4" xfId="24314" xr:uid="{00000000-0005-0000-0000-00002D5E0000}"/>
    <cellStyle name="Note 2 5 2 5 3" xfId="24315" xr:uid="{00000000-0005-0000-0000-00002E5E0000}"/>
    <cellStyle name="Note 2 5 2 5 3 2" xfId="24316" xr:uid="{00000000-0005-0000-0000-00002F5E0000}"/>
    <cellStyle name="Note 2 5 2 5 3 2 2" xfId="24317" xr:uid="{00000000-0005-0000-0000-0000305E0000}"/>
    <cellStyle name="Note 2 5 2 5 3 2 3" xfId="24318" xr:uid="{00000000-0005-0000-0000-0000315E0000}"/>
    <cellStyle name="Note 2 5 2 5 3 2 4" xfId="24319" xr:uid="{00000000-0005-0000-0000-0000325E0000}"/>
    <cellStyle name="Note 2 5 2 5 3 2 5" xfId="24320" xr:uid="{00000000-0005-0000-0000-0000335E0000}"/>
    <cellStyle name="Note 2 5 2 5 3 2 6" xfId="24321" xr:uid="{00000000-0005-0000-0000-0000345E0000}"/>
    <cellStyle name="Note 2 5 2 5 3 2 7" xfId="24322" xr:uid="{00000000-0005-0000-0000-0000355E0000}"/>
    <cellStyle name="Note 2 5 2 5 3 3" xfId="24323" xr:uid="{00000000-0005-0000-0000-0000365E0000}"/>
    <cellStyle name="Note 2 5 2 5 3 4" xfId="24324" xr:uid="{00000000-0005-0000-0000-0000375E0000}"/>
    <cellStyle name="Note 2 5 2 5 4" xfId="24325" xr:uid="{00000000-0005-0000-0000-0000385E0000}"/>
    <cellStyle name="Note 2 5 2 5 4 2" xfId="24326" xr:uid="{00000000-0005-0000-0000-0000395E0000}"/>
    <cellStyle name="Note 2 5 2 5 4 2 2" xfId="24327" xr:uid="{00000000-0005-0000-0000-00003A5E0000}"/>
    <cellStyle name="Note 2 5 2 5 4 2 3" xfId="24328" xr:uid="{00000000-0005-0000-0000-00003B5E0000}"/>
    <cellStyle name="Note 2 5 2 5 4 2 4" xfId="24329" xr:uid="{00000000-0005-0000-0000-00003C5E0000}"/>
    <cellStyle name="Note 2 5 2 5 4 2 5" xfId="24330" xr:uid="{00000000-0005-0000-0000-00003D5E0000}"/>
    <cellStyle name="Note 2 5 2 5 4 2 6" xfId="24331" xr:uid="{00000000-0005-0000-0000-00003E5E0000}"/>
    <cellStyle name="Note 2 5 2 5 4 2 7" xfId="24332" xr:uid="{00000000-0005-0000-0000-00003F5E0000}"/>
    <cellStyle name="Note 2 5 2 5 4 3" xfId="24333" xr:uid="{00000000-0005-0000-0000-0000405E0000}"/>
    <cellStyle name="Note 2 5 2 5 4 4" xfId="24334" xr:uid="{00000000-0005-0000-0000-0000415E0000}"/>
    <cellStyle name="Note 2 5 2 5 5" xfId="24335" xr:uid="{00000000-0005-0000-0000-0000425E0000}"/>
    <cellStyle name="Note 2 5 2 5 5 2" xfId="24336" xr:uid="{00000000-0005-0000-0000-0000435E0000}"/>
    <cellStyle name="Note 2 5 2 5 5 3" xfId="24337" xr:uid="{00000000-0005-0000-0000-0000445E0000}"/>
    <cellStyle name="Note 2 5 2 5 5 4" xfId="24338" xr:uid="{00000000-0005-0000-0000-0000455E0000}"/>
    <cellStyle name="Note 2 5 2 5 5 5" xfId="24339" xr:uid="{00000000-0005-0000-0000-0000465E0000}"/>
    <cellStyle name="Note 2 5 2 5 5 6" xfId="24340" xr:uid="{00000000-0005-0000-0000-0000475E0000}"/>
    <cellStyle name="Note 2 5 2 5 5 7" xfId="24341" xr:uid="{00000000-0005-0000-0000-0000485E0000}"/>
    <cellStyle name="Note 2 5 2 5 5 8" xfId="24342" xr:uid="{00000000-0005-0000-0000-0000495E0000}"/>
    <cellStyle name="Note 2 5 2 5 6" xfId="24343" xr:uid="{00000000-0005-0000-0000-00004A5E0000}"/>
    <cellStyle name="Note 2 5 2 5 6 2" xfId="24344" xr:uid="{00000000-0005-0000-0000-00004B5E0000}"/>
    <cellStyle name="Note 2 5 2 5 6 3" xfId="24345" xr:uid="{00000000-0005-0000-0000-00004C5E0000}"/>
    <cellStyle name="Note 2 5 2 5 6 4" xfId="24346" xr:uid="{00000000-0005-0000-0000-00004D5E0000}"/>
    <cellStyle name="Note 2 5 2 5 6 5" xfId="24347" xr:uid="{00000000-0005-0000-0000-00004E5E0000}"/>
    <cellStyle name="Note 2 5 2 5 6 6" xfId="24348" xr:uid="{00000000-0005-0000-0000-00004F5E0000}"/>
    <cellStyle name="Note 2 5 2 5 6 7" xfId="24349" xr:uid="{00000000-0005-0000-0000-0000505E0000}"/>
    <cellStyle name="Note 2 5 2 5 7" xfId="24350" xr:uid="{00000000-0005-0000-0000-0000515E0000}"/>
    <cellStyle name="Note 2 5 2 5 8" xfId="24351" xr:uid="{00000000-0005-0000-0000-0000525E0000}"/>
    <cellStyle name="Note 2 5 2 5 9" xfId="24352" xr:uid="{00000000-0005-0000-0000-0000535E0000}"/>
    <cellStyle name="Note 2 5 2 6" xfId="24353" xr:uid="{00000000-0005-0000-0000-0000545E0000}"/>
    <cellStyle name="Note 2 5 2 6 2" xfId="24354" xr:uid="{00000000-0005-0000-0000-0000555E0000}"/>
    <cellStyle name="Note 2 5 2 6 2 2" xfId="24355" xr:uid="{00000000-0005-0000-0000-0000565E0000}"/>
    <cellStyle name="Note 2 5 2 6 2 3" xfId="24356" xr:uid="{00000000-0005-0000-0000-0000575E0000}"/>
    <cellStyle name="Note 2 5 2 6 2 4" xfId="24357" xr:uid="{00000000-0005-0000-0000-0000585E0000}"/>
    <cellStyle name="Note 2 5 2 6 2 5" xfId="24358" xr:uid="{00000000-0005-0000-0000-0000595E0000}"/>
    <cellStyle name="Note 2 5 2 6 2 6" xfId="24359" xr:uid="{00000000-0005-0000-0000-00005A5E0000}"/>
    <cellStyle name="Note 2 5 2 6 2 7" xfId="24360" xr:uid="{00000000-0005-0000-0000-00005B5E0000}"/>
    <cellStyle name="Note 2 5 2 6 3" xfId="24361" xr:uid="{00000000-0005-0000-0000-00005C5E0000}"/>
    <cellStyle name="Note 2 5 2 6 4" xfId="24362" xr:uid="{00000000-0005-0000-0000-00005D5E0000}"/>
    <cellStyle name="Note 2 5 2 6 5" xfId="24363" xr:uid="{00000000-0005-0000-0000-00005E5E0000}"/>
    <cellStyle name="Note 2 5 2 7" xfId="24364" xr:uid="{00000000-0005-0000-0000-00005F5E0000}"/>
    <cellStyle name="Note 2 5 2 7 2" xfId="24365" xr:uid="{00000000-0005-0000-0000-0000605E0000}"/>
    <cellStyle name="Note 2 5 2 7 2 2" xfId="24366" xr:uid="{00000000-0005-0000-0000-0000615E0000}"/>
    <cellStyle name="Note 2 5 2 7 2 3" xfId="24367" xr:uid="{00000000-0005-0000-0000-0000625E0000}"/>
    <cellStyle name="Note 2 5 2 7 2 4" xfId="24368" xr:uid="{00000000-0005-0000-0000-0000635E0000}"/>
    <cellStyle name="Note 2 5 2 7 2 5" xfId="24369" xr:uid="{00000000-0005-0000-0000-0000645E0000}"/>
    <cellStyle name="Note 2 5 2 7 2 6" xfId="24370" xr:uid="{00000000-0005-0000-0000-0000655E0000}"/>
    <cellStyle name="Note 2 5 2 7 2 7" xfId="24371" xr:uid="{00000000-0005-0000-0000-0000665E0000}"/>
    <cellStyle name="Note 2 5 2 7 3" xfId="24372" xr:uid="{00000000-0005-0000-0000-0000675E0000}"/>
    <cellStyle name="Note 2 5 2 7 4" xfId="24373" xr:uid="{00000000-0005-0000-0000-0000685E0000}"/>
    <cellStyle name="Note 2 5 2 7 5" xfId="24374" xr:uid="{00000000-0005-0000-0000-0000695E0000}"/>
    <cellStyle name="Note 2 5 2 8" xfId="24375" xr:uid="{00000000-0005-0000-0000-00006A5E0000}"/>
    <cellStyle name="Note 2 5 2 8 2" xfId="24376" xr:uid="{00000000-0005-0000-0000-00006B5E0000}"/>
    <cellStyle name="Note 2 5 2 8 2 2" xfId="24377" xr:uid="{00000000-0005-0000-0000-00006C5E0000}"/>
    <cellStyle name="Note 2 5 2 8 2 3" xfId="24378" xr:uid="{00000000-0005-0000-0000-00006D5E0000}"/>
    <cellStyle name="Note 2 5 2 8 2 4" xfId="24379" xr:uid="{00000000-0005-0000-0000-00006E5E0000}"/>
    <cellStyle name="Note 2 5 2 8 2 5" xfId="24380" xr:uid="{00000000-0005-0000-0000-00006F5E0000}"/>
    <cellStyle name="Note 2 5 2 8 2 6" xfId="24381" xr:uid="{00000000-0005-0000-0000-0000705E0000}"/>
    <cellStyle name="Note 2 5 2 8 2 7" xfId="24382" xr:uid="{00000000-0005-0000-0000-0000715E0000}"/>
    <cellStyle name="Note 2 5 2 8 3" xfId="24383" xr:uid="{00000000-0005-0000-0000-0000725E0000}"/>
    <cellStyle name="Note 2 5 2 8 4" xfId="24384" xr:uid="{00000000-0005-0000-0000-0000735E0000}"/>
    <cellStyle name="Note 2 5 2 8 5" xfId="24385" xr:uid="{00000000-0005-0000-0000-0000745E0000}"/>
    <cellStyle name="Note 2 5 2 9" xfId="24386" xr:uid="{00000000-0005-0000-0000-0000755E0000}"/>
    <cellStyle name="Note 2 5 2 9 2" xfId="24387" xr:uid="{00000000-0005-0000-0000-0000765E0000}"/>
    <cellStyle name="Note 2 5 2 9 2 2" xfId="24388" xr:uid="{00000000-0005-0000-0000-0000775E0000}"/>
    <cellStyle name="Note 2 5 2 9 2 3" xfId="24389" xr:uid="{00000000-0005-0000-0000-0000785E0000}"/>
    <cellStyle name="Note 2 5 2 9 2 4" xfId="24390" xr:uid="{00000000-0005-0000-0000-0000795E0000}"/>
    <cellStyle name="Note 2 5 2 9 2 5" xfId="24391" xr:uid="{00000000-0005-0000-0000-00007A5E0000}"/>
    <cellStyle name="Note 2 5 2 9 2 6" xfId="24392" xr:uid="{00000000-0005-0000-0000-00007B5E0000}"/>
    <cellStyle name="Note 2 5 2 9 2 7" xfId="24393" xr:uid="{00000000-0005-0000-0000-00007C5E0000}"/>
    <cellStyle name="Note 2 5 2 9 3" xfId="24394" xr:uid="{00000000-0005-0000-0000-00007D5E0000}"/>
    <cellStyle name="Note 2 5 2 9 4" xfId="24395" xr:uid="{00000000-0005-0000-0000-00007E5E0000}"/>
    <cellStyle name="Note 2 5 2 9 5" xfId="24396" xr:uid="{00000000-0005-0000-0000-00007F5E0000}"/>
    <cellStyle name="Note 2 5 3" xfId="24397" xr:uid="{00000000-0005-0000-0000-0000805E0000}"/>
    <cellStyle name="Note 2 5 3 10" xfId="24398" xr:uid="{00000000-0005-0000-0000-0000815E0000}"/>
    <cellStyle name="Note 2 5 3 10 2" xfId="24399" xr:uid="{00000000-0005-0000-0000-0000825E0000}"/>
    <cellStyle name="Note 2 5 3 10 3" xfId="24400" xr:uid="{00000000-0005-0000-0000-0000835E0000}"/>
    <cellStyle name="Note 2 5 3 10 4" xfId="24401" xr:uid="{00000000-0005-0000-0000-0000845E0000}"/>
    <cellStyle name="Note 2 5 3 10 5" xfId="24402" xr:uid="{00000000-0005-0000-0000-0000855E0000}"/>
    <cellStyle name="Note 2 5 3 11" xfId="24403" xr:uid="{00000000-0005-0000-0000-0000865E0000}"/>
    <cellStyle name="Note 2 5 3 11 2" xfId="24404" xr:uid="{00000000-0005-0000-0000-0000875E0000}"/>
    <cellStyle name="Note 2 5 3 11 3" xfId="24405" xr:uid="{00000000-0005-0000-0000-0000885E0000}"/>
    <cellStyle name="Note 2 5 3 11 4" xfId="24406" xr:uid="{00000000-0005-0000-0000-0000895E0000}"/>
    <cellStyle name="Note 2 5 3 11 5" xfId="24407" xr:uid="{00000000-0005-0000-0000-00008A5E0000}"/>
    <cellStyle name="Note 2 5 3 12" xfId="24408" xr:uid="{00000000-0005-0000-0000-00008B5E0000}"/>
    <cellStyle name="Note 2 5 3 12 2" xfId="24409" xr:uid="{00000000-0005-0000-0000-00008C5E0000}"/>
    <cellStyle name="Note 2 5 3 12 3" xfId="24410" xr:uid="{00000000-0005-0000-0000-00008D5E0000}"/>
    <cellStyle name="Note 2 5 3 12 4" xfId="24411" xr:uid="{00000000-0005-0000-0000-00008E5E0000}"/>
    <cellStyle name="Note 2 5 3 12 5" xfId="24412" xr:uid="{00000000-0005-0000-0000-00008F5E0000}"/>
    <cellStyle name="Note 2 5 3 13" xfId="24413" xr:uid="{00000000-0005-0000-0000-0000905E0000}"/>
    <cellStyle name="Note 2 5 3 13 2" xfId="24414" xr:uid="{00000000-0005-0000-0000-0000915E0000}"/>
    <cellStyle name="Note 2 5 3 13 3" xfId="24415" xr:uid="{00000000-0005-0000-0000-0000925E0000}"/>
    <cellStyle name="Note 2 5 3 13 4" xfId="24416" xr:uid="{00000000-0005-0000-0000-0000935E0000}"/>
    <cellStyle name="Note 2 5 3 13 5" xfId="24417" xr:uid="{00000000-0005-0000-0000-0000945E0000}"/>
    <cellStyle name="Note 2 5 3 14" xfId="24418" xr:uid="{00000000-0005-0000-0000-0000955E0000}"/>
    <cellStyle name="Note 2 5 3 14 2" xfId="24419" xr:uid="{00000000-0005-0000-0000-0000965E0000}"/>
    <cellStyle name="Note 2 5 3 14 3" xfId="24420" xr:uid="{00000000-0005-0000-0000-0000975E0000}"/>
    <cellStyle name="Note 2 5 3 14 4" xfId="24421" xr:uid="{00000000-0005-0000-0000-0000985E0000}"/>
    <cellStyle name="Note 2 5 3 14 5" xfId="24422" xr:uid="{00000000-0005-0000-0000-0000995E0000}"/>
    <cellStyle name="Note 2 5 3 15" xfId="24423" xr:uid="{00000000-0005-0000-0000-00009A5E0000}"/>
    <cellStyle name="Note 2 5 3 15 2" xfId="24424" xr:uid="{00000000-0005-0000-0000-00009B5E0000}"/>
    <cellStyle name="Note 2 5 3 15 3" xfId="24425" xr:uid="{00000000-0005-0000-0000-00009C5E0000}"/>
    <cellStyle name="Note 2 5 3 15 4" xfId="24426" xr:uid="{00000000-0005-0000-0000-00009D5E0000}"/>
    <cellStyle name="Note 2 5 3 15 5" xfId="24427" xr:uid="{00000000-0005-0000-0000-00009E5E0000}"/>
    <cellStyle name="Note 2 5 3 16" xfId="24428" xr:uid="{00000000-0005-0000-0000-00009F5E0000}"/>
    <cellStyle name="Note 2 5 3 16 2" xfId="24429" xr:uid="{00000000-0005-0000-0000-0000A05E0000}"/>
    <cellStyle name="Note 2 5 3 16 3" xfId="24430" xr:uid="{00000000-0005-0000-0000-0000A15E0000}"/>
    <cellStyle name="Note 2 5 3 16 4" xfId="24431" xr:uid="{00000000-0005-0000-0000-0000A25E0000}"/>
    <cellStyle name="Note 2 5 3 16 5" xfId="24432" xr:uid="{00000000-0005-0000-0000-0000A35E0000}"/>
    <cellStyle name="Note 2 5 3 17" xfId="24433" xr:uid="{00000000-0005-0000-0000-0000A45E0000}"/>
    <cellStyle name="Note 2 5 3 17 2" xfId="24434" xr:uid="{00000000-0005-0000-0000-0000A55E0000}"/>
    <cellStyle name="Note 2 5 3 17 3" xfId="24435" xr:uid="{00000000-0005-0000-0000-0000A65E0000}"/>
    <cellStyle name="Note 2 5 3 17 4" xfId="24436" xr:uid="{00000000-0005-0000-0000-0000A75E0000}"/>
    <cellStyle name="Note 2 5 3 17 5" xfId="24437" xr:uid="{00000000-0005-0000-0000-0000A85E0000}"/>
    <cellStyle name="Note 2 5 3 18" xfId="24438" xr:uid="{00000000-0005-0000-0000-0000A95E0000}"/>
    <cellStyle name="Note 2 5 3 2" xfId="24439" xr:uid="{00000000-0005-0000-0000-0000AA5E0000}"/>
    <cellStyle name="Note 2 5 3 2 10" xfId="24440" xr:uid="{00000000-0005-0000-0000-0000AB5E0000}"/>
    <cellStyle name="Note 2 5 3 2 10 2" xfId="24441" xr:uid="{00000000-0005-0000-0000-0000AC5E0000}"/>
    <cellStyle name="Note 2 5 3 2 10 3" xfId="24442" xr:uid="{00000000-0005-0000-0000-0000AD5E0000}"/>
    <cellStyle name="Note 2 5 3 2 10 4" xfId="24443" xr:uid="{00000000-0005-0000-0000-0000AE5E0000}"/>
    <cellStyle name="Note 2 5 3 2 10 5" xfId="24444" xr:uid="{00000000-0005-0000-0000-0000AF5E0000}"/>
    <cellStyle name="Note 2 5 3 2 11" xfId="24445" xr:uid="{00000000-0005-0000-0000-0000B05E0000}"/>
    <cellStyle name="Note 2 5 3 2 11 2" xfId="24446" xr:uid="{00000000-0005-0000-0000-0000B15E0000}"/>
    <cellStyle name="Note 2 5 3 2 11 3" xfId="24447" xr:uid="{00000000-0005-0000-0000-0000B25E0000}"/>
    <cellStyle name="Note 2 5 3 2 11 4" xfId="24448" xr:uid="{00000000-0005-0000-0000-0000B35E0000}"/>
    <cellStyle name="Note 2 5 3 2 11 5" xfId="24449" xr:uid="{00000000-0005-0000-0000-0000B45E0000}"/>
    <cellStyle name="Note 2 5 3 2 12" xfId="24450" xr:uid="{00000000-0005-0000-0000-0000B55E0000}"/>
    <cellStyle name="Note 2 5 3 2 12 2" xfId="24451" xr:uid="{00000000-0005-0000-0000-0000B65E0000}"/>
    <cellStyle name="Note 2 5 3 2 12 3" xfId="24452" xr:uid="{00000000-0005-0000-0000-0000B75E0000}"/>
    <cellStyle name="Note 2 5 3 2 12 4" xfId="24453" xr:uid="{00000000-0005-0000-0000-0000B85E0000}"/>
    <cellStyle name="Note 2 5 3 2 12 5" xfId="24454" xr:uid="{00000000-0005-0000-0000-0000B95E0000}"/>
    <cellStyle name="Note 2 5 3 2 13" xfId="24455" xr:uid="{00000000-0005-0000-0000-0000BA5E0000}"/>
    <cellStyle name="Note 2 5 3 2 13 2" xfId="24456" xr:uid="{00000000-0005-0000-0000-0000BB5E0000}"/>
    <cellStyle name="Note 2 5 3 2 13 3" xfId="24457" xr:uid="{00000000-0005-0000-0000-0000BC5E0000}"/>
    <cellStyle name="Note 2 5 3 2 13 4" xfId="24458" xr:uid="{00000000-0005-0000-0000-0000BD5E0000}"/>
    <cellStyle name="Note 2 5 3 2 13 5" xfId="24459" xr:uid="{00000000-0005-0000-0000-0000BE5E0000}"/>
    <cellStyle name="Note 2 5 3 2 14" xfId="24460" xr:uid="{00000000-0005-0000-0000-0000BF5E0000}"/>
    <cellStyle name="Note 2 5 3 2 14 2" xfId="24461" xr:uid="{00000000-0005-0000-0000-0000C05E0000}"/>
    <cellStyle name="Note 2 5 3 2 14 3" xfId="24462" xr:uid="{00000000-0005-0000-0000-0000C15E0000}"/>
    <cellStyle name="Note 2 5 3 2 14 4" xfId="24463" xr:uid="{00000000-0005-0000-0000-0000C25E0000}"/>
    <cellStyle name="Note 2 5 3 2 14 5" xfId="24464" xr:uid="{00000000-0005-0000-0000-0000C35E0000}"/>
    <cellStyle name="Note 2 5 3 2 15" xfId="24465" xr:uid="{00000000-0005-0000-0000-0000C45E0000}"/>
    <cellStyle name="Note 2 5 3 2 15 2" xfId="24466" xr:uid="{00000000-0005-0000-0000-0000C55E0000}"/>
    <cellStyle name="Note 2 5 3 2 15 3" xfId="24467" xr:uid="{00000000-0005-0000-0000-0000C65E0000}"/>
    <cellStyle name="Note 2 5 3 2 15 4" xfId="24468" xr:uid="{00000000-0005-0000-0000-0000C75E0000}"/>
    <cellStyle name="Note 2 5 3 2 15 5" xfId="24469" xr:uid="{00000000-0005-0000-0000-0000C85E0000}"/>
    <cellStyle name="Note 2 5 3 2 16" xfId="24470" xr:uid="{00000000-0005-0000-0000-0000C95E0000}"/>
    <cellStyle name="Note 2 5 3 2 16 2" xfId="24471" xr:uid="{00000000-0005-0000-0000-0000CA5E0000}"/>
    <cellStyle name="Note 2 5 3 2 16 3" xfId="24472" xr:uid="{00000000-0005-0000-0000-0000CB5E0000}"/>
    <cellStyle name="Note 2 5 3 2 16 4" xfId="24473" xr:uid="{00000000-0005-0000-0000-0000CC5E0000}"/>
    <cellStyle name="Note 2 5 3 2 16 5" xfId="24474" xr:uid="{00000000-0005-0000-0000-0000CD5E0000}"/>
    <cellStyle name="Note 2 5 3 2 17" xfId="24475" xr:uid="{00000000-0005-0000-0000-0000CE5E0000}"/>
    <cellStyle name="Note 2 5 3 2 17 2" xfId="24476" xr:uid="{00000000-0005-0000-0000-0000CF5E0000}"/>
    <cellStyle name="Note 2 5 3 2 17 3" xfId="24477" xr:uid="{00000000-0005-0000-0000-0000D05E0000}"/>
    <cellStyle name="Note 2 5 3 2 17 4" xfId="24478" xr:uid="{00000000-0005-0000-0000-0000D15E0000}"/>
    <cellStyle name="Note 2 5 3 2 17 5" xfId="24479" xr:uid="{00000000-0005-0000-0000-0000D25E0000}"/>
    <cellStyle name="Note 2 5 3 2 18" xfId="24480" xr:uid="{00000000-0005-0000-0000-0000D35E0000}"/>
    <cellStyle name="Note 2 5 3 2 2" xfId="24481" xr:uid="{00000000-0005-0000-0000-0000D45E0000}"/>
    <cellStyle name="Note 2 5 3 2 2 2" xfId="24482" xr:uid="{00000000-0005-0000-0000-0000D55E0000}"/>
    <cellStyle name="Note 2 5 3 2 2 2 2" xfId="24483" xr:uid="{00000000-0005-0000-0000-0000D65E0000}"/>
    <cellStyle name="Note 2 5 3 2 2 2 3" xfId="24484" xr:uid="{00000000-0005-0000-0000-0000D75E0000}"/>
    <cellStyle name="Note 2 5 3 2 2 2 4" xfId="24485" xr:uid="{00000000-0005-0000-0000-0000D85E0000}"/>
    <cellStyle name="Note 2 5 3 2 2 2 5" xfId="24486" xr:uid="{00000000-0005-0000-0000-0000D95E0000}"/>
    <cellStyle name="Note 2 5 3 2 2 2 6" xfId="24487" xr:uid="{00000000-0005-0000-0000-0000DA5E0000}"/>
    <cellStyle name="Note 2 5 3 2 2 2 7" xfId="24488" xr:uid="{00000000-0005-0000-0000-0000DB5E0000}"/>
    <cellStyle name="Note 2 5 3 2 2 3" xfId="24489" xr:uid="{00000000-0005-0000-0000-0000DC5E0000}"/>
    <cellStyle name="Note 2 5 3 2 2 4" xfId="24490" xr:uid="{00000000-0005-0000-0000-0000DD5E0000}"/>
    <cellStyle name="Note 2 5 3 2 2 5" xfId="24491" xr:uid="{00000000-0005-0000-0000-0000DE5E0000}"/>
    <cellStyle name="Note 2 5 3 2 3" xfId="24492" xr:uid="{00000000-0005-0000-0000-0000DF5E0000}"/>
    <cellStyle name="Note 2 5 3 2 3 2" xfId="24493" xr:uid="{00000000-0005-0000-0000-0000E05E0000}"/>
    <cellStyle name="Note 2 5 3 2 3 2 2" xfId="24494" xr:uid="{00000000-0005-0000-0000-0000E15E0000}"/>
    <cellStyle name="Note 2 5 3 2 3 2 3" xfId="24495" xr:uid="{00000000-0005-0000-0000-0000E25E0000}"/>
    <cellStyle name="Note 2 5 3 2 3 2 4" xfId="24496" xr:uid="{00000000-0005-0000-0000-0000E35E0000}"/>
    <cellStyle name="Note 2 5 3 2 3 2 5" xfId="24497" xr:uid="{00000000-0005-0000-0000-0000E45E0000}"/>
    <cellStyle name="Note 2 5 3 2 3 2 6" xfId="24498" xr:uid="{00000000-0005-0000-0000-0000E55E0000}"/>
    <cellStyle name="Note 2 5 3 2 3 2 7" xfId="24499" xr:uid="{00000000-0005-0000-0000-0000E65E0000}"/>
    <cellStyle name="Note 2 5 3 2 3 3" xfId="24500" xr:uid="{00000000-0005-0000-0000-0000E75E0000}"/>
    <cellStyle name="Note 2 5 3 2 3 4" xfId="24501" xr:uid="{00000000-0005-0000-0000-0000E85E0000}"/>
    <cellStyle name="Note 2 5 3 2 3 5" xfId="24502" xr:uid="{00000000-0005-0000-0000-0000E95E0000}"/>
    <cellStyle name="Note 2 5 3 2 4" xfId="24503" xr:uid="{00000000-0005-0000-0000-0000EA5E0000}"/>
    <cellStyle name="Note 2 5 3 2 4 2" xfId="24504" xr:uid="{00000000-0005-0000-0000-0000EB5E0000}"/>
    <cellStyle name="Note 2 5 3 2 4 2 2" xfId="24505" xr:uid="{00000000-0005-0000-0000-0000EC5E0000}"/>
    <cellStyle name="Note 2 5 3 2 4 2 3" xfId="24506" xr:uid="{00000000-0005-0000-0000-0000ED5E0000}"/>
    <cellStyle name="Note 2 5 3 2 4 2 4" xfId="24507" xr:uid="{00000000-0005-0000-0000-0000EE5E0000}"/>
    <cellStyle name="Note 2 5 3 2 4 2 5" xfId="24508" xr:uid="{00000000-0005-0000-0000-0000EF5E0000}"/>
    <cellStyle name="Note 2 5 3 2 4 2 6" xfId="24509" xr:uid="{00000000-0005-0000-0000-0000F05E0000}"/>
    <cellStyle name="Note 2 5 3 2 4 2 7" xfId="24510" xr:uid="{00000000-0005-0000-0000-0000F15E0000}"/>
    <cellStyle name="Note 2 5 3 2 4 3" xfId="24511" xr:uid="{00000000-0005-0000-0000-0000F25E0000}"/>
    <cellStyle name="Note 2 5 3 2 4 4" xfId="24512" xr:uid="{00000000-0005-0000-0000-0000F35E0000}"/>
    <cellStyle name="Note 2 5 3 2 4 5" xfId="24513" xr:uid="{00000000-0005-0000-0000-0000F45E0000}"/>
    <cellStyle name="Note 2 5 3 2 5" xfId="24514" xr:uid="{00000000-0005-0000-0000-0000F55E0000}"/>
    <cellStyle name="Note 2 5 3 2 5 2" xfId="24515" xr:uid="{00000000-0005-0000-0000-0000F65E0000}"/>
    <cellStyle name="Note 2 5 3 2 5 3" xfId="24516" xr:uid="{00000000-0005-0000-0000-0000F75E0000}"/>
    <cellStyle name="Note 2 5 3 2 5 4" xfId="24517" xr:uid="{00000000-0005-0000-0000-0000F85E0000}"/>
    <cellStyle name="Note 2 5 3 2 5 5" xfId="24518" xr:uid="{00000000-0005-0000-0000-0000F95E0000}"/>
    <cellStyle name="Note 2 5 3 2 5 6" xfId="24519" xr:uid="{00000000-0005-0000-0000-0000FA5E0000}"/>
    <cellStyle name="Note 2 5 3 2 5 7" xfId="24520" xr:uid="{00000000-0005-0000-0000-0000FB5E0000}"/>
    <cellStyle name="Note 2 5 3 2 5 8" xfId="24521" xr:uid="{00000000-0005-0000-0000-0000FC5E0000}"/>
    <cellStyle name="Note 2 5 3 2 6" xfId="24522" xr:uid="{00000000-0005-0000-0000-0000FD5E0000}"/>
    <cellStyle name="Note 2 5 3 2 6 2" xfId="24523" xr:uid="{00000000-0005-0000-0000-0000FE5E0000}"/>
    <cellStyle name="Note 2 5 3 2 6 3" xfId="24524" xr:uid="{00000000-0005-0000-0000-0000FF5E0000}"/>
    <cellStyle name="Note 2 5 3 2 6 4" xfId="24525" xr:uid="{00000000-0005-0000-0000-0000005F0000}"/>
    <cellStyle name="Note 2 5 3 2 6 5" xfId="24526" xr:uid="{00000000-0005-0000-0000-0000015F0000}"/>
    <cellStyle name="Note 2 5 3 2 6 6" xfId="24527" xr:uid="{00000000-0005-0000-0000-0000025F0000}"/>
    <cellStyle name="Note 2 5 3 2 6 7" xfId="24528" xr:uid="{00000000-0005-0000-0000-0000035F0000}"/>
    <cellStyle name="Note 2 5 3 2 7" xfId="24529" xr:uid="{00000000-0005-0000-0000-0000045F0000}"/>
    <cellStyle name="Note 2 5 3 2 7 2" xfId="24530" xr:uid="{00000000-0005-0000-0000-0000055F0000}"/>
    <cellStyle name="Note 2 5 3 2 7 3" xfId="24531" xr:uid="{00000000-0005-0000-0000-0000065F0000}"/>
    <cellStyle name="Note 2 5 3 2 7 4" xfId="24532" xr:uid="{00000000-0005-0000-0000-0000075F0000}"/>
    <cellStyle name="Note 2 5 3 2 7 5" xfId="24533" xr:uid="{00000000-0005-0000-0000-0000085F0000}"/>
    <cellStyle name="Note 2 5 3 2 8" xfId="24534" xr:uid="{00000000-0005-0000-0000-0000095F0000}"/>
    <cellStyle name="Note 2 5 3 2 8 2" xfId="24535" xr:uid="{00000000-0005-0000-0000-00000A5F0000}"/>
    <cellStyle name="Note 2 5 3 2 8 3" xfId="24536" xr:uid="{00000000-0005-0000-0000-00000B5F0000}"/>
    <cellStyle name="Note 2 5 3 2 8 4" xfId="24537" xr:uid="{00000000-0005-0000-0000-00000C5F0000}"/>
    <cellStyle name="Note 2 5 3 2 8 5" xfId="24538" xr:uid="{00000000-0005-0000-0000-00000D5F0000}"/>
    <cellStyle name="Note 2 5 3 2 9" xfId="24539" xr:uid="{00000000-0005-0000-0000-00000E5F0000}"/>
    <cellStyle name="Note 2 5 3 2 9 2" xfId="24540" xr:uid="{00000000-0005-0000-0000-00000F5F0000}"/>
    <cellStyle name="Note 2 5 3 2 9 3" xfId="24541" xr:uid="{00000000-0005-0000-0000-0000105F0000}"/>
    <cellStyle name="Note 2 5 3 2 9 4" xfId="24542" xr:uid="{00000000-0005-0000-0000-0000115F0000}"/>
    <cellStyle name="Note 2 5 3 2 9 5" xfId="24543" xr:uid="{00000000-0005-0000-0000-0000125F0000}"/>
    <cellStyle name="Note 2 5 3 3" xfId="24544" xr:uid="{00000000-0005-0000-0000-0000135F0000}"/>
    <cellStyle name="Note 2 5 3 3 10" xfId="24545" xr:uid="{00000000-0005-0000-0000-0000145F0000}"/>
    <cellStyle name="Note 2 5 3 3 2" xfId="24546" xr:uid="{00000000-0005-0000-0000-0000155F0000}"/>
    <cellStyle name="Note 2 5 3 3 2 2" xfId="24547" xr:uid="{00000000-0005-0000-0000-0000165F0000}"/>
    <cellStyle name="Note 2 5 3 3 2 2 2" xfId="24548" xr:uid="{00000000-0005-0000-0000-0000175F0000}"/>
    <cellStyle name="Note 2 5 3 3 2 2 3" xfId="24549" xr:uid="{00000000-0005-0000-0000-0000185F0000}"/>
    <cellStyle name="Note 2 5 3 3 2 2 4" xfId="24550" xr:uid="{00000000-0005-0000-0000-0000195F0000}"/>
    <cellStyle name="Note 2 5 3 3 2 2 5" xfId="24551" xr:uid="{00000000-0005-0000-0000-00001A5F0000}"/>
    <cellStyle name="Note 2 5 3 3 2 2 6" xfId="24552" xr:uid="{00000000-0005-0000-0000-00001B5F0000}"/>
    <cellStyle name="Note 2 5 3 3 2 2 7" xfId="24553" xr:uid="{00000000-0005-0000-0000-00001C5F0000}"/>
    <cellStyle name="Note 2 5 3 3 2 3" xfId="24554" xr:uid="{00000000-0005-0000-0000-00001D5F0000}"/>
    <cellStyle name="Note 2 5 3 3 2 4" xfId="24555" xr:uid="{00000000-0005-0000-0000-00001E5F0000}"/>
    <cellStyle name="Note 2 5 3 3 3" xfId="24556" xr:uid="{00000000-0005-0000-0000-00001F5F0000}"/>
    <cellStyle name="Note 2 5 3 3 3 2" xfId="24557" xr:uid="{00000000-0005-0000-0000-0000205F0000}"/>
    <cellStyle name="Note 2 5 3 3 3 2 2" xfId="24558" xr:uid="{00000000-0005-0000-0000-0000215F0000}"/>
    <cellStyle name="Note 2 5 3 3 3 2 3" xfId="24559" xr:uid="{00000000-0005-0000-0000-0000225F0000}"/>
    <cellStyle name="Note 2 5 3 3 3 2 4" xfId="24560" xr:uid="{00000000-0005-0000-0000-0000235F0000}"/>
    <cellStyle name="Note 2 5 3 3 3 2 5" xfId="24561" xr:uid="{00000000-0005-0000-0000-0000245F0000}"/>
    <cellStyle name="Note 2 5 3 3 3 2 6" xfId="24562" xr:uid="{00000000-0005-0000-0000-0000255F0000}"/>
    <cellStyle name="Note 2 5 3 3 3 2 7" xfId="24563" xr:uid="{00000000-0005-0000-0000-0000265F0000}"/>
    <cellStyle name="Note 2 5 3 3 3 3" xfId="24564" xr:uid="{00000000-0005-0000-0000-0000275F0000}"/>
    <cellStyle name="Note 2 5 3 3 3 4" xfId="24565" xr:uid="{00000000-0005-0000-0000-0000285F0000}"/>
    <cellStyle name="Note 2 5 3 3 4" xfId="24566" xr:uid="{00000000-0005-0000-0000-0000295F0000}"/>
    <cellStyle name="Note 2 5 3 3 4 2" xfId="24567" xr:uid="{00000000-0005-0000-0000-00002A5F0000}"/>
    <cellStyle name="Note 2 5 3 3 4 2 2" xfId="24568" xr:uid="{00000000-0005-0000-0000-00002B5F0000}"/>
    <cellStyle name="Note 2 5 3 3 4 2 3" xfId="24569" xr:uid="{00000000-0005-0000-0000-00002C5F0000}"/>
    <cellStyle name="Note 2 5 3 3 4 2 4" xfId="24570" xr:uid="{00000000-0005-0000-0000-00002D5F0000}"/>
    <cellStyle name="Note 2 5 3 3 4 2 5" xfId="24571" xr:uid="{00000000-0005-0000-0000-00002E5F0000}"/>
    <cellStyle name="Note 2 5 3 3 4 2 6" xfId="24572" xr:uid="{00000000-0005-0000-0000-00002F5F0000}"/>
    <cellStyle name="Note 2 5 3 3 4 2 7" xfId="24573" xr:uid="{00000000-0005-0000-0000-0000305F0000}"/>
    <cellStyle name="Note 2 5 3 3 4 3" xfId="24574" xr:uid="{00000000-0005-0000-0000-0000315F0000}"/>
    <cellStyle name="Note 2 5 3 3 4 4" xfId="24575" xr:uid="{00000000-0005-0000-0000-0000325F0000}"/>
    <cellStyle name="Note 2 5 3 3 5" xfId="24576" xr:uid="{00000000-0005-0000-0000-0000335F0000}"/>
    <cellStyle name="Note 2 5 3 3 5 2" xfId="24577" xr:uid="{00000000-0005-0000-0000-0000345F0000}"/>
    <cellStyle name="Note 2 5 3 3 5 3" xfId="24578" xr:uid="{00000000-0005-0000-0000-0000355F0000}"/>
    <cellStyle name="Note 2 5 3 3 5 4" xfId="24579" xr:uid="{00000000-0005-0000-0000-0000365F0000}"/>
    <cellStyle name="Note 2 5 3 3 5 5" xfId="24580" xr:uid="{00000000-0005-0000-0000-0000375F0000}"/>
    <cellStyle name="Note 2 5 3 3 5 6" xfId="24581" xr:uid="{00000000-0005-0000-0000-0000385F0000}"/>
    <cellStyle name="Note 2 5 3 3 5 7" xfId="24582" xr:uid="{00000000-0005-0000-0000-0000395F0000}"/>
    <cellStyle name="Note 2 5 3 3 5 8" xfId="24583" xr:uid="{00000000-0005-0000-0000-00003A5F0000}"/>
    <cellStyle name="Note 2 5 3 3 6" xfId="24584" xr:uid="{00000000-0005-0000-0000-00003B5F0000}"/>
    <cellStyle name="Note 2 5 3 3 6 2" xfId="24585" xr:uid="{00000000-0005-0000-0000-00003C5F0000}"/>
    <cellStyle name="Note 2 5 3 3 6 3" xfId="24586" xr:uid="{00000000-0005-0000-0000-00003D5F0000}"/>
    <cellStyle name="Note 2 5 3 3 6 4" xfId="24587" xr:uid="{00000000-0005-0000-0000-00003E5F0000}"/>
    <cellStyle name="Note 2 5 3 3 6 5" xfId="24588" xr:uid="{00000000-0005-0000-0000-00003F5F0000}"/>
    <cellStyle name="Note 2 5 3 3 6 6" xfId="24589" xr:uid="{00000000-0005-0000-0000-0000405F0000}"/>
    <cellStyle name="Note 2 5 3 3 6 7" xfId="24590" xr:uid="{00000000-0005-0000-0000-0000415F0000}"/>
    <cellStyle name="Note 2 5 3 3 7" xfId="24591" xr:uid="{00000000-0005-0000-0000-0000425F0000}"/>
    <cellStyle name="Note 2 5 3 3 8" xfId="24592" xr:uid="{00000000-0005-0000-0000-0000435F0000}"/>
    <cellStyle name="Note 2 5 3 3 9" xfId="24593" xr:uid="{00000000-0005-0000-0000-0000445F0000}"/>
    <cellStyle name="Note 2 5 3 4" xfId="24594" xr:uid="{00000000-0005-0000-0000-0000455F0000}"/>
    <cellStyle name="Note 2 5 3 4 2" xfId="24595" xr:uid="{00000000-0005-0000-0000-0000465F0000}"/>
    <cellStyle name="Note 2 5 3 4 2 2" xfId="24596" xr:uid="{00000000-0005-0000-0000-0000475F0000}"/>
    <cellStyle name="Note 2 5 3 4 2 3" xfId="24597" xr:uid="{00000000-0005-0000-0000-0000485F0000}"/>
    <cellStyle name="Note 2 5 3 4 2 4" xfId="24598" xr:uid="{00000000-0005-0000-0000-0000495F0000}"/>
    <cellStyle name="Note 2 5 3 4 2 5" xfId="24599" xr:uid="{00000000-0005-0000-0000-00004A5F0000}"/>
    <cellStyle name="Note 2 5 3 4 2 6" xfId="24600" xr:uid="{00000000-0005-0000-0000-00004B5F0000}"/>
    <cellStyle name="Note 2 5 3 4 2 7" xfId="24601" xr:uid="{00000000-0005-0000-0000-00004C5F0000}"/>
    <cellStyle name="Note 2 5 3 4 3" xfId="24602" xr:uid="{00000000-0005-0000-0000-00004D5F0000}"/>
    <cellStyle name="Note 2 5 3 4 4" xfId="24603" xr:uid="{00000000-0005-0000-0000-00004E5F0000}"/>
    <cellStyle name="Note 2 5 3 4 5" xfId="24604" xr:uid="{00000000-0005-0000-0000-00004F5F0000}"/>
    <cellStyle name="Note 2 5 3 5" xfId="24605" xr:uid="{00000000-0005-0000-0000-0000505F0000}"/>
    <cellStyle name="Note 2 5 3 5 2" xfId="24606" xr:uid="{00000000-0005-0000-0000-0000515F0000}"/>
    <cellStyle name="Note 2 5 3 5 2 2" xfId="24607" xr:uid="{00000000-0005-0000-0000-0000525F0000}"/>
    <cellStyle name="Note 2 5 3 5 2 3" xfId="24608" xr:uid="{00000000-0005-0000-0000-0000535F0000}"/>
    <cellStyle name="Note 2 5 3 5 2 4" xfId="24609" xr:uid="{00000000-0005-0000-0000-0000545F0000}"/>
    <cellStyle name="Note 2 5 3 5 2 5" xfId="24610" xr:uid="{00000000-0005-0000-0000-0000555F0000}"/>
    <cellStyle name="Note 2 5 3 5 2 6" xfId="24611" xr:uid="{00000000-0005-0000-0000-0000565F0000}"/>
    <cellStyle name="Note 2 5 3 5 2 7" xfId="24612" xr:uid="{00000000-0005-0000-0000-0000575F0000}"/>
    <cellStyle name="Note 2 5 3 5 3" xfId="24613" xr:uid="{00000000-0005-0000-0000-0000585F0000}"/>
    <cellStyle name="Note 2 5 3 5 4" xfId="24614" xr:uid="{00000000-0005-0000-0000-0000595F0000}"/>
    <cellStyle name="Note 2 5 3 5 5" xfId="24615" xr:uid="{00000000-0005-0000-0000-00005A5F0000}"/>
    <cellStyle name="Note 2 5 3 6" xfId="24616" xr:uid="{00000000-0005-0000-0000-00005B5F0000}"/>
    <cellStyle name="Note 2 5 3 6 2" xfId="24617" xr:uid="{00000000-0005-0000-0000-00005C5F0000}"/>
    <cellStyle name="Note 2 5 3 6 2 2" xfId="24618" xr:uid="{00000000-0005-0000-0000-00005D5F0000}"/>
    <cellStyle name="Note 2 5 3 6 2 3" xfId="24619" xr:uid="{00000000-0005-0000-0000-00005E5F0000}"/>
    <cellStyle name="Note 2 5 3 6 2 4" xfId="24620" xr:uid="{00000000-0005-0000-0000-00005F5F0000}"/>
    <cellStyle name="Note 2 5 3 6 2 5" xfId="24621" xr:uid="{00000000-0005-0000-0000-0000605F0000}"/>
    <cellStyle name="Note 2 5 3 6 2 6" xfId="24622" xr:uid="{00000000-0005-0000-0000-0000615F0000}"/>
    <cellStyle name="Note 2 5 3 6 2 7" xfId="24623" xr:uid="{00000000-0005-0000-0000-0000625F0000}"/>
    <cellStyle name="Note 2 5 3 6 3" xfId="24624" xr:uid="{00000000-0005-0000-0000-0000635F0000}"/>
    <cellStyle name="Note 2 5 3 6 4" xfId="24625" xr:uid="{00000000-0005-0000-0000-0000645F0000}"/>
    <cellStyle name="Note 2 5 3 6 5" xfId="24626" xr:uid="{00000000-0005-0000-0000-0000655F0000}"/>
    <cellStyle name="Note 2 5 3 7" xfId="24627" xr:uid="{00000000-0005-0000-0000-0000665F0000}"/>
    <cellStyle name="Note 2 5 3 7 2" xfId="24628" xr:uid="{00000000-0005-0000-0000-0000675F0000}"/>
    <cellStyle name="Note 2 5 3 7 2 2" xfId="24629" xr:uid="{00000000-0005-0000-0000-0000685F0000}"/>
    <cellStyle name="Note 2 5 3 7 2 3" xfId="24630" xr:uid="{00000000-0005-0000-0000-0000695F0000}"/>
    <cellStyle name="Note 2 5 3 7 2 4" xfId="24631" xr:uid="{00000000-0005-0000-0000-00006A5F0000}"/>
    <cellStyle name="Note 2 5 3 7 2 5" xfId="24632" xr:uid="{00000000-0005-0000-0000-00006B5F0000}"/>
    <cellStyle name="Note 2 5 3 7 2 6" xfId="24633" xr:uid="{00000000-0005-0000-0000-00006C5F0000}"/>
    <cellStyle name="Note 2 5 3 7 2 7" xfId="24634" xr:uid="{00000000-0005-0000-0000-00006D5F0000}"/>
    <cellStyle name="Note 2 5 3 7 3" xfId="24635" xr:uid="{00000000-0005-0000-0000-00006E5F0000}"/>
    <cellStyle name="Note 2 5 3 7 4" xfId="24636" xr:uid="{00000000-0005-0000-0000-00006F5F0000}"/>
    <cellStyle name="Note 2 5 3 7 5" xfId="24637" xr:uid="{00000000-0005-0000-0000-0000705F0000}"/>
    <cellStyle name="Note 2 5 3 8" xfId="24638" xr:uid="{00000000-0005-0000-0000-0000715F0000}"/>
    <cellStyle name="Note 2 5 3 8 2" xfId="24639" xr:uid="{00000000-0005-0000-0000-0000725F0000}"/>
    <cellStyle name="Note 2 5 3 8 3" xfId="24640" xr:uid="{00000000-0005-0000-0000-0000735F0000}"/>
    <cellStyle name="Note 2 5 3 8 4" xfId="24641" xr:uid="{00000000-0005-0000-0000-0000745F0000}"/>
    <cellStyle name="Note 2 5 3 8 5" xfId="24642" xr:uid="{00000000-0005-0000-0000-0000755F0000}"/>
    <cellStyle name="Note 2 5 3 8 6" xfId="24643" xr:uid="{00000000-0005-0000-0000-0000765F0000}"/>
    <cellStyle name="Note 2 5 3 8 7" xfId="24644" xr:uid="{00000000-0005-0000-0000-0000775F0000}"/>
    <cellStyle name="Note 2 5 3 8 8" xfId="24645" xr:uid="{00000000-0005-0000-0000-0000785F0000}"/>
    <cellStyle name="Note 2 5 3 9" xfId="24646" xr:uid="{00000000-0005-0000-0000-0000795F0000}"/>
    <cellStyle name="Note 2 5 3 9 2" xfId="24647" xr:uid="{00000000-0005-0000-0000-00007A5F0000}"/>
    <cellStyle name="Note 2 5 3 9 3" xfId="24648" xr:uid="{00000000-0005-0000-0000-00007B5F0000}"/>
    <cellStyle name="Note 2 5 3 9 4" xfId="24649" xr:uid="{00000000-0005-0000-0000-00007C5F0000}"/>
    <cellStyle name="Note 2 5 3 9 5" xfId="24650" xr:uid="{00000000-0005-0000-0000-00007D5F0000}"/>
    <cellStyle name="Note 2 5 3 9 6" xfId="24651" xr:uid="{00000000-0005-0000-0000-00007E5F0000}"/>
    <cellStyle name="Note 2 5 3 9 7" xfId="24652" xr:uid="{00000000-0005-0000-0000-00007F5F0000}"/>
    <cellStyle name="Note 2 5 4" xfId="24653" xr:uid="{00000000-0005-0000-0000-0000805F0000}"/>
    <cellStyle name="Note 2 5 4 10" xfId="24654" xr:uid="{00000000-0005-0000-0000-0000815F0000}"/>
    <cellStyle name="Note 2 5 4 10 2" xfId="24655" xr:uid="{00000000-0005-0000-0000-0000825F0000}"/>
    <cellStyle name="Note 2 5 4 10 3" xfId="24656" xr:uid="{00000000-0005-0000-0000-0000835F0000}"/>
    <cellStyle name="Note 2 5 4 10 4" xfId="24657" xr:uid="{00000000-0005-0000-0000-0000845F0000}"/>
    <cellStyle name="Note 2 5 4 10 5" xfId="24658" xr:uid="{00000000-0005-0000-0000-0000855F0000}"/>
    <cellStyle name="Note 2 5 4 11" xfId="24659" xr:uid="{00000000-0005-0000-0000-0000865F0000}"/>
    <cellStyle name="Note 2 5 4 11 2" xfId="24660" xr:uid="{00000000-0005-0000-0000-0000875F0000}"/>
    <cellStyle name="Note 2 5 4 11 3" xfId="24661" xr:uid="{00000000-0005-0000-0000-0000885F0000}"/>
    <cellStyle name="Note 2 5 4 11 4" xfId="24662" xr:uid="{00000000-0005-0000-0000-0000895F0000}"/>
    <cellStyle name="Note 2 5 4 11 5" xfId="24663" xr:uid="{00000000-0005-0000-0000-00008A5F0000}"/>
    <cellStyle name="Note 2 5 4 12" xfId="24664" xr:uid="{00000000-0005-0000-0000-00008B5F0000}"/>
    <cellStyle name="Note 2 5 4 12 2" xfId="24665" xr:uid="{00000000-0005-0000-0000-00008C5F0000}"/>
    <cellStyle name="Note 2 5 4 12 3" xfId="24666" xr:uid="{00000000-0005-0000-0000-00008D5F0000}"/>
    <cellStyle name="Note 2 5 4 12 4" xfId="24667" xr:uid="{00000000-0005-0000-0000-00008E5F0000}"/>
    <cellStyle name="Note 2 5 4 12 5" xfId="24668" xr:uid="{00000000-0005-0000-0000-00008F5F0000}"/>
    <cellStyle name="Note 2 5 4 13" xfId="24669" xr:uid="{00000000-0005-0000-0000-0000905F0000}"/>
    <cellStyle name="Note 2 5 4 13 2" xfId="24670" xr:uid="{00000000-0005-0000-0000-0000915F0000}"/>
    <cellStyle name="Note 2 5 4 13 3" xfId="24671" xr:uid="{00000000-0005-0000-0000-0000925F0000}"/>
    <cellStyle name="Note 2 5 4 13 4" xfId="24672" xr:uid="{00000000-0005-0000-0000-0000935F0000}"/>
    <cellStyle name="Note 2 5 4 13 5" xfId="24673" xr:uid="{00000000-0005-0000-0000-0000945F0000}"/>
    <cellStyle name="Note 2 5 4 14" xfId="24674" xr:uid="{00000000-0005-0000-0000-0000955F0000}"/>
    <cellStyle name="Note 2 5 4 14 2" xfId="24675" xr:uid="{00000000-0005-0000-0000-0000965F0000}"/>
    <cellStyle name="Note 2 5 4 14 3" xfId="24676" xr:uid="{00000000-0005-0000-0000-0000975F0000}"/>
    <cellStyle name="Note 2 5 4 14 4" xfId="24677" xr:uid="{00000000-0005-0000-0000-0000985F0000}"/>
    <cellStyle name="Note 2 5 4 14 5" xfId="24678" xr:uid="{00000000-0005-0000-0000-0000995F0000}"/>
    <cellStyle name="Note 2 5 4 15" xfId="24679" xr:uid="{00000000-0005-0000-0000-00009A5F0000}"/>
    <cellStyle name="Note 2 5 4 15 2" xfId="24680" xr:uid="{00000000-0005-0000-0000-00009B5F0000}"/>
    <cellStyle name="Note 2 5 4 15 3" xfId="24681" xr:uid="{00000000-0005-0000-0000-00009C5F0000}"/>
    <cellStyle name="Note 2 5 4 15 4" xfId="24682" xr:uid="{00000000-0005-0000-0000-00009D5F0000}"/>
    <cellStyle name="Note 2 5 4 15 5" xfId="24683" xr:uid="{00000000-0005-0000-0000-00009E5F0000}"/>
    <cellStyle name="Note 2 5 4 16" xfId="24684" xr:uid="{00000000-0005-0000-0000-00009F5F0000}"/>
    <cellStyle name="Note 2 5 4 16 2" xfId="24685" xr:uid="{00000000-0005-0000-0000-0000A05F0000}"/>
    <cellStyle name="Note 2 5 4 16 3" xfId="24686" xr:uid="{00000000-0005-0000-0000-0000A15F0000}"/>
    <cellStyle name="Note 2 5 4 16 4" xfId="24687" xr:uid="{00000000-0005-0000-0000-0000A25F0000}"/>
    <cellStyle name="Note 2 5 4 16 5" xfId="24688" xr:uid="{00000000-0005-0000-0000-0000A35F0000}"/>
    <cellStyle name="Note 2 5 4 17" xfId="24689" xr:uid="{00000000-0005-0000-0000-0000A45F0000}"/>
    <cellStyle name="Note 2 5 4 17 2" xfId="24690" xr:uid="{00000000-0005-0000-0000-0000A55F0000}"/>
    <cellStyle name="Note 2 5 4 17 3" xfId="24691" xr:uid="{00000000-0005-0000-0000-0000A65F0000}"/>
    <cellStyle name="Note 2 5 4 17 4" xfId="24692" xr:uid="{00000000-0005-0000-0000-0000A75F0000}"/>
    <cellStyle name="Note 2 5 4 17 5" xfId="24693" xr:uid="{00000000-0005-0000-0000-0000A85F0000}"/>
    <cellStyle name="Note 2 5 4 18" xfId="24694" xr:uid="{00000000-0005-0000-0000-0000A95F0000}"/>
    <cellStyle name="Note 2 5 4 2" xfId="24695" xr:uid="{00000000-0005-0000-0000-0000AA5F0000}"/>
    <cellStyle name="Note 2 5 4 2 10" xfId="24696" xr:uid="{00000000-0005-0000-0000-0000AB5F0000}"/>
    <cellStyle name="Note 2 5 4 2 10 2" xfId="24697" xr:uid="{00000000-0005-0000-0000-0000AC5F0000}"/>
    <cellStyle name="Note 2 5 4 2 10 3" xfId="24698" xr:uid="{00000000-0005-0000-0000-0000AD5F0000}"/>
    <cellStyle name="Note 2 5 4 2 10 4" xfId="24699" xr:uid="{00000000-0005-0000-0000-0000AE5F0000}"/>
    <cellStyle name="Note 2 5 4 2 10 5" xfId="24700" xr:uid="{00000000-0005-0000-0000-0000AF5F0000}"/>
    <cellStyle name="Note 2 5 4 2 11" xfId="24701" xr:uid="{00000000-0005-0000-0000-0000B05F0000}"/>
    <cellStyle name="Note 2 5 4 2 11 2" xfId="24702" xr:uid="{00000000-0005-0000-0000-0000B15F0000}"/>
    <cellStyle name="Note 2 5 4 2 11 3" xfId="24703" xr:uid="{00000000-0005-0000-0000-0000B25F0000}"/>
    <cellStyle name="Note 2 5 4 2 11 4" xfId="24704" xr:uid="{00000000-0005-0000-0000-0000B35F0000}"/>
    <cellStyle name="Note 2 5 4 2 11 5" xfId="24705" xr:uid="{00000000-0005-0000-0000-0000B45F0000}"/>
    <cellStyle name="Note 2 5 4 2 12" xfId="24706" xr:uid="{00000000-0005-0000-0000-0000B55F0000}"/>
    <cellStyle name="Note 2 5 4 2 12 2" xfId="24707" xr:uid="{00000000-0005-0000-0000-0000B65F0000}"/>
    <cellStyle name="Note 2 5 4 2 12 3" xfId="24708" xr:uid="{00000000-0005-0000-0000-0000B75F0000}"/>
    <cellStyle name="Note 2 5 4 2 12 4" xfId="24709" xr:uid="{00000000-0005-0000-0000-0000B85F0000}"/>
    <cellStyle name="Note 2 5 4 2 12 5" xfId="24710" xr:uid="{00000000-0005-0000-0000-0000B95F0000}"/>
    <cellStyle name="Note 2 5 4 2 13" xfId="24711" xr:uid="{00000000-0005-0000-0000-0000BA5F0000}"/>
    <cellStyle name="Note 2 5 4 2 13 2" xfId="24712" xr:uid="{00000000-0005-0000-0000-0000BB5F0000}"/>
    <cellStyle name="Note 2 5 4 2 13 3" xfId="24713" xr:uid="{00000000-0005-0000-0000-0000BC5F0000}"/>
    <cellStyle name="Note 2 5 4 2 13 4" xfId="24714" xr:uid="{00000000-0005-0000-0000-0000BD5F0000}"/>
    <cellStyle name="Note 2 5 4 2 13 5" xfId="24715" xr:uid="{00000000-0005-0000-0000-0000BE5F0000}"/>
    <cellStyle name="Note 2 5 4 2 14" xfId="24716" xr:uid="{00000000-0005-0000-0000-0000BF5F0000}"/>
    <cellStyle name="Note 2 5 4 2 14 2" xfId="24717" xr:uid="{00000000-0005-0000-0000-0000C05F0000}"/>
    <cellStyle name="Note 2 5 4 2 14 3" xfId="24718" xr:uid="{00000000-0005-0000-0000-0000C15F0000}"/>
    <cellStyle name="Note 2 5 4 2 14 4" xfId="24719" xr:uid="{00000000-0005-0000-0000-0000C25F0000}"/>
    <cellStyle name="Note 2 5 4 2 14 5" xfId="24720" xr:uid="{00000000-0005-0000-0000-0000C35F0000}"/>
    <cellStyle name="Note 2 5 4 2 15" xfId="24721" xr:uid="{00000000-0005-0000-0000-0000C45F0000}"/>
    <cellStyle name="Note 2 5 4 2 15 2" xfId="24722" xr:uid="{00000000-0005-0000-0000-0000C55F0000}"/>
    <cellStyle name="Note 2 5 4 2 15 3" xfId="24723" xr:uid="{00000000-0005-0000-0000-0000C65F0000}"/>
    <cellStyle name="Note 2 5 4 2 15 4" xfId="24724" xr:uid="{00000000-0005-0000-0000-0000C75F0000}"/>
    <cellStyle name="Note 2 5 4 2 15 5" xfId="24725" xr:uid="{00000000-0005-0000-0000-0000C85F0000}"/>
    <cellStyle name="Note 2 5 4 2 16" xfId="24726" xr:uid="{00000000-0005-0000-0000-0000C95F0000}"/>
    <cellStyle name="Note 2 5 4 2 16 2" xfId="24727" xr:uid="{00000000-0005-0000-0000-0000CA5F0000}"/>
    <cellStyle name="Note 2 5 4 2 16 3" xfId="24728" xr:uid="{00000000-0005-0000-0000-0000CB5F0000}"/>
    <cellStyle name="Note 2 5 4 2 16 4" xfId="24729" xr:uid="{00000000-0005-0000-0000-0000CC5F0000}"/>
    <cellStyle name="Note 2 5 4 2 16 5" xfId="24730" xr:uid="{00000000-0005-0000-0000-0000CD5F0000}"/>
    <cellStyle name="Note 2 5 4 2 17" xfId="24731" xr:uid="{00000000-0005-0000-0000-0000CE5F0000}"/>
    <cellStyle name="Note 2 5 4 2 17 2" xfId="24732" xr:uid="{00000000-0005-0000-0000-0000CF5F0000}"/>
    <cellStyle name="Note 2 5 4 2 17 3" xfId="24733" xr:uid="{00000000-0005-0000-0000-0000D05F0000}"/>
    <cellStyle name="Note 2 5 4 2 17 4" xfId="24734" xr:uid="{00000000-0005-0000-0000-0000D15F0000}"/>
    <cellStyle name="Note 2 5 4 2 17 5" xfId="24735" xr:uid="{00000000-0005-0000-0000-0000D25F0000}"/>
    <cellStyle name="Note 2 5 4 2 18" xfId="24736" xr:uid="{00000000-0005-0000-0000-0000D35F0000}"/>
    <cellStyle name="Note 2 5 4 2 2" xfId="24737" xr:uid="{00000000-0005-0000-0000-0000D45F0000}"/>
    <cellStyle name="Note 2 5 4 2 2 2" xfId="24738" xr:uid="{00000000-0005-0000-0000-0000D55F0000}"/>
    <cellStyle name="Note 2 5 4 2 2 2 2" xfId="24739" xr:uid="{00000000-0005-0000-0000-0000D65F0000}"/>
    <cellStyle name="Note 2 5 4 2 2 2 3" xfId="24740" xr:uid="{00000000-0005-0000-0000-0000D75F0000}"/>
    <cellStyle name="Note 2 5 4 2 2 2 4" xfId="24741" xr:uid="{00000000-0005-0000-0000-0000D85F0000}"/>
    <cellStyle name="Note 2 5 4 2 2 2 5" xfId="24742" xr:uid="{00000000-0005-0000-0000-0000D95F0000}"/>
    <cellStyle name="Note 2 5 4 2 2 2 6" xfId="24743" xr:uid="{00000000-0005-0000-0000-0000DA5F0000}"/>
    <cellStyle name="Note 2 5 4 2 2 2 7" xfId="24744" xr:uid="{00000000-0005-0000-0000-0000DB5F0000}"/>
    <cellStyle name="Note 2 5 4 2 2 3" xfId="24745" xr:uid="{00000000-0005-0000-0000-0000DC5F0000}"/>
    <cellStyle name="Note 2 5 4 2 2 4" xfId="24746" xr:uid="{00000000-0005-0000-0000-0000DD5F0000}"/>
    <cellStyle name="Note 2 5 4 2 2 5" xfId="24747" xr:uid="{00000000-0005-0000-0000-0000DE5F0000}"/>
    <cellStyle name="Note 2 5 4 2 3" xfId="24748" xr:uid="{00000000-0005-0000-0000-0000DF5F0000}"/>
    <cellStyle name="Note 2 5 4 2 3 2" xfId="24749" xr:uid="{00000000-0005-0000-0000-0000E05F0000}"/>
    <cellStyle name="Note 2 5 4 2 3 2 2" xfId="24750" xr:uid="{00000000-0005-0000-0000-0000E15F0000}"/>
    <cellStyle name="Note 2 5 4 2 3 2 3" xfId="24751" xr:uid="{00000000-0005-0000-0000-0000E25F0000}"/>
    <cellStyle name="Note 2 5 4 2 3 2 4" xfId="24752" xr:uid="{00000000-0005-0000-0000-0000E35F0000}"/>
    <cellStyle name="Note 2 5 4 2 3 2 5" xfId="24753" xr:uid="{00000000-0005-0000-0000-0000E45F0000}"/>
    <cellStyle name="Note 2 5 4 2 3 2 6" xfId="24754" xr:uid="{00000000-0005-0000-0000-0000E55F0000}"/>
    <cellStyle name="Note 2 5 4 2 3 2 7" xfId="24755" xr:uid="{00000000-0005-0000-0000-0000E65F0000}"/>
    <cellStyle name="Note 2 5 4 2 3 3" xfId="24756" xr:uid="{00000000-0005-0000-0000-0000E75F0000}"/>
    <cellStyle name="Note 2 5 4 2 3 4" xfId="24757" xr:uid="{00000000-0005-0000-0000-0000E85F0000}"/>
    <cellStyle name="Note 2 5 4 2 3 5" xfId="24758" xr:uid="{00000000-0005-0000-0000-0000E95F0000}"/>
    <cellStyle name="Note 2 5 4 2 4" xfId="24759" xr:uid="{00000000-0005-0000-0000-0000EA5F0000}"/>
    <cellStyle name="Note 2 5 4 2 4 2" xfId="24760" xr:uid="{00000000-0005-0000-0000-0000EB5F0000}"/>
    <cellStyle name="Note 2 5 4 2 4 2 2" xfId="24761" xr:uid="{00000000-0005-0000-0000-0000EC5F0000}"/>
    <cellStyle name="Note 2 5 4 2 4 2 3" xfId="24762" xr:uid="{00000000-0005-0000-0000-0000ED5F0000}"/>
    <cellStyle name="Note 2 5 4 2 4 2 4" xfId="24763" xr:uid="{00000000-0005-0000-0000-0000EE5F0000}"/>
    <cellStyle name="Note 2 5 4 2 4 2 5" xfId="24764" xr:uid="{00000000-0005-0000-0000-0000EF5F0000}"/>
    <cellStyle name="Note 2 5 4 2 4 2 6" xfId="24765" xr:uid="{00000000-0005-0000-0000-0000F05F0000}"/>
    <cellStyle name="Note 2 5 4 2 4 2 7" xfId="24766" xr:uid="{00000000-0005-0000-0000-0000F15F0000}"/>
    <cellStyle name="Note 2 5 4 2 4 3" xfId="24767" xr:uid="{00000000-0005-0000-0000-0000F25F0000}"/>
    <cellStyle name="Note 2 5 4 2 4 4" xfId="24768" xr:uid="{00000000-0005-0000-0000-0000F35F0000}"/>
    <cellStyle name="Note 2 5 4 2 4 5" xfId="24769" xr:uid="{00000000-0005-0000-0000-0000F45F0000}"/>
    <cellStyle name="Note 2 5 4 2 5" xfId="24770" xr:uid="{00000000-0005-0000-0000-0000F55F0000}"/>
    <cellStyle name="Note 2 5 4 2 5 2" xfId="24771" xr:uid="{00000000-0005-0000-0000-0000F65F0000}"/>
    <cellStyle name="Note 2 5 4 2 5 3" xfId="24772" xr:uid="{00000000-0005-0000-0000-0000F75F0000}"/>
    <cellStyle name="Note 2 5 4 2 5 4" xfId="24773" xr:uid="{00000000-0005-0000-0000-0000F85F0000}"/>
    <cellStyle name="Note 2 5 4 2 5 5" xfId="24774" xr:uid="{00000000-0005-0000-0000-0000F95F0000}"/>
    <cellStyle name="Note 2 5 4 2 5 6" xfId="24775" xr:uid="{00000000-0005-0000-0000-0000FA5F0000}"/>
    <cellStyle name="Note 2 5 4 2 5 7" xfId="24776" xr:uid="{00000000-0005-0000-0000-0000FB5F0000}"/>
    <cellStyle name="Note 2 5 4 2 5 8" xfId="24777" xr:uid="{00000000-0005-0000-0000-0000FC5F0000}"/>
    <cellStyle name="Note 2 5 4 2 6" xfId="24778" xr:uid="{00000000-0005-0000-0000-0000FD5F0000}"/>
    <cellStyle name="Note 2 5 4 2 6 2" xfId="24779" xr:uid="{00000000-0005-0000-0000-0000FE5F0000}"/>
    <cellStyle name="Note 2 5 4 2 6 3" xfId="24780" xr:uid="{00000000-0005-0000-0000-0000FF5F0000}"/>
    <cellStyle name="Note 2 5 4 2 6 4" xfId="24781" xr:uid="{00000000-0005-0000-0000-000000600000}"/>
    <cellStyle name="Note 2 5 4 2 6 5" xfId="24782" xr:uid="{00000000-0005-0000-0000-000001600000}"/>
    <cellStyle name="Note 2 5 4 2 6 6" xfId="24783" xr:uid="{00000000-0005-0000-0000-000002600000}"/>
    <cellStyle name="Note 2 5 4 2 6 7" xfId="24784" xr:uid="{00000000-0005-0000-0000-000003600000}"/>
    <cellStyle name="Note 2 5 4 2 7" xfId="24785" xr:uid="{00000000-0005-0000-0000-000004600000}"/>
    <cellStyle name="Note 2 5 4 2 7 2" xfId="24786" xr:uid="{00000000-0005-0000-0000-000005600000}"/>
    <cellStyle name="Note 2 5 4 2 7 3" xfId="24787" xr:uid="{00000000-0005-0000-0000-000006600000}"/>
    <cellStyle name="Note 2 5 4 2 7 4" xfId="24788" xr:uid="{00000000-0005-0000-0000-000007600000}"/>
    <cellStyle name="Note 2 5 4 2 7 5" xfId="24789" xr:uid="{00000000-0005-0000-0000-000008600000}"/>
    <cellStyle name="Note 2 5 4 2 8" xfId="24790" xr:uid="{00000000-0005-0000-0000-000009600000}"/>
    <cellStyle name="Note 2 5 4 2 8 2" xfId="24791" xr:uid="{00000000-0005-0000-0000-00000A600000}"/>
    <cellStyle name="Note 2 5 4 2 8 3" xfId="24792" xr:uid="{00000000-0005-0000-0000-00000B600000}"/>
    <cellStyle name="Note 2 5 4 2 8 4" xfId="24793" xr:uid="{00000000-0005-0000-0000-00000C600000}"/>
    <cellStyle name="Note 2 5 4 2 8 5" xfId="24794" xr:uid="{00000000-0005-0000-0000-00000D600000}"/>
    <cellStyle name="Note 2 5 4 2 9" xfId="24795" xr:uid="{00000000-0005-0000-0000-00000E600000}"/>
    <cellStyle name="Note 2 5 4 2 9 2" xfId="24796" xr:uid="{00000000-0005-0000-0000-00000F600000}"/>
    <cellStyle name="Note 2 5 4 2 9 3" xfId="24797" xr:uid="{00000000-0005-0000-0000-000010600000}"/>
    <cellStyle name="Note 2 5 4 2 9 4" xfId="24798" xr:uid="{00000000-0005-0000-0000-000011600000}"/>
    <cellStyle name="Note 2 5 4 2 9 5" xfId="24799" xr:uid="{00000000-0005-0000-0000-000012600000}"/>
    <cellStyle name="Note 2 5 4 3" xfId="24800" xr:uid="{00000000-0005-0000-0000-000013600000}"/>
    <cellStyle name="Note 2 5 4 3 10" xfId="24801" xr:uid="{00000000-0005-0000-0000-000014600000}"/>
    <cellStyle name="Note 2 5 4 3 2" xfId="24802" xr:uid="{00000000-0005-0000-0000-000015600000}"/>
    <cellStyle name="Note 2 5 4 3 2 2" xfId="24803" xr:uid="{00000000-0005-0000-0000-000016600000}"/>
    <cellStyle name="Note 2 5 4 3 2 2 2" xfId="24804" xr:uid="{00000000-0005-0000-0000-000017600000}"/>
    <cellStyle name="Note 2 5 4 3 2 2 3" xfId="24805" xr:uid="{00000000-0005-0000-0000-000018600000}"/>
    <cellStyle name="Note 2 5 4 3 2 2 4" xfId="24806" xr:uid="{00000000-0005-0000-0000-000019600000}"/>
    <cellStyle name="Note 2 5 4 3 2 2 5" xfId="24807" xr:uid="{00000000-0005-0000-0000-00001A600000}"/>
    <cellStyle name="Note 2 5 4 3 2 2 6" xfId="24808" xr:uid="{00000000-0005-0000-0000-00001B600000}"/>
    <cellStyle name="Note 2 5 4 3 2 2 7" xfId="24809" xr:uid="{00000000-0005-0000-0000-00001C600000}"/>
    <cellStyle name="Note 2 5 4 3 2 3" xfId="24810" xr:uid="{00000000-0005-0000-0000-00001D600000}"/>
    <cellStyle name="Note 2 5 4 3 2 4" xfId="24811" xr:uid="{00000000-0005-0000-0000-00001E600000}"/>
    <cellStyle name="Note 2 5 4 3 3" xfId="24812" xr:uid="{00000000-0005-0000-0000-00001F600000}"/>
    <cellStyle name="Note 2 5 4 3 3 2" xfId="24813" xr:uid="{00000000-0005-0000-0000-000020600000}"/>
    <cellStyle name="Note 2 5 4 3 3 2 2" xfId="24814" xr:uid="{00000000-0005-0000-0000-000021600000}"/>
    <cellStyle name="Note 2 5 4 3 3 2 3" xfId="24815" xr:uid="{00000000-0005-0000-0000-000022600000}"/>
    <cellStyle name="Note 2 5 4 3 3 2 4" xfId="24816" xr:uid="{00000000-0005-0000-0000-000023600000}"/>
    <cellStyle name="Note 2 5 4 3 3 2 5" xfId="24817" xr:uid="{00000000-0005-0000-0000-000024600000}"/>
    <cellStyle name="Note 2 5 4 3 3 2 6" xfId="24818" xr:uid="{00000000-0005-0000-0000-000025600000}"/>
    <cellStyle name="Note 2 5 4 3 3 2 7" xfId="24819" xr:uid="{00000000-0005-0000-0000-000026600000}"/>
    <cellStyle name="Note 2 5 4 3 3 3" xfId="24820" xr:uid="{00000000-0005-0000-0000-000027600000}"/>
    <cellStyle name="Note 2 5 4 3 3 4" xfId="24821" xr:uid="{00000000-0005-0000-0000-000028600000}"/>
    <cellStyle name="Note 2 5 4 3 4" xfId="24822" xr:uid="{00000000-0005-0000-0000-000029600000}"/>
    <cellStyle name="Note 2 5 4 3 4 2" xfId="24823" xr:uid="{00000000-0005-0000-0000-00002A600000}"/>
    <cellStyle name="Note 2 5 4 3 4 2 2" xfId="24824" xr:uid="{00000000-0005-0000-0000-00002B600000}"/>
    <cellStyle name="Note 2 5 4 3 4 2 3" xfId="24825" xr:uid="{00000000-0005-0000-0000-00002C600000}"/>
    <cellStyle name="Note 2 5 4 3 4 2 4" xfId="24826" xr:uid="{00000000-0005-0000-0000-00002D600000}"/>
    <cellStyle name="Note 2 5 4 3 4 2 5" xfId="24827" xr:uid="{00000000-0005-0000-0000-00002E600000}"/>
    <cellStyle name="Note 2 5 4 3 4 2 6" xfId="24828" xr:uid="{00000000-0005-0000-0000-00002F600000}"/>
    <cellStyle name="Note 2 5 4 3 4 2 7" xfId="24829" xr:uid="{00000000-0005-0000-0000-000030600000}"/>
    <cellStyle name="Note 2 5 4 3 4 3" xfId="24830" xr:uid="{00000000-0005-0000-0000-000031600000}"/>
    <cellStyle name="Note 2 5 4 3 4 4" xfId="24831" xr:uid="{00000000-0005-0000-0000-000032600000}"/>
    <cellStyle name="Note 2 5 4 3 5" xfId="24832" xr:uid="{00000000-0005-0000-0000-000033600000}"/>
    <cellStyle name="Note 2 5 4 3 5 2" xfId="24833" xr:uid="{00000000-0005-0000-0000-000034600000}"/>
    <cellStyle name="Note 2 5 4 3 5 3" xfId="24834" xr:uid="{00000000-0005-0000-0000-000035600000}"/>
    <cellStyle name="Note 2 5 4 3 5 4" xfId="24835" xr:uid="{00000000-0005-0000-0000-000036600000}"/>
    <cellStyle name="Note 2 5 4 3 5 5" xfId="24836" xr:uid="{00000000-0005-0000-0000-000037600000}"/>
    <cellStyle name="Note 2 5 4 3 5 6" xfId="24837" xr:uid="{00000000-0005-0000-0000-000038600000}"/>
    <cellStyle name="Note 2 5 4 3 5 7" xfId="24838" xr:uid="{00000000-0005-0000-0000-000039600000}"/>
    <cellStyle name="Note 2 5 4 3 5 8" xfId="24839" xr:uid="{00000000-0005-0000-0000-00003A600000}"/>
    <cellStyle name="Note 2 5 4 3 6" xfId="24840" xr:uid="{00000000-0005-0000-0000-00003B600000}"/>
    <cellStyle name="Note 2 5 4 3 6 2" xfId="24841" xr:uid="{00000000-0005-0000-0000-00003C600000}"/>
    <cellStyle name="Note 2 5 4 3 6 3" xfId="24842" xr:uid="{00000000-0005-0000-0000-00003D600000}"/>
    <cellStyle name="Note 2 5 4 3 6 4" xfId="24843" xr:uid="{00000000-0005-0000-0000-00003E600000}"/>
    <cellStyle name="Note 2 5 4 3 6 5" xfId="24844" xr:uid="{00000000-0005-0000-0000-00003F600000}"/>
    <cellStyle name="Note 2 5 4 3 6 6" xfId="24845" xr:uid="{00000000-0005-0000-0000-000040600000}"/>
    <cellStyle name="Note 2 5 4 3 6 7" xfId="24846" xr:uid="{00000000-0005-0000-0000-000041600000}"/>
    <cellStyle name="Note 2 5 4 3 7" xfId="24847" xr:uid="{00000000-0005-0000-0000-000042600000}"/>
    <cellStyle name="Note 2 5 4 3 8" xfId="24848" xr:uid="{00000000-0005-0000-0000-000043600000}"/>
    <cellStyle name="Note 2 5 4 3 9" xfId="24849" xr:uid="{00000000-0005-0000-0000-000044600000}"/>
    <cellStyle name="Note 2 5 4 4" xfId="24850" xr:uid="{00000000-0005-0000-0000-000045600000}"/>
    <cellStyle name="Note 2 5 4 4 2" xfId="24851" xr:uid="{00000000-0005-0000-0000-000046600000}"/>
    <cellStyle name="Note 2 5 4 4 2 2" xfId="24852" xr:uid="{00000000-0005-0000-0000-000047600000}"/>
    <cellStyle name="Note 2 5 4 4 2 3" xfId="24853" xr:uid="{00000000-0005-0000-0000-000048600000}"/>
    <cellStyle name="Note 2 5 4 4 2 4" xfId="24854" xr:uid="{00000000-0005-0000-0000-000049600000}"/>
    <cellStyle name="Note 2 5 4 4 2 5" xfId="24855" xr:uid="{00000000-0005-0000-0000-00004A600000}"/>
    <cellStyle name="Note 2 5 4 4 2 6" xfId="24856" xr:uid="{00000000-0005-0000-0000-00004B600000}"/>
    <cellStyle name="Note 2 5 4 4 2 7" xfId="24857" xr:uid="{00000000-0005-0000-0000-00004C600000}"/>
    <cellStyle name="Note 2 5 4 4 3" xfId="24858" xr:uid="{00000000-0005-0000-0000-00004D600000}"/>
    <cellStyle name="Note 2 5 4 4 4" xfId="24859" xr:uid="{00000000-0005-0000-0000-00004E600000}"/>
    <cellStyle name="Note 2 5 4 4 5" xfId="24860" xr:uid="{00000000-0005-0000-0000-00004F600000}"/>
    <cellStyle name="Note 2 5 4 5" xfId="24861" xr:uid="{00000000-0005-0000-0000-000050600000}"/>
    <cellStyle name="Note 2 5 4 5 2" xfId="24862" xr:uid="{00000000-0005-0000-0000-000051600000}"/>
    <cellStyle name="Note 2 5 4 5 2 2" xfId="24863" xr:uid="{00000000-0005-0000-0000-000052600000}"/>
    <cellStyle name="Note 2 5 4 5 2 3" xfId="24864" xr:uid="{00000000-0005-0000-0000-000053600000}"/>
    <cellStyle name="Note 2 5 4 5 2 4" xfId="24865" xr:uid="{00000000-0005-0000-0000-000054600000}"/>
    <cellStyle name="Note 2 5 4 5 2 5" xfId="24866" xr:uid="{00000000-0005-0000-0000-000055600000}"/>
    <cellStyle name="Note 2 5 4 5 2 6" xfId="24867" xr:uid="{00000000-0005-0000-0000-000056600000}"/>
    <cellStyle name="Note 2 5 4 5 2 7" xfId="24868" xr:uid="{00000000-0005-0000-0000-000057600000}"/>
    <cellStyle name="Note 2 5 4 5 3" xfId="24869" xr:uid="{00000000-0005-0000-0000-000058600000}"/>
    <cellStyle name="Note 2 5 4 5 4" xfId="24870" xr:uid="{00000000-0005-0000-0000-000059600000}"/>
    <cellStyle name="Note 2 5 4 5 5" xfId="24871" xr:uid="{00000000-0005-0000-0000-00005A600000}"/>
    <cellStyle name="Note 2 5 4 6" xfId="24872" xr:uid="{00000000-0005-0000-0000-00005B600000}"/>
    <cellStyle name="Note 2 5 4 6 2" xfId="24873" xr:uid="{00000000-0005-0000-0000-00005C600000}"/>
    <cellStyle name="Note 2 5 4 6 2 2" xfId="24874" xr:uid="{00000000-0005-0000-0000-00005D600000}"/>
    <cellStyle name="Note 2 5 4 6 2 3" xfId="24875" xr:uid="{00000000-0005-0000-0000-00005E600000}"/>
    <cellStyle name="Note 2 5 4 6 2 4" xfId="24876" xr:uid="{00000000-0005-0000-0000-00005F600000}"/>
    <cellStyle name="Note 2 5 4 6 2 5" xfId="24877" xr:uid="{00000000-0005-0000-0000-000060600000}"/>
    <cellStyle name="Note 2 5 4 6 2 6" xfId="24878" xr:uid="{00000000-0005-0000-0000-000061600000}"/>
    <cellStyle name="Note 2 5 4 6 2 7" xfId="24879" xr:uid="{00000000-0005-0000-0000-000062600000}"/>
    <cellStyle name="Note 2 5 4 6 3" xfId="24880" xr:uid="{00000000-0005-0000-0000-000063600000}"/>
    <cellStyle name="Note 2 5 4 6 4" xfId="24881" xr:uid="{00000000-0005-0000-0000-000064600000}"/>
    <cellStyle name="Note 2 5 4 6 5" xfId="24882" xr:uid="{00000000-0005-0000-0000-000065600000}"/>
    <cellStyle name="Note 2 5 4 7" xfId="24883" xr:uid="{00000000-0005-0000-0000-000066600000}"/>
    <cellStyle name="Note 2 5 4 7 2" xfId="24884" xr:uid="{00000000-0005-0000-0000-000067600000}"/>
    <cellStyle name="Note 2 5 4 7 2 2" xfId="24885" xr:uid="{00000000-0005-0000-0000-000068600000}"/>
    <cellStyle name="Note 2 5 4 7 2 3" xfId="24886" xr:uid="{00000000-0005-0000-0000-000069600000}"/>
    <cellStyle name="Note 2 5 4 7 2 4" xfId="24887" xr:uid="{00000000-0005-0000-0000-00006A600000}"/>
    <cellStyle name="Note 2 5 4 7 2 5" xfId="24888" xr:uid="{00000000-0005-0000-0000-00006B600000}"/>
    <cellStyle name="Note 2 5 4 7 2 6" xfId="24889" xr:uid="{00000000-0005-0000-0000-00006C600000}"/>
    <cellStyle name="Note 2 5 4 7 2 7" xfId="24890" xr:uid="{00000000-0005-0000-0000-00006D600000}"/>
    <cellStyle name="Note 2 5 4 7 3" xfId="24891" xr:uid="{00000000-0005-0000-0000-00006E600000}"/>
    <cellStyle name="Note 2 5 4 7 4" xfId="24892" xr:uid="{00000000-0005-0000-0000-00006F600000}"/>
    <cellStyle name="Note 2 5 4 7 5" xfId="24893" xr:uid="{00000000-0005-0000-0000-000070600000}"/>
    <cellStyle name="Note 2 5 4 8" xfId="24894" xr:uid="{00000000-0005-0000-0000-000071600000}"/>
    <cellStyle name="Note 2 5 4 8 2" xfId="24895" xr:uid="{00000000-0005-0000-0000-000072600000}"/>
    <cellStyle name="Note 2 5 4 8 3" xfId="24896" xr:uid="{00000000-0005-0000-0000-000073600000}"/>
    <cellStyle name="Note 2 5 4 8 4" xfId="24897" xr:uid="{00000000-0005-0000-0000-000074600000}"/>
    <cellStyle name="Note 2 5 4 8 5" xfId="24898" xr:uid="{00000000-0005-0000-0000-000075600000}"/>
    <cellStyle name="Note 2 5 4 8 6" xfId="24899" xr:uid="{00000000-0005-0000-0000-000076600000}"/>
    <cellStyle name="Note 2 5 4 8 7" xfId="24900" xr:uid="{00000000-0005-0000-0000-000077600000}"/>
    <cellStyle name="Note 2 5 4 8 8" xfId="24901" xr:uid="{00000000-0005-0000-0000-000078600000}"/>
    <cellStyle name="Note 2 5 4 9" xfId="24902" xr:uid="{00000000-0005-0000-0000-000079600000}"/>
    <cellStyle name="Note 2 5 4 9 2" xfId="24903" xr:uid="{00000000-0005-0000-0000-00007A600000}"/>
    <cellStyle name="Note 2 5 4 9 3" xfId="24904" xr:uid="{00000000-0005-0000-0000-00007B600000}"/>
    <cellStyle name="Note 2 5 4 9 4" xfId="24905" xr:uid="{00000000-0005-0000-0000-00007C600000}"/>
    <cellStyle name="Note 2 5 4 9 5" xfId="24906" xr:uid="{00000000-0005-0000-0000-00007D600000}"/>
    <cellStyle name="Note 2 5 4 9 6" xfId="24907" xr:uid="{00000000-0005-0000-0000-00007E600000}"/>
    <cellStyle name="Note 2 5 4 9 7" xfId="24908" xr:uid="{00000000-0005-0000-0000-00007F600000}"/>
    <cellStyle name="Note 2 5 5" xfId="24909" xr:uid="{00000000-0005-0000-0000-000080600000}"/>
    <cellStyle name="Note 2 5 5 10" xfId="24910" xr:uid="{00000000-0005-0000-0000-000081600000}"/>
    <cellStyle name="Note 2 5 5 10 2" xfId="24911" xr:uid="{00000000-0005-0000-0000-000082600000}"/>
    <cellStyle name="Note 2 5 5 10 3" xfId="24912" xr:uid="{00000000-0005-0000-0000-000083600000}"/>
    <cellStyle name="Note 2 5 5 10 4" xfId="24913" xr:uid="{00000000-0005-0000-0000-000084600000}"/>
    <cellStyle name="Note 2 5 5 10 5" xfId="24914" xr:uid="{00000000-0005-0000-0000-000085600000}"/>
    <cellStyle name="Note 2 5 5 11" xfId="24915" xr:uid="{00000000-0005-0000-0000-000086600000}"/>
    <cellStyle name="Note 2 5 5 11 2" xfId="24916" xr:uid="{00000000-0005-0000-0000-000087600000}"/>
    <cellStyle name="Note 2 5 5 11 3" xfId="24917" xr:uid="{00000000-0005-0000-0000-000088600000}"/>
    <cellStyle name="Note 2 5 5 11 4" xfId="24918" xr:uid="{00000000-0005-0000-0000-000089600000}"/>
    <cellStyle name="Note 2 5 5 11 5" xfId="24919" xr:uid="{00000000-0005-0000-0000-00008A600000}"/>
    <cellStyle name="Note 2 5 5 12" xfId="24920" xr:uid="{00000000-0005-0000-0000-00008B600000}"/>
    <cellStyle name="Note 2 5 5 12 2" xfId="24921" xr:uid="{00000000-0005-0000-0000-00008C600000}"/>
    <cellStyle name="Note 2 5 5 12 3" xfId="24922" xr:uid="{00000000-0005-0000-0000-00008D600000}"/>
    <cellStyle name="Note 2 5 5 12 4" xfId="24923" xr:uid="{00000000-0005-0000-0000-00008E600000}"/>
    <cellStyle name="Note 2 5 5 12 5" xfId="24924" xr:uid="{00000000-0005-0000-0000-00008F600000}"/>
    <cellStyle name="Note 2 5 5 13" xfId="24925" xr:uid="{00000000-0005-0000-0000-000090600000}"/>
    <cellStyle name="Note 2 5 5 13 2" xfId="24926" xr:uid="{00000000-0005-0000-0000-000091600000}"/>
    <cellStyle name="Note 2 5 5 13 3" xfId="24927" xr:uid="{00000000-0005-0000-0000-000092600000}"/>
    <cellStyle name="Note 2 5 5 13 4" xfId="24928" xr:uid="{00000000-0005-0000-0000-000093600000}"/>
    <cellStyle name="Note 2 5 5 13 5" xfId="24929" xr:uid="{00000000-0005-0000-0000-000094600000}"/>
    <cellStyle name="Note 2 5 5 14" xfId="24930" xr:uid="{00000000-0005-0000-0000-000095600000}"/>
    <cellStyle name="Note 2 5 5 14 2" xfId="24931" xr:uid="{00000000-0005-0000-0000-000096600000}"/>
    <cellStyle name="Note 2 5 5 14 3" xfId="24932" xr:uid="{00000000-0005-0000-0000-000097600000}"/>
    <cellStyle name="Note 2 5 5 14 4" xfId="24933" xr:uid="{00000000-0005-0000-0000-000098600000}"/>
    <cellStyle name="Note 2 5 5 14 5" xfId="24934" xr:uid="{00000000-0005-0000-0000-000099600000}"/>
    <cellStyle name="Note 2 5 5 15" xfId="24935" xr:uid="{00000000-0005-0000-0000-00009A600000}"/>
    <cellStyle name="Note 2 5 5 15 2" xfId="24936" xr:uid="{00000000-0005-0000-0000-00009B600000}"/>
    <cellStyle name="Note 2 5 5 15 3" xfId="24937" xr:uid="{00000000-0005-0000-0000-00009C600000}"/>
    <cellStyle name="Note 2 5 5 15 4" xfId="24938" xr:uid="{00000000-0005-0000-0000-00009D600000}"/>
    <cellStyle name="Note 2 5 5 15 5" xfId="24939" xr:uid="{00000000-0005-0000-0000-00009E600000}"/>
    <cellStyle name="Note 2 5 5 16" xfId="24940" xr:uid="{00000000-0005-0000-0000-00009F600000}"/>
    <cellStyle name="Note 2 5 5 16 2" xfId="24941" xr:uid="{00000000-0005-0000-0000-0000A0600000}"/>
    <cellStyle name="Note 2 5 5 16 3" xfId="24942" xr:uid="{00000000-0005-0000-0000-0000A1600000}"/>
    <cellStyle name="Note 2 5 5 16 4" xfId="24943" xr:uid="{00000000-0005-0000-0000-0000A2600000}"/>
    <cellStyle name="Note 2 5 5 16 5" xfId="24944" xr:uid="{00000000-0005-0000-0000-0000A3600000}"/>
    <cellStyle name="Note 2 5 5 17" xfId="24945" xr:uid="{00000000-0005-0000-0000-0000A4600000}"/>
    <cellStyle name="Note 2 5 5 17 2" xfId="24946" xr:uid="{00000000-0005-0000-0000-0000A5600000}"/>
    <cellStyle name="Note 2 5 5 17 3" xfId="24947" xr:uid="{00000000-0005-0000-0000-0000A6600000}"/>
    <cellStyle name="Note 2 5 5 17 4" xfId="24948" xr:uid="{00000000-0005-0000-0000-0000A7600000}"/>
    <cellStyle name="Note 2 5 5 17 5" xfId="24949" xr:uid="{00000000-0005-0000-0000-0000A8600000}"/>
    <cellStyle name="Note 2 5 5 18" xfId="24950" xr:uid="{00000000-0005-0000-0000-0000A9600000}"/>
    <cellStyle name="Note 2 5 5 2" xfId="24951" xr:uid="{00000000-0005-0000-0000-0000AA600000}"/>
    <cellStyle name="Note 2 5 5 2 2" xfId="24952" xr:uid="{00000000-0005-0000-0000-0000AB600000}"/>
    <cellStyle name="Note 2 5 5 2 2 2" xfId="24953" xr:uid="{00000000-0005-0000-0000-0000AC600000}"/>
    <cellStyle name="Note 2 5 5 2 2 3" xfId="24954" xr:uid="{00000000-0005-0000-0000-0000AD600000}"/>
    <cellStyle name="Note 2 5 5 2 2 4" xfId="24955" xr:uid="{00000000-0005-0000-0000-0000AE600000}"/>
    <cellStyle name="Note 2 5 5 2 2 5" xfId="24956" xr:uid="{00000000-0005-0000-0000-0000AF600000}"/>
    <cellStyle name="Note 2 5 5 2 2 6" xfId="24957" xr:uid="{00000000-0005-0000-0000-0000B0600000}"/>
    <cellStyle name="Note 2 5 5 2 2 7" xfId="24958" xr:uid="{00000000-0005-0000-0000-0000B1600000}"/>
    <cellStyle name="Note 2 5 5 2 3" xfId="24959" xr:uid="{00000000-0005-0000-0000-0000B2600000}"/>
    <cellStyle name="Note 2 5 5 2 4" xfId="24960" xr:uid="{00000000-0005-0000-0000-0000B3600000}"/>
    <cellStyle name="Note 2 5 5 2 5" xfId="24961" xr:uid="{00000000-0005-0000-0000-0000B4600000}"/>
    <cellStyle name="Note 2 5 5 3" xfId="24962" xr:uid="{00000000-0005-0000-0000-0000B5600000}"/>
    <cellStyle name="Note 2 5 5 3 2" xfId="24963" xr:uid="{00000000-0005-0000-0000-0000B6600000}"/>
    <cellStyle name="Note 2 5 5 3 2 2" xfId="24964" xr:uid="{00000000-0005-0000-0000-0000B7600000}"/>
    <cellStyle name="Note 2 5 5 3 2 3" xfId="24965" xr:uid="{00000000-0005-0000-0000-0000B8600000}"/>
    <cellStyle name="Note 2 5 5 3 2 4" xfId="24966" xr:uid="{00000000-0005-0000-0000-0000B9600000}"/>
    <cellStyle name="Note 2 5 5 3 2 5" xfId="24967" xr:uid="{00000000-0005-0000-0000-0000BA600000}"/>
    <cellStyle name="Note 2 5 5 3 2 6" xfId="24968" xr:uid="{00000000-0005-0000-0000-0000BB600000}"/>
    <cellStyle name="Note 2 5 5 3 2 7" xfId="24969" xr:uid="{00000000-0005-0000-0000-0000BC600000}"/>
    <cellStyle name="Note 2 5 5 3 3" xfId="24970" xr:uid="{00000000-0005-0000-0000-0000BD600000}"/>
    <cellStyle name="Note 2 5 5 3 4" xfId="24971" xr:uid="{00000000-0005-0000-0000-0000BE600000}"/>
    <cellStyle name="Note 2 5 5 3 5" xfId="24972" xr:uid="{00000000-0005-0000-0000-0000BF600000}"/>
    <cellStyle name="Note 2 5 5 4" xfId="24973" xr:uid="{00000000-0005-0000-0000-0000C0600000}"/>
    <cellStyle name="Note 2 5 5 4 2" xfId="24974" xr:uid="{00000000-0005-0000-0000-0000C1600000}"/>
    <cellStyle name="Note 2 5 5 4 2 2" xfId="24975" xr:uid="{00000000-0005-0000-0000-0000C2600000}"/>
    <cellStyle name="Note 2 5 5 4 2 3" xfId="24976" xr:uid="{00000000-0005-0000-0000-0000C3600000}"/>
    <cellStyle name="Note 2 5 5 4 2 4" xfId="24977" xr:uid="{00000000-0005-0000-0000-0000C4600000}"/>
    <cellStyle name="Note 2 5 5 4 2 5" xfId="24978" xr:uid="{00000000-0005-0000-0000-0000C5600000}"/>
    <cellStyle name="Note 2 5 5 4 2 6" xfId="24979" xr:uid="{00000000-0005-0000-0000-0000C6600000}"/>
    <cellStyle name="Note 2 5 5 4 2 7" xfId="24980" xr:uid="{00000000-0005-0000-0000-0000C7600000}"/>
    <cellStyle name="Note 2 5 5 4 3" xfId="24981" xr:uid="{00000000-0005-0000-0000-0000C8600000}"/>
    <cellStyle name="Note 2 5 5 4 4" xfId="24982" xr:uid="{00000000-0005-0000-0000-0000C9600000}"/>
    <cellStyle name="Note 2 5 5 4 5" xfId="24983" xr:uid="{00000000-0005-0000-0000-0000CA600000}"/>
    <cellStyle name="Note 2 5 5 5" xfId="24984" xr:uid="{00000000-0005-0000-0000-0000CB600000}"/>
    <cellStyle name="Note 2 5 5 5 2" xfId="24985" xr:uid="{00000000-0005-0000-0000-0000CC600000}"/>
    <cellStyle name="Note 2 5 5 5 3" xfId="24986" xr:uid="{00000000-0005-0000-0000-0000CD600000}"/>
    <cellStyle name="Note 2 5 5 5 4" xfId="24987" xr:uid="{00000000-0005-0000-0000-0000CE600000}"/>
    <cellStyle name="Note 2 5 5 5 5" xfId="24988" xr:uid="{00000000-0005-0000-0000-0000CF600000}"/>
    <cellStyle name="Note 2 5 5 5 6" xfId="24989" xr:uid="{00000000-0005-0000-0000-0000D0600000}"/>
    <cellStyle name="Note 2 5 5 5 7" xfId="24990" xr:uid="{00000000-0005-0000-0000-0000D1600000}"/>
    <cellStyle name="Note 2 5 5 5 8" xfId="24991" xr:uid="{00000000-0005-0000-0000-0000D2600000}"/>
    <cellStyle name="Note 2 5 5 6" xfId="24992" xr:uid="{00000000-0005-0000-0000-0000D3600000}"/>
    <cellStyle name="Note 2 5 5 6 2" xfId="24993" xr:uid="{00000000-0005-0000-0000-0000D4600000}"/>
    <cellStyle name="Note 2 5 5 6 3" xfId="24994" xr:uid="{00000000-0005-0000-0000-0000D5600000}"/>
    <cellStyle name="Note 2 5 5 6 4" xfId="24995" xr:uid="{00000000-0005-0000-0000-0000D6600000}"/>
    <cellStyle name="Note 2 5 5 6 5" xfId="24996" xr:uid="{00000000-0005-0000-0000-0000D7600000}"/>
    <cellStyle name="Note 2 5 5 6 6" xfId="24997" xr:uid="{00000000-0005-0000-0000-0000D8600000}"/>
    <cellStyle name="Note 2 5 5 6 7" xfId="24998" xr:uid="{00000000-0005-0000-0000-0000D9600000}"/>
    <cellStyle name="Note 2 5 5 7" xfId="24999" xr:uid="{00000000-0005-0000-0000-0000DA600000}"/>
    <cellStyle name="Note 2 5 5 7 2" xfId="25000" xr:uid="{00000000-0005-0000-0000-0000DB600000}"/>
    <cellStyle name="Note 2 5 5 7 3" xfId="25001" xr:uid="{00000000-0005-0000-0000-0000DC600000}"/>
    <cellStyle name="Note 2 5 5 7 4" xfId="25002" xr:uid="{00000000-0005-0000-0000-0000DD600000}"/>
    <cellStyle name="Note 2 5 5 7 5" xfId="25003" xr:uid="{00000000-0005-0000-0000-0000DE600000}"/>
    <cellStyle name="Note 2 5 5 8" xfId="25004" xr:uid="{00000000-0005-0000-0000-0000DF600000}"/>
    <cellStyle name="Note 2 5 5 8 2" xfId="25005" xr:uid="{00000000-0005-0000-0000-0000E0600000}"/>
    <cellStyle name="Note 2 5 5 8 3" xfId="25006" xr:uid="{00000000-0005-0000-0000-0000E1600000}"/>
    <cellStyle name="Note 2 5 5 8 4" xfId="25007" xr:uid="{00000000-0005-0000-0000-0000E2600000}"/>
    <cellStyle name="Note 2 5 5 8 5" xfId="25008" xr:uid="{00000000-0005-0000-0000-0000E3600000}"/>
    <cellStyle name="Note 2 5 5 9" xfId="25009" xr:uid="{00000000-0005-0000-0000-0000E4600000}"/>
    <cellStyle name="Note 2 5 5 9 2" xfId="25010" xr:uid="{00000000-0005-0000-0000-0000E5600000}"/>
    <cellStyle name="Note 2 5 5 9 3" xfId="25011" xr:uid="{00000000-0005-0000-0000-0000E6600000}"/>
    <cellStyle name="Note 2 5 5 9 4" xfId="25012" xr:uid="{00000000-0005-0000-0000-0000E7600000}"/>
    <cellStyle name="Note 2 5 5 9 5" xfId="25013" xr:uid="{00000000-0005-0000-0000-0000E8600000}"/>
    <cellStyle name="Note 2 5 6" xfId="25014" xr:uid="{00000000-0005-0000-0000-0000E9600000}"/>
    <cellStyle name="Note 2 5 6 10" xfId="25015" xr:uid="{00000000-0005-0000-0000-0000EA600000}"/>
    <cellStyle name="Note 2 5 6 2" xfId="25016" xr:uid="{00000000-0005-0000-0000-0000EB600000}"/>
    <cellStyle name="Note 2 5 6 2 2" xfId="25017" xr:uid="{00000000-0005-0000-0000-0000EC600000}"/>
    <cellStyle name="Note 2 5 6 2 2 2" xfId="25018" xr:uid="{00000000-0005-0000-0000-0000ED600000}"/>
    <cellStyle name="Note 2 5 6 2 2 3" xfId="25019" xr:uid="{00000000-0005-0000-0000-0000EE600000}"/>
    <cellStyle name="Note 2 5 6 2 2 4" xfId="25020" xr:uid="{00000000-0005-0000-0000-0000EF600000}"/>
    <cellStyle name="Note 2 5 6 2 2 5" xfId="25021" xr:uid="{00000000-0005-0000-0000-0000F0600000}"/>
    <cellStyle name="Note 2 5 6 2 2 6" xfId="25022" xr:uid="{00000000-0005-0000-0000-0000F1600000}"/>
    <cellStyle name="Note 2 5 6 2 2 7" xfId="25023" xr:uid="{00000000-0005-0000-0000-0000F2600000}"/>
    <cellStyle name="Note 2 5 6 2 3" xfId="25024" xr:uid="{00000000-0005-0000-0000-0000F3600000}"/>
    <cellStyle name="Note 2 5 6 2 4" xfId="25025" xr:uid="{00000000-0005-0000-0000-0000F4600000}"/>
    <cellStyle name="Note 2 5 6 3" xfId="25026" xr:uid="{00000000-0005-0000-0000-0000F5600000}"/>
    <cellStyle name="Note 2 5 6 3 2" xfId="25027" xr:uid="{00000000-0005-0000-0000-0000F6600000}"/>
    <cellStyle name="Note 2 5 6 3 2 2" xfId="25028" xr:uid="{00000000-0005-0000-0000-0000F7600000}"/>
    <cellStyle name="Note 2 5 6 3 2 3" xfId="25029" xr:uid="{00000000-0005-0000-0000-0000F8600000}"/>
    <cellStyle name="Note 2 5 6 3 2 4" xfId="25030" xr:uid="{00000000-0005-0000-0000-0000F9600000}"/>
    <cellStyle name="Note 2 5 6 3 2 5" xfId="25031" xr:uid="{00000000-0005-0000-0000-0000FA600000}"/>
    <cellStyle name="Note 2 5 6 3 2 6" xfId="25032" xr:uid="{00000000-0005-0000-0000-0000FB600000}"/>
    <cellStyle name="Note 2 5 6 3 2 7" xfId="25033" xr:uid="{00000000-0005-0000-0000-0000FC600000}"/>
    <cellStyle name="Note 2 5 6 3 3" xfId="25034" xr:uid="{00000000-0005-0000-0000-0000FD600000}"/>
    <cellStyle name="Note 2 5 6 3 4" xfId="25035" xr:uid="{00000000-0005-0000-0000-0000FE600000}"/>
    <cellStyle name="Note 2 5 6 4" xfId="25036" xr:uid="{00000000-0005-0000-0000-0000FF600000}"/>
    <cellStyle name="Note 2 5 6 4 2" xfId="25037" xr:uid="{00000000-0005-0000-0000-000000610000}"/>
    <cellStyle name="Note 2 5 6 4 2 2" xfId="25038" xr:uid="{00000000-0005-0000-0000-000001610000}"/>
    <cellStyle name="Note 2 5 6 4 2 3" xfId="25039" xr:uid="{00000000-0005-0000-0000-000002610000}"/>
    <cellStyle name="Note 2 5 6 4 2 4" xfId="25040" xr:uid="{00000000-0005-0000-0000-000003610000}"/>
    <cellStyle name="Note 2 5 6 4 2 5" xfId="25041" xr:uid="{00000000-0005-0000-0000-000004610000}"/>
    <cellStyle name="Note 2 5 6 4 2 6" xfId="25042" xr:uid="{00000000-0005-0000-0000-000005610000}"/>
    <cellStyle name="Note 2 5 6 4 2 7" xfId="25043" xr:uid="{00000000-0005-0000-0000-000006610000}"/>
    <cellStyle name="Note 2 5 6 4 3" xfId="25044" xr:uid="{00000000-0005-0000-0000-000007610000}"/>
    <cellStyle name="Note 2 5 6 4 4" xfId="25045" xr:uid="{00000000-0005-0000-0000-000008610000}"/>
    <cellStyle name="Note 2 5 6 5" xfId="25046" xr:uid="{00000000-0005-0000-0000-000009610000}"/>
    <cellStyle name="Note 2 5 6 5 2" xfId="25047" xr:uid="{00000000-0005-0000-0000-00000A610000}"/>
    <cellStyle name="Note 2 5 6 5 3" xfId="25048" xr:uid="{00000000-0005-0000-0000-00000B610000}"/>
    <cellStyle name="Note 2 5 6 5 4" xfId="25049" xr:uid="{00000000-0005-0000-0000-00000C610000}"/>
    <cellStyle name="Note 2 5 6 5 5" xfId="25050" xr:uid="{00000000-0005-0000-0000-00000D610000}"/>
    <cellStyle name="Note 2 5 6 5 6" xfId="25051" xr:uid="{00000000-0005-0000-0000-00000E610000}"/>
    <cellStyle name="Note 2 5 6 5 7" xfId="25052" xr:uid="{00000000-0005-0000-0000-00000F610000}"/>
    <cellStyle name="Note 2 5 6 5 8" xfId="25053" xr:uid="{00000000-0005-0000-0000-000010610000}"/>
    <cellStyle name="Note 2 5 6 6" xfId="25054" xr:uid="{00000000-0005-0000-0000-000011610000}"/>
    <cellStyle name="Note 2 5 6 6 2" xfId="25055" xr:uid="{00000000-0005-0000-0000-000012610000}"/>
    <cellStyle name="Note 2 5 6 6 3" xfId="25056" xr:uid="{00000000-0005-0000-0000-000013610000}"/>
    <cellStyle name="Note 2 5 6 6 4" xfId="25057" xr:uid="{00000000-0005-0000-0000-000014610000}"/>
    <cellStyle name="Note 2 5 6 6 5" xfId="25058" xr:uid="{00000000-0005-0000-0000-000015610000}"/>
    <cellStyle name="Note 2 5 6 6 6" xfId="25059" xr:uid="{00000000-0005-0000-0000-000016610000}"/>
    <cellStyle name="Note 2 5 6 6 7" xfId="25060" xr:uid="{00000000-0005-0000-0000-000017610000}"/>
    <cellStyle name="Note 2 5 6 7" xfId="25061" xr:uid="{00000000-0005-0000-0000-000018610000}"/>
    <cellStyle name="Note 2 5 6 8" xfId="25062" xr:uid="{00000000-0005-0000-0000-000019610000}"/>
    <cellStyle name="Note 2 5 6 9" xfId="25063" xr:uid="{00000000-0005-0000-0000-00001A610000}"/>
    <cellStyle name="Note 2 5 7" xfId="25064" xr:uid="{00000000-0005-0000-0000-00001B610000}"/>
    <cellStyle name="Note 2 5 7 2" xfId="25065" xr:uid="{00000000-0005-0000-0000-00001C610000}"/>
    <cellStyle name="Note 2 5 7 2 2" xfId="25066" xr:uid="{00000000-0005-0000-0000-00001D610000}"/>
    <cellStyle name="Note 2 5 7 2 3" xfId="25067" xr:uid="{00000000-0005-0000-0000-00001E610000}"/>
    <cellStyle name="Note 2 5 7 2 4" xfId="25068" xr:uid="{00000000-0005-0000-0000-00001F610000}"/>
    <cellStyle name="Note 2 5 7 2 5" xfId="25069" xr:uid="{00000000-0005-0000-0000-000020610000}"/>
    <cellStyle name="Note 2 5 7 2 6" xfId="25070" xr:uid="{00000000-0005-0000-0000-000021610000}"/>
    <cellStyle name="Note 2 5 7 2 7" xfId="25071" xr:uid="{00000000-0005-0000-0000-000022610000}"/>
    <cellStyle name="Note 2 5 7 3" xfId="25072" xr:uid="{00000000-0005-0000-0000-000023610000}"/>
    <cellStyle name="Note 2 5 7 4" xfId="25073" xr:uid="{00000000-0005-0000-0000-000024610000}"/>
    <cellStyle name="Note 2 5 7 5" xfId="25074" xr:uid="{00000000-0005-0000-0000-000025610000}"/>
    <cellStyle name="Note 2 5 8" xfId="25075" xr:uid="{00000000-0005-0000-0000-000026610000}"/>
    <cellStyle name="Note 2 5 8 2" xfId="25076" xr:uid="{00000000-0005-0000-0000-000027610000}"/>
    <cellStyle name="Note 2 5 8 2 2" xfId="25077" xr:uid="{00000000-0005-0000-0000-000028610000}"/>
    <cellStyle name="Note 2 5 8 2 3" xfId="25078" xr:uid="{00000000-0005-0000-0000-000029610000}"/>
    <cellStyle name="Note 2 5 8 2 4" xfId="25079" xr:uid="{00000000-0005-0000-0000-00002A610000}"/>
    <cellStyle name="Note 2 5 8 2 5" xfId="25080" xr:uid="{00000000-0005-0000-0000-00002B610000}"/>
    <cellStyle name="Note 2 5 8 2 6" xfId="25081" xr:uid="{00000000-0005-0000-0000-00002C610000}"/>
    <cellStyle name="Note 2 5 8 2 7" xfId="25082" xr:uid="{00000000-0005-0000-0000-00002D610000}"/>
    <cellStyle name="Note 2 5 8 3" xfId="25083" xr:uid="{00000000-0005-0000-0000-00002E610000}"/>
    <cellStyle name="Note 2 5 8 4" xfId="25084" xr:uid="{00000000-0005-0000-0000-00002F610000}"/>
    <cellStyle name="Note 2 5 8 5" xfId="25085" xr:uid="{00000000-0005-0000-0000-000030610000}"/>
    <cellStyle name="Note 2 5 9" xfId="25086" xr:uid="{00000000-0005-0000-0000-000031610000}"/>
    <cellStyle name="Note 2 5 9 2" xfId="25087" xr:uid="{00000000-0005-0000-0000-000032610000}"/>
    <cellStyle name="Note 2 5 9 2 2" xfId="25088" xr:uid="{00000000-0005-0000-0000-000033610000}"/>
    <cellStyle name="Note 2 5 9 2 3" xfId="25089" xr:uid="{00000000-0005-0000-0000-000034610000}"/>
    <cellStyle name="Note 2 5 9 2 4" xfId="25090" xr:uid="{00000000-0005-0000-0000-000035610000}"/>
    <cellStyle name="Note 2 5 9 2 5" xfId="25091" xr:uid="{00000000-0005-0000-0000-000036610000}"/>
    <cellStyle name="Note 2 5 9 2 6" xfId="25092" xr:uid="{00000000-0005-0000-0000-000037610000}"/>
    <cellStyle name="Note 2 5 9 2 7" xfId="25093" xr:uid="{00000000-0005-0000-0000-000038610000}"/>
    <cellStyle name="Note 2 5 9 3" xfId="25094" xr:uid="{00000000-0005-0000-0000-000039610000}"/>
    <cellStyle name="Note 2 5 9 4" xfId="25095" xr:uid="{00000000-0005-0000-0000-00003A610000}"/>
    <cellStyle name="Note 2 5 9 5" xfId="25096" xr:uid="{00000000-0005-0000-0000-00003B610000}"/>
    <cellStyle name="Note 2 6" xfId="25097" xr:uid="{00000000-0005-0000-0000-00003C610000}"/>
    <cellStyle name="Note 2 6 10" xfId="25098" xr:uid="{00000000-0005-0000-0000-00003D610000}"/>
    <cellStyle name="Note 2 6 10 2" xfId="25099" xr:uid="{00000000-0005-0000-0000-00003E610000}"/>
    <cellStyle name="Note 2 6 10 2 2" xfId="25100" xr:uid="{00000000-0005-0000-0000-00003F610000}"/>
    <cellStyle name="Note 2 6 10 2 3" xfId="25101" xr:uid="{00000000-0005-0000-0000-000040610000}"/>
    <cellStyle name="Note 2 6 10 2 4" xfId="25102" xr:uid="{00000000-0005-0000-0000-000041610000}"/>
    <cellStyle name="Note 2 6 10 2 5" xfId="25103" xr:uid="{00000000-0005-0000-0000-000042610000}"/>
    <cellStyle name="Note 2 6 10 2 6" xfId="25104" xr:uid="{00000000-0005-0000-0000-000043610000}"/>
    <cellStyle name="Note 2 6 10 2 7" xfId="25105" xr:uid="{00000000-0005-0000-0000-000044610000}"/>
    <cellStyle name="Note 2 6 10 3" xfId="25106" xr:uid="{00000000-0005-0000-0000-000045610000}"/>
    <cellStyle name="Note 2 6 10 4" xfId="25107" xr:uid="{00000000-0005-0000-0000-000046610000}"/>
    <cellStyle name="Note 2 6 10 5" xfId="25108" xr:uid="{00000000-0005-0000-0000-000047610000}"/>
    <cellStyle name="Note 2 6 11" xfId="25109" xr:uid="{00000000-0005-0000-0000-000048610000}"/>
    <cellStyle name="Note 2 6 11 2" xfId="25110" xr:uid="{00000000-0005-0000-0000-000049610000}"/>
    <cellStyle name="Note 2 6 11 3" xfId="25111" xr:uid="{00000000-0005-0000-0000-00004A610000}"/>
    <cellStyle name="Note 2 6 11 4" xfId="25112" xr:uid="{00000000-0005-0000-0000-00004B610000}"/>
    <cellStyle name="Note 2 6 11 5" xfId="25113" xr:uid="{00000000-0005-0000-0000-00004C610000}"/>
    <cellStyle name="Note 2 6 11 6" xfId="25114" xr:uid="{00000000-0005-0000-0000-00004D610000}"/>
    <cellStyle name="Note 2 6 11 7" xfId="25115" xr:uid="{00000000-0005-0000-0000-00004E610000}"/>
    <cellStyle name="Note 2 6 11 8" xfId="25116" xr:uid="{00000000-0005-0000-0000-00004F610000}"/>
    <cellStyle name="Note 2 6 12" xfId="25117" xr:uid="{00000000-0005-0000-0000-000050610000}"/>
    <cellStyle name="Note 2 6 12 2" xfId="25118" xr:uid="{00000000-0005-0000-0000-000051610000}"/>
    <cellStyle name="Note 2 6 12 3" xfId="25119" xr:uid="{00000000-0005-0000-0000-000052610000}"/>
    <cellStyle name="Note 2 6 12 4" xfId="25120" xr:uid="{00000000-0005-0000-0000-000053610000}"/>
    <cellStyle name="Note 2 6 12 5" xfId="25121" xr:uid="{00000000-0005-0000-0000-000054610000}"/>
    <cellStyle name="Note 2 6 12 6" xfId="25122" xr:uid="{00000000-0005-0000-0000-000055610000}"/>
    <cellStyle name="Note 2 6 12 7" xfId="25123" xr:uid="{00000000-0005-0000-0000-000056610000}"/>
    <cellStyle name="Note 2 6 13" xfId="25124" xr:uid="{00000000-0005-0000-0000-000057610000}"/>
    <cellStyle name="Note 2 6 13 2" xfId="25125" xr:uid="{00000000-0005-0000-0000-000058610000}"/>
    <cellStyle name="Note 2 6 13 3" xfId="25126" xr:uid="{00000000-0005-0000-0000-000059610000}"/>
    <cellStyle name="Note 2 6 13 4" xfId="25127" xr:uid="{00000000-0005-0000-0000-00005A610000}"/>
    <cellStyle name="Note 2 6 13 5" xfId="25128" xr:uid="{00000000-0005-0000-0000-00005B610000}"/>
    <cellStyle name="Note 2 6 14" xfId="25129" xr:uid="{00000000-0005-0000-0000-00005C610000}"/>
    <cellStyle name="Note 2 6 14 2" xfId="25130" xr:uid="{00000000-0005-0000-0000-00005D610000}"/>
    <cellStyle name="Note 2 6 14 3" xfId="25131" xr:uid="{00000000-0005-0000-0000-00005E610000}"/>
    <cellStyle name="Note 2 6 14 4" xfId="25132" xr:uid="{00000000-0005-0000-0000-00005F610000}"/>
    <cellStyle name="Note 2 6 14 5" xfId="25133" xr:uid="{00000000-0005-0000-0000-000060610000}"/>
    <cellStyle name="Note 2 6 15" xfId="25134" xr:uid="{00000000-0005-0000-0000-000061610000}"/>
    <cellStyle name="Note 2 6 15 2" xfId="25135" xr:uid="{00000000-0005-0000-0000-000062610000}"/>
    <cellStyle name="Note 2 6 15 3" xfId="25136" xr:uid="{00000000-0005-0000-0000-000063610000}"/>
    <cellStyle name="Note 2 6 15 4" xfId="25137" xr:uid="{00000000-0005-0000-0000-000064610000}"/>
    <cellStyle name="Note 2 6 15 5" xfId="25138" xr:uid="{00000000-0005-0000-0000-000065610000}"/>
    <cellStyle name="Note 2 6 16" xfId="25139" xr:uid="{00000000-0005-0000-0000-000066610000}"/>
    <cellStyle name="Note 2 6 16 2" xfId="25140" xr:uid="{00000000-0005-0000-0000-000067610000}"/>
    <cellStyle name="Note 2 6 16 3" xfId="25141" xr:uid="{00000000-0005-0000-0000-000068610000}"/>
    <cellStyle name="Note 2 6 16 4" xfId="25142" xr:uid="{00000000-0005-0000-0000-000069610000}"/>
    <cellStyle name="Note 2 6 16 5" xfId="25143" xr:uid="{00000000-0005-0000-0000-00006A610000}"/>
    <cellStyle name="Note 2 6 17" xfId="25144" xr:uid="{00000000-0005-0000-0000-00006B610000}"/>
    <cellStyle name="Note 2 6 17 2" xfId="25145" xr:uid="{00000000-0005-0000-0000-00006C610000}"/>
    <cellStyle name="Note 2 6 17 3" xfId="25146" xr:uid="{00000000-0005-0000-0000-00006D610000}"/>
    <cellStyle name="Note 2 6 17 4" xfId="25147" xr:uid="{00000000-0005-0000-0000-00006E610000}"/>
    <cellStyle name="Note 2 6 17 5" xfId="25148" xr:uid="{00000000-0005-0000-0000-00006F610000}"/>
    <cellStyle name="Note 2 6 18" xfId="25149" xr:uid="{00000000-0005-0000-0000-000070610000}"/>
    <cellStyle name="Note 2 6 2" xfId="25150" xr:uid="{00000000-0005-0000-0000-000071610000}"/>
    <cellStyle name="Note 2 6 2 10" xfId="25151" xr:uid="{00000000-0005-0000-0000-000072610000}"/>
    <cellStyle name="Note 2 6 2 10 2" xfId="25152" xr:uid="{00000000-0005-0000-0000-000073610000}"/>
    <cellStyle name="Note 2 6 2 10 3" xfId="25153" xr:uid="{00000000-0005-0000-0000-000074610000}"/>
    <cellStyle name="Note 2 6 2 10 4" xfId="25154" xr:uid="{00000000-0005-0000-0000-000075610000}"/>
    <cellStyle name="Note 2 6 2 10 5" xfId="25155" xr:uid="{00000000-0005-0000-0000-000076610000}"/>
    <cellStyle name="Note 2 6 2 10 6" xfId="25156" xr:uid="{00000000-0005-0000-0000-000077610000}"/>
    <cellStyle name="Note 2 6 2 10 7" xfId="25157" xr:uid="{00000000-0005-0000-0000-000078610000}"/>
    <cellStyle name="Note 2 6 2 10 8" xfId="25158" xr:uid="{00000000-0005-0000-0000-000079610000}"/>
    <cellStyle name="Note 2 6 2 11" xfId="25159" xr:uid="{00000000-0005-0000-0000-00007A610000}"/>
    <cellStyle name="Note 2 6 2 11 2" xfId="25160" xr:uid="{00000000-0005-0000-0000-00007B610000}"/>
    <cellStyle name="Note 2 6 2 11 3" xfId="25161" xr:uid="{00000000-0005-0000-0000-00007C610000}"/>
    <cellStyle name="Note 2 6 2 11 4" xfId="25162" xr:uid="{00000000-0005-0000-0000-00007D610000}"/>
    <cellStyle name="Note 2 6 2 11 5" xfId="25163" xr:uid="{00000000-0005-0000-0000-00007E610000}"/>
    <cellStyle name="Note 2 6 2 11 6" xfId="25164" xr:uid="{00000000-0005-0000-0000-00007F610000}"/>
    <cellStyle name="Note 2 6 2 11 7" xfId="25165" xr:uid="{00000000-0005-0000-0000-000080610000}"/>
    <cellStyle name="Note 2 6 2 12" xfId="25166" xr:uid="{00000000-0005-0000-0000-000081610000}"/>
    <cellStyle name="Note 2 6 2 12 2" xfId="25167" xr:uid="{00000000-0005-0000-0000-000082610000}"/>
    <cellStyle name="Note 2 6 2 12 3" xfId="25168" xr:uid="{00000000-0005-0000-0000-000083610000}"/>
    <cellStyle name="Note 2 6 2 12 4" xfId="25169" xr:uid="{00000000-0005-0000-0000-000084610000}"/>
    <cellStyle name="Note 2 6 2 12 5" xfId="25170" xr:uid="{00000000-0005-0000-0000-000085610000}"/>
    <cellStyle name="Note 2 6 2 13" xfId="25171" xr:uid="{00000000-0005-0000-0000-000086610000}"/>
    <cellStyle name="Note 2 6 2 13 2" xfId="25172" xr:uid="{00000000-0005-0000-0000-000087610000}"/>
    <cellStyle name="Note 2 6 2 13 3" xfId="25173" xr:uid="{00000000-0005-0000-0000-000088610000}"/>
    <cellStyle name="Note 2 6 2 13 4" xfId="25174" xr:uid="{00000000-0005-0000-0000-000089610000}"/>
    <cellStyle name="Note 2 6 2 13 5" xfId="25175" xr:uid="{00000000-0005-0000-0000-00008A610000}"/>
    <cellStyle name="Note 2 6 2 14" xfId="25176" xr:uid="{00000000-0005-0000-0000-00008B610000}"/>
    <cellStyle name="Note 2 6 2 14 2" xfId="25177" xr:uid="{00000000-0005-0000-0000-00008C610000}"/>
    <cellStyle name="Note 2 6 2 14 3" xfId="25178" xr:uid="{00000000-0005-0000-0000-00008D610000}"/>
    <cellStyle name="Note 2 6 2 14 4" xfId="25179" xr:uid="{00000000-0005-0000-0000-00008E610000}"/>
    <cellStyle name="Note 2 6 2 14 5" xfId="25180" xr:uid="{00000000-0005-0000-0000-00008F610000}"/>
    <cellStyle name="Note 2 6 2 15" xfId="25181" xr:uid="{00000000-0005-0000-0000-000090610000}"/>
    <cellStyle name="Note 2 6 2 15 2" xfId="25182" xr:uid="{00000000-0005-0000-0000-000091610000}"/>
    <cellStyle name="Note 2 6 2 15 3" xfId="25183" xr:uid="{00000000-0005-0000-0000-000092610000}"/>
    <cellStyle name="Note 2 6 2 15 4" xfId="25184" xr:uid="{00000000-0005-0000-0000-000093610000}"/>
    <cellStyle name="Note 2 6 2 15 5" xfId="25185" xr:uid="{00000000-0005-0000-0000-000094610000}"/>
    <cellStyle name="Note 2 6 2 16" xfId="25186" xr:uid="{00000000-0005-0000-0000-000095610000}"/>
    <cellStyle name="Note 2 6 2 16 2" xfId="25187" xr:uid="{00000000-0005-0000-0000-000096610000}"/>
    <cellStyle name="Note 2 6 2 16 3" xfId="25188" xr:uid="{00000000-0005-0000-0000-000097610000}"/>
    <cellStyle name="Note 2 6 2 16 4" xfId="25189" xr:uid="{00000000-0005-0000-0000-000098610000}"/>
    <cellStyle name="Note 2 6 2 16 5" xfId="25190" xr:uid="{00000000-0005-0000-0000-000099610000}"/>
    <cellStyle name="Note 2 6 2 17" xfId="25191" xr:uid="{00000000-0005-0000-0000-00009A610000}"/>
    <cellStyle name="Note 2 6 2 2" xfId="25192" xr:uid="{00000000-0005-0000-0000-00009B610000}"/>
    <cellStyle name="Note 2 6 2 2 10" xfId="25193" xr:uid="{00000000-0005-0000-0000-00009C610000}"/>
    <cellStyle name="Note 2 6 2 2 10 2" xfId="25194" xr:uid="{00000000-0005-0000-0000-00009D610000}"/>
    <cellStyle name="Note 2 6 2 2 10 3" xfId="25195" xr:uid="{00000000-0005-0000-0000-00009E610000}"/>
    <cellStyle name="Note 2 6 2 2 10 4" xfId="25196" xr:uid="{00000000-0005-0000-0000-00009F610000}"/>
    <cellStyle name="Note 2 6 2 2 10 5" xfId="25197" xr:uid="{00000000-0005-0000-0000-0000A0610000}"/>
    <cellStyle name="Note 2 6 2 2 11" xfId="25198" xr:uid="{00000000-0005-0000-0000-0000A1610000}"/>
    <cellStyle name="Note 2 6 2 2 11 2" xfId="25199" xr:uid="{00000000-0005-0000-0000-0000A2610000}"/>
    <cellStyle name="Note 2 6 2 2 11 3" xfId="25200" xr:uid="{00000000-0005-0000-0000-0000A3610000}"/>
    <cellStyle name="Note 2 6 2 2 11 4" xfId="25201" xr:uid="{00000000-0005-0000-0000-0000A4610000}"/>
    <cellStyle name="Note 2 6 2 2 11 5" xfId="25202" xr:uid="{00000000-0005-0000-0000-0000A5610000}"/>
    <cellStyle name="Note 2 6 2 2 12" xfId="25203" xr:uid="{00000000-0005-0000-0000-0000A6610000}"/>
    <cellStyle name="Note 2 6 2 2 12 2" xfId="25204" xr:uid="{00000000-0005-0000-0000-0000A7610000}"/>
    <cellStyle name="Note 2 6 2 2 12 3" xfId="25205" xr:uid="{00000000-0005-0000-0000-0000A8610000}"/>
    <cellStyle name="Note 2 6 2 2 12 4" xfId="25206" xr:uid="{00000000-0005-0000-0000-0000A9610000}"/>
    <cellStyle name="Note 2 6 2 2 12 5" xfId="25207" xr:uid="{00000000-0005-0000-0000-0000AA610000}"/>
    <cellStyle name="Note 2 6 2 2 13" xfId="25208" xr:uid="{00000000-0005-0000-0000-0000AB610000}"/>
    <cellStyle name="Note 2 6 2 2 13 2" xfId="25209" xr:uid="{00000000-0005-0000-0000-0000AC610000}"/>
    <cellStyle name="Note 2 6 2 2 13 3" xfId="25210" xr:uid="{00000000-0005-0000-0000-0000AD610000}"/>
    <cellStyle name="Note 2 6 2 2 13 4" xfId="25211" xr:uid="{00000000-0005-0000-0000-0000AE610000}"/>
    <cellStyle name="Note 2 6 2 2 13 5" xfId="25212" xr:uid="{00000000-0005-0000-0000-0000AF610000}"/>
    <cellStyle name="Note 2 6 2 2 14" xfId="25213" xr:uid="{00000000-0005-0000-0000-0000B0610000}"/>
    <cellStyle name="Note 2 6 2 2 14 2" xfId="25214" xr:uid="{00000000-0005-0000-0000-0000B1610000}"/>
    <cellStyle name="Note 2 6 2 2 14 3" xfId="25215" xr:uid="{00000000-0005-0000-0000-0000B2610000}"/>
    <cellStyle name="Note 2 6 2 2 14 4" xfId="25216" xr:uid="{00000000-0005-0000-0000-0000B3610000}"/>
    <cellStyle name="Note 2 6 2 2 14 5" xfId="25217" xr:uid="{00000000-0005-0000-0000-0000B4610000}"/>
    <cellStyle name="Note 2 6 2 2 15" xfId="25218" xr:uid="{00000000-0005-0000-0000-0000B5610000}"/>
    <cellStyle name="Note 2 6 2 2 15 2" xfId="25219" xr:uid="{00000000-0005-0000-0000-0000B6610000}"/>
    <cellStyle name="Note 2 6 2 2 15 3" xfId="25220" xr:uid="{00000000-0005-0000-0000-0000B7610000}"/>
    <cellStyle name="Note 2 6 2 2 15 4" xfId="25221" xr:uid="{00000000-0005-0000-0000-0000B8610000}"/>
    <cellStyle name="Note 2 6 2 2 15 5" xfId="25222" xr:uid="{00000000-0005-0000-0000-0000B9610000}"/>
    <cellStyle name="Note 2 6 2 2 16" xfId="25223" xr:uid="{00000000-0005-0000-0000-0000BA610000}"/>
    <cellStyle name="Note 2 6 2 2 16 2" xfId="25224" xr:uid="{00000000-0005-0000-0000-0000BB610000}"/>
    <cellStyle name="Note 2 6 2 2 16 3" xfId="25225" xr:uid="{00000000-0005-0000-0000-0000BC610000}"/>
    <cellStyle name="Note 2 6 2 2 16 4" xfId="25226" xr:uid="{00000000-0005-0000-0000-0000BD610000}"/>
    <cellStyle name="Note 2 6 2 2 16 5" xfId="25227" xr:uid="{00000000-0005-0000-0000-0000BE610000}"/>
    <cellStyle name="Note 2 6 2 2 17" xfId="25228" xr:uid="{00000000-0005-0000-0000-0000BF610000}"/>
    <cellStyle name="Note 2 6 2 2 17 2" xfId="25229" xr:uid="{00000000-0005-0000-0000-0000C0610000}"/>
    <cellStyle name="Note 2 6 2 2 17 3" xfId="25230" xr:uid="{00000000-0005-0000-0000-0000C1610000}"/>
    <cellStyle name="Note 2 6 2 2 17 4" xfId="25231" xr:uid="{00000000-0005-0000-0000-0000C2610000}"/>
    <cellStyle name="Note 2 6 2 2 17 5" xfId="25232" xr:uid="{00000000-0005-0000-0000-0000C3610000}"/>
    <cellStyle name="Note 2 6 2 2 18" xfId="25233" xr:uid="{00000000-0005-0000-0000-0000C4610000}"/>
    <cellStyle name="Note 2 6 2 2 2" xfId="25234" xr:uid="{00000000-0005-0000-0000-0000C5610000}"/>
    <cellStyle name="Note 2 6 2 2 2 10" xfId="25235" xr:uid="{00000000-0005-0000-0000-0000C6610000}"/>
    <cellStyle name="Note 2 6 2 2 2 10 2" xfId="25236" xr:uid="{00000000-0005-0000-0000-0000C7610000}"/>
    <cellStyle name="Note 2 6 2 2 2 10 3" xfId="25237" xr:uid="{00000000-0005-0000-0000-0000C8610000}"/>
    <cellStyle name="Note 2 6 2 2 2 10 4" xfId="25238" xr:uid="{00000000-0005-0000-0000-0000C9610000}"/>
    <cellStyle name="Note 2 6 2 2 2 10 5" xfId="25239" xr:uid="{00000000-0005-0000-0000-0000CA610000}"/>
    <cellStyle name="Note 2 6 2 2 2 11" xfId="25240" xr:uid="{00000000-0005-0000-0000-0000CB610000}"/>
    <cellStyle name="Note 2 6 2 2 2 11 2" xfId="25241" xr:uid="{00000000-0005-0000-0000-0000CC610000}"/>
    <cellStyle name="Note 2 6 2 2 2 11 3" xfId="25242" xr:uid="{00000000-0005-0000-0000-0000CD610000}"/>
    <cellStyle name="Note 2 6 2 2 2 11 4" xfId="25243" xr:uid="{00000000-0005-0000-0000-0000CE610000}"/>
    <cellStyle name="Note 2 6 2 2 2 11 5" xfId="25244" xr:uid="{00000000-0005-0000-0000-0000CF610000}"/>
    <cellStyle name="Note 2 6 2 2 2 12" xfId="25245" xr:uid="{00000000-0005-0000-0000-0000D0610000}"/>
    <cellStyle name="Note 2 6 2 2 2 12 2" xfId="25246" xr:uid="{00000000-0005-0000-0000-0000D1610000}"/>
    <cellStyle name="Note 2 6 2 2 2 12 3" xfId="25247" xr:uid="{00000000-0005-0000-0000-0000D2610000}"/>
    <cellStyle name="Note 2 6 2 2 2 12 4" xfId="25248" xr:uid="{00000000-0005-0000-0000-0000D3610000}"/>
    <cellStyle name="Note 2 6 2 2 2 12 5" xfId="25249" xr:uid="{00000000-0005-0000-0000-0000D4610000}"/>
    <cellStyle name="Note 2 6 2 2 2 13" xfId="25250" xr:uid="{00000000-0005-0000-0000-0000D5610000}"/>
    <cellStyle name="Note 2 6 2 2 2 13 2" xfId="25251" xr:uid="{00000000-0005-0000-0000-0000D6610000}"/>
    <cellStyle name="Note 2 6 2 2 2 13 3" xfId="25252" xr:uid="{00000000-0005-0000-0000-0000D7610000}"/>
    <cellStyle name="Note 2 6 2 2 2 13 4" xfId="25253" xr:uid="{00000000-0005-0000-0000-0000D8610000}"/>
    <cellStyle name="Note 2 6 2 2 2 13 5" xfId="25254" xr:uid="{00000000-0005-0000-0000-0000D9610000}"/>
    <cellStyle name="Note 2 6 2 2 2 14" xfId="25255" xr:uid="{00000000-0005-0000-0000-0000DA610000}"/>
    <cellStyle name="Note 2 6 2 2 2 14 2" xfId="25256" xr:uid="{00000000-0005-0000-0000-0000DB610000}"/>
    <cellStyle name="Note 2 6 2 2 2 14 3" xfId="25257" xr:uid="{00000000-0005-0000-0000-0000DC610000}"/>
    <cellStyle name="Note 2 6 2 2 2 14 4" xfId="25258" xr:uid="{00000000-0005-0000-0000-0000DD610000}"/>
    <cellStyle name="Note 2 6 2 2 2 14 5" xfId="25259" xr:uid="{00000000-0005-0000-0000-0000DE610000}"/>
    <cellStyle name="Note 2 6 2 2 2 15" xfId="25260" xr:uid="{00000000-0005-0000-0000-0000DF610000}"/>
    <cellStyle name="Note 2 6 2 2 2 15 2" xfId="25261" xr:uid="{00000000-0005-0000-0000-0000E0610000}"/>
    <cellStyle name="Note 2 6 2 2 2 15 3" xfId="25262" xr:uid="{00000000-0005-0000-0000-0000E1610000}"/>
    <cellStyle name="Note 2 6 2 2 2 15 4" xfId="25263" xr:uid="{00000000-0005-0000-0000-0000E2610000}"/>
    <cellStyle name="Note 2 6 2 2 2 15 5" xfId="25264" xr:uid="{00000000-0005-0000-0000-0000E3610000}"/>
    <cellStyle name="Note 2 6 2 2 2 16" xfId="25265" xr:uid="{00000000-0005-0000-0000-0000E4610000}"/>
    <cellStyle name="Note 2 6 2 2 2 16 2" xfId="25266" xr:uid="{00000000-0005-0000-0000-0000E5610000}"/>
    <cellStyle name="Note 2 6 2 2 2 16 3" xfId="25267" xr:uid="{00000000-0005-0000-0000-0000E6610000}"/>
    <cellStyle name="Note 2 6 2 2 2 16 4" xfId="25268" xr:uid="{00000000-0005-0000-0000-0000E7610000}"/>
    <cellStyle name="Note 2 6 2 2 2 16 5" xfId="25269" xr:uid="{00000000-0005-0000-0000-0000E8610000}"/>
    <cellStyle name="Note 2 6 2 2 2 17" xfId="25270" xr:uid="{00000000-0005-0000-0000-0000E9610000}"/>
    <cellStyle name="Note 2 6 2 2 2 17 2" xfId="25271" xr:uid="{00000000-0005-0000-0000-0000EA610000}"/>
    <cellStyle name="Note 2 6 2 2 2 17 3" xfId="25272" xr:uid="{00000000-0005-0000-0000-0000EB610000}"/>
    <cellStyle name="Note 2 6 2 2 2 17 4" xfId="25273" xr:uid="{00000000-0005-0000-0000-0000EC610000}"/>
    <cellStyle name="Note 2 6 2 2 2 17 5" xfId="25274" xr:uid="{00000000-0005-0000-0000-0000ED610000}"/>
    <cellStyle name="Note 2 6 2 2 2 18" xfId="25275" xr:uid="{00000000-0005-0000-0000-0000EE610000}"/>
    <cellStyle name="Note 2 6 2 2 2 2" xfId="25276" xr:uid="{00000000-0005-0000-0000-0000EF610000}"/>
    <cellStyle name="Note 2 6 2 2 2 2 2" xfId="25277" xr:uid="{00000000-0005-0000-0000-0000F0610000}"/>
    <cellStyle name="Note 2 6 2 2 2 2 2 2" xfId="25278" xr:uid="{00000000-0005-0000-0000-0000F1610000}"/>
    <cellStyle name="Note 2 6 2 2 2 2 2 3" xfId="25279" xr:uid="{00000000-0005-0000-0000-0000F2610000}"/>
    <cellStyle name="Note 2 6 2 2 2 2 2 4" xfId="25280" xr:uid="{00000000-0005-0000-0000-0000F3610000}"/>
    <cellStyle name="Note 2 6 2 2 2 2 2 5" xfId="25281" xr:uid="{00000000-0005-0000-0000-0000F4610000}"/>
    <cellStyle name="Note 2 6 2 2 2 2 2 6" xfId="25282" xr:uid="{00000000-0005-0000-0000-0000F5610000}"/>
    <cellStyle name="Note 2 6 2 2 2 2 2 7" xfId="25283" xr:uid="{00000000-0005-0000-0000-0000F6610000}"/>
    <cellStyle name="Note 2 6 2 2 2 2 3" xfId="25284" xr:uid="{00000000-0005-0000-0000-0000F7610000}"/>
    <cellStyle name="Note 2 6 2 2 2 2 4" xfId="25285" xr:uid="{00000000-0005-0000-0000-0000F8610000}"/>
    <cellStyle name="Note 2 6 2 2 2 2 5" xfId="25286" xr:uid="{00000000-0005-0000-0000-0000F9610000}"/>
    <cellStyle name="Note 2 6 2 2 2 3" xfId="25287" xr:uid="{00000000-0005-0000-0000-0000FA610000}"/>
    <cellStyle name="Note 2 6 2 2 2 3 2" xfId="25288" xr:uid="{00000000-0005-0000-0000-0000FB610000}"/>
    <cellStyle name="Note 2 6 2 2 2 3 2 2" xfId="25289" xr:uid="{00000000-0005-0000-0000-0000FC610000}"/>
    <cellStyle name="Note 2 6 2 2 2 3 2 3" xfId="25290" xr:uid="{00000000-0005-0000-0000-0000FD610000}"/>
    <cellStyle name="Note 2 6 2 2 2 3 2 4" xfId="25291" xr:uid="{00000000-0005-0000-0000-0000FE610000}"/>
    <cellStyle name="Note 2 6 2 2 2 3 2 5" xfId="25292" xr:uid="{00000000-0005-0000-0000-0000FF610000}"/>
    <cellStyle name="Note 2 6 2 2 2 3 2 6" xfId="25293" xr:uid="{00000000-0005-0000-0000-000000620000}"/>
    <cellStyle name="Note 2 6 2 2 2 3 2 7" xfId="25294" xr:uid="{00000000-0005-0000-0000-000001620000}"/>
    <cellStyle name="Note 2 6 2 2 2 3 3" xfId="25295" xr:uid="{00000000-0005-0000-0000-000002620000}"/>
    <cellStyle name="Note 2 6 2 2 2 3 4" xfId="25296" xr:uid="{00000000-0005-0000-0000-000003620000}"/>
    <cellStyle name="Note 2 6 2 2 2 3 5" xfId="25297" xr:uid="{00000000-0005-0000-0000-000004620000}"/>
    <cellStyle name="Note 2 6 2 2 2 4" xfId="25298" xr:uid="{00000000-0005-0000-0000-000005620000}"/>
    <cellStyle name="Note 2 6 2 2 2 4 2" xfId="25299" xr:uid="{00000000-0005-0000-0000-000006620000}"/>
    <cellStyle name="Note 2 6 2 2 2 4 2 2" xfId="25300" xr:uid="{00000000-0005-0000-0000-000007620000}"/>
    <cellStyle name="Note 2 6 2 2 2 4 2 3" xfId="25301" xr:uid="{00000000-0005-0000-0000-000008620000}"/>
    <cellStyle name="Note 2 6 2 2 2 4 2 4" xfId="25302" xr:uid="{00000000-0005-0000-0000-000009620000}"/>
    <cellStyle name="Note 2 6 2 2 2 4 2 5" xfId="25303" xr:uid="{00000000-0005-0000-0000-00000A620000}"/>
    <cellStyle name="Note 2 6 2 2 2 4 2 6" xfId="25304" xr:uid="{00000000-0005-0000-0000-00000B620000}"/>
    <cellStyle name="Note 2 6 2 2 2 4 2 7" xfId="25305" xr:uid="{00000000-0005-0000-0000-00000C620000}"/>
    <cellStyle name="Note 2 6 2 2 2 4 3" xfId="25306" xr:uid="{00000000-0005-0000-0000-00000D620000}"/>
    <cellStyle name="Note 2 6 2 2 2 4 4" xfId="25307" xr:uid="{00000000-0005-0000-0000-00000E620000}"/>
    <cellStyle name="Note 2 6 2 2 2 4 5" xfId="25308" xr:uid="{00000000-0005-0000-0000-00000F620000}"/>
    <cellStyle name="Note 2 6 2 2 2 5" xfId="25309" xr:uid="{00000000-0005-0000-0000-000010620000}"/>
    <cellStyle name="Note 2 6 2 2 2 5 2" xfId="25310" xr:uid="{00000000-0005-0000-0000-000011620000}"/>
    <cellStyle name="Note 2 6 2 2 2 5 3" xfId="25311" xr:uid="{00000000-0005-0000-0000-000012620000}"/>
    <cellStyle name="Note 2 6 2 2 2 5 4" xfId="25312" xr:uid="{00000000-0005-0000-0000-000013620000}"/>
    <cellStyle name="Note 2 6 2 2 2 5 5" xfId="25313" xr:uid="{00000000-0005-0000-0000-000014620000}"/>
    <cellStyle name="Note 2 6 2 2 2 5 6" xfId="25314" xr:uid="{00000000-0005-0000-0000-000015620000}"/>
    <cellStyle name="Note 2 6 2 2 2 5 7" xfId="25315" xr:uid="{00000000-0005-0000-0000-000016620000}"/>
    <cellStyle name="Note 2 6 2 2 2 5 8" xfId="25316" xr:uid="{00000000-0005-0000-0000-000017620000}"/>
    <cellStyle name="Note 2 6 2 2 2 6" xfId="25317" xr:uid="{00000000-0005-0000-0000-000018620000}"/>
    <cellStyle name="Note 2 6 2 2 2 6 2" xfId="25318" xr:uid="{00000000-0005-0000-0000-000019620000}"/>
    <cellStyle name="Note 2 6 2 2 2 6 3" xfId="25319" xr:uid="{00000000-0005-0000-0000-00001A620000}"/>
    <cellStyle name="Note 2 6 2 2 2 6 4" xfId="25320" xr:uid="{00000000-0005-0000-0000-00001B620000}"/>
    <cellStyle name="Note 2 6 2 2 2 6 5" xfId="25321" xr:uid="{00000000-0005-0000-0000-00001C620000}"/>
    <cellStyle name="Note 2 6 2 2 2 6 6" xfId="25322" xr:uid="{00000000-0005-0000-0000-00001D620000}"/>
    <cellStyle name="Note 2 6 2 2 2 6 7" xfId="25323" xr:uid="{00000000-0005-0000-0000-00001E620000}"/>
    <cellStyle name="Note 2 6 2 2 2 7" xfId="25324" xr:uid="{00000000-0005-0000-0000-00001F620000}"/>
    <cellStyle name="Note 2 6 2 2 2 7 2" xfId="25325" xr:uid="{00000000-0005-0000-0000-000020620000}"/>
    <cellStyle name="Note 2 6 2 2 2 7 3" xfId="25326" xr:uid="{00000000-0005-0000-0000-000021620000}"/>
    <cellStyle name="Note 2 6 2 2 2 7 4" xfId="25327" xr:uid="{00000000-0005-0000-0000-000022620000}"/>
    <cellStyle name="Note 2 6 2 2 2 7 5" xfId="25328" xr:uid="{00000000-0005-0000-0000-000023620000}"/>
    <cellStyle name="Note 2 6 2 2 2 8" xfId="25329" xr:uid="{00000000-0005-0000-0000-000024620000}"/>
    <cellStyle name="Note 2 6 2 2 2 8 2" xfId="25330" xr:uid="{00000000-0005-0000-0000-000025620000}"/>
    <cellStyle name="Note 2 6 2 2 2 8 3" xfId="25331" xr:uid="{00000000-0005-0000-0000-000026620000}"/>
    <cellStyle name="Note 2 6 2 2 2 8 4" xfId="25332" xr:uid="{00000000-0005-0000-0000-000027620000}"/>
    <cellStyle name="Note 2 6 2 2 2 8 5" xfId="25333" xr:uid="{00000000-0005-0000-0000-000028620000}"/>
    <cellStyle name="Note 2 6 2 2 2 9" xfId="25334" xr:uid="{00000000-0005-0000-0000-000029620000}"/>
    <cellStyle name="Note 2 6 2 2 2 9 2" xfId="25335" xr:uid="{00000000-0005-0000-0000-00002A620000}"/>
    <cellStyle name="Note 2 6 2 2 2 9 3" xfId="25336" xr:uid="{00000000-0005-0000-0000-00002B620000}"/>
    <cellStyle name="Note 2 6 2 2 2 9 4" xfId="25337" xr:uid="{00000000-0005-0000-0000-00002C620000}"/>
    <cellStyle name="Note 2 6 2 2 2 9 5" xfId="25338" xr:uid="{00000000-0005-0000-0000-00002D620000}"/>
    <cellStyle name="Note 2 6 2 2 3" xfId="25339" xr:uid="{00000000-0005-0000-0000-00002E620000}"/>
    <cellStyle name="Note 2 6 2 2 3 10" xfId="25340" xr:uid="{00000000-0005-0000-0000-00002F620000}"/>
    <cellStyle name="Note 2 6 2 2 3 2" xfId="25341" xr:uid="{00000000-0005-0000-0000-000030620000}"/>
    <cellStyle name="Note 2 6 2 2 3 2 2" xfId="25342" xr:uid="{00000000-0005-0000-0000-000031620000}"/>
    <cellStyle name="Note 2 6 2 2 3 2 2 2" xfId="25343" xr:uid="{00000000-0005-0000-0000-000032620000}"/>
    <cellStyle name="Note 2 6 2 2 3 2 2 3" xfId="25344" xr:uid="{00000000-0005-0000-0000-000033620000}"/>
    <cellStyle name="Note 2 6 2 2 3 2 2 4" xfId="25345" xr:uid="{00000000-0005-0000-0000-000034620000}"/>
    <cellStyle name="Note 2 6 2 2 3 2 2 5" xfId="25346" xr:uid="{00000000-0005-0000-0000-000035620000}"/>
    <cellStyle name="Note 2 6 2 2 3 2 2 6" xfId="25347" xr:uid="{00000000-0005-0000-0000-000036620000}"/>
    <cellStyle name="Note 2 6 2 2 3 2 2 7" xfId="25348" xr:uid="{00000000-0005-0000-0000-000037620000}"/>
    <cellStyle name="Note 2 6 2 2 3 2 3" xfId="25349" xr:uid="{00000000-0005-0000-0000-000038620000}"/>
    <cellStyle name="Note 2 6 2 2 3 2 4" xfId="25350" xr:uid="{00000000-0005-0000-0000-000039620000}"/>
    <cellStyle name="Note 2 6 2 2 3 3" xfId="25351" xr:uid="{00000000-0005-0000-0000-00003A620000}"/>
    <cellStyle name="Note 2 6 2 2 3 3 2" xfId="25352" xr:uid="{00000000-0005-0000-0000-00003B620000}"/>
    <cellStyle name="Note 2 6 2 2 3 3 2 2" xfId="25353" xr:uid="{00000000-0005-0000-0000-00003C620000}"/>
    <cellStyle name="Note 2 6 2 2 3 3 2 3" xfId="25354" xr:uid="{00000000-0005-0000-0000-00003D620000}"/>
    <cellStyle name="Note 2 6 2 2 3 3 2 4" xfId="25355" xr:uid="{00000000-0005-0000-0000-00003E620000}"/>
    <cellStyle name="Note 2 6 2 2 3 3 2 5" xfId="25356" xr:uid="{00000000-0005-0000-0000-00003F620000}"/>
    <cellStyle name="Note 2 6 2 2 3 3 2 6" xfId="25357" xr:uid="{00000000-0005-0000-0000-000040620000}"/>
    <cellStyle name="Note 2 6 2 2 3 3 2 7" xfId="25358" xr:uid="{00000000-0005-0000-0000-000041620000}"/>
    <cellStyle name="Note 2 6 2 2 3 3 3" xfId="25359" xr:uid="{00000000-0005-0000-0000-000042620000}"/>
    <cellStyle name="Note 2 6 2 2 3 3 4" xfId="25360" xr:uid="{00000000-0005-0000-0000-000043620000}"/>
    <cellStyle name="Note 2 6 2 2 3 4" xfId="25361" xr:uid="{00000000-0005-0000-0000-000044620000}"/>
    <cellStyle name="Note 2 6 2 2 3 4 2" xfId="25362" xr:uid="{00000000-0005-0000-0000-000045620000}"/>
    <cellStyle name="Note 2 6 2 2 3 4 2 2" xfId="25363" xr:uid="{00000000-0005-0000-0000-000046620000}"/>
    <cellStyle name="Note 2 6 2 2 3 4 2 3" xfId="25364" xr:uid="{00000000-0005-0000-0000-000047620000}"/>
    <cellStyle name="Note 2 6 2 2 3 4 2 4" xfId="25365" xr:uid="{00000000-0005-0000-0000-000048620000}"/>
    <cellStyle name="Note 2 6 2 2 3 4 2 5" xfId="25366" xr:uid="{00000000-0005-0000-0000-000049620000}"/>
    <cellStyle name="Note 2 6 2 2 3 4 2 6" xfId="25367" xr:uid="{00000000-0005-0000-0000-00004A620000}"/>
    <cellStyle name="Note 2 6 2 2 3 4 2 7" xfId="25368" xr:uid="{00000000-0005-0000-0000-00004B620000}"/>
    <cellStyle name="Note 2 6 2 2 3 4 3" xfId="25369" xr:uid="{00000000-0005-0000-0000-00004C620000}"/>
    <cellStyle name="Note 2 6 2 2 3 4 4" xfId="25370" xr:uid="{00000000-0005-0000-0000-00004D620000}"/>
    <cellStyle name="Note 2 6 2 2 3 5" xfId="25371" xr:uid="{00000000-0005-0000-0000-00004E620000}"/>
    <cellStyle name="Note 2 6 2 2 3 5 2" xfId="25372" xr:uid="{00000000-0005-0000-0000-00004F620000}"/>
    <cellStyle name="Note 2 6 2 2 3 5 3" xfId="25373" xr:uid="{00000000-0005-0000-0000-000050620000}"/>
    <cellStyle name="Note 2 6 2 2 3 5 4" xfId="25374" xr:uid="{00000000-0005-0000-0000-000051620000}"/>
    <cellStyle name="Note 2 6 2 2 3 5 5" xfId="25375" xr:uid="{00000000-0005-0000-0000-000052620000}"/>
    <cellStyle name="Note 2 6 2 2 3 5 6" xfId="25376" xr:uid="{00000000-0005-0000-0000-000053620000}"/>
    <cellStyle name="Note 2 6 2 2 3 5 7" xfId="25377" xr:uid="{00000000-0005-0000-0000-000054620000}"/>
    <cellStyle name="Note 2 6 2 2 3 5 8" xfId="25378" xr:uid="{00000000-0005-0000-0000-000055620000}"/>
    <cellStyle name="Note 2 6 2 2 3 6" xfId="25379" xr:uid="{00000000-0005-0000-0000-000056620000}"/>
    <cellStyle name="Note 2 6 2 2 3 6 2" xfId="25380" xr:uid="{00000000-0005-0000-0000-000057620000}"/>
    <cellStyle name="Note 2 6 2 2 3 6 3" xfId="25381" xr:uid="{00000000-0005-0000-0000-000058620000}"/>
    <cellStyle name="Note 2 6 2 2 3 6 4" xfId="25382" xr:uid="{00000000-0005-0000-0000-000059620000}"/>
    <cellStyle name="Note 2 6 2 2 3 6 5" xfId="25383" xr:uid="{00000000-0005-0000-0000-00005A620000}"/>
    <cellStyle name="Note 2 6 2 2 3 6 6" xfId="25384" xr:uid="{00000000-0005-0000-0000-00005B620000}"/>
    <cellStyle name="Note 2 6 2 2 3 6 7" xfId="25385" xr:uid="{00000000-0005-0000-0000-00005C620000}"/>
    <cellStyle name="Note 2 6 2 2 3 7" xfId="25386" xr:uid="{00000000-0005-0000-0000-00005D620000}"/>
    <cellStyle name="Note 2 6 2 2 3 8" xfId="25387" xr:uid="{00000000-0005-0000-0000-00005E620000}"/>
    <cellStyle name="Note 2 6 2 2 3 9" xfId="25388" xr:uid="{00000000-0005-0000-0000-00005F620000}"/>
    <cellStyle name="Note 2 6 2 2 4" xfId="25389" xr:uid="{00000000-0005-0000-0000-000060620000}"/>
    <cellStyle name="Note 2 6 2 2 4 2" xfId="25390" xr:uid="{00000000-0005-0000-0000-000061620000}"/>
    <cellStyle name="Note 2 6 2 2 4 2 2" xfId="25391" xr:uid="{00000000-0005-0000-0000-000062620000}"/>
    <cellStyle name="Note 2 6 2 2 4 2 3" xfId="25392" xr:uid="{00000000-0005-0000-0000-000063620000}"/>
    <cellStyle name="Note 2 6 2 2 4 2 4" xfId="25393" xr:uid="{00000000-0005-0000-0000-000064620000}"/>
    <cellStyle name="Note 2 6 2 2 4 2 5" xfId="25394" xr:uid="{00000000-0005-0000-0000-000065620000}"/>
    <cellStyle name="Note 2 6 2 2 4 2 6" xfId="25395" xr:uid="{00000000-0005-0000-0000-000066620000}"/>
    <cellStyle name="Note 2 6 2 2 4 2 7" xfId="25396" xr:uid="{00000000-0005-0000-0000-000067620000}"/>
    <cellStyle name="Note 2 6 2 2 4 3" xfId="25397" xr:uid="{00000000-0005-0000-0000-000068620000}"/>
    <cellStyle name="Note 2 6 2 2 4 4" xfId="25398" xr:uid="{00000000-0005-0000-0000-000069620000}"/>
    <cellStyle name="Note 2 6 2 2 4 5" xfId="25399" xr:uid="{00000000-0005-0000-0000-00006A620000}"/>
    <cellStyle name="Note 2 6 2 2 5" xfId="25400" xr:uid="{00000000-0005-0000-0000-00006B620000}"/>
    <cellStyle name="Note 2 6 2 2 5 2" xfId="25401" xr:uid="{00000000-0005-0000-0000-00006C620000}"/>
    <cellStyle name="Note 2 6 2 2 5 2 2" xfId="25402" xr:uid="{00000000-0005-0000-0000-00006D620000}"/>
    <cellStyle name="Note 2 6 2 2 5 2 3" xfId="25403" xr:uid="{00000000-0005-0000-0000-00006E620000}"/>
    <cellStyle name="Note 2 6 2 2 5 2 4" xfId="25404" xr:uid="{00000000-0005-0000-0000-00006F620000}"/>
    <cellStyle name="Note 2 6 2 2 5 2 5" xfId="25405" xr:uid="{00000000-0005-0000-0000-000070620000}"/>
    <cellStyle name="Note 2 6 2 2 5 2 6" xfId="25406" xr:uid="{00000000-0005-0000-0000-000071620000}"/>
    <cellStyle name="Note 2 6 2 2 5 2 7" xfId="25407" xr:uid="{00000000-0005-0000-0000-000072620000}"/>
    <cellStyle name="Note 2 6 2 2 5 3" xfId="25408" xr:uid="{00000000-0005-0000-0000-000073620000}"/>
    <cellStyle name="Note 2 6 2 2 5 4" xfId="25409" xr:uid="{00000000-0005-0000-0000-000074620000}"/>
    <cellStyle name="Note 2 6 2 2 5 5" xfId="25410" xr:uid="{00000000-0005-0000-0000-000075620000}"/>
    <cellStyle name="Note 2 6 2 2 6" xfId="25411" xr:uid="{00000000-0005-0000-0000-000076620000}"/>
    <cellStyle name="Note 2 6 2 2 6 2" xfId="25412" xr:uid="{00000000-0005-0000-0000-000077620000}"/>
    <cellStyle name="Note 2 6 2 2 6 2 2" xfId="25413" xr:uid="{00000000-0005-0000-0000-000078620000}"/>
    <cellStyle name="Note 2 6 2 2 6 2 3" xfId="25414" xr:uid="{00000000-0005-0000-0000-000079620000}"/>
    <cellStyle name="Note 2 6 2 2 6 2 4" xfId="25415" xr:uid="{00000000-0005-0000-0000-00007A620000}"/>
    <cellStyle name="Note 2 6 2 2 6 2 5" xfId="25416" xr:uid="{00000000-0005-0000-0000-00007B620000}"/>
    <cellStyle name="Note 2 6 2 2 6 2 6" xfId="25417" xr:uid="{00000000-0005-0000-0000-00007C620000}"/>
    <cellStyle name="Note 2 6 2 2 6 2 7" xfId="25418" xr:uid="{00000000-0005-0000-0000-00007D620000}"/>
    <cellStyle name="Note 2 6 2 2 6 3" xfId="25419" xr:uid="{00000000-0005-0000-0000-00007E620000}"/>
    <cellStyle name="Note 2 6 2 2 6 4" xfId="25420" xr:uid="{00000000-0005-0000-0000-00007F620000}"/>
    <cellStyle name="Note 2 6 2 2 6 5" xfId="25421" xr:uid="{00000000-0005-0000-0000-000080620000}"/>
    <cellStyle name="Note 2 6 2 2 7" xfId="25422" xr:uid="{00000000-0005-0000-0000-000081620000}"/>
    <cellStyle name="Note 2 6 2 2 7 2" xfId="25423" xr:uid="{00000000-0005-0000-0000-000082620000}"/>
    <cellStyle name="Note 2 6 2 2 7 2 2" xfId="25424" xr:uid="{00000000-0005-0000-0000-000083620000}"/>
    <cellStyle name="Note 2 6 2 2 7 2 3" xfId="25425" xr:uid="{00000000-0005-0000-0000-000084620000}"/>
    <cellStyle name="Note 2 6 2 2 7 2 4" xfId="25426" xr:uid="{00000000-0005-0000-0000-000085620000}"/>
    <cellStyle name="Note 2 6 2 2 7 2 5" xfId="25427" xr:uid="{00000000-0005-0000-0000-000086620000}"/>
    <cellStyle name="Note 2 6 2 2 7 2 6" xfId="25428" xr:uid="{00000000-0005-0000-0000-000087620000}"/>
    <cellStyle name="Note 2 6 2 2 7 2 7" xfId="25429" xr:uid="{00000000-0005-0000-0000-000088620000}"/>
    <cellStyle name="Note 2 6 2 2 7 3" xfId="25430" xr:uid="{00000000-0005-0000-0000-000089620000}"/>
    <cellStyle name="Note 2 6 2 2 7 4" xfId="25431" xr:uid="{00000000-0005-0000-0000-00008A620000}"/>
    <cellStyle name="Note 2 6 2 2 7 5" xfId="25432" xr:uid="{00000000-0005-0000-0000-00008B620000}"/>
    <cellStyle name="Note 2 6 2 2 8" xfId="25433" xr:uid="{00000000-0005-0000-0000-00008C620000}"/>
    <cellStyle name="Note 2 6 2 2 8 2" xfId="25434" xr:uid="{00000000-0005-0000-0000-00008D620000}"/>
    <cellStyle name="Note 2 6 2 2 8 3" xfId="25435" xr:uid="{00000000-0005-0000-0000-00008E620000}"/>
    <cellStyle name="Note 2 6 2 2 8 4" xfId="25436" xr:uid="{00000000-0005-0000-0000-00008F620000}"/>
    <cellStyle name="Note 2 6 2 2 8 5" xfId="25437" xr:uid="{00000000-0005-0000-0000-000090620000}"/>
    <cellStyle name="Note 2 6 2 2 8 6" xfId="25438" xr:uid="{00000000-0005-0000-0000-000091620000}"/>
    <cellStyle name="Note 2 6 2 2 8 7" xfId="25439" xr:uid="{00000000-0005-0000-0000-000092620000}"/>
    <cellStyle name="Note 2 6 2 2 8 8" xfId="25440" xr:uid="{00000000-0005-0000-0000-000093620000}"/>
    <cellStyle name="Note 2 6 2 2 9" xfId="25441" xr:uid="{00000000-0005-0000-0000-000094620000}"/>
    <cellStyle name="Note 2 6 2 2 9 2" xfId="25442" xr:uid="{00000000-0005-0000-0000-000095620000}"/>
    <cellStyle name="Note 2 6 2 2 9 3" xfId="25443" xr:uid="{00000000-0005-0000-0000-000096620000}"/>
    <cellStyle name="Note 2 6 2 2 9 4" xfId="25444" xr:uid="{00000000-0005-0000-0000-000097620000}"/>
    <cellStyle name="Note 2 6 2 2 9 5" xfId="25445" xr:uid="{00000000-0005-0000-0000-000098620000}"/>
    <cellStyle name="Note 2 6 2 2 9 6" xfId="25446" xr:uid="{00000000-0005-0000-0000-000099620000}"/>
    <cellStyle name="Note 2 6 2 2 9 7" xfId="25447" xr:uid="{00000000-0005-0000-0000-00009A620000}"/>
    <cellStyle name="Note 2 6 2 3" xfId="25448" xr:uid="{00000000-0005-0000-0000-00009B620000}"/>
    <cellStyle name="Note 2 6 2 3 10" xfId="25449" xr:uid="{00000000-0005-0000-0000-00009C620000}"/>
    <cellStyle name="Note 2 6 2 3 10 2" xfId="25450" xr:uid="{00000000-0005-0000-0000-00009D620000}"/>
    <cellStyle name="Note 2 6 2 3 10 3" xfId="25451" xr:uid="{00000000-0005-0000-0000-00009E620000}"/>
    <cellStyle name="Note 2 6 2 3 10 4" xfId="25452" xr:uid="{00000000-0005-0000-0000-00009F620000}"/>
    <cellStyle name="Note 2 6 2 3 10 5" xfId="25453" xr:uid="{00000000-0005-0000-0000-0000A0620000}"/>
    <cellStyle name="Note 2 6 2 3 11" xfId="25454" xr:uid="{00000000-0005-0000-0000-0000A1620000}"/>
    <cellStyle name="Note 2 6 2 3 11 2" xfId="25455" xr:uid="{00000000-0005-0000-0000-0000A2620000}"/>
    <cellStyle name="Note 2 6 2 3 11 3" xfId="25456" xr:uid="{00000000-0005-0000-0000-0000A3620000}"/>
    <cellStyle name="Note 2 6 2 3 11 4" xfId="25457" xr:uid="{00000000-0005-0000-0000-0000A4620000}"/>
    <cellStyle name="Note 2 6 2 3 11 5" xfId="25458" xr:uid="{00000000-0005-0000-0000-0000A5620000}"/>
    <cellStyle name="Note 2 6 2 3 12" xfId="25459" xr:uid="{00000000-0005-0000-0000-0000A6620000}"/>
    <cellStyle name="Note 2 6 2 3 12 2" xfId="25460" xr:uid="{00000000-0005-0000-0000-0000A7620000}"/>
    <cellStyle name="Note 2 6 2 3 12 3" xfId="25461" xr:uid="{00000000-0005-0000-0000-0000A8620000}"/>
    <cellStyle name="Note 2 6 2 3 12 4" xfId="25462" xr:uid="{00000000-0005-0000-0000-0000A9620000}"/>
    <cellStyle name="Note 2 6 2 3 12 5" xfId="25463" xr:uid="{00000000-0005-0000-0000-0000AA620000}"/>
    <cellStyle name="Note 2 6 2 3 13" xfId="25464" xr:uid="{00000000-0005-0000-0000-0000AB620000}"/>
    <cellStyle name="Note 2 6 2 3 13 2" xfId="25465" xr:uid="{00000000-0005-0000-0000-0000AC620000}"/>
    <cellStyle name="Note 2 6 2 3 13 3" xfId="25466" xr:uid="{00000000-0005-0000-0000-0000AD620000}"/>
    <cellStyle name="Note 2 6 2 3 13 4" xfId="25467" xr:uid="{00000000-0005-0000-0000-0000AE620000}"/>
    <cellStyle name="Note 2 6 2 3 13 5" xfId="25468" xr:uid="{00000000-0005-0000-0000-0000AF620000}"/>
    <cellStyle name="Note 2 6 2 3 14" xfId="25469" xr:uid="{00000000-0005-0000-0000-0000B0620000}"/>
    <cellStyle name="Note 2 6 2 3 14 2" xfId="25470" xr:uid="{00000000-0005-0000-0000-0000B1620000}"/>
    <cellStyle name="Note 2 6 2 3 14 3" xfId="25471" xr:uid="{00000000-0005-0000-0000-0000B2620000}"/>
    <cellStyle name="Note 2 6 2 3 14 4" xfId="25472" xr:uid="{00000000-0005-0000-0000-0000B3620000}"/>
    <cellStyle name="Note 2 6 2 3 14 5" xfId="25473" xr:uid="{00000000-0005-0000-0000-0000B4620000}"/>
    <cellStyle name="Note 2 6 2 3 15" xfId="25474" xr:uid="{00000000-0005-0000-0000-0000B5620000}"/>
    <cellStyle name="Note 2 6 2 3 15 2" xfId="25475" xr:uid="{00000000-0005-0000-0000-0000B6620000}"/>
    <cellStyle name="Note 2 6 2 3 15 3" xfId="25476" xr:uid="{00000000-0005-0000-0000-0000B7620000}"/>
    <cellStyle name="Note 2 6 2 3 15 4" xfId="25477" xr:uid="{00000000-0005-0000-0000-0000B8620000}"/>
    <cellStyle name="Note 2 6 2 3 15 5" xfId="25478" xr:uid="{00000000-0005-0000-0000-0000B9620000}"/>
    <cellStyle name="Note 2 6 2 3 16" xfId="25479" xr:uid="{00000000-0005-0000-0000-0000BA620000}"/>
    <cellStyle name="Note 2 6 2 3 16 2" xfId="25480" xr:uid="{00000000-0005-0000-0000-0000BB620000}"/>
    <cellStyle name="Note 2 6 2 3 16 3" xfId="25481" xr:uid="{00000000-0005-0000-0000-0000BC620000}"/>
    <cellStyle name="Note 2 6 2 3 16 4" xfId="25482" xr:uid="{00000000-0005-0000-0000-0000BD620000}"/>
    <cellStyle name="Note 2 6 2 3 16 5" xfId="25483" xr:uid="{00000000-0005-0000-0000-0000BE620000}"/>
    <cellStyle name="Note 2 6 2 3 17" xfId="25484" xr:uid="{00000000-0005-0000-0000-0000BF620000}"/>
    <cellStyle name="Note 2 6 2 3 17 2" xfId="25485" xr:uid="{00000000-0005-0000-0000-0000C0620000}"/>
    <cellStyle name="Note 2 6 2 3 17 3" xfId="25486" xr:uid="{00000000-0005-0000-0000-0000C1620000}"/>
    <cellStyle name="Note 2 6 2 3 17 4" xfId="25487" xr:uid="{00000000-0005-0000-0000-0000C2620000}"/>
    <cellStyle name="Note 2 6 2 3 17 5" xfId="25488" xr:uid="{00000000-0005-0000-0000-0000C3620000}"/>
    <cellStyle name="Note 2 6 2 3 18" xfId="25489" xr:uid="{00000000-0005-0000-0000-0000C4620000}"/>
    <cellStyle name="Note 2 6 2 3 2" xfId="25490" xr:uid="{00000000-0005-0000-0000-0000C5620000}"/>
    <cellStyle name="Note 2 6 2 3 2 10" xfId="25491" xr:uid="{00000000-0005-0000-0000-0000C6620000}"/>
    <cellStyle name="Note 2 6 2 3 2 10 2" xfId="25492" xr:uid="{00000000-0005-0000-0000-0000C7620000}"/>
    <cellStyle name="Note 2 6 2 3 2 10 3" xfId="25493" xr:uid="{00000000-0005-0000-0000-0000C8620000}"/>
    <cellStyle name="Note 2 6 2 3 2 10 4" xfId="25494" xr:uid="{00000000-0005-0000-0000-0000C9620000}"/>
    <cellStyle name="Note 2 6 2 3 2 10 5" xfId="25495" xr:uid="{00000000-0005-0000-0000-0000CA620000}"/>
    <cellStyle name="Note 2 6 2 3 2 11" xfId="25496" xr:uid="{00000000-0005-0000-0000-0000CB620000}"/>
    <cellStyle name="Note 2 6 2 3 2 11 2" xfId="25497" xr:uid="{00000000-0005-0000-0000-0000CC620000}"/>
    <cellStyle name="Note 2 6 2 3 2 11 3" xfId="25498" xr:uid="{00000000-0005-0000-0000-0000CD620000}"/>
    <cellStyle name="Note 2 6 2 3 2 11 4" xfId="25499" xr:uid="{00000000-0005-0000-0000-0000CE620000}"/>
    <cellStyle name="Note 2 6 2 3 2 11 5" xfId="25500" xr:uid="{00000000-0005-0000-0000-0000CF620000}"/>
    <cellStyle name="Note 2 6 2 3 2 12" xfId="25501" xr:uid="{00000000-0005-0000-0000-0000D0620000}"/>
    <cellStyle name="Note 2 6 2 3 2 12 2" xfId="25502" xr:uid="{00000000-0005-0000-0000-0000D1620000}"/>
    <cellStyle name="Note 2 6 2 3 2 12 3" xfId="25503" xr:uid="{00000000-0005-0000-0000-0000D2620000}"/>
    <cellStyle name="Note 2 6 2 3 2 12 4" xfId="25504" xr:uid="{00000000-0005-0000-0000-0000D3620000}"/>
    <cellStyle name="Note 2 6 2 3 2 12 5" xfId="25505" xr:uid="{00000000-0005-0000-0000-0000D4620000}"/>
    <cellStyle name="Note 2 6 2 3 2 13" xfId="25506" xr:uid="{00000000-0005-0000-0000-0000D5620000}"/>
    <cellStyle name="Note 2 6 2 3 2 13 2" xfId="25507" xr:uid="{00000000-0005-0000-0000-0000D6620000}"/>
    <cellStyle name="Note 2 6 2 3 2 13 3" xfId="25508" xr:uid="{00000000-0005-0000-0000-0000D7620000}"/>
    <cellStyle name="Note 2 6 2 3 2 13 4" xfId="25509" xr:uid="{00000000-0005-0000-0000-0000D8620000}"/>
    <cellStyle name="Note 2 6 2 3 2 13 5" xfId="25510" xr:uid="{00000000-0005-0000-0000-0000D9620000}"/>
    <cellStyle name="Note 2 6 2 3 2 14" xfId="25511" xr:uid="{00000000-0005-0000-0000-0000DA620000}"/>
    <cellStyle name="Note 2 6 2 3 2 14 2" xfId="25512" xr:uid="{00000000-0005-0000-0000-0000DB620000}"/>
    <cellStyle name="Note 2 6 2 3 2 14 3" xfId="25513" xr:uid="{00000000-0005-0000-0000-0000DC620000}"/>
    <cellStyle name="Note 2 6 2 3 2 14 4" xfId="25514" xr:uid="{00000000-0005-0000-0000-0000DD620000}"/>
    <cellStyle name="Note 2 6 2 3 2 14 5" xfId="25515" xr:uid="{00000000-0005-0000-0000-0000DE620000}"/>
    <cellStyle name="Note 2 6 2 3 2 15" xfId="25516" xr:uid="{00000000-0005-0000-0000-0000DF620000}"/>
    <cellStyle name="Note 2 6 2 3 2 15 2" xfId="25517" xr:uid="{00000000-0005-0000-0000-0000E0620000}"/>
    <cellStyle name="Note 2 6 2 3 2 15 3" xfId="25518" xr:uid="{00000000-0005-0000-0000-0000E1620000}"/>
    <cellStyle name="Note 2 6 2 3 2 15 4" xfId="25519" xr:uid="{00000000-0005-0000-0000-0000E2620000}"/>
    <cellStyle name="Note 2 6 2 3 2 15 5" xfId="25520" xr:uid="{00000000-0005-0000-0000-0000E3620000}"/>
    <cellStyle name="Note 2 6 2 3 2 16" xfId="25521" xr:uid="{00000000-0005-0000-0000-0000E4620000}"/>
    <cellStyle name="Note 2 6 2 3 2 16 2" xfId="25522" xr:uid="{00000000-0005-0000-0000-0000E5620000}"/>
    <cellStyle name="Note 2 6 2 3 2 16 3" xfId="25523" xr:uid="{00000000-0005-0000-0000-0000E6620000}"/>
    <cellStyle name="Note 2 6 2 3 2 16 4" xfId="25524" xr:uid="{00000000-0005-0000-0000-0000E7620000}"/>
    <cellStyle name="Note 2 6 2 3 2 16 5" xfId="25525" xr:uid="{00000000-0005-0000-0000-0000E8620000}"/>
    <cellStyle name="Note 2 6 2 3 2 17" xfId="25526" xr:uid="{00000000-0005-0000-0000-0000E9620000}"/>
    <cellStyle name="Note 2 6 2 3 2 17 2" xfId="25527" xr:uid="{00000000-0005-0000-0000-0000EA620000}"/>
    <cellStyle name="Note 2 6 2 3 2 17 3" xfId="25528" xr:uid="{00000000-0005-0000-0000-0000EB620000}"/>
    <cellStyle name="Note 2 6 2 3 2 17 4" xfId="25529" xr:uid="{00000000-0005-0000-0000-0000EC620000}"/>
    <cellStyle name="Note 2 6 2 3 2 17 5" xfId="25530" xr:uid="{00000000-0005-0000-0000-0000ED620000}"/>
    <cellStyle name="Note 2 6 2 3 2 18" xfId="25531" xr:uid="{00000000-0005-0000-0000-0000EE620000}"/>
    <cellStyle name="Note 2 6 2 3 2 2" xfId="25532" xr:uid="{00000000-0005-0000-0000-0000EF620000}"/>
    <cellStyle name="Note 2 6 2 3 2 2 2" xfId="25533" xr:uid="{00000000-0005-0000-0000-0000F0620000}"/>
    <cellStyle name="Note 2 6 2 3 2 2 2 2" xfId="25534" xr:uid="{00000000-0005-0000-0000-0000F1620000}"/>
    <cellStyle name="Note 2 6 2 3 2 2 2 3" xfId="25535" xr:uid="{00000000-0005-0000-0000-0000F2620000}"/>
    <cellStyle name="Note 2 6 2 3 2 2 2 4" xfId="25536" xr:uid="{00000000-0005-0000-0000-0000F3620000}"/>
    <cellStyle name="Note 2 6 2 3 2 2 2 5" xfId="25537" xr:uid="{00000000-0005-0000-0000-0000F4620000}"/>
    <cellStyle name="Note 2 6 2 3 2 2 2 6" xfId="25538" xr:uid="{00000000-0005-0000-0000-0000F5620000}"/>
    <cellStyle name="Note 2 6 2 3 2 2 2 7" xfId="25539" xr:uid="{00000000-0005-0000-0000-0000F6620000}"/>
    <cellStyle name="Note 2 6 2 3 2 2 3" xfId="25540" xr:uid="{00000000-0005-0000-0000-0000F7620000}"/>
    <cellStyle name="Note 2 6 2 3 2 2 4" xfId="25541" xr:uid="{00000000-0005-0000-0000-0000F8620000}"/>
    <cellStyle name="Note 2 6 2 3 2 2 5" xfId="25542" xr:uid="{00000000-0005-0000-0000-0000F9620000}"/>
    <cellStyle name="Note 2 6 2 3 2 3" xfId="25543" xr:uid="{00000000-0005-0000-0000-0000FA620000}"/>
    <cellStyle name="Note 2 6 2 3 2 3 2" xfId="25544" xr:uid="{00000000-0005-0000-0000-0000FB620000}"/>
    <cellStyle name="Note 2 6 2 3 2 3 2 2" xfId="25545" xr:uid="{00000000-0005-0000-0000-0000FC620000}"/>
    <cellStyle name="Note 2 6 2 3 2 3 2 3" xfId="25546" xr:uid="{00000000-0005-0000-0000-0000FD620000}"/>
    <cellStyle name="Note 2 6 2 3 2 3 2 4" xfId="25547" xr:uid="{00000000-0005-0000-0000-0000FE620000}"/>
    <cellStyle name="Note 2 6 2 3 2 3 2 5" xfId="25548" xr:uid="{00000000-0005-0000-0000-0000FF620000}"/>
    <cellStyle name="Note 2 6 2 3 2 3 2 6" xfId="25549" xr:uid="{00000000-0005-0000-0000-000000630000}"/>
    <cellStyle name="Note 2 6 2 3 2 3 2 7" xfId="25550" xr:uid="{00000000-0005-0000-0000-000001630000}"/>
    <cellStyle name="Note 2 6 2 3 2 3 3" xfId="25551" xr:uid="{00000000-0005-0000-0000-000002630000}"/>
    <cellStyle name="Note 2 6 2 3 2 3 4" xfId="25552" xr:uid="{00000000-0005-0000-0000-000003630000}"/>
    <cellStyle name="Note 2 6 2 3 2 3 5" xfId="25553" xr:uid="{00000000-0005-0000-0000-000004630000}"/>
    <cellStyle name="Note 2 6 2 3 2 4" xfId="25554" xr:uid="{00000000-0005-0000-0000-000005630000}"/>
    <cellStyle name="Note 2 6 2 3 2 4 2" xfId="25555" xr:uid="{00000000-0005-0000-0000-000006630000}"/>
    <cellStyle name="Note 2 6 2 3 2 4 2 2" xfId="25556" xr:uid="{00000000-0005-0000-0000-000007630000}"/>
    <cellStyle name="Note 2 6 2 3 2 4 2 3" xfId="25557" xr:uid="{00000000-0005-0000-0000-000008630000}"/>
    <cellStyle name="Note 2 6 2 3 2 4 2 4" xfId="25558" xr:uid="{00000000-0005-0000-0000-000009630000}"/>
    <cellStyle name="Note 2 6 2 3 2 4 2 5" xfId="25559" xr:uid="{00000000-0005-0000-0000-00000A630000}"/>
    <cellStyle name="Note 2 6 2 3 2 4 2 6" xfId="25560" xr:uid="{00000000-0005-0000-0000-00000B630000}"/>
    <cellStyle name="Note 2 6 2 3 2 4 2 7" xfId="25561" xr:uid="{00000000-0005-0000-0000-00000C630000}"/>
    <cellStyle name="Note 2 6 2 3 2 4 3" xfId="25562" xr:uid="{00000000-0005-0000-0000-00000D630000}"/>
    <cellStyle name="Note 2 6 2 3 2 4 4" xfId="25563" xr:uid="{00000000-0005-0000-0000-00000E630000}"/>
    <cellStyle name="Note 2 6 2 3 2 4 5" xfId="25564" xr:uid="{00000000-0005-0000-0000-00000F630000}"/>
    <cellStyle name="Note 2 6 2 3 2 5" xfId="25565" xr:uid="{00000000-0005-0000-0000-000010630000}"/>
    <cellStyle name="Note 2 6 2 3 2 5 2" xfId="25566" xr:uid="{00000000-0005-0000-0000-000011630000}"/>
    <cellStyle name="Note 2 6 2 3 2 5 3" xfId="25567" xr:uid="{00000000-0005-0000-0000-000012630000}"/>
    <cellStyle name="Note 2 6 2 3 2 5 4" xfId="25568" xr:uid="{00000000-0005-0000-0000-000013630000}"/>
    <cellStyle name="Note 2 6 2 3 2 5 5" xfId="25569" xr:uid="{00000000-0005-0000-0000-000014630000}"/>
    <cellStyle name="Note 2 6 2 3 2 5 6" xfId="25570" xr:uid="{00000000-0005-0000-0000-000015630000}"/>
    <cellStyle name="Note 2 6 2 3 2 5 7" xfId="25571" xr:uid="{00000000-0005-0000-0000-000016630000}"/>
    <cellStyle name="Note 2 6 2 3 2 5 8" xfId="25572" xr:uid="{00000000-0005-0000-0000-000017630000}"/>
    <cellStyle name="Note 2 6 2 3 2 6" xfId="25573" xr:uid="{00000000-0005-0000-0000-000018630000}"/>
    <cellStyle name="Note 2 6 2 3 2 6 2" xfId="25574" xr:uid="{00000000-0005-0000-0000-000019630000}"/>
    <cellStyle name="Note 2 6 2 3 2 6 3" xfId="25575" xr:uid="{00000000-0005-0000-0000-00001A630000}"/>
    <cellStyle name="Note 2 6 2 3 2 6 4" xfId="25576" xr:uid="{00000000-0005-0000-0000-00001B630000}"/>
    <cellStyle name="Note 2 6 2 3 2 6 5" xfId="25577" xr:uid="{00000000-0005-0000-0000-00001C630000}"/>
    <cellStyle name="Note 2 6 2 3 2 6 6" xfId="25578" xr:uid="{00000000-0005-0000-0000-00001D630000}"/>
    <cellStyle name="Note 2 6 2 3 2 6 7" xfId="25579" xr:uid="{00000000-0005-0000-0000-00001E630000}"/>
    <cellStyle name="Note 2 6 2 3 2 7" xfId="25580" xr:uid="{00000000-0005-0000-0000-00001F630000}"/>
    <cellStyle name="Note 2 6 2 3 2 7 2" xfId="25581" xr:uid="{00000000-0005-0000-0000-000020630000}"/>
    <cellStyle name="Note 2 6 2 3 2 7 3" xfId="25582" xr:uid="{00000000-0005-0000-0000-000021630000}"/>
    <cellStyle name="Note 2 6 2 3 2 7 4" xfId="25583" xr:uid="{00000000-0005-0000-0000-000022630000}"/>
    <cellStyle name="Note 2 6 2 3 2 7 5" xfId="25584" xr:uid="{00000000-0005-0000-0000-000023630000}"/>
    <cellStyle name="Note 2 6 2 3 2 8" xfId="25585" xr:uid="{00000000-0005-0000-0000-000024630000}"/>
    <cellStyle name="Note 2 6 2 3 2 8 2" xfId="25586" xr:uid="{00000000-0005-0000-0000-000025630000}"/>
    <cellStyle name="Note 2 6 2 3 2 8 3" xfId="25587" xr:uid="{00000000-0005-0000-0000-000026630000}"/>
    <cellStyle name="Note 2 6 2 3 2 8 4" xfId="25588" xr:uid="{00000000-0005-0000-0000-000027630000}"/>
    <cellStyle name="Note 2 6 2 3 2 8 5" xfId="25589" xr:uid="{00000000-0005-0000-0000-000028630000}"/>
    <cellStyle name="Note 2 6 2 3 2 9" xfId="25590" xr:uid="{00000000-0005-0000-0000-000029630000}"/>
    <cellStyle name="Note 2 6 2 3 2 9 2" xfId="25591" xr:uid="{00000000-0005-0000-0000-00002A630000}"/>
    <cellStyle name="Note 2 6 2 3 2 9 3" xfId="25592" xr:uid="{00000000-0005-0000-0000-00002B630000}"/>
    <cellStyle name="Note 2 6 2 3 2 9 4" xfId="25593" xr:uid="{00000000-0005-0000-0000-00002C630000}"/>
    <cellStyle name="Note 2 6 2 3 2 9 5" xfId="25594" xr:uid="{00000000-0005-0000-0000-00002D630000}"/>
    <cellStyle name="Note 2 6 2 3 3" xfId="25595" xr:uid="{00000000-0005-0000-0000-00002E630000}"/>
    <cellStyle name="Note 2 6 2 3 3 10" xfId="25596" xr:uid="{00000000-0005-0000-0000-00002F630000}"/>
    <cellStyle name="Note 2 6 2 3 3 2" xfId="25597" xr:uid="{00000000-0005-0000-0000-000030630000}"/>
    <cellStyle name="Note 2 6 2 3 3 2 2" xfId="25598" xr:uid="{00000000-0005-0000-0000-000031630000}"/>
    <cellStyle name="Note 2 6 2 3 3 2 2 2" xfId="25599" xr:uid="{00000000-0005-0000-0000-000032630000}"/>
    <cellStyle name="Note 2 6 2 3 3 2 2 3" xfId="25600" xr:uid="{00000000-0005-0000-0000-000033630000}"/>
    <cellStyle name="Note 2 6 2 3 3 2 2 4" xfId="25601" xr:uid="{00000000-0005-0000-0000-000034630000}"/>
    <cellStyle name="Note 2 6 2 3 3 2 2 5" xfId="25602" xr:uid="{00000000-0005-0000-0000-000035630000}"/>
    <cellStyle name="Note 2 6 2 3 3 2 2 6" xfId="25603" xr:uid="{00000000-0005-0000-0000-000036630000}"/>
    <cellStyle name="Note 2 6 2 3 3 2 2 7" xfId="25604" xr:uid="{00000000-0005-0000-0000-000037630000}"/>
    <cellStyle name="Note 2 6 2 3 3 2 3" xfId="25605" xr:uid="{00000000-0005-0000-0000-000038630000}"/>
    <cellStyle name="Note 2 6 2 3 3 2 4" xfId="25606" xr:uid="{00000000-0005-0000-0000-000039630000}"/>
    <cellStyle name="Note 2 6 2 3 3 3" xfId="25607" xr:uid="{00000000-0005-0000-0000-00003A630000}"/>
    <cellStyle name="Note 2 6 2 3 3 3 2" xfId="25608" xr:uid="{00000000-0005-0000-0000-00003B630000}"/>
    <cellStyle name="Note 2 6 2 3 3 3 2 2" xfId="25609" xr:uid="{00000000-0005-0000-0000-00003C630000}"/>
    <cellStyle name="Note 2 6 2 3 3 3 2 3" xfId="25610" xr:uid="{00000000-0005-0000-0000-00003D630000}"/>
    <cellStyle name="Note 2 6 2 3 3 3 2 4" xfId="25611" xr:uid="{00000000-0005-0000-0000-00003E630000}"/>
    <cellStyle name="Note 2 6 2 3 3 3 2 5" xfId="25612" xr:uid="{00000000-0005-0000-0000-00003F630000}"/>
    <cellStyle name="Note 2 6 2 3 3 3 2 6" xfId="25613" xr:uid="{00000000-0005-0000-0000-000040630000}"/>
    <cellStyle name="Note 2 6 2 3 3 3 2 7" xfId="25614" xr:uid="{00000000-0005-0000-0000-000041630000}"/>
    <cellStyle name="Note 2 6 2 3 3 3 3" xfId="25615" xr:uid="{00000000-0005-0000-0000-000042630000}"/>
    <cellStyle name="Note 2 6 2 3 3 3 4" xfId="25616" xr:uid="{00000000-0005-0000-0000-000043630000}"/>
    <cellStyle name="Note 2 6 2 3 3 4" xfId="25617" xr:uid="{00000000-0005-0000-0000-000044630000}"/>
    <cellStyle name="Note 2 6 2 3 3 4 2" xfId="25618" xr:uid="{00000000-0005-0000-0000-000045630000}"/>
    <cellStyle name="Note 2 6 2 3 3 4 2 2" xfId="25619" xr:uid="{00000000-0005-0000-0000-000046630000}"/>
    <cellStyle name="Note 2 6 2 3 3 4 2 3" xfId="25620" xr:uid="{00000000-0005-0000-0000-000047630000}"/>
    <cellStyle name="Note 2 6 2 3 3 4 2 4" xfId="25621" xr:uid="{00000000-0005-0000-0000-000048630000}"/>
    <cellStyle name="Note 2 6 2 3 3 4 2 5" xfId="25622" xr:uid="{00000000-0005-0000-0000-000049630000}"/>
    <cellStyle name="Note 2 6 2 3 3 4 2 6" xfId="25623" xr:uid="{00000000-0005-0000-0000-00004A630000}"/>
    <cellStyle name="Note 2 6 2 3 3 4 2 7" xfId="25624" xr:uid="{00000000-0005-0000-0000-00004B630000}"/>
    <cellStyle name="Note 2 6 2 3 3 4 3" xfId="25625" xr:uid="{00000000-0005-0000-0000-00004C630000}"/>
    <cellStyle name="Note 2 6 2 3 3 4 4" xfId="25626" xr:uid="{00000000-0005-0000-0000-00004D630000}"/>
    <cellStyle name="Note 2 6 2 3 3 5" xfId="25627" xr:uid="{00000000-0005-0000-0000-00004E630000}"/>
    <cellStyle name="Note 2 6 2 3 3 5 2" xfId="25628" xr:uid="{00000000-0005-0000-0000-00004F630000}"/>
    <cellStyle name="Note 2 6 2 3 3 5 3" xfId="25629" xr:uid="{00000000-0005-0000-0000-000050630000}"/>
    <cellStyle name="Note 2 6 2 3 3 5 4" xfId="25630" xr:uid="{00000000-0005-0000-0000-000051630000}"/>
    <cellStyle name="Note 2 6 2 3 3 5 5" xfId="25631" xr:uid="{00000000-0005-0000-0000-000052630000}"/>
    <cellStyle name="Note 2 6 2 3 3 5 6" xfId="25632" xr:uid="{00000000-0005-0000-0000-000053630000}"/>
    <cellStyle name="Note 2 6 2 3 3 5 7" xfId="25633" xr:uid="{00000000-0005-0000-0000-000054630000}"/>
    <cellStyle name="Note 2 6 2 3 3 5 8" xfId="25634" xr:uid="{00000000-0005-0000-0000-000055630000}"/>
    <cellStyle name="Note 2 6 2 3 3 6" xfId="25635" xr:uid="{00000000-0005-0000-0000-000056630000}"/>
    <cellStyle name="Note 2 6 2 3 3 6 2" xfId="25636" xr:uid="{00000000-0005-0000-0000-000057630000}"/>
    <cellStyle name="Note 2 6 2 3 3 6 3" xfId="25637" xr:uid="{00000000-0005-0000-0000-000058630000}"/>
    <cellStyle name="Note 2 6 2 3 3 6 4" xfId="25638" xr:uid="{00000000-0005-0000-0000-000059630000}"/>
    <cellStyle name="Note 2 6 2 3 3 6 5" xfId="25639" xr:uid="{00000000-0005-0000-0000-00005A630000}"/>
    <cellStyle name="Note 2 6 2 3 3 6 6" xfId="25640" xr:uid="{00000000-0005-0000-0000-00005B630000}"/>
    <cellStyle name="Note 2 6 2 3 3 6 7" xfId="25641" xr:uid="{00000000-0005-0000-0000-00005C630000}"/>
    <cellStyle name="Note 2 6 2 3 3 7" xfId="25642" xr:uid="{00000000-0005-0000-0000-00005D630000}"/>
    <cellStyle name="Note 2 6 2 3 3 8" xfId="25643" xr:uid="{00000000-0005-0000-0000-00005E630000}"/>
    <cellStyle name="Note 2 6 2 3 3 9" xfId="25644" xr:uid="{00000000-0005-0000-0000-00005F630000}"/>
    <cellStyle name="Note 2 6 2 3 4" xfId="25645" xr:uid="{00000000-0005-0000-0000-000060630000}"/>
    <cellStyle name="Note 2 6 2 3 4 2" xfId="25646" xr:uid="{00000000-0005-0000-0000-000061630000}"/>
    <cellStyle name="Note 2 6 2 3 4 2 2" xfId="25647" xr:uid="{00000000-0005-0000-0000-000062630000}"/>
    <cellStyle name="Note 2 6 2 3 4 2 3" xfId="25648" xr:uid="{00000000-0005-0000-0000-000063630000}"/>
    <cellStyle name="Note 2 6 2 3 4 2 4" xfId="25649" xr:uid="{00000000-0005-0000-0000-000064630000}"/>
    <cellStyle name="Note 2 6 2 3 4 2 5" xfId="25650" xr:uid="{00000000-0005-0000-0000-000065630000}"/>
    <cellStyle name="Note 2 6 2 3 4 2 6" xfId="25651" xr:uid="{00000000-0005-0000-0000-000066630000}"/>
    <cellStyle name="Note 2 6 2 3 4 2 7" xfId="25652" xr:uid="{00000000-0005-0000-0000-000067630000}"/>
    <cellStyle name="Note 2 6 2 3 4 3" xfId="25653" xr:uid="{00000000-0005-0000-0000-000068630000}"/>
    <cellStyle name="Note 2 6 2 3 4 4" xfId="25654" xr:uid="{00000000-0005-0000-0000-000069630000}"/>
    <cellStyle name="Note 2 6 2 3 4 5" xfId="25655" xr:uid="{00000000-0005-0000-0000-00006A630000}"/>
    <cellStyle name="Note 2 6 2 3 5" xfId="25656" xr:uid="{00000000-0005-0000-0000-00006B630000}"/>
    <cellStyle name="Note 2 6 2 3 5 2" xfId="25657" xr:uid="{00000000-0005-0000-0000-00006C630000}"/>
    <cellStyle name="Note 2 6 2 3 5 2 2" xfId="25658" xr:uid="{00000000-0005-0000-0000-00006D630000}"/>
    <cellStyle name="Note 2 6 2 3 5 2 3" xfId="25659" xr:uid="{00000000-0005-0000-0000-00006E630000}"/>
    <cellStyle name="Note 2 6 2 3 5 2 4" xfId="25660" xr:uid="{00000000-0005-0000-0000-00006F630000}"/>
    <cellStyle name="Note 2 6 2 3 5 2 5" xfId="25661" xr:uid="{00000000-0005-0000-0000-000070630000}"/>
    <cellStyle name="Note 2 6 2 3 5 2 6" xfId="25662" xr:uid="{00000000-0005-0000-0000-000071630000}"/>
    <cellStyle name="Note 2 6 2 3 5 2 7" xfId="25663" xr:uid="{00000000-0005-0000-0000-000072630000}"/>
    <cellStyle name="Note 2 6 2 3 5 3" xfId="25664" xr:uid="{00000000-0005-0000-0000-000073630000}"/>
    <cellStyle name="Note 2 6 2 3 5 4" xfId="25665" xr:uid="{00000000-0005-0000-0000-000074630000}"/>
    <cellStyle name="Note 2 6 2 3 5 5" xfId="25666" xr:uid="{00000000-0005-0000-0000-000075630000}"/>
    <cellStyle name="Note 2 6 2 3 6" xfId="25667" xr:uid="{00000000-0005-0000-0000-000076630000}"/>
    <cellStyle name="Note 2 6 2 3 6 2" xfId="25668" xr:uid="{00000000-0005-0000-0000-000077630000}"/>
    <cellStyle name="Note 2 6 2 3 6 2 2" xfId="25669" xr:uid="{00000000-0005-0000-0000-000078630000}"/>
    <cellStyle name="Note 2 6 2 3 6 2 3" xfId="25670" xr:uid="{00000000-0005-0000-0000-000079630000}"/>
    <cellStyle name="Note 2 6 2 3 6 2 4" xfId="25671" xr:uid="{00000000-0005-0000-0000-00007A630000}"/>
    <cellStyle name="Note 2 6 2 3 6 2 5" xfId="25672" xr:uid="{00000000-0005-0000-0000-00007B630000}"/>
    <cellStyle name="Note 2 6 2 3 6 2 6" xfId="25673" xr:uid="{00000000-0005-0000-0000-00007C630000}"/>
    <cellStyle name="Note 2 6 2 3 6 2 7" xfId="25674" xr:uid="{00000000-0005-0000-0000-00007D630000}"/>
    <cellStyle name="Note 2 6 2 3 6 3" xfId="25675" xr:uid="{00000000-0005-0000-0000-00007E630000}"/>
    <cellStyle name="Note 2 6 2 3 6 4" xfId="25676" xr:uid="{00000000-0005-0000-0000-00007F630000}"/>
    <cellStyle name="Note 2 6 2 3 6 5" xfId="25677" xr:uid="{00000000-0005-0000-0000-000080630000}"/>
    <cellStyle name="Note 2 6 2 3 7" xfId="25678" xr:uid="{00000000-0005-0000-0000-000081630000}"/>
    <cellStyle name="Note 2 6 2 3 7 2" xfId="25679" xr:uid="{00000000-0005-0000-0000-000082630000}"/>
    <cellStyle name="Note 2 6 2 3 7 2 2" xfId="25680" xr:uid="{00000000-0005-0000-0000-000083630000}"/>
    <cellStyle name="Note 2 6 2 3 7 2 3" xfId="25681" xr:uid="{00000000-0005-0000-0000-000084630000}"/>
    <cellStyle name="Note 2 6 2 3 7 2 4" xfId="25682" xr:uid="{00000000-0005-0000-0000-000085630000}"/>
    <cellStyle name="Note 2 6 2 3 7 2 5" xfId="25683" xr:uid="{00000000-0005-0000-0000-000086630000}"/>
    <cellStyle name="Note 2 6 2 3 7 2 6" xfId="25684" xr:uid="{00000000-0005-0000-0000-000087630000}"/>
    <cellStyle name="Note 2 6 2 3 7 2 7" xfId="25685" xr:uid="{00000000-0005-0000-0000-000088630000}"/>
    <cellStyle name="Note 2 6 2 3 7 3" xfId="25686" xr:uid="{00000000-0005-0000-0000-000089630000}"/>
    <cellStyle name="Note 2 6 2 3 7 4" xfId="25687" xr:uid="{00000000-0005-0000-0000-00008A630000}"/>
    <cellStyle name="Note 2 6 2 3 7 5" xfId="25688" xr:uid="{00000000-0005-0000-0000-00008B630000}"/>
    <cellStyle name="Note 2 6 2 3 8" xfId="25689" xr:uid="{00000000-0005-0000-0000-00008C630000}"/>
    <cellStyle name="Note 2 6 2 3 8 2" xfId="25690" xr:uid="{00000000-0005-0000-0000-00008D630000}"/>
    <cellStyle name="Note 2 6 2 3 8 3" xfId="25691" xr:uid="{00000000-0005-0000-0000-00008E630000}"/>
    <cellStyle name="Note 2 6 2 3 8 4" xfId="25692" xr:uid="{00000000-0005-0000-0000-00008F630000}"/>
    <cellStyle name="Note 2 6 2 3 8 5" xfId="25693" xr:uid="{00000000-0005-0000-0000-000090630000}"/>
    <cellStyle name="Note 2 6 2 3 8 6" xfId="25694" xr:uid="{00000000-0005-0000-0000-000091630000}"/>
    <cellStyle name="Note 2 6 2 3 8 7" xfId="25695" xr:uid="{00000000-0005-0000-0000-000092630000}"/>
    <cellStyle name="Note 2 6 2 3 8 8" xfId="25696" xr:uid="{00000000-0005-0000-0000-000093630000}"/>
    <cellStyle name="Note 2 6 2 3 9" xfId="25697" xr:uid="{00000000-0005-0000-0000-000094630000}"/>
    <cellStyle name="Note 2 6 2 3 9 2" xfId="25698" xr:uid="{00000000-0005-0000-0000-000095630000}"/>
    <cellStyle name="Note 2 6 2 3 9 3" xfId="25699" xr:uid="{00000000-0005-0000-0000-000096630000}"/>
    <cellStyle name="Note 2 6 2 3 9 4" xfId="25700" xr:uid="{00000000-0005-0000-0000-000097630000}"/>
    <cellStyle name="Note 2 6 2 3 9 5" xfId="25701" xr:uid="{00000000-0005-0000-0000-000098630000}"/>
    <cellStyle name="Note 2 6 2 3 9 6" xfId="25702" xr:uid="{00000000-0005-0000-0000-000099630000}"/>
    <cellStyle name="Note 2 6 2 3 9 7" xfId="25703" xr:uid="{00000000-0005-0000-0000-00009A630000}"/>
    <cellStyle name="Note 2 6 2 4" xfId="25704" xr:uid="{00000000-0005-0000-0000-00009B630000}"/>
    <cellStyle name="Note 2 6 2 4 10" xfId="25705" xr:uid="{00000000-0005-0000-0000-00009C630000}"/>
    <cellStyle name="Note 2 6 2 4 10 2" xfId="25706" xr:uid="{00000000-0005-0000-0000-00009D630000}"/>
    <cellStyle name="Note 2 6 2 4 10 3" xfId="25707" xr:uid="{00000000-0005-0000-0000-00009E630000}"/>
    <cellStyle name="Note 2 6 2 4 10 4" xfId="25708" xr:uid="{00000000-0005-0000-0000-00009F630000}"/>
    <cellStyle name="Note 2 6 2 4 10 5" xfId="25709" xr:uid="{00000000-0005-0000-0000-0000A0630000}"/>
    <cellStyle name="Note 2 6 2 4 11" xfId="25710" xr:uid="{00000000-0005-0000-0000-0000A1630000}"/>
    <cellStyle name="Note 2 6 2 4 11 2" xfId="25711" xr:uid="{00000000-0005-0000-0000-0000A2630000}"/>
    <cellStyle name="Note 2 6 2 4 11 3" xfId="25712" xr:uid="{00000000-0005-0000-0000-0000A3630000}"/>
    <cellStyle name="Note 2 6 2 4 11 4" xfId="25713" xr:uid="{00000000-0005-0000-0000-0000A4630000}"/>
    <cellStyle name="Note 2 6 2 4 11 5" xfId="25714" xr:uid="{00000000-0005-0000-0000-0000A5630000}"/>
    <cellStyle name="Note 2 6 2 4 12" xfId="25715" xr:uid="{00000000-0005-0000-0000-0000A6630000}"/>
    <cellStyle name="Note 2 6 2 4 12 2" xfId="25716" xr:uid="{00000000-0005-0000-0000-0000A7630000}"/>
    <cellStyle name="Note 2 6 2 4 12 3" xfId="25717" xr:uid="{00000000-0005-0000-0000-0000A8630000}"/>
    <cellStyle name="Note 2 6 2 4 12 4" xfId="25718" xr:uid="{00000000-0005-0000-0000-0000A9630000}"/>
    <cellStyle name="Note 2 6 2 4 12 5" xfId="25719" xr:uid="{00000000-0005-0000-0000-0000AA630000}"/>
    <cellStyle name="Note 2 6 2 4 13" xfId="25720" xr:uid="{00000000-0005-0000-0000-0000AB630000}"/>
    <cellStyle name="Note 2 6 2 4 13 2" xfId="25721" xr:uid="{00000000-0005-0000-0000-0000AC630000}"/>
    <cellStyle name="Note 2 6 2 4 13 3" xfId="25722" xr:uid="{00000000-0005-0000-0000-0000AD630000}"/>
    <cellStyle name="Note 2 6 2 4 13 4" xfId="25723" xr:uid="{00000000-0005-0000-0000-0000AE630000}"/>
    <cellStyle name="Note 2 6 2 4 13 5" xfId="25724" xr:uid="{00000000-0005-0000-0000-0000AF630000}"/>
    <cellStyle name="Note 2 6 2 4 14" xfId="25725" xr:uid="{00000000-0005-0000-0000-0000B0630000}"/>
    <cellStyle name="Note 2 6 2 4 14 2" xfId="25726" xr:uid="{00000000-0005-0000-0000-0000B1630000}"/>
    <cellStyle name="Note 2 6 2 4 14 3" xfId="25727" xr:uid="{00000000-0005-0000-0000-0000B2630000}"/>
    <cellStyle name="Note 2 6 2 4 14 4" xfId="25728" xr:uid="{00000000-0005-0000-0000-0000B3630000}"/>
    <cellStyle name="Note 2 6 2 4 14 5" xfId="25729" xr:uid="{00000000-0005-0000-0000-0000B4630000}"/>
    <cellStyle name="Note 2 6 2 4 15" xfId="25730" xr:uid="{00000000-0005-0000-0000-0000B5630000}"/>
    <cellStyle name="Note 2 6 2 4 15 2" xfId="25731" xr:uid="{00000000-0005-0000-0000-0000B6630000}"/>
    <cellStyle name="Note 2 6 2 4 15 3" xfId="25732" xr:uid="{00000000-0005-0000-0000-0000B7630000}"/>
    <cellStyle name="Note 2 6 2 4 15 4" xfId="25733" xr:uid="{00000000-0005-0000-0000-0000B8630000}"/>
    <cellStyle name="Note 2 6 2 4 15 5" xfId="25734" xr:uid="{00000000-0005-0000-0000-0000B9630000}"/>
    <cellStyle name="Note 2 6 2 4 16" xfId="25735" xr:uid="{00000000-0005-0000-0000-0000BA630000}"/>
    <cellStyle name="Note 2 6 2 4 16 2" xfId="25736" xr:uid="{00000000-0005-0000-0000-0000BB630000}"/>
    <cellStyle name="Note 2 6 2 4 16 3" xfId="25737" xr:uid="{00000000-0005-0000-0000-0000BC630000}"/>
    <cellStyle name="Note 2 6 2 4 16 4" xfId="25738" xr:uid="{00000000-0005-0000-0000-0000BD630000}"/>
    <cellStyle name="Note 2 6 2 4 16 5" xfId="25739" xr:uid="{00000000-0005-0000-0000-0000BE630000}"/>
    <cellStyle name="Note 2 6 2 4 17" xfId="25740" xr:uid="{00000000-0005-0000-0000-0000BF630000}"/>
    <cellStyle name="Note 2 6 2 4 17 2" xfId="25741" xr:uid="{00000000-0005-0000-0000-0000C0630000}"/>
    <cellStyle name="Note 2 6 2 4 17 3" xfId="25742" xr:uid="{00000000-0005-0000-0000-0000C1630000}"/>
    <cellStyle name="Note 2 6 2 4 17 4" xfId="25743" xr:uid="{00000000-0005-0000-0000-0000C2630000}"/>
    <cellStyle name="Note 2 6 2 4 17 5" xfId="25744" xr:uid="{00000000-0005-0000-0000-0000C3630000}"/>
    <cellStyle name="Note 2 6 2 4 18" xfId="25745" xr:uid="{00000000-0005-0000-0000-0000C4630000}"/>
    <cellStyle name="Note 2 6 2 4 2" xfId="25746" xr:uid="{00000000-0005-0000-0000-0000C5630000}"/>
    <cellStyle name="Note 2 6 2 4 2 2" xfId="25747" xr:uid="{00000000-0005-0000-0000-0000C6630000}"/>
    <cellStyle name="Note 2 6 2 4 2 2 2" xfId="25748" xr:uid="{00000000-0005-0000-0000-0000C7630000}"/>
    <cellStyle name="Note 2 6 2 4 2 2 3" xfId="25749" xr:uid="{00000000-0005-0000-0000-0000C8630000}"/>
    <cellStyle name="Note 2 6 2 4 2 2 4" xfId="25750" xr:uid="{00000000-0005-0000-0000-0000C9630000}"/>
    <cellStyle name="Note 2 6 2 4 2 2 5" xfId="25751" xr:uid="{00000000-0005-0000-0000-0000CA630000}"/>
    <cellStyle name="Note 2 6 2 4 2 2 6" xfId="25752" xr:uid="{00000000-0005-0000-0000-0000CB630000}"/>
    <cellStyle name="Note 2 6 2 4 2 2 7" xfId="25753" xr:uid="{00000000-0005-0000-0000-0000CC630000}"/>
    <cellStyle name="Note 2 6 2 4 2 3" xfId="25754" xr:uid="{00000000-0005-0000-0000-0000CD630000}"/>
    <cellStyle name="Note 2 6 2 4 2 4" xfId="25755" xr:uid="{00000000-0005-0000-0000-0000CE630000}"/>
    <cellStyle name="Note 2 6 2 4 2 5" xfId="25756" xr:uid="{00000000-0005-0000-0000-0000CF630000}"/>
    <cellStyle name="Note 2 6 2 4 3" xfId="25757" xr:uid="{00000000-0005-0000-0000-0000D0630000}"/>
    <cellStyle name="Note 2 6 2 4 3 2" xfId="25758" xr:uid="{00000000-0005-0000-0000-0000D1630000}"/>
    <cellStyle name="Note 2 6 2 4 3 2 2" xfId="25759" xr:uid="{00000000-0005-0000-0000-0000D2630000}"/>
    <cellStyle name="Note 2 6 2 4 3 2 3" xfId="25760" xr:uid="{00000000-0005-0000-0000-0000D3630000}"/>
    <cellStyle name="Note 2 6 2 4 3 2 4" xfId="25761" xr:uid="{00000000-0005-0000-0000-0000D4630000}"/>
    <cellStyle name="Note 2 6 2 4 3 2 5" xfId="25762" xr:uid="{00000000-0005-0000-0000-0000D5630000}"/>
    <cellStyle name="Note 2 6 2 4 3 2 6" xfId="25763" xr:uid="{00000000-0005-0000-0000-0000D6630000}"/>
    <cellStyle name="Note 2 6 2 4 3 2 7" xfId="25764" xr:uid="{00000000-0005-0000-0000-0000D7630000}"/>
    <cellStyle name="Note 2 6 2 4 3 3" xfId="25765" xr:uid="{00000000-0005-0000-0000-0000D8630000}"/>
    <cellStyle name="Note 2 6 2 4 3 4" xfId="25766" xr:uid="{00000000-0005-0000-0000-0000D9630000}"/>
    <cellStyle name="Note 2 6 2 4 3 5" xfId="25767" xr:uid="{00000000-0005-0000-0000-0000DA630000}"/>
    <cellStyle name="Note 2 6 2 4 4" xfId="25768" xr:uid="{00000000-0005-0000-0000-0000DB630000}"/>
    <cellStyle name="Note 2 6 2 4 4 2" xfId="25769" xr:uid="{00000000-0005-0000-0000-0000DC630000}"/>
    <cellStyle name="Note 2 6 2 4 4 2 2" xfId="25770" xr:uid="{00000000-0005-0000-0000-0000DD630000}"/>
    <cellStyle name="Note 2 6 2 4 4 2 3" xfId="25771" xr:uid="{00000000-0005-0000-0000-0000DE630000}"/>
    <cellStyle name="Note 2 6 2 4 4 2 4" xfId="25772" xr:uid="{00000000-0005-0000-0000-0000DF630000}"/>
    <cellStyle name="Note 2 6 2 4 4 2 5" xfId="25773" xr:uid="{00000000-0005-0000-0000-0000E0630000}"/>
    <cellStyle name="Note 2 6 2 4 4 2 6" xfId="25774" xr:uid="{00000000-0005-0000-0000-0000E1630000}"/>
    <cellStyle name="Note 2 6 2 4 4 2 7" xfId="25775" xr:uid="{00000000-0005-0000-0000-0000E2630000}"/>
    <cellStyle name="Note 2 6 2 4 4 3" xfId="25776" xr:uid="{00000000-0005-0000-0000-0000E3630000}"/>
    <cellStyle name="Note 2 6 2 4 4 4" xfId="25777" xr:uid="{00000000-0005-0000-0000-0000E4630000}"/>
    <cellStyle name="Note 2 6 2 4 4 5" xfId="25778" xr:uid="{00000000-0005-0000-0000-0000E5630000}"/>
    <cellStyle name="Note 2 6 2 4 5" xfId="25779" xr:uid="{00000000-0005-0000-0000-0000E6630000}"/>
    <cellStyle name="Note 2 6 2 4 5 2" xfId="25780" xr:uid="{00000000-0005-0000-0000-0000E7630000}"/>
    <cellStyle name="Note 2 6 2 4 5 3" xfId="25781" xr:uid="{00000000-0005-0000-0000-0000E8630000}"/>
    <cellStyle name="Note 2 6 2 4 5 4" xfId="25782" xr:uid="{00000000-0005-0000-0000-0000E9630000}"/>
    <cellStyle name="Note 2 6 2 4 5 5" xfId="25783" xr:uid="{00000000-0005-0000-0000-0000EA630000}"/>
    <cellStyle name="Note 2 6 2 4 5 6" xfId="25784" xr:uid="{00000000-0005-0000-0000-0000EB630000}"/>
    <cellStyle name="Note 2 6 2 4 5 7" xfId="25785" xr:uid="{00000000-0005-0000-0000-0000EC630000}"/>
    <cellStyle name="Note 2 6 2 4 5 8" xfId="25786" xr:uid="{00000000-0005-0000-0000-0000ED630000}"/>
    <cellStyle name="Note 2 6 2 4 6" xfId="25787" xr:uid="{00000000-0005-0000-0000-0000EE630000}"/>
    <cellStyle name="Note 2 6 2 4 6 2" xfId="25788" xr:uid="{00000000-0005-0000-0000-0000EF630000}"/>
    <cellStyle name="Note 2 6 2 4 6 3" xfId="25789" xr:uid="{00000000-0005-0000-0000-0000F0630000}"/>
    <cellStyle name="Note 2 6 2 4 6 4" xfId="25790" xr:uid="{00000000-0005-0000-0000-0000F1630000}"/>
    <cellStyle name="Note 2 6 2 4 6 5" xfId="25791" xr:uid="{00000000-0005-0000-0000-0000F2630000}"/>
    <cellStyle name="Note 2 6 2 4 6 6" xfId="25792" xr:uid="{00000000-0005-0000-0000-0000F3630000}"/>
    <cellStyle name="Note 2 6 2 4 6 7" xfId="25793" xr:uid="{00000000-0005-0000-0000-0000F4630000}"/>
    <cellStyle name="Note 2 6 2 4 7" xfId="25794" xr:uid="{00000000-0005-0000-0000-0000F5630000}"/>
    <cellStyle name="Note 2 6 2 4 7 2" xfId="25795" xr:uid="{00000000-0005-0000-0000-0000F6630000}"/>
    <cellStyle name="Note 2 6 2 4 7 3" xfId="25796" xr:uid="{00000000-0005-0000-0000-0000F7630000}"/>
    <cellStyle name="Note 2 6 2 4 7 4" xfId="25797" xr:uid="{00000000-0005-0000-0000-0000F8630000}"/>
    <cellStyle name="Note 2 6 2 4 7 5" xfId="25798" xr:uid="{00000000-0005-0000-0000-0000F9630000}"/>
    <cellStyle name="Note 2 6 2 4 8" xfId="25799" xr:uid="{00000000-0005-0000-0000-0000FA630000}"/>
    <cellStyle name="Note 2 6 2 4 8 2" xfId="25800" xr:uid="{00000000-0005-0000-0000-0000FB630000}"/>
    <cellStyle name="Note 2 6 2 4 8 3" xfId="25801" xr:uid="{00000000-0005-0000-0000-0000FC630000}"/>
    <cellStyle name="Note 2 6 2 4 8 4" xfId="25802" xr:uid="{00000000-0005-0000-0000-0000FD630000}"/>
    <cellStyle name="Note 2 6 2 4 8 5" xfId="25803" xr:uid="{00000000-0005-0000-0000-0000FE630000}"/>
    <cellStyle name="Note 2 6 2 4 9" xfId="25804" xr:uid="{00000000-0005-0000-0000-0000FF630000}"/>
    <cellStyle name="Note 2 6 2 4 9 2" xfId="25805" xr:uid="{00000000-0005-0000-0000-000000640000}"/>
    <cellStyle name="Note 2 6 2 4 9 3" xfId="25806" xr:uid="{00000000-0005-0000-0000-000001640000}"/>
    <cellStyle name="Note 2 6 2 4 9 4" xfId="25807" xr:uid="{00000000-0005-0000-0000-000002640000}"/>
    <cellStyle name="Note 2 6 2 4 9 5" xfId="25808" xr:uid="{00000000-0005-0000-0000-000003640000}"/>
    <cellStyle name="Note 2 6 2 5" xfId="25809" xr:uid="{00000000-0005-0000-0000-000004640000}"/>
    <cellStyle name="Note 2 6 2 5 10" xfId="25810" xr:uid="{00000000-0005-0000-0000-000005640000}"/>
    <cellStyle name="Note 2 6 2 5 2" xfId="25811" xr:uid="{00000000-0005-0000-0000-000006640000}"/>
    <cellStyle name="Note 2 6 2 5 2 2" xfId="25812" xr:uid="{00000000-0005-0000-0000-000007640000}"/>
    <cellStyle name="Note 2 6 2 5 2 2 2" xfId="25813" xr:uid="{00000000-0005-0000-0000-000008640000}"/>
    <cellStyle name="Note 2 6 2 5 2 2 3" xfId="25814" xr:uid="{00000000-0005-0000-0000-000009640000}"/>
    <cellStyle name="Note 2 6 2 5 2 2 4" xfId="25815" xr:uid="{00000000-0005-0000-0000-00000A640000}"/>
    <cellStyle name="Note 2 6 2 5 2 2 5" xfId="25816" xr:uid="{00000000-0005-0000-0000-00000B640000}"/>
    <cellStyle name="Note 2 6 2 5 2 2 6" xfId="25817" xr:uid="{00000000-0005-0000-0000-00000C640000}"/>
    <cellStyle name="Note 2 6 2 5 2 2 7" xfId="25818" xr:uid="{00000000-0005-0000-0000-00000D640000}"/>
    <cellStyle name="Note 2 6 2 5 2 3" xfId="25819" xr:uid="{00000000-0005-0000-0000-00000E640000}"/>
    <cellStyle name="Note 2 6 2 5 2 4" xfId="25820" xr:uid="{00000000-0005-0000-0000-00000F640000}"/>
    <cellStyle name="Note 2 6 2 5 3" xfId="25821" xr:uid="{00000000-0005-0000-0000-000010640000}"/>
    <cellStyle name="Note 2 6 2 5 3 2" xfId="25822" xr:uid="{00000000-0005-0000-0000-000011640000}"/>
    <cellStyle name="Note 2 6 2 5 3 2 2" xfId="25823" xr:uid="{00000000-0005-0000-0000-000012640000}"/>
    <cellStyle name="Note 2 6 2 5 3 2 3" xfId="25824" xr:uid="{00000000-0005-0000-0000-000013640000}"/>
    <cellStyle name="Note 2 6 2 5 3 2 4" xfId="25825" xr:uid="{00000000-0005-0000-0000-000014640000}"/>
    <cellStyle name="Note 2 6 2 5 3 2 5" xfId="25826" xr:uid="{00000000-0005-0000-0000-000015640000}"/>
    <cellStyle name="Note 2 6 2 5 3 2 6" xfId="25827" xr:uid="{00000000-0005-0000-0000-000016640000}"/>
    <cellStyle name="Note 2 6 2 5 3 2 7" xfId="25828" xr:uid="{00000000-0005-0000-0000-000017640000}"/>
    <cellStyle name="Note 2 6 2 5 3 3" xfId="25829" xr:uid="{00000000-0005-0000-0000-000018640000}"/>
    <cellStyle name="Note 2 6 2 5 3 4" xfId="25830" xr:uid="{00000000-0005-0000-0000-000019640000}"/>
    <cellStyle name="Note 2 6 2 5 4" xfId="25831" xr:uid="{00000000-0005-0000-0000-00001A640000}"/>
    <cellStyle name="Note 2 6 2 5 4 2" xfId="25832" xr:uid="{00000000-0005-0000-0000-00001B640000}"/>
    <cellStyle name="Note 2 6 2 5 4 2 2" xfId="25833" xr:uid="{00000000-0005-0000-0000-00001C640000}"/>
    <cellStyle name="Note 2 6 2 5 4 2 3" xfId="25834" xr:uid="{00000000-0005-0000-0000-00001D640000}"/>
    <cellStyle name="Note 2 6 2 5 4 2 4" xfId="25835" xr:uid="{00000000-0005-0000-0000-00001E640000}"/>
    <cellStyle name="Note 2 6 2 5 4 2 5" xfId="25836" xr:uid="{00000000-0005-0000-0000-00001F640000}"/>
    <cellStyle name="Note 2 6 2 5 4 2 6" xfId="25837" xr:uid="{00000000-0005-0000-0000-000020640000}"/>
    <cellStyle name="Note 2 6 2 5 4 2 7" xfId="25838" xr:uid="{00000000-0005-0000-0000-000021640000}"/>
    <cellStyle name="Note 2 6 2 5 4 3" xfId="25839" xr:uid="{00000000-0005-0000-0000-000022640000}"/>
    <cellStyle name="Note 2 6 2 5 4 4" xfId="25840" xr:uid="{00000000-0005-0000-0000-000023640000}"/>
    <cellStyle name="Note 2 6 2 5 5" xfId="25841" xr:uid="{00000000-0005-0000-0000-000024640000}"/>
    <cellStyle name="Note 2 6 2 5 5 2" xfId="25842" xr:uid="{00000000-0005-0000-0000-000025640000}"/>
    <cellStyle name="Note 2 6 2 5 5 3" xfId="25843" xr:uid="{00000000-0005-0000-0000-000026640000}"/>
    <cellStyle name="Note 2 6 2 5 5 4" xfId="25844" xr:uid="{00000000-0005-0000-0000-000027640000}"/>
    <cellStyle name="Note 2 6 2 5 5 5" xfId="25845" xr:uid="{00000000-0005-0000-0000-000028640000}"/>
    <cellStyle name="Note 2 6 2 5 5 6" xfId="25846" xr:uid="{00000000-0005-0000-0000-000029640000}"/>
    <cellStyle name="Note 2 6 2 5 5 7" xfId="25847" xr:uid="{00000000-0005-0000-0000-00002A640000}"/>
    <cellStyle name="Note 2 6 2 5 5 8" xfId="25848" xr:uid="{00000000-0005-0000-0000-00002B640000}"/>
    <cellStyle name="Note 2 6 2 5 6" xfId="25849" xr:uid="{00000000-0005-0000-0000-00002C640000}"/>
    <cellStyle name="Note 2 6 2 5 6 2" xfId="25850" xr:uid="{00000000-0005-0000-0000-00002D640000}"/>
    <cellStyle name="Note 2 6 2 5 6 3" xfId="25851" xr:uid="{00000000-0005-0000-0000-00002E640000}"/>
    <cellStyle name="Note 2 6 2 5 6 4" xfId="25852" xr:uid="{00000000-0005-0000-0000-00002F640000}"/>
    <cellStyle name="Note 2 6 2 5 6 5" xfId="25853" xr:uid="{00000000-0005-0000-0000-000030640000}"/>
    <cellStyle name="Note 2 6 2 5 6 6" xfId="25854" xr:uid="{00000000-0005-0000-0000-000031640000}"/>
    <cellStyle name="Note 2 6 2 5 6 7" xfId="25855" xr:uid="{00000000-0005-0000-0000-000032640000}"/>
    <cellStyle name="Note 2 6 2 5 7" xfId="25856" xr:uid="{00000000-0005-0000-0000-000033640000}"/>
    <cellStyle name="Note 2 6 2 5 8" xfId="25857" xr:uid="{00000000-0005-0000-0000-000034640000}"/>
    <cellStyle name="Note 2 6 2 5 9" xfId="25858" xr:uid="{00000000-0005-0000-0000-000035640000}"/>
    <cellStyle name="Note 2 6 2 6" xfId="25859" xr:uid="{00000000-0005-0000-0000-000036640000}"/>
    <cellStyle name="Note 2 6 2 6 2" xfId="25860" xr:uid="{00000000-0005-0000-0000-000037640000}"/>
    <cellStyle name="Note 2 6 2 6 2 2" xfId="25861" xr:uid="{00000000-0005-0000-0000-000038640000}"/>
    <cellStyle name="Note 2 6 2 6 2 3" xfId="25862" xr:uid="{00000000-0005-0000-0000-000039640000}"/>
    <cellStyle name="Note 2 6 2 6 2 4" xfId="25863" xr:uid="{00000000-0005-0000-0000-00003A640000}"/>
    <cellStyle name="Note 2 6 2 6 2 5" xfId="25864" xr:uid="{00000000-0005-0000-0000-00003B640000}"/>
    <cellStyle name="Note 2 6 2 6 2 6" xfId="25865" xr:uid="{00000000-0005-0000-0000-00003C640000}"/>
    <cellStyle name="Note 2 6 2 6 2 7" xfId="25866" xr:uid="{00000000-0005-0000-0000-00003D640000}"/>
    <cellStyle name="Note 2 6 2 6 3" xfId="25867" xr:uid="{00000000-0005-0000-0000-00003E640000}"/>
    <cellStyle name="Note 2 6 2 6 4" xfId="25868" xr:uid="{00000000-0005-0000-0000-00003F640000}"/>
    <cellStyle name="Note 2 6 2 6 5" xfId="25869" xr:uid="{00000000-0005-0000-0000-000040640000}"/>
    <cellStyle name="Note 2 6 2 7" xfId="25870" xr:uid="{00000000-0005-0000-0000-000041640000}"/>
    <cellStyle name="Note 2 6 2 7 2" xfId="25871" xr:uid="{00000000-0005-0000-0000-000042640000}"/>
    <cellStyle name="Note 2 6 2 7 2 2" xfId="25872" xr:uid="{00000000-0005-0000-0000-000043640000}"/>
    <cellStyle name="Note 2 6 2 7 2 3" xfId="25873" xr:uid="{00000000-0005-0000-0000-000044640000}"/>
    <cellStyle name="Note 2 6 2 7 2 4" xfId="25874" xr:uid="{00000000-0005-0000-0000-000045640000}"/>
    <cellStyle name="Note 2 6 2 7 2 5" xfId="25875" xr:uid="{00000000-0005-0000-0000-000046640000}"/>
    <cellStyle name="Note 2 6 2 7 2 6" xfId="25876" xr:uid="{00000000-0005-0000-0000-000047640000}"/>
    <cellStyle name="Note 2 6 2 7 2 7" xfId="25877" xr:uid="{00000000-0005-0000-0000-000048640000}"/>
    <cellStyle name="Note 2 6 2 7 3" xfId="25878" xr:uid="{00000000-0005-0000-0000-000049640000}"/>
    <cellStyle name="Note 2 6 2 7 4" xfId="25879" xr:uid="{00000000-0005-0000-0000-00004A640000}"/>
    <cellStyle name="Note 2 6 2 7 5" xfId="25880" xr:uid="{00000000-0005-0000-0000-00004B640000}"/>
    <cellStyle name="Note 2 6 2 8" xfId="25881" xr:uid="{00000000-0005-0000-0000-00004C640000}"/>
    <cellStyle name="Note 2 6 2 8 2" xfId="25882" xr:uid="{00000000-0005-0000-0000-00004D640000}"/>
    <cellStyle name="Note 2 6 2 8 2 2" xfId="25883" xr:uid="{00000000-0005-0000-0000-00004E640000}"/>
    <cellStyle name="Note 2 6 2 8 2 3" xfId="25884" xr:uid="{00000000-0005-0000-0000-00004F640000}"/>
    <cellStyle name="Note 2 6 2 8 2 4" xfId="25885" xr:uid="{00000000-0005-0000-0000-000050640000}"/>
    <cellStyle name="Note 2 6 2 8 2 5" xfId="25886" xr:uid="{00000000-0005-0000-0000-000051640000}"/>
    <cellStyle name="Note 2 6 2 8 2 6" xfId="25887" xr:uid="{00000000-0005-0000-0000-000052640000}"/>
    <cellStyle name="Note 2 6 2 8 2 7" xfId="25888" xr:uid="{00000000-0005-0000-0000-000053640000}"/>
    <cellStyle name="Note 2 6 2 8 3" xfId="25889" xr:uid="{00000000-0005-0000-0000-000054640000}"/>
    <cellStyle name="Note 2 6 2 8 4" xfId="25890" xr:uid="{00000000-0005-0000-0000-000055640000}"/>
    <cellStyle name="Note 2 6 2 8 5" xfId="25891" xr:uid="{00000000-0005-0000-0000-000056640000}"/>
    <cellStyle name="Note 2 6 2 9" xfId="25892" xr:uid="{00000000-0005-0000-0000-000057640000}"/>
    <cellStyle name="Note 2 6 2 9 2" xfId="25893" xr:uid="{00000000-0005-0000-0000-000058640000}"/>
    <cellStyle name="Note 2 6 2 9 2 2" xfId="25894" xr:uid="{00000000-0005-0000-0000-000059640000}"/>
    <cellStyle name="Note 2 6 2 9 2 3" xfId="25895" xr:uid="{00000000-0005-0000-0000-00005A640000}"/>
    <cellStyle name="Note 2 6 2 9 2 4" xfId="25896" xr:uid="{00000000-0005-0000-0000-00005B640000}"/>
    <cellStyle name="Note 2 6 2 9 2 5" xfId="25897" xr:uid="{00000000-0005-0000-0000-00005C640000}"/>
    <cellStyle name="Note 2 6 2 9 2 6" xfId="25898" xr:uid="{00000000-0005-0000-0000-00005D640000}"/>
    <cellStyle name="Note 2 6 2 9 2 7" xfId="25899" xr:uid="{00000000-0005-0000-0000-00005E640000}"/>
    <cellStyle name="Note 2 6 2 9 3" xfId="25900" xr:uid="{00000000-0005-0000-0000-00005F640000}"/>
    <cellStyle name="Note 2 6 2 9 4" xfId="25901" xr:uid="{00000000-0005-0000-0000-000060640000}"/>
    <cellStyle name="Note 2 6 2 9 5" xfId="25902" xr:uid="{00000000-0005-0000-0000-000061640000}"/>
    <cellStyle name="Note 2 6 3" xfId="25903" xr:uid="{00000000-0005-0000-0000-000062640000}"/>
    <cellStyle name="Note 2 6 3 10" xfId="25904" xr:uid="{00000000-0005-0000-0000-000063640000}"/>
    <cellStyle name="Note 2 6 3 10 2" xfId="25905" xr:uid="{00000000-0005-0000-0000-000064640000}"/>
    <cellStyle name="Note 2 6 3 10 3" xfId="25906" xr:uid="{00000000-0005-0000-0000-000065640000}"/>
    <cellStyle name="Note 2 6 3 10 4" xfId="25907" xr:uid="{00000000-0005-0000-0000-000066640000}"/>
    <cellStyle name="Note 2 6 3 10 5" xfId="25908" xr:uid="{00000000-0005-0000-0000-000067640000}"/>
    <cellStyle name="Note 2 6 3 11" xfId="25909" xr:uid="{00000000-0005-0000-0000-000068640000}"/>
    <cellStyle name="Note 2 6 3 11 2" xfId="25910" xr:uid="{00000000-0005-0000-0000-000069640000}"/>
    <cellStyle name="Note 2 6 3 11 3" xfId="25911" xr:uid="{00000000-0005-0000-0000-00006A640000}"/>
    <cellStyle name="Note 2 6 3 11 4" xfId="25912" xr:uid="{00000000-0005-0000-0000-00006B640000}"/>
    <cellStyle name="Note 2 6 3 11 5" xfId="25913" xr:uid="{00000000-0005-0000-0000-00006C640000}"/>
    <cellStyle name="Note 2 6 3 12" xfId="25914" xr:uid="{00000000-0005-0000-0000-00006D640000}"/>
    <cellStyle name="Note 2 6 3 12 2" xfId="25915" xr:uid="{00000000-0005-0000-0000-00006E640000}"/>
    <cellStyle name="Note 2 6 3 12 3" xfId="25916" xr:uid="{00000000-0005-0000-0000-00006F640000}"/>
    <cellStyle name="Note 2 6 3 12 4" xfId="25917" xr:uid="{00000000-0005-0000-0000-000070640000}"/>
    <cellStyle name="Note 2 6 3 12 5" xfId="25918" xr:uid="{00000000-0005-0000-0000-000071640000}"/>
    <cellStyle name="Note 2 6 3 13" xfId="25919" xr:uid="{00000000-0005-0000-0000-000072640000}"/>
    <cellStyle name="Note 2 6 3 13 2" xfId="25920" xr:uid="{00000000-0005-0000-0000-000073640000}"/>
    <cellStyle name="Note 2 6 3 13 3" xfId="25921" xr:uid="{00000000-0005-0000-0000-000074640000}"/>
    <cellStyle name="Note 2 6 3 13 4" xfId="25922" xr:uid="{00000000-0005-0000-0000-000075640000}"/>
    <cellStyle name="Note 2 6 3 13 5" xfId="25923" xr:uid="{00000000-0005-0000-0000-000076640000}"/>
    <cellStyle name="Note 2 6 3 14" xfId="25924" xr:uid="{00000000-0005-0000-0000-000077640000}"/>
    <cellStyle name="Note 2 6 3 14 2" xfId="25925" xr:uid="{00000000-0005-0000-0000-000078640000}"/>
    <cellStyle name="Note 2 6 3 14 3" xfId="25926" xr:uid="{00000000-0005-0000-0000-000079640000}"/>
    <cellStyle name="Note 2 6 3 14 4" xfId="25927" xr:uid="{00000000-0005-0000-0000-00007A640000}"/>
    <cellStyle name="Note 2 6 3 14 5" xfId="25928" xr:uid="{00000000-0005-0000-0000-00007B640000}"/>
    <cellStyle name="Note 2 6 3 15" xfId="25929" xr:uid="{00000000-0005-0000-0000-00007C640000}"/>
    <cellStyle name="Note 2 6 3 15 2" xfId="25930" xr:uid="{00000000-0005-0000-0000-00007D640000}"/>
    <cellStyle name="Note 2 6 3 15 3" xfId="25931" xr:uid="{00000000-0005-0000-0000-00007E640000}"/>
    <cellStyle name="Note 2 6 3 15 4" xfId="25932" xr:uid="{00000000-0005-0000-0000-00007F640000}"/>
    <cellStyle name="Note 2 6 3 15 5" xfId="25933" xr:uid="{00000000-0005-0000-0000-000080640000}"/>
    <cellStyle name="Note 2 6 3 16" xfId="25934" xr:uid="{00000000-0005-0000-0000-000081640000}"/>
    <cellStyle name="Note 2 6 3 16 2" xfId="25935" xr:uid="{00000000-0005-0000-0000-000082640000}"/>
    <cellStyle name="Note 2 6 3 16 3" xfId="25936" xr:uid="{00000000-0005-0000-0000-000083640000}"/>
    <cellStyle name="Note 2 6 3 16 4" xfId="25937" xr:uid="{00000000-0005-0000-0000-000084640000}"/>
    <cellStyle name="Note 2 6 3 16 5" xfId="25938" xr:uid="{00000000-0005-0000-0000-000085640000}"/>
    <cellStyle name="Note 2 6 3 17" xfId="25939" xr:uid="{00000000-0005-0000-0000-000086640000}"/>
    <cellStyle name="Note 2 6 3 17 2" xfId="25940" xr:uid="{00000000-0005-0000-0000-000087640000}"/>
    <cellStyle name="Note 2 6 3 17 3" xfId="25941" xr:uid="{00000000-0005-0000-0000-000088640000}"/>
    <cellStyle name="Note 2 6 3 17 4" xfId="25942" xr:uid="{00000000-0005-0000-0000-000089640000}"/>
    <cellStyle name="Note 2 6 3 17 5" xfId="25943" xr:uid="{00000000-0005-0000-0000-00008A640000}"/>
    <cellStyle name="Note 2 6 3 18" xfId="25944" xr:uid="{00000000-0005-0000-0000-00008B640000}"/>
    <cellStyle name="Note 2 6 3 2" xfId="25945" xr:uid="{00000000-0005-0000-0000-00008C640000}"/>
    <cellStyle name="Note 2 6 3 2 10" xfId="25946" xr:uid="{00000000-0005-0000-0000-00008D640000}"/>
    <cellStyle name="Note 2 6 3 2 10 2" xfId="25947" xr:uid="{00000000-0005-0000-0000-00008E640000}"/>
    <cellStyle name="Note 2 6 3 2 10 3" xfId="25948" xr:uid="{00000000-0005-0000-0000-00008F640000}"/>
    <cellStyle name="Note 2 6 3 2 10 4" xfId="25949" xr:uid="{00000000-0005-0000-0000-000090640000}"/>
    <cellStyle name="Note 2 6 3 2 10 5" xfId="25950" xr:uid="{00000000-0005-0000-0000-000091640000}"/>
    <cellStyle name="Note 2 6 3 2 11" xfId="25951" xr:uid="{00000000-0005-0000-0000-000092640000}"/>
    <cellStyle name="Note 2 6 3 2 11 2" xfId="25952" xr:uid="{00000000-0005-0000-0000-000093640000}"/>
    <cellStyle name="Note 2 6 3 2 11 3" xfId="25953" xr:uid="{00000000-0005-0000-0000-000094640000}"/>
    <cellStyle name="Note 2 6 3 2 11 4" xfId="25954" xr:uid="{00000000-0005-0000-0000-000095640000}"/>
    <cellStyle name="Note 2 6 3 2 11 5" xfId="25955" xr:uid="{00000000-0005-0000-0000-000096640000}"/>
    <cellStyle name="Note 2 6 3 2 12" xfId="25956" xr:uid="{00000000-0005-0000-0000-000097640000}"/>
    <cellStyle name="Note 2 6 3 2 12 2" xfId="25957" xr:uid="{00000000-0005-0000-0000-000098640000}"/>
    <cellStyle name="Note 2 6 3 2 12 3" xfId="25958" xr:uid="{00000000-0005-0000-0000-000099640000}"/>
    <cellStyle name="Note 2 6 3 2 12 4" xfId="25959" xr:uid="{00000000-0005-0000-0000-00009A640000}"/>
    <cellStyle name="Note 2 6 3 2 12 5" xfId="25960" xr:uid="{00000000-0005-0000-0000-00009B640000}"/>
    <cellStyle name="Note 2 6 3 2 13" xfId="25961" xr:uid="{00000000-0005-0000-0000-00009C640000}"/>
    <cellStyle name="Note 2 6 3 2 13 2" xfId="25962" xr:uid="{00000000-0005-0000-0000-00009D640000}"/>
    <cellStyle name="Note 2 6 3 2 13 3" xfId="25963" xr:uid="{00000000-0005-0000-0000-00009E640000}"/>
    <cellStyle name="Note 2 6 3 2 13 4" xfId="25964" xr:uid="{00000000-0005-0000-0000-00009F640000}"/>
    <cellStyle name="Note 2 6 3 2 13 5" xfId="25965" xr:uid="{00000000-0005-0000-0000-0000A0640000}"/>
    <cellStyle name="Note 2 6 3 2 14" xfId="25966" xr:uid="{00000000-0005-0000-0000-0000A1640000}"/>
    <cellStyle name="Note 2 6 3 2 14 2" xfId="25967" xr:uid="{00000000-0005-0000-0000-0000A2640000}"/>
    <cellStyle name="Note 2 6 3 2 14 3" xfId="25968" xr:uid="{00000000-0005-0000-0000-0000A3640000}"/>
    <cellStyle name="Note 2 6 3 2 14 4" xfId="25969" xr:uid="{00000000-0005-0000-0000-0000A4640000}"/>
    <cellStyle name="Note 2 6 3 2 14 5" xfId="25970" xr:uid="{00000000-0005-0000-0000-0000A5640000}"/>
    <cellStyle name="Note 2 6 3 2 15" xfId="25971" xr:uid="{00000000-0005-0000-0000-0000A6640000}"/>
    <cellStyle name="Note 2 6 3 2 15 2" xfId="25972" xr:uid="{00000000-0005-0000-0000-0000A7640000}"/>
    <cellStyle name="Note 2 6 3 2 15 3" xfId="25973" xr:uid="{00000000-0005-0000-0000-0000A8640000}"/>
    <cellStyle name="Note 2 6 3 2 15 4" xfId="25974" xr:uid="{00000000-0005-0000-0000-0000A9640000}"/>
    <cellStyle name="Note 2 6 3 2 15 5" xfId="25975" xr:uid="{00000000-0005-0000-0000-0000AA640000}"/>
    <cellStyle name="Note 2 6 3 2 16" xfId="25976" xr:uid="{00000000-0005-0000-0000-0000AB640000}"/>
    <cellStyle name="Note 2 6 3 2 16 2" xfId="25977" xr:uid="{00000000-0005-0000-0000-0000AC640000}"/>
    <cellStyle name="Note 2 6 3 2 16 3" xfId="25978" xr:uid="{00000000-0005-0000-0000-0000AD640000}"/>
    <cellStyle name="Note 2 6 3 2 16 4" xfId="25979" xr:uid="{00000000-0005-0000-0000-0000AE640000}"/>
    <cellStyle name="Note 2 6 3 2 16 5" xfId="25980" xr:uid="{00000000-0005-0000-0000-0000AF640000}"/>
    <cellStyle name="Note 2 6 3 2 17" xfId="25981" xr:uid="{00000000-0005-0000-0000-0000B0640000}"/>
    <cellStyle name="Note 2 6 3 2 17 2" xfId="25982" xr:uid="{00000000-0005-0000-0000-0000B1640000}"/>
    <cellStyle name="Note 2 6 3 2 17 3" xfId="25983" xr:uid="{00000000-0005-0000-0000-0000B2640000}"/>
    <cellStyle name="Note 2 6 3 2 17 4" xfId="25984" xr:uid="{00000000-0005-0000-0000-0000B3640000}"/>
    <cellStyle name="Note 2 6 3 2 17 5" xfId="25985" xr:uid="{00000000-0005-0000-0000-0000B4640000}"/>
    <cellStyle name="Note 2 6 3 2 18" xfId="25986" xr:uid="{00000000-0005-0000-0000-0000B5640000}"/>
    <cellStyle name="Note 2 6 3 2 2" xfId="25987" xr:uid="{00000000-0005-0000-0000-0000B6640000}"/>
    <cellStyle name="Note 2 6 3 2 2 2" xfId="25988" xr:uid="{00000000-0005-0000-0000-0000B7640000}"/>
    <cellStyle name="Note 2 6 3 2 2 2 2" xfId="25989" xr:uid="{00000000-0005-0000-0000-0000B8640000}"/>
    <cellStyle name="Note 2 6 3 2 2 2 3" xfId="25990" xr:uid="{00000000-0005-0000-0000-0000B9640000}"/>
    <cellStyle name="Note 2 6 3 2 2 2 4" xfId="25991" xr:uid="{00000000-0005-0000-0000-0000BA640000}"/>
    <cellStyle name="Note 2 6 3 2 2 2 5" xfId="25992" xr:uid="{00000000-0005-0000-0000-0000BB640000}"/>
    <cellStyle name="Note 2 6 3 2 2 2 6" xfId="25993" xr:uid="{00000000-0005-0000-0000-0000BC640000}"/>
    <cellStyle name="Note 2 6 3 2 2 2 7" xfId="25994" xr:uid="{00000000-0005-0000-0000-0000BD640000}"/>
    <cellStyle name="Note 2 6 3 2 2 3" xfId="25995" xr:uid="{00000000-0005-0000-0000-0000BE640000}"/>
    <cellStyle name="Note 2 6 3 2 2 4" xfId="25996" xr:uid="{00000000-0005-0000-0000-0000BF640000}"/>
    <cellStyle name="Note 2 6 3 2 2 5" xfId="25997" xr:uid="{00000000-0005-0000-0000-0000C0640000}"/>
    <cellStyle name="Note 2 6 3 2 3" xfId="25998" xr:uid="{00000000-0005-0000-0000-0000C1640000}"/>
    <cellStyle name="Note 2 6 3 2 3 2" xfId="25999" xr:uid="{00000000-0005-0000-0000-0000C2640000}"/>
    <cellStyle name="Note 2 6 3 2 3 2 2" xfId="26000" xr:uid="{00000000-0005-0000-0000-0000C3640000}"/>
    <cellStyle name="Note 2 6 3 2 3 2 3" xfId="26001" xr:uid="{00000000-0005-0000-0000-0000C4640000}"/>
    <cellStyle name="Note 2 6 3 2 3 2 4" xfId="26002" xr:uid="{00000000-0005-0000-0000-0000C5640000}"/>
    <cellStyle name="Note 2 6 3 2 3 2 5" xfId="26003" xr:uid="{00000000-0005-0000-0000-0000C6640000}"/>
    <cellStyle name="Note 2 6 3 2 3 2 6" xfId="26004" xr:uid="{00000000-0005-0000-0000-0000C7640000}"/>
    <cellStyle name="Note 2 6 3 2 3 2 7" xfId="26005" xr:uid="{00000000-0005-0000-0000-0000C8640000}"/>
    <cellStyle name="Note 2 6 3 2 3 3" xfId="26006" xr:uid="{00000000-0005-0000-0000-0000C9640000}"/>
    <cellStyle name="Note 2 6 3 2 3 4" xfId="26007" xr:uid="{00000000-0005-0000-0000-0000CA640000}"/>
    <cellStyle name="Note 2 6 3 2 3 5" xfId="26008" xr:uid="{00000000-0005-0000-0000-0000CB640000}"/>
    <cellStyle name="Note 2 6 3 2 4" xfId="26009" xr:uid="{00000000-0005-0000-0000-0000CC640000}"/>
    <cellStyle name="Note 2 6 3 2 4 2" xfId="26010" xr:uid="{00000000-0005-0000-0000-0000CD640000}"/>
    <cellStyle name="Note 2 6 3 2 4 2 2" xfId="26011" xr:uid="{00000000-0005-0000-0000-0000CE640000}"/>
    <cellStyle name="Note 2 6 3 2 4 2 3" xfId="26012" xr:uid="{00000000-0005-0000-0000-0000CF640000}"/>
    <cellStyle name="Note 2 6 3 2 4 2 4" xfId="26013" xr:uid="{00000000-0005-0000-0000-0000D0640000}"/>
    <cellStyle name="Note 2 6 3 2 4 2 5" xfId="26014" xr:uid="{00000000-0005-0000-0000-0000D1640000}"/>
    <cellStyle name="Note 2 6 3 2 4 2 6" xfId="26015" xr:uid="{00000000-0005-0000-0000-0000D2640000}"/>
    <cellStyle name="Note 2 6 3 2 4 2 7" xfId="26016" xr:uid="{00000000-0005-0000-0000-0000D3640000}"/>
    <cellStyle name="Note 2 6 3 2 4 3" xfId="26017" xr:uid="{00000000-0005-0000-0000-0000D4640000}"/>
    <cellStyle name="Note 2 6 3 2 4 4" xfId="26018" xr:uid="{00000000-0005-0000-0000-0000D5640000}"/>
    <cellStyle name="Note 2 6 3 2 4 5" xfId="26019" xr:uid="{00000000-0005-0000-0000-0000D6640000}"/>
    <cellStyle name="Note 2 6 3 2 5" xfId="26020" xr:uid="{00000000-0005-0000-0000-0000D7640000}"/>
    <cellStyle name="Note 2 6 3 2 5 2" xfId="26021" xr:uid="{00000000-0005-0000-0000-0000D8640000}"/>
    <cellStyle name="Note 2 6 3 2 5 3" xfId="26022" xr:uid="{00000000-0005-0000-0000-0000D9640000}"/>
    <cellStyle name="Note 2 6 3 2 5 4" xfId="26023" xr:uid="{00000000-0005-0000-0000-0000DA640000}"/>
    <cellStyle name="Note 2 6 3 2 5 5" xfId="26024" xr:uid="{00000000-0005-0000-0000-0000DB640000}"/>
    <cellStyle name="Note 2 6 3 2 5 6" xfId="26025" xr:uid="{00000000-0005-0000-0000-0000DC640000}"/>
    <cellStyle name="Note 2 6 3 2 5 7" xfId="26026" xr:uid="{00000000-0005-0000-0000-0000DD640000}"/>
    <cellStyle name="Note 2 6 3 2 5 8" xfId="26027" xr:uid="{00000000-0005-0000-0000-0000DE640000}"/>
    <cellStyle name="Note 2 6 3 2 6" xfId="26028" xr:uid="{00000000-0005-0000-0000-0000DF640000}"/>
    <cellStyle name="Note 2 6 3 2 6 2" xfId="26029" xr:uid="{00000000-0005-0000-0000-0000E0640000}"/>
    <cellStyle name="Note 2 6 3 2 6 3" xfId="26030" xr:uid="{00000000-0005-0000-0000-0000E1640000}"/>
    <cellStyle name="Note 2 6 3 2 6 4" xfId="26031" xr:uid="{00000000-0005-0000-0000-0000E2640000}"/>
    <cellStyle name="Note 2 6 3 2 6 5" xfId="26032" xr:uid="{00000000-0005-0000-0000-0000E3640000}"/>
    <cellStyle name="Note 2 6 3 2 6 6" xfId="26033" xr:uid="{00000000-0005-0000-0000-0000E4640000}"/>
    <cellStyle name="Note 2 6 3 2 6 7" xfId="26034" xr:uid="{00000000-0005-0000-0000-0000E5640000}"/>
    <cellStyle name="Note 2 6 3 2 7" xfId="26035" xr:uid="{00000000-0005-0000-0000-0000E6640000}"/>
    <cellStyle name="Note 2 6 3 2 7 2" xfId="26036" xr:uid="{00000000-0005-0000-0000-0000E7640000}"/>
    <cellStyle name="Note 2 6 3 2 7 3" xfId="26037" xr:uid="{00000000-0005-0000-0000-0000E8640000}"/>
    <cellStyle name="Note 2 6 3 2 7 4" xfId="26038" xr:uid="{00000000-0005-0000-0000-0000E9640000}"/>
    <cellStyle name="Note 2 6 3 2 7 5" xfId="26039" xr:uid="{00000000-0005-0000-0000-0000EA640000}"/>
    <cellStyle name="Note 2 6 3 2 8" xfId="26040" xr:uid="{00000000-0005-0000-0000-0000EB640000}"/>
    <cellStyle name="Note 2 6 3 2 8 2" xfId="26041" xr:uid="{00000000-0005-0000-0000-0000EC640000}"/>
    <cellStyle name="Note 2 6 3 2 8 3" xfId="26042" xr:uid="{00000000-0005-0000-0000-0000ED640000}"/>
    <cellStyle name="Note 2 6 3 2 8 4" xfId="26043" xr:uid="{00000000-0005-0000-0000-0000EE640000}"/>
    <cellStyle name="Note 2 6 3 2 8 5" xfId="26044" xr:uid="{00000000-0005-0000-0000-0000EF640000}"/>
    <cellStyle name="Note 2 6 3 2 9" xfId="26045" xr:uid="{00000000-0005-0000-0000-0000F0640000}"/>
    <cellStyle name="Note 2 6 3 2 9 2" xfId="26046" xr:uid="{00000000-0005-0000-0000-0000F1640000}"/>
    <cellStyle name="Note 2 6 3 2 9 3" xfId="26047" xr:uid="{00000000-0005-0000-0000-0000F2640000}"/>
    <cellStyle name="Note 2 6 3 2 9 4" xfId="26048" xr:uid="{00000000-0005-0000-0000-0000F3640000}"/>
    <cellStyle name="Note 2 6 3 2 9 5" xfId="26049" xr:uid="{00000000-0005-0000-0000-0000F4640000}"/>
    <cellStyle name="Note 2 6 3 3" xfId="26050" xr:uid="{00000000-0005-0000-0000-0000F5640000}"/>
    <cellStyle name="Note 2 6 3 3 10" xfId="26051" xr:uid="{00000000-0005-0000-0000-0000F6640000}"/>
    <cellStyle name="Note 2 6 3 3 2" xfId="26052" xr:uid="{00000000-0005-0000-0000-0000F7640000}"/>
    <cellStyle name="Note 2 6 3 3 2 2" xfId="26053" xr:uid="{00000000-0005-0000-0000-0000F8640000}"/>
    <cellStyle name="Note 2 6 3 3 2 2 2" xfId="26054" xr:uid="{00000000-0005-0000-0000-0000F9640000}"/>
    <cellStyle name="Note 2 6 3 3 2 2 3" xfId="26055" xr:uid="{00000000-0005-0000-0000-0000FA640000}"/>
    <cellStyle name="Note 2 6 3 3 2 2 4" xfId="26056" xr:uid="{00000000-0005-0000-0000-0000FB640000}"/>
    <cellStyle name="Note 2 6 3 3 2 2 5" xfId="26057" xr:uid="{00000000-0005-0000-0000-0000FC640000}"/>
    <cellStyle name="Note 2 6 3 3 2 2 6" xfId="26058" xr:uid="{00000000-0005-0000-0000-0000FD640000}"/>
    <cellStyle name="Note 2 6 3 3 2 2 7" xfId="26059" xr:uid="{00000000-0005-0000-0000-0000FE640000}"/>
    <cellStyle name="Note 2 6 3 3 2 3" xfId="26060" xr:uid="{00000000-0005-0000-0000-0000FF640000}"/>
    <cellStyle name="Note 2 6 3 3 2 4" xfId="26061" xr:uid="{00000000-0005-0000-0000-000000650000}"/>
    <cellStyle name="Note 2 6 3 3 3" xfId="26062" xr:uid="{00000000-0005-0000-0000-000001650000}"/>
    <cellStyle name="Note 2 6 3 3 3 2" xfId="26063" xr:uid="{00000000-0005-0000-0000-000002650000}"/>
    <cellStyle name="Note 2 6 3 3 3 2 2" xfId="26064" xr:uid="{00000000-0005-0000-0000-000003650000}"/>
    <cellStyle name="Note 2 6 3 3 3 2 3" xfId="26065" xr:uid="{00000000-0005-0000-0000-000004650000}"/>
    <cellStyle name="Note 2 6 3 3 3 2 4" xfId="26066" xr:uid="{00000000-0005-0000-0000-000005650000}"/>
    <cellStyle name="Note 2 6 3 3 3 2 5" xfId="26067" xr:uid="{00000000-0005-0000-0000-000006650000}"/>
    <cellStyle name="Note 2 6 3 3 3 2 6" xfId="26068" xr:uid="{00000000-0005-0000-0000-000007650000}"/>
    <cellStyle name="Note 2 6 3 3 3 2 7" xfId="26069" xr:uid="{00000000-0005-0000-0000-000008650000}"/>
    <cellStyle name="Note 2 6 3 3 3 3" xfId="26070" xr:uid="{00000000-0005-0000-0000-000009650000}"/>
    <cellStyle name="Note 2 6 3 3 3 4" xfId="26071" xr:uid="{00000000-0005-0000-0000-00000A650000}"/>
    <cellStyle name="Note 2 6 3 3 4" xfId="26072" xr:uid="{00000000-0005-0000-0000-00000B650000}"/>
    <cellStyle name="Note 2 6 3 3 4 2" xfId="26073" xr:uid="{00000000-0005-0000-0000-00000C650000}"/>
    <cellStyle name="Note 2 6 3 3 4 2 2" xfId="26074" xr:uid="{00000000-0005-0000-0000-00000D650000}"/>
    <cellStyle name="Note 2 6 3 3 4 2 3" xfId="26075" xr:uid="{00000000-0005-0000-0000-00000E650000}"/>
    <cellStyle name="Note 2 6 3 3 4 2 4" xfId="26076" xr:uid="{00000000-0005-0000-0000-00000F650000}"/>
    <cellStyle name="Note 2 6 3 3 4 2 5" xfId="26077" xr:uid="{00000000-0005-0000-0000-000010650000}"/>
    <cellStyle name="Note 2 6 3 3 4 2 6" xfId="26078" xr:uid="{00000000-0005-0000-0000-000011650000}"/>
    <cellStyle name="Note 2 6 3 3 4 2 7" xfId="26079" xr:uid="{00000000-0005-0000-0000-000012650000}"/>
    <cellStyle name="Note 2 6 3 3 4 3" xfId="26080" xr:uid="{00000000-0005-0000-0000-000013650000}"/>
    <cellStyle name="Note 2 6 3 3 4 4" xfId="26081" xr:uid="{00000000-0005-0000-0000-000014650000}"/>
    <cellStyle name="Note 2 6 3 3 5" xfId="26082" xr:uid="{00000000-0005-0000-0000-000015650000}"/>
    <cellStyle name="Note 2 6 3 3 5 2" xfId="26083" xr:uid="{00000000-0005-0000-0000-000016650000}"/>
    <cellStyle name="Note 2 6 3 3 5 3" xfId="26084" xr:uid="{00000000-0005-0000-0000-000017650000}"/>
    <cellStyle name="Note 2 6 3 3 5 4" xfId="26085" xr:uid="{00000000-0005-0000-0000-000018650000}"/>
    <cellStyle name="Note 2 6 3 3 5 5" xfId="26086" xr:uid="{00000000-0005-0000-0000-000019650000}"/>
    <cellStyle name="Note 2 6 3 3 5 6" xfId="26087" xr:uid="{00000000-0005-0000-0000-00001A650000}"/>
    <cellStyle name="Note 2 6 3 3 5 7" xfId="26088" xr:uid="{00000000-0005-0000-0000-00001B650000}"/>
    <cellStyle name="Note 2 6 3 3 5 8" xfId="26089" xr:uid="{00000000-0005-0000-0000-00001C650000}"/>
    <cellStyle name="Note 2 6 3 3 6" xfId="26090" xr:uid="{00000000-0005-0000-0000-00001D650000}"/>
    <cellStyle name="Note 2 6 3 3 6 2" xfId="26091" xr:uid="{00000000-0005-0000-0000-00001E650000}"/>
    <cellStyle name="Note 2 6 3 3 6 3" xfId="26092" xr:uid="{00000000-0005-0000-0000-00001F650000}"/>
    <cellStyle name="Note 2 6 3 3 6 4" xfId="26093" xr:uid="{00000000-0005-0000-0000-000020650000}"/>
    <cellStyle name="Note 2 6 3 3 6 5" xfId="26094" xr:uid="{00000000-0005-0000-0000-000021650000}"/>
    <cellStyle name="Note 2 6 3 3 6 6" xfId="26095" xr:uid="{00000000-0005-0000-0000-000022650000}"/>
    <cellStyle name="Note 2 6 3 3 6 7" xfId="26096" xr:uid="{00000000-0005-0000-0000-000023650000}"/>
    <cellStyle name="Note 2 6 3 3 7" xfId="26097" xr:uid="{00000000-0005-0000-0000-000024650000}"/>
    <cellStyle name="Note 2 6 3 3 8" xfId="26098" xr:uid="{00000000-0005-0000-0000-000025650000}"/>
    <cellStyle name="Note 2 6 3 3 9" xfId="26099" xr:uid="{00000000-0005-0000-0000-000026650000}"/>
    <cellStyle name="Note 2 6 3 4" xfId="26100" xr:uid="{00000000-0005-0000-0000-000027650000}"/>
    <cellStyle name="Note 2 6 3 4 2" xfId="26101" xr:uid="{00000000-0005-0000-0000-000028650000}"/>
    <cellStyle name="Note 2 6 3 4 2 2" xfId="26102" xr:uid="{00000000-0005-0000-0000-000029650000}"/>
    <cellStyle name="Note 2 6 3 4 2 3" xfId="26103" xr:uid="{00000000-0005-0000-0000-00002A650000}"/>
    <cellStyle name="Note 2 6 3 4 2 4" xfId="26104" xr:uid="{00000000-0005-0000-0000-00002B650000}"/>
    <cellStyle name="Note 2 6 3 4 2 5" xfId="26105" xr:uid="{00000000-0005-0000-0000-00002C650000}"/>
    <cellStyle name="Note 2 6 3 4 2 6" xfId="26106" xr:uid="{00000000-0005-0000-0000-00002D650000}"/>
    <cellStyle name="Note 2 6 3 4 2 7" xfId="26107" xr:uid="{00000000-0005-0000-0000-00002E650000}"/>
    <cellStyle name="Note 2 6 3 4 3" xfId="26108" xr:uid="{00000000-0005-0000-0000-00002F650000}"/>
    <cellStyle name="Note 2 6 3 4 4" xfId="26109" xr:uid="{00000000-0005-0000-0000-000030650000}"/>
    <cellStyle name="Note 2 6 3 4 5" xfId="26110" xr:uid="{00000000-0005-0000-0000-000031650000}"/>
    <cellStyle name="Note 2 6 3 5" xfId="26111" xr:uid="{00000000-0005-0000-0000-000032650000}"/>
    <cellStyle name="Note 2 6 3 5 2" xfId="26112" xr:uid="{00000000-0005-0000-0000-000033650000}"/>
    <cellStyle name="Note 2 6 3 5 2 2" xfId="26113" xr:uid="{00000000-0005-0000-0000-000034650000}"/>
    <cellStyle name="Note 2 6 3 5 2 3" xfId="26114" xr:uid="{00000000-0005-0000-0000-000035650000}"/>
    <cellStyle name="Note 2 6 3 5 2 4" xfId="26115" xr:uid="{00000000-0005-0000-0000-000036650000}"/>
    <cellStyle name="Note 2 6 3 5 2 5" xfId="26116" xr:uid="{00000000-0005-0000-0000-000037650000}"/>
    <cellStyle name="Note 2 6 3 5 2 6" xfId="26117" xr:uid="{00000000-0005-0000-0000-000038650000}"/>
    <cellStyle name="Note 2 6 3 5 2 7" xfId="26118" xr:uid="{00000000-0005-0000-0000-000039650000}"/>
    <cellStyle name="Note 2 6 3 5 3" xfId="26119" xr:uid="{00000000-0005-0000-0000-00003A650000}"/>
    <cellStyle name="Note 2 6 3 5 4" xfId="26120" xr:uid="{00000000-0005-0000-0000-00003B650000}"/>
    <cellStyle name="Note 2 6 3 5 5" xfId="26121" xr:uid="{00000000-0005-0000-0000-00003C650000}"/>
    <cellStyle name="Note 2 6 3 6" xfId="26122" xr:uid="{00000000-0005-0000-0000-00003D650000}"/>
    <cellStyle name="Note 2 6 3 6 2" xfId="26123" xr:uid="{00000000-0005-0000-0000-00003E650000}"/>
    <cellStyle name="Note 2 6 3 6 2 2" xfId="26124" xr:uid="{00000000-0005-0000-0000-00003F650000}"/>
    <cellStyle name="Note 2 6 3 6 2 3" xfId="26125" xr:uid="{00000000-0005-0000-0000-000040650000}"/>
    <cellStyle name="Note 2 6 3 6 2 4" xfId="26126" xr:uid="{00000000-0005-0000-0000-000041650000}"/>
    <cellStyle name="Note 2 6 3 6 2 5" xfId="26127" xr:uid="{00000000-0005-0000-0000-000042650000}"/>
    <cellStyle name="Note 2 6 3 6 2 6" xfId="26128" xr:uid="{00000000-0005-0000-0000-000043650000}"/>
    <cellStyle name="Note 2 6 3 6 2 7" xfId="26129" xr:uid="{00000000-0005-0000-0000-000044650000}"/>
    <cellStyle name="Note 2 6 3 6 3" xfId="26130" xr:uid="{00000000-0005-0000-0000-000045650000}"/>
    <cellStyle name="Note 2 6 3 6 4" xfId="26131" xr:uid="{00000000-0005-0000-0000-000046650000}"/>
    <cellStyle name="Note 2 6 3 6 5" xfId="26132" xr:uid="{00000000-0005-0000-0000-000047650000}"/>
    <cellStyle name="Note 2 6 3 7" xfId="26133" xr:uid="{00000000-0005-0000-0000-000048650000}"/>
    <cellStyle name="Note 2 6 3 7 2" xfId="26134" xr:uid="{00000000-0005-0000-0000-000049650000}"/>
    <cellStyle name="Note 2 6 3 7 2 2" xfId="26135" xr:uid="{00000000-0005-0000-0000-00004A650000}"/>
    <cellStyle name="Note 2 6 3 7 2 3" xfId="26136" xr:uid="{00000000-0005-0000-0000-00004B650000}"/>
    <cellStyle name="Note 2 6 3 7 2 4" xfId="26137" xr:uid="{00000000-0005-0000-0000-00004C650000}"/>
    <cellStyle name="Note 2 6 3 7 2 5" xfId="26138" xr:uid="{00000000-0005-0000-0000-00004D650000}"/>
    <cellStyle name="Note 2 6 3 7 2 6" xfId="26139" xr:uid="{00000000-0005-0000-0000-00004E650000}"/>
    <cellStyle name="Note 2 6 3 7 2 7" xfId="26140" xr:uid="{00000000-0005-0000-0000-00004F650000}"/>
    <cellStyle name="Note 2 6 3 7 3" xfId="26141" xr:uid="{00000000-0005-0000-0000-000050650000}"/>
    <cellStyle name="Note 2 6 3 7 4" xfId="26142" xr:uid="{00000000-0005-0000-0000-000051650000}"/>
    <cellStyle name="Note 2 6 3 7 5" xfId="26143" xr:uid="{00000000-0005-0000-0000-000052650000}"/>
    <cellStyle name="Note 2 6 3 8" xfId="26144" xr:uid="{00000000-0005-0000-0000-000053650000}"/>
    <cellStyle name="Note 2 6 3 8 2" xfId="26145" xr:uid="{00000000-0005-0000-0000-000054650000}"/>
    <cellStyle name="Note 2 6 3 8 3" xfId="26146" xr:uid="{00000000-0005-0000-0000-000055650000}"/>
    <cellStyle name="Note 2 6 3 8 4" xfId="26147" xr:uid="{00000000-0005-0000-0000-000056650000}"/>
    <cellStyle name="Note 2 6 3 8 5" xfId="26148" xr:uid="{00000000-0005-0000-0000-000057650000}"/>
    <cellStyle name="Note 2 6 3 8 6" xfId="26149" xr:uid="{00000000-0005-0000-0000-000058650000}"/>
    <cellStyle name="Note 2 6 3 8 7" xfId="26150" xr:uid="{00000000-0005-0000-0000-000059650000}"/>
    <cellStyle name="Note 2 6 3 8 8" xfId="26151" xr:uid="{00000000-0005-0000-0000-00005A650000}"/>
    <cellStyle name="Note 2 6 3 9" xfId="26152" xr:uid="{00000000-0005-0000-0000-00005B650000}"/>
    <cellStyle name="Note 2 6 3 9 2" xfId="26153" xr:uid="{00000000-0005-0000-0000-00005C650000}"/>
    <cellStyle name="Note 2 6 3 9 3" xfId="26154" xr:uid="{00000000-0005-0000-0000-00005D650000}"/>
    <cellStyle name="Note 2 6 3 9 4" xfId="26155" xr:uid="{00000000-0005-0000-0000-00005E650000}"/>
    <cellStyle name="Note 2 6 3 9 5" xfId="26156" xr:uid="{00000000-0005-0000-0000-00005F650000}"/>
    <cellStyle name="Note 2 6 3 9 6" xfId="26157" xr:uid="{00000000-0005-0000-0000-000060650000}"/>
    <cellStyle name="Note 2 6 3 9 7" xfId="26158" xr:uid="{00000000-0005-0000-0000-000061650000}"/>
    <cellStyle name="Note 2 6 4" xfId="26159" xr:uid="{00000000-0005-0000-0000-000062650000}"/>
    <cellStyle name="Note 2 6 4 10" xfId="26160" xr:uid="{00000000-0005-0000-0000-000063650000}"/>
    <cellStyle name="Note 2 6 4 10 2" xfId="26161" xr:uid="{00000000-0005-0000-0000-000064650000}"/>
    <cellStyle name="Note 2 6 4 10 3" xfId="26162" xr:uid="{00000000-0005-0000-0000-000065650000}"/>
    <cellStyle name="Note 2 6 4 10 4" xfId="26163" xr:uid="{00000000-0005-0000-0000-000066650000}"/>
    <cellStyle name="Note 2 6 4 10 5" xfId="26164" xr:uid="{00000000-0005-0000-0000-000067650000}"/>
    <cellStyle name="Note 2 6 4 11" xfId="26165" xr:uid="{00000000-0005-0000-0000-000068650000}"/>
    <cellStyle name="Note 2 6 4 11 2" xfId="26166" xr:uid="{00000000-0005-0000-0000-000069650000}"/>
    <cellStyle name="Note 2 6 4 11 3" xfId="26167" xr:uid="{00000000-0005-0000-0000-00006A650000}"/>
    <cellStyle name="Note 2 6 4 11 4" xfId="26168" xr:uid="{00000000-0005-0000-0000-00006B650000}"/>
    <cellStyle name="Note 2 6 4 11 5" xfId="26169" xr:uid="{00000000-0005-0000-0000-00006C650000}"/>
    <cellStyle name="Note 2 6 4 12" xfId="26170" xr:uid="{00000000-0005-0000-0000-00006D650000}"/>
    <cellStyle name="Note 2 6 4 12 2" xfId="26171" xr:uid="{00000000-0005-0000-0000-00006E650000}"/>
    <cellStyle name="Note 2 6 4 12 3" xfId="26172" xr:uid="{00000000-0005-0000-0000-00006F650000}"/>
    <cellStyle name="Note 2 6 4 12 4" xfId="26173" xr:uid="{00000000-0005-0000-0000-000070650000}"/>
    <cellStyle name="Note 2 6 4 12 5" xfId="26174" xr:uid="{00000000-0005-0000-0000-000071650000}"/>
    <cellStyle name="Note 2 6 4 13" xfId="26175" xr:uid="{00000000-0005-0000-0000-000072650000}"/>
    <cellStyle name="Note 2 6 4 13 2" xfId="26176" xr:uid="{00000000-0005-0000-0000-000073650000}"/>
    <cellStyle name="Note 2 6 4 13 3" xfId="26177" xr:uid="{00000000-0005-0000-0000-000074650000}"/>
    <cellStyle name="Note 2 6 4 13 4" xfId="26178" xr:uid="{00000000-0005-0000-0000-000075650000}"/>
    <cellStyle name="Note 2 6 4 13 5" xfId="26179" xr:uid="{00000000-0005-0000-0000-000076650000}"/>
    <cellStyle name="Note 2 6 4 14" xfId="26180" xr:uid="{00000000-0005-0000-0000-000077650000}"/>
    <cellStyle name="Note 2 6 4 14 2" xfId="26181" xr:uid="{00000000-0005-0000-0000-000078650000}"/>
    <cellStyle name="Note 2 6 4 14 3" xfId="26182" xr:uid="{00000000-0005-0000-0000-000079650000}"/>
    <cellStyle name="Note 2 6 4 14 4" xfId="26183" xr:uid="{00000000-0005-0000-0000-00007A650000}"/>
    <cellStyle name="Note 2 6 4 14 5" xfId="26184" xr:uid="{00000000-0005-0000-0000-00007B650000}"/>
    <cellStyle name="Note 2 6 4 15" xfId="26185" xr:uid="{00000000-0005-0000-0000-00007C650000}"/>
    <cellStyle name="Note 2 6 4 15 2" xfId="26186" xr:uid="{00000000-0005-0000-0000-00007D650000}"/>
    <cellStyle name="Note 2 6 4 15 3" xfId="26187" xr:uid="{00000000-0005-0000-0000-00007E650000}"/>
    <cellStyle name="Note 2 6 4 15 4" xfId="26188" xr:uid="{00000000-0005-0000-0000-00007F650000}"/>
    <cellStyle name="Note 2 6 4 15 5" xfId="26189" xr:uid="{00000000-0005-0000-0000-000080650000}"/>
    <cellStyle name="Note 2 6 4 16" xfId="26190" xr:uid="{00000000-0005-0000-0000-000081650000}"/>
    <cellStyle name="Note 2 6 4 16 2" xfId="26191" xr:uid="{00000000-0005-0000-0000-000082650000}"/>
    <cellStyle name="Note 2 6 4 16 3" xfId="26192" xr:uid="{00000000-0005-0000-0000-000083650000}"/>
    <cellStyle name="Note 2 6 4 16 4" xfId="26193" xr:uid="{00000000-0005-0000-0000-000084650000}"/>
    <cellStyle name="Note 2 6 4 16 5" xfId="26194" xr:uid="{00000000-0005-0000-0000-000085650000}"/>
    <cellStyle name="Note 2 6 4 17" xfId="26195" xr:uid="{00000000-0005-0000-0000-000086650000}"/>
    <cellStyle name="Note 2 6 4 17 2" xfId="26196" xr:uid="{00000000-0005-0000-0000-000087650000}"/>
    <cellStyle name="Note 2 6 4 17 3" xfId="26197" xr:uid="{00000000-0005-0000-0000-000088650000}"/>
    <cellStyle name="Note 2 6 4 17 4" xfId="26198" xr:uid="{00000000-0005-0000-0000-000089650000}"/>
    <cellStyle name="Note 2 6 4 17 5" xfId="26199" xr:uid="{00000000-0005-0000-0000-00008A650000}"/>
    <cellStyle name="Note 2 6 4 18" xfId="26200" xr:uid="{00000000-0005-0000-0000-00008B650000}"/>
    <cellStyle name="Note 2 6 4 2" xfId="26201" xr:uid="{00000000-0005-0000-0000-00008C650000}"/>
    <cellStyle name="Note 2 6 4 2 10" xfId="26202" xr:uid="{00000000-0005-0000-0000-00008D650000}"/>
    <cellStyle name="Note 2 6 4 2 10 2" xfId="26203" xr:uid="{00000000-0005-0000-0000-00008E650000}"/>
    <cellStyle name="Note 2 6 4 2 10 3" xfId="26204" xr:uid="{00000000-0005-0000-0000-00008F650000}"/>
    <cellStyle name="Note 2 6 4 2 10 4" xfId="26205" xr:uid="{00000000-0005-0000-0000-000090650000}"/>
    <cellStyle name="Note 2 6 4 2 10 5" xfId="26206" xr:uid="{00000000-0005-0000-0000-000091650000}"/>
    <cellStyle name="Note 2 6 4 2 11" xfId="26207" xr:uid="{00000000-0005-0000-0000-000092650000}"/>
    <cellStyle name="Note 2 6 4 2 11 2" xfId="26208" xr:uid="{00000000-0005-0000-0000-000093650000}"/>
    <cellStyle name="Note 2 6 4 2 11 3" xfId="26209" xr:uid="{00000000-0005-0000-0000-000094650000}"/>
    <cellStyle name="Note 2 6 4 2 11 4" xfId="26210" xr:uid="{00000000-0005-0000-0000-000095650000}"/>
    <cellStyle name="Note 2 6 4 2 11 5" xfId="26211" xr:uid="{00000000-0005-0000-0000-000096650000}"/>
    <cellStyle name="Note 2 6 4 2 12" xfId="26212" xr:uid="{00000000-0005-0000-0000-000097650000}"/>
    <cellStyle name="Note 2 6 4 2 12 2" xfId="26213" xr:uid="{00000000-0005-0000-0000-000098650000}"/>
    <cellStyle name="Note 2 6 4 2 12 3" xfId="26214" xr:uid="{00000000-0005-0000-0000-000099650000}"/>
    <cellStyle name="Note 2 6 4 2 12 4" xfId="26215" xr:uid="{00000000-0005-0000-0000-00009A650000}"/>
    <cellStyle name="Note 2 6 4 2 12 5" xfId="26216" xr:uid="{00000000-0005-0000-0000-00009B650000}"/>
    <cellStyle name="Note 2 6 4 2 13" xfId="26217" xr:uid="{00000000-0005-0000-0000-00009C650000}"/>
    <cellStyle name="Note 2 6 4 2 13 2" xfId="26218" xr:uid="{00000000-0005-0000-0000-00009D650000}"/>
    <cellStyle name="Note 2 6 4 2 13 3" xfId="26219" xr:uid="{00000000-0005-0000-0000-00009E650000}"/>
    <cellStyle name="Note 2 6 4 2 13 4" xfId="26220" xr:uid="{00000000-0005-0000-0000-00009F650000}"/>
    <cellStyle name="Note 2 6 4 2 13 5" xfId="26221" xr:uid="{00000000-0005-0000-0000-0000A0650000}"/>
    <cellStyle name="Note 2 6 4 2 14" xfId="26222" xr:uid="{00000000-0005-0000-0000-0000A1650000}"/>
    <cellStyle name="Note 2 6 4 2 14 2" xfId="26223" xr:uid="{00000000-0005-0000-0000-0000A2650000}"/>
    <cellStyle name="Note 2 6 4 2 14 3" xfId="26224" xr:uid="{00000000-0005-0000-0000-0000A3650000}"/>
    <cellStyle name="Note 2 6 4 2 14 4" xfId="26225" xr:uid="{00000000-0005-0000-0000-0000A4650000}"/>
    <cellStyle name="Note 2 6 4 2 14 5" xfId="26226" xr:uid="{00000000-0005-0000-0000-0000A5650000}"/>
    <cellStyle name="Note 2 6 4 2 15" xfId="26227" xr:uid="{00000000-0005-0000-0000-0000A6650000}"/>
    <cellStyle name="Note 2 6 4 2 15 2" xfId="26228" xr:uid="{00000000-0005-0000-0000-0000A7650000}"/>
    <cellStyle name="Note 2 6 4 2 15 3" xfId="26229" xr:uid="{00000000-0005-0000-0000-0000A8650000}"/>
    <cellStyle name="Note 2 6 4 2 15 4" xfId="26230" xr:uid="{00000000-0005-0000-0000-0000A9650000}"/>
    <cellStyle name="Note 2 6 4 2 15 5" xfId="26231" xr:uid="{00000000-0005-0000-0000-0000AA650000}"/>
    <cellStyle name="Note 2 6 4 2 16" xfId="26232" xr:uid="{00000000-0005-0000-0000-0000AB650000}"/>
    <cellStyle name="Note 2 6 4 2 16 2" xfId="26233" xr:uid="{00000000-0005-0000-0000-0000AC650000}"/>
    <cellStyle name="Note 2 6 4 2 16 3" xfId="26234" xr:uid="{00000000-0005-0000-0000-0000AD650000}"/>
    <cellStyle name="Note 2 6 4 2 16 4" xfId="26235" xr:uid="{00000000-0005-0000-0000-0000AE650000}"/>
    <cellStyle name="Note 2 6 4 2 16 5" xfId="26236" xr:uid="{00000000-0005-0000-0000-0000AF650000}"/>
    <cellStyle name="Note 2 6 4 2 17" xfId="26237" xr:uid="{00000000-0005-0000-0000-0000B0650000}"/>
    <cellStyle name="Note 2 6 4 2 17 2" xfId="26238" xr:uid="{00000000-0005-0000-0000-0000B1650000}"/>
    <cellStyle name="Note 2 6 4 2 17 3" xfId="26239" xr:uid="{00000000-0005-0000-0000-0000B2650000}"/>
    <cellStyle name="Note 2 6 4 2 17 4" xfId="26240" xr:uid="{00000000-0005-0000-0000-0000B3650000}"/>
    <cellStyle name="Note 2 6 4 2 17 5" xfId="26241" xr:uid="{00000000-0005-0000-0000-0000B4650000}"/>
    <cellStyle name="Note 2 6 4 2 18" xfId="26242" xr:uid="{00000000-0005-0000-0000-0000B5650000}"/>
    <cellStyle name="Note 2 6 4 2 2" xfId="26243" xr:uid="{00000000-0005-0000-0000-0000B6650000}"/>
    <cellStyle name="Note 2 6 4 2 2 2" xfId="26244" xr:uid="{00000000-0005-0000-0000-0000B7650000}"/>
    <cellStyle name="Note 2 6 4 2 2 2 2" xfId="26245" xr:uid="{00000000-0005-0000-0000-0000B8650000}"/>
    <cellStyle name="Note 2 6 4 2 2 2 3" xfId="26246" xr:uid="{00000000-0005-0000-0000-0000B9650000}"/>
    <cellStyle name="Note 2 6 4 2 2 2 4" xfId="26247" xr:uid="{00000000-0005-0000-0000-0000BA650000}"/>
    <cellStyle name="Note 2 6 4 2 2 2 5" xfId="26248" xr:uid="{00000000-0005-0000-0000-0000BB650000}"/>
    <cellStyle name="Note 2 6 4 2 2 2 6" xfId="26249" xr:uid="{00000000-0005-0000-0000-0000BC650000}"/>
    <cellStyle name="Note 2 6 4 2 2 2 7" xfId="26250" xr:uid="{00000000-0005-0000-0000-0000BD650000}"/>
    <cellStyle name="Note 2 6 4 2 2 3" xfId="26251" xr:uid="{00000000-0005-0000-0000-0000BE650000}"/>
    <cellStyle name="Note 2 6 4 2 2 4" xfId="26252" xr:uid="{00000000-0005-0000-0000-0000BF650000}"/>
    <cellStyle name="Note 2 6 4 2 2 5" xfId="26253" xr:uid="{00000000-0005-0000-0000-0000C0650000}"/>
    <cellStyle name="Note 2 6 4 2 3" xfId="26254" xr:uid="{00000000-0005-0000-0000-0000C1650000}"/>
    <cellStyle name="Note 2 6 4 2 3 2" xfId="26255" xr:uid="{00000000-0005-0000-0000-0000C2650000}"/>
    <cellStyle name="Note 2 6 4 2 3 2 2" xfId="26256" xr:uid="{00000000-0005-0000-0000-0000C3650000}"/>
    <cellStyle name="Note 2 6 4 2 3 2 3" xfId="26257" xr:uid="{00000000-0005-0000-0000-0000C4650000}"/>
    <cellStyle name="Note 2 6 4 2 3 2 4" xfId="26258" xr:uid="{00000000-0005-0000-0000-0000C5650000}"/>
    <cellStyle name="Note 2 6 4 2 3 2 5" xfId="26259" xr:uid="{00000000-0005-0000-0000-0000C6650000}"/>
    <cellStyle name="Note 2 6 4 2 3 2 6" xfId="26260" xr:uid="{00000000-0005-0000-0000-0000C7650000}"/>
    <cellStyle name="Note 2 6 4 2 3 2 7" xfId="26261" xr:uid="{00000000-0005-0000-0000-0000C8650000}"/>
    <cellStyle name="Note 2 6 4 2 3 3" xfId="26262" xr:uid="{00000000-0005-0000-0000-0000C9650000}"/>
    <cellStyle name="Note 2 6 4 2 3 4" xfId="26263" xr:uid="{00000000-0005-0000-0000-0000CA650000}"/>
    <cellStyle name="Note 2 6 4 2 3 5" xfId="26264" xr:uid="{00000000-0005-0000-0000-0000CB650000}"/>
    <cellStyle name="Note 2 6 4 2 4" xfId="26265" xr:uid="{00000000-0005-0000-0000-0000CC650000}"/>
    <cellStyle name="Note 2 6 4 2 4 2" xfId="26266" xr:uid="{00000000-0005-0000-0000-0000CD650000}"/>
    <cellStyle name="Note 2 6 4 2 4 2 2" xfId="26267" xr:uid="{00000000-0005-0000-0000-0000CE650000}"/>
    <cellStyle name="Note 2 6 4 2 4 2 3" xfId="26268" xr:uid="{00000000-0005-0000-0000-0000CF650000}"/>
    <cellStyle name="Note 2 6 4 2 4 2 4" xfId="26269" xr:uid="{00000000-0005-0000-0000-0000D0650000}"/>
    <cellStyle name="Note 2 6 4 2 4 2 5" xfId="26270" xr:uid="{00000000-0005-0000-0000-0000D1650000}"/>
    <cellStyle name="Note 2 6 4 2 4 2 6" xfId="26271" xr:uid="{00000000-0005-0000-0000-0000D2650000}"/>
    <cellStyle name="Note 2 6 4 2 4 2 7" xfId="26272" xr:uid="{00000000-0005-0000-0000-0000D3650000}"/>
    <cellStyle name="Note 2 6 4 2 4 3" xfId="26273" xr:uid="{00000000-0005-0000-0000-0000D4650000}"/>
    <cellStyle name="Note 2 6 4 2 4 4" xfId="26274" xr:uid="{00000000-0005-0000-0000-0000D5650000}"/>
    <cellStyle name="Note 2 6 4 2 4 5" xfId="26275" xr:uid="{00000000-0005-0000-0000-0000D6650000}"/>
    <cellStyle name="Note 2 6 4 2 5" xfId="26276" xr:uid="{00000000-0005-0000-0000-0000D7650000}"/>
    <cellStyle name="Note 2 6 4 2 5 2" xfId="26277" xr:uid="{00000000-0005-0000-0000-0000D8650000}"/>
    <cellStyle name="Note 2 6 4 2 5 3" xfId="26278" xr:uid="{00000000-0005-0000-0000-0000D9650000}"/>
    <cellStyle name="Note 2 6 4 2 5 4" xfId="26279" xr:uid="{00000000-0005-0000-0000-0000DA650000}"/>
    <cellStyle name="Note 2 6 4 2 5 5" xfId="26280" xr:uid="{00000000-0005-0000-0000-0000DB650000}"/>
    <cellStyle name="Note 2 6 4 2 5 6" xfId="26281" xr:uid="{00000000-0005-0000-0000-0000DC650000}"/>
    <cellStyle name="Note 2 6 4 2 5 7" xfId="26282" xr:uid="{00000000-0005-0000-0000-0000DD650000}"/>
    <cellStyle name="Note 2 6 4 2 5 8" xfId="26283" xr:uid="{00000000-0005-0000-0000-0000DE650000}"/>
    <cellStyle name="Note 2 6 4 2 6" xfId="26284" xr:uid="{00000000-0005-0000-0000-0000DF650000}"/>
    <cellStyle name="Note 2 6 4 2 6 2" xfId="26285" xr:uid="{00000000-0005-0000-0000-0000E0650000}"/>
    <cellStyle name="Note 2 6 4 2 6 3" xfId="26286" xr:uid="{00000000-0005-0000-0000-0000E1650000}"/>
    <cellStyle name="Note 2 6 4 2 6 4" xfId="26287" xr:uid="{00000000-0005-0000-0000-0000E2650000}"/>
    <cellStyle name="Note 2 6 4 2 6 5" xfId="26288" xr:uid="{00000000-0005-0000-0000-0000E3650000}"/>
    <cellStyle name="Note 2 6 4 2 6 6" xfId="26289" xr:uid="{00000000-0005-0000-0000-0000E4650000}"/>
    <cellStyle name="Note 2 6 4 2 6 7" xfId="26290" xr:uid="{00000000-0005-0000-0000-0000E5650000}"/>
    <cellStyle name="Note 2 6 4 2 7" xfId="26291" xr:uid="{00000000-0005-0000-0000-0000E6650000}"/>
    <cellStyle name="Note 2 6 4 2 7 2" xfId="26292" xr:uid="{00000000-0005-0000-0000-0000E7650000}"/>
    <cellStyle name="Note 2 6 4 2 7 3" xfId="26293" xr:uid="{00000000-0005-0000-0000-0000E8650000}"/>
    <cellStyle name="Note 2 6 4 2 7 4" xfId="26294" xr:uid="{00000000-0005-0000-0000-0000E9650000}"/>
    <cellStyle name="Note 2 6 4 2 7 5" xfId="26295" xr:uid="{00000000-0005-0000-0000-0000EA650000}"/>
    <cellStyle name="Note 2 6 4 2 8" xfId="26296" xr:uid="{00000000-0005-0000-0000-0000EB650000}"/>
    <cellStyle name="Note 2 6 4 2 8 2" xfId="26297" xr:uid="{00000000-0005-0000-0000-0000EC650000}"/>
    <cellStyle name="Note 2 6 4 2 8 3" xfId="26298" xr:uid="{00000000-0005-0000-0000-0000ED650000}"/>
    <cellStyle name="Note 2 6 4 2 8 4" xfId="26299" xr:uid="{00000000-0005-0000-0000-0000EE650000}"/>
    <cellStyle name="Note 2 6 4 2 8 5" xfId="26300" xr:uid="{00000000-0005-0000-0000-0000EF650000}"/>
    <cellStyle name="Note 2 6 4 2 9" xfId="26301" xr:uid="{00000000-0005-0000-0000-0000F0650000}"/>
    <cellStyle name="Note 2 6 4 2 9 2" xfId="26302" xr:uid="{00000000-0005-0000-0000-0000F1650000}"/>
    <cellStyle name="Note 2 6 4 2 9 3" xfId="26303" xr:uid="{00000000-0005-0000-0000-0000F2650000}"/>
    <cellStyle name="Note 2 6 4 2 9 4" xfId="26304" xr:uid="{00000000-0005-0000-0000-0000F3650000}"/>
    <cellStyle name="Note 2 6 4 2 9 5" xfId="26305" xr:uid="{00000000-0005-0000-0000-0000F4650000}"/>
    <cellStyle name="Note 2 6 4 3" xfId="26306" xr:uid="{00000000-0005-0000-0000-0000F5650000}"/>
    <cellStyle name="Note 2 6 4 3 10" xfId="26307" xr:uid="{00000000-0005-0000-0000-0000F6650000}"/>
    <cellStyle name="Note 2 6 4 3 2" xfId="26308" xr:uid="{00000000-0005-0000-0000-0000F7650000}"/>
    <cellStyle name="Note 2 6 4 3 2 2" xfId="26309" xr:uid="{00000000-0005-0000-0000-0000F8650000}"/>
    <cellStyle name="Note 2 6 4 3 2 2 2" xfId="26310" xr:uid="{00000000-0005-0000-0000-0000F9650000}"/>
    <cellStyle name="Note 2 6 4 3 2 2 3" xfId="26311" xr:uid="{00000000-0005-0000-0000-0000FA650000}"/>
    <cellStyle name="Note 2 6 4 3 2 2 4" xfId="26312" xr:uid="{00000000-0005-0000-0000-0000FB650000}"/>
    <cellStyle name="Note 2 6 4 3 2 2 5" xfId="26313" xr:uid="{00000000-0005-0000-0000-0000FC650000}"/>
    <cellStyle name="Note 2 6 4 3 2 2 6" xfId="26314" xr:uid="{00000000-0005-0000-0000-0000FD650000}"/>
    <cellStyle name="Note 2 6 4 3 2 2 7" xfId="26315" xr:uid="{00000000-0005-0000-0000-0000FE650000}"/>
    <cellStyle name="Note 2 6 4 3 2 3" xfId="26316" xr:uid="{00000000-0005-0000-0000-0000FF650000}"/>
    <cellStyle name="Note 2 6 4 3 2 4" xfId="26317" xr:uid="{00000000-0005-0000-0000-000000660000}"/>
    <cellStyle name="Note 2 6 4 3 3" xfId="26318" xr:uid="{00000000-0005-0000-0000-000001660000}"/>
    <cellStyle name="Note 2 6 4 3 3 2" xfId="26319" xr:uid="{00000000-0005-0000-0000-000002660000}"/>
    <cellStyle name="Note 2 6 4 3 3 2 2" xfId="26320" xr:uid="{00000000-0005-0000-0000-000003660000}"/>
    <cellStyle name="Note 2 6 4 3 3 2 3" xfId="26321" xr:uid="{00000000-0005-0000-0000-000004660000}"/>
    <cellStyle name="Note 2 6 4 3 3 2 4" xfId="26322" xr:uid="{00000000-0005-0000-0000-000005660000}"/>
    <cellStyle name="Note 2 6 4 3 3 2 5" xfId="26323" xr:uid="{00000000-0005-0000-0000-000006660000}"/>
    <cellStyle name="Note 2 6 4 3 3 2 6" xfId="26324" xr:uid="{00000000-0005-0000-0000-000007660000}"/>
    <cellStyle name="Note 2 6 4 3 3 2 7" xfId="26325" xr:uid="{00000000-0005-0000-0000-000008660000}"/>
    <cellStyle name="Note 2 6 4 3 3 3" xfId="26326" xr:uid="{00000000-0005-0000-0000-000009660000}"/>
    <cellStyle name="Note 2 6 4 3 3 4" xfId="26327" xr:uid="{00000000-0005-0000-0000-00000A660000}"/>
    <cellStyle name="Note 2 6 4 3 4" xfId="26328" xr:uid="{00000000-0005-0000-0000-00000B660000}"/>
    <cellStyle name="Note 2 6 4 3 4 2" xfId="26329" xr:uid="{00000000-0005-0000-0000-00000C660000}"/>
    <cellStyle name="Note 2 6 4 3 4 2 2" xfId="26330" xr:uid="{00000000-0005-0000-0000-00000D660000}"/>
    <cellStyle name="Note 2 6 4 3 4 2 3" xfId="26331" xr:uid="{00000000-0005-0000-0000-00000E660000}"/>
    <cellStyle name="Note 2 6 4 3 4 2 4" xfId="26332" xr:uid="{00000000-0005-0000-0000-00000F660000}"/>
    <cellStyle name="Note 2 6 4 3 4 2 5" xfId="26333" xr:uid="{00000000-0005-0000-0000-000010660000}"/>
    <cellStyle name="Note 2 6 4 3 4 2 6" xfId="26334" xr:uid="{00000000-0005-0000-0000-000011660000}"/>
    <cellStyle name="Note 2 6 4 3 4 2 7" xfId="26335" xr:uid="{00000000-0005-0000-0000-000012660000}"/>
    <cellStyle name="Note 2 6 4 3 4 3" xfId="26336" xr:uid="{00000000-0005-0000-0000-000013660000}"/>
    <cellStyle name="Note 2 6 4 3 4 4" xfId="26337" xr:uid="{00000000-0005-0000-0000-000014660000}"/>
    <cellStyle name="Note 2 6 4 3 5" xfId="26338" xr:uid="{00000000-0005-0000-0000-000015660000}"/>
    <cellStyle name="Note 2 6 4 3 5 2" xfId="26339" xr:uid="{00000000-0005-0000-0000-000016660000}"/>
    <cellStyle name="Note 2 6 4 3 5 3" xfId="26340" xr:uid="{00000000-0005-0000-0000-000017660000}"/>
    <cellStyle name="Note 2 6 4 3 5 4" xfId="26341" xr:uid="{00000000-0005-0000-0000-000018660000}"/>
    <cellStyle name="Note 2 6 4 3 5 5" xfId="26342" xr:uid="{00000000-0005-0000-0000-000019660000}"/>
    <cellStyle name="Note 2 6 4 3 5 6" xfId="26343" xr:uid="{00000000-0005-0000-0000-00001A660000}"/>
    <cellStyle name="Note 2 6 4 3 5 7" xfId="26344" xr:uid="{00000000-0005-0000-0000-00001B660000}"/>
    <cellStyle name="Note 2 6 4 3 5 8" xfId="26345" xr:uid="{00000000-0005-0000-0000-00001C660000}"/>
    <cellStyle name="Note 2 6 4 3 6" xfId="26346" xr:uid="{00000000-0005-0000-0000-00001D660000}"/>
    <cellStyle name="Note 2 6 4 3 6 2" xfId="26347" xr:uid="{00000000-0005-0000-0000-00001E660000}"/>
    <cellStyle name="Note 2 6 4 3 6 3" xfId="26348" xr:uid="{00000000-0005-0000-0000-00001F660000}"/>
    <cellStyle name="Note 2 6 4 3 6 4" xfId="26349" xr:uid="{00000000-0005-0000-0000-000020660000}"/>
    <cellStyle name="Note 2 6 4 3 6 5" xfId="26350" xr:uid="{00000000-0005-0000-0000-000021660000}"/>
    <cellStyle name="Note 2 6 4 3 6 6" xfId="26351" xr:uid="{00000000-0005-0000-0000-000022660000}"/>
    <cellStyle name="Note 2 6 4 3 6 7" xfId="26352" xr:uid="{00000000-0005-0000-0000-000023660000}"/>
    <cellStyle name="Note 2 6 4 3 7" xfId="26353" xr:uid="{00000000-0005-0000-0000-000024660000}"/>
    <cellStyle name="Note 2 6 4 3 8" xfId="26354" xr:uid="{00000000-0005-0000-0000-000025660000}"/>
    <cellStyle name="Note 2 6 4 3 9" xfId="26355" xr:uid="{00000000-0005-0000-0000-000026660000}"/>
    <cellStyle name="Note 2 6 4 4" xfId="26356" xr:uid="{00000000-0005-0000-0000-000027660000}"/>
    <cellStyle name="Note 2 6 4 4 2" xfId="26357" xr:uid="{00000000-0005-0000-0000-000028660000}"/>
    <cellStyle name="Note 2 6 4 4 2 2" xfId="26358" xr:uid="{00000000-0005-0000-0000-000029660000}"/>
    <cellStyle name="Note 2 6 4 4 2 3" xfId="26359" xr:uid="{00000000-0005-0000-0000-00002A660000}"/>
    <cellStyle name="Note 2 6 4 4 2 4" xfId="26360" xr:uid="{00000000-0005-0000-0000-00002B660000}"/>
    <cellStyle name="Note 2 6 4 4 2 5" xfId="26361" xr:uid="{00000000-0005-0000-0000-00002C660000}"/>
    <cellStyle name="Note 2 6 4 4 2 6" xfId="26362" xr:uid="{00000000-0005-0000-0000-00002D660000}"/>
    <cellStyle name="Note 2 6 4 4 2 7" xfId="26363" xr:uid="{00000000-0005-0000-0000-00002E660000}"/>
    <cellStyle name="Note 2 6 4 4 3" xfId="26364" xr:uid="{00000000-0005-0000-0000-00002F660000}"/>
    <cellStyle name="Note 2 6 4 4 4" xfId="26365" xr:uid="{00000000-0005-0000-0000-000030660000}"/>
    <cellStyle name="Note 2 6 4 4 5" xfId="26366" xr:uid="{00000000-0005-0000-0000-000031660000}"/>
    <cellStyle name="Note 2 6 4 5" xfId="26367" xr:uid="{00000000-0005-0000-0000-000032660000}"/>
    <cellStyle name="Note 2 6 4 5 2" xfId="26368" xr:uid="{00000000-0005-0000-0000-000033660000}"/>
    <cellStyle name="Note 2 6 4 5 2 2" xfId="26369" xr:uid="{00000000-0005-0000-0000-000034660000}"/>
    <cellStyle name="Note 2 6 4 5 2 3" xfId="26370" xr:uid="{00000000-0005-0000-0000-000035660000}"/>
    <cellStyle name="Note 2 6 4 5 2 4" xfId="26371" xr:uid="{00000000-0005-0000-0000-000036660000}"/>
    <cellStyle name="Note 2 6 4 5 2 5" xfId="26372" xr:uid="{00000000-0005-0000-0000-000037660000}"/>
    <cellStyle name="Note 2 6 4 5 2 6" xfId="26373" xr:uid="{00000000-0005-0000-0000-000038660000}"/>
    <cellStyle name="Note 2 6 4 5 2 7" xfId="26374" xr:uid="{00000000-0005-0000-0000-000039660000}"/>
    <cellStyle name="Note 2 6 4 5 3" xfId="26375" xr:uid="{00000000-0005-0000-0000-00003A660000}"/>
    <cellStyle name="Note 2 6 4 5 4" xfId="26376" xr:uid="{00000000-0005-0000-0000-00003B660000}"/>
    <cellStyle name="Note 2 6 4 5 5" xfId="26377" xr:uid="{00000000-0005-0000-0000-00003C660000}"/>
    <cellStyle name="Note 2 6 4 6" xfId="26378" xr:uid="{00000000-0005-0000-0000-00003D660000}"/>
    <cellStyle name="Note 2 6 4 6 2" xfId="26379" xr:uid="{00000000-0005-0000-0000-00003E660000}"/>
    <cellStyle name="Note 2 6 4 6 2 2" xfId="26380" xr:uid="{00000000-0005-0000-0000-00003F660000}"/>
    <cellStyle name="Note 2 6 4 6 2 3" xfId="26381" xr:uid="{00000000-0005-0000-0000-000040660000}"/>
    <cellStyle name="Note 2 6 4 6 2 4" xfId="26382" xr:uid="{00000000-0005-0000-0000-000041660000}"/>
    <cellStyle name="Note 2 6 4 6 2 5" xfId="26383" xr:uid="{00000000-0005-0000-0000-000042660000}"/>
    <cellStyle name="Note 2 6 4 6 2 6" xfId="26384" xr:uid="{00000000-0005-0000-0000-000043660000}"/>
    <cellStyle name="Note 2 6 4 6 2 7" xfId="26385" xr:uid="{00000000-0005-0000-0000-000044660000}"/>
    <cellStyle name="Note 2 6 4 6 3" xfId="26386" xr:uid="{00000000-0005-0000-0000-000045660000}"/>
    <cellStyle name="Note 2 6 4 6 4" xfId="26387" xr:uid="{00000000-0005-0000-0000-000046660000}"/>
    <cellStyle name="Note 2 6 4 6 5" xfId="26388" xr:uid="{00000000-0005-0000-0000-000047660000}"/>
    <cellStyle name="Note 2 6 4 7" xfId="26389" xr:uid="{00000000-0005-0000-0000-000048660000}"/>
    <cellStyle name="Note 2 6 4 7 2" xfId="26390" xr:uid="{00000000-0005-0000-0000-000049660000}"/>
    <cellStyle name="Note 2 6 4 7 2 2" xfId="26391" xr:uid="{00000000-0005-0000-0000-00004A660000}"/>
    <cellStyle name="Note 2 6 4 7 2 3" xfId="26392" xr:uid="{00000000-0005-0000-0000-00004B660000}"/>
    <cellStyle name="Note 2 6 4 7 2 4" xfId="26393" xr:uid="{00000000-0005-0000-0000-00004C660000}"/>
    <cellStyle name="Note 2 6 4 7 2 5" xfId="26394" xr:uid="{00000000-0005-0000-0000-00004D660000}"/>
    <cellStyle name="Note 2 6 4 7 2 6" xfId="26395" xr:uid="{00000000-0005-0000-0000-00004E660000}"/>
    <cellStyle name="Note 2 6 4 7 2 7" xfId="26396" xr:uid="{00000000-0005-0000-0000-00004F660000}"/>
    <cellStyle name="Note 2 6 4 7 3" xfId="26397" xr:uid="{00000000-0005-0000-0000-000050660000}"/>
    <cellStyle name="Note 2 6 4 7 4" xfId="26398" xr:uid="{00000000-0005-0000-0000-000051660000}"/>
    <cellStyle name="Note 2 6 4 7 5" xfId="26399" xr:uid="{00000000-0005-0000-0000-000052660000}"/>
    <cellStyle name="Note 2 6 4 8" xfId="26400" xr:uid="{00000000-0005-0000-0000-000053660000}"/>
    <cellStyle name="Note 2 6 4 8 2" xfId="26401" xr:uid="{00000000-0005-0000-0000-000054660000}"/>
    <cellStyle name="Note 2 6 4 8 3" xfId="26402" xr:uid="{00000000-0005-0000-0000-000055660000}"/>
    <cellStyle name="Note 2 6 4 8 4" xfId="26403" xr:uid="{00000000-0005-0000-0000-000056660000}"/>
    <cellStyle name="Note 2 6 4 8 5" xfId="26404" xr:uid="{00000000-0005-0000-0000-000057660000}"/>
    <cellStyle name="Note 2 6 4 8 6" xfId="26405" xr:uid="{00000000-0005-0000-0000-000058660000}"/>
    <cellStyle name="Note 2 6 4 8 7" xfId="26406" xr:uid="{00000000-0005-0000-0000-000059660000}"/>
    <cellStyle name="Note 2 6 4 8 8" xfId="26407" xr:uid="{00000000-0005-0000-0000-00005A660000}"/>
    <cellStyle name="Note 2 6 4 9" xfId="26408" xr:uid="{00000000-0005-0000-0000-00005B660000}"/>
    <cellStyle name="Note 2 6 4 9 2" xfId="26409" xr:uid="{00000000-0005-0000-0000-00005C660000}"/>
    <cellStyle name="Note 2 6 4 9 3" xfId="26410" xr:uid="{00000000-0005-0000-0000-00005D660000}"/>
    <cellStyle name="Note 2 6 4 9 4" xfId="26411" xr:uid="{00000000-0005-0000-0000-00005E660000}"/>
    <cellStyle name="Note 2 6 4 9 5" xfId="26412" xr:uid="{00000000-0005-0000-0000-00005F660000}"/>
    <cellStyle name="Note 2 6 4 9 6" xfId="26413" xr:uid="{00000000-0005-0000-0000-000060660000}"/>
    <cellStyle name="Note 2 6 4 9 7" xfId="26414" xr:uid="{00000000-0005-0000-0000-000061660000}"/>
    <cellStyle name="Note 2 6 5" xfId="26415" xr:uid="{00000000-0005-0000-0000-000062660000}"/>
    <cellStyle name="Note 2 6 5 10" xfId="26416" xr:uid="{00000000-0005-0000-0000-000063660000}"/>
    <cellStyle name="Note 2 6 5 10 2" xfId="26417" xr:uid="{00000000-0005-0000-0000-000064660000}"/>
    <cellStyle name="Note 2 6 5 10 3" xfId="26418" xr:uid="{00000000-0005-0000-0000-000065660000}"/>
    <cellStyle name="Note 2 6 5 10 4" xfId="26419" xr:uid="{00000000-0005-0000-0000-000066660000}"/>
    <cellStyle name="Note 2 6 5 10 5" xfId="26420" xr:uid="{00000000-0005-0000-0000-000067660000}"/>
    <cellStyle name="Note 2 6 5 11" xfId="26421" xr:uid="{00000000-0005-0000-0000-000068660000}"/>
    <cellStyle name="Note 2 6 5 11 2" xfId="26422" xr:uid="{00000000-0005-0000-0000-000069660000}"/>
    <cellStyle name="Note 2 6 5 11 3" xfId="26423" xr:uid="{00000000-0005-0000-0000-00006A660000}"/>
    <cellStyle name="Note 2 6 5 11 4" xfId="26424" xr:uid="{00000000-0005-0000-0000-00006B660000}"/>
    <cellStyle name="Note 2 6 5 11 5" xfId="26425" xr:uid="{00000000-0005-0000-0000-00006C660000}"/>
    <cellStyle name="Note 2 6 5 12" xfId="26426" xr:uid="{00000000-0005-0000-0000-00006D660000}"/>
    <cellStyle name="Note 2 6 5 12 2" xfId="26427" xr:uid="{00000000-0005-0000-0000-00006E660000}"/>
    <cellStyle name="Note 2 6 5 12 3" xfId="26428" xr:uid="{00000000-0005-0000-0000-00006F660000}"/>
    <cellStyle name="Note 2 6 5 12 4" xfId="26429" xr:uid="{00000000-0005-0000-0000-000070660000}"/>
    <cellStyle name="Note 2 6 5 12 5" xfId="26430" xr:uid="{00000000-0005-0000-0000-000071660000}"/>
    <cellStyle name="Note 2 6 5 13" xfId="26431" xr:uid="{00000000-0005-0000-0000-000072660000}"/>
    <cellStyle name="Note 2 6 5 13 2" xfId="26432" xr:uid="{00000000-0005-0000-0000-000073660000}"/>
    <cellStyle name="Note 2 6 5 13 3" xfId="26433" xr:uid="{00000000-0005-0000-0000-000074660000}"/>
    <cellStyle name="Note 2 6 5 13 4" xfId="26434" xr:uid="{00000000-0005-0000-0000-000075660000}"/>
    <cellStyle name="Note 2 6 5 13 5" xfId="26435" xr:uid="{00000000-0005-0000-0000-000076660000}"/>
    <cellStyle name="Note 2 6 5 14" xfId="26436" xr:uid="{00000000-0005-0000-0000-000077660000}"/>
    <cellStyle name="Note 2 6 5 14 2" xfId="26437" xr:uid="{00000000-0005-0000-0000-000078660000}"/>
    <cellStyle name="Note 2 6 5 14 3" xfId="26438" xr:uid="{00000000-0005-0000-0000-000079660000}"/>
    <cellStyle name="Note 2 6 5 14 4" xfId="26439" xr:uid="{00000000-0005-0000-0000-00007A660000}"/>
    <cellStyle name="Note 2 6 5 14 5" xfId="26440" xr:uid="{00000000-0005-0000-0000-00007B660000}"/>
    <cellStyle name="Note 2 6 5 15" xfId="26441" xr:uid="{00000000-0005-0000-0000-00007C660000}"/>
    <cellStyle name="Note 2 6 5 15 2" xfId="26442" xr:uid="{00000000-0005-0000-0000-00007D660000}"/>
    <cellStyle name="Note 2 6 5 15 3" xfId="26443" xr:uid="{00000000-0005-0000-0000-00007E660000}"/>
    <cellStyle name="Note 2 6 5 15 4" xfId="26444" xr:uid="{00000000-0005-0000-0000-00007F660000}"/>
    <cellStyle name="Note 2 6 5 15 5" xfId="26445" xr:uid="{00000000-0005-0000-0000-000080660000}"/>
    <cellStyle name="Note 2 6 5 16" xfId="26446" xr:uid="{00000000-0005-0000-0000-000081660000}"/>
    <cellStyle name="Note 2 6 5 16 2" xfId="26447" xr:uid="{00000000-0005-0000-0000-000082660000}"/>
    <cellStyle name="Note 2 6 5 16 3" xfId="26448" xr:uid="{00000000-0005-0000-0000-000083660000}"/>
    <cellStyle name="Note 2 6 5 16 4" xfId="26449" xr:uid="{00000000-0005-0000-0000-000084660000}"/>
    <cellStyle name="Note 2 6 5 16 5" xfId="26450" xr:uid="{00000000-0005-0000-0000-000085660000}"/>
    <cellStyle name="Note 2 6 5 17" xfId="26451" xr:uid="{00000000-0005-0000-0000-000086660000}"/>
    <cellStyle name="Note 2 6 5 17 2" xfId="26452" xr:uid="{00000000-0005-0000-0000-000087660000}"/>
    <cellStyle name="Note 2 6 5 17 3" xfId="26453" xr:uid="{00000000-0005-0000-0000-000088660000}"/>
    <cellStyle name="Note 2 6 5 17 4" xfId="26454" xr:uid="{00000000-0005-0000-0000-000089660000}"/>
    <cellStyle name="Note 2 6 5 17 5" xfId="26455" xr:uid="{00000000-0005-0000-0000-00008A660000}"/>
    <cellStyle name="Note 2 6 5 18" xfId="26456" xr:uid="{00000000-0005-0000-0000-00008B660000}"/>
    <cellStyle name="Note 2 6 5 2" xfId="26457" xr:uid="{00000000-0005-0000-0000-00008C660000}"/>
    <cellStyle name="Note 2 6 5 2 2" xfId="26458" xr:uid="{00000000-0005-0000-0000-00008D660000}"/>
    <cellStyle name="Note 2 6 5 2 2 2" xfId="26459" xr:uid="{00000000-0005-0000-0000-00008E660000}"/>
    <cellStyle name="Note 2 6 5 2 2 3" xfId="26460" xr:uid="{00000000-0005-0000-0000-00008F660000}"/>
    <cellStyle name="Note 2 6 5 2 2 4" xfId="26461" xr:uid="{00000000-0005-0000-0000-000090660000}"/>
    <cellStyle name="Note 2 6 5 2 2 5" xfId="26462" xr:uid="{00000000-0005-0000-0000-000091660000}"/>
    <cellStyle name="Note 2 6 5 2 2 6" xfId="26463" xr:uid="{00000000-0005-0000-0000-000092660000}"/>
    <cellStyle name="Note 2 6 5 2 2 7" xfId="26464" xr:uid="{00000000-0005-0000-0000-000093660000}"/>
    <cellStyle name="Note 2 6 5 2 3" xfId="26465" xr:uid="{00000000-0005-0000-0000-000094660000}"/>
    <cellStyle name="Note 2 6 5 2 4" xfId="26466" xr:uid="{00000000-0005-0000-0000-000095660000}"/>
    <cellStyle name="Note 2 6 5 2 5" xfId="26467" xr:uid="{00000000-0005-0000-0000-000096660000}"/>
    <cellStyle name="Note 2 6 5 3" xfId="26468" xr:uid="{00000000-0005-0000-0000-000097660000}"/>
    <cellStyle name="Note 2 6 5 3 2" xfId="26469" xr:uid="{00000000-0005-0000-0000-000098660000}"/>
    <cellStyle name="Note 2 6 5 3 2 2" xfId="26470" xr:uid="{00000000-0005-0000-0000-000099660000}"/>
    <cellStyle name="Note 2 6 5 3 2 3" xfId="26471" xr:uid="{00000000-0005-0000-0000-00009A660000}"/>
    <cellStyle name="Note 2 6 5 3 2 4" xfId="26472" xr:uid="{00000000-0005-0000-0000-00009B660000}"/>
    <cellStyle name="Note 2 6 5 3 2 5" xfId="26473" xr:uid="{00000000-0005-0000-0000-00009C660000}"/>
    <cellStyle name="Note 2 6 5 3 2 6" xfId="26474" xr:uid="{00000000-0005-0000-0000-00009D660000}"/>
    <cellStyle name="Note 2 6 5 3 2 7" xfId="26475" xr:uid="{00000000-0005-0000-0000-00009E660000}"/>
    <cellStyle name="Note 2 6 5 3 3" xfId="26476" xr:uid="{00000000-0005-0000-0000-00009F660000}"/>
    <cellStyle name="Note 2 6 5 3 4" xfId="26477" xr:uid="{00000000-0005-0000-0000-0000A0660000}"/>
    <cellStyle name="Note 2 6 5 3 5" xfId="26478" xr:uid="{00000000-0005-0000-0000-0000A1660000}"/>
    <cellStyle name="Note 2 6 5 4" xfId="26479" xr:uid="{00000000-0005-0000-0000-0000A2660000}"/>
    <cellStyle name="Note 2 6 5 4 2" xfId="26480" xr:uid="{00000000-0005-0000-0000-0000A3660000}"/>
    <cellStyle name="Note 2 6 5 4 2 2" xfId="26481" xr:uid="{00000000-0005-0000-0000-0000A4660000}"/>
    <cellStyle name="Note 2 6 5 4 2 3" xfId="26482" xr:uid="{00000000-0005-0000-0000-0000A5660000}"/>
    <cellStyle name="Note 2 6 5 4 2 4" xfId="26483" xr:uid="{00000000-0005-0000-0000-0000A6660000}"/>
    <cellStyle name="Note 2 6 5 4 2 5" xfId="26484" xr:uid="{00000000-0005-0000-0000-0000A7660000}"/>
    <cellStyle name="Note 2 6 5 4 2 6" xfId="26485" xr:uid="{00000000-0005-0000-0000-0000A8660000}"/>
    <cellStyle name="Note 2 6 5 4 2 7" xfId="26486" xr:uid="{00000000-0005-0000-0000-0000A9660000}"/>
    <cellStyle name="Note 2 6 5 4 3" xfId="26487" xr:uid="{00000000-0005-0000-0000-0000AA660000}"/>
    <cellStyle name="Note 2 6 5 4 4" xfId="26488" xr:uid="{00000000-0005-0000-0000-0000AB660000}"/>
    <cellStyle name="Note 2 6 5 4 5" xfId="26489" xr:uid="{00000000-0005-0000-0000-0000AC660000}"/>
    <cellStyle name="Note 2 6 5 5" xfId="26490" xr:uid="{00000000-0005-0000-0000-0000AD660000}"/>
    <cellStyle name="Note 2 6 5 5 2" xfId="26491" xr:uid="{00000000-0005-0000-0000-0000AE660000}"/>
    <cellStyle name="Note 2 6 5 5 3" xfId="26492" xr:uid="{00000000-0005-0000-0000-0000AF660000}"/>
    <cellStyle name="Note 2 6 5 5 4" xfId="26493" xr:uid="{00000000-0005-0000-0000-0000B0660000}"/>
    <cellStyle name="Note 2 6 5 5 5" xfId="26494" xr:uid="{00000000-0005-0000-0000-0000B1660000}"/>
    <cellStyle name="Note 2 6 5 5 6" xfId="26495" xr:uid="{00000000-0005-0000-0000-0000B2660000}"/>
    <cellStyle name="Note 2 6 5 5 7" xfId="26496" xr:uid="{00000000-0005-0000-0000-0000B3660000}"/>
    <cellStyle name="Note 2 6 5 5 8" xfId="26497" xr:uid="{00000000-0005-0000-0000-0000B4660000}"/>
    <cellStyle name="Note 2 6 5 6" xfId="26498" xr:uid="{00000000-0005-0000-0000-0000B5660000}"/>
    <cellStyle name="Note 2 6 5 6 2" xfId="26499" xr:uid="{00000000-0005-0000-0000-0000B6660000}"/>
    <cellStyle name="Note 2 6 5 6 3" xfId="26500" xr:uid="{00000000-0005-0000-0000-0000B7660000}"/>
    <cellStyle name="Note 2 6 5 6 4" xfId="26501" xr:uid="{00000000-0005-0000-0000-0000B8660000}"/>
    <cellStyle name="Note 2 6 5 6 5" xfId="26502" xr:uid="{00000000-0005-0000-0000-0000B9660000}"/>
    <cellStyle name="Note 2 6 5 6 6" xfId="26503" xr:uid="{00000000-0005-0000-0000-0000BA660000}"/>
    <cellStyle name="Note 2 6 5 6 7" xfId="26504" xr:uid="{00000000-0005-0000-0000-0000BB660000}"/>
    <cellStyle name="Note 2 6 5 7" xfId="26505" xr:uid="{00000000-0005-0000-0000-0000BC660000}"/>
    <cellStyle name="Note 2 6 5 7 2" xfId="26506" xr:uid="{00000000-0005-0000-0000-0000BD660000}"/>
    <cellStyle name="Note 2 6 5 7 3" xfId="26507" xr:uid="{00000000-0005-0000-0000-0000BE660000}"/>
    <cellStyle name="Note 2 6 5 7 4" xfId="26508" xr:uid="{00000000-0005-0000-0000-0000BF660000}"/>
    <cellStyle name="Note 2 6 5 7 5" xfId="26509" xr:uid="{00000000-0005-0000-0000-0000C0660000}"/>
    <cellStyle name="Note 2 6 5 8" xfId="26510" xr:uid="{00000000-0005-0000-0000-0000C1660000}"/>
    <cellStyle name="Note 2 6 5 8 2" xfId="26511" xr:uid="{00000000-0005-0000-0000-0000C2660000}"/>
    <cellStyle name="Note 2 6 5 8 3" xfId="26512" xr:uid="{00000000-0005-0000-0000-0000C3660000}"/>
    <cellStyle name="Note 2 6 5 8 4" xfId="26513" xr:uid="{00000000-0005-0000-0000-0000C4660000}"/>
    <cellStyle name="Note 2 6 5 8 5" xfId="26514" xr:uid="{00000000-0005-0000-0000-0000C5660000}"/>
    <cellStyle name="Note 2 6 5 9" xfId="26515" xr:uid="{00000000-0005-0000-0000-0000C6660000}"/>
    <cellStyle name="Note 2 6 5 9 2" xfId="26516" xr:uid="{00000000-0005-0000-0000-0000C7660000}"/>
    <cellStyle name="Note 2 6 5 9 3" xfId="26517" xr:uid="{00000000-0005-0000-0000-0000C8660000}"/>
    <cellStyle name="Note 2 6 5 9 4" xfId="26518" xr:uid="{00000000-0005-0000-0000-0000C9660000}"/>
    <cellStyle name="Note 2 6 5 9 5" xfId="26519" xr:uid="{00000000-0005-0000-0000-0000CA660000}"/>
    <cellStyle name="Note 2 6 6" xfId="26520" xr:uid="{00000000-0005-0000-0000-0000CB660000}"/>
    <cellStyle name="Note 2 6 6 10" xfId="26521" xr:uid="{00000000-0005-0000-0000-0000CC660000}"/>
    <cellStyle name="Note 2 6 6 2" xfId="26522" xr:uid="{00000000-0005-0000-0000-0000CD660000}"/>
    <cellStyle name="Note 2 6 6 2 2" xfId="26523" xr:uid="{00000000-0005-0000-0000-0000CE660000}"/>
    <cellStyle name="Note 2 6 6 2 2 2" xfId="26524" xr:uid="{00000000-0005-0000-0000-0000CF660000}"/>
    <cellStyle name="Note 2 6 6 2 2 3" xfId="26525" xr:uid="{00000000-0005-0000-0000-0000D0660000}"/>
    <cellStyle name="Note 2 6 6 2 2 4" xfId="26526" xr:uid="{00000000-0005-0000-0000-0000D1660000}"/>
    <cellStyle name="Note 2 6 6 2 2 5" xfId="26527" xr:uid="{00000000-0005-0000-0000-0000D2660000}"/>
    <cellStyle name="Note 2 6 6 2 2 6" xfId="26528" xr:uid="{00000000-0005-0000-0000-0000D3660000}"/>
    <cellStyle name="Note 2 6 6 2 2 7" xfId="26529" xr:uid="{00000000-0005-0000-0000-0000D4660000}"/>
    <cellStyle name="Note 2 6 6 2 3" xfId="26530" xr:uid="{00000000-0005-0000-0000-0000D5660000}"/>
    <cellStyle name="Note 2 6 6 2 4" xfId="26531" xr:uid="{00000000-0005-0000-0000-0000D6660000}"/>
    <cellStyle name="Note 2 6 6 3" xfId="26532" xr:uid="{00000000-0005-0000-0000-0000D7660000}"/>
    <cellStyle name="Note 2 6 6 3 2" xfId="26533" xr:uid="{00000000-0005-0000-0000-0000D8660000}"/>
    <cellStyle name="Note 2 6 6 3 2 2" xfId="26534" xr:uid="{00000000-0005-0000-0000-0000D9660000}"/>
    <cellStyle name="Note 2 6 6 3 2 3" xfId="26535" xr:uid="{00000000-0005-0000-0000-0000DA660000}"/>
    <cellStyle name="Note 2 6 6 3 2 4" xfId="26536" xr:uid="{00000000-0005-0000-0000-0000DB660000}"/>
    <cellStyle name="Note 2 6 6 3 2 5" xfId="26537" xr:uid="{00000000-0005-0000-0000-0000DC660000}"/>
    <cellStyle name="Note 2 6 6 3 2 6" xfId="26538" xr:uid="{00000000-0005-0000-0000-0000DD660000}"/>
    <cellStyle name="Note 2 6 6 3 2 7" xfId="26539" xr:uid="{00000000-0005-0000-0000-0000DE660000}"/>
    <cellStyle name="Note 2 6 6 3 3" xfId="26540" xr:uid="{00000000-0005-0000-0000-0000DF660000}"/>
    <cellStyle name="Note 2 6 6 3 4" xfId="26541" xr:uid="{00000000-0005-0000-0000-0000E0660000}"/>
    <cellStyle name="Note 2 6 6 4" xfId="26542" xr:uid="{00000000-0005-0000-0000-0000E1660000}"/>
    <cellStyle name="Note 2 6 6 4 2" xfId="26543" xr:uid="{00000000-0005-0000-0000-0000E2660000}"/>
    <cellStyle name="Note 2 6 6 4 2 2" xfId="26544" xr:uid="{00000000-0005-0000-0000-0000E3660000}"/>
    <cellStyle name="Note 2 6 6 4 2 3" xfId="26545" xr:uid="{00000000-0005-0000-0000-0000E4660000}"/>
    <cellStyle name="Note 2 6 6 4 2 4" xfId="26546" xr:uid="{00000000-0005-0000-0000-0000E5660000}"/>
    <cellStyle name="Note 2 6 6 4 2 5" xfId="26547" xr:uid="{00000000-0005-0000-0000-0000E6660000}"/>
    <cellStyle name="Note 2 6 6 4 2 6" xfId="26548" xr:uid="{00000000-0005-0000-0000-0000E7660000}"/>
    <cellStyle name="Note 2 6 6 4 2 7" xfId="26549" xr:uid="{00000000-0005-0000-0000-0000E8660000}"/>
    <cellStyle name="Note 2 6 6 4 3" xfId="26550" xr:uid="{00000000-0005-0000-0000-0000E9660000}"/>
    <cellStyle name="Note 2 6 6 4 4" xfId="26551" xr:uid="{00000000-0005-0000-0000-0000EA660000}"/>
    <cellStyle name="Note 2 6 6 5" xfId="26552" xr:uid="{00000000-0005-0000-0000-0000EB660000}"/>
    <cellStyle name="Note 2 6 6 5 2" xfId="26553" xr:uid="{00000000-0005-0000-0000-0000EC660000}"/>
    <cellStyle name="Note 2 6 6 5 3" xfId="26554" xr:uid="{00000000-0005-0000-0000-0000ED660000}"/>
    <cellStyle name="Note 2 6 6 5 4" xfId="26555" xr:uid="{00000000-0005-0000-0000-0000EE660000}"/>
    <cellStyle name="Note 2 6 6 5 5" xfId="26556" xr:uid="{00000000-0005-0000-0000-0000EF660000}"/>
    <cellStyle name="Note 2 6 6 5 6" xfId="26557" xr:uid="{00000000-0005-0000-0000-0000F0660000}"/>
    <cellStyle name="Note 2 6 6 5 7" xfId="26558" xr:uid="{00000000-0005-0000-0000-0000F1660000}"/>
    <cellStyle name="Note 2 6 6 5 8" xfId="26559" xr:uid="{00000000-0005-0000-0000-0000F2660000}"/>
    <cellStyle name="Note 2 6 6 6" xfId="26560" xr:uid="{00000000-0005-0000-0000-0000F3660000}"/>
    <cellStyle name="Note 2 6 6 6 2" xfId="26561" xr:uid="{00000000-0005-0000-0000-0000F4660000}"/>
    <cellStyle name="Note 2 6 6 6 3" xfId="26562" xr:uid="{00000000-0005-0000-0000-0000F5660000}"/>
    <cellStyle name="Note 2 6 6 6 4" xfId="26563" xr:uid="{00000000-0005-0000-0000-0000F6660000}"/>
    <cellStyle name="Note 2 6 6 6 5" xfId="26564" xr:uid="{00000000-0005-0000-0000-0000F7660000}"/>
    <cellStyle name="Note 2 6 6 6 6" xfId="26565" xr:uid="{00000000-0005-0000-0000-0000F8660000}"/>
    <cellStyle name="Note 2 6 6 6 7" xfId="26566" xr:uid="{00000000-0005-0000-0000-0000F9660000}"/>
    <cellStyle name="Note 2 6 6 7" xfId="26567" xr:uid="{00000000-0005-0000-0000-0000FA660000}"/>
    <cellStyle name="Note 2 6 6 8" xfId="26568" xr:uid="{00000000-0005-0000-0000-0000FB660000}"/>
    <cellStyle name="Note 2 6 6 9" xfId="26569" xr:uid="{00000000-0005-0000-0000-0000FC660000}"/>
    <cellStyle name="Note 2 6 7" xfId="26570" xr:uid="{00000000-0005-0000-0000-0000FD660000}"/>
    <cellStyle name="Note 2 6 7 2" xfId="26571" xr:uid="{00000000-0005-0000-0000-0000FE660000}"/>
    <cellStyle name="Note 2 6 7 2 2" xfId="26572" xr:uid="{00000000-0005-0000-0000-0000FF660000}"/>
    <cellStyle name="Note 2 6 7 2 3" xfId="26573" xr:uid="{00000000-0005-0000-0000-000000670000}"/>
    <cellStyle name="Note 2 6 7 2 4" xfId="26574" xr:uid="{00000000-0005-0000-0000-000001670000}"/>
    <cellStyle name="Note 2 6 7 2 5" xfId="26575" xr:uid="{00000000-0005-0000-0000-000002670000}"/>
    <cellStyle name="Note 2 6 7 2 6" xfId="26576" xr:uid="{00000000-0005-0000-0000-000003670000}"/>
    <cellStyle name="Note 2 6 7 2 7" xfId="26577" xr:uid="{00000000-0005-0000-0000-000004670000}"/>
    <cellStyle name="Note 2 6 7 3" xfId="26578" xr:uid="{00000000-0005-0000-0000-000005670000}"/>
    <cellStyle name="Note 2 6 7 4" xfId="26579" xr:uid="{00000000-0005-0000-0000-000006670000}"/>
    <cellStyle name="Note 2 6 7 5" xfId="26580" xr:uid="{00000000-0005-0000-0000-000007670000}"/>
    <cellStyle name="Note 2 6 8" xfId="26581" xr:uid="{00000000-0005-0000-0000-000008670000}"/>
    <cellStyle name="Note 2 6 8 2" xfId="26582" xr:uid="{00000000-0005-0000-0000-000009670000}"/>
    <cellStyle name="Note 2 6 8 2 2" xfId="26583" xr:uid="{00000000-0005-0000-0000-00000A670000}"/>
    <cellStyle name="Note 2 6 8 2 3" xfId="26584" xr:uid="{00000000-0005-0000-0000-00000B670000}"/>
    <cellStyle name="Note 2 6 8 2 4" xfId="26585" xr:uid="{00000000-0005-0000-0000-00000C670000}"/>
    <cellStyle name="Note 2 6 8 2 5" xfId="26586" xr:uid="{00000000-0005-0000-0000-00000D670000}"/>
    <cellStyle name="Note 2 6 8 2 6" xfId="26587" xr:uid="{00000000-0005-0000-0000-00000E670000}"/>
    <cellStyle name="Note 2 6 8 2 7" xfId="26588" xr:uid="{00000000-0005-0000-0000-00000F670000}"/>
    <cellStyle name="Note 2 6 8 3" xfId="26589" xr:uid="{00000000-0005-0000-0000-000010670000}"/>
    <cellStyle name="Note 2 6 8 4" xfId="26590" xr:uid="{00000000-0005-0000-0000-000011670000}"/>
    <cellStyle name="Note 2 6 8 5" xfId="26591" xr:uid="{00000000-0005-0000-0000-000012670000}"/>
    <cellStyle name="Note 2 6 9" xfId="26592" xr:uid="{00000000-0005-0000-0000-000013670000}"/>
    <cellStyle name="Note 2 6 9 2" xfId="26593" xr:uid="{00000000-0005-0000-0000-000014670000}"/>
    <cellStyle name="Note 2 6 9 2 2" xfId="26594" xr:uid="{00000000-0005-0000-0000-000015670000}"/>
    <cellStyle name="Note 2 6 9 2 3" xfId="26595" xr:uid="{00000000-0005-0000-0000-000016670000}"/>
    <cellStyle name="Note 2 6 9 2 4" xfId="26596" xr:uid="{00000000-0005-0000-0000-000017670000}"/>
    <cellStyle name="Note 2 6 9 2 5" xfId="26597" xr:uid="{00000000-0005-0000-0000-000018670000}"/>
    <cellStyle name="Note 2 6 9 2 6" xfId="26598" xr:uid="{00000000-0005-0000-0000-000019670000}"/>
    <cellStyle name="Note 2 6 9 2 7" xfId="26599" xr:uid="{00000000-0005-0000-0000-00001A670000}"/>
    <cellStyle name="Note 2 6 9 3" xfId="26600" xr:uid="{00000000-0005-0000-0000-00001B670000}"/>
    <cellStyle name="Note 2 6 9 4" xfId="26601" xr:uid="{00000000-0005-0000-0000-00001C670000}"/>
    <cellStyle name="Note 2 6 9 5" xfId="26602" xr:uid="{00000000-0005-0000-0000-00001D670000}"/>
    <cellStyle name="Note 2 7" xfId="26603" xr:uid="{00000000-0005-0000-0000-00001E670000}"/>
    <cellStyle name="Note 2 7 10" xfId="26604" xr:uid="{00000000-0005-0000-0000-00001F670000}"/>
    <cellStyle name="Note 2 7 10 2" xfId="26605" xr:uid="{00000000-0005-0000-0000-000020670000}"/>
    <cellStyle name="Note 2 7 10 3" xfId="26606" xr:uid="{00000000-0005-0000-0000-000021670000}"/>
    <cellStyle name="Note 2 7 10 4" xfId="26607" xr:uid="{00000000-0005-0000-0000-000022670000}"/>
    <cellStyle name="Note 2 7 10 5" xfId="26608" xr:uid="{00000000-0005-0000-0000-000023670000}"/>
    <cellStyle name="Note 2 7 11" xfId="26609" xr:uid="{00000000-0005-0000-0000-000024670000}"/>
    <cellStyle name="Note 2 7 11 2" xfId="26610" xr:uid="{00000000-0005-0000-0000-000025670000}"/>
    <cellStyle name="Note 2 7 11 3" xfId="26611" xr:uid="{00000000-0005-0000-0000-000026670000}"/>
    <cellStyle name="Note 2 7 11 4" xfId="26612" xr:uid="{00000000-0005-0000-0000-000027670000}"/>
    <cellStyle name="Note 2 7 11 5" xfId="26613" xr:uid="{00000000-0005-0000-0000-000028670000}"/>
    <cellStyle name="Note 2 7 12" xfId="26614" xr:uid="{00000000-0005-0000-0000-000029670000}"/>
    <cellStyle name="Note 2 7 12 2" xfId="26615" xr:uid="{00000000-0005-0000-0000-00002A670000}"/>
    <cellStyle name="Note 2 7 12 3" xfId="26616" xr:uid="{00000000-0005-0000-0000-00002B670000}"/>
    <cellStyle name="Note 2 7 12 4" xfId="26617" xr:uid="{00000000-0005-0000-0000-00002C670000}"/>
    <cellStyle name="Note 2 7 12 5" xfId="26618" xr:uid="{00000000-0005-0000-0000-00002D670000}"/>
    <cellStyle name="Note 2 7 13" xfId="26619" xr:uid="{00000000-0005-0000-0000-00002E670000}"/>
    <cellStyle name="Note 2 7 13 2" xfId="26620" xr:uid="{00000000-0005-0000-0000-00002F670000}"/>
    <cellStyle name="Note 2 7 13 3" xfId="26621" xr:uid="{00000000-0005-0000-0000-000030670000}"/>
    <cellStyle name="Note 2 7 13 4" xfId="26622" xr:uid="{00000000-0005-0000-0000-000031670000}"/>
    <cellStyle name="Note 2 7 13 5" xfId="26623" xr:uid="{00000000-0005-0000-0000-000032670000}"/>
    <cellStyle name="Note 2 7 14" xfId="26624" xr:uid="{00000000-0005-0000-0000-000033670000}"/>
    <cellStyle name="Note 2 7 14 2" xfId="26625" xr:uid="{00000000-0005-0000-0000-000034670000}"/>
    <cellStyle name="Note 2 7 14 3" xfId="26626" xr:uid="{00000000-0005-0000-0000-000035670000}"/>
    <cellStyle name="Note 2 7 14 4" xfId="26627" xr:uid="{00000000-0005-0000-0000-000036670000}"/>
    <cellStyle name="Note 2 7 14 5" xfId="26628" xr:uid="{00000000-0005-0000-0000-000037670000}"/>
    <cellStyle name="Note 2 7 15" xfId="26629" xr:uid="{00000000-0005-0000-0000-000038670000}"/>
    <cellStyle name="Note 2 7 15 2" xfId="26630" xr:uid="{00000000-0005-0000-0000-000039670000}"/>
    <cellStyle name="Note 2 7 15 3" xfId="26631" xr:uid="{00000000-0005-0000-0000-00003A670000}"/>
    <cellStyle name="Note 2 7 15 4" xfId="26632" xr:uid="{00000000-0005-0000-0000-00003B670000}"/>
    <cellStyle name="Note 2 7 15 5" xfId="26633" xr:uid="{00000000-0005-0000-0000-00003C670000}"/>
    <cellStyle name="Note 2 7 16" xfId="26634" xr:uid="{00000000-0005-0000-0000-00003D670000}"/>
    <cellStyle name="Note 2 7 16 2" xfId="26635" xr:uid="{00000000-0005-0000-0000-00003E670000}"/>
    <cellStyle name="Note 2 7 16 3" xfId="26636" xr:uid="{00000000-0005-0000-0000-00003F670000}"/>
    <cellStyle name="Note 2 7 16 4" xfId="26637" xr:uid="{00000000-0005-0000-0000-000040670000}"/>
    <cellStyle name="Note 2 7 16 5" xfId="26638" xr:uid="{00000000-0005-0000-0000-000041670000}"/>
    <cellStyle name="Note 2 7 17" xfId="26639" xr:uid="{00000000-0005-0000-0000-000042670000}"/>
    <cellStyle name="Note 2 7 17 2" xfId="26640" xr:uid="{00000000-0005-0000-0000-000043670000}"/>
    <cellStyle name="Note 2 7 17 3" xfId="26641" xr:uid="{00000000-0005-0000-0000-000044670000}"/>
    <cellStyle name="Note 2 7 17 4" xfId="26642" xr:uid="{00000000-0005-0000-0000-000045670000}"/>
    <cellStyle name="Note 2 7 17 5" xfId="26643" xr:uid="{00000000-0005-0000-0000-000046670000}"/>
    <cellStyle name="Note 2 7 18" xfId="26644" xr:uid="{00000000-0005-0000-0000-000047670000}"/>
    <cellStyle name="Note 2 7 2" xfId="26645" xr:uid="{00000000-0005-0000-0000-000048670000}"/>
    <cellStyle name="Note 2 7 2 10" xfId="26646" xr:uid="{00000000-0005-0000-0000-000049670000}"/>
    <cellStyle name="Note 2 7 2 10 2" xfId="26647" xr:uid="{00000000-0005-0000-0000-00004A670000}"/>
    <cellStyle name="Note 2 7 2 10 3" xfId="26648" xr:uid="{00000000-0005-0000-0000-00004B670000}"/>
    <cellStyle name="Note 2 7 2 10 4" xfId="26649" xr:uid="{00000000-0005-0000-0000-00004C670000}"/>
    <cellStyle name="Note 2 7 2 10 5" xfId="26650" xr:uid="{00000000-0005-0000-0000-00004D670000}"/>
    <cellStyle name="Note 2 7 2 11" xfId="26651" xr:uid="{00000000-0005-0000-0000-00004E670000}"/>
    <cellStyle name="Note 2 7 2 11 2" xfId="26652" xr:uid="{00000000-0005-0000-0000-00004F670000}"/>
    <cellStyle name="Note 2 7 2 11 3" xfId="26653" xr:uid="{00000000-0005-0000-0000-000050670000}"/>
    <cellStyle name="Note 2 7 2 11 4" xfId="26654" xr:uid="{00000000-0005-0000-0000-000051670000}"/>
    <cellStyle name="Note 2 7 2 11 5" xfId="26655" xr:uid="{00000000-0005-0000-0000-000052670000}"/>
    <cellStyle name="Note 2 7 2 12" xfId="26656" xr:uid="{00000000-0005-0000-0000-000053670000}"/>
    <cellStyle name="Note 2 7 2 12 2" xfId="26657" xr:uid="{00000000-0005-0000-0000-000054670000}"/>
    <cellStyle name="Note 2 7 2 12 3" xfId="26658" xr:uid="{00000000-0005-0000-0000-000055670000}"/>
    <cellStyle name="Note 2 7 2 12 4" xfId="26659" xr:uid="{00000000-0005-0000-0000-000056670000}"/>
    <cellStyle name="Note 2 7 2 12 5" xfId="26660" xr:uid="{00000000-0005-0000-0000-000057670000}"/>
    <cellStyle name="Note 2 7 2 13" xfId="26661" xr:uid="{00000000-0005-0000-0000-000058670000}"/>
    <cellStyle name="Note 2 7 2 13 2" xfId="26662" xr:uid="{00000000-0005-0000-0000-000059670000}"/>
    <cellStyle name="Note 2 7 2 13 3" xfId="26663" xr:uid="{00000000-0005-0000-0000-00005A670000}"/>
    <cellStyle name="Note 2 7 2 13 4" xfId="26664" xr:uid="{00000000-0005-0000-0000-00005B670000}"/>
    <cellStyle name="Note 2 7 2 13 5" xfId="26665" xr:uid="{00000000-0005-0000-0000-00005C670000}"/>
    <cellStyle name="Note 2 7 2 14" xfId="26666" xr:uid="{00000000-0005-0000-0000-00005D670000}"/>
    <cellStyle name="Note 2 7 2 14 2" xfId="26667" xr:uid="{00000000-0005-0000-0000-00005E670000}"/>
    <cellStyle name="Note 2 7 2 14 3" xfId="26668" xr:uid="{00000000-0005-0000-0000-00005F670000}"/>
    <cellStyle name="Note 2 7 2 14 4" xfId="26669" xr:uid="{00000000-0005-0000-0000-000060670000}"/>
    <cellStyle name="Note 2 7 2 14 5" xfId="26670" xr:uid="{00000000-0005-0000-0000-000061670000}"/>
    <cellStyle name="Note 2 7 2 15" xfId="26671" xr:uid="{00000000-0005-0000-0000-000062670000}"/>
    <cellStyle name="Note 2 7 2 15 2" xfId="26672" xr:uid="{00000000-0005-0000-0000-000063670000}"/>
    <cellStyle name="Note 2 7 2 15 3" xfId="26673" xr:uid="{00000000-0005-0000-0000-000064670000}"/>
    <cellStyle name="Note 2 7 2 15 4" xfId="26674" xr:uid="{00000000-0005-0000-0000-000065670000}"/>
    <cellStyle name="Note 2 7 2 15 5" xfId="26675" xr:uid="{00000000-0005-0000-0000-000066670000}"/>
    <cellStyle name="Note 2 7 2 16" xfId="26676" xr:uid="{00000000-0005-0000-0000-000067670000}"/>
    <cellStyle name="Note 2 7 2 16 2" xfId="26677" xr:uid="{00000000-0005-0000-0000-000068670000}"/>
    <cellStyle name="Note 2 7 2 16 3" xfId="26678" xr:uid="{00000000-0005-0000-0000-000069670000}"/>
    <cellStyle name="Note 2 7 2 16 4" xfId="26679" xr:uid="{00000000-0005-0000-0000-00006A670000}"/>
    <cellStyle name="Note 2 7 2 16 5" xfId="26680" xr:uid="{00000000-0005-0000-0000-00006B670000}"/>
    <cellStyle name="Note 2 7 2 17" xfId="26681" xr:uid="{00000000-0005-0000-0000-00006C670000}"/>
    <cellStyle name="Note 2 7 2 17 2" xfId="26682" xr:uid="{00000000-0005-0000-0000-00006D670000}"/>
    <cellStyle name="Note 2 7 2 17 3" xfId="26683" xr:uid="{00000000-0005-0000-0000-00006E670000}"/>
    <cellStyle name="Note 2 7 2 17 4" xfId="26684" xr:uid="{00000000-0005-0000-0000-00006F670000}"/>
    <cellStyle name="Note 2 7 2 17 5" xfId="26685" xr:uid="{00000000-0005-0000-0000-000070670000}"/>
    <cellStyle name="Note 2 7 2 18" xfId="26686" xr:uid="{00000000-0005-0000-0000-000071670000}"/>
    <cellStyle name="Note 2 7 2 2" xfId="26687" xr:uid="{00000000-0005-0000-0000-000072670000}"/>
    <cellStyle name="Note 2 7 2 2 2" xfId="26688" xr:uid="{00000000-0005-0000-0000-000073670000}"/>
    <cellStyle name="Note 2 7 2 2 2 2" xfId="26689" xr:uid="{00000000-0005-0000-0000-000074670000}"/>
    <cellStyle name="Note 2 7 2 2 2 3" xfId="26690" xr:uid="{00000000-0005-0000-0000-000075670000}"/>
    <cellStyle name="Note 2 7 2 2 2 4" xfId="26691" xr:uid="{00000000-0005-0000-0000-000076670000}"/>
    <cellStyle name="Note 2 7 2 2 2 5" xfId="26692" xr:uid="{00000000-0005-0000-0000-000077670000}"/>
    <cellStyle name="Note 2 7 2 2 2 6" xfId="26693" xr:uid="{00000000-0005-0000-0000-000078670000}"/>
    <cellStyle name="Note 2 7 2 2 2 7" xfId="26694" xr:uid="{00000000-0005-0000-0000-000079670000}"/>
    <cellStyle name="Note 2 7 2 2 3" xfId="26695" xr:uid="{00000000-0005-0000-0000-00007A670000}"/>
    <cellStyle name="Note 2 7 2 2 4" xfId="26696" xr:uid="{00000000-0005-0000-0000-00007B670000}"/>
    <cellStyle name="Note 2 7 2 2 5" xfId="26697" xr:uid="{00000000-0005-0000-0000-00007C670000}"/>
    <cellStyle name="Note 2 7 2 3" xfId="26698" xr:uid="{00000000-0005-0000-0000-00007D670000}"/>
    <cellStyle name="Note 2 7 2 3 2" xfId="26699" xr:uid="{00000000-0005-0000-0000-00007E670000}"/>
    <cellStyle name="Note 2 7 2 3 2 2" xfId="26700" xr:uid="{00000000-0005-0000-0000-00007F670000}"/>
    <cellStyle name="Note 2 7 2 3 2 3" xfId="26701" xr:uid="{00000000-0005-0000-0000-000080670000}"/>
    <cellStyle name="Note 2 7 2 3 2 4" xfId="26702" xr:uid="{00000000-0005-0000-0000-000081670000}"/>
    <cellStyle name="Note 2 7 2 3 2 5" xfId="26703" xr:uid="{00000000-0005-0000-0000-000082670000}"/>
    <cellStyle name="Note 2 7 2 3 2 6" xfId="26704" xr:uid="{00000000-0005-0000-0000-000083670000}"/>
    <cellStyle name="Note 2 7 2 3 2 7" xfId="26705" xr:uid="{00000000-0005-0000-0000-000084670000}"/>
    <cellStyle name="Note 2 7 2 3 3" xfId="26706" xr:uid="{00000000-0005-0000-0000-000085670000}"/>
    <cellStyle name="Note 2 7 2 3 4" xfId="26707" xr:uid="{00000000-0005-0000-0000-000086670000}"/>
    <cellStyle name="Note 2 7 2 3 5" xfId="26708" xr:uid="{00000000-0005-0000-0000-000087670000}"/>
    <cellStyle name="Note 2 7 2 4" xfId="26709" xr:uid="{00000000-0005-0000-0000-000088670000}"/>
    <cellStyle name="Note 2 7 2 4 2" xfId="26710" xr:uid="{00000000-0005-0000-0000-000089670000}"/>
    <cellStyle name="Note 2 7 2 4 2 2" xfId="26711" xr:uid="{00000000-0005-0000-0000-00008A670000}"/>
    <cellStyle name="Note 2 7 2 4 2 3" xfId="26712" xr:uid="{00000000-0005-0000-0000-00008B670000}"/>
    <cellStyle name="Note 2 7 2 4 2 4" xfId="26713" xr:uid="{00000000-0005-0000-0000-00008C670000}"/>
    <cellStyle name="Note 2 7 2 4 2 5" xfId="26714" xr:uid="{00000000-0005-0000-0000-00008D670000}"/>
    <cellStyle name="Note 2 7 2 4 2 6" xfId="26715" xr:uid="{00000000-0005-0000-0000-00008E670000}"/>
    <cellStyle name="Note 2 7 2 4 2 7" xfId="26716" xr:uid="{00000000-0005-0000-0000-00008F670000}"/>
    <cellStyle name="Note 2 7 2 4 3" xfId="26717" xr:uid="{00000000-0005-0000-0000-000090670000}"/>
    <cellStyle name="Note 2 7 2 4 4" xfId="26718" xr:uid="{00000000-0005-0000-0000-000091670000}"/>
    <cellStyle name="Note 2 7 2 4 5" xfId="26719" xr:uid="{00000000-0005-0000-0000-000092670000}"/>
    <cellStyle name="Note 2 7 2 5" xfId="26720" xr:uid="{00000000-0005-0000-0000-000093670000}"/>
    <cellStyle name="Note 2 7 2 5 2" xfId="26721" xr:uid="{00000000-0005-0000-0000-000094670000}"/>
    <cellStyle name="Note 2 7 2 5 3" xfId="26722" xr:uid="{00000000-0005-0000-0000-000095670000}"/>
    <cellStyle name="Note 2 7 2 5 4" xfId="26723" xr:uid="{00000000-0005-0000-0000-000096670000}"/>
    <cellStyle name="Note 2 7 2 5 5" xfId="26724" xr:uid="{00000000-0005-0000-0000-000097670000}"/>
    <cellStyle name="Note 2 7 2 5 6" xfId="26725" xr:uid="{00000000-0005-0000-0000-000098670000}"/>
    <cellStyle name="Note 2 7 2 5 7" xfId="26726" xr:uid="{00000000-0005-0000-0000-000099670000}"/>
    <cellStyle name="Note 2 7 2 5 8" xfId="26727" xr:uid="{00000000-0005-0000-0000-00009A670000}"/>
    <cellStyle name="Note 2 7 2 6" xfId="26728" xr:uid="{00000000-0005-0000-0000-00009B670000}"/>
    <cellStyle name="Note 2 7 2 6 2" xfId="26729" xr:uid="{00000000-0005-0000-0000-00009C670000}"/>
    <cellStyle name="Note 2 7 2 6 3" xfId="26730" xr:uid="{00000000-0005-0000-0000-00009D670000}"/>
    <cellStyle name="Note 2 7 2 6 4" xfId="26731" xr:uid="{00000000-0005-0000-0000-00009E670000}"/>
    <cellStyle name="Note 2 7 2 6 5" xfId="26732" xr:uid="{00000000-0005-0000-0000-00009F670000}"/>
    <cellStyle name="Note 2 7 2 6 6" xfId="26733" xr:uid="{00000000-0005-0000-0000-0000A0670000}"/>
    <cellStyle name="Note 2 7 2 6 7" xfId="26734" xr:uid="{00000000-0005-0000-0000-0000A1670000}"/>
    <cellStyle name="Note 2 7 2 7" xfId="26735" xr:uid="{00000000-0005-0000-0000-0000A2670000}"/>
    <cellStyle name="Note 2 7 2 7 2" xfId="26736" xr:uid="{00000000-0005-0000-0000-0000A3670000}"/>
    <cellStyle name="Note 2 7 2 7 3" xfId="26737" xr:uid="{00000000-0005-0000-0000-0000A4670000}"/>
    <cellStyle name="Note 2 7 2 7 4" xfId="26738" xr:uid="{00000000-0005-0000-0000-0000A5670000}"/>
    <cellStyle name="Note 2 7 2 7 5" xfId="26739" xr:uid="{00000000-0005-0000-0000-0000A6670000}"/>
    <cellStyle name="Note 2 7 2 8" xfId="26740" xr:uid="{00000000-0005-0000-0000-0000A7670000}"/>
    <cellStyle name="Note 2 7 2 8 2" xfId="26741" xr:uid="{00000000-0005-0000-0000-0000A8670000}"/>
    <cellStyle name="Note 2 7 2 8 3" xfId="26742" xr:uid="{00000000-0005-0000-0000-0000A9670000}"/>
    <cellStyle name="Note 2 7 2 8 4" xfId="26743" xr:uid="{00000000-0005-0000-0000-0000AA670000}"/>
    <cellStyle name="Note 2 7 2 8 5" xfId="26744" xr:uid="{00000000-0005-0000-0000-0000AB670000}"/>
    <cellStyle name="Note 2 7 2 9" xfId="26745" xr:uid="{00000000-0005-0000-0000-0000AC670000}"/>
    <cellStyle name="Note 2 7 2 9 2" xfId="26746" xr:uid="{00000000-0005-0000-0000-0000AD670000}"/>
    <cellStyle name="Note 2 7 2 9 3" xfId="26747" xr:uid="{00000000-0005-0000-0000-0000AE670000}"/>
    <cellStyle name="Note 2 7 2 9 4" xfId="26748" xr:uid="{00000000-0005-0000-0000-0000AF670000}"/>
    <cellStyle name="Note 2 7 2 9 5" xfId="26749" xr:uid="{00000000-0005-0000-0000-0000B0670000}"/>
    <cellStyle name="Note 2 7 3" xfId="26750" xr:uid="{00000000-0005-0000-0000-0000B1670000}"/>
    <cellStyle name="Note 2 7 3 10" xfId="26751" xr:uid="{00000000-0005-0000-0000-0000B2670000}"/>
    <cellStyle name="Note 2 7 3 2" xfId="26752" xr:uid="{00000000-0005-0000-0000-0000B3670000}"/>
    <cellStyle name="Note 2 7 3 2 2" xfId="26753" xr:uid="{00000000-0005-0000-0000-0000B4670000}"/>
    <cellStyle name="Note 2 7 3 2 2 2" xfId="26754" xr:uid="{00000000-0005-0000-0000-0000B5670000}"/>
    <cellStyle name="Note 2 7 3 2 2 3" xfId="26755" xr:uid="{00000000-0005-0000-0000-0000B6670000}"/>
    <cellStyle name="Note 2 7 3 2 2 4" xfId="26756" xr:uid="{00000000-0005-0000-0000-0000B7670000}"/>
    <cellStyle name="Note 2 7 3 2 2 5" xfId="26757" xr:uid="{00000000-0005-0000-0000-0000B8670000}"/>
    <cellStyle name="Note 2 7 3 2 2 6" xfId="26758" xr:uid="{00000000-0005-0000-0000-0000B9670000}"/>
    <cellStyle name="Note 2 7 3 2 2 7" xfId="26759" xr:uid="{00000000-0005-0000-0000-0000BA670000}"/>
    <cellStyle name="Note 2 7 3 2 3" xfId="26760" xr:uid="{00000000-0005-0000-0000-0000BB670000}"/>
    <cellStyle name="Note 2 7 3 2 4" xfId="26761" xr:uid="{00000000-0005-0000-0000-0000BC670000}"/>
    <cellStyle name="Note 2 7 3 3" xfId="26762" xr:uid="{00000000-0005-0000-0000-0000BD670000}"/>
    <cellStyle name="Note 2 7 3 3 2" xfId="26763" xr:uid="{00000000-0005-0000-0000-0000BE670000}"/>
    <cellStyle name="Note 2 7 3 3 2 2" xfId="26764" xr:uid="{00000000-0005-0000-0000-0000BF670000}"/>
    <cellStyle name="Note 2 7 3 3 2 3" xfId="26765" xr:uid="{00000000-0005-0000-0000-0000C0670000}"/>
    <cellStyle name="Note 2 7 3 3 2 4" xfId="26766" xr:uid="{00000000-0005-0000-0000-0000C1670000}"/>
    <cellStyle name="Note 2 7 3 3 2 5" xfId="26767" xr:uid="{00000000-0005-0000-0000-0000C2670000}"/>
    <cellStyle name="Note 2 7 3 3 2 6" xfId="26768" xr:uid="{00000000-0005-0000-0000-0000C3670000}"/>
    <cellStyle name="Note 2 7 3 3 2 7" xfId="26769" xr:uid="{00000000-0005-0000-0000-0000C4670000}"/>
    <cellStyle name="Note 2 7 3 3 3" xfId="26770" xr:uid="{00000000-0005-0000-0000-0000C5670000}"/>
    <cellStyle name="Note 2 7 3 3 4" xfId="26771" xr:uid="{00000000-0005-0000-0000-0000C6670000}"/>
    <cellStyle name="Note 2 7 3 4" xfId="26772" xr:uid="{00000000-0005-0000-0000-0000C7670000}"/>
    <cellStyle name="Note 2 7 3 4 2" xfId="26773" xr:uid="{00000000-0005-0000-0000-0000C8670000}"/>
    <cellStyle name="Note 2 7 3 4 2 2" xfId="26774" xr:uid="{00000000-0005-0000-0000-0000C9670000}"/>
    <cellStyle name="Note 2 7 3 4 2 3" xfId="26775" xr:uid="{00000000-0005-0000-0000-0000CA670000}"/>
    <cellStyle name="Note 2 7 3 4 2 4" xfId="26776" xr:uid="{00000000-0005-0000-0000-0000CB670000}"/>
    <cellStyle name="Note 2 7 3 4 2 5" xfId="26777" xr:uid="{00000000-0005-0000-0000-0000CC670000}"/>
    <cellStyle name="Note 2 7 3 4 2 6" xfId="26778" xr:uid="{00000000-0005-0000-0000-0000CD670000}"/>
    <cellStyle name="Note 2 7 3 4 2 7" xfId="26779" xr:uid="{00000000-0005-0000-0000-0000CE670000}"/>
    <cellStyle name="Note 2 7 3 4 3" xfId="26780" xr:uid="{00000000-0005-0000-0000-0000CF670000}"/>
    <cellStyle name="Note 2 7 3 4 4" xfId="26781" xr:uid="{00000000-0005-0000-0000-0000D0670000}"/>
    <cellStyle name="Note 2 7 3 5" xfId="26782" xr:uid="{00000000-0005-0000-0000-0000D1670000}"/>
    <cellStyle name="Note 2 7 3 5 2" xfId="26783" xr:uid="{00000000-0005-0000-0000-0000D2670000}"/>
    <cellStyle name="Note 2 7 3 5 3" xfId="26784" xr:uid="{00000000-0005-0000-0000-0000D3670000}"/>
    <cellStyle name="Note 2 7 3 5 4" xfId="26785" xr:uid="{00000000-0005-0000-0000-0000D4670000}"/>
    <cellStyle name="Note 2 7 3 5 5" xfId="26786" xr:uid="{00000000-0005-0000-0000-0000D5670000}"/>
    <cellStyle name="Note 2 7 3 5 6" xfId="26787" xr:uid="{00000000-0005-0000-0000-0000D6670000}"/>
    <cellStyle name="Note 2 7 3 5 7" xfId="26788" xr:uid="{00000000-0005-0000-0000-0000D7670000}"/>
    <cellStyle name="Note 2 7 3 5 8" xfId="26789" xr:uid="{00000000-0005-0000-0000-0000D8670000}"/>
    <cellStyle name="Note 2 7 3 6" xfId="26790" xr:uid="{00000000-0005-0000-0000-0000D9670000}"/>
    <cellStyle name="Note 2 7 3 6 2" xfId="26791" xr:uid="{00000000-0005-0000-0000-0000DA670000}"/>
    <cellStyle name="Note 2 7 3 6 3" xfId="26792" xr:uid="{00000000-0005-0000-0000-0000DB670000}"/>
    <cellStyle name="Note 2 7 3 6 4" xfId="26793" xr:uid="{00000000-0005-0000-0000-0000DC670000}"/>
    <cellStyle name="Note 2 7 3 6 5" xfId="26794" xr:uid="{00000000-0005-0000-0000-0000DD670000}"/>
    <cellStyle name="Note 2 7 3 6 6" xfId="26795" xr:uid="{00000000-0005-0000-0000-0000DE670000}"/>
    <cellStyle name="Note 2 7 3 6 7" xfId="26796" xr:uid="{00000000-0005-0000-0000-0000DF670000}"/>
    <cellStyle name="Note 2 7 3 7" xfId="26797" xr:uid="{00000000-0005-0000-0000-0000E0670000}"/>
    <cellStyle name="Note 2 7 3 8" xfId="26798" xr:uid="{00000000-0005-0000-0000-0000E1670000}"/>
    <cellStyle name="Note 2 7 3 9" xfId="26799" xr:uid="{00000000-0005-0000-0000-0000E2670000}"/>
    <cellStyle name="Note 2 7 4" xfId="26800" xr:uid="{00000000-0005-0000-0000-0000E3670000}"/>
    <cellStyle name="Note 2 7 4 2" xfId="26801" xr:uid="{00000000-0005-0000-0000-0000E4670000}"/>
    <cellStyle name="Note 2 7 4 2 2" xfId="26802" xr:uid="{00000000-0005-0000-0000-0000E5670000}"/>
    <cellStyle name="Note 2 7 4 2 3" xfId="26803" xr:uid="{00000000-0005-0000-0000-0000E6670000}"/>
    <cellStyle name="Note 2 7 4 2 4" xfId="26804" xr:uid="{00000000-0005-0000-0000-0000E7670000}"/>
    <cellStyle name="Note 2 7 4 2 5" xfId="26805" xr:uid="{00000000-0005-0000-0000-0000E8670000}"/>
    <cellStyle name="Note 2 7 4 2 6" xfId="26806" xr:uid="{00000000-0005-0000-0000-0000E9670000}"/>
    <cellStyle name="Note 2 7 4 2 7" xfId="26807" xr:uid="{00000000-0005-0000-0000-0000EA670000}"/>
    <cellStyle name="Note 2 7 4 3" xfId="26808" xr:uid="{00000000-0005-0000-0000-0000EB670000}"/>
    <cellStyle name="Note 2 7 4 4" xfId="26809" xr:uid="{00000000-0005-0000-0000-0000EC670000}"/>
    <cellStyle name="Note 2 7 4 5" xfId="26810" xr:uid="{00000000-0005-0000-0000-0000ED670000}"/>
    <cellStyle name="Note 2 7 5" xfId="26811" xr:uid="{00000000-0005-0000-0000-0000EE670000}"/>
    <cellStyle name="Note 2 7 5 2" xfId="26812" xr:uid="{00000000-0005-0000-0000-0000EF670000}"/>
    <cellStyle name="Note 2 7 5 2 2" xfId="26813" xr:uid="{00000000-0005-0000-0000-0000F0670000}"/>
    <cellStyle name="Note 2 7 5 2 3" xfId="26814" xr:uid="{00000000-0005-0000-0000-0000F1670000}"/>
    <cellStyle name="Note 2 7 5 2 4" xfId="26815" xr:uid="{00000000-0005-0000-0000-0000F2670000}"/>
    <cellStyle name="Note 2 7 5 2 5" xfId="26816" xr:uid="{00000000-0005-0000-0000-0000F3670000}"/>
    <cellStyle name="Note 2 7 5 2 6" xfId="26817" xr:uid="{00000000-0005-0000-0000-0000F4670000}"/>
    <cellStyle name="Note 2 7 5 2 7" xfId="26818" xr:uid="{00000000-0005-0000-0000-0000F5670000}"/>
    <cellStyle name="Note 2 7 5 3" xfId="26819" xr:uid="{00000000-0005-0000-0000-0000F6670000}"/>
    <cellStyle name="Note 2 7 5 4" xfId="26820" xr:uid="{00000000-0005-0000-0000-0000F7670000}"/>
    <cellStyle name="Note 2 7 5 5" xfId="26821" xr:uid="{00000000-0005-0000-0000-0000F8670000}"/>
    <cellStyle name="Note 2 7 6" xfId="26822" xr:uid="{00000000-0005-0000-0000-0000F9670000}"/>
    <cellStyle name="Note 2 7 6 2" xfId="26823" xr:uid="{00000000-0005-0000-0000-0000FA670000}"/>
    <cellStyle name="Note 2 7 6 2 2" xfId="26824" xr:uid="{00000000-0005-0000-0000-0000FB670000}"/>
    <cellStyle name="Note 2 7 6 2 3" xfId="26825" xr:uid="{00000000-0005-0000-0000-0000FC670000}"/>
    <cellStyle name="Note 2 7 6 2 4" xfId="26826" xr:uid="{00000000-0005-0000-0000-0000FD670000}"/>
    <cellStyle name="Note 2 7 6 2 5" xfId="26827" xr:uid="{00000000-0005-0000-0000-0000FE670000}"/>
    <cellStyle name="Note 2 7 6 2 6" xfId="26828" xr:uid="{00000000-0005-0000-0000-0000FF670000}"/>
    <cellStyle name="Note 2 7 6 2 7" xfId="26829" xr:uid="{00000000-0005-0000-0000-000000680000}"/>
    <cellStyle name="Note 2 7 6 3" xfId="26830" xr:uid="{00000000-0005-0000-0000-000001680000}"/>
    <cellStyle name="Note 2 7 6 4" xfId="26831" xr:uid="{00000000-0005-0000-0000-000002680000}"/>
    <cellStyle name="Note 2 7 6 5" xfId="26832" xr:uid="{00000000-0005-0000-0000-000003680000}"/>
    <cellStyle name="Note 2 7 7" xfId="26833" xr:uid="{00000000-0005-0000-0000-000004680000}"/>
    <cellStyle name="Note 2 7 7 2" xfId="26834" xr:uid="{00000000-0005-0000-0000-000005680000}"/>
    <cellStyle name="Note 2 7 7 2 2" xfId="26835" xr:uid="{00000000-0005-0000-0000-000006680000}"/>
    <cellStyle name="Note 2 7 7 2 3" xfId="26836" xr:uid="{00000000-0005-0000-0000-000007680000}"/>
    <cellStyle name="Note 2 7 7 2 4" xfId="26837" xr:uid="{00000000-0005-0000-0000-000008680000}"/>
    <cellStyle name="Note 2 7 7 2 5" xfId="26838" xr:uid="{00000000-0005-0000-0000-000009680000}"/>
    <cellStyle name="Note 2 7 7 2 6" xfId="26839" xr:uid="{00000000-0005-0000-0000-00000A680000}"/>
    <cellStyle name="Note 2 7 7 2 7" xfId="26840" xr:uid="{00000000-0005-0000-0000-00000B680000}"/>
    <cellStyle name="Note 2 7 7 3" xfId="26841" xr:uid="{00000000-0005-0000-0000-00000C680000}"/>
    <cellStyle name="Note 2 7 7 4" xfId="26842" xr:uid="{00000000-0005-0000-0000-00000D680000}"/>
    <cellStyle name="Note 2 7 7 5" xfId="26843" xr:uid="{00000000-0005-0000-0000-00000E680000}"/>
    <cellStyle name="Note 2 7 8" xfId="26844" xr:uid="{00000000-0005-0000-0000-00000F680000}"/>
    <cellStyle name="Note 2 7 8 2" xfId="26845" xr:uid="{00000000-0005-0000-0000-000010680000}"/>
    <cellStyle name="Note 2 7 8 3" xfId="26846" xr:uid="{00000000-0005-0000-0000-000011680000}"/>
    <cellStyle name="Note 2 7 8 4" xfId="26847" xr:uid="{00000000-0005-0000-0000-000012680000}"/>
    <cellStyle name="Note 2 7 8 5" xfId="26848" xr:uid="{00000000-0005-0000-0000-000013680000}"/>
    <cellStyle name="Note 2 7 8 6" xfId="26849" xr:uid="{00000000-0005-0000-0000-000014680000}"/>
    <cellStyle name="Note 2 7 8 7" xfId="26850" xr:uid="{00000000-0005-0000-0000-000015680000}"/>
    <cellStyle name="Note 2 7 8 8" xfId="26851" xr:uid="{00000000-0005-0000-0000-000016680000}"/>
    <cellStyle name="Note 2 7 9" xfId="26852" xr:uid="{00000000-0005-0000-0000-000017680000}"/>
    <cellStyle name="Note 2 7 9 2" xfId="26853" xr:uid="{00000000-0005-0000-0000-000018680000}"/>
    <cellStyle name="Note 2 7 9 3" xfId="26854" xr:uid="{00000000-0005-0000-0000-000019680000}"/>
    <cellStyle name="Note 2 7 9 4" xfId="26855" xr:uid="{00000000-0005-0000-0000-00001A680000}"/>
    <cellStyle name="Note 2 7 9 5" xfId="26856" xr:uid="{00000000-0005-0000-0000-00001B680000}"/>
    <cellStyle name="Note 2 7 9 6" xfId="26857" xr:uid="{00000000-0005-0000-0000-00001C680000}"/>
    <cellStyle name="Note 2 7 9 7" xfId="26858" xr:uid="{00000000-0005-0000-0000-00001D680000}"/>
    <cellStyle name="Note 2 8" xfId="26859" xr:uid="{00000000-0005-0000-0000-00001E680000}"/>
    <cellStyle name="Note 2 8 10" xfId="26860" xr:uid="{00000000-0005-0000-0000-00001F680000}"/>
    <cellStyle name="Note 2 8 10 2" xfId="26861" xr:uid="{00000000-0005-0000-0000-000020680000}"/>
    <cellStyle name="Note 2 8 10 3" xfId="26862" xr:uid="{00000000-0005-0000-0000-000021680000}"/>
    <cellStyle name="Note 2 8 10 4" xfId="26863" xr:uid="{00000000-0005-0000-0000-000022680000}"/>
    <cellStyle name="Note 2 8 10 5" xfId="26864" xr:uid="{00000000-0005-0000-0000-000023680000}"/>
    <cellStyle name="Note 2 8 11" xfId="26865" xr:uid="{00000000-0005-0000-0000-000024680000}"/>
    <cellStyle name="Note 2 8 11 2" xfId="26866" xr:uid="{00000000-0005-0000-0000-000025680000}"/>
    <cellStyle name="Note 2 8 11 3" xfId="26867" xr:uid="{00000000-0005-0000-0000-000026680000}"/>
    <cellStyle name="Note 2 8 11 4" xfId="26868" xr:uid="{00000000-0005-0000-0000-000027680000}"/>
    <cellStyle name="Note 2 8 11 5" xfId="26869" xr:uid="{00000000-0005-0000-0000-000028680000}"/>
    <cellStyle name="Note 2 8 12" xfId="26870" xr:uid="{00000000-0005-0000-0000-000029680000}"/>
    <cellStyle name="Note 2 8 12 2" xfId="26871" xr:uid="{00000000-0005-0000-0000-00002A680000}"/>
    <cellStyle name="Note 2 8 12 3" xfId="26872" xr:uid="{00000000-0005-0000-0000-00002B680000}"/>
    <cellStyle name="Note 2 8 12 4" xfId="26873" xr:uid="{00000000-0005-0000-0000-00002C680000}"/>
    <cellStyle name="Note 2 8 12 5" xfId="26874" xr:uid="{00000000-0005-0000-0000-00002D680000}"/>
    <cellStyle name="Note 2 8 13" xfId="26875" xr:uid="{00000000-0005-0000-0000-00002E680000}"/>
    <cellStyle name="Note 2 8 13 2" xfId="26876" xr:uid="{00000000-0005-0000-0000-00002F680000}"/>
    <cellStyle name="Note 2 8 13 3" xfId="26877" xr:uid="{00000000-0005-0000-0000-000030680000}"/>
    <cellStyle name="Note 2 8 13 4" xfId="26878" xr:uid="{00000000-0005-0000-0000-000031680000}"/>
    <cellStyle name="Note 2 8 13 5" xfId="26879" xr:uid="{00000000-0005-0000-0000-000032680000}"/>
    <cellStyle name="Note 2 8 14" xfId="26880" xr:uid="{00000000-0005-0000-0000-000033680000}"/>
    <cellStyle name="Note 2 8 14 2" xfId="26881" xr:uid="{00000000-0005-0000-0000-000034680000}"/>
    <cellStyle name="Note 2 8 14 3" xfId="26882" xr:uid="{00000000-0005-0000-0000-000035680000}"/>
    <cellStyle name="Note 2 8 14 4" xfId="26883" xr:uid="{00000000-0005-0000-0000-000036680000}"/>
    <cellStyle name="Note 2 8 14 5" xfId="26884" xr:uid="{00000000-0005-0000-0000-000037680000}"/>
    <cellStyle name="Note 2 8 15" xfId="26885" xr:uid="{00000000-0005-0000-0000-000038680000}"/>
    <cellStyle name="Note 2 8 15 2" xfId="26886" xr:uid="{00000000-0005-0000-0000-000039680000}"/>
    <cellStyle name="Note 2 8 15 3" xfId="26887" xr:uid="{00000000-0005-0000-0000-00003A680000}"/>
    <cellStyle name="Note 2 8 15 4" xfId="26888" xr:uid="{00000000-0005-0000-0000-00003B680000}"/>
    <cellStyle name="Note 2 8 15 5" xfId="26889" xr:uid="{00000000-0005-0000-0000-00003C680000}"/>
    <cellStyle name="Note 2 8 16" xfId="26890" xr:uid="{00000000-0005-0000-0000-00003D680000}"/>
    <cellStyle name="Note 2 8 16 2" xfId="26891" xr:uid="{00000000-0005-0000-0000-00003E680000}"/>
    <cellStyle name="Note 2 8 16 3" xfId="26892" xr:uid="{00000000-0005-0000-0000-00003F680000}"/>
    <cellStyle name="Note 2 8 16 4" xfId="26893" xr:uid="{00000000-0005-0000-0000-000040680000}"/>
    <cellStyle name="Note 2 8 16 5" xfId="26894" xr:uid="{00000000-0005-0000-0000-000041680000}"/>
    <cellStyle name="Note 2 8 17" xfId="26895" xr:uid="{00000000-0005-0000-0000-000042680000}"/>
    <cellStyle name="Note 2 8 17 2" xfId="26896" xr:uid="{00000000-0005-0000-0000-000043680000}"/>
    <cellStyle name="Note 2 8 17 3" xfId="26897" xr:uid="{00000000-0005-0000-0000-000044680000}"/>
    <cellStyle name="Note 2 8 17 4" xfId="26898" xr:uid="{00000000-0005-0000-0000-000045680000}"/>
    <cellStyle name="Note 2 8 17 5" xfId="26899" xr:uid="{00000000-0005-0000-0000-000046680000}"/>
    <cellStyle name="Note 2 8 18" xfId="26900" xr:uid="{00000000-0005-0000-0000-000047680000}"/>
    <cellStyle name="Note 2 8 2" xfId="26901" xr:uid="{00000000-0005-0000-0000-000048680000}"/>
    <cellStyle name="Note 2 8 2 10" xfId="26902" xr:uid="{00000000-0005-0000-0000-000049680000}"/>
    <cellStyle name="Note 2 8 2 10 2" xfId="26903" xr:uid="{00000000-0005-0000-0000-00004A680000}"/>
    <cellStyle name="Note 2 8 2 10 3" xfId="26904" xr:uid="{00000000-0005-0000-0000-00004B680000}"/>
    <cellStyle name="Note 2 8 2 10 4" xfId="26905" xr:uid="{00000000-0005-0000-0000-00004C680000}"/>
    <cellStyle name="Note 2 8 2 10 5" xfId="26906" xr:uid="{00000000-0005-0000-0000-00004D680000}"/>
    <cellStyle name="Note 2 8 2 11" xfId="26907" xr:uid="{00000000-0005-0000-0000-00004E680000}"/>
    <cellStyle name="Note 2 8 2 11 2" xfId="26908" xr:uid="{00000000-0005-0000-0000-00004F680000}"/>
    <cellStyle name="Note 2 8 2 11 3" xfId="26909" xr:uid="{00000000-0005-0000-0000-000050680000}"/>
    <cellStyle name="Note 2 8 2 11 4" xfId="26910" xr:uid="{00000000-0005-0000-0000-000051680000}"/>
    <cellStyle name="Note 2 8 2 11 5" xfId="26911" xr:uid="{00000000-0005-0000-0000-000052680000}"/>
    <cellStyle name="Note 2 8 2 12" xfId="26912" xr:uid="{00000000-0005-0000-0000-000053680000}"/>
    <cellStyle name="Note 2 8 2 12 2" xfId="26913" xr:uid="{00000000-0005-0000-0000-000054680000}"/>
    <cellStyle name="Note 2 8 2 12 3" xfId="26914" xr:uid="{00000000-0005-0000-0000-000055680000}"/>
    <cellStyle name="Note 2 8 2 12 4" xfId="26915" xr:uid="{00000000-0005-0000-0000-000056680000}"/>
    <cellStyle name="Note 2 8 2 12 5" xfId="26916" xr:uid="{00000000-0005-0000-0000-000057680000}"/>
    <cellStyle name="Note 2 8 2 13" xfId="26917" xr:uid="{00000000-0005-0000-0000-000058680000}"/>
    <cellStyle name="Note 2 8 2 13 2" xfId="26918" xr:uid="{00000000-0005-0000-0000-000059680000}"/>
    <cellStyle name="Note 2 8 2 13 3" xfId="26919" xr:uid="{00000000-0005-0000-0000-00005A680000}"/>
    <cellStyle name="Note 2 8 2 13 4" xfId="26920" xr:uid="{00000000-0005-0000-0000-00005B680000}"/>
    <cellStyle name="Note 2 8 2 13 5" xfId="26921" xr:uid="{00000000-0005-0000-0000-00005C680000}"/>
    <cellStyle name="Note 2 8 2 14" xfId="26922" xr:uid="{00000000-0005-0000-0000-00005D680000}"/>
    <cellStyle name="Note 2 8 2 14 2" xfId="26923" xr:uid="{00000000-0005-0000-0000-00005E680000}"/>
    <cellStyle name="Note 2 8 2 14 3" xfId="26924" xr:uid="{00000000-0005-0000-0000-00005F680000}"/>
    <cellStyle name="Note 2 8 2 14 4" xfId="26925" xr:uid="{00000000-0005-0000-0000-000060680000}"/>
    <cellStyle name="Note 2 8 2 14 5" xfId="26926" xr:uid="{00000000-0005-0000-0000-000061680000}"/>
    <cellStyle name="Note 2 8 2 15" xfId="26927" xr:uid="{00000000-0005-0000-0000-000062680000}"/>
    <cellStyle name="Note 2 8 2 15 2" xfId="26928" xr:uid="{00000000-0005-0000-0000-000063680000}"/>
    <cellStyle name="Note 2 8 2 15 3" xfId="26929" xr:uid="{00000000-0005-0000-0000-000064680000}"/>
    <cellStyle name="Note 2 8 2 15 4" xfId="26930" xr:uid="{00000000-0005-0000-0000-000065680000}"/>
    <cellStyle name="Note 2 8 2 15 5" xfId="26931" xr:uid="{00000000-0005-0000-0000-000066680000}"/>
    <cellStyle name="Note 2 8 2 16" xfId="26932" xr:uid="{00000000-0005-0000-0000-000067680000}"/>
    <cellStyle name="Note 2 8 2 16 2" xfId="26933" xr:uid="{00000000-0005-0000-0000-000068680000}"/>
    <cellStyle name="Note 2 8 2 16 3" xfId="26934" xr:uid="{00000000-0005-0000-0000-000069680000}"/>
    <cellStyle name="Note 2 8 2 16 4" xfId="26935" xr:uid="{00000000-0005-0000-0000-00006A680000}"/>
    <cellStyle name="Note 2 8 2 16 5" xfId="26936" xr:uid="{00000000-0005-0000-0000-00006B680000}"/>
    <cellStyle name="Note 2 8 2 17" xfId="26937" xr:uid="{00000000-0005-0000-0000-00006C680000}"/>
    <cellStyle name="Note 2 8 2 17 2" xfId="26938" xr:uid="{00000000-0005-0000-0000-00006D680000}"/>
    <cellStyle name="Note 2 8 2 17 3" xfId="26939" xr:uid="{00000000-0005-0000-0000-00006E680000}"/>
    <cellStyle name="Note 2 8 2 17 4" xfId="26940" xr:uid="{00000000-0005-0000-0000-00006F680000}"/>
    <cellStyle name="Note 2 8 2 17 5" xfId="26941" xr:uid="{00000000-0005-0000-0000-000070680000}"/>
    <cellStyle name="Note 2 8 2 18" xfId="26942" xr:uid="{00000000-0005-0000-0000-000071680000}"/>
    <cellStyle name="Note 2 8 2 2" xfId="26943" xr:uid="{00000000-0005-0000-0000-000072680000}"/>
    <cellStyle name="Note 2 8 2 2 2" xfId="26944" xr:uid="{00000000-0005-0000-0000-000073680000}"/>
    <cellStyle name="Note 2 8 2 2 2 2" xfId="26945" xr:uid="{00000000-0005-0000-0000-000074680000}"/>
    <cellStyle name="Note 2 8 2 2 2 3" xfId="26946" xr:uid="{00000000-0005-0000-0000-000075680000}"/>
    <cellStyle name="Note 2 8 2 2 2 4" xfId="26947" xr:uid="{00000000-0005-0000-0000-000076680000}"/>
    <cellStyle name="Note 2 8 2 2 2 5" xfId="26948" xr:uid="{00000000-0005-0000-0000-000077680000}"/>
    <cellStyle name="Note 2 8 2 2 2 6" xfId="26949" xr:uid="{00000000-0005-0000-0000-000078680000}"/>
    <cellStyle name="Note 2 8 2 2 2 7" xfId="26950" xr:uid="{00000000-0005-0000-0000-000079680000}"/>
    <cellStyle name="Note 2 8 2 2 3" xfId="26951" xr:uid="{00000000-0005-0000-0000-00007A680000}"/>
    <cellStyle name="Note 2 8 2 2 4" xfId="26952" xr:uid="{00000000-0005-0000-0000-00007B680000}"/>
    <cellStyle name="Note 2 8 2 2 5" xfId="26953" xr:uid="{00000000-0005-0000-0000-00007C680000}"/>
    <cellStyle name="Note 2 8 2 3" xfId="26954" xr:uid="{00000000-0005-0000-0000-00007D680000}"/>
    <cellStyle name="Note 2 8 2 3 2" xfId="26955" xr:uid="{00000000-0005-0000-0000-00007E680000}"/>
    <cellStyle name="Note 2 8 2 3 2 2" xfId="26956" xr:uid="{00000000-0005-0000-0000-00007F680000}"/>
    <cellStyle name="Note 2 8 2 3 2 3" xfId="26957" xr:uid="{00000000-0005-0000-0000-000080680000}"/>
    <cellStyle name="Note 2 8 2 3 2 4" xfId="26958" xr:uid="{00000000-0005-0000-0000-000081680000}"/>
    <cellStyle name="Note 2 8 2 3 2 5" xfId="26959" xr:uid="{00000000-0005-0000-0000-000082680000}"/>
    <cellStyle name="Note 2 8 2 3 2 6" xfId="26960" xr:uid="{00000000-0005-0000-0000-000083680000}"/>
    <cellStyle name="Note 2 8 2 3 2 7" xfId="26961" xr:uid="{00000000-0005-0000-0000-000084680000}"/>
    <cellStyle name="Note 2 8 2 3 3" xfId="26962" xr:uid="{00000000-0005-0000-0000-000085680000}"/>
    <cellStyle name="Note 2 8 2 3 4" xfId="26963" xr:uid="{00000000-0005-0000-0000-000086680000}"/>
    <cellStyle name="Note 2 8 2 3 5" xfId="26964" xr:uid="{00000000-0005-0000-0000-000087680000}"/>
    <cellStyle name="Note 2 8 2 4" xfId="26965" xr:uid="{00000000-0005-0000-0000-000088680000}"/>
    <cellStyle name="Note 2 8 2 4 2" xfId="26966" xr:uid="{00000000-0005-0000-0000-000089680000}"/>
    <cellStyle name="Note 2 8 2 4 2 2" xfId="26967" xr:uid="{00000000-0005-0000-0000-00008A680000}"/>
    <cellStyle name="Note 2 8 2 4 2 3" xfId="26968" xr:uid="{00000000-0005-0000-0000-00008B680000}"/>
    <cellStyle name="Note 2 8 2 4 2 4" xfId="26969" xr:uid="{00000000-0005-0000-0000-00008C680000}"/>
    <cellStyle name="Note 2 8 2 4 2 5" xfId="26970" xr:uid="{00000000-0005-0000-0000-00008D680000}"/>
    <cellStyle name="Note 2 8 2 4 2 6" xfId="26971" xr:uid="{00000000-0005-0000-0000-00008E680000}"/>
    <cellStyle name="Note 2 8 2 4 2 7" xfId="26972" xr:uid="{00000000-0005-0000-0000-00008F680000}"/>
    <cellStyle name="Note 2 8 2 4 3" xfId="26973" xr:uid="{00000000-0005-0000-0000-000090680000}"/>
    <cellStyle name="Note 2 8 2 4 4" xfId="26974" xr:uid="{00000000-0005-0000-0000-000091680000}"/>
    <cellStyle name="Note 2 8 2 4 5" xfId="26975" xr:uid="{00000000-0005-0000-0000-000092680000}"/>
    <cellStyle name="Note 2 8 2 5" xfId="26976" xr:uid="{00000000-0005-0000-0000-000093680000}"/>
    <cellStyle name="Note 2 8 2 5 2" xfId="26977" xr:uid="{00000000-0005-0000-0000-000094680000}"/>
    <cellStyle name="Note 2 8 2 5 3" xfId="26978" xr:uid="{00000000-0005-0000-0000-000095680000}"/>
    <cellStyle name="Note 2 8 2 5 4" xfId="26979" xr:uid="{00000000-0005-0000-0000-000096680000}"/>
    <cellStyle name="Note 2 8 2 5 5" xfId="26980" xr:uid="{00000000-0005-0000-0000-000097680000}"/>
    <cellStyle name="Note 2 8 2 5 6" xfId="26981" xr:uid="{00000000-0005-0000-0000-000098680000}"/>
    <cellStyle name="Note 2 8 2 5 7" xfId="26982" xr:uid="{00000000-0005-0000-0000-000099680000}"/>
    <cellStyle name="Note 2 8 2 5 8" xfId="26983" xr:uid="{00000000-0005-0000-0000-00009A680000}"/>
    <cellStyle name="Note 2 8 2 6" xfId="26984" xr:uid="{00000000-0005-0000-0000-00009B680000}"/>
    <cellStyle name="Note 2 8 2 6 2" xfId="26985" xr:uid="{00000000-0005-0000-0000-00009C680000}"/>
    <cellStyle name="Note 2 8 2 6 3" xfId="26986" xr:uid="{00000000-0005-0000-0000-00009D680000}"/>
    <cellStyle name="Note 2 8 2 6 4" xfId="26987" xr:uid="{00000000-0005-0000-0000-00009E680000}"/>
    <cellStyle name="Note 2 8 2 6 5" xfId="26988" xr:uid="{00000000-0005-0000-0000-00009F680000}"/>
    <cellStyle name="Note 2 8 2 6 6" xfId="26989" xr:uid="{00000000-0005-0000-0000-0000A0680000}"/>
    <cellStyle name="Note 2 8 2 6 7" xfId="26990" xr:uid="{00000000-0005-0000-0000-0000A1680000}"/>
    <cellStyle name="Note 2 8 2 7" xfId="26991" xr:uid="{00000000-0005-0000-0000-0000A2680000}"/>
    <cellStyle name="Note 2 8 2 7 2" xfId="26992" xr:uid="{00000000-0005-0000-0000-0000A3680000}"/>
    <cellStyle name="Note 2 8 2 7 3" xfId="26993" xr:uid="{00000000-0005-0000-0000-0000A4680000}"/>
    <cellStyle name="Note 2 8 2 7 4" xfId="26994" xr:uid="{00000000-0005-0000-0000-0000A5680000}"/>
    <cellStyle name="Note 2 8 2 7 5" xfId="26995" xr:uid="{00000000-0005-0000-0000-0000A6680000}"/>
    <cellStyle name="Note 2 8 2 8" xfId="26996" xr:uid="{00000000-0005-0000-0000-0000A7680000}"/>
    <cellStyle name="Note 2 8 2 8 2" xfId="26997" xr:uid="{00000000-0005-0000-0000-0000A8680000}"/>
    <cellStyle name="Note 2 8 2 8 3" xfId="26998" xr:uid="{00000000-0005-0000-0000-0000A9680000}"/>
    <cellStyle name="Note 2 8 2 8 4" xfId="26999" xr:uid="{00000000-0005-0000-0000-0000AA680000}"/>
    <cellStyle name="Note 2 8 2 8 5" xfId="27000" xr:uid="{00000000-0005-0000-0000-0000AB680000}"/>
    <cellStyle name="Note 2 8 2 9" xfId="27001" xr:uid="{00000000-0005-0000-0000-0000AC680000}"/>
    <cellStyle name="Note 2 8 2 9 2" xfId="27002" xr:uid="{00000000-0005-0000-0000-0000AD680000}"/>
    <cellStyle name="Note 2 8 2 9 3" xfId="27003" xr:uid="{00000000-0005-0000-0000-0000AE680000}"/>
    <cellStyle name="Note 2 8 2 9 4" xfId="27004" xr:uid="{00000000-0005-0000-0000-0000AF680000}"/>
    <cellStyle name="Note 2 8 2 9 5" xfId="27005" xr:uid="{00000000-0005-0000-0000-0000B0680000}"/>
    <cellStyle name="Note 2 8 3" xfId="27006" xr:uid="{00000000-0005-0000-0000-0000B1680000}"/>
    <cellStyle name="Note 2 8 3 10" xfId="27007" xr:uid="{00000000-0005-0000-0000-0000B2680000}"/>
    <cellStyle name="Note 2 8 3 2" xfId="27008" xr:uid="{00000000-0005-0000-0000-0000B3680000}"/>
    <cellStyle name="Note 2 8 3 2 2" xfId="27009" xr:uid="{00000000-0005-0000-0000-0000B4680000}"/>
    <cellStyle name="Note 2 8 3 2 2 2" xfId="27010" xr:uid="{00000000-0005-0000-0000-0000B5680000}"/>
    <cellStyle name="Note 2 8 3 2 2 3" xfId="27011" xr:uid="{00000000-0005-0000-0000-0000B6680000}"/>
    <cellStyle name="Note 2 8 3 2 2 4" xfId="27012" xr:uid="{00000000-0005-0000-0000-0000B7680000}"/>
    <cellStyle name="Note 2 8 3 2 2 5" xfId="27013" xr:uid="{00000000-0005-0000-0000-0000B8680000}"/>
    <cellStyle name="Note 2 8 3 2 2 6" xfId="27014" xr:uid="{00000000-0005-0000-0000-0000B9680000}"/>
    <cellStyle name="Note 2 8 3 2 2 7" xfId="27015" xr:uid="{00000000-0005-0000-0000-0000BA680000}"/>
    <cellStyle name="Note 2 8 3 2 3" xfId="27016" xr:uid="{00000000-0005-0000-0000-0000BB680000}"/>
    <cellStyle name="Note 2 8 3 2 4" xfId="27017" xr:uid="{00000000-0005-0000-0000-0000BC680000}"/>
    <cellStyle name="Note 2 8 3 3" xfId="27018" xr:uid="{00000000-0005-0000-0000-0000BD680000}"/>
    <cellStyle name="Note 2 8 3 3 2" xfId="27019" xr:uid="{00000000-0005-0000-0000-0000BE680000}"/>
    <cellStyle name="Note 2 8 3 3 2 2" xfId="27020" xr:uid="{00000000-0005-0000-0000-0000BF680000}"/>
    <cellStyle name="Note 2 8 3 3 2 3" xfId="27021" xr:uid="{00000000-0005-0000-0000-0000C0680000}"/>
    <cellStyle name="Note 2 8 3 3 2 4" xfId="27022" xr:uid="{00000000-0005-0000-0000-0000C1680000}"/>
    <cellStyle name="Note 2 8 3 3 2 5" xfId="27023" xr:uid="{00000000-0005-0000-0000-0000C2680000}"/>
    <cellStyle name="Note 2 8 3 3 2 6" xfId="27024" xr:uid="{00000000-0005-0000-0000-0000C3680000}"/>
    <cellStyle name="Note 2 8 3 3 2 7" xfId="27025" xr:uid="{00000000-0005-0000-0000-0000C4680000}"/>
    <cellStyle name="Note 2 8 3 3 3" xfId="27026" xr:uid="{00000000-0005-0000-0000-0000C5680000}"/>
    <cellStyle name="Note 2 8 3 3 4" xfId="27027" xr:uid="{00000000-0005-0000-0000-0000C6680000}"/>
    <cellStyle name="Note 2 8 3 4" xfId="27028" xr:uid="{00000000-0005-0000-0000-0000C7680000}"/>
    <cellStyle name="Note 2 8 3 4 2" xfId="27029" xr:uid="{00000000-0005-0000-0000-0000C8680000}"/>
    <cellStyle name="Note 2 8 3 4 2 2" xfId="27030" xr:uid="{00000000-0005-0000-0000-0000C9680000}"/>
    <cellStyle name="Note 2 8 3 4 2 3" xfId="27031" xr:uid="{00000000-0005-0000-0000-0000CA680000}"/>
    <cellStyle name="Note 2 8 3 4 2 4" xfId="27032" xr:uid="{00000000-0005-0000-0000-0000CB680000}"/>
    <cellStyle name="Note 2 8 3 4 2 5" xfId="27033" xr:uid="{00000000-0005-0000-0000-0000CC680000}"/>
    <cellStyle name="Note 2 8 3 4 2 6" xfId="27034" xr:uid="{00000000-0005-0000-0000-0000CD680000}"/>
    <cellStyle name="Note 2 8 3 4 2 7" xfId="27035" xr:uid="{00000000-0005-0000-0000-0000CE680000}"/>
    <cellStyle name="Note 2 8 3 4 3" xfId="27036" xr:uid="{00000000-0005-0000-0000-0000CF680000}"/>
    <cellStyle name="Note 2 8 3 4 4" xfId="27037" xr:uid="{00000000-0005-0000-0000-0000D0680000}"/>
    <cellStyle name="Note 2 8 3 5" xfId="27038" xr:uid="{00000000-0005-0000-0000-0000D1680000}"/>
    <cellStyle name="Note 2 8 3 5 2" xfId="27039" xr:uid="{00000000-0005-0000-0000-0000D2680000}"/>
    <cellStyle name="Note 2 8 3 5 3" xfId="27040" xr:uid="{00000000-0005-0000-0000-0000D3680000}"/>
    <cellStyle name="Note 2 8 3 5 4" xfId="27041" xr:uid="{00000000-0005-0000-0000-0000D4680000}"/>
    <cellStyle name="Note 2 8 3 5 5" xfId="27042" xr:uid="{00000000-0005-0000-0000-0000D5680000}"/>
    <cellStyle name="Note 2 8 3 5 6" xfId="27043" xr:uid="{00000000-0005-0000-0000-0000D6680000}"/>
    <cellStyle name="Note 2 8 3 5 7" xfId="27044" xr:uid="{00000000-0005-0000-0000-0000D7680000}"/>
    <cellStyle name="Note 2 8 3 5 8" xfId="27045" xr:uid="{00000000-0005-0000-0000-0000D8680000}"/>
    <cellStyle name="Note 2 8 3 6" xfId="27046" xr:uid="{00000000-0005-0000-0000-0000D9680000}"/>
    <cellStyle name="Note 2 8 3 6 2" xfId="27047" xr:uid="{00000000-0005-0000-0000-0000DA680000}"/>
    <cellStyle name="Note 2 8 3 6 3" xfId="27048" xr:uid="{00000000-0005-0000-0000-0000DB680000}"/>
    <cellStyle name="Note 2 8 3 6 4" xfId="27049" xr:uid="{00000000-0005-0000-0000-0000DC680000}"/>
    <cellStyle name="Note 2 8 3 6 5" xfId="27050" xr:uid="{00000000-0005-0000-0000-0000DD680000}"/>
    <cellStyle name="Note 2 8 3 6 6" xfId="27051" xr:uid="{00000000-0005-0000-0000-0000DE680000}"/>
    <cellStyle name="Note 2 8 3 6 7" xfId="27052" xr:uid="{00000000-0005-0000-0000-0000DF680000}"/>
    <cellStyle name="Note 2 8 3 7" xfId="27053" xr:uid="{00000000-0005-0000-0000-0000E0680000}"/>
    <cellStyle name="Note 2 8 3 8" xfId="27054" xr:uid="{00000000-0005-0000-0000-0000E1680000}"/>
    <cellStyle name="Note 2 8 3 9" xfId="27055" xr:uid="{00000000-0005-0000-0000-0000E2680000}"/>
    <cellStyle name="Note 2 8 4" xfId="27056" xr:uid="{00000000-0005-0000-0000-0000E3680000}"/>
    <cellStyle name="Note 2 8 4 2" xfId="27057" xr:uid="{00000000-0005-0000-0000-0000E4680000}"/>
    <cellStyle name="Note 2 8 4 2 2" xfId="27058" xr:uid="{00000000-0005-0000-0000-0000E5680000}"/>
    <cellStyle name="Note 2 8 4 2 3" xfId="27059" xr:uid="{00000000-0005-0000-0000-0000E6680000}"/>
    <cellStyle name="Note 2 8 4 2 4" xfId="27060" xr:uid="{00000000-0005-0000-0000-0000E7680000}"/>
    <cellStyle name="Note 2 8 4 2 5" xfId="27061" xr:uid="{00000000-0005-0000-0000-0000E8680000}"/>
    <cellStyle name="Note 2 8 4 2 6" xfId="27062" xr:uid="{00000000-0005-0000-0000-0000E9680000}"/>
    <cellStyle name="Note 2 8 4 2 7" xfId="27063" xr:uid="{00000000-0005-0000-0000-0000EA680000}"/>
    <cellStyle name="Note 2 8 4 3" xfId="27064" xr:uid="{00000000-0005-0000-0000-0000EB680000}"/>
    <cellStyle name="Note 2 8 4 4" xfId="27065" xr:uid="{00000000-0005-0000-0000-0000EC680000}"/>
    <cellStyle name="Note 2 8 4 5" xfId="27066" xr:uid="{00000000-0005-0000-0000-0000ED680000}"/>
    <cellStyle name="Note 2 8 5" xfId="27067" xr:uid="{00000000-0005-0000-0000-0000EE680000}"/>
    <cellStyle name="Note 2 8 5 2" xfId="27068" xr:uid="{00000000-0005-0000-0000-0000EF680000}"/>
    <cellStyle name="Note 2 8 5 2 2" xfId="27069" xr:uid="{00000000-0005-0000-0000-0000F0680000}"/>
    <cellStyle name="Note 2 8 5 2 3" xfId="27070" xr:uid="{00000000-0005-0000-0000-0000F1680000}"/>
    <cellStyle name="Note 2 8 5 2 4" xfId="27071" xr:uid="{00000000-0005-0000-0000-0000F2680000}"/>
    <cellStyle name="Note 2 8 5 2 5" xfId="27072" xr:uid="{00000000-0005-0000-0000-0000F3680000}"/>
    <cellStyle name="Note 2 8 5 2 6" xfId="27073" xr:uid="{00000000-0005-0000-0000-0000F4680000}"/>
    <cellStyle name="Note 2 8 5 2 7" xfId="27074" xr:uid="{00000000-0005-0000-0000-0000F5680000}"/>
    <cellStyle name="Note 2 8 5 3" xfId="27075" xr:uid="{00000000-0005-0000-0000-0000F6680000}"/>
    <cellStyle name="Note 2 8 5 4" xfId="27076" xr:uid="{00000000-0005-0000-0000-0000F7680000}"/>
    <cellStyle name="Note 2 8 5 5" xfId="27077" xr:uid="{00000000-0005-0000-0000-0000F8680000}"/>
    <cellStyle name="Note 2 8 6" xfId="27078" xr:uid="{00000000-0005-0000-0000-0000F9680000}"/>
    <cellStyle name="Note 2 8 6 2" xfId="27079" xr:uid="{00000000-0005-0000-0000-0000FA680000}"/>
    <cellStyle name="Note 2 8 6 2 2" xfId="27080" xr:uid="{00000000-0005-0000-0000-0000FB680000}"/>
    <cellStyle name="Note 2 8 6 2 3" xfId="27081" xr:uid="{00000000-0005-0000-0000-0000FC680000}"/>
    <cellStyle name="Note 2 8 6 2 4" xfId="27082" xr:uid="{00000000-0005-0000-0000-0000FD680000}"/>
    <cellStyle name="Note 2 8 6 2 5" xfId="27083" xr:uid="{00000000-0005-0000-0000-0000FE680000}"/>
    <cellStyle name="Note 2 8 6 2 6" xfId="27084" xr:uid="{00000000-0005-0000-0000-0000FF680000}"/>
    <cellStyle name="Note 2 8 6 2 7" xfId="27085" xr:uid="{00000000-0005-0000-0000-000000690000}"/>
    <cellStyle name="Note 2 8 6 3" xfId="27086" xr:uid="{00000000-0005-0000-0000-000001690000}"/>
    <cellStyle name="Note 2 8 6 4" xfId="27087" xr:uid="{00000000-0005-0000-0000-000002690000}"/>
    <cellStyle name="Note 2 8 6 5" xfId="27088" xr:uid="{00000000-0005-0000-0000-000003690000}"/>
    <cellStyle name="Note 2 8 7" xfId="27089" xr:uid="{00000000-0005-0000-0000-000004690000}"/>
    <cellStyle name="Note 2 8 7 2" xfId="27090" xr:uid="{00000000-0005-0000-0000-000005690000}"/>
    <cellStyle name="Note 2 8 7 2 2" xfId="27091" xr:uid="{00000000-0005-0000-0000-000006690000}"/>
    <cellStyle name="Note 2 8 7 2 3" xfId="27092" xr:uid="{00000000-0005-0000-0000-000007690000}"/>
    <cellStyle name="Note 2 8 7 2 4" xfId="27093" xr:uid="{00000000-0005-0000-0000-000008690000}"/>
    <cellStyle name="Note 2 8 7 2 5" xfId="27094" xr:uid="{00000000-0005-0000-0000-000009690000}"/>
    <cellStyle name="Note 2 8 7 2 6" xfId="27095" xr:uid="{00000000-0005-0000-0000-00000A690000}"/>
    <cellStyle name="Note 2 8 7 2 7" xfId="27096" xr:uid="{00000000-0005-0000-0000-00000B690000}"/>
    <cellStyle name="Note 2 8 7 3" xfId="27097" xr:uid="{00000000-0005-0000-0000-00000C690000}"/>
    <cellStyle name="Note 2 8 7 4" xfId="27098" xr:uid="{00000000-0005-0000-0000-00000D690000}"/>
    <cellStyle name="Note 2 8 7 5" xfId="27099" xr:uid="{00000000-0005-0000-0000-00000E690000}"/>
    <cellStyle name="Note 2 8 8" xfId="27100" xr:uid="{00000000-0005-0000-0000-00000F690000}"/>
    <cellStyle name="Note 2 8 8 2" xfId="27101" xr:uid="{00000000-0005-0000-0000-000010690000}"/>
    <cellStyle name="Note 2 8 8 3" xfId="27102" xr:uid="{00000000-0005-0000-0000-000011690000}"/>
    <cellStyle name="Note 2 8 8 4" xfId="27103" xr:uid="{00000000-0005-0000-0000-000012690000}"/>
    <cellStyle name="Note 2 8 8 5" xfId="27104" xr:uid="{00000000-0005-0000-0000-000013690000}"/>
    <cellStyle name="Note 2 8 8 6" xfId="27105" xr:uid="{00000000-0005-0000-0000-000014690000}"/>
    <cellStyle name="Note 2 8 8 7" xfId="27106" xr:uid="{00000000-0005-0000-0000-000015690000}"/>
    <cellStyle name="Note 2 8 8 8" xfId="27107" xr:uid="{00000000-0005-0000-0000-000016690000}"/>
    <cellStyle name="Note 2 8 9" xfId="27108" xr:uid="{00000000-0005-0000-0000-000017690000}"/>
    <cellStyle name="Note 2 8 9 2" xfId="27109" xr:uid="{00000000-0005-0000-0000-000018690000}"/>
    <cellStyle name="Note 2 8 9 3" xfId="27110" xr:uid="{00000000-0005-0000-0000-000019690000}"/>
    <cellStyle name="Note 2 8 9 4" xfId="27111" xr:uid="{00000000-0005-0000-0000-00001A690000}"/>
    <cellStyle name="Note 2 8 9 5" xfId="27112" xr:uid="{00000000-0005-0000-0000-00001B690000}"/>
    <cellStyle name="Note 2 8 9 6" xfId="27113" xr:uid="{00000000-0005-0000-0000-00001C690000}"/>
    <cellStyle name="Note 2 8 9 7" xfId="27114" xr:uid="{00000000-0005-0000-0000-00001D690000}"/>
    <cellStyle name="Note 2 9" xfId="27115" xr:uid="{00000000-0005-0000-0000-00001E690000}"/>
    <cellStyle name="Note 2 9 10" xfId="27116" xr:uid="{00000000-0005-0000-0000-00001F690000}"/>
    <cellStyle name="Note 2 9 10 2" xfId="27117" xr:uid="{00000000-0005-0000-0000-000020690000}"/>
    <cellStyle name="Note 2 9 10 3" xfId="27118" xr:uid="{00000000-0005-0000-0000-000021690000}"/>
    <cellStyle name="Note 2 9 10 4" xfId="27119" xr:uid="{00000000-0005-0000-0000-000022690000}"/>
    <cellStyle name="Note 2 9 10 5" xfId="27120" xr:uid="{00000000-0005-0000-0000-000023690000}"/>
    <cellStyle name="Note 2 9 11" xfId="27121" xr:uid="{00000000-0005-0000-0000-000024690000}"/>
    <cellStyle name="Note 2 9 11 2" xfId="27122" xr:uid="{00000000-0005-0000-0000-000025690000}"/>
    <cellStyle name="Note 2 9 11 3" xfId="27123" xr:uid="{00000000-0005-0000-0000-000026690000}"/>
    <cellStyle name="Note 2 9 11 4" xfId="27124" xr:uid="{00000000-0005-0000-0000-000027690000}"/>
    <cellStyle name="Note 2 9 11 5" xfId="27125" xr:uid="{00000000-0005-0000-0000-000028690000}"/>
    <cellStyle name="Note 2 9 12" xfId="27126" xr:uid="{00000000-0005-0000-0000-000029690000}"/>
    <cellStyle name="Note 2 9 12 2" xfId="27127" xr:uid="{00000000-0005-0000-0000-00002A690000}"/>
    <cellStyle name="Note 2 9 12 3" xfId="27128" xr:uid="{00000000-0005-0000-0000-00002B690000}"/>
    <cellStyle name="Note 2 9 12 4" xfId="27129" xr:uid="{00000000-0005-0000-0000-00002C690000}"/>
    <cellStyle name="Note 2 9 12 5" xfId="27130" xr:uid="{00000000-0005-0000-0000-00002D690000}"/>
    <cellStyle name="Note 2 9 13" xfId="27131" xr:uid="{00000000-0005-0000-0000-00002E690000}"/>
    <cellStyle name="Note 2 9 13 2" xfId="27132" xr:uid="{00000000-0005-0000-0000-00002F690000}"/>
    <cellStyle name="Note 2 9 13 3" xfId="27133" xr:uid="{00000000-0005-0000-0000-000030690000}"/>
    <cellStyle name="Note 2 9 13 4" xfId="27134" xr:uid="{00000000-0005-0000-0000-000031690000}"/>
    <cellStyle name="Note 2 9 13 5" xfId="27135" xr:uid="{00000000-0005-0000-0000-000032690000}"/>
    <cellStyle name="Note 2 9 14" xfId="27136" xr:uid="{00000000-0005-0000-0000-000033690000}"/>
    <cellStyle name="Note 2 9 14 2" xfId="27137" xr:uid="{00000000-0005-0000-0000-000034690000}"/>
    <cellStyle name="Note 2 9 14 3" xfId="27138" xr:uid="{00000000-0005-0000-0000-000035690000}"/>
    <cellStyle name="Note 2 9 14 4" xfId="27139" xr:uid="{00000000-0005-0000-0000-000036690000}"/>
    <cellStyle name="Note 2 9 14 5" xfId="27140" xr:uid="{00000000-0005-0000-0000-000037690000}"/>
    <cellStyle name="Note 2 9 15" xfId="27141" xr:uid="{00000000-0005-0000-0000-000038690000}"/>
    <cellStyle name="Note 2 9 15 2" xfId="27142" xr:uid="{00000000-0005-0000-0000-000039690000}"/>
    <cellStyle name="Note 2 9 15 3" xfId="27143" xr:uid="{00000000-0005-0000-0000-00003A690000}"/>
    <cellStyle name="Note 2 9 15 4" xfId="27144" xr:uid="{00000000-0005-0000-0000-00003B690000}"/>
    <cellStyle name="Note 2 9 15 5" xfId="27145" xr:uid="{00000000-0005-0000-0000-00003C690000}"/>
    <cellStyle name="Note 2 9 16" xfId="27146" xr:uid="{00000000-0005-0000-0000-00003D690000}"/>
    <cellStyle name="Note 2 9 16 2" xfId="27147" xr:uid="{00000000-0005-0000-0000-00003E690000}"/>
    <cellStyle name="Note 2 9 16 3" xfId="27148" xr:uid="{00000000-0005-0000-0000-00003F690000}"/>
    <cellStyle name="Note 2 9 16 4" xfId="27149" xr:uid="{00000000-0005-0000-0000-000040690000}"/>
    <cellStyle name="Note 2 9 16 5" xfId="27150" xr:uid="{00000000-0005-0000-0000-000041690000}"/>
    <cellStyle name="Note 2 9 17" xfId="27151" xr:uid="{00000000-0005-0000-0000-000042690000}"/>
    <cellStyle name="Note 2 9 17 2" xfId="27152" xr:uid="{00000000-0005-0000-0000-000043690000}"/>
    <cellStyle name="Note 2 9 17 3" xfId="27153" xr:uid="{00000000-0005-0000-0000-000044690000}"/>
    <cellStyle name="Note 2 9 17 4" xfId="27154" xr:uid="{00000000-0005-0000-0000-000045690000}"/>
    <cellStyle name="Note 2 9 17 5" xfId="27155" xr:uid="{00000000-0005-0000-0000-000046690000}"/>
    <cellStyle name="Note 2 9 18" xfId="27156" xr:uid="{00000000-0005-0000-0000-000047690000}"/>
    <cellStyle name="Note 2 9 2" xfId="27157" xr:uid="{00000000-0005-0000-0000-000048690000}"/>
    <cellStyle name="Note 2 9 2 2" xfId="27158" xr:uid="{00000000-0005-0000-0000-000049690000}"/>
    <cellStyle name="Note 2 9 2 2 2" xfId="27159" xr:uid="{00000000-0005-0000-0000-00004A690000}"/>
    <cellStyle name="Note 2 9 2 2 3" xfId="27160" xr:uid="{00000000-0005-0000-0000-00004B690000}"/>
    <cellStyle name="Note 2 9 2 2 4" xfId="27161" xr:uid="{00000000-0005-0000-0000-00004C690000}"/>
    <cellStyle name="Note 2 9 2 2 5" xfId="27162" xr:uid="{00000000-0005-0000-0000-00004D690000}"/>
    <cellStyle name="Note 2 9 2 2 6" xfId="27163" xr:uid="{00000000-0005-0000-0000-00004E690000}"/>
    <cellStyle name="Note 2 9 2 2 7" xfId="27164" xr:uid="{00000000-0005-0000-0000-00004F690000}"/>
    <cellStyle name="Note 2 9 2 3" xfId="27165" xr:uid="{00000000-0005-0000-0000-000050690000}"/>
    <cellStyle name="Note 2 9 2 4" xfId="27166" xr:uid="{00000000-0005-0000-0000-000051690000}"/>
    <cellStyle name="Note 2 9 2 5" xfId="27167" xr:uid="{00000000-0005-0000-0000-000052690000}"/>
    <cellStyle name="Note 2 9 3" xfId="27168" xr:uid="{00000000-0005-0000-0000-000053690000}"/>
    <cellStyle name="Note 2 9 3 2" xfId="27169" xr:uid="{00000000-0005-0000-0000-000054690000}"/>
    <cellStyle name="Note 2 9 3 2 2" xfId="27170" xr:uid="{00000000-0005-0000-0000-000055690000}"/>
    <cellStyle name="Note 2 9 3 2 3" xfId="27171" xr:uid="{00000000-0005-0000-0000-000056690000}"/>
    <cellStyle name="Note 2 9 3 2 4" xfId="27172" xr:uid="{00000000-0005-0000-0000-000057690000}"/>
    <cellStyle name="Note 2 9 3 2 5" xfId="27173" xr:uid="{00000000-0005-0000-0000-000058690000}"/>
    <cellStyle name="Note 2 9 3 2 6" xfId="27174" xr:uid="{00000000-0005-0000-0000-000059690000}"/>
    <cellStyle name="Note 2 9 3 2 7" xfId="27175" xr:uid="{00000000-0005-0000-0000-00005A690000}"/>
    <cellStyle name="Note 2 9 3 3" xfId="27176" xr:uid="{00000000-0005-0000-0000-00005B690000}"/>
    <cellStyle name="Note 2 9 3 4" xfId="27177" xr:uid="{00000000-0005-0000-0000-00005C690000}"/>
    <cellStyle name="Note 2 9 3 5" xfId="27178" xr:uid="{00000000-0005-0000-0000-00005D690000}"/>
    <cellStyle name="Note 2 9 4" xfId="27179" xr:uid="{00000000-0005-0000-0000-00005E690000}"/>
    <cellStyle name="Note 2 9 4 2" xfId="27180" xr:uid="{00000000-0005-0000-0000-00005F690000}"/>
    <cellStyle name="Note 2 9 4 2 2" xfId="27181" xr:uid="{00000000-0005-0000-0000-000060690000}"/>
    <cellStyle name="Note 2 9 4 2 3" xfId="27182" xr:uid="{00000000-0005-0000-0000-000061690000}"/>
    <cellStyle name="Note 2 9 4 2 4" xfId="27183" xr:uid="{00000000-0005-0000-0000-000062690000}"/>
    <cellStyle name="Note 2 9 4 2 5" xfId="27184" xr:uid="{00000000-0005-0000-0000-000063690000}"/>
    <cellStyle name="Note 2 9 4 2 6" xfId="27185" xr:uid="{00000000-0005-0000-0000-000064690000}"/>
    <cellStyle name="Note 2 9 4 2 7" xfId="27186" xr:uid="{00000000-0005-0000-0000-000065690000}"/>
    <cellStyle name="Note 2 9 4 3" xfId="27187" xr:uid="{00000000-0005-0000-0000-000066690000}"/>
    <cellStyle name="Note 2 9 4 4" xfId="27188" xr:uid="{00000000-0005-0000-0000-000067690000}"/>
    <cellStyle name="Note 2 9 4 5" xfId="27189" xr:uid="{00000000-0005-0000-0000-000068690000}"/>
    <cellStyle name="Note 2 9 5" xfId="27190" xr:uid="{00000000-0005-0000-0000-000069690000}"/>
    <cellStyle name="Note 2 9 5 2" xfId="27191" xr:uid="{00000000-0005-0000-0000-00006A690000}"/>
    <cellStyle name="Note 2 9 5 3" xfId="27192" xr:uid="{00000000-0005-0000-0000-00006B690000}"/>
    <cellStyle name="Note 2 9 5 4" xfId="27193" xr:uid="{00000000-0005-0000-0000-00006C690000}"/>
    <cellStyle name="Note 2 9 5 5" xfId="27194" xr:uid="{00000000-0005-0000-0000-00006D690000}"/>
    <cellStyle name="Note 2 9 5 6" xfId="27195" xr:uid="{00000000-0005-0000-0000-00006E690000}"/>
    <cellStyle name="Note 2 9 5 7" xfId="27196" xr:uid="{00000000-0005-0000-0000-00006F690000}"/>
    <cellStyle name="Note 2 9 5 8" xfId="27197" xr:uid="{00000000-0005-0000-0000-000070690000}"/>
    <cellStyle name="Note 2 9 6" xfId="27198" xr:uid="{00000000-0005-0000-0000-000071690000}"/>
    <cellStyle name="Note 2 9 6 2" xfId="27199" xr:uid="{00000000-0005-0000-0000-000072690000}"/>
    <cellStyle name="Note 2 9 6 3" xfId="27200" xr:uid="{00000000-0005-0000-0000-000073690000}"/>
    <cellStyle name="Note 2 9 6 4" xfId="27201" xr:uid="{00000000-0005-0000-0000-000074690000}"/>
    <cellStyle name="Note 2 9 6 5" xfId="27202" xr:uid="{00000000-0005-0000-0000-000075690000}"/>
    <cellStyle name="Note 2 9 6 6" xfId="27203" xr:uid="{00000000-0005-0000-0000-000076690000}"/>
    <cellStyle name="Note 2 9 6 7" xfId="27204" xr:uid="{00000000-0005-0000-0000-000077690000}"/>
    <cellStyle name="Note 2 9 7" xfId="27205" xr:uid="{00000000-0005-0000-0000-000078690000}"/>
    <cellStyle name="Note 2 9 7 2" xfId="27206" xr:uid="{00000000-0005-0000-0000-000079690000}"/>
    <cellStyle name="Note 2 9 7 3" xfId="27207" xr:uid="{00000000-0005-0000-0000-00007A690000}"/>
    <cellStyle name="Note 2 9 7 4" xfId="27208" xr:uid="{00000000-0005-0000-0000-00007B690000}"/>
    <cellStyle name="Note 2 9 7 5" xfId="27209" xr:uid="{00000000-0005-0000-0000-00007C690000}"/>
    <cellStyle name="Note 2 9 8" xfId="27210" xr:uid="{00000000-0005-0000-0000-00007D690000}"/>
    <cellStyle name="Note 2 9 8 2" xfId="27211" xr:uid="{00000000-0005-0000-0000-00007E690000}"/>
    <cellStyle name="Note 2 9 8 3" xfId="27212" xr:uid="{00000000-0005-0000-0000-00007F690000}"/>
    <cellStyle name="Note 2 9 8 4" xfId="27213" xr:uid="{00000000-0005-0000-0000-000080690000}"/>
    <cellStyle name="Note 2 9 8 5" xfId="27214" xr:uid="{00000000-0005-0000-0000-000081690000}"/>
    <cellStyle name="Note 2 9 9" xfId="27215" xr:uid="{00000000-0005-0000-0000-000082690000}"/>
    <cellStyle name="Note 2 9 9 2" xfId="27216" xr:uid="{00000000-0005-0000-0000-000083690000}"/>
    <cellStyle name="Note 2 9 9 3" xfId="27217" xr:uid="{00000000-0005-0000-0000-000084690000}"/>
    <cellStyle name="Note 2 9 9 4" xfId="27218" xr:uid="{00000000-0005-0000-0000-000085690000}"/>
    <cellStyle name="Note 2 9 9 5" xfId="27219" xr:uid="{00000000-0005-0000-0000-000086690000}"/>
    <cellStyle name="Note 3" xfId="749" xr:uid="{00000000-0005-0000-0000-000087690000}"/>
    <cellStyle name="Note 3 2" xfId="750" xr:uid="{00000000-0005-0000-0000-000088690000}"/>
    <cellStyle name="Note 3 3" xfId="751" xr:uid="{00000000-0005-0000-0000-000089690000}"/>
    <cellStyle name="Note 3 4" xfId="27220" xr:uid="{00000000-0005-0000-0000-00008A690000}"/>
    <cellStyle name="Note 3 5" xfId="27221" xr:uid="{00000000-0005-0000-0000-00008B690000}"/>
    <cellStyle name="Note 3 6" xfId="27222" xr:uid="{00000000-0005-0000-0000-00008C690000}"/>
    <cellStyle name="Note 3 7" xfId="27223" xr:uid="{00000000-0005-0000-0000-00008D690000}"/>
    <cellStyle name="Note 4" xfId="752" xr:uid="{00000000-0005-0000-0000-00008E690000}"/>
    <cellStyle name="Note 4 2" xfId="753" xr:uid="{00000000-0005-0000-0000-00008F690000}"/>
    <cellStyle name="Note 4 3" xfId="754" xr:uid="{00000000-0005-0000-0000-000090690000}"/>
    <cellStyle name="Note 4 4" xfId="27224" xr:uid="{00000000-0005-0000-0000-000091690000}"/>
    <cellStyle name="Note 4 5" xfId="27225" xr:uid="{00000000-0005-0000-0000-000092690000}"/>
    <cellStyle name="Note 4 6" xfId="27226" xr:uid="{00000000-0005-0000-0000-000093690000}"/>
    <cellStyle name="Note 4 7" xfId="27227" xr:uid="{00000000-0005-0000-0000-000094690000}"/>
    <cellStyle name="Note 5" xfId="755" xr:uid="{00000000-0005-0000-0000-000095690000}"/>
    <cellStyle name="Note 5 2" xfId="27228" xr:uid="{00000000-0005-0000-0000-000096690000}"/>
    <cellStyle name="Note 5 3" xfId="27229" xr:uid="{00000000-0005-0000-0000-000097690000}"/>
    <cellStyle name="Note 5 4" xfId="27230" xr:uid="{00000000-0005-0000-0000-000098690000}"/>
    <cellStyle name="Note 5 5" xfId="27231" xr:uid="{00000000-0005-0000-0000-000099690000}"/>
    <cellStyle name="Note 5 6" xfId="27232" xr:uid="{00000000-0005-0000-0000-00009A690000}"/>
    <cellStyle name="Note 5 7" xfId="27233" xr:uid="{00000000-0005-0000-0000-00009B690000}"/>
    <cellStyle name="Note 6" xfId="27234" xr:uid="{00000000-0005-0000-0000-00009C690000}"/>
    <cellStyle name="Note 6 2" xfId="27235" xr:uid="{00000000-0005-0000-0000-00009D690000}"/>
    <cellStyle name="Note 6 3" xfId="27236" xr:uid="{00000000-0005-0000-0000-00009E690000}"/>
    <cellStyle name="Note 6 4" xfId="27237" xr:uid="{00000000-0005-0000-0000-00009F690000}"/>
    <cellStyle name="Note 6 5" xfId="27238" xr:uid="{00000000-0005-0000-0000-0000A0690000}"/>
    <cellStyle name="Note 6 6" xfId="27239" xr:uid="{00000000-0005-0000-0000-0000A1690000}"/>
    <cellStyle name="Note 6 7" xfId="27240" xr:uid="{00000000-0005-0000-0000-0000A2690000}"/>
    <cellStyle name="Note 7" xfId="27241" xr:uid="{00000000-0005-0000-0000-0000A3690000}"/>
    <cellStyle name="Note 7 2" xfId="27242" xr:uid="{00000000-0005-0000-0000-0000A4690000}"/>
    <cellStyle name="Note 7 3" xfId="27243" xr:uid="{00000000-0005-0000-0000-0000A5690000}"/>
    <cellStyle name="Note 7 4" xfId="27244" xr:uid="{00000000-0005-0000-0000-0000A6690000}"/>
    <cellStyle name="Note 7 5" xfId="27245" xr:uid="{00000000-0005-0000-0000-0000A7690000}"/>
    <cellStyle name="Note 7 6" xfId="27246" xr:uid="{00000000-0005-0000-0000-0000A8690000}"/>
    <cellStyle name="Note 7 7" xfId="27247" xr:uid="{00000000-0005-0000-0000-0000A9690000}"/>
    <cellStyle name="Note 8" xfId="27248" xr:uid="{00000000-0005-0000-0000-0000AA690000}"/>
    <cellStyle name="Note 8 2" xfId="27249" xr:uid="{00000000-0005-0000-0000-0000AB690000}"/>
    <cellStyle name="Note 8 3" xfId="27250" xr:uid="{00000000-0005-0000-0000-0000AC690000}"/>
    <cellStyle name="Note 8 4" xfId="27251" xr:uid="{00000000-0005-0000-0000-0000AD690000}"/>
    <cellStyle name="Note 8 5" xfId="27252" xr:uid="{00000000-0005-0000-0000-0000AE690000}"/>
    <cellStyle name="Note 8 6" xfId="27253" xr:uid="{00000000-0005-0000-0000-0000AF690000}"/>
    <cellStyle name="Note 8 7" xfId="27254" xr:uid="{00000000-0005-0000-0000-0000B0690000}"/>
    <cellStyle name="Note 9" xfId="27255" xr:uid="{00000000-0005-0000-0000-0000B1690000}"/>
    <cellStyle name="Number" xfId="756" xr:uid="{00000000-0005-0000-0000-0000B2690000}"/>
    <cellStyle name="Number Assumptions" xfId="757" xr:uid="{00000000-0005-0000-0000-0000B3690000}"/>
    <cellStyle name="OffSheet" xfId="255" xr:uid="{00000000-0005-0000-0000-0000B4690000}"/>
    <cellStyle name="Output 2" xfId="171" xr:uid="{00000000-0005-0000-0000-0000B5690000}"/>
    <cellStyle name="Output 2 10" xfId="27256" xr:uid="{00000000-0005-0000-0000-0000B6690000}"/>
    <cellStyle name="Output 2 10 10" xfId="27257" xr:uid="{00000000-0005-0000-0000-0000B7690000}"/>
    <cellStyle name="Output 2 10 10 2" xfId="27258" xr:uid="{00000000-0005-0000-0000-0000B8690000}"/>
    <cellStyle name="Output 2 10 10 3" xfId="27259" xr:uid="{00000000-0005-0000-0000-0000B9690000}"/>
    <cellStyle name="Output 2 10 10 4" xfId="27260" xr:uid="{00000000-0005-0000-0000-0000BA690000}"/>
    <cellStyle name="Output 2 10 10 5" xfId="27261" xr:uid="{00000000-0005-0000-0000-0000BB690000}"/>
    <cellStyle name="Output 2 10 11" xfId="27262" xr:uid="{00000000-0005-0000-0000-0000BC690000}"/>
    <cellStyle name="Output 2 10 11 2" xfId="27263" xr:uid="{00000000-0005-0000-0000-0000BD690000}"/>
    <cellStyle name="Output 2 10 11 3" xfId="27264" xr:uid="{00000000-0005-0000-0000-0000BE690000}"/>
    <cellStyle name="Output 2 10 11 4" xfId="27265" xr:uid="{00000000-0005-0000-0000-0000BF690000}"/>
    <cellStyle name="Output 2 10 11 5" xfId="27266" xr:uid="{00000000-0005-0000-0000-0000C0690000}"/>
    <cellStyle name="Output 2 10 12" xfId="27267" xr:uid="{00000000-0005-0000-0000-0000C1690000}"/>
    <cellStyle name="Output 2 10 12 2" xfId="27268" xr:uid="{00000000-0005-0000-0000-0000C2690000}"/>
    <cellStyle name="Output 2 10 12 3" xfId="27269" xr:uid="{00000000-0005-0000-0000-0000C3690000}"/>
    <cellStyle name="Output 2 10 12 4" xfId="27270" xr:uid="{00000000-0005-0000-0000-0000C4690000}"/>
    <cellStyle name="Output 2 10 12 5" xfId="27271" xr:uid="{00000000-0005-0000-0000-0000C5690000}"/>
    <cellStyle name="Output 2 10 13" xfId="27272" xr:uid="{00000000-0005-0000-0000-0000C6690000}"/>
    <cellStyle name="Output 2 10 13 2" xfId="27273" xr:uid="{00000000-0005-0000-0000-0000C7690000}"/>
    <cellStyle name="Output 2 10 13 3" xfId="27274" xr:uid="{00000000-0005-0000-0000-0000C8690000}"/>
    <cellStyle name="Output 2 10 13 4" xfId="27275" xr:uid="{00000000-0005-0000-0000-0000C9690000}"/>
    <cellStyle name="Output 2 10 13 5" xfId="27276" xr:uid="{00000000-0005-0000-0000-0000CA690000}"/>
    <cellStyle name="Output 2 10 14" xfId="27277" xr:uid="{00000000-0005-0000-0000-0000CB690000}"/>
    <cellStyle name="Output 2 10 14 2" xfId="27278" xr:uid="{00000000-0005-0000-0000-0000CC690000}"/>
    <cellStyle name="Output 2 10 14 3" xfId="27279" xr:uid="{00000000-0005-0000-0000-0000CD690000}"/>
    <cellStyle name="Output 2 10 14 4" xfId="27280" xr:uid="{00000000-0005-0000-0000-0000CE690000}"/>
    <cellStyle name="Output 2 10 14 5" xfId="27281" xr:uid="{00000000-0005-0000-0000-0000CF690000}"/>
    <cellStyle name="Output 2 10 15" xfId="27282" xr:uid="{00000000-0005-0000-0000-0000D0690000}"/>
    <cellStyle name="Output 2 10 15 2" xfId="27283" xr:uid="{00000000-0005-0000-0000-0000D1690000}"/>
    <cellStyle name="Output 2 10 15 3" xfId="27284" xr:uid="{00000000-0005-0000-0000-0000D2690000}"/>
    <cellStyle name="Output 2 10 15 4" xfId="27285" xr:uid="{00000000-0005-0000-0000-0000D3690000}"/>
    <cellStyle name="Output 2 10 15 5" xfId="27286" xr:uid="{00000000-0005-0000-0000-0000D4690000}"/>
    <cellStyle name="Output 2 10 16" xfId="27287" xr:uid="{00000000-0005-0000-0000-0000D5690000}"/>
    <cellStyle name="Output 2 10 16 2" xfId="27288" xr:uid="{00000000-0005-0000-0000-0000D6690000}"/>
    <cellStyle name="Output 2 10 16 3" xfId="27289" xr:uid="{00000000-0005-0000-0000-0000D7690000}"/>
    <cellStyle name="Output 2 10 16 4" xfId="27290" xr:uid="{00000000-0005-0000-0000-0000D8690000}"/>
    <cellStyle name="Output 2 10 16 5" xfId="27291" xr:uid="{00000000-0005-0000-0000-0000D9690000}"/>
    <cellStyle name="Output 2 10 17" xfId="27292" xr:uid="{00000000-0005-0000-0000-0000DA690000}"/>
    <cellStyle name="Output 2 10 17 2" xfId="27293" xr:uid="{00000000-0005-0000-0000-0000DB690000}"/>
    <cellStyle name="Output 2 10 17 3" xfId="27294" xr:uid="{00000000-0005-0000-0000-0000DC690000}"/>
    <cellStyle name="Output 2 10 17 4" xfId="27295" xr:uid="{00000000-0005-0000-0000-0000DD690000}"/>
    <cellStyle name="Output 2 10 17 5" xfId="27296" xr:uid="{00000000-0005-0000-0000-0000DE690000}"/>
    <cellStyle name="Output 2 10 18" xfId="27297" xr:uid="{00000000-0005-0000-0000-0000DF690000}"/>
    <cellStyle name="Output 2 10 18 2" xfId="27298" xr:uid="{00000000-0005-0000-0000-0000E0690000}"/>
    <cellStyle name="Output 2 10 18 3" xfId="27299" xr:uid="{00000000-0005-0000-0000-0000E1690000}"/>
    <cellStyle name="Output 2 10 18 4" xfId="27300" xr:uid="{00000000-0005-0000-0000-0000E2690000}"/>
    <cellStyle name="Output 2 10 18 5" xfId="27301" xr:uid="{00000000-0005-0000-0000-0000E3690000}"/>
    <cellStyle name="Output 2 10 19" xfId="27302" xr:uid="{00000000-0005-0000-0000-0000E4690000}"/>
    <cellStyle name="Output 2 10 2" xfId="27303" xr:uid="{00000000-0005-0000-0000-0000E5690000}"/>
    <cellStyle name="Output 2 10 2 10" xfId="27304" xr:uid="{00000000-0005-0000-0000-0000E6690000}"/>
    <cellStyle name="Output 2 10 2 10 2" xfId="27305" xr:uid="{00000000-0005-0000-0000-0000E7690000}"/>
    <cellStyle name="Output 2 10 2 10 3" xfId="27306" xr:uid="{00000000-0005-0000-0000-0000E8690000}"/>
    <cellStyle name="Output 2 10 2 10 4" xfId="27307" xr:uid="{00000000-0005-0000-0000-0000E9690000}"/>
    <cellStyle name="Output 2 10 2 10 5" xfId="27308" xr:uid="{00000000-0005-0000-0000-0000EA690000}"/>
    <cellStyle name="Output 2 10 2 11" xfId="27309" xr:uid="{00000000-0005-0000-0000-0000EB690000}"/>
    <cellStyle name="Output 2 10 2 11 2" xfId="27310" xr:uid="{00000000-0005-0000-0000-0000EC690000}"/>
    <cellStyle name="Output 2 10 2 11 3" xfId="27311" xr:uid="{00000000-0005-0000-0000-0000ED690000}"/>
    <cellStyle name="Output 2 10 2 11 4" xfId="27312" xr:uid="{00000000-0005-0000-0000-0000EE690000}"/>
    <cellStyle name="Output 2 10 2 11 5" xfId="27313" xr:uid="{00000000-0005-0000-0000-0000EF690000}"/>
    <cellStyle name="Output 2 10 2 12" xfId="27314" xr:uid="{00000000-0005-0000-0000-0000F0690000}"/>
    <cellStyle name="Output 2 10 2 12 2" xfId="27315" xr:uid="{00000000-0005-0000-0000-0000F1690000}"/>
    <cellStyle name="Output 2 10 2 12 3" xfId="27316" xr:uid="{00000000-0005-0000-0000-0000F2690000}"/>
    <cellStyle name="Output 2 10 2 12 4" xfId="27317" xr:uid="{00000000-0005-0000-0000-0000F3690000}"/>
    <cellStyle name="Output 2 10 2 12 5" xfId="27318" xr:uid="{00000000-0005-0000-0000-0000F4690000}"/>
    <cellStyle name="Output 2 10 2 13" xfId="27319" xr:uid="{00000000-0005-0000-0000-0000F5690000}"/>
    <cellStyle name="Output 2 10 2 13 2" xfId="27320" xr:uid="{00000000-0005-0000-0000-0000F6690000}"/>
    <cellStyle name="Output 2 10 2 13 3" xfId="27321" xr:uid="{00000000-0005-0000-0000-0000F7690000}"/>
    <cellStyle name="Output 2 10 2 13 4" xfId="27322" xr:uid="{00000000-0005-0000-0000-0000F8690000}"/>
    <cellStyle name="Output 2 10 2 13 5" xfId="27323" xr:uid="{00000000-0005-0000-0000-0000F9690000}"/>
    <cellStyle name="Output 2 10 2 14" xfId="27324" xr:uid="{00000000-0005-0000-0000-0000FA690000}"/>
    <cellStyle name="Output 2 10 2 14 2" xfId="27325" xr:uid="{00000000-0005-0000-0000-0000FB690000}"/>
    <cellStyle name="Output 2 10 2 14 3" xfId="27326" xr:uid="{00000000-0005-0000-0000-0000FC690000}"/>
    <cellStyle name="Output 2 10 2 14 4" xfId="27327" xr:uid="{00000000-0005-0000-0000-0000FD690000}"/>
    <cellStyle name="Output 2 10 2 14 5" xfId="27328" xr:uid="{00000000-0005-0000-0000-0000FE690000}"/>
    <cellStyle name="Output 2 10 2 15" xfId="27329" xr:uid="{00000000-0005-0000-0000-0000FF690000}"/>
    <cellStyle name="Output 2 10 2 15 2" xfId="27330" xr:uid="{00000000-0005-0000-0000-0000006A0000}"/>
    <cellStyle name="Output 2 10 2 15 3" xfId="27331" xr:uid="{00000000-0005-0000-0000-0000016A0000}"/>
    <cellStyle name="Output 2 10 2 15 4" xfId="27332" xr:uid="{00000000-0005-0000-0000-0000026A0000}"/>
    <cellStyle name="Output 2 10 2 15 5" xfId="27333" xr:uid="{00000000-0005-0000-0000-0000036A0000}"/>
    <cellStyle name="Output 2 10 2 16" xfId="27334" xr:uid="{00000000-0005-0000-0000-0000046A0000}"/>
    <cellStyle name="Output 2 10 2 16 2" xfId="27335" xr:uid="{00000000-0005-0000-0000-0000056A0000}"/>
    <cellStyle name="Output 2 10 2 16 3" xfId="27336" xr:uid="{00000000-0005-0000-0000-0000066A0000}"/>
    <cellStyle name="Output 2 10 2 16 4" xfId="27337" xr:uid="{00000000-0005-0000-0000-0000076A0000}"/>
    <cellStyle name="Output 2 10 2 16 5" xfId="27338" xr:uid="{00000000-0005-0000-0000-0000086A0000}"/>
    <cellStyle name="Output 2 10 2 17" xfId="27339" xr:uid="{00000000-0005-0000-0000-0000096A0000}"/>
    <cellStyle name="Output 2 10 2 17 2" xfId="27340" xr:uid="{00000000-0005-0000-0000-00000A6A0000}"/>
    <cellStyle name="Output 2 10 2 17 3" xfId="27341" xr:uid="{00000000-0005-0000-0000-00000B6A0000}"/>
    <cellStyle name="Output 2 10 2 17 4" xfId="27342" xr:uid="{00000000-0005-0000-0000-00000C6A0000}"/>
    <cellStyle name="Output 2 10 2 17 5" xfId="27343" xr:uid="{00000000-0005-0000-0000-00000D6A0000}"/>
    <cellStyle name="Output 2 10 2 18" xfId="27344" xr:uid="{00000000-0005-0000-0000-00000E6A0000}"/>
    <cellStyle name="Output 2 10 2 18 2" xfId="27345" xr:uid="{00000000-0005-0000-0000-00000F6A0000}"/>
    <cellStyle name="Output 2 10 2 18 3" xfId="27346" xr:uid="{00000000-0005-0000-0000-0000106A0000}"/>
    <cellStyle name="Output 2 10 2 18 4" xfId="27347" xr:uid="{00000000-0005-0000-0000-0000116A0000}"/>
    <cellStyle name="Output 2 10 2 18 5" xfId="27348" xr:uid="{00000000-0005-0000-0000-0000126A0000}"/>
    <cellStyle name="Output 2 10 2 19" xfId="27349" xr:uid="{00000000-0005-0000-0000-0000136A0000}"/>
    <cellStyle name="Output 2 10 2 2" xfId="27350" xr:uid="{00000000-0005-0000-0000-0000146A0000}"/>
    <cellStyle name="Output 2 10 2 2 2" xfId="27351" xr:uid="{00000000-0005-0000-0000-0000156A0000}"/>
    <cellStyle name="Output 2 10 2 2 2 2" xfId="27352" xr:uid="{00000000-0005-0000-0000-0000166A0000}"/>
    <cellStyle name="Output 2 10 2 2 2 3" xfId="27353" xr:uid="{00000000-0005-0000-0000-0000176A0000}"/>
    <cellStyle name="Output 2 10 2 2 2 4" xfId="27354" xr:uid="{00000000-0005-0000-0000-0000186A0000}"/>
    <cellStyle name="Output 2 10 2 2 2 5" xfId="27355" xr:uid="{00000000-0005-0000-0000-0000196A0000}"/>
    <cellStyle name="Output 2 10 2 2 2 6" xfId="27356" xr:uid="{00000000-0005-0000-0000-00001A6A0000}"/>
    <cellStyle name="Output 2 10 2 2 2 7" xfId="27357" xr:uid="{00000000-0005-0000-0000-00001B6A0000}"/>
    <cellStyle name="Output 2 10 2 2 3" xfId="27358" xr:uid="{00000000-0005-0000-0000-00001C6A0000}"/>
    <cellStyle name="Output 2 10 2 2 4" xfId="27359" xr:uid="{00000000-0005-0000-0000-00001D6A0000}"/>
    <cellStyle name="Output 2 10 2 2 5" xfId="27360" xr:uid="{00000000-0005-0000-0000-00001E6A0000}"/>
    <cellStyle name="Output 2 10 2 3" xfId="27361" xr:uid="{00000000-0005-0000-0000-00001F6A0000}"/>
    <cellStyle name="Output 2 10 2 3 2" xfId="27362" xr:uid="{00000000-0005-0000-0000-0000206A0000}"/>
    <cellStyle name="Output 2 10 2 3 2 2" xfId="27363" xr:uid="{00000000-0005-0000-0000-0000216A0000}"/>
    <cellStyle name="Output 2 10 2 3 2 3" xfId="27364" xr:uid="{00000000-0005-0000-0000-0000226A0000}"/>
    <cellStyle name="Output 2 10 2 3 2 4" xfId="27365" xr:uid="{00000000-0005-0000-0000-0000236A0000}"/>
    <cellStyle name="Output 2 10 2 3 2 5" xfId="27366" xr:uid="{00000000-0005-0000-0000-0000246A0000}"/>
    <cellStyle name="Output 2 10 2 3 2 6" xfId="27367" xr:uid="{00000000-0005-0000-0000-0000256A0000}"/>
    <cellStyle name="Output 2 10 2 3 2 7" xfId="27368" xr:uid="{00000000-0005-0000-0000-0000266A0000}"/>
    <cellStyle name="Output 2 10 2 3 3" xfId="27369" xr:uid="{00000000-0005-0000-0000-0000276A0000}"/>
    <cellStyle name="Output 2 10 2 3 4" xfId="27370" xr:uid="{00000000-0005-0000-0000-0000286A0000}"/>
    <cellStyle name="Output 2 10 2 3 5" xfId="27371" xr:uid="{00000000-0005-0000-0000-0000296A0000}"/>
    <cellStyle name="Output 2 10 2 4" xfId="27372" xr:uid="{00000000-0005-0000-0000-00002A6A0000}"/>
    <cellStyle name="Output 2 10 2 4 2" xfId="27373" xr:uid="{00000000-0005-0000-0000-00002B6A0000}"/>
    <cellStyle name="Output 2 10 2 4 2 2" xfId="27374" xr:uid="{00000000-0005-0000-0000-00002C6A0000}"/>
    <cellStyle name="Output 2 10 2 4 2 3" xfId="27375" xr:uid="{00000000-0005-0000-0000-00002D6A0000}"/>
    <cellStyle name="Output 2 10 2 4 2 4" xfId="27376" xr:uid="{00000000-0005-0000-0000-00002E6A0000}"/>
    <cellStyle name="Output 2 10 2 4 2 5" xfId="27377" xr:uid="{00000000-0005-0000-0000-00002F6A0000}"/>
    <cellStyle name="Output 2 10 2 4 2 6" xfId="27378" xr:uid="{00000000-0005-0000-0000-0000306A0000}"/>
    <cellStyle name="Output 2 10 2 4 2 7" xfId="27379" xr:uid="{00000000-0005-0000-0000-0000316A0000}"/>
    <cellStyle name="Output 2 10 2 4 3" xfId="27380" xr:uid="{00000000-0005-0000-0000-0000326A0000}"/>
    <cellStyle name="Output 2 10 2 4 4" xfId="27381" xr:uid="{00000000-0005-0000-0000-0000336A0000}"/>
    <cellStyle name="Output 2 10 2 4 5" xfId="27382" xr:uid="{00000000-0005-0000-0000-0000346A0000}"/>
    <cellStyle name="Output 2 10 2 5" xfId="27383" xr:uid="{00000000-0005-0000-0000-0000356A0000}"/>
    <cellStyle name="Output 2 10 2 5 2" xfId="27384" xr:uid="{00000000-0005-0000-0000-0000366A0000}"/>
    <cellStyle name="Output 2 10 2 5 3" xfId="27385" xr:uid="{00000000-0005-0000-0000-0000376A0000}"/>
    <cellStyle name="Output 2 10 2 5 4" xfId="27386" xr:uid="{00000000-0005-0000-0000-0000386A0000}"/>
    <cellStyle name="Output 2 10 2 5 5" xfId="27387" xr:uid="{00000000-0005-0000-0000-0000396A0000}"/>
    <cellStyle name="Output 2 10 2 5 6" xfId="27388" xr:uid="{00000000-0005-0000-0000-00003A6A0000}"/>
    <cellStyle name="Output 2 10 2 5 7" xfId="27389" xr:uid="{00000000-0005-0000-0000-00003B6A0000}"/>
    <cellStyle name="Output 2 10 2 5 8" xfId="27390" xr:uid="{00000000-0005-0000-0000-00003C6A0000}"/>
    <cellStyle name="Output 2 10 2 6" xfId="27391" xr:uid="{00000000-0005-0000-0000-00003D6A0000}"/>
    <cellStyle name="Output 2 10 2 6 2" xfId="27392" xr:uid="{00000000-0005-0000-0000-00003E6A0000}"/>
    <cellStyle name="Output 2 10 2 6 3" xfId="27393" xr:uid="{00000000-0005-0000-0000-00003F6A0000}"/>
    <cellStyle name="Output 2 10 2 6 4" xfId="27394" xr:uid="{00000000-0005-0000-0000-0000406A0000}"/>
    <cellStyle name="Output 2 10 2 6 5" xfId="27395" xr:uid="{00000000-0005-0000-0000-0000416A0000}"/>
    <cellStyle name="Output 2 10 2 6 6" xfId="27396" xr:uid="{00000000-0005-0000-0000-0000426A0000}"/>
    <cellStyle name="Output 2 10 2 6 7" xfId="27397" xr:uid="{00000000-0005-0000-0000-0000436A0000}"/>
    <cellStyle name="Output 2 10 2 7" xfId="27398" xr:uid="{00000000-0005-0000-0000-0000446A0000}"/>
    <cellStyle name="Output 2 10 2 7 2" xfId="27399" xr:uid="{00000000-0005-0000-0000-0000456A0000}"/>
    <cellStyle name="Output 2 10 2 7 3" xfId="27400" xr:uid="{00000000-0005-0000-0000-0000466A0000}"/>
    <cellStyle name="Output 2 10 2 7 4" xfId="27401" xr:uid="{00000000-0005-0000-0000-0000476A0000}"/>
    <cellStyle name="Output 2 10 2 7 5" xfId="27402" xr:uid="{00000000-0005-0000-0000-0000486A0000}"/>
    <cellStyle name="Output 2 10 2 8" xfId="27403" xr:uid="{00000000-0005-0000-0000-0000496A0000}"/>
    <cellStyle name="Output 2 10 2 8 2" xfId="27404" xr:uid="{00000000-0005-0000-0000-00004A6A0000}"/>
    <cellStyle name="Output 2 10 2 8 3" xfId="27405" xr:uid="{00000000-0005-0000-0000-00004B6A0000}"/>
    <cellStyle name="Output 2 10 2 8 4" xfId="27406" xr:uid="{00000000-0005-0000-0000-00004C6A0000}"/>
    <cellStyle name="Output 2 10 2 8 5" xfId="27407" xr:uid="{00000000-0005-0000-0000-00004D6A0000}"/>
    <cellStyle name="Output 2 10 2 9" xfId="27408" xr:uid="{00000000-0005-0000-0000-00004E6A0000}"/>
    <cellStyle name="Output 2 10 2 9 2" xfId="27409" xr:uid="{00000000-0005-0000-0000-00004F6A0000}"/>
    <cellStyle name="Output 2 10 2 9 3" xfId="27410" xr:uid="{00000000-0005-0000-0000-0000506A0000}"/>
    <cellStyle name="Output 2 10 2 9 4" xfId="27411" xr:uid="{00000000-0005-0000-0000-0000516A0000}"/>
    <cellStyle name="Output 2 10 2 9 5" xfId="27412" xr:uid="{00000000-0005-0000-0000-0000526A0000}"/>
    <cellStyle name="Output 2 10 3" xfId="27413" xr:uid="{00000000-0005-0000-0000-0000536A0000}"/>
    <cellStyle name="Output 2 10 3 10" xfId="27414" xr:uid="{00000000-0005-0000-0000-0000546A0000}"/>
    <cellStyle name="Output 2 10 3 2" xfId="27415" xr:uid="{00000000-0005-0000-0000-0000556A0000}"/>
    <cellStyle name="Output 2 10 3 2 2" xfId="27416" xr:uid="{00000000-0005-0000-0000-0000566A0000}"/>
    <cellStyle name="Output 2 10 3 2 2 2" xfId="27417" xr:uid="{00000000-0005-0000-0000-0000576A0000}"/>
    <cellStyle name="Output 2 10 3 2 2 3" xfId="27418" xr:uid="{00000000-0005-0000-0000-0000586A0000}"/>
    <cellStyle name="Output 2 10 3 2 2 4" xfId="27419" xr:uid="{00000000-0005-0000-0000-0000596A0000}"/>
    <cellStyle name="Output 2 10 3 2 2 5" xfId="27420" xr:uid="{00000000-0005-0000-0000-00005A6A0000}"/>
    <cellStyle name="Output 2 10 3 2 2 6" xfId="27421" xr:uid="{00000000-0005-0000-0000-00005B6A0000}"/>
    <cellStyle name="Output 2 10 3 2 2 7" xfId="27422" xr:uid="{00000000-0005-0000-0000-00005C6A0000}"/>
    <cellStyle name="Output 2 10 3 2 3" xfId="27423" xr:uid="{00000000-0005-0000-0000-00005D6A0000}"/>
    <cellStyle name="Output 2 10 3 2 4" xfId="27424" xr:uid="{00000000-0005-0000-0000-00005E6A0000}"/>
    <cellStyle name="Output 2 10 3 3" xfId="27425" xr:uid="{00000000-0005-0000-0000-00005F6A0000}"/>
    <cellStyle name="Output 2 10 3 3 2" xfId="27426" xr:uid="{00000000-0005-0000-0000-0000606A0000}"/>
    <cellStyle name="Output 2 10 3 3 2 2" xfId="27427" xr:uid="{00000000-0005-0000-0000-0000616A0000}"/>
    <cellStyle name="Output 2 10 3 3 2 3" xfId="27428" xr:uid="{00000000-0005-0000-0000-0000626A0000}"/>
    <cellStyle name="Output 2 10 3 3 2 4" xfId="27429" xr:uid="{00000000-0005-0000-0000-0000636A0000}"/>
    <cellStyle name="Output 2 10 3 3 2 5" xfId="27430" xr:uid="{00000000-0005-0000-0000-0000646A0000}"/>
    <cellStyle name="Output 2 10 3 3 2 6" xfId="27431" xr:uid="{00000000-0005-0000-0000-0000656A0000}"/>
    <cellStyle name="Output 2 10 3 3 2 7" xfId="27432" xr:uid="{00000000-0005-0000-0000-0000666A0000}"/>
    <cellStyle name="Output 2 10 3 3 3" xfId="27433" xr:uid="{00000000-0005-0000-0000-0000676A0000}"/>
    <cellStyle name="Output 2 10 3 3 4" xfId="27434" xr:uid="{00000000-0005-0000-0000-0000686A0000}"/>
    <cellStyle name="Output 2 10 3 4" xfId="27435" xr:uid="{00000000-0005-0000-0000-0000696A0000}"/>
    <cellStyle name="Output 2 10 3 4 2" xfId="27436" xr:uid="{00000000-0005-0000-0000-00006A6A0000}"/>
    <cellStyle name="Output 2 10 3 4 2 2" xfId="27437" xr:uid="{00000000-0005-0000-0000-00006B6A0000}"/>
    <cellStyle name="Output 2 10 3 4 2 3" xfId="27438" xr:uid="{00000000-0005-0000-0000-00006C6A0000}"/>
    <cellStyle name="Output 2 10 3 4 2 4" xfId="27439" xr:uid="{00000000-0005-0000-0000-00006D6A0000}"/>
    <cellStyle name="Output 2 10 3 4 2 5" xfId="27440" xr:uid="{00000000-0005-0000-0000-00006E6A0000}"/>
    <cellStyle name="Output 2 10 3 4 2 6" xfId="27441" xr:uid="{00000000-0005-0000-0000-00006F6A0000}"/>
    <cellStyle name="Output 2 10 3 4 2 7" xfId="27442" xr:uid="{00000000-0005-0000-0000-0000706A0000}"/>
    <cellStyle name="Output 2 10 3 4 3" xfId="27443" xr:uid="{00000000-0005-0000-0000-0000716A0000}"/>
    <cellStyle name="Output 2 10 3 4 4" xfId="27444" xr:uid="{00000000-0005-0000-0000-0000726A0000}"/>
    <cellStyle name="Output 2 10 3 5" xfId="27445" xr:uid="{00000000-0005-0000-0000-0000736A0000}"/>
    <cellStyle name="Output 2 10 3 5 2" xfId="27446" xr:uid="{00000000-0005-0000-0000-0000746A0000}"/>
    <cellStyle name="Output 2 10 3 5 3" xfId="27447" xr:uid="{00000000-0005-0000-0000-0000756A0000}"/>
    <cellStyle name="Output 2 10 3 5 4" xfId="27448" xr:uid="{00000000-0005-0000-0000-0000766A0000}"/>
    <cellStyle name="Output 2 10 3 5 5" xfId="27449" xr:uid="{00000000-0005-0000-0000-0000776A0000}"/>
    <cellStyle name="Output 2 10 3 5 6" xfId="27450" xr:uid="{00000000-0005-0000-0000-0000786A0000}"/>
    <cellStyle name="Output 2 10 3 5 7" xfId="27451" xr:uid="{00000000-0005-0000-0000-0000796A0000}"/>
    <cellStyle name="Output 2 10 3 5 8" xfId="27452" xr:uid="{00000000-0005-0000-0000-00007A6A0000}"/>
    <cellStyle name="Output 2 10 3 6" xfId="27453" xr:uid="{00000000-0005-0000-0000-00007B6A0000}"/>
    <cellStyle name="Output 2 10 3 6 2" xfId="27454" xr:uid="{00000000-0005-0000-0000-00007C6A0000}"/>
    <cellStyle name="Output 2 10 3 6 3" xfId="27455" xr:uid="{00000000-0005-0000-0000-00007D6A0000}"/>
    <cellStyle name="Output 2 10 3 6 4" xfId="27456" xr:uid="{00000000-0005-0000-0000-00007E6A0000}"/>
    <cellStyle name="Output 2 10 3 6 5" xfId="27457" xr:uid="{00000000-0005-0000-0000-00007F6A0000}"/>
    <cellStyle name="Output 2 10 3 6 6" xfId="27458" xr:uid="{00000000-0005-0000-0000-0000806A0000}"/>
    <cellStyle name="Output 2 10 3 6 7" xfId="27459" xr:uid="{00000000-0005-0000-0000-0000816A0000}"/>
    <cellStyle name="Output 2 10 3 7" xfId="27460" xr:uid="{00000000-0005-0000-0000-0000826A0000}"/>
    <cellStyle name="Output 2 10 3 8" xfId="27461" xr:uid="{00000000-0005-0000-0000-0000836A0000}"/>
    <cellStyle name="Output 2 10 3 9" xfId="27462" xr:uid="{00000000-0005-0000-0000-0000846A0000}"/>
    <cellStyle name="Output 2 10 4" xfId="27463" xr:uid="{00000000-0005-0000-0000-0000856A0000}"/>
    <cellStyle name="Output 2 10 4 2" xfId="27464" xr:uid="{00000000-0005-0000-0000-0000866A0000}"/>
    <cellStyle name="Output 2 10 4 2 2" xfId="27465" xr:uid="{00000000-0005-0000-0000-0000876A0000}"/>
    <cellStyle name="Output 2 10 4 2 3" xfId="27466" xr:uid="{00000000-0005-0000-0000-0000886A0000}"/>
    <cellStyle name="Output 2 10 4 2 4" xfId="27467" xr:uid="{00000000-0005-0000-0000-0000896A0000}"/>
    <cellStyle name="Output 2 10 4 2 5" xfId="27468" xr:uid="{00000000-0005-0000-0000-00008A6A0000}"/>
    <cellStyle name="Output 2 10 4 2 6" xfId="27469" xr:uid="{00000000-0005-0000-0000-00008B6A0000}"/>
    <cellStyle name="Output 2 10 4 2 7" xfId="27470" xr:uid="{00000000-0005-0000-0000-00008C6A0000}"/>
    <cellStyle name="Output 2 10 4 3" xfId="27471" xr:uid="{00000000-0005-0000-0000-00008D6A0000}"/>
    <cellStyle name="Output 2 10 4 4" xfId="27472" xr:uid="{00000000-0005-0000-0000-00008E6A0000}"/>
    <cellStyle name="Output 2 10 4 5" xfId="27473" xr:uid="{00000000-0005-0000-0000-00008F6A0000}"/>
    <cellStyle name="Output 2 10 5" xfId="27474" xr:uid="{00000000-0005-0000-0000-0000906A0000}"/>
    <cellStyle name="Output 2 10 5 2" xfId="27475" xr:uid="{00000000-0005-0000-0000-0000916A0000}"/>
    <cellStyle name="Output 2 10 5 2 2" xfId="27476" xr:uid="{00000000-0005-0000-0000-0000926A0000}"/>
    <cellStyle name="Output 2 10 5 2 3" xfId="27477" xr:uid="{00000000-0005-0000-0000-0000936A0000}"/>
    <cellStyle name="Output 2 10 5 2 4" xfId="27478" xr:uid="{00000000-0005-0000-0000-0000946A0000}"/>
    <cellStyle name="Output 2 10 5 2 5" xfId="27479" xr:uid="{00000000-0005-0000-0000-0000956A0000}"/>
    <cellStyle name="Output 2 10 5 2 6" xfId="27480" xr:uid="{00000000-0005-0000-0000-0000966A0000}"/>
    <cellStyle name="Output 2 10 5 2 7" xfId="27481" xr:uid="{00000000-0005-0000-0000-0000976A0000}"/>
    <cellStyle name="Output 2 10 5 3" xfId="27482" xr:uid="{00000000-0005-0000-0000-0000986A0000}"/>
    <cellStyle name="Output 2 10 5 4" xfId="27483" xr:uid="{00000000-0005-0000-0000-0000996A0000}"/>
    <cellStyle name="Output 2 10 5 5" xfId="27484" xr:uid="{00000000-0005-0000-0000-00009A6A0000}"/>
    <cellStyle name="Output 2 10 6" xfId="27485" xr:uid="{00000000-0005-0000-0000-00009B6A0000}"/>
    <cellStyle name="Output 2 10 6 2" xfId="27486" xr:uid="{00000000-0005-0000-0000-00009C6A0000}"/>
    <cellStyle name="Output 2 10 6 2 2" xfId="27487" xr:uid="{00000000-0005-0000-0000-00009D6A0000}"/>
    <cellStyle name="Output 2 10 6 2 3" xfId="27488" xr:uid="{00000000-0005-0000-0000-00009E6A0000}"/>
    <cellStyle name="Output 2 10 6 2 4" xfId="27489" xr:uid="{00000000-0005-0000-0000-00009F6A0000}"/>
    <cellStyle name="Output 2 10 6 2 5" xfId="27490" xr:uid="{00000000-0005-0000-0000-0000A06A0000}"/>
    <cellStyle name="Output 2 10 6 2 6" xfId="27491" xr:uid="{00000000-0005-0000-0000-0000A16A0000}"/>
    <cellStyle name="Output 2 10 6 2 7" xfId="27492" xr:uid="{00000000-0005-0000-0000-0000A26A0000}"/>
    <cellStyle name="Output 2 10 6 3" xfId="27493" xr:uid="{00000000-0005-0000-0000-0000A36A0000}"/>
    <cellStyle name="Output 2 10 6 4" xfId="27494" xr:uid="{00000000-0005-0000-0000-0000A46A0000}"/>
    <cellStyle name="Output 2 10 6 5" xfId="27495" xr:uid="{00000000-0005-0000-0000-0000A56A0000}"/>
    <cellStyle name="Output 2 10 7" xfId="27496" xr:uid="{00000000-0005-0000-0000-0000A66A0000}"/>
    <cellStyle name="Output 2 10 7 2" xfId="27497" xr:uid="{00000000-0005-0000-0000-0000A76A0000}"/>
    <cellStyle name="Output 2 10 7 2 2" xfId="27498" xr:uid="{00000000-0005-0000-0000-0000A86A0000}"/>
    <cellStyle name="Output 2 10 7 2 3" xfId="27499" xr:uid="{00000000-0005-0000-0000-0000A96A0000}"/>
    <cellStyle name="Output 2 10 7 2 4" xfId="27500" xr:uid="{00000000-0005-0000-0000-0000AA6A0000}"/>
    <cellStyle name="Output 2 10 7 2 5" xfId="27501" xr:uid="{00000000-0005-0000-0000-0000AB6A0000}"/>
    <cellStyle name="Output 2 10 7 2 6" xfId="27502" xr:uid="{00000000-0005-0000-0000-0000AC6A0000}"/>
    <cellStyle name="Output 2 10 7 2 7" xfId="27503" xr:uid="{00000000-0005-0000-0000-0000AD6A0000}"/>
    <cellStyle name="Output 2 10 7 3" xfId="27504" xr:uid="{00000000-0005-0000-0000-0000AE6A0000}"/>
    <cellStyle name="Output 2 10 7 4" xfId="27505" xr:uid="{00000000-0005-0000-0000-0000AF6A0000}"/>
    <cellStyle name="Output 2 10 7 5" xfId="27506" xr:uid="{00000000-0005-0000-0000-0000B06A0000}"/>
    <cellStyle name="Output 2 10 8" xfId="27507" xr:uid="{00000000-0005-0000-0000-0000B16A0000}"/>
    <cellStyle name="Output 2 10 8 2" xfId="27508" xr:uid="{00000000-0005-0000-0000-0000B26A0000}"/>
    <cellStyle name="Output 2 10 8 3" xfId="27509" xr:uid="{00000000-0005-0000-0000-0000B36A0000}"/>
    <cellStyle name="Output 2 10 8 4" xfId="27510" xr:uid="{00000000-0005-0000-0000-0000B46A0000}"/>
    <cellStyle name="Output 2 10 8 5" xfId="27511" xr:uid="{00000000-0005-0000-0000-0000B56A0000}"/>
    <cellStyle name="Output 2 10 8 6" xfId="27512" xr:uid="{00000000-0005-0000-0000-0000B66A0000}"/>
    <cellStyle name="Output 2 10 8 7" xfId="27513" xr:uid="{00000000-0005-0000-0000-0000B76A0000}"/>
    <cellStyle name="Output 2 10 8 8" xfId="27514" xr:uid="{00000000-0005-0000-0000-0000B86A0000}"/>
    <cellStyle name="Output 2 10 9" xfId="27515" xr:uid="{00000000-0005-0000-0000-0000B96A0000}"/>
    <cellStyle name="Output 2 10 9 2" xfId="27516" xr:uid="{00000000-0005-0000-0000-0000BA6A0000}"/>
    <cellStyle name="Output 2 10 9 3" xfId="27517" xr:uid="{00000000-0005-0000-0000-0000BB6A0000}"/>
    <cellStyle name="Output 2 10 9 4" xfId="27518" xr:uid="{00000000-0005-0000-0000-0000BC6A0000}"/>
    <cellStyle name="Output 2 10 9 5" xfId="27519" xr:uid="{00000000-0005-0000-0000-0000BD6A0000}"/>
    <cellStyle name="Output 2 10 9 6" xfId="27520" xr:uid="{00000000-0005-0000-0000-0000BE6A0000}"/>
    <cellStyle name="Output 2 10 9 7" xfId="27521" xr:uid="{00000000-0005-0000-0000-0000BF6A0000}"/>
    <cellStyle name="Output 2 11" xfId="27522" xr:uid="{00000000-0005-0000-0000-0000C06A0000}"/>
    <cellStyle name="Output 2 11 10" xfId="27523" xr:uid="{00000000-0005-0000-0000-0000C16A0000}"/>
    <cellStyle name="Output 2 11 10 2" xfId="27524" xr:uid="{00000000-0005-0000-0000-0000C26A0000}"/>
    <cellStyle name="Output 2 11 10 3" xfId="27525" xr:uid="{00000000-0005-0000-0000-0000C36A0000}"/>
    <cellStyle name="Output 2 11 10 4" xfId="27526" xr:uid="{00000000-0005-0000-0000-0000C46A0000}"/>
    <cellStyle name="Output 2 11 10 5" xfId="27527" xr:uid="{00000000-0005-0000-0000-0000C56A0000}"/>
    <cellStyle name="Output 2 11 11" xfId="27528" xr:uid="{00000000-0005-0000-0000-0000C66A0000}"/>
    <cellStyle name="Output 2 11 11 2" xfId="27529" xr:uid="{00000000-0005-0000-0000-0000C76A0000}"/>
    <cellStyle name="Output 2 11 11 3" xfId="27530" xr:uid="{00000000-0005-0000-0000-0000C86A0000}"/>
    <cellStyle name="Output 2 11 11 4" xfId="27531" xr:uid="{00000000-0005-0000-0000-0000C96A0000}"/>
    <cellStyle name="Output 2 11 11 5" xfId="27532" xr:uid="{00000000-0005-0000-0000-0000CA6A0000}"/>
    <cellStyle name="Output 2 11 12" xfId="27533" xr:uid="{00000000-0005-0000-0000-0000CB6A0000}"/>
    <cellStyle name="Output 2 11 12 2" xfId="27534" xr:uid="{00000000-0005-0000-0000-0000CC6A0000}"/>
    <cellStyle name="Output 2 11 12 3" xfId="27535" xr:uid="{00000000-0005-0000-0000-0000CD6A0000}"/>
    <cellStyle name="Output 2 11 12 4" xfId="27536" xr:uid="{00000000-0005-0000-0000-0000CE6A0000}"/>
    <cellStyle name="Output 2 11 12 5" xfId="27537" xr:uid="{00000000-0005-0000-0000-0000CF6A0000}"/>
    <cellStyle name="Output 2 11 13" xfId="27538" xr:uid="{00000000-0005-0000-0000-0000D06A0000}"/>
    <cellStyle name="Output 2 11 13 2" xfId="27539" xr:uid="{00000000-0005-0000-0000-0000D16A0000}"/>
    <cellStyle name="Output 2 11 13 3" xfId="27540" xr:uid="{00000000-0005-0000-0000-0000D26A0000}"/>
    <cellStyle name="Output 2 11 13 4" xfId="27541" xr:uid="{00000000-0005-0000-0000-0000D36A0000}"/>
    <cellStyle name="Output 2 11 13 5" xfId="27542" xr:uid="{00000000-0005-0000-0000-0000D46A0000}"/>
    <cellStyle name="Output 2 11 14" xfId="27543" xr:uid="{00000000-0005-0000-0000-0000D56A0000}"/>
    <cellStyle name="Output 2 11 14 2" xfId="27544" xr:uid="{00000000-0005-0000-0000-0000D66A0000}"/>
    <cellStyle name="Output 2 11 14 3" xfId="27545" xr:uid="{00000000-0005-0000-0000-0000D76A0000}"/>
    <cellStyle name="Output 2 11 14 4" xfId="27546" xr:uid="{00000000-0005-0000-0000-0000D86A0000}"/>
    <cellStyle name="Output 2 11 14 5" xfId="27547" xr:uid="{00000000-0005-0000-0000-0000D96A0000}"/>
    <cellStyle name="Output 2 11 15" xfId="27548" xr:uid="{00000000-0005-0000-0000-0000DA6A0000}"/>
    <cellStyle name="Output 2 11 15 2" xfId="27549" xr:uid="{00000000-0005-0000-0000-0000DB6A0000}"/>
    <cellStyle name="Output 2 11 15 3" xfId="27550" xr:uid="{00000000-0005-0000-0000-0000DC6A0000}"/>
    <cellStyle name="Output 2 11 15 4" xfId="27551" xr:uid="{00000000-0005-0000-0000-0000DD6A0000}"/>
    <cellStyle name="Output 2 11 15 5" xfId="27552" xr:uid="{00000000-0005-0000-0000-0000DE6A0000}"/>
    <cellStyle name="Output 2 11 16" xfId="27553" xr:uid="{00000000-0005-0000-0000-0000DF6A0000}"/>
    <cellStyle name="Output 2 11 16 2" xfId="27554" xr:uid="{00000000-0005-0000-0000-0000E06A0000}"/>
    <cellStyle name="Output 2 11 16 3" xfId="27555" xr:uid="{00000000-0005-0000-0000-0000E16A0000}"/>
    <cellStyle name="Output 2 11 16 4" xfId="27556" xr:uid="{00000000-0005-0000-0000-0000E26A0000}"/>
    <cellStyle name="Output 2 11 16 5" xfId="27557" xr:uid="{00000000-0005-0000-0000-0000E36A0000}"/>
    <cellStyle name="Output 2 11 17" xfId="27558" xr:uid="{00000000-0005-0000-0000-0000E46A0000}"/>
    <cellStyle name="Output 2 11 17 2" xfId="27559" xr:uid="{00000000-0005-0000-0000-0000E56A0000}"/>
    <cellStyle name="Output 2 11 17 3" xfId="27560" xr:uid="{00000000-0005-0000-0000-0000E66A0000}"/>
    <cellStyle name="Output 2 11 17 4" xfId="27561" xr:uid="{00000000-0005-0000-0000-0000E76A0000}"/>
    <cellStyle name="Output 2 11 17 5" xfId="27562" xr:uid="{00000000-0005-0000-0000-0000E86A0000}"/>
    <cellStyle name="Output 2 11 18" xfId="27563" xr:uid="{00000000-0005-0000-0000-0000E96A0000}"/>
    <cellStyle name="Output 2 11 18 2" xfId="27564" xr:uid="{00000000-0005-0000-0000-0000EA6A0000}"/>
    <cellStyle name="Output 2 11 18 3" xfId="27565" xr:uid="{00000000-0005-0000-0000-0000EB6A0000}"/>
    <cellStyle name="Output 2 11 18 4" xfId="27566" xr:uid="{00000000-0005-0000-0000-0000EC6A0000}"/>
    <cellStyle name="Output 2 11 18 5" xfId="27567" xr:uid="{00000000-0005-0000-0000-0000ED6A0000}"/>
    <cellStyle name="Output 2 11 19" xfId="27568" xr:uid="{00000000-0005-0000-0000-0000EE6A0000}"/>
    <cellStyle name="Output 2 11 2" xfId="27569" xr:uid="{00000000-0005-0000-0000-0000EF6A0000}"/>
    <cellStyle name="Output 2 11 2 10" xfId="27570" xr:uid="{00000000-0005-0000-0000-0000F06A0000}"/>
    <cellStyle name="Output 2 11 2 10 2" xfId="27571" xr:uid="{00000000-0005-0000-0000-0000F16A0000}"/>
    <cellStyle name="Output 2 11 2 10 3" xfId="27572" xr:uid="{00000000-0005-0000-0000-0000F26A0000}"/>
    <cellStyle name="Output 2 11 2 10 4" xfId="27573" xr:uid="{00000000-0005-0000-0000-0000F36A0000}"/>
    <cellStyle name="Output 2 11 2 10 5" xfId="27574" xr:uid="{00000000-0005-0000-0000-0000F46A0000}"/>
    <cellStyle name="Output 2 11 2 11" xfId="27575" xr:uid="{00000000-0005-0000-0000-0000F56A0000}"/>
    <cellStyle name="Output 2 11 2 11 2" xfId="27576" xr:uid="{00000000-0005-0000-0000-0000F66A0000}"/>
    <cellStyle name="Output 2 11 2 11 3" xfId="27577" xr:uid="{00000000-0005-0000-0000-0000F76A0000}"/>
    <cellStyle name="Output 2 11 2 11 4" xfId="27578" xr:uid="{00000000-0005-0000-0000-0000F86A0000}"/>
    <cellStyle name="Output 2 11 2 11 5" xfId="27579" xr:uid="{00000000-0005-0000-0000-0000F96A0000}"/>
    <cellStyle name="Output 2 11 2 12" xfId="27580" xr:uid="{00000000-0005-0000-0000-0000FA6A0000}"/>
    <cellStyle name="Output 2 11 2 12 2" xfId="27581" xr:uid="{00000000-0005-0000-0000-0000FB6A0000}"/>
    <cellStyle name="Output 2 11 2 12 3" xfId="27582" xr:uid="{00000000-0005-0000-0000-0000FC6A0000}"/>
    <cellStyle name="Output 2 11 2 12 4" xfId="27583" xr:uid="{00000000-0005-0000-0000-0000FD6A0000}"/>
    <cellStyle name="Output 2 11 2 12 5" xfId="27584" xr:uid="{00000000-0005-0000-0000-0000FE6A0000}"/>
    <cellStyle name="Output 2 11 2 13" xfId="27585" xr:uid="{00000000-0005-0000-0000-0000FF6A0000}"/>
    <cellStyle name="Output 2 11 2 13 2" xfId="27586" xr:uid="{00000000-0005-0000-0000-0000006B0000}"/>
    <cellStyle name="Output 2 11 2 13 3" xfId="27587" xr:uid="{00000000-0005-0000-0000-0000016B0000}"/>
    <cellStyle name="Output 2 11 2 13 4" xfId="27588" xr:uid="{00000000-0005-0000-0000-0000026B0000}"/>
    <cellStyle name="Output 2 11 2 13 5" xfId="27589" xr:uid="{00000000-0005-0000-0000-0000036B0000}"/>
    <cellStyle name="Output 2 11 2 14" xfId="27590" xr:uid="{00000000-0005-0000-0000-0000046B0000}"/>
    <cellStyle name="Output 2 11 2 14 2" xfId="27591" xr:uid="{00000000-0005-0000-0000-0000056B0000}"/>
    <cellStyle name="Output 2 11 2 14 3" xfId="27592" xr:uid="{00000000-0005-0000-0000-0000066B0000}"/>
    <cellStyle name="Output 2 11 2 14 4" xfId="27593" xr:uid="{00000000-0005-0000-0000-0000076B0000}"/>
    <cellStyle name="Output 2 11 2 14 5" xfId="27594" xr:uid="{00000000-0005-0000-0000-0000086B0000}"/>
    <cellStyle name="Output 2 11 2 15" xfId="27595" xr:uid="{00000000-0005-0000-0000-0000096B0000}"/>
    <cellStyle name="Output 2 11 2 15 2" xfId="27596" xr:uid="{00000000-0005-0000-0000-00000A6B0000}"/>
    <cellStyle name="Output 2 11 2 15 3" xfId="27597" xr:uid="{00000000-0005-0000-0000-00000B6B0000}"/>
    <cellStyle name="Output 2 11 2 15 4" xfId="27598" xr:uid="{00000000-0005-0000-0000-00000C6B0000}"/>
    <cellStyle name="Output 2 11 2 15 5" xfId="27599" xr:uid="{00000000-0005-0000-0000-00000D6B0000}"/>
    <cellStyle name="Output 2 11 2 16" xfId="27600" xr:uid="{00000000-0005-0000-0000-00000E6B0000}"/>
    <cellStyle name="Output 2 11 2 16 2" xfId="27601" xr:uid="{00000000-0005-0000-0000-00000F6B0000}"/>
    <cellStyle name="Output 2 11 2 16 3" xfId="27602" xr:uid="{00000000-0005-0000-0000-0000106B0000}"/>
    <cellStyle name="Output 2 11 2 16 4" xfId="27603" xr:uid="{00000000-0005-0000-0000-0000116B0000}"/>
    <cellStyle name="Output 2 11 2 16 5" xfId="27604" xr:uid="{00000000-0005-0000-0000-0000126B0000}"/>
    <cellStyle name="Output 2 11 2 17" xfId="27605" xr:uid="{00000000-0005-0000-0000-0000136B0000}"/>
    <cellStyle name="Output 2 11 2 17 2" xfId="27606" xr:uid="{00000000-0005-0000-0000-0000146B0000}"/>
    <cellStyle name="Output 2 11 2 17 3" xfId="27607" xr:uid="{00000000-0005-0000-0000-0000156B0000}"/>
    <cellStyle name="Output 2 11 2 17 4" xfId="27608" xr:uid="{00000000-0005-0000-0000-0000166B0000}"/>
    <cellStyle name="Output 2 11 2 17 5" xfId="27609" xr:uid="{00000000-0005-0000-0000-0000176B0000}"/>
    <cellStyle name="Output 2 11 2 18" xfId="27610" xr:uid="{00000000-0005-0000-0000-0000186B0000}"/>
    <cellStyle name="Output 2 11 2 18 2" xfId="27611" xr:uid="{00000000-0005-0000-0000-0000196B0000}"/>
    <cellStyle name="Output 2 11 2 18 3" xfId="27612" xr:uid="{00000000-0005-0000-0000-00001A6B0000}"/>
    <cellStyle name="Output 2 11 2 18 4" xfId="27613" xr:uid="{00000000-0005-0000-0000-00001B6B0000}"/>
    <cellStyle name="Output 2 11 2 18 5" xfId="27614" xr:uid="{00000000-0005-0000-0000-00001C6B0000}"/>
    <cellStyle name="Output 2 11 2 19" xfId="27615" xr:uid="{00000000-0005-0000-0000-00001D6B0000}"/>
    <cellStyle name="Output 2 11 2 2" xfId="27616" xr:uid="{00000000-0005-0000-0000-00001E6B0000}"/>
    <cellStyle name="Output 2 11 2 2 2" xfId="27617" xr:uid="{00000000-0005-0000-0000-00001F6B0000}"/>
    <cellStyle name="Output 2 11 2 2 2 2" xfId="27618" xr:uid="{00000000-0005-0000-0000-0000206B0000}"/>
    <cellStyle name="Output 2 11 2 2 2 3" xfId="27619" xr:uid="{00000000-0005-0000-0000-0000216B0000}"/>
    <cellStyle name="Output 2 11 2 2 2 4" xfId="27620" xr:uid="{00000000-0005-0000-0000-0000226B0000}"/>
    <cellStyle name="Output 2 11 2 2 2 5" xfId="27621" xr:uid="{00000000-0005-0000-0000-0000236B0000}"/>
    <cellStyle name="Output 2 11 2 2 2 6" xfId="27622" xr:uid="{00000000-0005-0000-0000-0000246B0000}"/>
    <cellStyle name="Output 2 11 2 2 2 7" xfId="27623" xr:uid="{00000000-0005-0000-0000-0000256B0000}"/>
    <cellStyle name="Output 2 11 2 2 3" xfId="27624" xr:uid="{00000000-0005-0000-0000-0000266B0000}"/>
    <cellStyle name="Output 2 11 2 2 4" xfId="27625" xr:uid="{00000000-0005-0000-0000-0000276B0000}"/>
    <cellStyle name="Output 2 11 2 2 5" xfId="27626" xr:uid="{00000000-0005-0000-0000-0000286B0000}"/>
    <cellStyle name="Output 2 11 2 3" xfId="27627" xr:uid="{00000000-0005-0000-0000-0000296B0000}"/>
    <cellStyle name="Output 2 11 2 3 2" xfId="27628" xr:uid="{00000000-0005-0000-0000-00002A6B0000}"/>
    <cellStyle name="Output 2 11 2 3 2 2" xfId="27629" xr:uid="{00000000-0005-0000-0000-00002B6B0000}"/>
    <cellStyle name="Output 2 11 2 3 2 3" xfId="27630" xr:uid="{00000000-0005-0000-0000-00002C6B0000}"/>
    <cellStyle name="Output 2 11 2 3 2 4" xfId="27631" xr:uid="{00000000-0005-0000-0000-00002D6B0000}"/>
    <cellStyle name="Output 2 11 2 3 2 5" xfId="27632" xr:uid="{00000000-0005-0000-0000-00002E6B0000}"/>
    <cellStyle name="Output 2 11 2 3 2 6" xfId="27633" xr:uid="{00000000-0005-0000-0000-00002F6B0000}"/>
    <cellStyle name="Output 2 11 2 3 2 7" xfId="27634" xr:uid="{00000000-0005-0000-0000-0000306B0000}"/>
    <cellStyle name="Output 2 11 2 3 3" xfId="27635" xr:uid="{00000000-0005-0000-0000-0000316B0000}"/>
    <cellStyle name="Output 2 11 2 3 4" xfId="27636" xr:uid="{00000000-0005-0000-0000-0000326B0000}"/>
    <cellStyle name="Output 2 11 2 3 5" xfId="27637" xr:uid="{00000000-0005-0000-0000-0000336B0000}"/>
    <cellStyle name="Output 2 11 2 4" xfId="27638" xr:uid="{00000000-0005-0000-0000-0000346B0000}"/>
    <cellStyle name="Output 2 11 2 4 2" xfId="27639" xr:uid="{00000000-0005-0000-0000-0000356B0000}"/>
    <cellStyle name="Output 2 11 2 4 2 2" xfId="27640" xr:uid="{00000000-0005-0000-0000-0000366B0000}"/>
    <cellStyle name="Output 2 11 2 4 2 3" xfId="27641" xr:uid="{00000000-0005-0000-0000-0000376B0000}"/>
    <cellStyle name="Output 2 11 2 4 2 4" xfId="27642" xr:uid="{00000000-0005-0000-0000-0000386B0000}"/>
    <cellStyle name="Output 2 11 2 4 2 5" xfId="27643" xr:uid="{00000000-0005-0000-0000-0000396B0000}"/>
    <cellStyle name="Output 2 11 2 4 2 6" xfId="27644" xr:uid="{00000000-0005-0000-0000-00003A6B0000}"/>
    <cellStyle name="Output 2 11 2 4 2 7" xfId="27645" xr:uid="{00000000-0005-0000-0000-00003B6B0000}"/>
    <cellStyle name="Output 2 11 2 4 3" xfId="27646" xr:uid="{00000000-0005-0000-0000-00003C6B0000}"/>
    <cellStyle name="Output 2 11 2 4 4" xfId="27647" xr:uid="{00000000-0005-0000-0000-00003D6B0000}"/>
    <cellStyle name="Output 2 11 2 4 5" xfId="27648" xr:uid="{00000000-0005-0000-0000-00003E6B0000}"/>
    <cellStyle name="Output 2 11 2 5" xfId="27649" xr:uid="{00000000-0005-0000-0000-00003F6B0000}"/>
    <cellStyle name="Output 2 11 2 5 2" xfId="27650" xr:uid="{00000000-0005-0000-0000-0000406B0000}"/>
    <cellStyle name="Output 2 11 2 5 3" xfId="27651" xr:uid="{00000000-0005-0000-0000-0000416B0000}"/>
    <cellStyle name="Output 2 11 2 5 4" xfId="27652" xr:uid="{00000000-0005-0000-0000-0000426B0000}"/>
    <cellStyle name="Output 2 11 2 5 5" xfId="27653" xr:uid="{00000000-0005-0000-0000-0000436B0000}"/>
    <cellStyle name="Output 2 11 2 5 6" xfId="27654" xr:uid="{00000000-0005-0000-0000-0000446B0000}"/>
    <cellStyle name="Output 2 11 2 5 7" xfId="27655" xr:uid="{00000000-0005-0000-0000-0000456B0000}"/>
    <cellStyle name="Output 2 11 2 5 8" xfId="27656" xr:uid="{00000000-0005-0000-0000-0000466B0000}"/>
    <cellStyle name="Output 2 11 2 6" xfId="27657" xr:uid="{00000000-0005-0000-0000-0000476B0000}"/>
    <cellStyle name="Output 2 11 2 6 2" xfId="27658" xr:uid="{00000000-0005-0000-0000-0000486B0000}"/>
    <cellStyle name="Output 2 11 2 6 3" xfId="27659" xr:uid="{00000000-0005-0000-0000-0000496B0000}"/>
    <cellStyle name="Output 2 11 2 6 4" xfId="27660" xr:uid="{00000000-0005-0000-0000-00004A6B0000}"/>
    <cellStyle name="Output 2 11 2 6 5" xfId="27661" xr:uid="{00000000-0005-0000-0000-00004B6B0000}"/>
    <cellStyle name="Output 2 11 2 6 6" xfId="27662" xr:uid="{00000000-0005-0000-0000-00004C6B0000}"/>
    <cellStyle name="Output 2 11 2 6 7" xfId="27663" xr:uid="{00000000-0005-0000-0000-00004D6B0000}"/>
    <cellStyle name="Output 2 11 2 7" xfId="27664" xr:uid="{00000000-0005-0000-0000-00004E6B0000}"/>
    <cellStyle name="Output 2 11 2 7 2" xfId="27665" xr:uid="{00000000-0005-0000-0000-00004F6B0000}"/>
    <cellStyle name="Output 2 11 2 7 3" xfId="27666" xr:uid="{00000000-0005-0000-0000-0000506B0000}"/>
    <cellStyle name="Output 2 11 2 7 4" xfId="27667" xr:uid="{00000000-0005-0000-0000-0000516B0000}"/>
    <cellStyle name="Output 2 11 2 7 5" xfId="27668" xr:uid="{00000000-0005-0000-0000-0000526B0000}"/>
    <cellStyle name="Output 2 11 2 8" xfId="27669" xr:uid="{00000000-0005-0000-0000-0000536B0000}"/>
    <cellStyle name="Output 2 11 2 8 2" xfId="27670" xr:uid="{00000000-0005-0000-0000-0000546B0000}"/>
    <cellStyle name="Output 2 11 2 8 3" xfId="27671" xr:uid="{00000000-0005-0000-0000-0000556B0000}"/>
    <cellStyle name="Output 2 11 2 8 4" xfId="27672" xr:uid="{00000000-0005-0000-0000-0000566B0000}"/>
    <cellStyle name="Output 2 11 2 8 5" xfId="27673" xr:uid="{00000000-0005-0000-0000-0000576B0000}"/>
    <cellStyle name="Output 2 11 2 9" xfId="27674" xr:uid="{00000000-0005-0000-0000-0000586B0000}"/>
    <cellStyle name="Output 2 11 2 9 2" xfId="27675" xr:uid="{00000000-0005-0000-0000-0000596B0000}"/>
    <cellStyle name="Output 2 11 2 9 3" xfId="27676" xr:uid="{00000000-0005-0000-0000-00005A6B0000}"/>
    <cellStyle name="Output 2 11 2 9 4" xfId="27677" xr:uid="{00000000-0005-0000-0000-00005B6B0000}"/>
    <cellStyle name="Output 2 11 2 9 5" xfId="27678" xr:uid="{00000000-0005-0000-0000-00005C6B0000}"/>
    <cellStyle name="Output 2 11 3" xfId="27679" xr:uid="{00000000-0005-0000-0000-00005D6B0000}"/>
    <cellStyle name="Output 2 11 3 10" xfId="27680" xr:uid="{00000000-0005-0000-0000-00005E6B0000}"/>
    <cellStyle name="Output 2 11 3 2" xfId="27681" xr:uid="{00000000-0005-0000-0000-00005F6B0000}"/>
    <cellStyle name="Output 2 11 3 2 2" xfId="27682" xr:uid="{00000000-0005-0000-0000-0000606B0000}"/>
    <cellStyle name="Output 2 11 3 2 2 2" xfId="27683" xr:uid="{00000000-0005-0000-0000-0000616B0000}"/>
    <cellStyle name="Output 2 11 3 2 2 3" xfId="27684" xr:uid="{00000000-0005-0000-0000-0000626B0000}"/>
    <cellStyle name="Output 2 11 3 2 2 4" xfId="27685" xr:uid="{00000000-0005-0000-0000-0000636B0000}"/>
    <cellStyle name="Output 2 11 3 2 2 5" xfId="27686" xr:uid="{00000000-0005-0000-0000-0000646B0000}"/>
    <cellStyle name="Output 2 11 3 2 2 6" xfId="27687" xr:uid="{00000000-0005-0000-0000-0000656B0000}"/>
    <cellStyle name="Output 2 11 3 2 2 7" xfId="27688" xr:uid="{00000000-0005-0000-0000-0000666B0000}"/>
    <cellStyle name="Output 2 11 3 2 3" xfId="27689" xr:uid="{00000000-0005-0000-0000-0000676B0000}"/>
    <cellStyle name="Output 2 11 3 2 4" xfId="27690" xr:uid="{00000000-0005-0000-0000-0000686B0000}"/>
    <cellStyle name="Output 2 11 3 3" xfId="27691" xr:uid="{00000000-0005-0000-0000-0000696B0000}"/>
    <cellStyle name="Output 2 11 3 3 2" xfId="27692" xr:uid="{00000000-0005-0000-0000-00006A6B0000}"/>
    <cellStyle name="Output 2 11 3 3 2 2" xfId="27693" xr:uid="{00000000-0005-0000-0000-00006B6B0000}"/>
    <cellStyle name="Output 2 11 3 3 2 3" xfId="27694" xr:uid="{00000000-0005-0000-0000-00006C6B0000}"/>
    <cellStyle name="Output 2 11 3 3 2 4" xfId="27695" xr:uid="{00000000-0005-0000-0000-00006D6B0000}"/>
    <cellStyle name="Output 2 11 3 3 2 5" xfId="27696" xr:uid="{00000000-0005-0000-0000-00006E6B0000}"/>
    <cellStyle name="Output 2 11 3 3 2 6" xfId="27697" xr:uid="{00000000-0005-0000-0000-00006F6B0000}"/>
    <cellStyle name="Output 2 11 3 3 2 7" xfId="27698" xr:uid="{00000000-0005-0000-0000-0000706B0000}"/>
    <cellStyle name="Output 2 11 3 3 3" xfId="27699" xr:uid="{00000000-0005-0000-0000-0000716B0000}"/>
    <cellStyle name="Output 2 11 3 3 4" xfId="27700" xr:uid="{00000000-0005-0000-0000-0000726B0000}"/>
    <cellStyle name="Output 2 11 3 4" xfId="27701" xr:uid="{00000000-0005-0000-0000-0000736B0000}"/>
    <cellStyle name="Output 2 11 3 4 2" xfId="27702" xr:uid="{00000000-0005-0000-0000-0000746B0000}"/>
    <cellStyle name="Output 2 11 3 4 2 2" xfId="27703" xr:uid="{00000000-0005-0000-0000-0000756B0000}"/>
    <cellStyle name="Output 2 11 3 4 2 3" xfId="27704" xr:uid="{00000000-0005-0000-0000-0000766B0000}"/>
    <cellStyle name="Output 2 11 3 4 2 4" xfId="27705" xr:uid="{00000000-0005-0000-0000-0000776B0000}"/>
    <cellStyle name="Output 2 11 3 4 2 5" xfId="27706" xr:uid="{00000000-0005-0000-0000-0000786B0000}"/>
    <cellStyle name="Output 2 11 3 4 2 6" xfId="27707" xr:uid="{00000000-0005-0000-0000-0000796B0000}"/>
    <cellStyle name="Output 2 11 3 4 2 7" xfId="27708" xr:uid="{00000000-0005-0000-0000-00007A6B0000}"/>
    <cellStyle name="Output 2 11 3 4 3" xfId="27709" xr:uid="{00000000-0005-0000-0000-00007B6B0000}"/>
    <cellStyle name="Output 2 11 3 4 4" xfId="27710" xr:uid="{00000000-0005-0000-0000-00007C6B0000}"/>
    <cellStyle name="Output 2 11 3 5" xfId="27711" xr:uid="{00000000-0005-0000-0000-00007D6B0000}"/>
    <cellStyle name="Output 2 11 3 5 2" xfId="27712" xr:uid="{00000000-0005-0000-0000-00007E6B0000}"/>
    <cellStyle name="Output 2 11 3 5 3" xfId="27713" xr:uid="{00000000-0005-0000-0000-00007F6B0000}"/>
    <cellStyle name="Output 2 11 3 5 4" xfId="27714" xr:uid="{00000000-0005-0000-0000-0000806B0000}"/>
    <cellStyle name="Output 2 11 3 5 5" xfId="27715" xr:uid="{00000000-0005-0000-0000-0000816B0000}"/>
    <cellStyle name="Output 2 11 3 5 6" xfId="27716" xr:uid="{00000000-0005-0000-0000-0000826B0000}"/>
    <cellStyle name="Output 2 11 3 5 7" xfId="27717" xr:uid="{00000000-0005-0000-0000-0000836B0000}"/>
    <cellStyle name="Output 2 11 3 5 8" xfId="27718" xr:uid="{00000000-0005-0000-0000-0000846B0000}"/>
    <cellStyle name="Output 2 11 3 6" xfId="27719" xr:uid="{00000000-0005-0000-0000-0000856B0000}"/>
    <cellStyle name="Output 2 11 3 6 2" xfId="27720" xr:uid="{00000000-0005-0000-0000-0000866B0000}"/>
    <cellStyle name="Output 2 11 3 6 3" xfId="27721" xr:uid="{00000000-0005-0000-0000-0000876B0000}"/>
    <cellStyle name="Output 2 11 3 6 4" xfId="27722" xr:uid="{00000000-0005-0000-0000-0000886B0000}"/>
    <cellStyle name="Output 2 11 3 6 5" xfId="27723" xr:uid="{00000000-0005-0000-0000-0000896B0000}"/>
    <cellStyle name="Output 2 11 3 6 6" xfId="27724" xr:uid="{00000000-0005-0000-0000-00008A6B0000}"/>
    <cellStyle name="Output 2 11 3 6 7" xfId="27725" xr:uid="{00000000-0005-0000-0000-00008B6B0000}"/>
    <cellStyle name="Output 2 11 3 7" xfId="27726" xr:uid="{00000000-0005-0000-0000-00008C6B0000}"/>
    <cellStyle name="Output 2 11 3 8" xfId="27727" xr:uid="{00000000-0005-0000-0000-00008D6B0000}"/>
    <cellStyle name="Output 2 11 3 9" xfId="27728" xr:uid="{00000000-0005-0000-0000-00008E6B0000}"/>
    <cellStyle name="Output 2 11 4" xfId="27729" xr:uid="{00000000-0005-0000-0000-00008F6B0000}"/>
    <cellStyle name="Output 2 11 4 2" xfId="27730" xr:uid="{00000000-0005-0000-0000-0000906B0000}"/>
    <cellStyle name="Output 2 11 4 2 2" xfId="27731" xr:uid="{00000000-0005-0000-0000-0000916B0000}"/>
    <cellStyle name="Output 2 11 4 2 3" xfId="27732" xr:uid="{00000000-0005-0000-0000-0000926B0000}"/>
    <cellStyle name="Output 2 11 4 2 4" xfId="27733" xr:uid="{00000000-0005-0000-0000-0000936B0000}"/>
    <cellStyle name="Output 2 11 4 2 5" xfId="27734" xr:uid="{00000000-0005-0000-0000-0000946B0000}"/>
    <cellStyle name="Output 2 11 4 2 6" xfId="27735" xr:uid="{00000000-0005-0000-0000-0000956B0000}"/>
    <cellStyle name="Output 2 11 4 2 7" xfId="27736" xr:uid="{00000000-0005-0000-0000-0000966B0000}"/>
    <cellStyle name="Output 2 11 4 3" xfId="27737" xr:uid="{00000000-0005-0000-0000-0000976B0000}"/>
    <cellStyle name="Output 2 11 4 4" xfId="27738" xr:uid="{00000000-0005-0000-0000-0000986B0000}"/>
    <cellStyle name="Output 2 11 4 5" xfId="27739" xr:uid="{00000000-0005-0000-0000-0000996B0000}"/>
    <cellStyle name="Output 2 11 5" xfId="27740" xr:uid="{00000000-0005-0000-0000-00009A6B0000}"/>
    <cellStyle name="Output 2 11 5 2" xfId="27741" xr:uid="{00000000-0005-0000-0000-00009B6B0000}"/>
    <cellStyle name="Output 2 11 5 2 2" xfId="27742" xr:uid="{00000000-0005-0000-0000-00009C6B0000}"/>
    <cellStyle name="Output 2 11 5 2 3" xfId="27743" xr:uid="{00000000-0005-0000-0000-00009D6B0000}"/>
    <cellStyle name="Output 2 11 5 2 4" xfId="27744" xr:uid="{00000000-0005-0000-0000-00009E6B0000}"/>
    <cellStyle name="Output 2 11 5 2 5" xfId="27745" xr:uid="{00000000-0005-0000-0000-00009F6B0000}"/>
    <cellStyle name="Output 2 11 5 2 6" xfId="27746" xr:uid="{00000000-0005-0000-0000-0000A06B0000}"/>
    <cellStyle name="Output 2 11 5 2 7" xfId="27747" xr:uid="{00000000-0005-0000-0000-0000A16B0000}"/>
    <cellStyle name="Output 2 11 5 3" xfId="27748" xr:uid="{00000000-0005-0000-0000-0000A26B0000}"/>
    <cellStyle name="Output 2 11 5 4" xfId="27749" xr:uid="{00000000-0005-0000-0000-0000A36B0000}"/>
    <cellStyle name="Output 2 11 5 5" xfId="27750" xr:uid="{00000000-0005-0000-0000-0000A46B0000}"/>
    <cellStyle name="Output 2 11 6" xfId="27751" xr:uid="{00000000-0005-0000-0000-0000A56B0000}"/>
    <cellStyle name="Output 2 11 6 2" xfId="27752" xr:uid="{00000000-0005-0000-0000-0000A66B0000}"/>
    <cellStyle name="Output 2 11 6 2 2" xfId="27753" xr:uid="{00000000-0005-0000-0000-0000A76B0000}"/>
    <cellStyle name="Output 2 11 6 2 3" xfId="27754" xr:uid="{00000000-0005-0000-0000-0000A86B0000}"/>
    <cellStyle name="Output 2 11 6 2 4" xfId="27755" xr:uid="{00000000-0005-0000-0000-0000A96B0000}"/>
    <cellStyle name="Output 2 11 6 2 5" xfId="27756" xr:uid="{00000000-0005-0000-0000-0000AA6B0000}"/>
    <cellStyle name="Output 2 11 6 2 6" xfId="27757" xr:uid="{00000000-0005-0000-0000-0000AB6B0000}"/>
    <cellStyle name="Output 2 11 6 2 7" xfId="27758" xr:uid="{00000000-0005-0000-0000-0000AC6B0000}"/>
    <cellStyle name="Output 2 11 6 3" xfId="27759" xr:uid="{00000000-0005-0000-0000-0000AD6B0000}"/>
    <cellStyle name="Output 2 11 6 4" xfId="27760" xr:uid="{00000000-0005-0000-0000-0000AE6B0000}"/>
    <cellStyle name="Output 2 11 6 5" xfId="27761" xr:uid="{00000000-0005-0000-0000-0000AF6B0000}"/>
    <cellStyle name="Output 2 11 7" xfId="27762" xr:uid="{00000000-0005-0000-0000-0000B06B0000}"/>
    <cellStyle name="Output 2 11 7 2" xfId="27763" xr:uid="{00000000-0005-0000-0000-0000B16B0000}"/>
    <cellStyle name="Output 2 11 7 2 2" xfId="27764" xr:uid="{00000000-0005-0000-0000-0000B26B0000}"/>
    <cellStyle name="Output 2 11 7 2 3" xfId="27765" xr:uid="{00000000-0005-0000-0000-0000B36B0000}"/>
    <cellStyle name="Output 2 11 7 2 4" xfId="27766" xr:uid="{00000000-0005-0000-0000-0000B46B0000}"/>
    <cellStyle name="Output 2 11 7 2 5" xfId="27767" xr:uid="{00000000-0005-0000-0000-0000B56B0000}"/>
    <cellStyle name="Output 2 11 7 2 6" xfId="27768" xr:uid="{00000000-0005-0000-0000-0000B66B0000}"/>
    <cellStyle name="Output 2 11 7 2 7" xfId="27769" xr:uid="{00000000-0005-0000-0000-0000B76B0000}"/>
    <cellStyle name="Output 2 11 7 3" xfId="27770" xr:uid="{00000000-0005-0000-0000-0000B86B0000}"/>
    <cellStyle name="Output 2 11 7 4" xfId="27771" xr:uid="{00000000-0005-0000-0000-0000B96B0000}"/>
    <cellStyle name="Output 2 11 7 5" xfId="27772" xr:uid="{00000000-0005-0000-0000-0000BA6B0000}"/>
    <cellStyle name="Output 2 11 8" xfId="27773" xr:uid="{00000000-0005-0000-0000-0000BB6B0000}"/>
    <cellStyle name="Output 2 11 8 2" xfId="27774" xr:uid="{00000000-0005-0000-0000-0000BC6B0000}"/>
    <cellStyle name="Output 2 11 8 3" xfId="27775" xr:uid="{00000000-0005-0000-0000-0000BD6B0000}"/>
    <cellStyle name="Output 2 11 8 4" xfId="27776" xr:uid="{00000000-0005-0000-0000-0000BE6B0000}"/>
    <cellStyle name="Output 2 11 8 5" xfId="27777" xr:uid="{00000000-0005-0000-0000-0000BF6B0000}"/>
    <cellStyle name="Output 2 11 8 6" xfId="27778" xr:uid="{00000000-0005-0000-0000-0000C06B0000}"/>
    <cellStyle name="Output 2 11 8 7" xfId="27779" xr:uid="{00000000-0005-0000-0000-0000C16B0000}"/>
    <cellStyle name="Output 2 11 8 8" xfId="27780" xr:uid="{00000000-0005-0000-0000-0000C26B0000}"/>
    <cellStyle name="Output 2 11 9" xfId="27781" xr:uid="{00000000-0005-0000-0000-0000C36B0000}"/>
    <cellStyle name="Output 2 11 9 2" xfId="27782" xr:uid="{00000000-0005-0000-0000-0000C46B0000}"/>
    <cellStyle name="Output 2 11 9 3" xfId="27783" xr:uid="{00000000-0005-0000-0000-0000C56B0000}"/>
    <cellStyle name="Output 2 11 9 4" xfId="27784" xr:uid="{00000000-0005-0000-0000-0000C66B0000}"/>
    <cellStyle name="Output 2 11 9 5" xfId="27785" xr:uid="{00000000-0005-0000-0000-0000C76B0000}"/>
    <cellStyle name="Output 2 11 9 6" xfId="27786" xr:uid="{00000000-0005-0000-0000-0000C86B0000}"/>
    <cellStyle name="Output 2 11 9 7" xfId="27787" xr:uid="{00000000-0005-0000-0000-0000C96B0000}"/>
    <cellStyle name="Output 2 12" xfId="27788" xr:uid="{00000000-0005-0000-0000-0000CA6B0000}"/>
    <cellStyle name="Output 2 12 10" xfId="27789" xr:uid="{00000000-0005-0000-0000-0000CB6B0000}"/>
    <cellStyle name="Output 2 12 10 2" xfId="27790" xr:uid="{00000000-0005-0000-0000-0000CC6B0000}"/>
    <cellStyle name="Output 2 12 10 3" xfId="27791" xr:uid="{00000000-0005-0000-0000-0000CD6B0000}"/>
    <cellStyle name="Output 2 12 10 4" xfId="27792" xr:uid="{00000000-0005-0000-0000-0000CE6B0000}"/>
    <cellStyle name="Output 2 12 10 5" xfId="27793" xr:uid="{00000000-0005-0000-0000-0000CF6B0000}"/>
    <cellStyle name="Output 2 12 11" xfId="27794" xr:uid="{00000000-0005-0000-0000-0000D06B0000}"/>
    <cellStyle name="Output 2 12 11 2" xfId="27795" xr:uid="{00000000-0005-0000-0000-0000D16B0000}"/>
    <cellStyle name="Output 2 12 11 3" xfId="27796" xr:uid="{00000000-0005-0000-0000-0000D26B0000}"/>
    <cellStyle name="Output 2 12 11 4" xfId="27797" xr:uid="{00000000-0005-0000-0000-0000D36B0000}"/>
    <cellStyle name="Output 2 12 11 5" xfId="27798" xr:uid="{00000000-0005-0000-0000-0000D46B0000}"/>
    <cellStyle name="Output 2 12 12" xfId="27799" xr:uid="{00000000-0005-0000-0000-0000D56B0000}"/>
    <cellStyle name="Output 2 12 12 2" xfId="27800" xr:uid="{00000000-0005-0000-0000-0000D66B0000}"/>
    <cellStyle name="Output 2 12 12 3" xfId="27801" xr:uid="{00000000-0005-0000-0000-0000D76B0000}"/>
    <cellStyle name="Output 2 12 12 4" xfId="27802" xr:uid="{00000000-0005-0000-0000-0000D86B0000}"/>
    <cellStyle name="Output 2 12 12 5" xfId="27803" xr:uid="{00000000-0005-0000-0000-0000D96B0000}"/>
    <cellStyle name="Output 2 12 13" xfId="27804" xr:uid="{00000000-0005-0000-0000-0000DA6B0000}"/>
    <cellStyle name="Output 2 12 13 2" xfId="27805" xr:uid="{00000000-0005-0000-0000-0000DB6B0000}"/>
    <cellStyle name="Output 2 12 13 3" xfId="27806" xr:uid="{00000000-0005-0000-0000-0000DC6B0000}"/>
    <cellStyle name="Output 2 12 13 4" xfId="27807" xr:uid="{00000000-0005-0000-0000-0000DD6B0000}"/>
    <cellStyle name="Output 2 12 13 5" xfId="27808" xr:uid="{00000000-0005-0000-0000-0000DE6B0000}"/>
    <cellStyle name="Output 2 12 14" xfId="27809" xr:uid="{00000000-0005-0000-0000-0000DF6B0000}"/>
    <cellStyle name="Output 2 12 14 2" xfId="27810" xr:uid="{00000000-0005-0000-0000-0000E06B0000}"/>
    <cellStyle name="Output 2 12 14 3" xfId="27811" xr:uid="{00000000-0005-0000-0000-0000E16B0000}"/>
    <cellStyle name="Output 2 12 14 4" xfId="27812" xr:uid="{00000000-0005-0000-0000-0000E26B0000}"/>
    <cellStyle name="Output 2 12 14 5" xfId="27813" xr:uid="{00000000-0005-0000-0000-0000E36B0000}"/>
    <cellStyle name="Output 2 12 15" xfId="27814" xr:uid="{00000000-0005-0000-0000-0000E46B0000}"/>
    <cellStyle name="Output 2 12 15 2" xfId="27815" xr:uid="{00000000-0005-0000-0000-0000E56B0000}"/>
    <cellStyle name="Output 2 12 15 3" xfId="27816" xr:uid="{00000000-0005-0000-0000-0000E66B0000}"/>
    <cellStyle name="Output 2 12 15 4" xfId="27817" xr:uid="{00000000-0005-0000-0000-0000E76B0000}"/>
    <cellStyle name="Output 2 12 15 5" xfId="27818" xr:uid="{00000000-0005-0000-0000-0000E86B0000}"/>
    <cellStyle name="Output 2 12 16" xfId="27819" xr:uid="{00000000-0005-0000-0000-0000E96B0000}"/>
    <cellStyle name="Output 2 12 16 2" xfId="27820" xr:uid="{00000000-0005-0000-0000-0000EA6B0000}"/>
    <cellStyle name="Output 2 12 16 3" xfId="27821" xr:uid="{00000000-0005-0000-0000-0000EB6B0000}"/>
    <cellStyle name="Output 2 12 16 4" xfId="27822" xr:uid="{00000000-0005-0000-0000-0000EC6B0000}"/>
    <cellStyle name="Output 2 12 16 5" xfId="27823" xr:uid="{00000000-0005-0000-0000-0000ED6B0000}"/>
    <cellStyle name="Output 2 12 17" xfId="27824" xr:uid="{00000000-0005-0000-0000-0000EE6B0000}"/>
    <cellStyle name="Output 2 12 17 2" xfId="27825" xr:uid="{00000000-0005-0000-0000-0000EF6B0000}"/>
    <cellStyle name="Output 2 12 17 3" xfId="27826" xr:uid="{00000000-0005-0000-0000-0000F06B0000}"/>
    <cellStyle name="Output 2 12 17 4" xfId="27827" xr:uid="{00000000-0005-0000-0000-0000F16B0000}"/>
    <cellStyle name="Output 2 12 17 5" xfId="27828" xr:uid="{00000000-0005-0000-0000-0000F26B0000}"/>
    <cellStyle name="Output 2 12 18" xfId="27829" xr:uid="{00000000-0005-0000-0000-0000F36B0000}"/>
    <cellStyle name="Output 2 12 18 2" xfId="27830" xr:uid="{00000000-0005-0000-0000-0000F46B0000}"/>
    <cellStyle name="Output 2 12 18 3" xfId="27831" xr:uid="{00000000-0005-0000-0000-0000F56B0000}"/>
    <cellStyle name="Output 2 12 18 4" xfId="27832" xr:uid="{00000000-0005-0000-0000-0000F66B0000}"/>
    <cellStyle name="Output 2 12 18 5" xfId="27833" xr:uid="{00000000-0005-0000-0000-0000F76B0000}"/>
    <cellStyle name="Output 2 12 19" xfId="27834" xr:uid="{00000000-0005-0000-0000-0000F86B0000}"/>
    <cellStyle name="Output 2 12 2" xfId="27835" xr:uid="{00000000-0005-0000-0000-0000F96B0000}"/>
    <cellStyle name="Output 2 12 2 2" xfId="27836" xr:uid="{00000000-0005-0000-0000-0000FA6B0000}"/>
    <cellStyle name="Output 2 12 2 2 2" xfId="27837" xr:uid="{00000000-0005-0000-0000-0000FB6B0000}"/>
    <cellStyle name="Output 2 12 2 2 3" xfId="27838" xr:uid="{00000000-0005-0000-0000-0000FC6B0000}"/>
    <cellStyle name="Output 2 12 2 2 4" xfId="27839" xr:uid="{00000000-0005-0000-0000-0000FD6B0000}"/>
    <cellStyle name="Output 2 12 2 2 5" xfId="27840" xr:uid="{00000000-0005-0000-0000-0000FE6B0000}"/>
    <cellStyle name="Output 2 12 2 2 6" xfId="27841" xr:uid="{00000000-0005-0000-0000-0000FF6B0000}"/>
    <cellStyle name="Output 2 12 2 2 7" xfId="27842" xr:uid="{00000000-0005-0000-0000-0000006C0000}"/>
    <cellStyle name="Output 2 12 2 3" xfId="27843" xr:uid="{00000000-0005-0000-0000-0000016C0000}"/>
    <cellStyle name="Output 2 12 2 4" xfId="27844" xr:uid="{00000000-0005-0000-0000-0000026C0000}"/>
    <cellStyle name="Output 2 12 2 5" xfId="27845" xr:uid="{00000000-0005-0000-0000-0000036C0000}"/>
    <cellStyle name="Output 2 12 3" xfId="27846" xr:uid="{00000000-0005-0000-0000-0000046C0000}"/>
    <cellStyle name="Output 2 12 3 2" xfId="27847" xr:uid="{00000000-0005-0000-0000-0000056C0000}"/>
    <cellStyle name="Output 2 12 3 2 2" xfId="27848" xr:uid="{00000000-0005-0000-0000-0000066C0000}"/>
    <cellStyle name="Output 2 12 3 2 3" xfId="27849" xr:uid="{00000000-0005-0000-0000-0000076C0000}"/>
    <cellStyle name="Output 2 12 3 2 4" xfId="27850" xr:uid="{00000000-0005-0000-0000-0000086C0000}"/>
    <cellStyle name="Output 2 12 3 2 5" xfId="27851" xr:uid="{00000000-0005-0000-0000-0000096C0000}"/>
    <cellStyle name="Output 2 12 3 2 6" xfId="27852" xr:uid="{00000000-0005-0000-0000-00000A6C0000}"/>
    <cellStyle name="Output 2 12 3 2 7" xfId="27853" xr:uid="{00000000-0005-0000-0000-00000B6C0000}"/>
    <cellStyle name="Output 2 12 3 3" xfId="27854" xr:uid="{00000000-0005-0000-0000-00000C6C0000}"/>
    <cellStyle name="Output 2 12 3 4" xfId="27855" xr:uid="{00000000-0005-0000-0000-00000D6C0000}"/>
    <cellStyle name="Output 2 12 3 5" xfId="27856" xr:uid="{00000000-0005-0000-0000-00000E6C0000}"/>
    <cellStyle name="Output 2 12 4" xfId="27857" xr:uid="{00000000-0005-0000-0000-00000F6C0000}"/>
    <cellStyle name="Output 2 12 4 2" xfId="27858" xr:uid="{00000000-0005-0000-0000-0000106C0000}"/>
    <cellStyle name="Output 2 12 4 2 2" xfId="27859" xr:uid="{00000000-0005-0000-0000-0000116C0000}"/>
    <cellStyle name="Output 2 12 4 2 3" xfId="27860" xr:uid="{00000000-0005-0000-0000-0000126C0000}"/>
    <cellStyle name="Output 2 12 4 2 4" xfId="27861" xr:uid="{00000000-0005-0000-0000-0000136C0000}"/>
    <cellStyle name="Output 2 12 4 2 5" xfId="27862" xr:uid="{00000000-0005-0000-0000-0000146C0000}"/>
    <cellStyle name="Output 2 12 4 2 6" xfId="27863" xr:uid="{00000000-0005-0000-0000-0000156C0000}"/>
    <cellStyle name="Output 2 12 4 2 7" xfId="27864" xr:uid="{00000000-0005-0000-0000-0000166C0000}"/>
    <cellStyle name="Output 2 12 4 3" xfId="27865" xr:uid="{00000000-0005-0000-0000-0000176C0000}"/>
    <cellStyle name="Output 2 12 4 4" xfId="27866" xr:uid="{00000000-0005-0000-0000-0000186C0000}"/>
    <cellStyle name="Output 2 12 4 5" xfId="27867" xr:uid="{00000000-0005-0000-0000-0000196C0000}"/>
    <cellStyle name="Output 2 12 5" xfId="27868" xr:uid="{00000000-0005-0000-0000-00001A6C0000}"/>
    <cellStyle name="Output 2 12 5 2" xfId="27869" xr:uid="{00000000-0005-0000-0000-00001B6C0000}"/>
    <cellStyle name="Output 2 12 5 3" xfId="27870" xr:uid="{00000000-0005-0000-0000-00001C6C0000}"/>
    <cellStyle name="Output 2 12 5 4" xfId="27871" xr:uid="{00000000-0005-0000-0000-00001D6C0000}"/>
    <cellStyle name="Output 2 12 5 5" xfId="27872" xr:uid="{00000000-0005-0000-0000-00001E6C0000}"/>
    <cellStyle name="Output 2 12 5 6" xfId="27873" xr:uid="{00000000-0005-0000-0000-00001F6C0000}"/>
    <cellStyle name="Output 2 12 5 7" xfId="27874" xr:uid="{00000000-0005-0000-0000-0000206C0000}"/>
    <cellStyle name="Output 2 12 5 8" xfId="27875" xr:uid="{00000000-0005-0000-0000-0000216C0000}"/>
    <cellStyle name="Output 2 12 6" xfId="27876" xr:uid="{00000000-0005-0000-0000-0000226C0000}"/>
    <cellStyle name="Output 2 12 6 2" xfId="27877" xr:uid="{00000000-0005-0000-0000-0000236C0000}"/>
    <cellStyle name="Output 2 12 6 3" xfId="27878" xr:uid="{00000000-0005-0000-0000-0000246C0000}"/>
    <cellStyle name="Output 2 12 6 4" xfId="27879" xr:uid="{00000000-0005-0000-0000-0000256C0000}"/>
    <cellStyle name="Output 2 12 6 5" xfId="27880" xr:uid="{00000000-0005-0000-0000-0000266C0000}"/>
    <cellStyle name="Output 2 12 6 6" xfId="27881" xr:uid="{00000000-0005-0000-0000-0000276C0000}"/>
    <cellStyle name="Output 2 12 6 7" xfId="27882" xr:uid="{00000000-0005-0000-0000-0000286C0000}"/>
    <cellStyle name="Output 2 12 7" xfId="27883" xr:uid="{00000000-0005-0000-0000-0000296C0000}"/>
    <cellStyle name="Output 2 12 7 2" xfId="27884" xr:uid="{00000000-0005-0000-0000-00002A6C0000}"/>
    <cellStyle name="Output 2 12 7 3" xfId="27885" xr:uid="{00000000-0005-0000-0000-00002B6C0000}"/>
    <cellStyle name="Output 2 12 7 4" xfId="27886" xr:uid="{00000000-0005-0000-0000-00002C6C0000}"/>
    <cellStyle name="Output 2 12 7 5" xfId="27887" xr:uid="{00000000-0005-0000-0000-00002D6C0000}"/>
    <cellStyle name="Output 2 12 8" xfId="27888" xr:uid="{00000000-0005-0000-0000-00002E6C0000}"/>
    <cellStyle name="Output 2 12 8 2" xfId="27889" xr:uid="{00000000-0005-0000-0000-00002F6C0000}"/>
    <cellStyle name="Output 2 12 8 3" xfId="27890" xr:uid="{00000000-0005-0000-0000-0000306C0000}"/>
    <cellStyle name="Output 2 12 8 4" xfId="27891" xr:uid="{00000000-0005-0000-0000-0000316C0000}"/>
    <cellStyle name="Output 2 12 8 5" xfId="27892" xr:uid="{00000000-0005-0000-0000-0000326C0000}"/>
    <cellStyle name="Output 2 12 9" xfId="27893" xr:uid="{00000000-0005-0000-0000-0000336C0000}"/>
    <cellStyle name="Output 2 12 9 2" xfId="27894" xr:uid="{00000000-0005-0000-0000-0000346C0000}"/>
    <cellStyle name="Output 2 12 9 3" xfId="27895" xr:uid="{00000000-0005-0000-0000-0000356C0000}"/>
    <cellStyle name="Output 2 12 9 4" xfId="27896" xr:uid="{00000000-0005-0000-0000-0000366C0000}"/>
    <cellStyle name="Output 2 12 9 5" xfId="27897" xr:uid="{00000000-0005-0000-0000-0000376C0000}"/>
    <cellStyle name="Output 2 13" xfId="27898" xr:uid="{00000000-0005-0000-0000-0000386C0000}"/>
    <cellStyle name="Output 2 13 10" xfId="27899" xr:uid="{00000000-0005-0000-0000-0000396C0000}"/>
    <cellStyle name="Output 2 13 2" xfId="27900" xr:uid="{00000000-0005-0000-0000-00003A6C0000}"/>
    <cellStyle name="Output 2 13 2 2" xfId="27901" xr:uid="{00000000-0005-0000-0000-00003B6C0000}"/>
    <cellStyle name="Output 2 13 2 2 2" xfId="27902" xr:uid="{00000000-0005-0000-0000-00003C6C0000}"/>
    <cellStyle name="Output 2 13 2 2 3" xfId="27903" xr:uid="{00000000-0005-0000-0000-00003D6C0000}"/>
    <cellStyle name="Output 2 13 2 2 4" xfId="27904" xr:uid="{00000000-0005-0000-0000-00003E6C0000}"/>
    <cellStyle name="Output 2 13 2 2 5" xfId="27905" xr:uid="{00000000-0005-0000-0000-00003F6C0000}"/>
    <cellStyle name="Output 2 13 2 2 6" xfId="27906" xr:uid="{00000000-0005-0000-0000-0000406C0000}"/>
    <cellStyle name="Output 2 13 2 2 7" xfId="27907" xr:uid="{00000000-0005-0000-0000-0000416C0000}"/>
    <cellStyle name="Output 2 13 2 3" xfId="27908" xr:uid="{00000000-0005-0000-0000-0000426C0000}"/>
    <cellStyle name="Output 2 13 2 4" xfId="27909" xr:uid="{00000000-0005-0000-0000-0000436C0000}"/>
    <cellStyle name="Output 2 13 3" xfId="27910" xr:uid="{00000000-0005-0000-0000-0000446C0000}"/>
    <cellStyle name="Output 2 13 3 2" xfId="27911" xr:uid="{00000000-0005-0000-0000-0000456C0000}"/>
    <cellStyle name="Output 2 13 3 2 2" xfId="27912" xr:uid="{00000000-0005-0000-0000-0000466C0000}"/>
    <cellStyle name="Output 2 13 3 2 3" xfId="27913" xr:uid="{00000000-0005-0000-0000-0000476C0000}"/>
    <cellStyle name="Output 2 13 3 2 4" xfId="27914" xr:uid="{00000000-0005-0000-0000-0000486C0000}"/>
    <cellStyle name="Output 2 13 3 2 5" xfId="27915" xr:uid="{00000000-0005-0000-0000-0000496C0000}"/>
    <cellStyle name="Output 2 13 3 2 6" xfId="27916" xr:uid="{00000000-0005-0000-0000-00004A6C0000}"/>
    <cellStyle name="Output 2 13 3 2 7" xfId="27917" xr:uid="{00000000-0005-0000-0000-00004B6C0000}"/>
    <cellStyle name="Output 2 13 3 3" xfId="27918" xr:uid="{00000000-0005-0000-0000-00004C6C0000}"/>
    <cellStyle name="Output 2 13 3 4" xfId="27919" xr:uid="{00000000-0005-0000-0000-00004D6C0000}"/>
    <cellStyle name="Output 2 13 4" xfId="27920" xr:uid="{00000000-0005-0000-0000-00004E6C0000}"/>
    <cellStyle name="Output 2 13 4 2" xfId="27921" xr:uid="{00000000-0005-0000-0000-00004F6C0000}"/>
    <cellStyle name="Output 2 13 4 2 2" xfId="27922" xr:uid="{00000000-0005-0000-0000-0000506C0000}"/>
    <cellStyle name="Output 2 13 4 2 3" xfId="27923" xr:uid="{00000000-0005-0000-0000-0000516C0000}"/>
    <cellStyle name="Output 2 13 4 2 4" xfId="27924" xr:uid="{00000000-0005-0000-0000-0000526C0000}"/>
    <cellStyle name="Output 2 13 4 2 5" xfId="27925" xr:uid="{00000000-0005-0000-0000-0000536C0000}"/>
    <cellStyle name="Output 2 13 4 2 6" xfId="27926" xr:uid="{00000000-0005-0000-0000-0000546C0000}"/>
    <cellStyle name="Output 2 13 4 2 7" xfId="27927" xr:uid="{00000000-0005-0000-0000-0000556C0000}"/>
    <cellStyle name="Output 2 13 4 3" xfId="27928" xr:uid="{00000000-0005-0000-0000-0000566C0000}"/>
    <cellStyle name="Output 2 13 4 4" xfId="27929" xr:uid="{00000000-0005-0000-0000-0000576C0000}"/>
    <cellStyle name="Output 2 13 5" xfId="27930" xr:uid="{00000000-0005-0000-0000-0000586C0000}"/>
    <cellStyle name="Output 2 13 5 2" xfId="27931" xr:uid="{00000000-0005-0000-0000-0000596C0000}"/>
    <cellStyle name="Output 2 13 5 3" xfId="27932" xr:uid="{00000000-0005-0000-0000-00005A6C0000}"/>
    <cellStyle name="Output 2 13 5 4" xfId="27933" xr:uid="{00000000-0005-0000-0000-00005B6C0000}"/>
    <cellStyle name="Output 2 13 5 5" xfId="27934" xr:uid="{00000000-0005-0000-0000-00005C6C0000}"/>
    <cellStyle name="Output 2 13 5 6" xfId="27935" xr:uid="{00000000-0005-0000-0000-00005D6C0000}"/>
    <cellStyle name="Output 2 13 5 7" xfId="27936" xr:uid="{00000000-0005-0000-0000-00005E6C0000}"/>
    <cellStyle name="Output 2 13 5 8" xfId="27937" xr:uid="{00000000-0005-0000-0000-00005F6C0000}"/>
    <cellStyle name="Output 2 13 6" xfId="27938" xr:uid="{00000000-0005-0000-0000-0000606C0000}"/>
    <cellStyle name="Output 2 13 6 2" xfId="27939" xr:uid="{00000000-0005-0000-0000-0000616C0000}"/>
    <cellStyle name="Output 2 13 6 3" xfId="27940" xr:uid="{00000000-0005-0000-0000-0000626C0000}"/>
    <cellStyle name="Output 2 13 6 4" xfId="27941" xr:uid="{00000000-0005-0000-0000-0000636C0000}"/>
    <cellStyle name="Output 2 13 6 5" xfId="27942" xr:uid="{00000000-0005-0000-0000-0000646C0000}"/>
    <cellStyle name="Output 2 13 6 6" xfId="27943" xr:uid="{00000000-0005-0000-0000-0000656C0000}"/>
    <cellStyle name="Output 2 13 6 7" xfId="27944" xr:uid="{00000000-0005-0000-0000-0000666C0000}"/>
    <cellStyle name="Output 2 13 7" xfId="27945" xr:uid="{00000000-0005-0000-0000-0000676C0000}"/>
    <cellStyle name="Output 2 13 8" xfId="27946" xr:uid="{00000000-0005-0000-0000-0000686C0000}"/>
    <cellStyle name="Output 2 13 9" xfId="27947" xr:uid="{00000000-0005-0000-0000-0000696C0000}"/>
    <cellStyle name="Output 2 14" xfId="27948" xr:uid="{00000000-0005-0000-0000-00006A6C0000}"/>
    <cellStyle name="Output 2 14 2" xfId="27949" xr:uid="{00000000-0005-0000-0000-00006B6C0000}"/>
    <cellStyle name="Output 2 14 2 2" xfId="27950" xr:uid="{00000000-0005-0000-0000-00006C6C0000}"/>
    <cellStyle name="Output 2 14 2 3" xfId="27951" xr:uid="{00000000-0005-0000-0000-00006D6C0000}"/>
    <cellStyle name="Output 2 14 2 4" xfId="27952" xr:uid="{00000000-0005-0000-0000-00006E6C0000}"/>
    <cellStyle name="Output 2 14 2 5" xfId="27953" xr:uid="{00000000-0005-0000-0000-00006F6C0000}"/>
    <cellStyle name="Output 2 14 2 6" xfId="27954" xr:uid="{00000000-0005-0000-0000-0000706C0000}"/>
    <cellStyle name="Output 2 14 2 7" xfId="27955" xr:uid="{00000000-0005-0000-0000-0000716C0000}"/>
    <cellStyle name="Output 2 14 3" xfId="27956" xr:uid="{00000000-0005-0000-0000-0000726C0000}"/>
    <cellStyle name="Output 2 14 4" xfId="27957" xr:uid="{00000000-0005-0000-0000-0000736C0000}"/>
    <cellStyle name="Output 2 14 5" xfId="27958" xr:uid="{00000000-0005-0000-0000-0000746C0000}"/>
    <cellStyle name="Output 2 15" xfId="27959" xr:uid="{00000000-0005-0000-0000-0000756C0000}"/>
    <cellStyle name="Output 2 15 2" xfId="27960" xr:uid="{00000000-0005-0000-0000-0000766C0000}"/>
    <cellStyle name="Output 2 15 2 2" xfId="27961" xr:uid="{00000000-0005-0000-0000-0000776C0000}"/>
    <cellStyle name="Output 2 15 2 3" xfId="27962" xr:uid="{00000000-0005-0000-0000-0000786C0000}"/>
    <cellStyle name="Output 2 15 2 4" xfId="27963" xr:uid="{00000000-0005-0000-0000-0000796C0000}"/>
    <cellStyle name="Output 2 15 2 5" xfId="27964" xr:uid="{00000000-0005-0000-0000-00007A6C0000}"/>
    <cellStyle name="Output 2 15 2 6" xfId="27965" xr:uid="{00000000-0005-0000-0000-00007B6C0000}"/>
    <cellStyle name="Output 2 15 2 7" xfId="27966" xr:uid="{00000000-0005-0000-0000-00007C6C0000}"/>
    <cellStyle name="Output 2 15 3" xfId="27967" xr:uid="{00000000-0005-0000-0000-00007D6C0000}"/>
    <cellStyle name="Output 2 15 4" xfId="27968" xr:uid="{00000000-0005-0000-0000-00007E6C0000}"/>
    <cellStyle name="Output 2 15 5" xfId="27969" xr:uid="{00000000-0005-0000-0000-00007F6C0000}"/>
    <cellStyle name="Output 2 16" xfId="27970" xr:uid="{00000000-0005-0000-0000-0000806C0000}"/>
    <cellStyle name="Output 2 16 2" xfId="27971" xr:uid="{00000000-0005-0000-0000-0000816C0000}"/>
    <cellStyle name="Output 2 16 2 2" xfId="27972" xr:uid="{00000000-0005-0000-0000-0000826C0000}"/>
    <cellStyle name="Output 2 16 2 3" xfId="27973" xr:uid="{00000000-0005-0000-0000-0000836C0000}"/>
    <cellStyle name="Output 2 16 2 4" xfId="27974" xr:uid="{00000000-0005-0000-0000-0000846C0000}"/>
    <cellStyle name="Output 2 16 2 5" xfId="27975" xr:uid="{00000000-0005-0000-0000-0000856C0000}"/>
    <cellStyle name="Output 2 16 2 6" xfId="27976" xr:uid="{00000000-0005-0000-0000-0000866C0000}"/>
    <cellStyle name="Output 2 16 2 7" xfId="27977" xr:uid="{00000000-0005-0000-0000-0000876C0000}"/>
    <cellStyle name="Output 2 16 3" xfId="27978" xr:uid="{00000000-0005-0000-0000-0000886C0000}"/>
    <cellStyle name="Output 2 16 4" xfId="27979" xr:uid="{00000000-0005-0000-0000-0000896C0000}"/>
    <cellStyle name="Output 2 16 5" xfId="27980" xr:uid="{00000000-0005-0000-0000-00008A6C0000}"/>
    <cellStyle name="Output 2 17" xfId="27981" xr:uid="{00000000-0005-0000-0000-00008B6C0000}"/>
    <cellStyle name="Output 2 17 2" xfId="27982" xr:uid="{00000000-0005-0000-0000-00008C6C0000}"/>
    <cellStyle name="Output 2 17 2 2" xfId="27983" xr:uid="{00000000-0005-0000-0000-00008D6C0000}"/>
    <cellStyle name="Output 2 17 2 3" xfId="27984" xr:uid="{00000000-0005-0000-0000-00008E6C0000}"/>
    <cellStyle name="Output 2 17 2 4" xfId="27985" xr:uid="{00000000-0005-0000-0000-00008F6C0000}"/>
    <cellStyle name="Output 2 17 2 5" xfId="27986" xr:uid="{00000000-0005-0000-0000-0000906C0000}"/>
    <cellStyle name="Output 2 17 2 6" xfId="27987" xr:uid="{00000000-0005-0000-0000-0000916C0000}"/>
    <cellStyle name="Output 2 17 2 7" xfId="27988" xr:uid="{00000000-0005-0000-0000-0000926C0000}"/>
    <cellStyle name="Output 2 17 3" xfId="27989" xr:uid="{00000000-0005-0000-0000-0000936C0000}"/>
    <cellStyle name="Output 2 17 4" xfId="27990" xr:uid="{00000000-0005-0000-0000-0000946C0000}"/>
    <cellStyle name="Output 2 17 5" xfId="27991" xr:uid="{00000000-0005-0000-0000-0000956C0000}"/>
    <cellStyle name="Output 2 18" xfId="27992" xr:uid="{00000000-0005-0000-0000-0000966C0000}"/>
    <cellStyle name="Output 2 18 2" xfId="27993" xr:uid="{00000000-0005-0000-0000-0000976C0000}"/>
    <cellStyle name="Output 2 18 3" xfId="27994" xr:uid="{00000000-0005-0000-0000-0000986C0000}"/>
    <cellStyle name="Output 2 18 4" xfId="27995" xr:uid="{00000000-0005-0000-0000-0000996C0000}"/>
    <cellStyle name="Output 2 18 5" xfId="27996" xr:uid="{00000000-0005-0000-0000-00009A6C0000}"/>
    <cellStyle name="Output 2 18 6" xfId="27997" xr:uid="{00000000-0005-0000-0000-00009B6C0000}"/>
    <cellStyle name="Output 2 18 7" xfId="27998" xr:uid="{00000000-0005-0000-0000-00009C6C0000}"/>
    <cellStyle name="Output 2 18 8" xfId="27999" xr:uid="{00000000-0005-0000-0000-00009D6C0000}"/>
    <cellStyle name="Output 2 19" xfId="28000" xr:uid="{00000000-0005-0000-0000-00009E6C0000}"/>
    <cellStyle name="Output 2 19 2" xfId="28001" xr:uid="{00000000-0005-0000-0000-00009F6C0000}"/>
    <cellStyle name="Output 2 19 3" xfId="28002" xr:uid="{00000000-0005-0000-0000-0000A06C0000}"/>
    <cellStyle name="Output 2 19 4" xfId="28003" xr:uid="{00000000-0005-0000-0000-0000A16C0000}"/>
    <cellStyle name="Output 2 19 5" xfId="28004" xr:uid="{00000000-0005-0000-0000-0000A26C0000}"/>
    <cellStyle name="Output 2 19 6" xfId="28005" xr:uid="{00000000-0005-0000-0000-0000A36C0000}"/>
    <cellStyle name="Output 2 19 7" xfId="28006" xr:uid="{00000000-0005-0000-0000-0000A46C0000}"/>
    <cellStyle name="Output 2 2" xfId="758" xr:uid="{00000000-0005-0000-0000-0000A56C0000}"/>
    <cellStyle name="Output 2 2 10" xfId="28007" xr:uid="{00000000-0005-0000-0000-0000A66C0000}"/>
    <cellStyle name="Output 2 2 10 2" xfId="28008" xr:uid="{00000000-0005-0000-0000-0000A76C0000}"/>
    <cellStyle name="Output 2 2 10 2 2" xfId="28009" xr:uid="{00000000-0005-0000-0000-0000A86C0000}"/>
    <cellStyle name="Output 2 2 10 2 3" xfId="28010" xr:uid="{00000000-0005-0000-0000-0000A96C0000}"/>
    <cellStyle name="Output 2 2 10 2 4" xfId="28011" xr:uid="{00000000-0005-0000-0000-0000AA6C0000}"/>
    <cellStyle name="Output 2 2 10 2 5" xfId="28012" xr:uid="{00000000-0005-0000-0000-0000AB6C0000}"/>
    <cellStyle name="Output 2 2 10 2 6" xfId="28013" xr:uid="{00000000-0005-0000-0000-0000AC6C0000}"/>
    <cellStyle name="Output 2 2 10 2 7" xfId="28014" xr:uid="{00000000-0005-0000-0000-0000AD6C0000}"/>
    <cellStyle name="Output 2 2 10 3" xfId="28015" xr:uid="{00000000-0005-0000-0000-0000AE6C0000}"/>
    <cellStyle name="Output 2 2 10 4" xfId="28016" xr:uid="{00000000-0005-0000-0000-0000AF6C0000}"/>
    <cellStyle name="Output 2 2 10 5" xfId="28017" xr:uid="{00000000-0005-0000-0000-0000B06C0000}"/>
    <cellStyle name="Output 2 2 11" xfId="28018" xr:uid="{00000000-0005-0000-0000-0000B16C0000}"/>
    <cellStyle name="Output 2 2 11 2" xfId="28019" xr:uid="{00000000-0005-0000-0000-0000B26C0000}"/>
    <cellStyle name="Output 2 2 11 2 2" xfId="28020" xr:uid="{00000000-0005-0000-0000-0000B36C0000}"/>
    <cellStyle name="Output 2 2 11 2 3" xfId="28021" xr:uid="{00000000-0005-0000-0000-0000B46C0000}"/>
    <cellStyle name="Output 2 2 11 2 4" xfId="28022" xr:uid="{00000000-0005-0000-0000-0000B56C0000}"/>
    <cellStyle name="Output 2 2 11 2 5" xfId="28023" xr:uid="{00000000-0005-0000-0000-0000B66C0000}"/>
    <cellStyle name="Output 2 2 11 2 6" xfId="28024" xr:uid="{00000000-0005-0000-0000-0000B76C0000}"/>
    <cellStyle name="Output 2 2 11 2 7" xfId="28025" xr:uid="{00000000-0005-0000-0000-0000B86C0000}"/>
    <cellStyle name="Output 2 2 11 3" xfId="28026" xr:uid="{00000000-0005-0000-0000-0000B96C0000}"/>
    <cellStyle name="Output 2 2 11 4" xfId="28027" xr:uid="{00000000-0005-0000-0000-0000BA6C0000}"/>
    <cellStyle name="Output 2 2 11 5" xfId="28028" xr:uid="{00000000-0005-0000-0000-0000BB6C0000}"/>
    <cellStyle name="Output 2 2 12" xfId="28029" xr:uid="{00000000-0005-0000-0000-0000BC6C0000}"/>
    <cellStyle name="Output 2 2 12 2" xfId="28030" xr:uid="{00000000-0005-0000-0000-0000BD6C0000}"/>
    <cellStyle name="Output 2 2 12 3" xfId="28031" xr:uid="{00000000-0005-0000-0000-0000BE6C0000}"/>
    <cellStyle name="Output 2 2 12 4" xfId="28032" xr:uid="{00000000-0005-0000-0000-0000BF6C0000}"/>
    <cellStyle name="Output 2 2 12 5" xfId="28033" xr:uid="{00000000-0005-0000-0000-0000C06C0000}"/>
    <cellStyle name="Output 2 2 12 6" xfId="28034" xr:uid="{00000000-0005-0000-0000-0000C16C0000}"/>
    <cellStyle name="Output 2 2 12 7" xfId="28035" xr:uid="{00000000-0005-0000-0000-0000C26C0000}"/>
    <cellStyle name="Output 2 2 12 8" xfId="28036" xr:uid="{00000000-0005-0000-0000-0000C36C0000}"/>
    <cellStyle name="Output 2 2 13" xfId="28037" xr:uid="{00000000-0005-0000-0000-0000C46C0000}"/>
    <cellStyle name="Output 2 2 13 2" xfId="28038" xr:uid="{00000000-0005-0000-0000-0000C56C0000}"/>
    <cellStyle name="Output 2 2 13 3" xfId="28039" xr:uid="{00000000-0005-0000-0000-0000C66C0000}"/>
    <cellStyle name="Output 2 2 13 4" xfId="28040" xr:uid="{00000000-0005-0000-0000-0000C76C0000}"/>
    <cellStyle name="Output 2 2 13 5" xfId="28041" xr:uid="{00000000-0005-0000-0000-0000C86C0000}"/>
    <cellStyle name="Output 2 2 13 6" xfId="28042" xr:uid="{00000000-0005-0000-0000-0000C96C0000}"/>
    <cellStyle name="Output 2 2 13 7" xfId="28043" xr:uid="{00000000-0005-0000-0000-0000CA6C0000}"/>
    <cellStyle name="Output 2 2 14" xfId="28044" xr:uid="{00000000-0005-0000-0000-0000CB6C0000}"/>
    <cellStyle name="Output 2 2 14 2" xfId="28045" xr:uid="{00000000-0005-0000-0000-0000CC6C0000}"/>
    <cellStyle name="Output 2 2 14 3" xfId="28046" xr:uid="{00000000-0005-0000-0000-0000CD6C0000}"/>
    <cellStyle name="Output 2 2 14 4" xfId="28047" xr:uid="{00000000-0005-0000-0000-0000CE6C0000}"/>
    <cellStyle name="Output 2 2 14 5" xfId="28048" xr:uid="{00000000-0005-0000-0000-0000CF6C0000}"/>
    <cellStyle name="Output 2 2 15" xfId="28049" xr:uid="{00000000-0005-0000-0000-0000D06C0000}"/>
    <cellStyle name="Output 2 2 15 2" xfId="28050" xr:uid="{00000000-0005-0000-0000-0000D16C0000}"/>
    <cellStyle name="Output 2 2 15 3" xfId="28051" xr:uid="{00000000-0005-0000-0000-0000D26C0000}"/>
    <cellStyle name="Output 2 2 15 4" xfId="28052" xr:uid="{00000000-0005-0000-0000-0000D36C0000}"/>
    <cellStyle name="Output 2 2 15 5" xfId="28053" xr:uid="{00000000-0005-0000-0000-0000D46C0000}"/>
    <cellStyle name="Output 2 2 16" xfId="28054" xr:uid="{00000000-0005-0000-0000-0000D56C0000}"/>
    <cellStyle name="Output 2 2 16 2" xfId="28055" xr:uid="{00000000-0005-0000-0000-0000D66C0000}"/>
    <cellStyle name="Output 2 2 16 3" xfId="28056" xr:uid="{00000000-0005-0000-0000-0000D76C0000}"/>
    <cellStyle name="Output 2 2 16 4" xfId="28057" xr:uid="{00000000-0005-0000-0000-0000D86C0000}"/>
    <cellStyle name="Output 2 2 16 5" xfId="28058" xr:uid="{00000000-0005-0000-0000-0000D96C0000}"/>
    <cellStyle name="Output 2 2 17" xfId="28059" xr:uid="{00000000-0005-0000-0000-0000DA6C0000}"/>
    <cellStyle name="Output 2 2 17 2" xfId="28060" xr:uid="{00000000-0005-0000-0000-0000DB6C0000}"/>
    <cellStyle name="Output 2 2 17 3" xfId="28061" xr:uid="{00000000-0005-0000-0000-0000DC6C0000}"/>
    <cellStyle name="Output 2 2 17 4" xfId="28062" xr:uid="{00000000-0005-0000-0000-0000DD6C0000}"/>
    <cellStyle name="Output 2 2 17 5" xfId="28063" xr:uid="{00000000-0005-0000-0000-0000DE6C0000}"/>
    <cellStyle name="Output 2 2 18" xfId="28064" xr:uid="{00000000-0005-0000-0000-0000DF6C0000}"/>
    <cellStyle name="Output 2 2 18 2" xfId="28065" xr:uid="{00000000-0005-0000-0000-0000E06C0000}"/>
    <cellStyle name="Output 2 2 18 3" xfId="28066" xr:uid="{00000000-0005-0000-0000-0000E16C0000}"/>
    <cellStyle name="Output 2 2 18 4" xfId="28067" xr:uid="{00000000-0005-0000-0000-0000E26C0000}"/>
    <cellStyle name="Output 2 2 18 5" xfId="28068" xr:uid="{00000000-0005-0000-0000-0000E36C0000}"/>
    <cellStyle name="Output 2 2 19" xfId="28069" xr:uid="{00000000-0005-0000-0000-0000E46C0000}"/>
    <cellStyle name="Output 2 2 19 2" xfId="28070" xr:uid="{00000000-0005-0000-0000-0000E56C0000}"/>
    <cellStyle name="Output 2 2 19 3" xfId="28071" xr:uid="{00000000-0005-0000-0000-0000E66C0000}"/>
    <cellStyle name="Output 2 2 19 4" xfId="28072" xr:uid="{00000000-0005-0000-0000-0000E76C0000}"/>
    <cellStyle name="Output 2 2 19 5" xfId="28073" xr:uid="{00000000-0005-0000-0000-0000E86C0000}"/>
    <cellStyle name="Output 2 2 2" xfId="28074" xr:uid="{00000000-0005-0000-0000-0000E96C0000}"/>
    <cellStyle name="Output 2 2 2 10" xfId="28075" xr:uid="{00000000-0005-0000-0000-0000EA6C0000}"/>
    <cellStyle name="Output 2 2 2 10 2" xfId="28076" xr:uid="{00000000-0005-0000-0000-0000EB6C0000}"/>
    <cellStyle name="Output 2 2 2 10 3" xfId="28077" xr:uid="{00000000-0005-0000-0000-0000EC6C0000}"/>
    <cellStyle name="Output 2 2 2 10 4" xfId="28078" xr:uid="{00000000-0005-0000-0000-0000ED6C0000}"/>
    <cellStyle name="Output 2 2 2 10 5" xfId="28079" xr:uid="{00000000-0005-0000-0000-0000EE6C0000}"/>
    <cellStyle name="Output 2 2 2 10 6" xfId="28080" xr:uid="{00000000-0005-0000-0000-0000EF6C0000}"/>
    <cellStyle name="Output 2 2 2 10 7" xfId="28081" xr:uid="{00000000-0005-0000-0000-0000F06C0000}"/>
    <cellStyle name="Output 2 2 2 10 8" xfId="28082" xr:uid="{00000000-0005-0000-0000-0000F16C0000}"/>
    <cellStyle name="Output 2 2 2 11" xfId="28083" xr:uid="{00000000-0005-0000-0000-0000F26C0000}"/>
    <cellStyle name="Output 2 2 2 11 2" xfId="28084" xr:uid="{00000000-0005-0000-0000-0000F36C0000}"/>
    <cellStyle name="Output 2 2 2 11 3" xfId="28085" xr:uid="{00000000-0005-0000-0000-0000F46C0000}"/>
    <cellStyle name="Output 2 2 2 11 4" xfId="28086" xr:uid="{00000000-0005-0000-0000-0000F56C0000}"/>
    <cellStyle name="Output 2 2 2 11 5" xfId="28087" xr:uid="{00000000-0005-0000-0000-0000F66C0000}"/>
    <cellStyle name="Output 2 2 2 11 6" xfId="28088" xr:uid="{00000000-0005-0000-0000-0000F76C0000}"/>
    <cellStyle name="Output 2 2 2 11 7" xfId="28089" xr:uid="{00000000-0005-0000-0000-0000F86C0000}"/>
    <cellStyle name="Output 2 2 2 12" xfId="28090" xr:uid="{00000000-0005-0000-0000-0000F96C0000}"/>
    <cellStyle name="Output 2 2 2 12 2" xfId="28091" xr:uid="{00000000-0005-0000-0000-0000FA6C0000}"/>
    <cellStyle name="Output 2 2 2 12 3" xfId="28092" xr:uid="{00000000-0005-0000-0000-0000FB6C0000}"/>
    <cellStyle name="Output 2 2 2 12 4" xfId="28093" xr:uid="{00000000-0005-0000-0000-0000FC6C0000}"/>
    <cellStyle name="Output 2 2 2 12 5" xfId="28094" xr:uid="{00000000-0005-0000-0000-0000FD6C0000}"/>
    <cellStyle name="Output 2 2 2 13" xfId="28095" xr:uid="{00000000-0005-0000-0000-0000FE6C0000}"/>
    <cellStyle name="Output 2 2 2 13 2" xfId="28096" xr:uid="{00000000-0005-0000-0000-0000FF6C0000}"/>
    <cellStyle name="Output 2 2 2 13 3" xfId="28097" xr:uid="{00000000-0005-0000-0000-0000006D0000}"/>
    <cellStyle name="Output 2 2 2 13 4" xfId="28098" xr:uid="{00000000-0005-0000-0000-0000016D0000}"/>
    <cellStyle name="Output 2 2 2 13 5" xfId="28099" xr:uid="{00000000-0005-0000-0000-0000026D0000}"/>
    <cellStyle name="Output 2 2 2 14" xfId="28100" xr:uid="{00000000-0005-0000-0000-0000036D0000}"/>
    <cellStyle name="Output 2 2 2 14 2" xfId="28101" xr:uid="{00000000-0005-0000-0000-0000046D0000}"/>
    <cellStyle name="Output 2 2 2 14 3" xfId="28102" xr:uid="{00000000-0005-0000-0000-0000056D0000}"/>
    <cellStyle name="Output 2 2 2 14 4" xfId="28103" xr:uid="{00000000-0005-0000-0000-0000066D0000}"/>
    <cellStyle name="Output 2 2 2 14 5" xfId="28104" xr:uid="{00000000-0005-0000-0000-0000076D0000}"/>
    <cellStyle name="Output 2 2 2 15" xfId="28105" xr:uid="{00000000-0005-0000-0000-0000086D0000}"/>
    <cellStyle name="Output 2 2 2 15 2" xfId="28106" xr:uid="{00000000-0005-0000-0000-0000096D0000}"/>
    <cellStyle name="Output 2 2 2 15 3" xfId="28107" xr:uid="{00000000-0005-0000-0000-00000A6D0000}"/>
    <cellStyle name="Output 2 2 2 15 4" xfId="28108" xr:uid="{00000000-0005-0000-0000-00000B6D0000}"/>
    <cellStyle name="Output 2 2 2 15 5" xfId="28109" xr:uid="{00000000-0005-0000-0000-00000C6D0000}"/>
    <cellStyle name="Output 2 2 2 16" xfId="28110" xr:uid="{00000000-0005-0000-0000-00000D6D0000}"/>
    <cellStyle name="Output 2 2 2 16 2" xfId="28111" xr:uid="{00000000-0005-0000-0000-00000E6D0000}"/>
    <cellStyle name="Output 2 2 2 16 3" xfId="28112" xr:uid="{00000000-0005-0000-0000-00000F6D0000}"/>
    <cellStyle name="Output 2 2 2 16 4" xfId="28113" xr:uid="{00000000-0005-0000-0000-0000106D0000}"/>
    <cellStyle name="Output 2 2 2 16 5" xfId="28114" xr:uid="{00000000-0005-0000-0000-0000116D0000}"/>
    <cellStyle name="Output 2 2 2 17" xfId="28115" xr:uid="{00000000-0005-0000-0000-0000126D0000}"/>
    <cellStyle name="Output 2 2 2 17 2" xfId="28116" xr:uid="{00000000-0005-0000-0000-0000136D0000}"/>
    <cellStyle name="Output 2 2 2 17 3" xfId="28117" xr:uid="{00000000-0005-0000-0000-0000146D0000}"/>
    <cellStyle name="Output 2 2 2 17 4" xfId="28118" xr:uid="{00000000-0005-0000-0000-0000156D0000}"/>
    <cellStyle name="Output 2 2 2 17 5" xfId="28119" xr:uid="{00000000-0005-0000-0000-0000166D0000}"/>
    <cellStyle name="Output 2 2 2 18" xfId="28120" xr:uid="{00000000-0005-0000-0000-0000176D0000}"/>
    <cellStyle name="Output 2 2 2 2" xfId="28121" xr:uid="{00000000-0005-0000-0000-0000186D0000}"/>
    <cellStyle name="Output 2 2 2 2 10" xfId="28122" xr:uid="{00000000-0005-0000-0000-0000196D0000}"/>
    <cellStyle name="Output 2 2 2 2 10 2" xfId="28123" xr:uid="{00000000-0005-0000-0000-00001A6D0000}"/>
    <cellStyle name="Output 2 2 2 2 10 3" xfId="28124" xr:uid="{00000000-0005-0000-0000-00001B6D0000}"/>
    <cellStyle name="Output 2 2 2 2 10 4" xfId="28125" xr:uid="{00000000-0005-0000-0000-00001C6D0000}"/>
    <cellStyle name="Output 2 2 2 2 10 5" xfId="28126" xr:uid="{00000000-0005-0000-0000-00001D6D0000}"/>
    <cellStyle name="Output 2 2 2 2 11" xfId="28127" xr:uid="{00000000-0005-0000-0000-00001E6D0000}"/>
    <cellStyle name="Output 2 2 2 2 11 2" xfId="28128" xr:uid="{00000000-0005-0000-0000-00001F6D0000}"/>
    <cellStyle name="Output 2 2 2 2 11 3" xfId="28129" xr:uid="{00000000-0005-0000-0000-0000206D0000}"/>
    <cellStyle name="Output 2 2 2 2 11 4" xfId="28130" xr:uid="{00000000-0005-0000-0000-0000216D0000}"/>
    <cellStyle name="Output 2 2 2 2 11 5" xfId="28131" xr:uid="{00000000-0005-0000-0000-0000226D0000}"/>
    <cellStyle name="Output 2 2 2 2 12" xfId="28132" xr:uid="{00000000-0005-0000-0000-0000236D0000}"/>
    <cellStyle name="Output 2 2 2 2 12 2" xfId="28133" xr:uid="{00000000-0005-0000-0000-0000246D0000}"/>
    <cellStyle name="Output 2 2 2 2 12 3" xfId="28134" xr:uid="{00000000-0005-0000-0000-0000256D0000}"/>
    <cellStyle name="Output 2 2 2 2 12 4" xfId="28135" xr:uid="{00000000-0005-0000-0000-0000266D0000}"/>
    <cellStyle name="Output 2 2 2 2 12 5" xfId="28136" xr:uid="{00000000-0005-0000-0000-0000276D0000}"/>
    <cellStyle name="Output 2 2 2 2 13" xfId="28137" xr:uid="{00000000-0005-0000-0000-0000286D0000}"/>
    <cellStyle name="Output 2 2 2 2 13 2" xfId="28138" xr:uid="{00000000-0005-0000-0000-0000296D0000}"/>
    <cellStyle name="Output 2 2 2 2 13 3" xfId="28139" xr:uid="{00000000-0005-0000-0000-00002A6D0000}"/>
    <cellStyle name="Output 2 2 2 2 13 4" xfId="28140" xr:uid="{00000000-0005-0000-0000-00002B6D0000}"/>
    <cellStyle name="Output 2 2 2 2 13 5" xfId="28141" xr:uid="{00000000-0005-0000-0000-00002C6D0000}"/>
    <cellStyle name="Output 2 2 2 2 14" xfId="28142" xr:uid="{00000000-0005-0000-0000-00002D6D0000}"/>
    <cellStyle name="Output 2 2 2 2 14 2" xfId="28143" xr:uid="{00000000-0005-0000-0000-00002E6D0000}"/>
    <cellStyle name="Output 2 2 2 2 14 3" xfId="28144" xr:uid="{00000000-0005-0000-0000-00002F6D0000}"/>
    <cellStyle name="Output 2 2 2 2 14 4" xfId="28145" xr:uid="{00000000-0005-0000-0000-0000306D0000}"/>
    <cellStyle name="Output 2 2 2 2 14 5" xfId="28146" xr:uid="{00000000-0005-0000-0000-0000316D0000}"/>
    <cellStyle name="Output 2 2 2 2 15" xfId="28147" xr:uid="{00000000-0005-0000-0000-0000326D0000}"/>
    <cellStyle name="Output 2 2 2 2 15 2" xfId="28148" xr:uid="{00000000-0005-0000-0000-0000336D0000}"/>
    <cellStyle name="Output 2 2 2 2 15 3" xfId="28149" xr:uid="{00000000-0005-0000-0000-0000346D0000}"/>
    <cellStyle name="Output 2 2 2 2 15 4" xfId="28150" xr:uid="{00000000-0005-0000-0000-0000356D0000}"/>
    <cellStyle name="Output 2 2 2 2 15 5" xfId="28151" xr:uid="{00000000-0005-0000-0000-0000366D0000}"/>
    <cellStyle name="Output 2 2 2 2 16" xfId="28152" xr:uid="{00000000-0005-0000-0000-0000376D0000}"/>
    <cellStyle name="Output 2 2 2 2 16 2" xfId="28153" xr:uid="{00000000-0005-0000-0000-0000386D0000}"/>
    <cellStyle name="Output 2 2 2 2 16 3" xfId="28154" xr:uid="{00000000-0005-0000-0000-0000396D0000}"/>
    <cellStyle name="Output 2 2 2 2 16 4" xfId="28155" xr:uid="{00000000-0005-0000-0000-00003A6D0000}"/>
    <cellStyle name="Output 2 2 2 2 16 5" xfId="28156" xr:uid="{00000000-0005-0000-0000-00003B6D0000}"/>
    <cellStyle name="Output 2 2 2 2 17" xfId="28157" xr:uid="{00000000-0005-0000-0000-00003C6D0000}"/>
    <cellStyle name="Output 2 2 2 2 17 2" xfId="28158" xr:uid="{00000000-0005-0000-0000-00003D6D0000}"/>
    <cellStyle name="Output 2 2 2 2 17 3" xfId="28159" xr:uid="{00000000-0005-0000-0000-00003E6D0000}"/>
    <cellStyle name="Output 2 2 2 2 17 4" xfId="28160" xr:uid="{00000000-0005-0000-0000-00003F6D0000}"/>
    <cellStyle name="Output 2 2 2 2 17 5" xfId="28161" xr:uid="{00000000-0005-0000-0000-0000406D0000}"/>
    <cellStyle name="Output 2 2 2 2 18" xfId="28162" xr:uid="{00000000-0005-0000-0000-0000416D0000}"/>
    <cellStyle name="Output 2 2 2 2 18 2" xfId="28163" xr:uid="{00000000-0005-0000-0000-0000426D0000}"/>
    <cellStyle name="Output 2 2 2 2 18 3" xfId="28164" xr:uid="{00000000-0005-0000-0000-0000436D0000}"/>
    <cellStyle name="Output 2 2 2 2 18 4" xfId="28165" xr:uid="{00000000-0005-0000-0000-0000446D0000}"/>
    <cellStyle name="Output 2 2 2 2 18 5" xfId="28166" xr:uid="{00000000-0005-0000-0000-0000456D0000}"/>
    <cellStyle name="Output 2 2 2 2 19" xfId="28167" xr:uid="{00000000-0005-0000-0000-0000466D0000}"/>
    <cellStyle name="Output 2 2 2 2 2" xfId="28168" xr:uid="{00000000-0005-0000-0000-0000476D0000}"/>
    <cellStyle name="Output 2 2 2 2 2 10" xfId="28169" xr:uid="{00000000-0005-0000-0000-0000486D0000}"/>
    <cellStyle name="Output 2 2 2 2 2 10 2" xfId="28170" xr:uid="{00000000-0005-0000-0000-0000496D0000}"/>
    <cellStyle name="Output 2 2 2 2 2 10 3" xfId="28171" xr:uid="{00000000-0005-0000-0000-00004A6D0000}"/>
    <cellStyle name="Output 2 2 2 2 2 10 4" xfId="28172" xr:uid="{00000000-0005-0000-0000-00004B6D0000}"/>
    <cellStyle name="Output 2 2 2 2 2 10 5" xfId="28173" xr:uid="{00000000-0005-0000-0000-00004C6D0000}"/>
    <cellStyle name="Output 2 2 2 2 2 11" xfId="28174" xr:uid="{00000000-0005-0000-0000-00004D6D0000}"/>
    <cellStyle name="Output 2 2 2 2 2 11 2" xfId="28175" xr:uid="{00000000-0005-0000-0000-00004E6D0000}"/>
    <cellStyle name="Output 2 2 2 2 2 11 3" xfId="28176" xr:uid="{00000000-0005-0000-0000-00004F6D0000}"/>
    <cellStyle name="Output 2 2 2 2 2 11 4" xfId="28177" xr:uid="{00000000-0005-0000-0000-0000506D0000}"/>
    <cellStyle name="Output 2 2 2 2 2 11 5" xfId="28178" xr:uid="{00000000-0005-0000-0000-0000516D0000}"/>
    <cellStyle name="Output 2 2 2 2 2 12" xfId="28179" xr:uid="{00000000-0005-0000-0000-0000526D0000}"/>
    <cellStyle name="Output 2 2 2 2 2 12 2" xfId="28180" xr:uid="{00000000-0005-0000-0000-0000536D0000}"/>
    <cellStyle name="Output 2 2 2 2 2 12 3" xfId="28181" xr:uid="{00000000-0005-0000-0000-0000546D0000}"/>
    <cellStyle name="Output 2 2 2 2 2 12 4" xfId="28182" xr:uid="{00000000-0005-0000-0000-0000556D0000}"/>
    <cellStyle name="Output 2 2 2 2 2 12 5" xfId="28183" xr:uid="{00000000-0005-0000-0000-0000566D0000}"/>
    <cellStyle name="Output 2 2 2 2 2 13" xfId="28184" xr:uid="{00000000-0005-0000-0000-0000576D0000}"/>
    <cellStyle name="Output 2 2 2 2 2 13 2" xfId="28185" xr:uid="{00000000-0005-0000-0000-0000586D0000}"/>
    <cellStyle name="Output 2 2 2 2 2 13 3" xfId="28186" xr:uid="{00000000-0005-0000-0000-0000596D0000}"/>
    <cellStyle name="Output 2 2 2 2 2 13 4" xfId="28187" xr:uid="{00000000-0005-0000-0000-00005A6D0000}"/>
    <cellStyle name="Output 2 2 2 2 2 13 5" xfId="28188" xr:uid="{00000000-0005-0000-0000-00005B6D0000}"/>
    <cellStyle name="Output 2 2 2 2 2 14" xfId="28189" xr:uid="{00000000-0005-0000-0000-00005C6D0000}"/>
    <cellStyle name="Output 2 2 2 2 2 14 2" xfId="28190" xr:uid="{00000000-0005-0000-0000-00005D6D0000}"/>
    <cellStyle name="Output 2 2 2 2 2 14 3" xfId="28191" xr:uid="{00000000-0005-0000-0000-00005E6D0000}"/>
    <cellStyle name="Output 2 2 2 2 2 14 4" xfId="28192" xr:uid="{00000000-0005-0000-0000-00005F6D0000}"/>
    <cellStyle name="Output 2 2 2 2 2 14 5" xfId="28193" xr:uid="{00000000-0005-0000-0000-0000606D0000}"/>
    <cellStyle name="Output 2 2 2 2 2 15" xfId="28194" xr:uid="{00000000-0005-0000-0000-0000616D0000}"/>
    <cellStyle name="Output 2 2 2 2 2 15 2" xfId="28195" xr:uid="{00000000-0005-0000-0000-0000626D0000}"/>
    <cellStyle name="Output 2 2 2 2 2 15 3" xfId="28196" xr:uid="{00000000-0005-0000-0000-0000636D0000}"/>
    <cellStyle name="Output 2 2 2 2 2 15 4" xfId="28197" xr:uid="{00000000-0005-0000-0000-0000646D0000}"/>
    <cellStyle name="Output 2 2 2 2 2 15 5" xfId="28198" xr:uid="{00000000-0005-0000-0000-0000656D0000}"/>
    <cellStyle name="Output 2 2 2 2 2 16" xfId="28199" xr:uid="{00000000-0005-0000-0000-0000666D0000}"/>
    <cellStyle name="Output 2 2 2 2 2 16 2" xfId="28200" xr:uid="{00000000-0005-0000-0000-0000676D0000}"/>
    <cellStyle name="Output 2 2 2 2 2 16 3" xfId="28201" xr:uid="{00000000-0005-0000-0000-0000686D0000}"/>
    <cellStyle name="Output 2 2 2 2 2 16 4" xfId="28202" xr:uid="{00000000-0005-0000-0000-0000696D0000}"/>
    <cellStyle name="Output 2 2 2 2 2 16 5" xfId="28203" xr:uid="{00000000-0005-0000-0000-00006A6D0000}"/>
    <cellStyle name="Output 2 2 2 2 2 17" xfId="28204" xr:uid="{00000000-0005-0000-0000-00006B6D0000}"/>
    <cellStyle name="Output 2 2 2 2 2 17 2" xfId="28205" xr:uid="{00000000-0005-0000-0000-00006C6D0000}"/>
    <cellStyle name="Output 2 2 2 2 2 17 3" xfId="28206" xr:uid="{00000000-0005-0000-0000-00006D6D0000}"/>
    <cellStyle name="Output 2 2 2 2 2 17 4" xfId="28207" xr:uid="{00000000-0005-0000-0000-00006E6D0000}"/>
    <cellStyle name="Output 2 2 2 2 2 17 5" xfId="28208" xr:uid="{00000000-0005-0000-0000-00006F6D0000}"/>
    <cellStyle name="Output 2 2 2 2 2 18" xfId="28209" xr:uid="{00000000-0005-0000-0000-0000706D0000}"/>
    <cellStyle name="Output 2 2 2 2 2 18 2" xfId="28210" xr:uid="{00000000-0005-0000-0000-0000716D0000}"/>
    <cellStyle name="Output 2 2 2 2 2 18 3" xfId="28211" xr:uid="{00000000-0005-0000-0000-0000726D0000}"/>
    <cellStyle name="Output 2 2 2 2 2 18 4" xfId="28212" xr:uid="{00000000-0005-0000-0000-0000736D0000}"/>
    <cellStyle name="Output 2 2 2 2 2 18 5" xfId="28213" xr:uid="{00000000-0005-0000-0000-0000746D0000}"/>
    <cellStyle name="Output 2 2 2 2 2 19" xfId="28214" xr:uid="{00000000-0005-0000-0000-0000756D0000}"/>
    <cellStyle name="Output 2 2 2 2 2 2" xfId="28215" xr:uid="{00000000-0005-0000-0000-0000766D0000}"/>
    <cellStyle name="Output 2 2 2 2 2 2 2" xfId="28216" xr:uid="{00000000-0005-0000-0000-0000776D0000}"/>
    <cellStyle name="Output 2 2 2 2 2 2 2 2" xfId="28217" xr:uid="{00000000-0005-0000-0000-0000786D0000}"/>
    <cellStyle name="Output 2 2 2 2 2 2 2 3" xfId="28218" xr:uid="{00000000-0005-0000-0000-0000796D0000}"/>
    <cellStyle name="Output 2 2 2 2 2 2 2 4" xfId="28219" xr:uid="{00000000-0005-0000-0000-00007A6D0000}"/>
    <cellStyle name="Output 2 2 2 2 2 2 2 5" xfId="28220" xr:uid="{00000000-0005-0000-0000-00007B6D0000}"/>
    <cellStyle name="Output 2 2 2 2 2 2 2 6" xfId="28221" xr:uid="{00000000-0005-0000-0000-00007C6D0000}"/>
    <cellStyle name="Output 2 2 2 2 2 2 2 7" xfId="28222" xr:uid="{00000000-0005-0000-0000-00007D6D0000}"/>
    <cellStyle name="Output 2 2 2 2 2 2 3" xfId="28223" xr:uid="{00000000-0005-0000-0000-00007E6D0000}"/>
    <cellStyle name="Output 2 2 2 2 2 2 4" xfId="28224" xr:uid="{00000000-0005-0000-0000-00007F6D0000}"/>
    <cellStyle name="Output 2 2 2 2 2 2 5" xfId="28225" xr:uid="{00000000-0005-0000-0000-0000806D0000}"/>
    <cellStyle name="Output 2 2 2 2 2 3" xfId="28226" xr:uid="{00000000-0005-0000-0000-0000816D0000}"/>
    <cellStyle name="Output 2 2 2 2 2 3 2" xfId="28227" xr:uid="{00000000-0005-0000-0000-0000826D0000}"/>
    <cellStyle name="Output 2 2 2 2 2 3 2 2" xfId="28228" xr:uid="{00000000-0005-0000-0000-0000836D0000}"/>
    <cellStyle name="Output 2 2 2 2 2 3 2 3" xfId="28229" xr:uid="{00000000-0005-0000-0000-0000846D0000}"/>
    <cellStyle name="Output 2 2 2 2 2 3 2 4" xfId="28230" xr:uid="{00000000-0005-0000-0000-0000856D0000}"/>
    <cellStyle name="Output 2 2 2 2 2 3 2 5" xfId="28231" xr:uid="{00000000-0005-0000-0000-0000866D0000}"/>
    <cellStyle name="Output 2 2 2 2 2 3 2 6" xfId="28232" xr:uid="{00000000-0005-0000-0000-0000876D0000}"/>
    <cellStyle name="Output 2 2 2 2 2 3 2 7" xfId="28233" xr:uid="{00000000-0005-0000-0000-0000886D0000}"/>
    <cellStyle name="Output 2 2 2 2 2 3 3" xfId="28234" xr:uid="{00000000-0005-0000-0000-0000896D0000}"/>
    <cellStyle name="Output 2 2 2 2 2 3 4" xfId="28235" xr:uid="{00000000-0005-0000-0000-00008A6D0000}"/>
    <cellStyle name="Output 2 2 2 2 2 3 5" xfId="28236" xr:uid="{00000000-0005-0000-0000-00008B6D0000}"/>
    <cellStyle name="Output 2 2 2 2 2 4" xfId="28237" xr:uid="{00000000-0005-0000-0000-00008C6D0000}"/>
    <cellStyle name="Output 2 2 2 2 2 4 2" xfId="28238" xr:uid="{00000000-0005-0000-0000-00008D6D0000}"/>
    <cellStyle name="Output 2 2 2 2 2 4 2 2" xfId="28239" xr:uid="{00000000-0005-0000-0000-00008E6D0000}"/>
    <cellStyle name="Output 2 2 2 2 2 4 2 3" xfId="28240" xr:uid="{00000000-0005-0000-0000-00008F6D0000}"/>
    <cellStyle name="Output 2 2 2 2 2 4 2 4" xfId="28241" xr:uid="{00000000-0005-0000-0000-0000906D0000}"/>
    <cellStyle name="Output 2 2 2 2 2 4 2 5" xfId="28242" xr:uid="{00000000-0005-0000-0000-0000916D0000}"/>
    <cellStyle name="Output 2 2 2 2 2 4 2 6" xfId="28243" xr:uid="{00000000-0005-0000-0000-0000926D0000}"/>
    <cellStyle name="Output 2 2 2 2 2 4 2 7" xfId="28244" xr:uid="{00000000-0005-0000-0000-0000936D0000}"/>
    <cellStyle name="Output 2 2 2 2 2 4 3" xfId="28245" xr:uid="{00000000-0005-0000-0000-0000946D0000}"/>
    <cellStyle name="Output 2 2 2 2 2 4 4" xfId="28246" xr:uid="{00000000-0005-0000-0000-0000956D0000}"/>
    <cellStyle name="Output 2 2 2 2 2 4 5" xfId="28247" xr:uid="{00000000-0005-0000-0000-0000966D0000}"/>
    <cellStyle name="Output 2 2 2 2 2 5" xfId="28248" xr:uid="{00000000-0005-0000-0000-0000976D0000}"/>
    <cellStyle name="Output 2 2 2 2 2 5 2" xfId="28249" xr:uid="{00000000-0005-0000-0000-0000986D0000}"/>
    <cellStyle name="Output 2 2 2 2 2 5 3" xfId="28250" xr:uid="{00000000-0005-0000-0000-0000996D0000}"/>
    <cellStyle name="Output 2 2 2 2 2 5 4" xfId="28251" xr:uid="{00000000-0005-0000-0000-00009A6D0000}"/>
    <cellStyle name="Output 2 2 2 2 2 5 5" xfId="28252" xr:uid="{00000000-0005-0000-0000-00009B6D0000}"/>
    <cellStyle name="Output 2 2 2 2 2 5 6" xfId="28253" xr:uid="{00000000-0005-0000-0000-00009C6D0000}"/>
    <cellStyle name="Output 2 2 2 2 2 5 7" xfId="28254" xr:uid="{00000000-0005-0000-0000-00009D6D0000}"/>
    <cellStyle name="Output 2 2 2 2 2 5 8" xfId="28255" xr:uid="{00000000-0005-0000-0000-00009E6D0000}"/>
    <cellStyle name="Output 2 2 2 2 2 6" xfId="28256" xr:uid="{00000000-0005-0000-0000-00009F6D0000}"/>
    <cellStyle name="Output 2 2 2 2 2 6 2" xfId="28257" xr:uid="{00000000-0005-0000-0000-0000A06D0000}"/>
    <cellStyle name="Output 2 2 2 2 2 6 3" xfId="28258" xr:uid="{00000000-0005-0000-0000-0000A16D0000}"/>
    <cellStyle name="Output 2 2 2 2 2 6 4" xfId="28259" xr:uid="{00000000-0005-0000-0000-0000A26D0000}"/>
    <cellStyle name="Output 2 2 2 2 2 6 5" xfId="28260" xr:uid="{00000000-0005-0000-0000-0000A36D0000}"/>
    <cellStyle name="Output 2 2 2 2 2 6 6" xfId="28261" xr:uid="{00000000-0005-0000-0000-0000A46D0000}"/>
    <cellStyle name="Output 2 2 2 2 2 6 7" xfId="28262" xr:uid="{00000000-0005-0000-0000-0000A56D0000}"/>
    <cellStyle name="Output 2 2 2 2 2 7" xfId="28263" xr:uid="{00000000-0005-0000-0000-0000A66D0000}"/>
    <cellStyle name="Output 2 2 2 2 2 7 2" xfId="28264" xr:uid="{00000000-0005-0000-0000-0000A76D0000}"/>
    <cellStyle name="Output 2 2 2 2 2 7 3" xfId="28265" xr:uid="{00000000-0005-0000-0000-0000A86D0000}"/>
    <cellStyle name="Output 2 2 2 2 2 7 4" xfId="28266" xr:uid="{00000000-0005-0000-0000-0000A96D0000}"/>
    <cellStyle name="Output 2 2 2 2 2 7 5" xfId="28267" xr:uid="{00000000-0005-0000-0000-0000AA6D0000}"/>
    <cellStyle name="Output 2 2 2 2 2 8" xfId="28268" xr:uid="{00000000-0005-0000-0000-0000AB6D0000}"/>
    <cellStyle name="Output 2 2 2 2 2 8 2" xfId="28269" xr:uid="{00000000-0005-0000-0000-0000AC6D0000}"/>
    <cellStyle name="Output 2 2 2 2 2 8 3" xfId="28270" xr:uid="{00000000-0005-0000-0000-0000AD6D0000}"/>
    <cellStyle name="Output 2 2 2 2 2 8 4" xfId="28271" xr:uid="{00000000-0005-0000-0000-0000AE6D0000}"/>
    <cellStyle name="Output 2 2 2 2 2 8 5" xfId="28272" xr:uid="{00000000-0005-0000-0000-0000AF6D0000}"/>
    <cellStyle name="Output 2 2 2 2 2 9" xfId="28273" xr:uid="{00000000-0005-0000-0000-0000B06D0000}"/>
    <cellStyle name="Output 2 2 2 2 2 9 2" xfId="28274" xr:uid="{00000000-0005-0000-0000-0000B16D0000}"/>
    <cellStyle name="Output 2 2 2 2 2 9 3" xfId="28275" xr:uid="{00000000-0005-0000-0000-0000B26D0000}"/>
    <cellStyle name="Output 2 2 2 2 2 9 4" xfId="28276" xr:uid="{00000000-0005-0000-0000-0000B36D0000}"/>
    <cellStyle name="Output 2 2 2 2 2 9 5" xfId="28277" xr:uid="{00000000-0005-0000-0000-0000B46D0000}"/>
    <cellStyle name="Output 2 2 2 2 3" xfId="28278" xr:uid="{00000000-0005-0000-0000-0000B56D0000}"/>
    <cellStyle name="Output 2 2 2 2 3 10" xfId="28279" xr:uid="{00000000-0005-0000-0000-0000B66D0000}"/>
    <cellStyle name="Output 2 2 2 2 3 2" xfId="28280" xr:uid="{00000000-0005-0000-0000-0000B76D0000}"/>
    <cellStyle name="Output 2 2 2 2 3 2 2" xfId="28281" xr:uid="{00000000-0005-0000-0000-0000B86D0000}"/>
    <cellStyle name="Output 2 2 2 2 3 2 2 2" xfId="28282" xr:uid="{00000000-0005-0000-0000-0000B96D0000}"/>
    <cellStyle name="Output 2 2 2 2 3 2 2 3" xfId="28283" xr:uid="{00000000-0005-0000-0000-0000BA6D0000}"/>
    <cellStyle name="Output 2 2 2 2 3 2 2 4" xfId="28284" xr:uid="{00000000-0005-0000-0000-0000BB6D0000}"/>
    <cellStyle name="Output 2 2 2 2 3 2 2 5" xfId="28285" xr:uid="{00000000-0005-0000-0000-0000BC6D0000}"/>
    <cellStyle name="Output 2 2 2 2 3 2 2 6" xfId="28286" xr:uid="{00000000-0005-0000-0000-0000BD6D0000}"/>
    <cellStyle name="Output 2 2 2 2 3 2 2 7" xfId="28287" xr:uid="{00000000-0005-0000-0000-0000BE6D0000}"/>
    <cellStyle name="Output 2 2 2 2 3 2 3" xfId="28288" xr:uid="{00000000-0005-0000-0000-0000BF6D0000}"/>
    <cellStyle name="Output 2 2 2 2 3 2 4" xfId="28289" xr:uid="{00000000-0005-0000-0000-0000C06D0000}"/>
    <cellStyle name="Output 2 2 2 2 3 3" xfId="28290" xr:uid="{00000000-0005-0000-0000-0000C16D0000}"/>
    <cellStyle name="Output 2 2 2 2 3 3 2" xfId="28291" xr:uid="{00000000-0005-0000-0000-0000C26D0000}"/>
    <cellStyle name="Output 2 2 2 2 3 3 2 2" xfId="28292" xr:uid="{00000000-0005-0000-0000-0000C36D0000}"/>
    <cellStyle name="Output 2 2 2 2 3 3 2 3" xfId="28293" xr:uid="{00000000-0005-0000-0000-0000C46D0000}"/>
    <cellStyle name="Output 2 2 2 2 3 3 2 4" xfId="28294" xr:uid="{00000000-0005-0000-0000-0000C56D0000}"/>
    <cellStyle name="Output 2 2 2 2 3 3 2 5" xfId="28295" xr:uid="{00000000-0005-0000-0000-0000C66D0000}"/>
    <cellStyle name="Output 2 2 2 2 3 3 2 6" xfId="28296" xr:uid="{00000000-0005-0000-0000-0000C76D0000}"/>
    <cellStyle name="Output 2 2 2 2 3 3 2 7" xfId="28297" xr:uid="{00000000-0005-0000-0000-0000C86D0000}"/>
    <cellStyle name="Output 2 2 2 2 3 3 3" xfId="28298" xr:uid="{00000000-0005-0000-0000-0000C96D0000}"/>
    <cellStyle name="Output 2 2 2 2 3 3 4" xfId="28299" xr:uid="{00000000-0005-0000-0000-0000CA6D0000}"/>
    <cellStyle name="Output 2 2 2 2 3 4" xfId="28300" xr:uid="{00000000-0005-0000-0000-0000CB6D0000}"/>
    <cellStyle name="Output 2 2 2 2 3 4 2" xfId="28301" xr:uid="{00000000-0005-0000-0000-0000CC6D0000}"/>
    <cellStyle name="Output 2 2 2 2 3 4 2 2" xfId="28302" xr:uid="{00000000-0005-0000-0000-0000CD6D0000}"/>
    <cellStyle name="Output 2 2 2 2 3 4 2 3" xfId="28303" xr:uid="{00000000-0005-0000-0000-0000CE6D0000}"/>
    <cellStyle name="Output 2 2 2 2 3 4 2 4" xfId="28304" xr:uid="{00000000-0005-0000-0000-0000CF6D0000}"/>
    <cellStyle name="Output 2 2 2 2 3 4 2 5" xfId="28305" xr:uid="{00000000-0005-0000-0000-0000D06D0000}"/>
    <cellStyle name="Output 2 2 2 2 3 4 2 6" xfId="28306" xr:uid="{00000000-0005-0000-0000-0000D16D0000}"/>
    <cellStyle name="Output 2 2 2 2 3 4 2 7" xfId="28307" xr:uid="{00000000-0005-0000-0000-0000D26D0000}"/>
    <cellStyle name="Output 2 2 2 2 3 4 3" xfId="28308" xr:uid="{00000000-0005-0000-0000-0000D36D0000}"/>
    <cellStyle name="Output 2 2 2 2 3 4 4" xfId="28309" xr:uid="{00000000-0005-0000-0000-0000D46D0000}"/>
    <cellStyle name="Output 2 2 2 2 3 5" xfId="28310" xr:uid="{00000000-0005-0000-0000-0000D56D0000}"/>
    <cellStyle name="Output 2 2 2 2 3 5 2" xfId="28311" xr:uid="{00000000-0005-0000-0000-0000D66D0000}"/>
    <cellStyle name="Output 2 2 2 2 3 5 3" xfId="28312" xr:uid="{00000000-0005-0000-0000-0000D76D0000}"/>
    <cellStyle name="Output 2 2 2 2 3 5 4" xfId="28313" xr:uid="{00000000-0005-0000-0000-0000D86D0000}"/>
    <cellStyle name="Output 2 2 2 2 3 5 5" xfId="28314" xr:uid="{00000000-0005-0000-0000-0000D96D0000}"/>
    <cellStyle name="Output 2 2 2 2 3 5 6" xfId="28315" xr:uid="{00000000-0005-0000-0000-0000DA6D0000}"/>
    <cellStyle name="Output 2 2 2 2 3 5 7" xfId="28316" xr:uid="{00000000-0005-0000-0000-0000DB6D0000}"/>
    <cellStyle name="Output 2 2 2 2 3 5 8" xfId="28317" xr:uid="{00000000-0005-0000-0000-0000DC6D0000}"/>
    <cellStyle name="Output 2 2 2 2 3 6" xfId="28318" xr:uid="{00000000-0005-0000-0000-0000DD6D0000}"/>
    <cellStyle name="Output 2 2 2 2 3 6 2" xfId="28319" xr:uid="{00000000-0005-0000-0000-0000DE6D0000}"/>
    <cellStyle name="Output 2 2 2 2 3 6 3" xfId="28320" xr:uid="{00000000-0005-0000-0000-0000DF6D0000}"/>
    <cellStyle name="Output 2 2 2 2 3 6 4" xfId="28321" xr:uid="{00000000-0005-0000-0000-0000E06D0000}"/>
    <cellStyle name="Output 2 2 2 2 3 6 5" xfId="28322" xr:uid="{00000000-0005-0000-0000-0000E16D0000}"/>
    <cellStyle name="Output 2 2 2 2 3 6 6" xfId="28323" xr:uid="{00000000-0005-0000-0000-0000E26D0000}"/>
    <cellStyle name="Output 2 2 2 2 3 6 7" xfId="28324" xr:uid="{00000000-0005-0000-0000-0000E36D0000}"/>
    <cellStyle name="Output 2 2 2 2 3 7" xfId="28325" xr:uid="{00000000-0005-0000-0000-0000E46D0000}"/>
    <cellStyle name="Output 2 2 2 2 3 8" xfId="28326" xr:uid="{00000000-0005-0000-0000-0000E56D0000}"/>
    <cellStyle name="Output 2 2 2 2 3 9" xfId="28327" xr:uid="{00000000-0005-0000-0000-0000E66D0000}"/>
    <cellStyle name="Output 2 2 2 2 4" xfId="28328" xr:uid="{00000000-0005-0000-0000-0000E76D0000}"/>
    <cellStyle name="Output 2 2 2 2 4 2" xfId="28329" xr:uid="{00000000-0005-0000-0000-0000E86D0000}"/>
    <cellStyle name="Output 2 2 2 2 4 2 2" xfId="28330" xr:uid="{00000000-0005-0000-0000-0000E96D0000}"/>
    <cellStyle name="Output 2 2 2 2 4 2 3" xfId="28331" xr:uid="{00000000-0005-0000-0000-0000EA6D0000}"/>
    <cellStyle name="Output 2 2 2 2 4 2 4" xfId="28332" xr:uid="{00000000-0005-0000-0000-0000EB6D0000}"/>
    <cellStyle name="Output 2 2 2 2 4 2 5" xfId="28333" xr:uid="{00000000-0005-0000-0000-0000EC6D0000}"/>
    <cellStyle name="Output 2 2 2 2 4 2 6" xfId="28334" xr:uid="{00000000-0005-0000-0000-0000ED6D0000}"/>
    <cellStyle name="Output 2 2 2 2 4 2 7" xfId="28335" xr:uid="{00000000-0005-0000-0000-0000EE6D0000}"/>
    <cellStyle name="Output 2 2 2 2 4 3" xfId="28336" xr:uid="{00000000-0005-0000-0000-0000EF6D0000}"/>
    <cellStyle name="Output 2 2 2 2 4 4" xfId="28337" xr:uid="{00000000-0005-0000-0000-0000F06D0000}"/>
    <cellStyle name="Output 2 2 2 2 4 5" xfId="28338" xr:uid="{00000000-0005-0000-0000-0000F16D0000}"/>
    <cellStyle name="Output 2 2 2 2 5" xfId="28339" xr:uid="{00000000-0005-0000-0000-0000F26D0000}"/>
    <cellStyle name="Output 2 2 2 2 5 2" xfId="28340" xr:uid="{00000000-0005-0000-0000-0000F36D0000}"/>
    <cellStyle name="Output 2 2 2 2 5 2 2" xfId="28341" xr:uid="{00000000-0005-0000-0000-0000F46D0000}"/>
    <cellStyle name="Output 2 2 2 2 5 2 3" xfId="28342" xr:uid="{00000000-0005-0000-0000-0000F56D0000}"/>
    <cellStyle name="Output 2 2 2 2 5 2 4" xfId="28343" xr:uid="{00000000-0005-0000-0000-0000F66D0000}"/>
    <cellStyle name="Output 2 2 2 2 5 2 5" xfId="28344" xr:uid="{00000000-0005-0000-0000-0000F76D0000}"/>
    <cellStyle name="Output 2 2 2 2 5 2 6" xfId="28345" xr:uid="{00000000-0005-0000-0000-0000F86D0000}"/>
    <cellStyle name="Output 2 2 2 2 5 2 7" xfId="28346" xr:uid="{00000000-0005-0000-0000-0000F96D0000}"/>
    <cellStyle name="Output 2 2 2 2 5 3" xfId="28347" xr:uid="{00000000-0005-0000-0000-0000FA6D0000}"/>
    <cellStyle name="Output 2 2 2 2 5 4" xfId="28348" xr:uid="{00000000-0005-0000-0000-0000FB6D0000}"/>
    <cellStyle name="Output 2 2 2 2 5 5" xfId="28349" xr:uid="{00000000-0005-0000-0000-0000FC6D0000}"/>
    <cellStyle name="Output 2 2 2 2 6" xfId="28350" xr:uid="{00000000-0005-0000-0000-0000FD6D0000}"/>
    <cellStyle name="Output 2 2 2 2 6 2" xfId="28351" xr:uid="{00000000-0005-0000-0000-0000FE6D0000}"/>
    <cellStyle name="Output 2 2 2 2 6 2 2" xfId="28352" xr:uid="{00000000-0005-0000-0000-0000FF6D0000}"/>
    <cellStyle name="Output 2 2 2 2 6 2 3" xfId="28353" xr:uid="{00000000-0005-0000-0000-0000006E0000}"/>
    <cellStyle name="Output 2 2 2 2 6 2 4" xfId="28354" xr:uid="{00000000-0005-0000-0000-0000016E0000}"/>
    <cellStyle name="Output 2 2 2 2 6 2 5" xfId="28355" xr:uid="{00000000-0005-0000-0000-0000026E0000}"/>
    <cellStyle name="Output 2 2 2 2 6 2 6" xfId="28356" xr:uid="{00000000-0005-0000-0000-0000036E0000}"/>
    <cellStyle name="Output 2 2 2 2 6 2 7" xfId="28357" xr:uid="{00000000-0005-0000-0000-0000046E0000}"/>
    <cellStyle name="Output 2 2 2 2 6 3" xfId="28358" xr:uid="{00000000-0005-0000-0000-0000056E0000}"/>
    <cellStyle name="Output 2 2 2 2 6 4" xfId="28359" xr:uid="{00000000-0005-0000-0000-0000066E0000}"/>
    <cellStyle name="Output 2 2 2 2 6 5" xfId="28360" xr:uid="{00000000-0005-0000-0000-0000076E0000}"/>
    <cellStyle name="Output 2 2 2 2 7" xfId="28361" xr:uid="{00000000-0005-0000-0000-0000086E0000}"/>
    <cellStyle name="Output 2 2 2 2 7 2" xfId="28362" xr:uid="{00000000-0005-0000-0000-0000096E0000}"/>
    <cellStyle name="Output 2 2 2 2 7 2 2" xfId="28363" xr:uid="{00000000-0005-0000-0000-00000A6E0000}"/>
    <cellStyle name="Output 2 2 2 2 7 2 3" xfId="28364" xr:uid="{00000000-0005-0000-0000-00000B6E0000}"/>
    <cellStyle name="Output 2 2 2 2 7 2 4" xfId="28365" xr:uid="{00000000-0005-0000-0000-00000C6E0000}"/>
    <cellStyle name="Output 2 2 2 2 7 2 5" xfId="28366" xr:uid="{00000000-0005-0000-0000-00000D6E0000}"/>
    <cellStyle name="Output 2 2 2 2 7 2 6" xfId="28367" xr:uid="{00000000-0005-0000-0000-00000E6E0000}"/>
    <cellStyle name="Output 2 2 2 2 7 2 7" xfId="28368" xr:uid="{00000000-0005-0000-0000-00000F6E0000}"/>
    <cellStyle name="Output 2 2 2 2 7 3" xfId="28369" xr:uid="{00000000-0005-0000-0000-0000106E0000}"/>
    <cellStyle name="Output 2 2 2 2 7 4" xfId="28370" xr:uid="{00000000-0005-0000-0000-0000116E0000}"/>
    <cellStyle name="Output 2 2 2 2 7 5" xfId="28371" xr:uid="{00000000-0005-0000-0000-0000126E0000}"/>
    <cellStyle name="Output 2 2 2 2 8" xfId="28372" xr:uid="{00000000-0005-0000-0000-0000136E0000}"/>
    <cellStyle name="Output 2 2 2 2 8 2" xfId="28373" xr:uid="{00000000-0005-0000-0000-0000146E0000}"/>
    <cellStyle name="Output 2 2 2 2 8 3" xfId="28374" xr:uid="{00000000-0005-0000-0000-0000156E0000}"/>
    <cellStyle name="Output 2 2 2 2 8 4" xfId="28375" xr:uid="{00000000-0005-0000-0000-0000166E0000}"/>
    <cellStyle name="Output 2 2 2 2 8 5" xfId="28376" xr:uid="{00000000-0005-0000-0000-0000176E0000}"/>
    <cellStyle name="Output 2 2 2 2 8 6" xfId="28377" xr:uid="{00000000-0005-0000-0000-0000186E0000}"/>
    <cellStyle name="Output 2 2 2 2 8 7" xfId="28378" xr:uid="{00000000-0005-0000-0000-0000196E0000}"/>
    <cellStyle name="Output 2 2 2 2 8 8" xfId="28379" xr:uid="{00000000-0005-0000-0000-00001A6E0000}"/>
    <cellStyle name="Output 2 2 2 2 9" xfId="28380" xr:uid="{00000000-0005-0000-0000-00001B6E0000}"/>
    <cellStyle name="Output 2 2 2 2 9 2" xfId="28381" xr:uid="{00000000-0005-0000-0000-00001C6E0000}"/>
    <cellStyle name="Output 2 2 2 2 9 3" xfId="28382" xr:uid="{00000000-0005-0000-0000-00001D6E0000}"/>
    <cellStyle name="Output 2 2 2 2 9 4" xfId="28383" xr:uid="{00000000-0005-0000-0000-00001E6E0000}"/>
    <cellStyle name="Output 2 2 2 2 9 5" xfId="28384" xr:uid="{00000000-0005-0000-0000-00001F6E0000}"/>
    <cellStyle name="Output 2 2 2 2 9 6" xfId="28385" xr:uid="{00000000-0005-0000-0000-0000206E0000}"/>
    <cellStyle name="Output 2 2 2 2 9 7" xfId="28386" xr:uid="{00000000-0005-0000-0000-0000216E0000}"/>
    <cellStyle name="Output 2 2 2 3" xfId="28387" xr:uid="{00000000-0005-0000-0000-0000226E0000}"/>
    <cellStyle name="Output 2 2 2 3 10" xfId="28388" xr:uid="{00000000-0005-0000-0000-0000236E0000}"/>
    <cellStyle name="Output 2 2 2 3 10 2" xfId="28389" xr:uid="{00000000-0005-0000-0000-0000246E0000}"/>
    <cellStyle name="Output 2 2 2 3 10 3" xfId="28390" xr:uid="{00000000-0005-0000-0000-0000256E0000}"/>
    <cellStyle name="Output 2 2 2 3 10 4" xfId="28391" xr:uid="{00000000-0005-0000-0000-0000266E0000}"/>
    <cellStyle name="Output 2 2 2 3 10 5" xfId="28392" xr:uid="{00000000-0005-0000-0000-0000276E0000}"/>
    <cellStyle name="Output 2 2 2 3 11" xfId="28393" xr:uid="{00000000-0005-0000-0000-0000286E0000}"/>
    <cellStyle name="Output 2 2 2 3 11 2" xfId="28394" xr:uid="{00000000-0005-0000-0000-0000296E0000}"/>
    <cellStyle name="Output 2 2 2 3 11 3" xfId="28395" xr:uid="{00000000-0005-0000-0000-00002A6E0000}"/>
    <cellStyle name="Output 2 2 2 3 11 4" xfId="28396" xr:uid="{00000000-0005-0000-0000-00002B6E0000}"/>
    <cellStyle name="Output 2 2 2 3 11 5" xfId="28397" xr:uid="{00000000-0005-0000-0000-00002C6E0000}"/>
    <cellStyle name="Output 2 2 2 3 12" xfId="28398" xr:uid="{00000000-0005-0000-0000-00002D6E0000}"/>
    <cellStyle name="Output 2 2 2 3 12 2" xfId="28399" xr:uid="{00000000-0005-0000-0000-00002E6E0000}"/>
    <cellStyle name="Output 2 2 2 3 12 3" xfId="28400" xr:uid="{00000000-0005-0000-0000-00002F6E0000}"/>
    <cellStyle name="Output 2 2 2 3 12 4" xfId="28401" xr:uid="{00000000-0005-0000-0000-0000306E0000}"/>
    <cellStyle name="Output 2 2 2 3 12 5" xfId="28402" xr:uid="{00000000-0005-0000-0000-0000316E0000}"/>
    <cellStyle name="Output 2 2 2 3 13" xfId="28403" xr:uid="{00000000-0005-0000-0000-0000326E0000}"/>
    <cellStyle name="Output 2 2 2 3 13 2" xfId="28404" xr:uid="{00000000-0005-0000-0000-0000336E0000}"/>
    <cellStyle name="Output 2 2 2 3 13 3" xfId="28405" xr:uid="{00000000-0005-0000-0000-0000346E0000}"/>
    <cellStyle name="Output 2 2 2 3 13 4" xfId="28406" xr:uid="{00000000-0005-0000-0000-0000356E0000}"/>
    <cellStyle name="Output 2 2 2 3 13 5" xfId="28407" xr:uid="{00000000-0005-0000-0000-0000366E0000}"/>
    <cellStyle name="Output 2 2 2 3 14" xfId="28408" xr:uid="{00000000-0005-0000-0000-0000376E0000}"/>
    <cellStyle name="Output 2 2 2 3 14 2" xfId="28409" xr:uid="{00000000-0005-0000-0000-0000386E0000}"/>
    <cellStyle name="Output 2 2 2 3 14 3" xfId="28410" xr:uid="{00000000-0005-0000-0000-0000396E0000}"/>
    <cellStyle name="Output 2 2 2 3 14 4" xfId="28411" xr:uid="{00000000-0005-0000-0000-00003A6E0000}"/>
    <cellStyle name="Output 2 2 2 3 14 5" xfId="28412" xr:uid="{00000000-0005-0000-0000-00003B6E0000}"/>
    <cellStyle name="Output 2 2 2 3 15" xfId="28413" xr:uid="{00000000-0005-0000-0000-00003C6E0000}"/>
    <cellStyle name="Output 2 2 2 3 15 2" xfId="28414" xr:uid="{00000000-0005-0000-0000-00003D6E0000}"/>
    <cellStyle name="Output 2 2 2 3 15 3" xfId="28415" xr:uid="{00000000-0005-0000-0000-00003E6E0000}"/>
    <cellStyle name="Output 2 2 2 3 15 4" xfId="28416" xr:uid="{00000000-0005-0000-0000-00003F6E0000}"/>
    <cellStyle name="Output 2 2 2 3 15 5" xfId="28417" xr:uid="{00000000-0005-0000-0000-0000406E0000}"/>
    <cellStyle name="Output 2 2 2 3 16" xfId="28418" xr:uid="{00000000-0005-0000-0000-0000416E0000}"/>
    <cellStyle name="Output 2 2 2 3 16 2" xfId="28419" xr:uid="{00000000-0005-0000-0000-0000426E0000}"/>
    <cellStyle name="Output 2 2 2 3 16 3" xfId="28420" xr:uid="{00000000-0005-0000-0000-0000436E0000}"/>
    <cellStyle name="Output 2 2 2 3 16 4" xfId="28421" xr:uid="{00000000-0005-0000-0000-0000446E0000}"/>
    <cellStyle name="Output 2 2 2 3 16 5" xfId="28422" xr:uid="{00000000-0005-0000-0000-0000456E0000}"/>
    <cellStyle name="Output 2 2 2 3 17" xfId="28423" xr:uid="{00000000-0005-0000-0000-0000466E0000}"/>
    <cellStyle name="Output 2 2 2 3 17 2" xfId="28424" xr:uid="{00000000-0005-0000-0000-0000476E0000}"/>
    <cellStyle name="Output 2 2 2 3 17 3" xfId="28425" xr:uid="{00000000-0005-0000-0000-0000486E0000}"/>
    <cellStyle name="Output 2 2 2 3 17 4" xfId="28426" xr:uid="{00000000-0005-0000-0000-0000496E0000}"/>
    <cellStyle name="Output 2 2 2 3 17 5" xfId="28427" xr:uid="{00000000-0005-0000-0000-00004A6E0000}"/>
    <cellStyle name="Output 2 2 2 3 18" xfId="28428" xr:uid="{00000000-0005-0000-0000-00004B6E0000}"/>
    <cellStyle name="Output 2 2 2 3 18 2" xfId="28429" xr:uid="{00000000-0005-0000-0000-00004C6E0000}"/>
    <cellStyle name="Output 2 2 2 3 18 3" xfId="28430" xr:uid="{00000000-0005-0000-0000-00004D6E0000}"/>
    <cellStyle name="Output 2 2 2 3 18 4" xfId="28431" xr:uid="{00000000-0005-0000-0000-00004E6E0000}"/>
    <cellStyle name="Output 2 2 2 3 18 5" xfId="28432" xr:uid="{00000000-0005-0000-0000-00004F6E0000}"/>
    <cellStyle name="Output 2 2 2 3 19" xfId="28433" xr:uid="{00000000-0005-0000-0000-0000506E0000}"/>
    <cellStyle name="Output 2 2 2 3 2" xfId="28434" xr:uid="{00000000-0005-0000-0000-0000516E0000}"/>
    <cellStyle name="Output 2 2 2 3 2 10" xfId="28435" xr:uid="{00000000-0005-0000-0000-0000526E0000}"/>
    <cellStyle name="Output 2 2 2 3 2 10 2" xfId="28436" xr:uid="{00000000-0005-0000-0000-0000536E0000}"/>
    <cellStyle name="Output 2 2 2 3 2 10 3" xfId="28437" xr:uid="{00000000-0005-0000-0000-0000546E0000}"/>
    <cellStyle name="Output 2 2 2 3 2 10 4" xfId="28438" xr:uid="{00000000-0005-0000-0000-0000556E0000}"/>
    <cellStyle name="Output 2 2 2 3 2 10 5" xfId="28439" xr:uid="{00000000-0005-0000-0000-0000566E0000}"/>
    <cellStyle name="Output 2 2 2 3 2 11" xfId="28440" xr:uid="{00000000-0005-0000-0000-0000576E0000}"/>
    <cellStyle name="Output 2 2 2 3 2 11 2" xfId="28441" xr:uid="{00000000-0005-0000-0000-0000586E0000}"/>
    <cellStyle name="Output 2 2 2 3 2 11 3" xfId="28442" xr:uid="{00000000-0005-0000-0000-0000596E0000}"/>
    <cellStyle name="Output 2 2 2 3 2 11 4" xfId="28443" xr:uid="{00000000-0005-0000-0000-00005A6E0000}"/>
    <cellStyle name="Output 2 2 2 3 2 11 5" xfId="28444" xr:uid="{00000000-0005-0000-0000-00005B6E0000}"/>
    <cellStyle name="Output 2 2 2 3 2 12" xfId="28445" xr:uid="{00000000-0005-0000-0000-00005C6E0000}"/>
    <cellStyle name="Output 2 2 2 3 2 12 2" xfId="28446" xr:uid="{00000000-0005-0000-0000-00005D6E0000}"/>
    <cellStyle name="Output 2 2 2 3 2 12 3" xfId="28447" xr:uid="{00000000-0005-0000-0000-00005E6E0000}"/>
    <cellStyle name="Output 2 2 2 3 2 12 4" xfId="28448" xr:uid="{00000000-0005-0000-0000-00005F6E0000}"/>
    <cellStyle name="Output 2 2 2 3 2 12 5" xfId="28449" xr:uid="{00000000-0005-0000-0000-0000606E0000}"/>
    <cellStyle name="Output 2 2 2 3 2 13" xfId="28450" xr:uid="{00000000-0005-0000-0000-0000616E0000}"/>
    <cellStyle name="Output 2 2 2 3 2 13 2" xfId="28451" xr:uid="{00000000-0005-0000-0000-0000626E0000}"/>
    <cellStyle name="Output 2 2 2 3 2 13 3" xfId="28452" xr:uid="{00000000-0005-0000-0000-0000636E0000}"/>
    <cellStyle name="Output 2 2 2 3 2 13 4" xfId="28453" xr:uid="{00000000-0005-0000-0000-0000646E0000}"/>
    <cellStyle name="Output 2 2 2 3 2 13 5" xfId="28454" xr:uid="{00000000-0005-0000-0000-0000656E0000}"/>
    <cellStyle name="Output 2 2 2 3 2 14" xfId="28455" xr:uid="{00000000-0005-0000-0000-0000666E0000}"/>
    <cellStyle name="Output 2 2 2 3 2 14 2" xfId="28456" xr:uid="{00000000-0005-0000-0000-0000676E0000}"/>
    <cellStyle name="Output 2 2 2 3 2 14 3" xfId="28457" xr:uid="{00000000-0005-0000-0000-0000686E0000}"/>
    <cellStyle name="Output 2 2 2 3 2 14 4" xfId="28458" xr:uid="{00000000-0005-0000-0000-0000696E0000}"/>
    <cellStyle name="Output 2 2 2 3 2 14 5" xfId="28459" xr:uid="{00000000-0005-0000-0000-00006A6E0000}"/>
    <cellStyle name="Output 2 2 2 3 2 15" xfId="28460" xr:uid="{00000000-0005-0000-0000-00006B6E0000}"/>
    <cellStyle name="Output 2 2 2 3 2 15 2" xfId="28461" xr:uid="{00000000-0005-0000-0000-00006C6E0000}"/>
    <cellStyle name="Output 2 2 2 3 2 15 3" xfId="28462" xr:uid="{00000000-0005-0000-0000-00006D6E0000}"/>
    <cellStyle name="Output 2 2 2 3 2 15 4" xfId="28463" xr:uid="{00000000-0005-0000-0000-00006E6E0000}"/>
    <cellStyle name="Output 2 2 2 3 2 15 5" xfId="28464" xr:uid="{00000000-0005-0000-0000-00006F6E0000}"/>
    <cellStyle name="Output 2 2 2 3 2 16" xfId="28465" xr:uid="{00000000-0005-0000-0000-0000706E0000}"/>
    <cellStyle name="Output 2 2 2 3 2 16 2" xfId="28466" xr:uid="{00000000-0005-0000-0000-0000716E0000}"/>
    <cellStyle name="Output 2 2 2 3 2 16 3" xfId="28467" xr:uid="{00000000-0005-0000-0000-0000726E0000}"/>
    <cellStyle name="Output 2 2 2 3 2 16 4" xfId="28468" xr:uid="{00000000-0005-0000-0000-0000736E0000}"/>
    <cellStyle name="Output 2 2 2 3 2 16 5" xfId="28469" xr:uid="{00000000-0005-0000-0000-0000746E0000}"/>
    <cellStyle name="Output 2 2 2 3 2 17" xfId="28470" xr:uid="{00000000-0005-0000-0000-0000756E0000}"/>
    <cellStyle name="Output 2 2 2 3 2 17 2" xfId="28471" xr:uid="{00000000-0005-0000-0000-0000766E0000}"/>
    <cellStyle name="Output 2 2 2 3 2 17 3" xfId="28472" xr:uid="{00000000-0005-0000-0000-0000776E0000}"/>
    <cellStyle name="Output 2 2 2 3 2 17 4" xfId="28473" xr:uid="{00000000-0005-0000-0000-0000786E0000}"/>
    <cellStyle name="Output 2 2 2 3 2 17 5" xfId="28474" xr:uid="{00000000-0005-0000-0000-0000796E0000}"/>
    <cellStyle name="Output 2 2 2 3 2 18" xfId="28475" xr:uid="{00000000-0005-0000-0000-00007A6E0000}"/>
    <cellStyle name="Output 2 2 2 3 2 18 2" xfId="28476" xr:uid="{00000000-0005-0000-0000-00007B6E0000}"/>
    <cellStyle name="Output 2 2 2 3 2 18 3" xfId="28477" xr:uid="{00000000-0005-0000-0000-00007C6E0000}"/>
    <cellStyle name="Output 2 2 2 3 2 18 4" xfId="28478" xr:uid="{00000000-0005-0000-0000-00007D6E0000}"/>
    <cellStyle name="Output 2 2 2 3 2 18 5" xfId="28479" xr:uid="{00000000-0005-0000-0000-00007E6E0000}"/>
    <cellStyle name="Output 2 2 2 3 2 19" xfId="28480" xr:uid="{00000000-0005-0000-0000-00007F6E0000}"/>
    <cellStyle name="Output 2 2 2 3 2 2" xfId="28481" xr:uid="{00000000-0005-0000-0000-0000806E0000}"/>
    <cellStyle name="Output 2 2 2 3 2 2 2" xfId="28482" xr:uid="{00000000-0005-0000-0000-0000816E0000}"/>
    <cellStyle name="Output 2 2 2 3 2 2 2 2" xfId="28483" xr:uid="{00000000-0005-0000-0000-0000826E0000}"/>
    <cellStyle name="Output 2 2 2 3 2 2 2 3" xfId="28484" xr:uid="{00000000-0005-0000-0000-0000836E0000}"/>
    <cellStyle name="Output 2 2 2 3 2 2 2 4" xfId="28485" xr:uid="{00000000-0005-0000-0000-0000846E0000}"/>
    <cellStyle name="Output 2 2 2 3 2 2 2 5" xfId="28486" xr:uid="{00000000-0005-0000-0000-0000856E0000}"/>
    <cellStyle name="Output 2 2 2 3 2 2 2 6" xfId="28487" xr:uid="{00000000-0005-0000-0000-0000866E0000}"/>
    <cellStyle name="Output 2 2 2 3 2 2 2 7" xfId="28488" xr:uid="{00000000-0005-0000-0000-0000876E0000}"/>
    <cellStyle name="Output 2 2 2 3 2 2 3" xfId="28489" xr:uid="{00000000-0005-0000-0000-0000886E0000}"/>
    <cellStyle name="Output 2 2 2 3 2 2 4" xfId="28490" xr:uid="{00000000-0005-0000-0000-0000896E0000}"/>
    <cellStyle name="Output 2 2 2 3 2 2 5" xfId="28491" xr:uid="{00000000-0005-0000-0000-00008A6E0000}"/>
    <cellStyle name="Output 2 2 2 3 2 3" xfId="28492" xr:uid="{00000000-0005-0000-0000-00008B6E0000}"/>
    <cellStyle name="Output 2 2 2 3 2 3 2" xfId="28493" xr:uid="{00000000-0005-0000-0000-00008C6E0000}"/>
    <cellStyle name="Output 2 2 2 3 2 3 2 2" xfId="28494" xr:uid="{00000000-0005-0000-0000-00008D6E0000}"/>
    <cellStyle name="Output 2 2 2 3 2 3 2 3" xfId="28495" xr:uid="{00000000-0005-0000-0000-00008E6E0000}"/>
    <cellStyle name="Output 2 2 2 3 2 3 2 4" xfId="28496" xr:uid="{00000000-0005-0000-0000-00008F6E0000}"/>
    <cellStyle name="Output 2 2 2 3 2 3 2 5" xfId="28497" xr:uid="{00000000-0005-0000-0000-0000906E0000}"/>
    <cellStyle name="Output 2 2 2 3 2 3 2 6" xfId="28498" xr:uid="{00000000-0005-0000-0000-0000916E0000}"/>
    <cellStyle name="Output 2 2 2 3 2 3 2 7" xfId="28499" xr:uid="{00000000-0005-0000-0000-0000926E0000}"/>
    <cellStyle name="Output 2 2 2 3 2 3 3" xfId="28500" xr:uid="{00000000-0005-0000-0000-0000936E0000}"/>
    <cellStyle name="Output 2 2 2 3 2 3 4" xfId="28501" xr:uid="{00000000-0005-0000-0000-0000946E0000}"/>
    <cellStyle name="Output 2 2 2 3 2 3 5" xfId="28502" xr:uid="{00000000-0005-0000-0000-0000956E0000}"/>
    <cellStyle name="Output 2 2 2 3 2 4" xfId="28503" xr:uid="{00000000-0005-0000-0000-0000966E0000}"/>
    <cellStyle name="Output 2 2 2 3 2 4 2" xfId="28504" xr:uid="{00000000-0005-0000-0000-0000976E0000}"/>
    <cellStyle name="Output 2 2 2 3 2 4 2 2" xfId="28505" xr:uid="{00000000-0005-0000-0000-0000986E0000}"/>
    <cellStyle name="Output 2 2 2 3 2 4 2 3" xfId="28506" xr:uid="{00000000-0005-0000-0000-0000996E0000}"/>
    <cellStyle name="Output 2 2 2 3 2 4 2 4" xfId="28507" xr:uid="{00000000-0005-0000-0000-00009A6E0000}"/>
    <cellStyle name="Output 2 2 2 3 2 4 2 5" xfId="28508" xr:uid="{00000000-0005-0000-0000-00009B6E0000}"/>
    <cellStyle name="Output 2 2 2 3 2 4 2 6" xfId="28509" xr:uid="{00000000-0005-0000-0000-00009C6E0000}"/>
    <cellStyle name="Output 2 2 2 3 2 4 2 7" xfId="28510" xr:uid="{00000000-0005-0000-0000-00009D6E0000}"/>
    <cellStyle name="Output 2 2 2 3 2 4 3" xfId="28511" xr:uid="{00000000-0005-0000-0000-00009E6E0000}"/>
    <cellStyle name="Output 2 2 2 3 2 4 4" xfId="28512" xr:uid="{00000000-0005-0000-0000-00009F6E0000}"/>
    <cellStyle name="Output 2 2 2 3 2 4 5" xfId="28513" xr:uid="{00000000-0005-0000-0000-0000A06E0000}"/>
    <cellStyle name="Output 2 2 2 3 2 5" xfId="28514" xr:uid="{00000000-0005-0000-0000-0000A16E0000}"/>
    <cellStyle name="Output 2 2 2 3 2 5 2" xfId="28515" xr:uid="{00000000-0005-0000-0000-0000A26E0000}"/>
    <cellStyle name="Output 2 2 2 3 2 5 3" xfId="28516" xr:uid="{00000000-0005-0000-0000-0000A36E0000}"/>
    <cellStyle name="Output 2 2 2 3 2 5 4" xfId="28517" xr:uid="{00000000-0005-0000-0000-0000A46E0000}"/>
    <cellStyle name="Output 2 2 2 3 2 5 5" xfId="28518" xr:uid="{00000000-0005-0000-0000-0000A56E0000}"/>
    <cellStyle name="Output 2 2 2 3 2 5 6" xfId="28519" xr:uid="{00000000-0005-0000-0000-0000A66E0000}"/>
    <cellStyle name="Output 2 2 2 3 2 5 7" xfId="28520" xr:uid="{00000000-0005-0000-0000-0000A76E0000}"/>
    <cellStyle name="Output 2 2 2 3 2 5 8" xfId="28521" xr:uid="{00000000-0005-0000-0000-0000A86E0000}"/>
    <cellStyle name="Output 2 2 2 3 2 6" xfId="28522" xr:uid="{00000000-0005-0000-0000-0000A96E0000}"/>
    <cellStyle name="Output 2 2 2 3 2 6 2" xfId="28523" xr:uid="{00000000-0005-0000-0000-0000AA6E0000}"/>
    <cellStyle name="Output 2 2 2 3 2 6 3" xfId="28524" xr:uid="{00000000-0005-0000-0000-0000AB6E0000}"/>
    <cellStyle name="Output 2 2 2 3 2 6 4" xfId="28525" xr:uid="{00000000-0005-0000-0000-0000AC6E0000}"/>
    <cellStyle name="Output 2 2 2 3 2 6 5" xfId="28526" xr:uid="{00000000-0005-0000-0000-0000AD6E0000}"/>
    <cellStyle name="Output 2 2 2 3 2 6 6" xfId="28527" xr:uid="{00000000-0005-0000-0000-0000AE6E0000}"/>
    <cellStyle name="Output 2 2 2 3 2 6 7" xfId="28528" xr:uid="{00000000-0005-0000-0000-0000AF6E0000}"/>
    <cellStyle name="Output 2 2 2 3 2 7" xfId="28529" xr:uid="{00000000-0005-0000-0000-0000B06E0000}"/>
    <cellStyle name="Output 2 2 2 3 2 7 2" xfId="28530" xr:uid="{00000000-0005-0000-0000-0000B16E0000}"/>
    <cellStyle name="Output 2 2 2 3 2 7 3" xfId="28531" xr:uid="{00000000-0005-0000-0000-0000B26E0000}"/>
    <cellStyle name="Output 2 2 2 3 2 7 4" xfId="28532" xr:uid="{00000000-0005-0000-0000-0000B36E0000}"/>
    <cellStyle name="Output 2 2 2 3 2 7 5" xfId="28533" xr:uid="{00000000-0005-0000-0000-0000B46E0000}"/>
    <cellStyle name="Output 2 2 2 3 2 8" xfId="28534" xr:uid="{00000000-0005-0000-0000-0000B56E0000}"/>
    <cellStyle name="Output 2 2 2 3 2 8 2" xfId="28535" xr:uid="{00000000-0005-0000-0000-0000B66E0000}"/>
    <cellStyle name="Output 2 2 2 3 2 8 3" xfId="28536" xr:uid="{00000000-0005-0000-0000-0000B76E0000}"/>
    <cellStyle name="Output 2 2 2 3 2 8 4" xfId="28537" xr:uid="{00000000-0005-0000-0000-0000B86E0000}"/>
    <cellStyle name="Output 2 2 2 3 2 8 5" xfId="28538" xr:uid="{00000000-0005-0000-0000-0000B96E0000}"/>
    <cellStyle name="Output 2 2 2 3 2 9" xfId="28539" xr:uid="{00000000-0005-0000-0000-0000BA6E0000}"/>
    <cellStyle name="Output 2 2 2 3 2 9 2" xfId="28540" xr:uid="{00000000-0005-0000-0000-0000BB6E0000}"/>
    <cellStyle name="Output 2 2 2 3 2 9 3" xfId="28541" xr:uid="{00000000-0005-0000-0000-0000BC6E0000}"/>
    <cellStyle name="Output 2 2 2 3 2 9 4" xfId="28542" xr:uid="{00000000-0005-0000-0000-0000BD6E0000}"/>
    <cellStyle name="Output 2 2 2 3 2 9 5" xfId="28543" xr:uid="{00000000-0005-0000-0000-0000BE6E0000}"/>
    <cellStyle name="Output 2 2 2 3 3" xfId="28544" xr:uid="{00000000-0005-0000-0000-0000BF6E0000}"/>
    <cellStyle name="Output 2 2 2 3 3 10" xfId="28545" xr:uid="{00000000-0005-0000-0000-0000C06E0000}"/>
    <cellStyle name="Output 2 2 2 3 3 2" xfId="28546" xr:uid="{00000000-0005-0000-0000-0000C16E0000}"/>
    <cellStyle name="Output 2 2 2 3 3 2 2" xfId="28547" xr:uid="{00000000-0005-0000-0000-0000C26E0000}"/>
    <cellStyle name="Output 2 2 2 3 3 2 2 2" xfId="28548" xr:uid="{00000000-0005-0000-0000-0000C36E0000}"/>
    <cellStyle name="Output 2 2 2 3 3 2 2 3" xfId="28549" xr:uid="{00000000-0005-0000-0000-0000C46E0000}"/>
    <cellStyle name="Output 2 2 2 3 3 2 2 4" xfId="28550" xr:uid="{00000000-0005-0000-0000-0000C56E0000}"/>
    <cellStyle name="Output 2 2 2 3 3 2 2 5" xfId="28551" xr:uid="{00000000-0005-0000-0000-0000C66E0000}"/>
    <cellStyle name="Output 2 2 2 3 3 2 2 6" xfId="28552" xr:uid="{00000000-0005-0000-0000-0000C76E0000}"/>
    <cellStyle name="Output 2 2 2 3 3 2 2 7" xfId="28553" xr:uid="{00000000-0005-0000-0000-0000C86E0000}"/>
    <cellStyle name="Output 2 2 2 3 3 2 3" xfId="28554" xr:uid="{00000000-0005-0000-0000-0000C96E0000}"/>
    <cellStyle name="Output 2 2 2 3 3 2 4" xfId="28555" xr:uid="{00000000-0005-0000-0000-0000CA6E0000}"/>
    <cellStyle name="Output 2 2 2 3 3 3" xfId="28556" xr:uid="{00000000-0005-0000-0000-0000CB6E0000}"/>
    <cellStyle name="Output 2 2 2 3 3 3 2" xfId="28557" xr:uid="{00000000-0005-0000-0000-0000CC6E0000}"/>
    <cellStyle name="Output 2 2 2 3 3 3 2 2" xfId="28558" xr:uid="{00000000-0005-0000-0000-0000CD6E0000}"/>
    <cellStyle name="Output 2 2 2 3 3 3 2 3" xfId="28559" xr:uid="{00000000-0005-0000-0000-0000CE6E0000}"/>
    <cellStyle name="Output 2 2 2 3 3 3 2 4" xfId="28560" xr:uid="{00000000-0005-0000-0000-0000CF6E0000}"/>
    <cellStyle name="Output 2 2 2 3 3 3 2 5" xfId="28561" xr:uid="{00000000-0005-0000-0000-0000D06E0000}"/>
    <cellStyle name="Output 2 2 2 3 3 3 2 6" xfId="28562" xr:uid="{00000000-0005-0000-0000-0000D16E0000}"/>
    <cellStyle name="Output 2 2 2 3 3 3 2 7" xfId="28563" xr:uid="{00000000-0005-0000-0000-0000D26E0000}"/>
    <cellStyle name="Output 2 2 2 3 3 3 3" xfId="28564" xr:uid="{00000000-0005-0000-0000-0000D36E0000}"/>
    <cellStyle name="Output 2 2 2 3 3 3 4" xfId="28565" xr:uid="{00000000-0005-0000-0000-0000D46E0000}"/>
    <cellStyle name="Output 2 2 2 3 3 4" xfId="28566" xr:uid="{00000000-0005-0000-0000-0000D56E0000}"/>
    <cellStyle name="Output 2 2 2 3 3 4 2" xfId="28567" xr:uid="{00000000-0005-0000-0000-0000D66E0000}"/>
    <cellStyle name="Output 2 2 2 3 3 4 2 2" xfId="28568" xr:uid="{00000000-0005-0000-0000-0000D76E0000}"/>
    <cellStyle name="Output 2 2 2 3 3 4 2 3" xfId="28569" xr:uid="{00000000-0005-0000-0000-0000D86E0000}"/>
    <cellStyle name="Output 2 2 2 3 3 4 2 4" xfId="28570" xr:uid="{00000000-0005-0000-0000-0000D96E0000}"/>
    <cellStyle name="Output 2 2 2 3 3 4 2 5" xfId="28571" xr:uid="{00000000-0005-0000-0000-0000DA6E0000}"/>
    <cellStyle name="Output 2 2 2 3 3 4 2 6" xfId="28572" xr:uid="{00000000-0005-0000-0000-0000DB6E0000}"/>
    <cellStyle name="Output 2 2 2 3 3 4 2 7" xfId="28573" xr:uid="{00000000-0005-0000-0000-0000DC6E0000}"/>
    <cellStyle name="Output 2 2 2 3 3 4 3" xfId="28574" xr:uid="{00000000-0005-0000-0000-0000DD6E0000}"/>
    <cellStyle name="Output 2 2 2 3 3 4 4" xfId="28575" xr:uid="{00000000-0005-0000-0000-0000DE6E0000}"/>
    <cellStyle name="Output 2 2 2 3 3 5" xfId="28576" xr:uid="{00000000-0005-0000-0000-0000DF6E0000}"/>
    <cellStyle name="Output 2 2 2 3 3 5 2" xfId="28577" xr:uid="{00000000-0005-0000-0000-0000E06E0000}"/>
    <cellStyle name="Output 2 2 2 3 3 5 3" xfId="28578" xr:uid="{00000000-0005-0000-0000-0000E16E0000}"/>
    <cellStyle name="Output 2 2 2 3 3 5 4" xfId="28579" xr:uid="{00000000-0005-0000-0000-0000E26E0000}"/>
    <cellStyle name="Output 2 2 2 3 3 5 5" xfId="28580" xr:uid="{00000000-0005-0000-0000-0000E36E0000}"/>
    <cellStyle name="Output 2 2 2 3 3 5 6" xfId="28581" xr:uid="{00000000-0005-0000-0000-0000E46E0000}"/>
    <cellStyle name="Output 2 2 2 3 3 5 7" xfId="28582" xr:uid="{00000000-0005-0000-0000-0000E56E0000}"/>
    <cellStyle name="Output 2 2 2 3 3 5 8" xfId="28583" xr:uid="{00000000-0005-0000-0000-0000E66E0000}"/>
    <cellStyle name="Output 2 2 2 3 3 6" xfId="28584" xr:uid="{00000000-0005-0000-0000-0000E76E0000}"/>
    <cellStyle name="Output 2 2 2 3 3 6 2" xfId="28585" xr:uid="{00000000-0005-0000-0000-0000E86E0000}"/>
    <cellStyle name="Output 2 2 2 3 3 6 3" xfId="28586" xr:uid="{00000000-0005-0000-0000-0000E96E0000}"/>
    <cellStyle name="Output 2 2 2 3 3 6 4" xfId="28587" xr:uid="{00000000-0005-0000-0000-0000EA6E0000}"/>
    <cellStyle name="Output 2 2 2 3 3 6 5" xfId="28588" xr:uid="{00000000-0005-0000-0000-0000EB6E0000}"/>
    <cellStyle name="Output 2 2 2 3 3 6 6" xfId="28589" xr:uid="{00000000-0005-0000-0000-0000EC6E0000}"/>
    <cellStyle name="Output 2 2 2 3 3 6 7" xfId="28590" xr:uid="{00000000-0005-0000-0000-0000ED6E0000}"/>
    <cellStyle name="Output 2 2 2 3 3 7" xfId="28591" xr:uid="{00000000-0005-0000-0000-0000EE6E0000}"/>
    <cellStyle name="Output 2 2 2 3 3 8" xfId="28592" xr:uid="{00000000-0005-0000-0000-0000EF6E0000}"/>
    <cellStyle name="Output 2 2 2 3 3 9" xfId="28593" xr:uid="{00000000-0005-0000-0000-0000F06E0000}"/>
    <cellStyle name="Output 2 2 2 3 4" xfId="28594" xr:uid="{00000000-0005-0000-0000-0000F16E0000}"/>
    <cellStyle name="Output 2 2 2 3 4 2" xfId="28595" xr:uid="{00000000-0005-0000-0000-0000F26E0000}"/>
    <cellStyle name="Output 2 2 2 3 4 2 2" xfId="28596" xr:uid="{00000000-0005-0000-0000-0000F36E0000}"/>
    <cellStyle name="Output 2 2 2 3 4 2 3" xfId="28597" xr:uid="{00000000-0005-0000-0000-0000F46E0000}"/>
    <cellStyle name="Output 2 2 2 3 4 2 4" xfId="28598" xr:uid="{00000000-0005-0000-0000-0000F56E0000}"/>
    <cellStyle name="Output 2 2 2 3 4 2 5" xfId="28599" xr:uid="{00000000-0005-0000-0000-0000F66E0000}"/>
    <cellStyle name="Output 2 2 2 3 4 2 6" xfId="28600" xr:uid="{00000000-0005-0000-0000-0000F76E0000}"/>
    <cellStyle name="Output 2 2 2 3 4 2 7" xfId="28601" xr:uid="{00000000-0005-0000-0000-0000F86E0000}"/>
    <cellStyle name="Output 2 2 2 3 4 3" xfId="28602" xr:uid="{00000000-0005-0000-0000-0000F96E0000}"/>
    <cellStyle name="Output 2 2 2 3 4 4" xfId="28603" xr:uid="{00000000-0005-0000-0000-0000FA6E0000}"/>
    <cellStyle name="Output 2 2 2 3 4 5" xfId="28604" xr:uid="{00000000-0005-0000-0000-0000FB6E0000}"/>
    <cellStyle name="Output 2 2 2 3 5" xfId="28605" xr:uid="{00000000-0005-0000-0000-0000FC6E0000}"/>
    <cellStyle name="Output 2 2 2 3 5 2" xfId="28606" xr:uid="{00000000-0005-0000-0000-0000FD6E0000}"/>
    <cellStyle name="Output 2 2 2 3 5 2 2" xfId="28607" xr:uid="{00000000-0005-0000-0000-0000FE6E0000}"/>
    <cellStyle name="Output 2 2 2 3 5 2 3" xfId="28608" xr:uid="{00000000-0005-0000-0000-0000FF6E0000}"/>
    <cellStyle name="Output 2 2 2 3 5 2 4" xfId="28609" xr:uid="{00000000-0005-0000-0000-0000006F0000}"/>
    <cellStyle name="Output 2 2 2 3 5 2 5" xfId="28610" xr:uid="{00000000-0005-0000-0000-0000016F0000}"/>
    <cellStyle name="Output 2 2 2 3 5 2 6" xfId="28611" xr:uid="{00000000-0005-0000-0000-0000026F0000}"/>
    <cellStyle name="Output 2 2 2 3 5 2 7" xfId="28612" xr:uid="{00000000-0005-0000-0000-0000036F0000}"/>
    <cellStyle name="Output 2 2 2 3 5 3" xfId="28613" xr:uid="{00000000-0005-0000-0000-0000046F0000}"/>
    <cellStyle name="Output 2 2 2 3 5 4" xfId="28614" xr:uid="{00000000-0005-0000-0000-0000056F0000}"/>
    <cellStyle name="Output 2 2 2 3 5 5" xfId="28615" xr:uid="{00000000-0005-0000-0000-0000066F0000}"/>
    <cellStyle name="Output 2 2 2 3 6" xfId="28616" xr:uid="{00000000-0005-0000-0000-0000076F0000}"/>
    <cellStyle name="Output 2 2 2 3 6 2" xfId="28617" xr:uid="{00000000-0005-0000-0000-0000086F0000}"/>
    <cellStyle name="Output 2 2 2 3 6 2 2" xfId="28618" xr:uid="{00000000-0005-0000-0000-0000096F0000}"/>
    <cellStyle name="Output 2 2 2 3 6 2 3" xfId="28619" xr:uid="{00000000-0005-0000-0000-00000A6F0000}"/>
    <cellStyle name="Output 2 2 2 3 6 2 4" xfId="28620" xr:uid="{00000000-0005-0000-0000-00000B6F0000}"/>
    <cellStyle name="Output 2 2 2 3 6 2 5" xfId="28621" xr:uid="{00000000-0005-0000-0000-00000C6F0000}"/>
    <cellStyle name="Output 2 2 2 3 6 2 6" xfId="28622" xr:uid="{00000000-0005-0000-0000-00000D6F0000}"/>
    <cellStyle name="Output 2 2 2 3 6 2 7" xfId="28623" xr:uid="{00000000-0005-0000-0000-00000E6F0000}"/>
    <cellStyle name="Output 2 2 2 3 6 3" xfId="28624" xr:uid="{00000000-0005-0000-0000-00000F6F0000}"/>
    <cellStyle name="Output 2 2 2 3 6 4" xfId="28625" xr:uid="{00000000-0005-0000-0000-0000106F0000}"/>
    <cellStyle name="Output 2 2 2 3 6 5" xfId="28626" xr:uid="{00000000-0005-0000-0000-0000116F0000}"/>
    <cellStyle name="Output 2 2 2 3 7" xfId="28627" xr:uid="{00000000-0005-0000-0000-0000126F0000}"/>
    <cellStyle name="Output 2 2 2 3 7 2" xfId="28628" xr:uid="{00000000-0005-0000-0000-0000136F0000}"/>
    <cellStyle name="Output 2 2 2 3 7 2 2" xfId="28629" xr:uid="{00000000-0005-0000-0000-0000146F0000}"/>
    <cellStyle name="Output 2 2 2 3 7 2 3" xfId="28630" xr:uid="{00000000-0005-0000-0000-0000156F0000}"/>
    <cellStyle name="Output 2 2 2 3 7 2 4" xfId="28631" xr:uid="{00000000-0005-0000-0000-0000166F0000}"/>
    <cellStyle name="Output 2 2 2 3 7 2 5" xfId="28632" xr:uid="{00000000-0005-0000-0000-0000176F0000}"/>
    <cellStyle name="Output 2 2 2 3 7 2 6" xfId="28633" xr:uid="{00000000-0005-0000-0000-0000186F0000}"/>
    <cellStyle name="Output 2 2 2 3 7 2 7" xfId="28634" xr:uid="{00000000-0005-0000-0000-0000196F0000}"/>
    <cellStyle name="Output 2 2 2 3 7 3" xfId="28635" xr:uid="{00000000-0005-0000-0000-00001A6F0000}"/>
    <cellStyle name="Output 2 2 2 3 7 4" xfId="28636" xr:uid="{00000000-0005-0000-0000-00001B6F0000}"/>
    <cellStyle name="Output 2 2 2 3 7 5" xfId="28637" xr:uid="{00000000-0005-0000-0000-00001C6F0000}"/>
    <cellStyle name="Output 2 2 2 3 8" xfId="28638" xr:uid="{00000000-0005-0000-0000-00001D6F0000}"/>
    <cellStyle name="Output 2 2 2 3 8 2" xfId="28639" xr:uid="{00000000-0005-0000-0000-00001E6F0000}"/>
    <cellStyle name="Output 2 2 2 3 8 3" xfId="28640" xr:uid="{00000000-0005-0000-0000-00001F6F0000}"/>
    <cellStyle name="Output 2 2 2 3 8 4" xfId="28641" xr:uid="{00000000-0005-0000-0000-0000206F0000}"/>
    <cellStyle name="Output 2 2 2 3 8 5" xfId="28642" xr:uid="{00000000-0005-0000-0000-0000216F0000}"/>
    <cellStyle name="Output 2 2 2 3 8 6" xfId="28643" xr:uid="{00000000-0005-0000-0000-0000226F0000}"/>
    <cellStyle name="Output 2 2 2 3 8 7" xfId="28644" xr:uid="{00000000-0005-0000-0000-0000236F0000}"/>
    <cellStyle name="Output 2 2 2 3 8 8" xfId="28645" xr:uid="{00000000-0005-0000-0000-0000246F0000}"/>
    <cellStyle name="Output 2 2 2 3 9" xfId="28646" xr:uid="{00000000-0005-0000-0000-0000256F0000}"/>
    <cellStyle name="Output 2 2 2 3 9 2" xfId="28647" xr:uid="{00000000-0005-0000-0000-0000266F0000}"/>
    <cellStyle name="Output 2 2 2 3 9 3" xfId="28648" xr:uid="{00000000-0005-0000-0000-0000276F0000}"/>
    <cellStyle name="Output 2 2 2 3 9 4" xfId="28649" xr:uid="{00000000-0005-0000-0000-0000286F0000}"/>
    <cellStyle name="Output 2 2 2 3 9 5" xfId="28650" xr:uid="{00000000-0005-0000-0000-0000296F0000}"/>
    <cellStyle name="Output 2 2 2 3 9 6" xfId="28651" xr:uid="{00000000-0005-0000-0000-00002A6F0000}"/>
    <cellStyle name="Output 2 2 2 3 9 7" xfId="28652" xr:uid="{00000000-0005-0000-0000-00002B6F0000}"/>
    <cellStyle name="Output 2 2 2 4" xfId="28653" xr:uid="{00000000-0005-0000-0000-00002C6F0000}"/>
    <cellStyle name="Output 2 2 2 4 10" xfId="28654" xr:uid="{00000000-0005-0000-0000-00002D6F0000}"/>
    <cellStyle name="Output 2 2 2 4 10 2" xfId="28655" xr:uid="{00000000-0005-0000-0000-00002E6F0000}"/>
    <cellStyle name="Output 2 2 2 4 10 3" xfId="28656" xr:uid="{00000000-0005-0000-0000-00002F6F0000}"/>
    <cellStyle name="Output 2 2 2 4 10 4" xfId="28657" xr:uid="{00000000-0005-0000-0000-0000306F0000}"/>
    <cellStyle name="Output 2 2 2 4 10 5" xfId="28658" xr:uid="{00000000-0005-0000-0000-0000316F0000}"/>
    <cellStyle name="Output 2 2 2 4 11" xfId="28659" xr:uid="{00000000-0005-0000-0000-0000326F0000}"/>
    <cellStyle name="Output 2 2 2 4 11 2" xfId="28660" xr:uid="{00000000-0005-0000-0000-0000336F0000}"/>
    <cellStyle name="Output 2 2 2 4 11 3" xfId="28661" xr:uid="{00000000-0005-0000-0000-0000346F0000}"/>
    <cellStyle name="Output 2 2 2 4 11 4" xfId="28662" xr:uid="{00000000-0005-0000-0000-0000356F0000}"/>
    <cellStyle name="Output 2 2 2 4 11 5" xfId="28663" xr:uid="{00000000-0005-0000-0000-0000366F0000}"/>
    <cellStyle name="Output 2 2 2 4 12" xfId="28664" xr:uid="{00000000-0005-0000-0000-0000376F0000}"/>
    <cellStyle name="Output 2 2 2 4 12 2" xfId="28665" xr:uid="{00000000-0005-0000-0000-0000386F0000}"/>
    <cellStyle name="Output 2 2 2 4 12 3" xfId="28666" xr:uid="{00000000-0005-0000-0000-0000396F0000}"/>
    <cellStyle name="Output 2 2 2 4 12 4" xfId="28667" xr:uid="{00000000-0005-0000-0000-00003A6F0000}"/>
    <cellStyle name="Output 2 2 2 4 12 5" xfId="28668" xr:uid="{00000000-0005-0000-0000-00003B6F0000}"/>
    <cellStyle name="Output 2 2 2 4 13" xfId="28669" xr:uid="{00000000-0005-0000-0000-00003C6F0000}"/>
    <cellStyle name="Output 2 2 2 4 13 2" xfId="28670" xr:uid="{00000000-0005-0000-0000-00003D6F0000}"/>
    <cellStyle name="Output 2 2 2 4 13 3" xfId="28671" xr:uid="{00000000-0005-0000-0000-00003E6F0000}"/>
    <cellStyle name="Output 2 2 2 4 13 4" xfId="28672" xr:uid="{00000000-0005-0000-0000-00003F6F0000}"/>
    <cellStyle name="Output 2 2 2 4 13 5" xfId="28673" xr:uid="{00000000-0005-0000-0000-0000406F0000}"/>
    <cellStyle name="Output 2 2 2 4 14" xfId="28674" xr:uid="{00000000-0005-0000-0000-0000416F0000}"/>
    <cellStyle name="Output 2 2 2 4 14 2" xfId="28675" xr:uid="{00000000-0005-0000-0000-0000426F0000}"/>
    <cellStyle name="Output 2 2 2 4 14 3" xfId="28676" xr:uid="{00000000-0005-0000-0000-0000436F0000}"/>
    <cellStyle name="Output 2 2 2 4 14 4" xfId="28677" xr:uid="{00000000-0005-0000-0000-0000446F0000}"/>
    <cellStyle name="Output 2 2 2 4 14 5" xfId="28678" xr:uid="{00000000-0005-0000-0000-0000456F0000}"/>
    <cellStyle name="Output 2 2 2 4 15" xfId="28679" xr:uid="{00000000-0005-0000-0000-0000466F0000}"/>
    <cellStyle name="Output 2 2 2 4 15 2" xfId="28680" xr:uid="{00000000-0005-0000-0000-0000476F0000}"/>
    <cellStyle name="Output 2 2 2 4 15 3" xfId="28681" xr:uid="{00000000-0005-0000-0000-0000486F0000}"/>
    <cellStyle name="Output 2 2 2 4 15 4" xfId="28682" xr:uid="{00000000-0005-0000-0000-0000496F0000}"/>
    <cellStyle name="Output 2 2 2 4 15 5" xfId="28683" xr:uid="{00000000-0005-0000-0000-00004A6F0000}"/>
    <cellStyle name="Output 2 2 2 4 16" xfId="28684" xr:uid="{00000000-0005-0000-0000-00004B6F0000}"/>
    <cellStyle name="Output 2 2 2 4 16 2" xfId="28685" xr:uid="{00000000-0005-0000-0000-00004C6F0000}"/>
    <cellStyle name="Output 2 2 2 4 16 3" xfId="28686" xr:uid="{00000000-0005-0000-0000-00004D6F0000}"/>
    <cellStyle name="Output 2 2 2 4 16 4" xfId="28687" xr:uid="{00000000-0005-0000-0000-00004E6F0000}"/>
    <cellStyle name="Output 2 2 2 4 16 5" xfId="28688" xr:uid="{00000000-0005-0000-0000-00004F6F0000}"/>
    <cellStyle name="Output 2 2 2 4 17" xfId="28689" xr:uid="{00000000-0005-0000-0000-0000506F0000}"/>
    <cellStyle name="Output 2 2 2 4 17 2" xfId="28690" xr:uid="{00000000-0005-0000-0000-0000516F0000}"/>
    <cellStyle name="Output 2 2 2 4 17 3" xfId="28691" xr:uid="{00000000-0005-0000-0000-0000526F0000}"/>
    <cellStyle name="Output 2 2 2 4 17 4" xfId="28692" xr:uid="{00000000-0005-0000-0000-0000536F0000}"/>
    <cellStyle name="Output 2 2 2 4 17 5" xfId="28693" xr:uid="{00000000-0005-0000-0000-0000546F0000}"/>
    <cellStyle name="Output 2 2 2 4 18" xfId="28694" xr:uid="{00000000-0005-0000-0000-0000556F0000}"/>
    <cellStyle name="Output 2 2 2 4 18 2" xfId="28695" xr:uid="{00000000-0005-0000-0000-0000566F0000}"/>
    <cellStyle name="Output 2 2 2 4 18 3" xfId="28696" xr:uid="{00000000-0005-0000-0000-0000576F0000}"/>
    <cellStyle name="Output 2 2 2 4 18 4" xfId="28697" xr:uid="{00000000-0005-0000-0000-0000586F0000}"/>
    <cellStyle name="Output 2 2 2 4 18 5" xfId="28698" xr:uid="{00000000-0005-0000-0000-0000596F0000}"/>
    <cellStyle name="Output 2 2 2 4 19" xfId="28699" xr:uid="{00000000-0005-0000-0000-00005A6F0000}"/>
    <cellStyle name="Output 2 2 2 4 2" xfId="28700" xr:uid="{00000000-0005-0000-0000-00005B6F0000}"/>
    <cellStyle name="Output 2 2 2 4 2 2" xfId="28701" xr:uid="{00000000-0005-0000-0000-00005C6F0000}"/>
    <cellStyle name="Output 2 2 2 4 2 2 2" xfId="28702" xr:uid="{00000000-0005-0000-0000-00005D6F0000}"/>
    <cellStyle name="Output 2 2 2 4 2 2 3" xfId="28703" xr:uid="{00000000-0005-0000-0000-00005E6F0000}"/>
    <cellStyle name="Output 2 2 2 4 2 2 4" xfId="28704" xr:uid="{00000000-0005-0000-0000-00005F6F0000}"/>
    <cellStyle name="Output 2 2 2 4 2 2 5" xfId="28705" xr:uid="{00000000-0005-0000-0000-0000606F0000}"/>
    <cellStyle name="Output 2 2 2 4 2 2 6" xfId="28706" xr:uid="{00000000-0005-0000-0000-0000616F0000}"/>
    <cellStyle name="Output 2 2 2 4 2 2 7" xfId="28707" xr:uid="{00000000-0005-0000-0000-0000626F0000}"/>
    <cellStyle name="Output 2 2 2 4 2 3" xfId="28708" xr:uid="{00000000-0005-0000-0000-0000636F0000}"/>
    <cellStyle name="Output 2 2 2 4 2 4" xfId="28709" xr:uid="{00000000-0005-0000-0000-0000646F0000}"/>
    <cellStyle name="Output 2 2 2 4 2 5" xfId="28710" xr:uid="{00000000-0005-0000-0000-0000656F0000}"/>
    <cellStyle name="Output 2 2 2 4 3" xfId="28711" xr:uid="{00000000-0005-0000-0000-0000666F0000}"/>
    <cellStyle name="Output 2 2 2 4 3 2" xfId="28712" xr:uid="{00000000-0005-0000-0000-0000676F0000}"/>
    <cellStyle name="Output 2 2 2 4 3 2 2" xfId="28713" xr:uid="{00000000-0005-0000-0000-0000686F0000}"/>
    <cellStyle name="Output 2 2 2 4 3 2 3" xfId="28714" xr:uid="{00000000-0005-0000-0000-0000696F0000}"/>
    <cellStyle name="Output 2 2 2 4 3 2 4" xfId="28715" xr:uid="{00000000-0005-0000-0000-00006A6F0000}"/>
    <cellStyle name="Output 2 2 2 4 3 2 5" xfId="28716" xr:uid="{00000000-0005-0000-0000-00006B6F0000}"/>
    <cellStyle name="Output 2 2 2 4 3 2 6" xfId="28717" xr:uid="{00000000-0005-0000-0000-00006C6F0000}"/>
    <cellStyle name="Output 2 2 2 4 3 2 7" xfId="28718" xr:uid="{00000000-0005-0000-0000-00006D6F0000}"/>
    <cellStyle name="Output 2 2 2 4 3 3" xfId="28719" xr:uid="{00000000-0005-0000-0000-00006E6F0000}"/>
    <cellStyle name="Output 2 2 2 4 3 4" xfId="28720" xr:uid="{00000000-0005-0000-0000-00006F6F0000}"/>
    <cellStyle name="Output 2 2 2 4 3 5" xfId="28721" xr:uid="{00000000-0005-0000-0000-0000706F0000}"/>
    <cellStyle name="Output 2 2 2 4 4" xfId="28722" xr:uid="{00000000-0005-0000-0000-0000716F0000}"/>
    <cellStyle name="Output 2 2 2 4 4 2" xfId="28723" xr:uid="{00000000-0005-0000-0000-0000726F0000}"/>
    <cellStyle name="Output 2 2 2 4 4 2 2" xfId="28724" xr:uid="{00000000-0005-0000-0000-0000736F0000}"/>
    <cellStyle name="Output 2 2 2 4 4 2 3" xfId="28725" xr:uid="{00000000-0005-0000-0000-0000746F0000}"/>
    <cellStyle name="Output 2 2 2 4 4 2 4" xfId="28726" xr:uid="{00000000-0005-0000-0000-0000756F0000}"/>
    <cellStyle name="Output 2 2 2 4 4 2 5" xfId="28727" xr:uid="{00000000-0005-0000-0000-0000766F0000}"/>
    <cellStyle name="Output 2 2 2 4 4 2 6" xfId="28728" xr:uid="{00000000-0005-0000-0000-0000776F0000}"/>
    <cellStyle name="Output 2 2 2 4 4 2 7" xfId="28729" xr:uid="{00000000-0005-0000-0000-0000786F0000}"/>
    <cellStyle name="Output 2 2 2 4 4 3" xfId="28730" xr:uid="{00000000-0005-0000-0000-0000796F0000}"/>
    <cellStyle name="Output 2 2 2 4 4 4" xfId="28731" xr:uid="{00000000-0005-0000-0000-00007A6F0000}"/>
    <cellStyle name="Output 2 2 2 4 4 5" xfId="28732" xr:uid="{00000000-0005-0000-0000-00007B6F0000}"/>
    <cellStyle name="Output 2 2 2 4 5" xfId="28733" xr:uid="{00000000-0005-0000-0000-00007C6F0000}"/>
    <cellStyle name="Output 2 2 2 4 5 2" xfId="28734" xr:uid="{00000000-0005-0000-0000-00007D6F0000}"/>
    <cellStyle name="Output 2 2 2 4 5 3" xfId="28735" xr:uid="{00000000-0005-0000-0000-00007E6F0000}"/>
    <cellStyle name="Output 2 2 2 4 5 4" xfId="28736" xr:uid="{00000000-0005-0000-0000-00007F6F0000}"/>
    <cellStyle name="Output 2 2 2 4 5 5" xfId="28737" xr:uid="{00000000-0005-0000-0000-0000806F0000}"/>
    <cellStyle name="Output 2 2 2 4 5 6" xfId="28738" xr:uid="{00000000-0005-0000-0000-0000816F0000}"/>
    <cellStyle name="Output 2 2 2 4 5 7" xfId="28739" xr:uid="{00000000-0005-0000-0000-0000826F0000}"/>
    <cellStyle name="Output 2 2 2 4 5 8" xfId="28740" xr:uid="{00000000-0005-0000-0000-0000836F0000}"/>
    <cellStyle name="Output 2 2 2 4 6" xfId="28741" xr:uid="{00000000-0005-0000-0000-0000846F0000}"/>
    <cellStyle name="Output 2 2 2 4 6 2" xfId="28742" xr:uid="{00000000-0005-0000-0000-0000856F0000}"/>
    <cellStyle name="Output 2 2 2 4 6 3" xfId="28743" xr:uid="{00000000-0005-0000-0000-0000866F0000}"/>
    <cellStyle name="Output 2 2 2 4 6 4" xfId="28744" xr:uid="{00000000-0005-0000-0000-0000876F0000}"/>
    <cellStyle name="Output 2 2 2 4 6 5" xfId="28745" xr:uid="{00000000-0005-0000-0000-0000886F0000}"/>
    <cellStyle name="Output 2 2 2 4 6 6" xfId="28746" xr:uid="{00000000-0005-0000-0000-0000896F0000}"/>
    <cellStyle name="Output 2 2 2 4 6 7" xfId="28747" xr:uid="{00000000-0005-0000-0000-00008A6F0000}"/>
    <cellStyle name="Output 2 2 2 4 7" xfId="28748" xr:uid="{00000000-0005-0000-0000-00008B6F0000}"/>
    <cellStyle name="Output 2 2 2 4 7 2" xfId="28749" xr:uid="{00000000-0005-0000-0000-00008C6F0000}"/>
    <cellStyle name="Output 2 2 2 4 7 3" xfId="28750" xr:uid="{00000000-0005-0000-0000-00008D6F0000}"/>
    <cellStyle name="Output 2 2 2 4 7 4" xfId="28751" xr:uid="{00000000-0005-0000-0000-00008E6F0000}"/>
    <cellStyle name="Output 2 2 2 4 7 5" xfId="28752" xr:uid="{00000000-0005-0000-0000-00008F6F0000}"/>
    <cellStyle name="Output 2 2 2 4 8" xfId="28753" xr:uid="{00000000-0005-0000-0000-0000906F0000}"/>
    <cellStyle name="Output 2 2 2 4 8 2" xfId="28754" xr:uid="{00000000-0005-0000-0000-0000916F0000}"/>
    <cellStyle name="Output 2 2 2 4 8 3" xfId="28755" xr:uid="{00000000-0005-0000-0000-0000926F0000}"/>
    <cellStyle name="Output 2 2 2 4 8 4" xfId="28756" xr:uid="{00000000-0005-0000-0000-0000936F0000}"/>
    <cellStyle name="Output 2 2 2 4 8 5" xfId="28757" xr:uid="{00000000-0005-0000-0000-0000946F0000}"/>
    <cellStyle name="Output 2 2 2 4 9" xfId="28758" xr:uid="{00000000-0005-0000-0000-0000956F0000}"/>
    <cellStyle name="Output 2 2 2 4 9 2" xfId="28759" xr:uid="{00000000-0005-0000-0000-0000966F0000}"/>
    <cellStyle name="Output 2 2 2 4 9 3" xfId="28760" xr:uid="{00000000-0005-0000-0000-0000976F0000}"/>
    <cellStyle name="Output 2 2 2 4 9 4" xfId="28761" xr:uid="{00000000-0005-0000-0000-0000986F0000}"/>
    <cellStyle name="Output 2 2 2 4 9 5" xfId="28762" xr:uid="{00000000-0005-0000-0000-0000996F0000}"/>
    <cellStyle name="Output 2 2 2 5" xfId="28763" xr:uid="{00000000-0005-0000-0000-00009A6F0000}"/>
    <cellStyle name="Output 2 2 2 5 10" xfId="28764" xr:uid="{00000000-0005-0000-0000-00009B6F0000}"/>
    <cellStyle name="Output 2 2 2 5 2" xfId="28765" xr:uid="{00000000-0005-0000-0000-00009C6F0000}"/>
    <cellStyle name="Output 2 2 2 5 2 2" xfId="28766" xr:uid="{00000000-0005-0000-0000-00009D6F0000}"/>
    <cellStyle name="Output 2 2 2 5 2 2 2" xfId="28767" xr:uid="{00000000-0005-0000-0000-00009E6F0000}"/>
    <cellStyle name="Output 2 2 2 5 2 2 3" xfId="28768" xr:uid="{00000000-0005-0000-0000-00009F6F0000}"/>
    <cellStyle name="Output 2 2 2 5 2 2 4" xfId="28769" xr:uid="{00000000-0005-0000-0000-0000A06F0000}"/>
    <cellStyle name="Output 2 2 2 5 2 2 5" xfId="28770" xr:uid="{00000000-0005-0000-0000-0000A16F0000}"/>
    <cellStyle name="Output 2 2 2 5 2 2 6" xfId="28771" xr:uid="{00000000-0005-0000-0000-0000A26F0000}"/>
    <cellStyle name="Output 2 2 2 5 2 2 7" xfId="28772" xr:uid="{00000000-0005-0000-0000-0000A36F0000}"/>
    <cellStyle name="Output 2 2 2 5 2 3" xfId="28773" xr:uid="{00000000-0005-0000-0000-0000A46F0000}"/>
    <cellStyle name="Output 2 2 2 5 2 4" xfId="28774" xr:uid="{00000000-0005-0000-0000-0000A56F0000}"/>
    <cellStyle name="Output 2 2 2 5 3" xfId="28775" xr:uid="{00000000-0005-0000-0000-0000A66F0000}"/>
    <cellStyle name="Output 2 2 2 5 3 2" xfId="28776" xr:uid="{00000000-0005-0000-0000-0000A76F0000}"/>
    <cellStyle name="Output 2 2 2 5 3 2 2" xfId="28777" xr:uid="{00000000-0005-0000-0000-0000A86F0000}"/>
    <cellStyle name="Output 2 2 2 5 3 2 3" xfId="28778" xr:uid="{00000000-0005-0000-0000-0000A96F0000}"/>
    <cellStyle name="Output 2 2 2 5 3 2 4" xfId="28779" xr:uid="{00000000-0005-0000-0000-0000AA6F0000}"/>
    <cellStyle name="Output 2 2 2 5 3 2 5" xfId="28780" xr:uid="{00000000-0005-0000-0000-0000AB6F0000}"/>
    <cellStyle name="Output 2 2 2 5 3 2 6" xfId="28781" xr:uid="{00000000-0005-0000-0000-0000AC6F0000}"/>
    <cellStyle name="Output 2 2 2 5 3 2 7" xfId="28782" xr:uid="{00000000-0005-0000-0000-0000AD6F0000}"/>
    <cellStyle name="Output 2 2 2 5 3 3" xfId="28783" xr:uid="{00000000-0005-0000-0000-0000AE6F0000}"/>
    <cellStyle name="Output 2 2 2 5 3 4" xfId="28784" xr:uid="{00000000-0005-0000-0000-0000AF6F0000}"/>
    <cellStyle name="Output 2 2 2 5 4" xfId="28785" xr:uid="{00000000-0005-0000-0000-0000B06F0000}"/>
    <cellStyle name="Output 2 2 2 5 4 2" xfId="28786" xr:uid="{00000000-0005-0000-0000-0000B16F0000}"/>
    <cellStyle name="Output 2 2 2 5 4 2 2" xfId="28787" xr:uid="{00000000-0005-0000-0000-0000B26F0000}"/>
    <cellStyle name="Output 2 2 2 5 4 2 3" xfId="28788" xr:uid="{00000000-0005-0000-0000-0000B36F0000}"/>
    <cellStyle name="Output 2 2 2 5 4 2 4" xfId="28789" xr:uid="{00000000-0005-0000-0000-0000B46F0000}"/>
    <cellStyle name="Output 2 2 2 5 4 2 5" xfId="28790" xr:uid="{00000000-0005-0000-0000-0000B56F0000}"/>
    <cellStyle name="Output 2 2 2 5 4 2 6" xfId="28791" xr:uid="{00000000-0005-0000-0000-0000B66F0000}"/>
    <cellStyle name="Output 2 2 2 5 4 2 7" xfId="28792" xr:uid="{00000000-0005-0000-0000-0000B76F0000}"/>
    <cellStyle name="Output 2 2 2 5 4 3" xfId="28793" xr:uid="{00000000-0005-0000-0000-0000B86F0000}"/>
    <cellStyle name="Output 2 2 2 5 4 4" xfId="28794" xr:uid="{00000000-0005-0000-0000-0000B96F0000}"/>
    <cellStyle name="Output 2 2 2 5 5" xfId="28795" xr:uid="{00000000-0005-0000-0000-0000BA6F0000}"/>
    <cellStyle name="Output 2 2 2 5 5 2" xfId="28796" xr:uid="{00000000-0005-0000-0000-0000BB6F0000}"/>
    <cellStyle name="Output 2 2 2 5 5 3" xfId="28797" xr:uid="{00000000-0005-0000-0000-0000BC6F0000}"/>
    <cellStyle name="Output 2 2 2 5 5 4" xfId="28798" xr:uid="{00000000-0005-0000-0000-0000BD6F0000}"/>
    <cellStyle name="Output 2 2 2 5 5 5" xfId="28799" xr:uid="{00000000-0005-0000-0000-0000BE6F0000}"/>
    <cellStyle name="Output 2 2 2 5 5 6" xfId="28800" xr:uid="{00000000-0005-0000-0000-0000BF6F0000}"/>
    <cellStyle name="Output 2 2 2 5 5 7" xfId="28801" xr:uid="{00000000-0005-0000-0000-0000C06F0000}"/>
    <cellStyle name="Output 2 2 2 5 5 8" xfId="28802" xr:uid="{00000000-0005-0000-0000-0000C16F0000}"/>
    <cellStyle name="Output 2 2 2 5 6" xfId="28803" xr:uid="{00000000-0005-0000-0000-0000C26F0000}"/>
    <cellStyle name="Output 2 2 2 5 6 2" xfId="28804" xr:uid="{00000000-0005-0000-0000-0000C36F0000}"/>
    <cellStyle name="Output 2 2 2 5 6 3" xfId="28805" xr:uid="{00000000-0005-0000-0000-0000C46F0000}"/>
    <cellStyle name="Output 2 2 2 5 6 4" xfId="28806" xr:uid="{00000000-0005-0000-0000-0000C56F0000}"/>
    <cellStyle name="Output 2 2 2 5 6 5" xfId="28807" xr:uid="{00000000-0005-0000-0000-0000C66F0000}"/>
    <cellStyle name="Output 2 2 2 5 6 6" xfId="28808" xr:uid="{00000000-0005-0000-0000-0000C76F0000}"/>
    <cellStyle name="Output 2 2 2 5 6 7" xfId="28809" xr:uid="{00000000-0005-0000-0000-0000C86F0000}"/>
    <cellStyle name="Output 2 2 2 5 7" xfId="28810" xr:uid="{00000000-0005-0000-0000-0000C96F0000}"/>
    <cellStyle name="Output 2 2 2 5 8" xfId="28811" xr:uid="{00000000-0005-0000-0000-0000CA6F0000}"/>
    <cellStyle name="Output 2 2 2 5 9" xfId="28812" xr:uid="{00000000-0005-0000-0000-0000CB6F0000}"/>
    <cellStyle name="Output 2 2 2 6" xfId="28813" xr:uid="{00000000-0005-0000-0000-0000CC6F0000}"/>
    <cellStyle name="Output 2 2 2 6 2" xfId="28814" xr:uid="{00000000-0005-0000-0000-0000CD6F0000}"/>
    <cellStyle name="Output 2 2 2 6 2 2" xfId="28815" xr:uid="{00000000-0005-0000-0000-0000CE6F0000}"/>
    <cellStyle name="Output 2 2 2 6 2 3" xfId="28816" xr:uid="{00000000-0005-0000-0000-0000CF6F0000}"/>
    <cellStyle name="Output 2 2 2 6 2 4" xfId="28817" xr:uid="{00000000-0005-0000-0000-0000D06F0000}"/>
    <cellStyle name="Output 2 2 2 6 2 5" xfId="28818" xr:uid="{00000000-0005-0000-0000-0000D16F0000}"/>
    <cellStyle name="Output 2 2 2 6 2 6" xfId="28819" xr:uid="{00000000-0005-0000-0000-0000D26F0000}"/>
    <cellStyle name="Output 2 2 2 6 2 7" xfId="28820" xr:uid="{00000000-0005-0000-0000-0000D36F0000}"/>
    <cellStyle name="Output 2 2 2 6 3" xfId="28821" xr:uid="{00000000-0005-0000-0000-0000D46F0000}"/>
    <cellStyle name="Output 2 2 2 6 4" xfId="28822" xr:uid="{00000000-0005-0000-0000-0000D56F0000}"/>
    <cellStyle name="Output 2 2 2 6 5" xfId="28823" xr:uid="{00000000-0005-0000-0000-0000D66F0000}"/>
    <cellStyle name="Output 2 2 2 7" xfId="28824" xr:uid="{00000000-0005-0000-0000-0000D76F0000}"/>
    <cellStyle name="Output 2 2 2 7 2" xfId="28825" xr:uid="{00000000-0005-0000-0000-0000D86F0000}"/>
    <cellStyle name="Output 2 2 2 7 2 2" xfId="28826" xr:uid="{00000000-0005-0000-0000-0000D96F0000}"/>
    <cellStyle name="Output 2 2 2 7 2 3" xfId="28827" xr:uid="{00000000-0005-0000-0000-0000DA6F0000}"/>
    <cellStyle name="Output 2 2 2 7 2 4" xfId="28828" xr:uid="{00000000-0005-0000-0000-0000DB6F0000}"/>
    <cellStyle name="Output 2 2 2 7 2 5" xfId="28829" xr:uid="{00000000-0005-0000-0000-0000DC6F0000}"/>
    <cellStyle name="Output 2 2 2 7 2 6" xfId="28830" xr:uid="{00000000-0005-0000-0000-0000DD6F0000}"/>
    <cellStyle name="Output 2 2 2 7 2 7" xfId="28831" xr:uid="{00000000-0005-0000-0000-0000DE6F0000}"/>
    <cellStyle name="Output 2 2 2 7 3" xfId="28832" xr:uid="{00000000-0005-0000-0000-0000DF6F0000}"/>
    <cellStyle name="Output 2 2 2 7 4" xfId="28833" xr:uid="{00000000-0005-0000-0000-0000E06F0000}"/>
    <cellStyle name="Output 2 2 2 7 5" xfId="28834" xr:uid="{00000000-0005-0000-0000-0000E16F0000}"/>
    <cellStyle name="Output 2 2 2 8" xfId="28835" xr:uid="{00000000-0005-0000-0000-0000E26F0000}"/>
    <cellStyle name="Output 2 2 2 8 2" xfId="28836" xr:uid="{00000000-0005-0000-0000-0000E36F0000}"/>
    <cellStyle name="Output 2 2 2 8 2 2" xfId="28837" xr:uid="{00000000-0005-0000-0000-0000E46F0000}"/>
    <cellStyle name="Output 2 2 2 8 2 3" xfId="28838" xr:uid="{00000000-0005-0000-0000-0000E56F0000}"/>
    <cellStyle name="Output 2 2 2 8 2 4" xfId="28839" xr:uid="{00000000-0005-0000-0000-0000E66F0000}"/>
    <cellStyle name="Output 2 2 2 8 2 5" xfId="28840" xr:uid="{00000000-0005-0000-0000-0000E76F0000}"/>
    <cellStyle name="Output 2 2 2 8 2 6" xfId="28841" xr:uid="{00000000-0005-0000-0000-0000E86F0000}"/>
    <cellStyle name="Output 2 2 2 8 2 7" xfId="28842" xr:uid="{00000000-0005-0000-0000-0000E96F0000}"/>
    <cellStyle name="Output 2 2 2 8 3" xfId="28843" xr:uid="{00000000-0005-0000-0000-0000EA6F0000}"/>
    <cellStyle name="Output 2 2 2 8 4" xfId="28844" xr:uid="{00000000-0005-0000-0000-0000EB6F0000}"/>
    <cellStyle name="Output 2 2 2 8 5" xfId="28845" xr:uid="{00000000-0005-0000-0000-0000EC6F0000}"/>
    <cellStyle name="Output 2 2 2 9" xfId="28846" xr:uid="{00000000-0005-0000-0000-0000ED6F0000}"/>
    <cellStyle name="Output 2 2 2 9 2" xfId="28847" xr:uid="{00000000-0005-0000-0000-0000EE6F0000}"/>
    <cellStyle name="Output 2 2 2 9 2 2" xfId="28848" xr:uid="{00000000-0005-0000-0000-0000EF6F0000}"/>
    <cellStyle name="Output 2 2 2 9 2 3" xfId="28849" xr:uid="{00000000-0005-0000-0000-0000F06F0000}"/>
    <cellStyle name="Output 2 2 2 9 2 4" xfId="28850" xr:uid="{00000000-0005-0000-0000-0000F16F0000}"/>
    <cellStyle name="Output 2 2 2 9 2 5" xfId="28851" xr:uid="{00000000-0005-0000-0000-0000F26F0000}"/>
    <cellStyle name="Output 2 2 2 9 2 6" xfId="28852" xr:uid="{00000000-0005-0000-0000-0000F36F0000}"/>
    <cellStyle name="Output 2 2 2 9 2 7" xfId="28853" xr:uid="{00000000-0005-0000-0000-0000F46F0000}"/>
    <cellStyle name="Output 2 2 2 9 3" xfId="28854" xr:uid="{00000000-0005-0000-0000-0000F56F0000}"/>
    <cellStyle name="Output 2 2 2 9 4" xfId="28855" xr:uid="{00000000-0005-0000-0000-0000F66F0000}"/>
    <cellStyle name="Output 2 2 2 9 5" xfId="28856" xr:uid="{00000000-0005-0000-0000-0000F76F0000}"/>
    <cellStyle name="Output 2 2 20" xfId="28857" xr:uid="{00000000-0005-0000-0000-0000F86F0000}"/>
    <cellStyle name="Output 2 2 3" xfId="28858" xr:uid="{00000000-0005-0000-0000-0000F96F0000}"/>
    <cellStyle name="Output 2 2 3 10" xfId="28859" xr:uid="{00000000-0005-0000-0000-0000FA6F0000}"/>
    <cellStyle name="Output 2 2 3 10 2" xfId="28860" xr:uid="{00000000-0005-0000-0000-0000FB6F0000}"/>
    <cellStyle name="Output 2 2 3 10 3" xfId="28861" xr:uid="{00000000-0005-0000-0000-0000FC6F0000}"/>
    <cellStyle name="Output 2 2 3 10 4" xfId="28862" xr:uid="{00000000-0005-0000-0000-0000FD6F0000}"/>
    <cellStyle name="Output 2 2 3 10 5" xfId="28863" xr:uid="{00000000-0005-0000-0000-0000FE6F0000}"/>
    <cellStyle name="Output 2 2 3 10 6" xfId="28864" xr:uid="{00000000-0005-0000-0000-0000FF6F0000}"/>
    <cellStyle name="Output 2 2 3 10 7" xfId="28865" xr:uid="{00000000-0005-0000-0000-000000700000}"/>
    <cellStyle name="Output 2 2 3 10 8" xfId="28866" xr:uid="{00000000-0005-0000-0000-000001700000}"/>
    <cellStyle name="Output 2 2 3 11" xfId="28867" xr:uid="{00000000-0005-0000-0000-000002700000}"/>
    <cellStyle name="Output 2 2 3 11 2" xfId="28868" xr:uid="{00000000-0005-0000-0000-000003700000}"/>
    <cellStyle name="Output 2 2 3 11 3" xfId="28869" xr:uid="{00000000-0005-0000-0000-000004700000}"/>
    <cellStyle name="Output 2 2 3 11 4" xfId="28870" xr:uid="{00000000-0005-0000-0000-000005700000}"/>
    <cellStyle name="Output 2 2 3 11 5" xfId="28871" xr:uid="{00000000-0005-0000-0000-000006700000}"/>
    <cellStyle name="Output 2 2 3 11 6" xfId="28872" xr:uid="{00000000-0005-0000-0000-000007700000}"/>
    <cellStyle name="Output 2 2 3 11 7" xfId="28873" xr:uid="{00000000-0005-0000-0000-000008700000}"/>
    <cellStyle name="Output 2 2 3 12" xfId="28874" xr:uid="{00000000-0005-0000-0000-000009700000}"/>
    <cellStyle name="Output 2 2 3 12 2" xfId="28875" xr:uid="{00000000-0005-0000-0000-00000A700000}"/>
    <cellStyle name="Output 2 2 3 12 3" xfId="28876" xr:uid="{00000000-0005-0000-0000-00000B700000}"/>
    <cellStyle name="Output 2 2 3 12 4" xfId="28877" xr:uid="{00000000-0005-0000-0000-00000C700000}"/>
    <cellStyle name="Output 2 2 3 12 5" xfId="28878" xr:uid="{00000000-0005-0000-0000-00000D700000}"/>
    <cellStyle name="Output 2 2 3 13" xfId="28879" xr:uid="{00000000-0005-0000-0000-00000E700000}"/>
    <cellStyle name="Output 2 2 3 13 2" xfId="28880" xr:uid="{00000000-0005-0000-0000-00000F700000}"/>
    <cellStyle name="Output 2 2 3 13 3" xfId="28881" xr:uid="{00000000-0005-0000-0000-000010700000}"/>
    <cellStyle name="Output 2 2 3 13 4" xfId="28882" xr:uid="{00000000-0005-0000-0000-000011700000}"/>
    <cellStyle name="Output 2 2 3 13 5" xfId="28883" xr:uid="{00000000-0005-0000-0000-000012700000}"/>
    <cellStyle name="Output 2 2 3 14" xfId="28884" xr:uid="{00000000-0005-0000-0000-000013700000}"/>
    <cellStyle name="Output 2 2 3 14 2" xfId="28885" xr:uid="{00000000-0005-0000-0000-000014700000}"/>
    <cellStyle name="Output 2 2 3 14 3" xfId="28886" xr:uid="{00000000-0005-0000-0000-000015700000}"/>
    <cellStyle name="Output 2 2 3 14 4" xfId="28887" xr:uid="{00000000-0005-0000-0000-000016700000}"/>
    <cellStyle name="Output 2 2 3 14 5" xfId="28888" xr:uid="{00000000-0005-0000-0000-000017700000}"/>
    <cellStyle name="Output 2 2 3 15" xfId="28889" xr:uid="{00000000-0005-0000-0000-000018700000}"/>
    <cellStyle name="Output 2 2 3 15 2" xfId="28890" xr:uid="{00000000-0005-0000-0000-000019700000}"/>
    <cellStyle name="Output 2 2 3 15 3" xfId="28891" xr:uid="{00000000-0005-0000-0000-00001A700000}"/>
    <cellStyle name="Output 2 2 3 15 4" xfId="28892" xr:uid="{00000000-0005-0000-0000-00001B700000}"/>
    <cellStyle name="Output 2 2 3 15 5" xfId="28893" xr:uid="{00000000-0005-0000-0000-00001C700000}"/>
    <cellStyle name="Output 2 2 3 16" xfId="28894" xr:uid="{00000000-0005-0000-0000-00001D700000}"/>
    <cellStyle name="Output 2 2 3 16 2" xfId="28895" xr:uid="{00000000-0005-0000-0000-00001E700000}"/>
    <cellStyle name="Output 2 2 3 16 3" xfId="28896" xr:uid="{00000000-0005-0000-0000-00001F700000}"/>
    <cellStyle name="Output 2 2 3 16 4" xfId="28897" xr:uid="{00000000-0005-0000-0000-000020700000}"/>
    <cellStyle name="Output 2 2 3 16 5" xfId="28898" xr:uid="{00000000-0005-0000-0000-000021700000}"/>
    <cellStyle name="Output 2 2 3 17" xfId="28899" xr:uid="{00000000-0005-0000-0000-000022700000}"/>
    <cellStyle name="Output 2 2 3 17 2" xfId="28900" xr:uid="{00000000-0005-0000-0000-000023700000}"/>
    <cellStyle name="Output 2 2 3 17 3" xfId="28901" xr:uid="{00000000-0005-0000-0000-000024700000}"/>
    <cellStyle name="Output 2 2 3 17 4" xfId="28902" xr:uid="{00000000-0005-0000-0000-000025700000}"/>
    <cellStyle name="Output 2 2 3 17 5" xfId="28903" xr:uid="{00000000-0005-0000-0000-000026700000}"/>
    <cellStyle name="Output 2 2 3 18" xfId="28904" xr:uid="{00000000-0005-0000-0000-000027700000}"/>
    <cellStyle name="Output 2 2 3 2" xfId="28905" xr:uid="{00000000-0005-0000-0000-000028700000}"/>
    <cellStyle name="Output 2 2 3 2 10" xfId="28906" xr:uid="{00000000-0005-0000-0000-000029700000}"/>
    <cellStyle name="Output 2 2 3 2 10 2" xfId="28907" xr:uid="{00000000-0005-0000-0000-00002A700000}"/>
    <cellStyle name="Output 2 2 3 2 10 3" xfId="28908" xr:uid="{00000000-0005-0000-0000-00002B700000}"/>
    <cellStyle name="Output 2 2 3 2 10 4" xfId="28909" xr:uid="{00000000-0005-0000-0000-00002C700000}"/>
    <cellStyle name="Output 2 2 3 2 10 5" xfId="28910" xr:uid="{00000000-0005-0000-0000-00002D700000}"/>
    <cellStyle name="Output 2 2 3 2 11" xfId="28911" xr:uid="{00000000-0005-0000-0000-00002E700000}"/>
    <cellStyle name="Output 2 2 3 2 11 2" xfId="28912" xr:uid="{00000000-0005-0000-0000-00002F700000}"/>
    <cellStyle name="Output 2 2 3 2 11 3" xfId="28913" xr:uid="{00000000-0005-0000-0000-000030700000}"/>
    <cellStyle name="Output 2 2 3 2 11 4" xfId="28914" xr:uid="{00000000-0005-0000-0000-000031700000}"/>
    <cellStyle name="Output 2 2 3 2 11 5" xfId="28915" xr:uid="{00000000-0005-0000-0000-000032700000}"/>
    <cellStyle name="Output 2 2 3 2 12" xfId="28916" xr:uid="{00000000-0005-0000-0000-000033700000}"/>
    <cellStyle name="Output 2 2 3 2 12 2" xfId="28917" xr:uid="{00000000-0005-0000-0000-000034700000}"/>
    <cellStyle name="Output 2 2 3 2 12 3" xfId="28918" xr:uid="{00000000-0005-0000-0000-000035700000}"/>
    <cellStyle name="Output 2 2 3 2 12 4" xfId="28919" xr:uid="{00000000-0005-0000-0000-000036700000}"/>
    <cellStyle name="Output 2 2 3 2 12 5" xfId="28920" xr:uid="{00000000-0005-0000-0000-000037700000}"/>
    <cellStyle name="Output 2 2 3 2 13" xfId="28921" xr:uid="{00000000-0005-0000-0000-000038700000}"/>
    <cellStyle name="Output 2 2 3 2 13 2" xfId="28922" xr:uid="{00000000-0005-0000-0000-000039700000}"/>
    <cellStyle name="Output 2 2 3 2 13 3" xfId="28923" xr:uid="{00000000-0005-0000-0000-00003A700000}"/>
    <cellStyle name="Output 2 2 3 2 13 4" xfId="28924" xr:uid="{00000000-0005-0000-0000-00003B700000}"/>
    <cellStyle name="Output 2 2 3 2 13 5" xfId="28925" xr:uid="{00000000-0005-0000-0000-00003C700000}"/>
    <cellStyle name="Output 2 2 3 2 14" xfId="28926" xr:uid="{00000000-0005-0000-0000-00003D700000}"/>
    <cellStyle name="Output 2 2 3 2 14 2" xfId="28927" xr:uid="{00000000-0005-0000-0000-00003E700000}"/>
    <cellStyle name="Output 2 2 3 2 14 3" xfId="28928" xr:uid="{00000000-0005-0000-0000-00003F700000}"/>
    <cellStyle name="Output 2 2 3 2 14 4" xfId="28929" xr:uid="{00000000-0005-0000-0000-000040700000}"/>
    <cellStyle name="Output 2 2 3 2 14 5" xfId="28930" xr:uid="{00000000-0005-0000-0000-000041700000}"/>
    <cellStyle name="Output 2 2 3 2 15" xfId="28931" xr:uid="{00000000-0005-0000-0000-000042700000}"/>
    <cellStyle name="Output 2 2 3 2 15 2" xfId="28932" xr:uid="{00000000-0005-0000-0000-000043700000}"/>
    <cellStyle name="Output 2 2 3 2 15 3" xfId="28933" xr:uid="{00000000-0005-0000-0000-000044700000}"/>
    <cellStyle name="Output 2 2 3 2 15 4" xfId="28934" xr:uid="{00000000-0005-0000-0000-000045700000}"/>
    <cellStyle name="Output 2 2 3 2 15 5" xfId="28935" xr:uid="{00000000-0005-0000-0000-000046700000}"/>
    <cellStyle name="Output 2 2 3 2 16" xfId="28936" xr:uid="{00000000-0005-0000-0000-000047700000}"/>
    <cellStyle name="Output 2 2 3 2 16 2" xfId="28937" xr:uid="{00000000-0005-0000-0000-000048700000}"/>
    <cellStyle name="Output 2 2 3 2 16 3" xfId="28938" xr:uid="{00000000-0005-0000-0000-000049700000}"/>
    <cellStyle name="Output 2 2 3 2 16 4" xfId="28939" xr:uid="{00000000-0005-0000-0000-00004A700000}"/>
    <cellStyle name="Output 2 2 3 2 16 5" xfId="28940" xr:uid="{00000000-0005-0000-0000-00004B700000}"/>
    <cellStyle name="Output 2 2 3 2 17" xfId="28941" xr:uid="{00000000-0005-0000-0000-00004C700000}"/>
    <cellStyle name="Output 2 2 3 2 17 2" xfId="28942" xr:uid="{00000000-0005-0000-0000-00004D700000}"/>
    <cellStyle name="Output 2 2 3 2 17 3" xfId="28943" xr:uid="{00000000-0005-0000-0000-00004E700000}"/>
    <cellStyle name="Output 2 2 3 2 17 4" xfId="28944" xr:uid="{00000000-0005-0000-0000-00004F700000}"/>
    <cellStyle name="Output 2 2 3 2 17 5" xfId="28945" xr:uid="{00000000-0005-0000-0000-000050700000}"/>
    <cellStyle name="Output 2 2 3 2 18" xfId="28946" xr:uid="{00000000-0005-0000-0000-000051700000}"/>
    <cellStyle name="Output 2 2 3 2 18 2" xfId="28947" xr:uid="{00000000-0005-0000-0000-000052700000}"/>
    <cellStyle name="Output 2 2 3 2 18 3" xfId="28948" xr:uid="{00000000-0005-0000-0000-000053700000}"/>
    <cellStyle name="Output 2 2 3 2 18 4" xfId="28949" xr:uid="{00000000-0005-0000-0000-000054700000}"/>
    <cellStyle name="Output 2 2 3 2 18 5" xfId="28950" xr:uid="{00000000-0005-0000-0000-000055700000}"/>
    <cellStyle name="Output 2 2 3 2 19" xfId="28951" xr:uid="{00000000-0005-0000-0000-000056700000}"/>
    <cellStyle name="Output 2 2 3 2 2" xfId="28952" xr:uid="{00000000-0005-0000-0000-000057700000}"/>
    <cellStyle name="Output 2 2 3 2 2 10" xfId="28953" xr:uid="{00000000-0005-0000-0000-000058700000}"/>
    <cellStyle name="Output 2 2 3 2 2 10 2" xfId="28954" xr:uid="{00000000-0005-0000-0000-000059700000}"/>
    <cellStyle name="Output 2 2 3 2 2 10 3" xfId="28955" xr:uid="{00000000-0005-0000-0000-00005A700000}"/>
    <cellStyle name="Output 2 2 3 2 2 10 4" xfId="28956" xr:uid="{00000000-0005-0000-0000-00005B700000}"/>
    <cellStyle name="Output 2 2 3 2 2 10 5" xfId="28957" xr:uid="{00000000-0005-0000-0000-00005C700000}"/>
    <cellStyle name="Output 2 2 3 2 2 11" xfId="28958" xr:uid="{00000000-0005-0000-0000-00005D700000}"/>
    <cellStyle name="Output 2 2 3 2 2 11 2" xfId="28959" xr:uid="{00000000-0005-0000-0000-00005E700000}"/>
    <cellStyle name="Output 2 2 3 2 2 11 3" xfId="28960" xr:uid="{00000000-0005-0000-0000-00005F700000}"/>
    <cellStyle name="Output 2 2 3 2 2 11 4" xfId="28961" xr:uid="{00000000-0005-0000-0000-000060700000}"/>
    <cellStyle name="Output 2 2 3 2 2 11 5" xfId="28962" xr:uid="{00000000-0005-0000-0000-000061700000}"/>
    <cellStyle name="Output 2 2 3 2 2 12" xfId="28963" xr:uid="{00000000-0005-0000-0000-000062700000}"/>
    <cellStyle name="Output 2 2 3 2 2 12 2" xfId="28964" xr:uid="{00000000-0005-0000-0000-000063700000}"/>
    <cellStyle name="Output 2 2 3 2 2 12 3" xfId="28965" xr:uid="{00000000-0005-0000-0000-000064700000}"/>
    <cellStyle name="Output 2 2 3 2 2 12 4" xfId="28966" xr:uid="{00000000-0005-0000-0000-000065700000}"/>
    <cellStyle name="Output 2 2 3 2 2 12 5" xfId="28967" xr:uid="{00000000-0005-0000-0000-000066700000}"/>
    <cellStyle name="Output 2 2 3 2 2 13" xfId="28968" xr:uid="{00000000-0005-0000-0000-000067700000}"/>
    <cellStyle name="Output 2 2 3 2 2 13 2" xfId="28969" xr:uid="{00000000-0005-0000-0000-000068700000}"/>
    <cellStyle name="Output 2 2 3 2 2 13 3" xfId="28970" xr:uid="{00000000-0005-0000-0000-000069700000}"/>
    <cellStyle name="Output 2 2 3 2 2 13 4" xfId="28971" xr:uid="{00000000-0005-0000-0000-00006A700000}"/>
    <cellStyle name="Output 2 2 3 2 2 13 5" xfId="28972" xr:uid="{00000000-0005-0000-0000-00006B700000}"/>
    <cellStyle name="Output 2 2 3 2 2 14" xfId="28973" xr:uid="{00000000-0005-0000-0000-00006C700000}"/>
    <cellStyle name="Output 2 2 3 2 2 14 2" xfId="28974" xr:uid="{00000000-0005-0000-0000-00006D700000}"/>
    <cellStyle name="Output 2 2 3 2 2 14 3" xfId="28975" xr:uid="{00000000-0005-0000-0000-00006E700000}"/>
    <cellStyle name="Output 2 2 3 2 2 14 4" xfId="28976" xr:uid="{00000000-0005-0000-0000-00006F700000}"/>
    <cellStyle name="Output 2 2 3 2 2 14 5" xfId="28977" xr:uid="{00000000-0005-0000-0000-000070700000}"/>
    <cellStyle name="Output 2 2 3 2 2 15" xfId="28978" xr:uid="{00000000-0005-0000-0000-000071700000}"/>
    <cellStyle name="Output 2 2 3 2 2 15 2" xfId="28979" xr:uid="{00000000-0005-0000-0000-000072700000}"/>
    <cellStyle name="Output 2 2 3 2 2 15 3" xfId="28980" xr:uid="{00000000-0005-0000-0000-000073700000}"/>
    <cellStyle name="Output 2 2 3 2 2 15 4" xfId="28981" xr:uid="{00000000-0005-0000-0000-000074700000}"/>
    <cellStyle name="Output 2 2 3 2 2 15 5" xfId="28982" xr:uid="{00000000-0005-0000-0000-000075700000}"/>
    <cellStyle name="Output 2 2 3 2 2 16" xfId="28983" xr:uid="{00000000-0005-0000-0000-000076700000}"/>
    <cellStyle name="Output 2 2 3 2 2 16 2" xfId="28984" xr:uid="{00000000-0005-0000-0000-000077700000}"/>
    <cellStyle name="Output 2 2 3 2 2 16 3" xfId="28985" xr:uid="{00000000-0005-0000-0000-000078700000}"/>
    <cellStyle name="Output 2 2 3 2 2 16 4" xfId="28986" xr:uid="{00000000-0005-0000-0000-000079700000}"/>
    <cellStyle name="Output 2 2 3 2 2 16 5" xfId="28987" xr:uid="{00000000-0005-0000-0000-00007A700000}"/>
    <cellStyle name="Output 2 2 3 2 2 17" xfId="28988" xr:uid="{00000000-0005-0000-0000-00007B700000}"/>
    <cellStyle name="Output 2 2 3 2 2 17 2" xfId="28989" xr:uid="{00000000-0005-0000-0000-00007C700000}"/>
    <cellStyle name="Output 2 2 3 2 2 17 3" xfId="28990" xr:uid="{00000000-0005-0000-0000-00007D700000}"/>
    <cellStyle name="Output 2 2 3 2 2 17 4" xfId="28991" xr:uid="{00000000-0005-0000-0000-00007E700000}"/>
    <cellStyle name="Output 2 2 3 2 2 17 5" xfId="28992" xr:uid="{00000000-0005-0000-0000-00007F700000}"/>
    <cellStyle name="Output 2 2 3 2 2 18" xfId="28993" xr:uid="{00000000-0005-0000-0000-000080700000}"/>
    <cellStyle name="Output 2 2 3 2 2 18 2" xfId="28994" xr:uid="{00000000-0005-0000-0000-000081700000}"/>
    <cellStyle name="Output 2 2 3 2 2 18 3" xfId="28995" xr:uid="{00000000-0005-0000-0000-000082700000}"/>
    <cellStyle name="Output 2 2 3 2 2 18 4" xfId="28996" xr:uid="{00000000-0005-0000-0000-000083700000}"/>
    <cellStyle name="Output 2 2 3 2 2 18 5" xfId="28997" xr:uid="{00000000-0005-0000-0000-000084700000}"/>
    <cellStyle name="Output 2 2 3 2 2 19" xfId="28998" xr:uid="{00000000-0005-0000-0000-000085700000}"/>
    <cellStyle name="Output 2 2 3 2 2 2" xfId="28999" xr:uid="{00000000-0005-0000-0000-000086700000}"/>
    <cellStyle name="Output 2 2 3 2 2 2 2" xfId="29000" xr:uid="{00000000-0005-0000-0000-000087700000}"/>
    <cellStyle name="Output 2 2 3 2 2 2 2 2" xfId="29001" xr:uid="{00000000-0005-0000-0000-000088700000}"/>
    <cellStyle name="Output 2 2 3 2 2 2 2 3" xfId="29002" xr:uid="{00000000-0005-0000-0000-000089700000}"/>
    <cellStyle name="Output 2 2 3 2 2 2 2 4" xfId="29003" xr:uid="{00000000-0005-0000-0000-00008A700000}"/>
    <cellStyle name="Output 2 2 3 2 2 2 2 5" xfId="29004" xr:uid="{00000000-0005-0000-0000-00008B700000}"/>
    <cellStyle name="Output 2 2 3 2 2 2 2 6" xfId="29005" xr:uid="{00000000-0005-0000-0000-00008C700000}"/>
    <cellStyle name="Output 2 2 3 2 2 2 2 7" xfId="29006" xr:uid="{00000000-0005-0000-0000-00008D700000}"/>
    <cellStyle name="Output 2 2 3 2 2 2 3" xfId="29007" xr:uid="{00000000-0005-0000-0000-00008E700000}"/>
    <cellStyle name="Output 2 2 3 2 2 2 4" xfId="29008" xr:uid="{00000000-0005-0000-0000-00008F700000}"/>
    <cellStyle name="Output 2 2 3 2 2 2 5" xfId="29009" xr:uid="{00000000-0005-0000-0000-000090700000}"/>
    <cellStyle name="Output 2 2 3 2 2 3" xfId="29010" xr:uid="{00000000-0005-0000-0000-000091700000}"/>
    <cellStyle name="Output 2 2 3 2 2 3 2" xfId="29011" xr:uid="{00000000-0005-0000-0000-000092700000}"/>
    <cellStyle name="Output 2 2 3 2 2 3 2 2" xfId="29012" xr:uid="{00000000-0005-0000-0000-000093700000}"/>
    <cellStyle name="Output 2 2 3 2 2 3 2 3" xfId="29013" xr:uid="{00000000-0005-0000-0000-000094700000}"/>
    <cellStyle name="Output 2 2 3 2 2 3 2 4" xfId="29014" xr:uid="{00000000-0005-0000-0000-000095700000}"/>
    <cellStyle name="Output 2 2 3 2 2 3 2 5" xfId="29015" xr:uid="{00000000-0005-0000-0000-000096700000}"/>
    <cellStyle name="Output 2 2 3 2 2 3 2 6" xfId="29016" xr:uid="{00000000-0005-0000-0000-000097700000}"/>
    <cellStyle name="Output 2 2 3 2 2 3 2 7" xfId="29017" xr:uid="{00000000-0005-0000-0000-000098700000}"/>
    <cellStyle name="Output 2 2 3 2 2 3 3" xfId="29018" xr:uid="{00000000-0005-0000-0000-000099700000}"/>
    <cellStyle name="Output 2 2 3 2 2 3 4" xfId="29019" xr:uid="{00000000-0005-0000-0000-00009A700000}"/>
    <cellStyle name="Output 2 2 3 2 2 3 5" xfId="29020" xr:uid="{00000000-0005-0000-0000-00009B700000}"/>
    <cellStyle name="Output 2 2 3 2 2 4" xfId="29021" xr:uid="{00000000-0005-0000-0000-00009C700000}"/>
    <cellStyle name="Output 2 2 3 2 2 4 2" xfId="29022" xr:uid="{00000000-0005-0000-0000-00009D700000}"/>
    <cellStyle name="Output 2 2 3 2 2 4 2 2" xfId="29023" xr:uid="{00000000-0005-0000-0000-00009E700000}"/>
    <cellStyle name="Output 2 2 3 2 2 4 2 3" xfId="29024" xr:uid="{00000000-0005-0000-0000-00009F700000}"/>
    <cellStyle name="Output 2 2 3 2 2 4 2 4" xfId="29025" xr:uid="{00000000-0005-0000-0000-0000A0700000}"/>
    <cellStyle name="Output 2 2 3 2 2 4 2 5" xfId="29026" xr:uid="{00000000-0005-0000-0000-0000A1700000}"/>
    <cellStyle name="Output 2 2 3 2 2 4 2 6" xfId="29027" xr:uid="{00000000-0005-0000-0000-0000A2700000}"/>
    <cellStyle name="Output 2 2 3 2 2 4 2 7" xfId="29028" xr:uid="{00000000-0005-0000-0000-0000A3700000}"/>
    <cellStyle name="Output 2 2 3 2 2 4 3" xfId="29029" xr:uid="{00000000-0005-0000-0000-0000A4700000}"/>
    <cellStyle name="Output 2 2 3 2 2 4 4" xfId="29030" xr:uid="{00000000-0005-0000-0000-0000A5700000}"/>
    <cellStyle name="Output 2 2 3 2 2 4 5" xfId="29031" xr:uid="{00000000-0005-0000-0000-0000A6700000}"/>
    <cellStyle name="Output 2 2 3 2 2 5" xfId="29032" xr:uid="{00000000-0005-0000-0000-0000A7700000}"/>
    <cellStyle name="Output 2 2 3 2 2 5 2" xfId="29033" xr:uid="{00000000-0005-0000-0000-0000A8700000}"/>
    <cellStyle name="Output 2 2 3 2 2 5 3" xfId="29034" xr:uid="{00000000-0005-0000-0000-0000A9700000}"/>
    <cellStyle name="Output 2 2 3 2 2 5 4" xfId="29035" xr:uid="{00000000-0005-0000-0000-0000AA700000}"/>
    <cellStyle name="Output 2 2 3 2 2 5 5" xfId="29036" xr:uid="{00000000-0005-0000-0000-0000AB700000}"/>
    <cellStyle name="Output 2 2 3 2 2 5 6" xfId="29037" xr:uid="{00000000-0005-0000-0000-0000AC700000}"/>
    <cellStyle name="Output 2 2 3 2 2 5 7" xfId="29038" xr:uid="{00000000-0005-0000-0000-0000AD700000}"/>
    <cellStyle name="Output 2 2 3 2 2 5 8" xfId="29039" xr:uid="{00000000-0005-0000-0000-0000AE700000}"/>
    <cellStyle name="Output 2 2 3 2 2 6" xfId="29040" xr:uid="{00000000-0005-0000-0000-0000AF700000}"/>
    <cellStyle name="Output 2 2 3 2 2 6 2" xfId="29041" xr:uid="{00000000-0005-0000-0000-0000B0700000}"/>
    <cellStyle name="Output 2 2 3 2 2 6 3" xfId="29042" xr:uid="{00000000-0005-0000-0000-0000B1700000}"/>
    <cellStyle name="Output 2 2 3 2 2 6 4" xfId="29043" xr:uid="{00000000-0005-0000-0000-0000B2700000}"/>
    <cellStyle name="Output 2 2 3 2 2 6 5" xfId="29044" xr:uid="{00000000-0005-0000-0000-0000B3700000}"/>
    <cellStyle name="Output 2 2 3 2 2 6 6" xfId="29045" xr:uid="{00000000-0005-0000-0000-0000B4700000}"/>
    <cellStyle name="Output 2 2 3 2 2 6 7" xfId="29046" xr:uid="{00000000-0005-0000-0000-0000B5700000}"/>
    <cellStyle name="Output 2 2 3 2 2 7" xfId="29047" xr:uid="{00000000-0005-0000-0000-0000B6700000}"/>
    <cellStyle name="Output 2 2 3 2 2 7 2" xfId="29048" xr:uid="{00000000-0005-0000-0000-0000B7700000}"/>
    <cellStyle name="Output 2 2 3 2 2 7 3" xfId="29049" xr:uid="{00000000-0005-0000-0000-0000B8700000}"/>
    <cellStyle name="Output 2 2 3 2 2 7 4" xfId="29050" xr:uid="{00000000-0005-0000-0000-0000B9700000}"/>
    <cellStyle name="Output 2 2 3 2 2 7 5" xfId="29051" xr:uid="{00000000-0005-0000-0000-0000BA700000}"/>
    <cellStyle name="Output 2 2 3 2 2 8" xfId="29052" xr:uid="{00000000-0005-0000-0000-0000BB700000}"/>
    <cellStyle name="Output 2 2 3 2 2 8 2" xfId="29053" xr:uid="{00000000-0005-0000-0000-0000BC700000}"/>
    <cellStyle name="Output 2 2 3 2 2 8 3" xfId="29054" xr:uid="{00000000-0005-0000-0000-0000BD700000}"/>
    <cellStyle name="Output 2 2 3 2 2 8 4" xfId="29055" xr:uid="{00000000-0005-0000-0000-0000BE700000}"/>
    <cellStyle name="Output 2 2 3 2 2 8 5" xfId="29056" xr:uid="{00000000-0005-0000-0000-0000BF700000}"/>
    <cellStyle name="Output 2 2 3 2 2 9" xfId="29057" xr:uid="{00000000-0005-0000-0000-0000C0700000}"/>
    <cellStyle name="Output 2 2 3 2 2 9 2" xfId="29058" xr:uid="{00000000-0005-0000-0000-0000C1700000}"/>
    <cellStyle name="Output 2 2 3 2 2 9 3" xfId="29059" xr:uid="{00000000-0005-0000-0000-0000C2700000}"/>
    <cellStyle name="Output 2 2 3 2 2 9 4" xfId="29060" xr:uid="{00000000-0005-0000-0000-0000C3700000}"/>
    <cellStyle name="Output 2 2 3 2 2 9 5" xfId="29061" xr:uid="{00000000-0005-0000-0000-0000C4700000}"/>
    <cellStyle name="Output 2 2 3 2 3" xfId="29062" xr:uid="{00000000-0005-0000-0000-0000C5700000}"/>
    <cellStyle name="Output 2 2 3 2 3 10" xfId="29063" xr:uid="{00000000-0005-0000-0000-0000C6700000}"/>
    <cellStyle name="Output 2 2 3 2 3 2" xfId="29064" xr:uid="{00000000-0005-0000-0000-0000C7700000}"/>
    <cellStyle name="Output 2 2 3 2 3 2 2" xfId="29065" xr:uid="{00000000-0005-0000-0000-0000C8700000}"/>
    <cellStyle name="Output 2 2 3 2 3 2 2 2" xfId="29066" xr:uid="{00000000-0005-0000-0000-0000C9700000}"/>
    <cellStyle name="Output 2 2 3 2 3 2 2 3" xfId="29067" xr:uid="{00000000-0005-0000-0000-0000CA700000}"/>
    <cellStyle name="Output 2 2 3 2 3 2 2 4" xfId="29068" xr:uid="{00000000-0005-0000-0000-0000CB700000}"/>
    <cellStyle name="Output 2 2 3 2 3 2 2 5" xfId="29069" xr:uid="{00000000-0005-0000-0000-0000CC700000}"/>
    <cellStyle name="Output 2 2 3 2 3 2 2 6" xfId="29070" xr:uid="{00000000-0005-0000-0000-0000CD700000}"/>
    <cellStyle name="Output 2 2 3 2 3 2 2 7" xfId="29071" xr:uid="{00000000-0005-0000-0000-0000CE700000}"/>
    <cellStyle name="Output 2 2 3 2 3 2 3" xfId="29072" xr:uid="{00000000-0005-0000-0000-0000CF700000}"/>
    <cellStyle name="Output 2 2 3 2 3 2 4" xfId="29073" xr:uid="{00000000-0005-0000-0000-0000D0700000}"/>
    <cellStyle name="Output 2 2 3 2 3 3" xfId="29074" xr:uid="{00000000-0005-0000-0000-0000D1700000}"/>
    <cellStyle name="Output 2 2 3 2 3 3 2" xfId="29075" xr:uid="{00000000-0005-0000-0000-0000D2700000}"/>
    <cellStyle name="Output 2 2 3 2 3 3 2 2" xfId="29076" xr:uid="{00000000-0005-0000-0000-0000D3700000}"/>
    <cellStyle name="Output 2 2 3 2 3 3 2 3" xfId="29077" xr:uid="{00000000-0005-0000-0000-0000D4700000}"/>
    <cellStyle name="Output 2 2 3 2 3 3 2 4" xfId="29078" xr:uid="{00000000-0005-0000-0000-0000D5700000}"/>
    <cellStyle name="Output 2 2 3 2 3 3 2 5" xfId="29079" xr:uid="{00000000-0005-0000-0000-0000D6700000}"/>
    <cellStyle name="Output 2 2 3 2 3 3 2 6" xfId="29080" xr:uid="{00000000-0005-0000-0000-0000D7700000}"/>
    <cellStyle name="Output 2 2 3 2 3 3 2 7" xfId="29081" xr:uid="{00000000-0005-0000-0000-0000D8700000}"/>
    <cellStyle name="Output 2 2 3 2 3 3 3" xfId="29082" xr:uid="{00000000-0005-0000-0000-0000D9700000}"/>
    <cellStyle name="Output 2 2 3 2 3 3 4" xfId="29083" xr:uid="{00000000-0005-0000-0000-0000DA700000}"/>
    <cellStyle name="Output 2 2 3 2 3 4" xfId="29084" xr:uid="{00000000-0005-0000-0000-0000DB700000}"/>
    <cellStyle name="Output 2 2 3 2 3 4 2" xfId="29085" xr:uid="{00000000-0005-0000-0000-0000DC700000}"/>
    <cellStyle name="Output 2 2 3 2 3 4 2 2" xfId="29086" xr:uid="{00000000-0005-0000-0000-0000DD700000}"/>
    <cellStyle name="Output 2 2 3 2 3 4 2 3" xfId="29087" xr:uid="{00000000-0005-0000-0000-0000DE700000}"/>
    <cellStyle name="Output 2 2 3 2 3 4 2 4" xfId="29088" xr:uid="{00000000-0005-0000-0000-0000DF700000}"/>
    <cellStyle name="Output 2 2 3 2 3 4 2 5" xfId="29089" xr:uid="{00000000-0005-0000-0000-0000E0700000}"/>
    <cellStyle name="Output 2 2 3 2 3 4 2 6" xfId="29090" xr:uid="{00000000-0005-0000-0000-0000E1700000}"/>
    <cellStyle name="Output 2 2 3 2 3 4 2 7" xfId="29091" xr:uid="{00000000-0005-0000-0000-0000E2700000}"/>
    <cellStyle name="Output 2 2 3 2 3 4 3" xfId="29092" xr:uid="{00000000-0005-0000-0000-0000E3700000}"/>
    <cellStyle name="Output 2 2 3 2 3 4 4" xfId="29093" xr:uid="{00000000-0005-0000-0000-0000E4700000}"/>
    <cellStyle name="Output 2 2 3 2 3 5" xfId="29094" xr:uid="{00000000-0005-0000-0000-0000E5700000}"/>
    <cellStyle name="Output 2 2 3 2 3 5 2" xfId="29095" xr:uid="{00000000-0005-0000-0000-0000E6700000}"/>
    <cellStyle name="Output 2 2 3 2 3 5 3" xfId="29096" xr:uid="{00000000-0005-0000-0000-0000E7700000}"/>
    <cellStyle name="Output 2 2 3 2 3 5 4" xfId="29097" xr:uid="{00000000-0005-0000-0000-0000E8700000}"/>
    <cellStyle name="Output 2 2 3 2 3 5 5" xfId="29098" xr:uid="{00000000-0005-0000-0000-0000E9700000}"/>
    <cellStyle name="Output 2 2 3 2 3 5 6" xfId="29099" xr:uid="{00000000-0005-0000-0000-0000EA700000}"/>
    <cellStyle name="Output 2 2 3 2 3 5 7" xfId="29100" xr:uid="{00000000-0005-0000-0000-0000EB700000}"/>
    <cellStyle name="Output 2 2 3 2 3 5 8" xfId="29101" xr:uid="{00000000-0005-0000-0000-0000EC700000}"/>
    <cellStyle name="Output 2 2 3 2 3 6" xfId="29102" xr:uid="{00000000-0005-0000-0000-0000ED700000}"/>
    <cellStyle name="Output 2 2 3 2 3 6 2" xfId="29103" xr:uid="{00000000-0005-0000-0000-0000EE700000}"/>
    <cellStyle name="Output 2 2 3 2 3 6 3" xfId="29104" xr:uid="{00000000-0005-0000-0000-0000EF700000}"/>
    <cellStyle name="Output 2 2 3 2 3 6 4" xfId="29105" xr:uid="{00000000-0005-0000-0000-0000F0700000}"/>
    <cellStyle name="Output 2 2 3 2 3 6 5" xfId="29106" xr:uid="{00000000-0005-0000-0000-0000F1700000}"/>
    <cellStyle name="Output 2 2 3 2 3 6 6" xfId="29107" xr:uid="{00000000-0005-0000-0000-0000F2700000}"/>
    <cellStyle name="Output 2 2 3 2 3 6 7" xfId="29108" xr:uid="{00000000-0005-0000-0000-0000F3700000}"/>
    <cellStyle name="Output 2 2 3 2 3 7" xfId="29109" xr:uid="{00000000-0005-0000-0000-0000F4700000}"/>
    <cellStyle name="Output 2 2 3 2 3 8" xfId="29110" xr:uid="{00000000-0005-0000-0000-0000F5700000}"/>
    <cellStyle name="Output 2 2 3 2 3 9" xfId="29111" xr:uid="{00000000-0005-0000-0000-0000F6700000}"/>
    <cellStyle name="Output 2 2 3 2 4" xfId="29112" xr:uid="{00000000-0005-0000-0000-0000F7700000}"/>
    <cellStyle name="Output 2 2 3 2 4 2" xfId="29113" xr:uid="{00000000-0005-0000-0000-0000F8700000}"/>
    <cellStyle name="Output 2 2 3 2 4 2 2" xfId="29114" xr:uid="{00000000-0005-0000-0000-0000F9700000}"/>
    <cellStyle name="Output 2 2 3 2 4 2 3" xfId="29115" xr:uid="{00000000-0005-0000-0000-0000FA700000}"/>
    <cellStyle name="Output 2 2 3 2 4 2 4" xfId="29116" xr:uid="{00000000-0005-0000-0000-0000FB700000}"/>
    <cellStyle name="Output 2 2 3 2 4 2 5" xfId="29117" xr:uid="{00000000-0005-0000-0000-0000FC700000}"/>
    <cellStyle name="Output 2 2 3 2 4 2 6" xfId="29118" xr:uid="{00000000-0005-0000-0000-0000FD700000}"/>
    <cellStyle name="Output 2 2 3 2 4 2 7" xfId="29119" xr:uid="{00000000-0005-0000-0000-0000FE700000}"/>
    <cellStyle name="Output 2 2 3 2 4 3" xfId="29120" xr:uid="{00000000-0005-0000-0000-0000FF700000}"/>
    <cellStyle name="Output 2 2 3 2 4 4" xfId="29121" xr:uid="{00000000-0005-0000-0000-000000710000}"/>
    <cellStyle name="Output 2 2 3 2 4 5" xfId="29122" xr:uid="{00000000-0005-0000-0000-000001710000}"/>
    <cellStyle name="Output 2 2 3 2 5" xfId="29123" xr:uid="{00000000-0005-0000-0000-000002710000}"/>
    <cellStyle name="Output 2 2 3 2 5 2" xfId="29124" xr:uid="{00000000-0005-0000-0000-000003710000}"/>
    <cellStyle name="Output 2 2 3 2 5 2 2" xfId="29125" xr:uid="{00000000-0005-0000-0000-000004710000}"/>
    <cellStyle name="Output 2 2 3 2 5 2 3" xfId="29126" xr:uid="{00000000-0005-0000-0000-000005710000}"/>
    <cellStyle name="Output 2 2 3 2 5 2 4" xfId="29127" xr:uid="{00000000-0005-0000-0000-000006710000}"/>
    <cellStyle name="Output 2 2 3 2 5 2 5" xfId="29128" xr:uid="{00000000-0005-0000-0000-000007710000}"/>
    <cellStyle name="Output 2 2 3 2 5 2 6" xfId="29129" xr:uid="{00000000-0005-0000-0000-000008710000}"/>
    <cellStyle name="Output 2 2 3 2 5 2 7" xfId="29130" xr:uid="{00000000-0005-0000-0000-000009710000}"/>
    <cellStyle name="Output 2 2 3 2 5 3" xfId="29131" xr:uid="{00000000-0005-0000-0000-00000A710000}"/>
    <cellStyle name="Output 2 2 3 2 5 4" xfId="29132" xr:uid="{00000000-0005-0000-0000-00000B710000}"/>
    <cellStyle name="Output 2 2 3 2 5 5" xfId="29133" xr:uid="{00000000-0005-0000-0000-00000C710000}"/>
    <cellStyle name="Output 2 2 3 2 6" xfId="29134" xr:uid="{00000000-0005-0000-0000-00000D710000}"/>
    <cellStyle name="Output 2 2 3 2 6 2" xfId="29135" xr:uid="{00000000-0005-0000-0000-00000E710000}"/>
    <cellStyle name="Output 2 2 3 2 6 2 2" xfId="29136" xr:uid="{00000000-0005-0000-0000-00000F710000}"/>
    <cellStyle name="Output 2 2 3 2 6 2 3" xfId="29137" xr:uid="{00000000-0005-0000-0000-000010710000}"/>
    <cellStyle name="Output 2 2 3 2 6 2 4" xfId="29138" xr:uid="{00000000-0005-0000-0000-000011710000}"/>
    <cellStyle name="Output 2 2 3 2 6 2 5" xfId="29139" xr:uid="{00000000-0005-0000-0000-000012710000}"/>
    <cellStyle name="Output 2 2 3 2 6 2 6" xfId="29140" xr:uid="{00000000-0005-0000-0000-000013710000}"/>
    <cellStyle name="Output 2 2 3 2 6 2 7" xfId="29141" xr:uid="{00000000-0005-0000-0000-000014710000}"/>
    <cellStyle name="Output 2 2 3 2 6 3" xfId="29142" xr:uid="{00000000-0005-0000-0000-000015710000}"/>
    <cellStyle name="Output 2 2 3 2 6 4" xfId="29143" xr:uid="{00000000-0005-0000-0000-000016710000}"/>
    <cellStyle name="Output 2 2 3 2 6 5" xfId="29144" xr:uid="{00000000-0005-0000-0000-000017710000}"/>
    <cellStyle name="Output 2 2 3 2 7" xfId="29145" xr:uid="{00000000-0005-0000-0000-000018710000}"/>
    <cellStyle name="Output 2 2 3 2 7 2" xfId="29146" xr:uid="{00000000-0005-0000-0000-000019710000}"/>
    <cellStyle name="Output 2 2 3 2 7 2 2" xfId="29147" xr:uid="{00000000-0005-0000-0000-00001A710000}"/>
    <cellStyle name="Output 2 2 3 2 7 2 3" xfId="29148" xr:uid="{00000000-0005-0000-0000-00001B710000}"/>
    <cellStyle name="Output 2 2 3 2 7 2 4" xfId="29149" xr:uid="{00000000-0005-0000-0000-00001C710000}"/>
    <cellStyle name="Output 2 2 3 2 7 2 5" xfId="29150" xr:uid="{00000000-0005-0000-0000-00001D710000}"/>
    <cellStyle name="Output 2 2 3 2 7 2 6" xfId="29151" xr:uid="{00000000-0005-0000-0000-00001E710000}"/>
    <cellStyle name="Output 2 2 3 2 7 2 7" xfId="29152" xr:uid="{00000000-0005-0000-0000-00001F710000}"/>
    <cellStyle name="Output 2 2 3 2 7 3" xfId="29153" xr:uid="{00000000-0005-0000-0000-000020710000}"/>
    <cellStyle name="Output 2 2 3 2 7 4" xfId="29154" xr:uid="{00000000-0005-0000-0000-000021710000}"/>
    <cellStyle name="Output 2 2 3 2 7 5" xfId="29155" xr:uid="{00000000-0005-0000-0000-000022710000}"/>
    <cellStyle name="Output 2 2 3 2 8" xfId="29156" xr:uid="{00000000-0005-0000-0000-000023710000}"/>
    <cellStyle name="Output 2 2 3 2 8 2" xfId="29157" xr:uid="{00000000-0005-0000-0000-000024710000}"/>
    <cellStyle name="Output 2 2 3 2 8 3" xfId="29158" xr:uid="{00000000-0005-0000-0000-000025710000}"/>
    <cellStyle name="Output 2 2 3 2 8 4" xfId="29159" xr:uid="{00000000-0005-0000-0000-000026710000}"/>
    <cellStyle name="Output 2 2 3 2 8 5" xfId="29160" xr:uid="{00000000-0005-0000-0000-000027710000}"/>
    <cellStyle name="Output 2 2 3 2 8 6" xfId="29161" xr:uid="{00000000-0005-0000-0000-000028710000}"/>
    <cellStyle name="Output 2 2 3 2 8 7" xfId="29162" xr:uid="{00000000-0005-0000-0000-000029710000}"/>
    <cellStyle name="Output 2 2 3 2 8 8" xfId="29163" xr:uid="{00000000-0005-0000-0000-00002A710000}"/>
    <cellStyle name="Output 2 2 3 2 9" xfId="29164" xr:uid="{00000000-0005-0000-0000-00002B710000}"/>
    <cellStyle name="Output 2 2 3 2 9 2" xfId="29165" xr:uid="{00000000-0005-0000-0000-00002C710000}"/>
    <cellStyle name="Output 2 2 3 2 9 3" xfId="29166" xr:uid="{00000000-0005-0000-0000-00002D710000}"/>
    <cellStyle name="Output 2 2 3 2 9 4" xfId="29167" xr:uid="{00000000-0005-0000-0000-00002E710000}"/>
    <cellStyle name="Output 2 2 3 2 9 5" xfId="29168" xr:uid="{00000000-0005-0000-0000-00002F710000}"/>
    <cellStyle name="Output 2 2 3 2 9 6" xfId="29169" xr:uid="{00000000-0005-0000-0000-000030710000}"/>
    <cellStyle name="Output 2 2 3 2 9 7" xfId="29170" xr:uid="{00000000-0005-0000-0000-000031710000}"/>
    <cellStyle name="Output 2 2 3 3" xfId="29171" xr:uid="{00000000-0005-0000-0000-000032710000}"/>
    <cellStyle name="Output 2 2 3 3 10" xfId="29172" xr:uid="{00000000-0005-0000-0000-000033710000}"/>
    <cellStyle name="Output 2 2 3 3 10 2" xfId="29173" xr:uid="{00000000-0005-0000-0000-000034710000}"/>
    <cellStyle name="Output 2 2 3 3 10 3" xfId="29174" xr:uid="{00000000-0005-0000-0000-000035710000}"/>
    <cellStyle name="Output 2 2 3 3 10 4" xfId="29175" xr:uid="{00000000-0005-0000-0000-000036710000}"/>
    <cellStyle name="Output 2 2 3 3 10 5" xfId="29176" xr:uid="{00000000-0005-0000-0000-000037710000}"/>
    <cellStyle name="Output 2 2 3 3 11" xfId="29177" xr:uid="{00000000-0005-0000-0000-000038710000}"/>
    <cellStyle name="Output 2 2 3 3 11 2" xfId="29178" xr:uid="{00000000-0005-0000-0000-000039710000}"/>
    <cellStyle name="Output 2 2 3 3 11 3" xfId="29179" xr:uid="{00000000-0005-0000-0000-00003A710000}"/>
    <cellStyle name="Output 2 2 3 3 11 4" xfId="29180" xr:uid="{00000000-0005-0000-0000-00003B710000}"/>
    <cellStyle name="Output 2 2 3 3 11 5" xfId="29181" xr:uid="{00000000-0005-0000-0000-00003C710000}"/>
    <cellStyle name="Output 2 2 3 3 12" xfId="29182" xr:uid="{00000000-0005-0000-0000-00003D710000}"/>
    <cellStyle name="Output 2 2 3 3 12 2" xfId="29183" xr:uid="{00000000-0005-0000-0000-00003E710000}"/>
    <cellStyle name="Output 2 2 3 3 12 3" xfId="29184" xr:uid="{00000000-0005-0000-0000-00003F710000}"/>
    <cellStyle name="Output 2 2 3 3 12 4" xfId="29185" xr:uid="{00000000-0005-0000-0000-000040710000}"/>
    <cellStyle name="Output 2 2 3 3 12 5" xfId="29186" xr:uid="{00000000-0005-0000-0000-000041710000}"/>
    <cellStyle name="Output 2 2 3 3 13" xfId="29187" xr:uid="{00000000-0005-0000-0000-000042710000}"/>
    <cellStyle name="Output 2 2 3 3 13 2" xfId="29188" xr:uid="{00000000-0005-0000-0000-000043710000}"/>
    <cellStyle name="Output 2 2 3 3 13 3" xfId="29189" xr:uid="{00000000-0005-0000-0000-000044710000}"/>
    <cellStyle name="Output 2 2 3 3 13 4" xfId="29190" xr:uid="{00000000-0005-0000-0000-000045710000}"/>
    <cellStyle name="Output 2 2 3 3 13 5" xfId="29191" xr:uid="{00000000-0005-0000-0000-000046710000}"/>
    <cellStyle name="Output 2 2 3 3 14" xfId="29192" xr:uid="{00000000-0005-0000-0000-000047710000}"/>
    <cellStyle name="Output 2 2 3 3 14 2" xfId="29193" xr:uid="{00000000-0005-0000-0000-000048710000}"/>
    <cellStyle name="Output 2 2 3 3 14 3" xfId="29194" xr:uid="{00000000-0005-0000-0000-000049710000}"/>
    <cellStyle name="Output 2 2 3 3 14 4" xfId="29195" xr:uid="{00000000-0005-0000-0000-00004A710000}"/>
    <cellStyle name="Output 2 2 3 3 14 5" xfId="29196" xr:uid="{00000000-0005-0000-0000-00004B710000}"/>
    <cellStyle name="Output 2 2 3 3 15" xfId="29197" xr:uid="{00000000-0005-0000-0000-00004C710000}"/>
    <cellStyle name="Output 2 2 3 3 15 2" xfId="29198" xr:uid="{00000000-0005-0000-0000-00004D710000}"/>
    <cellStyle name="Output 2 2 3 3 15 3" xfId="29199" xr:uid="{00000000-0005-0000-0000-00004E710000}"/>
    <cellStyle name="Output 2 2 3 3 15 4" xfId="29200" xr:uid="{00000000-0005-0000-0000-00004F710000}"/>
    <cellStyle name="Output 2 2 3 3 15 5" xfId="29201" xr:uid="{00000000-0005-0000-0000-000050710000}"/>
    <cellStyle name="Output 2 2 3 3 16" xfId="29202" xr:uid="{00000000-0005-0000-0000-000051710000}"/>
    <cellStyle name="Output 2 2 3 3 16 2" xfId="29203" xr:uid="{00000000-0005-0000-0000-000052710000}"/>
    <cellStyle name="Output 2 2 3 3 16 3" xfId="29204" xr:uid="{00000000-0005-0000-0000-000053710000}"/>
    <cellStyle name="Output 2 2 3 3 16 4" xfId="29205" xr:uid="{00000000-0005-0000-0000-000054710000}"/>
    <cellStyle name="Output 2 2 3 3 16 5" xfId="29206" xr:uid="{00000000-0005-0000-0000-000055710000}"/>
    <cellStyle name="Output 2 2 3 3 17" xfId="29207" xr:uid="{00000000-0005-0000-0000-000056710000}"/>
    <cellStyle name="Output 2 2 3 3 17 2" xfId="29208" xr:uid="{00000000-0005-0000-0000-000057710000}"/>
    <cellStyle name="Output 2 2 3 3 17 3" xfId="29209" xr:uid="{00000000-0005-0000-0000-000058710000}"/>
    <cellStyle name="Output 2 2 3 3 17 4" xfId="29210" xr:uid="{00000000-0005-0000-0000-000059710000}"/>
    <cellStyle name="Output 2 2 3 3 17 5" xfId="29211" xr:uid="{00000000-0005-0000-0000-00005A710000}"/>
    <cellStyle name="Output 2 2 3 3 18" xfId="29212" xr:uid="{00000000-0005-0000-0000-00005B710000}"/>
    <cellStyle name="Output 2 2 3 3 18 2" xfId="29213" xr:uid="{00000000-0005-0000-0000-00005C710000}"/>
    <cellStyle name="Output 2 2 3 3 18 3" xfId="29214" xr:uid="{00000000-0005-0000-0000-00005D710000}"/>
    <cellStyle name="Output 2 2 3 3 18 4" xfId="29215" xr:uid="{00000000-0005-0000-0000-00005E710000}"/>
    <cellStyle name="Output 2 2 3 3 18 5" xfId="29216" xr:uid="{00000000-0005-0000-0000-00005F710000}"/>
    <cellStyle name="Output 2 2 3 3 19" xfId="29217" xr:uid="{00000000-0005-0000-0000-000060710000}"/>
    <cellStyle name="Output 2 2 3 3 2" xfId="29218" xr:uid="{00000000-0005-0000-0000-000061710000}"/>
    <cellStyle name="Output 2 2 3 3 2 10" xfId="29219" xr:uid="{00000000-0005-0000-0000-000062710000}"/>
    <cellStyle name="Output 2 2 3 3 2 10 2" xfId="29220" xr:uid="{00000000-0005-0000-0000-000063710000}"/>
    <cellStyle name="Output 2 2 3 3 2 10 3" xfId="29221" xr:uid="{00000000-0005-0000-0000-000064710000}"/>
    <cellStyle name="Output 2 2 3 3 2 10 4" xfId="29222" xr:uid="{00000000-0005-0000-0000-000065710000}"/>
    <cellStyle name="Output 2 2 3 3 2 10 5" xfId="29223" xr:uid="{00000000-0005-0000-0000-000066710000}"/>
    <cellStyle name="Output 2 2 3 3 2 11" xfId="29224" xr:uid="{00000000-0005-0000-0000-000067710000}"/>
    <cellStyle name="Output 2 2 3 3 2 11 2" xfId="29225" xr:uid="{00000000-0005-0000-0000-000068710000}"/>
    <cellStyle name="Output 2 2 3 3 2 11 3" xfId="29226" xr:uid="{00000000-0005-0000-0000-000069710000}"/>
    <cellStyle name="Output 2 2 3 3 2 11 4" xfId="29227" xr:uid="{00000000-0005-0000-0000-00006A710000}"/>
    <cellStyle name="Output 2 2 3 3 2 11 5" xfId="29228" xr:uid="{00000000-0005-0000-0000-00006B710000}"/>
    <cellStyle name="Output 2 2 3 3 2 12" xfId="29229" xr:uid="{00000000-0005-0000-0000-00006C710000}"/>
    <cellStyle name="Output 2 2 3 3 2 12 2" xfId="29230" xr:uid="{00000000-0005-0000-0000-00006D710000}"/>
    <cellStyle name="Output 2 2 3 3 2 12 3" xfId="29231" xr:uid="{00000000-0005-0000-0000-00006E710000}"/>
    <cellStyle name="Output 2 2 3 3 2 12 4" xfId="29232" xr:uid="{00000000-0005-0000-0000-00006F710000}"/>
    <cellStyle name="Output 2 2 3 3 2 12 5" xfId="29233" xr:uid="{00000000-0005-0000-0000-000070710000}"/>
    <cellStyle name="Output 2 2 3 3 2 13" xfId="29234" xr:uid="{00000000-0005-0000-0000-000071710000}"/>
    <cellStyle name="Output 2 2 3 3 2 13 2" xfId="29235" xr:uid="{00000000-0005-0000-0000-000072710000}"/>
    <cellStyle name="Output 2 2 3 3 2 13 3" xfId="29236" xr:uid="{00000000-0005-0000-0000-000073710000}"/>
    <cellStyle name="Output 2 2 3 3 2 13 4" xfId="29237" xr:uid="{00000000-0005-0000-0000-000074710000}"/>
    <cellStyle name="Output 2 2 3 3 2 13 5" xfId="29238" xr:uid="{00000000-0005-0000-0000-000075710000}"/>
    <cellStyle name="Output 2 2 3 3 2 14" xfId="29239" xr:uid="{00000000-0005-0000-0000-000076710000}"/>
    <cellStyle name="Output 2 2 3 3 2 14 2" xfId="29240" xr:uid="{00000000-0005-0000-0000-000077710000}"/>
    <cellStyle name="Output 2 2 3 3 2 14 3" xfId="29241" xr:uid="{00000000-0005-0000-0000-000078710000}"/>
    <cellStyle name="Output 2 2 3 3 2 14 4" xfId="29242" xr:uid="{00000000-0005-0000-0000-000079710000}"/>
    <cellStyle name="Output 2 2 3 3 2 14 5" xfId="29243" xr:uid="{00000000-0005-0000-0000-00007A710000}"/>
    <cellStyle name="Output 2 2 3 3 2 15" xfId="29244" xr:uid="{00000000-0005-0000-0000-00007B710000}"/>
    <cellStyle name="Output 2 2 3 3 2 15 2" xfId="29245" xr:uid="{00000000-0005-0000-0000-00007C710000}"/>
    <cellStyle name="Output 2 2 3 3 2 15 3" xfId="29246" xr:uid="{00000000-0005-0000-0000-00007D710000}"/>
    <cellStyle name="Output 2 2 3 3 2 15 4" xfId="29247" xr:uid="{00000000-0005-0000-0000-00007E710000}"/>
    <cellStyle name="Output 2 2 3 3 2 15 5" xfId="29248" xr:uid="{00000000-0005-0000-0000-00007F710000}"/>
    <cellStyle name="Output 2 2 3 3 2 16" xfId="29249" xr:uid="{00000000-0005-0000-0000-000080710000}"/>
    <cellStyle name="Output 2 2 3 3 2 16 2" xfId="29250" xr:uid="{00000000-0005-0000-0000-000081710000}"/>
    <cellStyle name="Output 2 2 3 3 2 16 3" xfId="29251" xr:uid="{00000000-0005-0000-0000-000082710000}"/>
    <cellStyle name="Output 2 2 3 3 2 16 4" xfId="29252" xr:uid="{00000000-0005-0000-0000-000083710000}"/>
    <cellStyle name="Output 2 2 3 3 2 16 5" xfId="29253" xr:uid="{00000000-0005-0000-0000-000084710000}"/>
    <cellStyle name="Output 2 2 3 3 2 17" xfId="29254" xr:uid="{00000000-0005-0000-0000-000085710000}"/>
    <cellStyle name="Output 2 2 3 3 2 17 2" xfId="29255" xr:uid="{00000000-0005-0000-0000-000086710000}"/>
    <cellStyle name="Output 2 2 3 3 2 17 3" xfId="29256" xr:uid="{00000000-0005-0000-0000-000087710000}"/>
    <cellStyle name="Output 2 2 3 3 2 17 4" xfId="29257" xr:uid="{00000000-0005-0000-0000-000088710000}"/>
    <cellStyle name="Output 2 2 3 3 2 17 5" xfId="29258" xr:uid="{00000000-0005-0000-0000-000089710000}"/>
    <cellStyle name="Output 2 2 3 3 2 18" xfId="29259" xr:uid="{00000000-0005-0000-0000-00008A710000}"/>
    <cellStyle name="Output 2 2 3 3 2 18 2" xfId="29260" xr:uid="{00000000-0005-0000-0000-00008B710000}"/>
    <cellStyle name="Output 2 2 3 3 2 18 3" xfId="29261" xr:uid="{00000000-0005-0000-0000-00008C710000}"/>
    <cellStyle name="Output 2 2 3 3 2 18 4" xfId="29262" xr:uid="{00000000-0005-0000-0000-00008D710000}"/>
    <cellStyle name="Output 2 2 3 3 2 18 5" xfId="29263" xr:uid="{00000000-0005-0000-0000-00008E710000}"/>
    <cellStyle name="Output 2 2 3 3 2 19" xfId="29264" xr:uid="{00000000-0005-0000-0000-00008F710000}"/>
    <cellStyle name="Output 2 2 3 3 2 2" xfId="29265" xr:uid="{00000000-0005-0000-0000-000090710000}"/>
    <cellStyle name="Output 2 2 3 3 2 2 2" xfId="29266" xr:uid="{00000000-0005-0000-0000-000091710000}"/>
    <cellStyle name="Output 2 2 3 3 2 2 2 2" xfId="29267" xr:uid="{00000000-0005-0000-0000-000092710000}"/>
    <cellStyle name="Output 2 2 3 3 2 2 2 3" xfId="29268" xr:uid="{00000000-0005-0000-0000-000093710000}"/>
    <cellStyle name="Output 2 2 3 3 2 2 2 4" xfId="29269" xr:uid="{00000000-0005-0000-0000-000094710000}"/>
    <cellStyle name="Output 2 2 3 3 2 2 2 5" xfId="29270" xr:uid="{00000000-0005-0000-0000-000095710000}"/>
    <cellStyle name="Output 2 2 3 3 2 2 2 6" xfId="29271" xr:uid="{00000000-0005-0000-0000-000096710000}"/>
    <cellStyle name="Output 2 2 3 3 2 2 2 7" xfId="29272" xr:uid="{00000000-0005-0000-0000-000097710000}"/>
    <cellStyle name="Output 2 2 3 3 2 2 3" xfId="29273" xr:uid="{00000000-0005-0000-0000-000098710000}"/>
    <cellStyle name="Output 2 2 3 3 2 2 4" xfId="29274" xr:uid="{00000000-0005-0000-0000-000099710000}"/>
    <cellStyle name="Output 2 2 3 3 2 2 5" xfId="29275" xr:uid="{00000000-0005-0000-0000-00009A710000}"/>
    <cellStyle name="Output 2 2 3 3 2 3" xfId="29276" xr:uid="{00000000-0005-0000-0000-00009B710000}"/>
    <cellStyle name="Output 2 2 3 3 2 3 2" xfId="29277" xr:uid="{00000000-0005-0000-0000-00009C710000}"/>
    <cellStyle name="Output 2 2 3 3 2 3 2 2" xfId="29278" xr:uid="{00000000-0005-0000-0000-00009D710000}"/>
    <cellStyle name="Output 2 2 3 3 2 3 2 3" xfId="29279" xr:uid="{00000000-0005-0000-0000-00009E710000}"/>
    <cellStyle name="Output 2 2 3 3 2 3 2 4" xfId="29280" xr:uid="{00000000-0005-0000-0000-00009F710000}"/>
    <cellStyle name="Output 2 2 3 3 2 3 2 5" xfId="29281" xr:uid="{00000000-0005-0000-0000-0000A0710000}"/>
    <cellStyle name="Output 2 2 3 3 2 3 2 6" xfId="29282" xr:uid="{00000000-0005-0000-0000-0000A1710000}"/>
    <cellStyle name="Output 2 2 3 3 2 3 2 7" xfId="29283" xr:uid="{00000000-0005-0000-0000-0000A2710000}"/>
    <cellStyle name="Output 2 2 3 3 2 3 3" xfId="29284" xr:uid="{00000000-0005-0000-0000-0000A3710000}"/>
    <cellStyle name="Output 2 2 3 3 2 3 4" xfId="29285" xr:uid="{00000000-0005-0000-0000-0000A4710000}"/>
    <cellStyle name="Output 2 2 3 3 2 3 5" xfId="29286" xr:uid="{00000000-0005-0000-0000-0000A5710000}"/>
    <cellStyle name="Output 2 2 3 3 2 4" xfId="29287" xr:uid="{00000000-0005-0000-0000-0000A6710000}"/>
    <cellStyle name="Output 2 2 3 3 2 4 2" xfId="29288" xr:uid="{00000000-0005-0000-0000-0000A7710000}"/>
    <cellStyle name="Output 2 2 3 3 2 4 2 2" xfId="29289" xr:uid="{00000000-0005-0000-0000-0000A8710000}"/>
    <cellStyle name="Output 2 2 3 3 2 4 2 3" xfId="29290" xr:uid="{00000000-0005-0000-0000-0000A9710000}"/>
    <cellStyle name="Output 2 2 3 3 2 4 2 4" xfId="29291" xr:uid="{00000000-0005-0000-0000-0000AA710000}"/>
    <cellStyle name="Output 2 2 3 3 2 4 2 5" xfId="29292" xr:uid="{00000000-0005-0000-0000-0000AB710000}"/>
    <cellStyle name="Output 2 2 3 3 2 4 2 6" xfId="29293" xr:uid="{00000000-0005-0000-0000-0000AC710000}"/>
    <cellStyle name="Output 2 2 3 3 2 4 2 7" xfId="29294" xr:uid="{00000000-0005-0000-0000-0000AD710000}"/>
    <cellStyle name="Output 2 2 3 3 2 4 3" xfId="29295" xr:uid="{00000000-0005-0000-0000-0000AE710000}"/>
    <cellStyle name="Output 2 2 3 3 2 4 4" xfId="29296" xr:uid="{00000000-0005-0000-0000-0000AF710000}"/>
    <cellStyle name="Output 2 2 3 3 2 4 5" xfId="29297" xr:uid="{00000000-0005-0000-0000-0000B0710000}"/>
    <cellStyle name="Output 2 2 3 3 2 5" xfId="29298" xr:uid="{00000000-0005-0000-0000-0000B1710000}"/>
    <cellStyle name="Output 2 2 3 3 2 5 2" xfId="29299" xr:uid="{00000000-0005-0000-0000-0000B2710000}"/>
    <cellStyle name="Output 2 2 3 3 2 5 3" xfId="29300" xr:uid="{00000000-0005-0000-0000-0000B3710000}"/>
    <cellStyle name="Output 2 2 3 3 2 5 4" xfId="29301" xr:uid="{00000000-0005-0000-0000-0000B4710000}"/>
    <cellStyle name="Output 2 2 3 3 2 5 5" xfId="29302" xr:uid="{00000000-0005-0000-0000-0000B5710000}"/>
    <cellStyle name="Output 2 2 3 3 2 5 6" xfId="29303" xr:uid="{00000000-0005-0000-0000-0000B6710000}"/>
    <cellStyle name="Output 2 2 3 3 2 5 7" xfId="29304" xr:uid="{00000000-0005-0000-0000-0000B7710000}"/>
    <cellStyle name="Output 2 2 3 3 2 5 8" xfId="29305" xr:uid="{00000000-0005-0000-0000-0000B8710000}"/>
    <cellStyle name="Output 2 2 3 3 2 6" xfId="29306" xr:uid="{00000000-0005-0000-0000-0000B9710000}"/>
    <cellStyle name="Output 2 2 3 3 2 6 2" xfId="29307" xr:uid="{00000000-0005-0000-0000-0000BA710000}"/>
    <cellStyle name="Output 2 2 3 3 2 6 3" xfId="29308" xr:uid="{00000000-0005-0000-0000-0000BB710000}"/>
    <cellStyle name="Output 2 2 3 3 2 6 4" xfId="29309" xr:uid="{00000000-0005-0000-0000-0000BC710000}"/>
    <cellStyle name="Output 2 2 3 3 2 6 5" xfId="29310" xr:uid="{00000000-0005-0000-0000-0000BD710000}"/>
    <cellStyle name="Output 2 2 3 3 2 6 6" xfId="29311" xr:uid="{00000000-0005-0000-0000-0000BE710000}"/>
    <cellStyle name="Output 2 2 3 3 2 6 7" xfId="29312" xr:uid="{00000000-0005-0000-0000-0000BF710000}"/>
    <cellStyle name="Output 2 2 3 3 2 7" xfId="29313" xr:uid="{00000000-0005-0000-0000-0000C0710000}"/>
    <cellStyle name="Output 2 2 3 3 2 7 2" xfId="29314" xr:uid="{00000000-0005-0000-0000-0000C1710000}"/>
    <cellStyle name="Output 2 2 3 3 2 7 3" xfId="29315" xr:uid="{00000000-0005-0000-0000-0000C2710000}"/>
    <cellStyle name="Output 2 2 3 3 2 7 4" xfId="29316" xr:uid="{00000000-0005-0000-0000-0000C3710000}"/>
    <cellStyle name="Output 2 2 3 3 2 7 5" xfId="29317" xr:uid="{00000000-0005-0000-0000-0000C4710000}"/>
    <cellStyle name="Output 2 2 3 3 2 8" xfId="29318" xr:uid="{00000000-0005-0000-0000-0000C5710000}"/>
    <cellStyle name="Output 2 2 3 3 2 8 2" xfId="29319" xr:uid="{00000000-0005-0000-0000-0000C6710000}"/>
    <cellStyle name="Output 2 2 3 3 2 8 3" xfId="29320" xr:uid="{00000000-0005-0000-0000-0000C7710000}"/>
    <cellStyle name="Output 2 2 3 3 2 8 4" xfId="29321" xr:uid="{00000000-0005-0000-0000-0000C8710000}"/>
    <cellStyle name="Output 2 2 3 3 2 8 5" xfId="29322" xr:uid="{00000000-0005-0000-0000-0000C9710000}"/>
    <cellStyle name="Output 2 2 3 3 2 9" xfId="29323" xr:uid="{00000000-0005-0000-0000-0000CA710000}"/>
    <cellStyle name="Output 2 2 3 3 2 9 2" xfId="29324" xr:uid="{00000000-0005-0000-0000-0000CB710000}"/>
    <cellStyle name="Output 2 2 3 3 2 9 3" xfId="29325" xr:uid="{00000000-0005-0000-0000-0000CC710000}"/>
    <cellStyle name="Output 2 2 3 3 2 9 4" xfId="29326" xr:uid="{00000000-0005-0000-0000-0000CD710000}"/>
    <cellStyle name="Output 2 2 3 3 2 9 5" xfId="29327" xr:uid="{00000000-0005-0000-0000-0000CE710000}"/>
    <cellStyle name="Output 2 2 3 3 3" xfId="29328" xr:uid="{00000000-0005-0000-0000-0000CF710000}"/>
    <cellStyle name="Output 2 2 3 3 3 10" xfId="29329" xr:uid="{00000000-0005-0000-0000-0000D0710000}"/>
    <cellStyle name="Output 2 2 3 3 3 2" xfId="29330" xr:uid="{00000000-0005-0000-0000-0000D1710000}"/>
    <cellStyle name="Output 2 2 3 3 3 2 2" xfId="29331" xr:uid="{00000000-0005-0000-0000-0000D2710000}"/>
    <cellStyle name="Output 2 2 3 3 3 2 2 2" xfId="29332" xr:uid="{00000000-0005-0000-0000-0000D3710000}"/>
    <cellStyle name="Output 2 2 3 3 3 2 2 3" xfId="29333" xr:uid="{00000000-0005-0000-0000-0000D4710000}"/>
    <cellStyle name="Output 2 2 3 3 3 2 2 4" xfId="29334" xr:uid="{00000000-0005-0000-0000-0000D5710000}"/>
    <cellStyle name="Output 2 2 3 3 3 2 2 5" xfId="29335" xr:uid="{00000000-0005-0000-0000-0000D6710000}"/>
    <cellStyle name="Output 2 2 3 3 3 2 2 6" xfId="29336" xr:uid="{00000000-0005-0000-0000-0000D7710000}"/>
    <cellStyle name="Output 2 2 3 3 3 2 2 7" xfId="29337" xr:uid="{00000000-0005-0000-0000-0000D8710000}"/>
    <cellStyle name="Output 2 2 3 3 3 2 3" xfId="29338" xr:uid="{00000000-0005-0000-0000-0000D9710000}"/>
    <cellStyle name="Output 2 2 3 3 3 2 4" xfId="29339" xr:uid="{00000000-0005-0000-0000-0000DA710000}"/>
    <cellStyle name="Output 2 2 3 3 3 3" xfId="29340" xr:uid="{00000000-0005-0000-0000-0000DB710000}"/>
    <cellStyle name="Output 2 2 3 3 3 3 2" xfId="29341" xr:uid="{00000000-0005-0000-0000-0000DC710000}"/>
    <cellStyle name="Output 2 2 3 3 3 3 2 2" xfId="29342" xr:uid="{00000000-0005-0000-0000-0000DD710000}"/>
    <cellStyle name="Output 2 2 3 3 3 3 2 3" xfId="29343" xr:uid="{00000000-0005-0000-0000-0000DE710000}"/>
    <cellStyle name="Output 2 2 3 3 3 3 2 4" xfId="29344" xr:uid="{00000000-0005-0000-0000-0000DF710000}"/>
    <cellStyle name="Output 2 2 3 3 3 3 2 5" xfId="29345" xr:uid="{00000000-0005-0000-0000-0000E0710000}"/>
    <cellStyle name="Output 2 2 3 3 3 3 2 6" xfId="29346" xr:uid="{00000000-0005-0000-0000-0000E1710000}"/>
    <cellStyle name="Output 2 2 3 3 3 3 2 7" xfId="29347" xr:uid="{00000000-0005-0000-0000-0000E2710000}"/>
    <cellStyle name="Output 2 2 3 3 3 3 3" xfId="29348" xr:uid="{00000000-0005-0000-0000-0000E3710000}"/>
    <cellStyle name="Output 2 2 3 3 3 3 4" xfId="29349" xr:uid="{00000000-0005-0000-0000-0000E4710000}"/>
    <cellStyle name="Output 2 2 3 3 3 4" xfId="29350" xr:uid="{00000000-0005-0000-0000-0000E5710000}"/>
    <cellStyle name="Output 2 2 3 3 3 4 2" xfId="29351" xr:uid="{00000000-0005-0000-0000-0000E6710000}"/>
    <cellStyle name="Output 2 2 3 3 3 4 2 2" xfId="29352" xr:uid="{00000000-0005-0000-0000-0000E7710000}"/>
    <cellStyle name="Output 2 2 3 3 3 4 2 3" xfId="29353" xr:uid="{00000000-0005-0000-0000-0000E8710000}"/>
    <cellStyle name="Output 2 2 3 3 3 4 2 4" xfId="29354" xr:uid="{00000000-0005-0000-0000-0000E9710000}"/>
    <cellStyle name="Output 2 2 3 3 3 4 2 5" xfId="29355" xr:uid="{00000000-0005-0000-0000-0000EA710000}"/>
    <cellStyle name="Output 2 2 3 3 3 4 2 6" xfId="29356" xr:uid="{00000000-0005-0000-0000-0000EB710000}"/>
    <cellStyle name="Output 2 2 3 3 3 4 2 7" xfId="29357" xr:uid="{00000000-0005-0000-0000-0000EC710000}"/>
    <cellStyle name="Output 2 2 3 3 3 4 3" xfId="29358" xr:uid="{00000000-0005-0000-0000-0000ED710000}"/>
    <cellStyle name="Output 2 2 3 3 3 4 4" xfId="29359" xr:uid="{00000000-0005-0000-0000-0000EE710000}"/>
    <cellStyle name="Output 2 2 3 3 3 5" xfId="29360" xr:uid="{00000000-0005-0000-0000-0000EF710000}"/>
    <cellStyle name="Output 2 2 3 3 3 5 2" xfId="29361" xr:uid="{00000000-0005-0000-0000-0000F0710000}"/>
    <cellStyle name="Output 2 2 3 3 3 5 3" xfId="29362" xr:uid="{00000000-0005-0000-0000-0000F1710000}"/>
    <cellStyle name="Output 2 2 3 3 3 5 4" xfId="29363" xr:uid="{00000000-0005-0000-0000-0000F2710000}"/>
    <cellStyle name="Output 2 2 3 3 3 5 5" xfId="29364" xr:uid="{00000000-0005-0000-0000-0000F3710000}"/>
    <cellStyle name="Output 2 2 3 3 3 5 6" xfId="29365" xr:uid="{00000000-0005-0000-0000-0000F4710000}"/>
    <cellStyle name="Output 2 2 3 3 3 5 7" xfId="29366" xr:uid="{00000000-0005-0000-0000-0000F5710000}"/>
    <cellStyle name="Output 2 2 3 3 3 5 8" xfId="29367" xr:uid="{00000000-0005-0000-0000-0000F6710000}"/>
    <cellStyle name="Output 2 2 3 3 3 6" xfId="29368" xr:uid="{00000000-0005-0000-0000-0000F7710000}"/>
    <cellStyle name="Output 2 2 3 3 3 6 2" xfId="29369" xr:uid="{00000000-0005-0000-0000-0000F8710000}"/>
    <cellStyle name="Output 2 2 3 3 3 6 3" xfId="29370" xr:uid="{00000000-0005-0000-0000-0000F9710000}"/>
    <cellStyle name="Output 2 2 3 3 3 6 4" xfId="29371" xr:uid="{00000000-0005-0000-0000-0000FA710000}"/>
    <cellStyle name="Output 2 2 3 3 3 6 5" xfId="29372" xr:uid="{00000000-0005-0000-0000-0000FB710000}"/>
    <cellStyle name="Output 2 2 3 3 3 6 6" xfId="29373" xr:uid="{00000000-0005-0000-0000-0000FC710000}"/>
    <cellStyle name="Output 2 2 3 3 3 6 7" xfId="29374" xr:uid="{00000000-0005-0000-0000-0000FD710000}"/>
    <cellStyle name="Output 2 2 3 3 3 7" xfId="29375" xr:uid="{00000000-0005-0000-0000-0000FE710000}"/>
    <cellStyle name="Output 2 2 3 3 3 8" xfId="29376" xr:uid="{00000000-0005-0000-0000-0000FF710000}"/>
    <cellStyle name="Output 2 2 3 3 3 9" xfId="29377" xr:uid="{00000000-0005-0000-0000-000000720000}"/>
    <cellStyle name="Output 2 2 3 3 4" xfId="29378" xr:uid="{00000000-0005-0000-0000-000001720000}"/>
    <cellStyle name="Output 2 2 3 3 4 2" xfId="29379" xr:uid="{00000000-0005-0000-0000-000002720000}"/>
    <cellStyle name="Output 2 2 3 3 4 2 2" xfId="29380" xr:uid="{00000000-0005-0000-0000-000003720000}"/>
    <cellStyle name="Output 2 2 3 3 4 2 3" xfId="29381" xr:uid="{00000000-0005-0000-0000-000004720000}"/>
    <cellStyle name="Output 2 2 3 3 4 2 4" xfId="29382" xr:uid="{00000000-0005-0000-0000-000005720000}"/>
    <cellStyle name="Output 2 2 3 3 4 2 5" xfId="29383" xr:uid="{00000000-0005-0000-0000-000006720000}"/>
    <cellStyle name="Output 2 2 3 3 4 2 6" xfId="29384" xr:uid="{00000000-0005-0000-0000-000007720000}"/>
    <cellStyle name="Output 2 2 3 3 4 2 7" xfId="29385" xr:uid="{00000000-0005-0000-0000-000008720000}"/>
    <cellStyle name="Output 2 2 3 3 4 3" xfId="29386" xr:uid="{00000000-0005-0000-0000-000009720000}"/>
    <cellStyle name="Output 2 2 3 3 4 4" xfId="29387" xr:uid="{00000000-0005-0000-0000-00000A720000}"/>
    <cellStyle name="Output 2 2 3 3 4 5" xfId="29388" xr:uid="{00000000-0005-0000-0000-00000B720000}"/>
    <cellStyle name="Output 2 2 3 3 5" xfId="29389" xr:uid="{00000000-0005-0000-0000-00000C720000}"/>
    <cellStyle name="Output 2 2 3 3 5 2" xfId="29390" xr:uid="{00000000-0005-0000-0000-00000D720000}"/>
    <cellStyle name="Output 2 2 3 3 5 2 2" xfId="29391" xr:uid="{00000000-0005-0000-0000-00000E720000}"/>
    <cellStyle name="Output 2 2 3 3 5 2 3" xfId="29392" xr:uid="{00000000-0005-0000-0000-00000F720000}"/>
    <cellStyle name="Output 2 2 3 3 5 2 4" xfId="29393" xr:uid="{00000000-0005-0000-0000-000010720000}"/>
    <cellStyle name="Output 2 2 3 3 5 2 5" xfId="29394" xr:uid="{00000000-0005-0000-0000-000011720000}"/>
    <cellStyle name="Output 2 2 3 3 5 2 6" xfId="29395" xr:uid="{00000000-0005-0000-0000-000012720000}"/>
    <cellStyle name="Output 2 2 3 3 5 2 7" xfId="29396" xr:uid="{00000000-0005-0000-0000-000013720000}"/>
    <cellStyle name="Output 2 2 3 3 5 3" xfId="29397" xr:uid="{00000000-0005-0000-0000-000014720000}"/>
    <cellStyle name="Output 2 2 3 3 5 4" xfId="29398" xr:uid="{00000000-0005-0000-0000-000015720000}"/>
    <cellStyle name="Output 2 2 3 3 5 5" xfId="29399" xr:uid="{00000000-0005-0000-0000-000016720000}"/>
    <cellStyle name="Output 2 2 3 3 6" xfId="29400" xr:uid="{00000000-0005-0000-0000-000017720000}"/>
    <cellStyle name="Output 2 2 3 3 6 2" xfId="29401" xr:uid="{00000000-0005-0000-0000-000018720000}"/>
    <cellStyle name="Output 2 2 3 3 6 2 2" xfId="29402" xr:uid="{00000000-0005-0000-0000-000019720000}"/>
    <cellStyle name="Output 2 2 3 3 6 2 3" xfId="29403" xr:uid="{00000000-0005-0000-0000-00001A720000}"/>
    <cellStyle name="Output 2 2 3 3 6 2 4" xfId="29404" xr:uid="{00000000-0005-0000-0000-00001B720000}"/>
    <cellStyle name="Output 2 2 3 3 6 2 5" xfId="29405" xr:uid="{00000000-0005-0000-0000-00001C720000}"/>
    <cellStyle name="Output 2 2 3 3 6 2 6" xfId="29406" xr:uid="{00000000-0005-0000-0000-00001D720000}"/>
    <cellStyle name="Output 2 2 3 3 6 2 7" xfId="29407" xr:uid="{00000000-0005-0000-0000-00001E720000}"/>
    <cellStyle name="Output 2 2 3 3 6 3" xfId="29408" xr:uid="{00000000-0005-0000-0000-00001F720000}"/>
    <cellStyle name="Output 2 2 3 3 6 4" xfId="29409" xr:uid="{00000000-0005-0000-0000-000020720000}"/>
    <cellStyle name="Output 2 2 3 3 6 5" xfId="29410" xr:uid="{00000000-0005-0000-0000-000021720000}"/>
    <cellStyle name="Output 2 2 3 3 7" xfId="29411" xr:uid="{00000000-0005-0000-0000-000022720000}"/>
    <cellStyle name="Output 2 2 3 3 7 2" xfId="29412" xr:uid="{00000000-0005-0000-0000-000023720000}"/>
    <cellStyle name="Output 2 2 3 3 7 2 2" xfId="29413" xr:uid="{00000000-0005-0000-0000-000024720000}"/>
    <cellStyle name="Output 2 2 3 3 7 2 3" xfId="29414" xr:uid="{00000000-0005-0000-0000-000025720000}"/>
    <cellStyle name="Output 2 2 3 3 7 2 4" xfId="29415" xr:uid="{00000000-0005-0000-0000-000026720000}"/>
    <cellStyle name="Output 2 2 3 3 7 2 5" xfId="29416" xr:uid="{00000000-0005-0000-0000-000027720000}"/>
    <cellStyle name="Output 2 2 3 3 7 2 6" xfId="29417" xr:uid="{00000000-0005-0000-0000-000028720000}"/>
    <cellStyle name="Output 2 2 3 3 7 2 7" xfId="29418" xr:uid="{00000000-0005-0000-0000-000029720000}"/>
    <cellStyle name="Output 2 2 3 3 7 3" xfId="29419" xr:uid="{00000000-0005-0000-0000-00002A720000}"/>
    <cellStyle name="Output 2 2 3 3 7 4" xfId="29420" xr:uid="{00000000-0005-0000-0000-00002B720000}"/>
    <cellStyle name="Output 2 2 3 3 7 5" xfId="29421" xr:uid="{00000000-0005-0000-0000-00002C720000}"/>
    <cellStyle name="Output 2 2 3 3 8" xfId="29422" xr:uid="{00000000-0005-0000-0000-00002D720000}"/>
    <cellStyle name="Output 2 2 3 3 8 2" xfId="29423" xr:uid="{00000000-0005-0000-0000-00002E720000}"/>
    <cellStyle name="Output 2 2 3 3 8 3" xfId="29424" xr:uid="{00000000-0005-0000-0000-00002F720000}"/>
    <cellStyle name="Output 2 2 3 3 8 4" xfId="29425" xr:uid="{00000000-0005-0000-0000-000030720000}"/>
    <cellStyle name="Output 2 2 3 3 8 5" xfId="29426" xr:uid="{00000000-0005-0000-0000-000031720000}"/>
    <cellStyle name="Output 2 2 3 3 8 6" xfId="29427" xr:uid="{00000000-0005-0000-0000-000032720000}"/>
    <cellStyle name="Output 2 2 3 3 8 7" xfId="29428" xr:uid="{00000000-0005-0000-0000-000033720000}"/>
    <cellStyle name="Output 2 2 3 3 8 8" xfId="29429" xr:uid="{00000000-0005-0000-0000-000034720000}"/>
    <cellStyle name="Output 2 2 3 3 9" xfId="29430" xr:uid="{00000000-0005-0000-0000-000035720000}"/>
    <cellStyle name="Output 2 2 3 3 9 2" xfId="29431" xr:uid="{00000000-0005-0000-0000-000036720000}"/>
    <cellStyle name="Output 2 2 3 3 9 3" xfId="29432" xr:uid="{00000000-0005-0000-0000-000037720000}"/>
    <cellStyle name="Output 2 2 3 3 9 4" xfId="29433" xr:uid="{00000000-0005-0000-0000-000038720000}"/>
    <cellStyle name="Output 2 2 3 3 9 5" xfId="29434" xr:uid="{00000000-0005-0000-0000-000039720000}"/>
    <cellStyle name="Output 2 2 3 3 9 6" xfId="29435" xr:uid="{00000000-0005-0000-0000-00003A720000}"/>
    <cellStyle name="Output 2 2 3 3 9 7" xfId="29436" xr:uid="{00000000-0005-0000-0000-00003B720000}"/>
    <cellStyle name="Output 2 2 3 4" xfId="29437" xr:uid="{00000000-0005-0000-0000-00003C720000}"/>
    <cellStyle name="Output 2 2 3 4 10" xfId="29438" xr:uid="{00000000-0005-0000-0000-00003D720000}"/>
    <cellStyle name="Output 2 2 3 4 10 2" xfId="29439" xr:uid="{00000000-0005-0000-0000-00003E720000}"/>
    <cellStyle name="Output 2 2 3 4 10 3" xfId="29440" xr:uid="{00000000-0005-0000-0000-00003F720000}"/>
    <cellStyle name="Output 2 2 3 4 10 4" xfId="29441" xr:uid="{00000000-0005-0000-0000-000040720000}"/>
    <cellStyle name="Output 2 2 3 4 10 5" xfId="29442" xr:uid="{00000000-0005-0000-0000-000041720000}"/>
    <cellStyle name="Output 2 2 3 4 11" xfId="29443" xr:uid="{00000000-0005-0000-0000-000042720000}"/>
    <cellStyle name="Output 2 2 3 4 11 2" xfId="29444" xr:uid="{00000000-0005-0000-0000-000043720000}"/>
    <cellStyle name="Output 2 2 3 4 11 3" xfId="29445" xr:uid="{00000000-0005-0000-0000-000044720000}"/>
    <cellStyle name="Output 2 2 3 4 11 4" xfId="29446" xr:uid="{00000000-0005-0000-0000-000045720000}"/>
    <cellStyle name="Output 2 2 3 4 11 5" xfId="29447" xr:uid="{00000000-0005-0000-0000-000046720000}"/>
    <cellStyle name="Output 2 2 3 4 12" xfId="29448" xr:uid="{00000000-0005-0000-0000-000047720000}"/>
    <cellStyle name="Output 2 2 3 4 12 2" xfId="29449" xr:uid="{00000000-0005-0000-0000-000048720000}"/>
    <cellStyle name="Output 2 2 3 4 12 3" xfId="29450" xr:uid="{00000000-0005-0000-0000-000049720000}"/>
    <cellStyle name="Output 2 2 3 4 12 4" xfId="29451" xr:uid="{00000000-0005-0000-0000-00004A720000}"/>
    <cellStyle name="Output 2 2 3 4 12 5" xfId="29452" xr:uid="{00000000-0005-0000-0000-00004B720000}"/>
    <cellStyle name="Output 2 2 3 4 13" xfId="29453" xr:uid="{00000000-0005-0000-0000-00004C720000}"/>
    <cellStyle name="Output 2 2 3 4 13 2" xfId="29454" xr:uid="{00000000-0005-0000-0000-00004D720000}"/>
    <cellStyle name="Output 2 2 3 4 13 3" xfId="29455" xr:uid="{00000000-0005-0000-0000-00004E720000}"/>
    <cellStyle name="Output 2 2 3 4 13 4" xfId="29456" xr:uid="{00000000-0005-0000-0000-00004F720000}"/>
    <cellStyle name="Output 2 2 3 4 13 5" xfId="29457" xr:uid="{00000000-0005-0000-0000-000050720000}"/>
    <cellStyle name="Output 2 2 3 4 14" xfId="29458" xr:uid="{00000000-0005-0000-0000-000051720000}"/>
    <cellStyle name="Output 2 2 3 4 14 2" xfId="29459" xr:uid="{00000000-0005-0000-0000-000052720000}"/>
    <cellStyle name="Output 2 2 3 4 14 3" xfId="29460" xr:uid="{00000000-0005-0000-0000-000053720000}"/>
    <cellStyle name="Output 2 2 3 4 14 4" xfId="29461" xr:uid="{00000000-0005-0000-0000-000054720000}"/>
    <cellStyle name="Output 2 2 3 4 14 5" xfId="29462" xr:uid="{00000000-0005-0000-0000-000055720000}"/>
    <cellStyle name="Output 2 2 3 4 15" xfId="29463" xr:uid="{00000000-0005-0000-0000-000056720000}"/>
    <cellStyle name="Output 2 2 3 4 15 2" xfId="29464" xr:uid="{00000000-0005-0000-0000-000057720000}"/>
    <cellStyle name="Output 2 2 3 4 15 3" xfId="29465" xr:uid="{00000000-0005-0000-0000-000058720000}"/>
    <cellStyle name="Output 2 2 3 4 15 4" xfId="29466" xr:uid="{00000000-0005-0000-0000-000059720000}"/>
    <cellStyle name="Output 2 2 3 4 15 5" xfId="29467" xr:uid="{00000000-0005-0000-0000-00005A720000}"/>
    <cellStyle name="Output 2 2 3 4 16" xfId="29468" xr:uid="{00000000-0005-0000-0000-00005B720000}"/>
    <cellStyle name="Output 2 2 3 4 16 2" xfId="29469" xr:uid="{00000000-0005-0000-0000-00005C720000}"/>
    <cellStyle name="Output 2 2 3 4 16 3" xfId="29470" xr:uid="{00000000-0005-0000-0000-00005D720000}"/>
    <cellStyle name="Output 2 2 3 4 16 4" xfId="29471" xr:uid="{00000000-0005-0000-0000-00005E720000}"/>
    <cellStyle name="Output 2 2 3 4 16 5" xfId="29472" xr:uid="{00000000-0005-0000-0000-00005F720000}"/>
    <cellStyle name="Output 2 2 3 4 17" xfId="29473" xr:uid="{00000000-0005-0000-0000-000060720000}"/>
    <cellStyle name="Output 2 2 3 4 17 2" xfId="29474" xr:uid="{00000000-0005-0000-0000-000061720000}"/>
    <cellStyle name="Output 2 2 3 4 17 3" xfId="29475" xr:uid="{00000000-0005-0000-0000-000062720000}"/>
    <cellStyle name="Output 2 2 3 4 17 4" xfId="29476" xr:uid="{00000000-0005-0000-0000-000063720000}"/>
    <cellStyle name="Output 2 2 3 4 17 5" xfId="29477" xr:uid="{00000000-0005-0000-0000-000064720000}"/>
    <cellStyle name="Output 2 2 3 4 18" xfId="29478" xr:uid="{00000000-0005-0000-0000-000065720000}"/>
    <cellStyle name="Output 2 2 3 4 18 2" xfId="29479" xr:uid="{00000000-0005-0000-0000-000066720000}"/>
    <cellStyle name="Output 2 2 3 4 18 3" xfId="29480" xr:uid="{00000000-0005-0000-0000-000067720000}"/>
    <cellStyle name="Output 2 2 3 4 18 4" xfId="29481" xr:uid="{00000000-0005-0000-0000-000068720000}"/>
    <cellStyle name="Output 2 2 3 4 18 5" xfId="29482" xr:uid="{00000000-0005-0000-0000-000069720000}"/>
    <cellStyle name="Output 2 2 3 4 19" xfId="29483" xr:uid="{00000000-0005-0000-0000-00006A720000}"/>
    <cellStyle name="Output 2 2 3 4 2" xfId="29484" xr:uid="{00000000-0005-0000-0000-00006B720000}"/>
    <cellStyle name="Output 2 2 3 4 2 2" xfId="29485" xr:uid="{00000000-0005-0000-0000-00006C720000}"/>
    <cellStyle name="Output 2 2 3 4 2 2 2" xfId="29486" xr:uid="{00000000-0005-0000-0000-00006D720000}"/>
    <cellStyle name="Output 2 2 3 4 2 2 3" xfId="29487" xr:uid="{00000000-0005-0000-0000-00006E720000}"/>
    <cellStyle name="Output 2 2 3 4 2 2 4" xfId="29488" xr:uid="{00000000-0005-0000-0000-00006F720000}"/>
    <cellStyle name="Output 2 2 3 4 2 2 5" xfId="29489" xr:uid="{00000000-0005-0000-0000-000070720000}"/>
    <cellStyle name="Output 2 2 3 4 2 2 6" xfId="29490" xr:uid="{00000000-0005-0000-0000-000071720000}"/>
    <cellStyle name="Output 2 2 3 4 2 2 7" xfId="29491" xr:uid="{00000000-0005-0000-0000-000072720000}"/>
    <cellStyle name="Output 2 2 3 4 2 3" xfId="29492" xr:uid="{00000000-0005-0000-0000-000073720000}"/>
    <cellStyle name="Output 2 2 3 4 2 4" xfId="29493" xr:uid="{00000000-0005-0000-0000-000074720000}"/>
    <cellStyle name="Output 2 2 3 4 2 5" xfId="29494" xr:uid="{00000000-0005-0000-0000-000075720000}"/>
    <cellStyle name="Output 2 2 3 4 3" xfId="29495" xr:uid="{00000000-0005-0000-0000-000076720000}"/>
    <cellStyle name="Output 2 2 3 4 3 2" xfId="29496" xr:uid="{00000000-0005-0000-0000-000077720000}"/>
    <cellStyle name="Output 2 2 3 4 3 2 2" xfId="29497" xr:uid="{00000000-0005-0000-0000-000078720000}"/>
    <cellStyle name="Output 2 2 3 4 3 2 3" xfId="29498" xr:uid="{00000000-0005-0000-0000-000079720000}"/>
    <cellStyle name="Output 2 2 3 4 3 2 4" xfId="29499" xr:uid="{00000000-0005-0000-0000-00007A720000}"/>
    <cellStyle name="Output 2 2 3 4 3 2 5" xfId="29500" xr:uid="{00000000-0005-0000-0000-00007B720000}"/>
    <cellStyle name="Output 2 2 3 4 3 2 6" xfId="29501" xr:uid="{00000000-0005-0000-0000-00007C720000}"/>
    <cellStyle name="Output 2 2 3 4 3 2 7" xfId="29502" xr:uid="{00000000-0005-0000-0000-00007D720000}"/>
    <cellStyle name="Output 2 2 3 4 3 3" xfId="29503" xr:uid="{00000000-0005-0000-0000-00007E720000}"/>
    <cellStyle name="Output 2 2 3 4 3 4" xfId="29504" xr:uid="{00000000-0005-0000-0000-00007F720000}"/>
    <cellStyle name="Output 2 2 3 4 3 5" xfId="29505" xr:uid="{00000000-0005-0000-0000-000080720000}"/>
    <cellStyle name="Output 2 2 3 4 4" xfId="29506" xr:uid="{00000000-0005-0000-0000-000081720000}"/>
    <cellStyle name="Output 2 2 3 4 4 2" xfId="29507" xr:uid="{00000000-0005-0000-0000-000082720000}"/>
    <cellStyle name="Output 2 2 3 4 4 2 2" xfId="29508" xr:uid="{00000000-0005-0000-0000-000083720000}"/>
    <cellStyle name="Output 2 2 3 4 4 2 3" xfId="29509" xr:uid="{00000000-0005-0000-0000-000084720000}"/>
    <cellStyle name="Output 2 2 3 4 4 2 4" xfId="29510" xr:uid="{00000000-0005-0000-0000-000085720000}"/>
    <cellStyle name="Output 2 2 3 4 4 2 5" xfId="29511" xr:uid="{00000000-0005-0000-0000-000086720000}"/>
    <cellStyle name="Output 2 2 3 4 4 2 6" xfId="29512" xr:uid="{00000000-0005-0000-0000-000087720000}"/>
    <cellStyle name="Output 2 2 3 4 4 2 7" xfId="29513" xr:uid="{00000000-0005-0000-0000-000088720000}"/>
    <cellStyle name="Output 2 2 3 4 4 3" xfId="29514" xr:uid="{00000000-0005-0000-0000-000089720000}"/>
    <cellStyle name="Output 2 2 3 4 4 4" xfId="29515" xr:uid="{00000000-0005-0000-0000-00008A720000}"/>
    <cellStyle name="Output 2 2 3 4 4 5" xfId="29516" xr:uid="{00000000-0005-0000-0000-00008B720000}"/>
    <cellStyle name="Output 2 2 3 4 5" xfId="29517" xr:uid="{00000000-0005-0000-0000-00008C720000}"/>
    <cellStyle name="Output 2 2 3 4 5 2" xfId="29518" xr:uid="{00000000-0005-0000-0000-00008D720000}"/>
    <cellStyle name="Output 2 2 3 4 5 3" xfId="29519" xr:uid="{00000000-0005-0000-0000-00008E720000}"/>
    <cellStyle name="Output 2 2 3 4 5 4" xfId="29520" xr:uid="{00000000-0005-0000-0000-00008F720000}"/>
    <cellStyle name="Output 2 2 3 4 5 5" xfId="29521" xr:uid="{00000000-0005-0000-0000-000090720000}"/>
    <cellStyle name="Output 2 2 3 4 5 6" xfId="29522" xr:uid="{00000000-0005-0000-0000-000091720000}"/>
    <cellStyle name="Output 2 2 3 4 5 7" xfId="29523" xr:uid="{00000000-0005-0000-0000-000092720000}"/>
    <cellStyle name="Output 2 2 3 4 5 8" xfId="29524" xr:uid="{00000000-0005-0000-0000-000093720000}"/>
    <cellStyle name="Output 2 2 3 4 6" xfId="29525" xr:uid="{00000000-0005-0000-0000-000094720000}"/>
    <cellStyle name="Output 2 2 3 4 6 2" xfId="29526" xr:uid="{00000000-0005-0000-0000-000095720000}"/>
    <cellStyle name="Output 2 2 3 4 6 3" xfId="29527" xr:uid="{00000000-0005-0000-0000-000096720000}"/>
    <cellStyle name="Output 2 2 3 4 6 4" xfId="29528" xr:uid="{00000000-0005-0000-0000-000097720000}"/>
    <cellStyle name="Output 2 2 3 4 6 5" xfId="29529" xr:uid="{00000000-0005-0000-0000-000098720000}"/>
    <cellStyle name="Output 2 2 3 4 6 6" xfId="29530" xr:uid="{00000000-0005-0000-0000-000099720000}"/>
    <cellStyle name="Output 2 2 3 4 6 7" xfId="29531" xr:uid="{00000000-0005-0000-0000-00009A720000}"/>
    <cellStyle name="Output 2 2 3 4 7" xfId="29532" xr:uid="{00000000-0005-0000-0000-00009B720000}"/>
    <cellStyle name="Output 2 2 3 4 7 2" xfId="29533" xr:uid="{00000000-0005-0000-0000-00009C720000}"/>
    <cellStyle name="Output 2 2 3 4 7 3" xfId="29534" xr:uid="{00000000-0005-0000-0000-00009D720000}"/>
    <cellStyle name="Output 2 2 3 4 7 4" xfId="29535" xr:uid="{00000000-0005-0000-0000-00009E720000}"/>
    <cellStyle name="Output 2 2 3 4 7 5" xfId="29536" xr:uid="{00000000-0005-0000-0000-00009F720000}"/>
    <cellStyle name="Output 2 2 3 4 8" xfId="29537" xr:uid="{00000000-0005-0000-0000-0000A0720000}"/>
    <cellStyle name="Output 2 2 3 4 8 2" xfId="29538" xr:uid="{00000000-0005-0000-0000-0000A1720000}"/>
    <cellStyle name="Output 2 2 3 4 8 3" xfId="29539" xr:uid="{00000000-0005-0000-0000-0000A2720000}"/>
    <cellStyle name="Output 2 2 3 4 8 4" xfId="29540" xr:uid="{00000000-0005-0000-0000-0000A3720000}"/>
    <cellStyle name="Output 2 2 3 4 8 5" xfId="29541" xr:uid="{00000000-0005-0000-0000-0000A4720000}"/>
    <cellStyle name="Output 2 2 3 4 9" xfId="29542" xr:uid="{00000000-0005-0000-0000-0000A5720000}"/>
    <cellStyle name="Output 2 2 3 4 9 2" xfId="29543" xr:uid="{00000000-0005-0000-0000-0000A6720000}"/>
    <cellStyle name="Output 2 2 3 4 9 3" xfId="29544" xr:uid="{00000000-0005-0000-0000-0000A7720000}"/>
    <cellStyle name="Output 2 2 3 4 9 4" xfId="29545" xr:uid="{00000000-0005-0000-0000-0000A8720000}"/>
    <cellStyle name="Output 2 2 3 4 9 5" xfId="29546" xr:uid="{00000000-0005-0000-0000-0000A9720000}"/>
    <cellStyle name="Output 2 2 3 5" xfId="29547" xr:uid="{00000000-0005-0000-0000-0000AA720000}"/>
    <cellStyle name="Output 2 2 3 5 10" xfId="29548" xr:uid="{00000000-0005-0000-0000-0000AB720000}"/>
    <cellStyle name="Output 2 2 3 5 2" xfId="29549" xr:uid="{00000000-0005-0000-0000-0000AC720000}"/>
    <cellStyle name="Output 2 2 3 5 2 2" xfId="29550" xr:uid="{00000000-0005-0000-0000-0000AD720000}"/>
    <cellStyle name="Output 2 2 3 5 2 2 2" xfId="29551" xr:uid="{00000000-0005-0000-0000-0000AE720000}"/>
    <cellStyle name="Output 2 2 3 5 2 2 3" xfId="29552" xr:uid="{00000000-0005-0000-0000-0000AF720000}"/>
    <cellStyle name="Output 2 2 3 5 2 2 4" xfId="29553" xr:uid="{00000000-0005-0000-0000-0000B0720000}"/>
    <cellStyle name="Output 2 2 3 5 2 2 5" xfId="29554" xr:uid="{00000000-0005-0000-0000-0000B1720000}"/>
    <cellStyle name="Output 2 2 3 5 2 2 6" xfId="29555" xr:uid="{00000000-0005-0000-0000-0000B2720000}"/>
    <cellStyle name="Output 2 2 3 5 2 2 7" xfId="29556" xr:uid="{00000000-0005-0000-0000-0000B3720000}"/>
    <cellStyle name="Output 2 2 3 5 2 3" xfId="29557" xr:uid="{00000000-0005-0000-0000-0000B4720000}"/>
    <cellStyle name="Output 2 2 3 5 2 4" xfId="29558" xr:uid="{00000000-0005-0000-0000-0000B5720000}"/>
    <cellStyle name="Output 2 2 3 5 3" xfId="29559" xr:uid="{00000000-0005-0000-0000-0000B6720000}"/>
    <cellStyle name="Output 2 2 3 5 3 2" xfId="29560" xr:uid="{00000000-0005-0000-0000-0000B7720000}"/>
    <cellStyle name="Output 2 2 3 5 3 2 2" xfId="29561" xr:uid="{00000000-0005-0000-0000-0000B8720000}"/>
    <cellStyle name="Output 2 2 3 5 3 2 3" xfId="29562" xr:uid="{00000000-0005-0000-0000-0000B9720000}"/>
    <cellStyle name="Output 2 2 3 5 3 2 4" xfId="29563" xr:uid="{00000000-0005-0000-0000-0000BA720000}"/>
    <cellStyle name="Output 2 2 3 5 3 2 5" xfId="29564" xr:uid="{00000000-0005-0000-0000-0000BB720000}"/>
    <cellStyle name="Output 2 2 3 5 3 2 6" xfId="29565" xr:uid="{00000000-0005-0000-0000-0000BC720000}"/>
    <cellStyle name="Output 2 2 3 5 3 2 7" xfId="29566" xr:uid="{00000000-0005-0000-0000-0000BD720000}"/>
    <cellStyle name="Output 2 2 3 5 3 3" xfId="29567" xr:uid="{00000000-0005-0000-0000-0000BE720000}"/>
    <cellStyle name="Output 2 2 3 5 3 4" xfId="29568" xr:uid="{00000000-0005-0000-0000-0000BF720000}"/>
    <cellStyle name="Output 2 2 3 5 4" xfId="29569" xr:uid="{00000000-0005-0000-0000-0000C0720000}"/>
    <cellStyle name="Output 2 2 3 5 4 2" xfId="29570" xr:uid="{00000000-0005-0000-0000-0000C1720000}"/>
    <cellStyle name="Output 2 2 3 5 4 2 2" xfId="29571" xr:uid="{00000000-0005-0000-0000-0000C2720000}"/>
    <cellStyle name="Output 2 2 3 5 4 2 3" xfId="29572" xr:uid="{00000000-0005-0000-0000-0000C3720000}"/>
    <cellStyle name="Output 2 2 3 5 4 2 4" xfId="29573" xr:uid="{00000000-0005-0000-0000-0000C4720000}"/>
    <cellStyle name="Output 2 2 3 5 4 2 5" xfId="29574" xr:uid="{00000000-0005-0000-0000-0000C5720000}"/>
    <cellStyle name="Output 2 2 3 5 4 2 6" xfId="29575" xr:uid="{00000000-0005-0000-0000-0000C6720000}"/>
    <cellStyle name="Output 2 2 3 5 4 2 7" xfId="29576" xr:uid="{00000000-0005-0000-0000-0000C7720000}"/>
    <cellStyle name="Output 2 2 3 5 4 3" xfId="29577" xr:uid="{00000000-0005-0000-0000-0000C8720000}"/>
    <cellStyle name="Output 2 2 3 5 4 4" xfId="29578" xr:uid="{00000000-0005-0000-0000-0000C9720000}"/>
    <cellStyle name="Output 2 2 3 5 5" xfId="29579" xr:uid="{00000000-0005-0000-0000-0000CA720000}"/>
    <cellStyle name="Output 2 2 3 5 5 2" xfId="29580" xr:uid="{00000000-0005-0000-0000-0000CB720000}"/>
    <cellStyle name="Output 2 2 3 5 5 3" xfId="29581" xr:uid="{00000000-0005-0000-0000-0000CC720000}"/>
    <cellStyle name="Output 2 2 3 5 5 4" xfId="29582" xr:uid="{00000000-0005-0000-0000-0000CD720000}"/>
    <cellStyle name="Output 2 2 3 5 5 5" xfId="29583" xr:uid="{00000000-0005-0000-0000-0000CE720000}"/>
    <cellStyle name="Output 2 2 3 5 5 6" xfId="29584" xr:uid="{00000000-0005-0000-0000-0000CF720000}"/>
    <cellStyle name="Output 2 2 3 5 5 7" xfId="29585" xr:uid="{00000000-0005-0000-0000-0000D0720000}"/>
    <cellStyle name="Output 2 2 3 5 5 8" xfId="29586" xr:uid="{00000000-0005-0000-0000-0000D1720000}"/>
    <cellStyle name="Output 2 2 3 5 6" xfId="29587" xr:uid="{00000000-0005-0000-0000-0000D2720000}"/>
    <cellStyle name="Output 2 2 3 5 6 2" xfId="29588" xr:uid="{00000000-0005-0000-0000-0000D3720000}"/>
    <cellStyle name="Output 2 2 3 5 6 3" xfId="29589" xr:uid="{00000000-0005-0000-0000-0000D4720000}"/>
    <cellStyle name="Output 2 2 3 5 6 4" xfId="29590" xr:uid="{00000000-0005-0000-0000-0000D5720000}"/>
    <cellStyle name="Output 2 2 3 5 6 5" xfId="29591" xr:uid="{00000000-0005-0000-0000-0000D6720000}"/>
    <cellStyle name="Output 2 2 3 5 6 6" xfId="29592" xr:uid="{00000000-0005-0000-0000-0000D7720000}"/>
    <cellStyle name="Output 2 2 3 5 6 7" xfId="29593" xr:uid="{00000000-0005-0000-0000-0000D8720000}"/>
    <cellStyle name="Output 2 2 3 5 7" xfId="29594" xr:uid="{00000000-0005-0000-0000-0000D9720000}"/>
    <cellStyle name="Output 2 2 3 5 8" xfId="29595" xr:uid="{00000000-0005-0000-0000-0000DA720000}"/>
    <cellStyle name="Output 2 2 3 5 9" xfId="29596" xr:uid="{00000000-0005-0000-0000-0000DB720000}"/>
    <cellStyle name="Output 2 2 3 6" xfId="29597" xr:uid="{00000000-0005-0000-0000-0000DC720000}"/>
    <cellStyle name="Output 2 2 3 6 2" xfId="29598" xr:uid="{00000000-0005-0000-0000-0000DD720000}"/>
    <cellStyle name="Output 2 2 3 6 2 2" xfId="29599" xr:uid="{00000000-0005-0000-0000-0000DE720000}"/>
    <cellStyle name="Output 2 2 3 6 2 3" xfId="29600" xr:uid="{00000000-0005-0000-0000-0000DF720000}"/>
    <cellStyle name="Output 2 2 3 6 2 4" xfId="29601" xr:uid="{00000000-0005-0000-0000-0000E0720000}"/>
    <cellStyle name="Output 2 2 3 6 2 5" xfId="29602" xr:uid="{00000000-0005-0000-0000-0000E1720000}"/>
    <cellStyle name="Output 2 2 3 6 2 6" xfId="29603" xr:uid="{00000000-0005-0000-0000-0000E2720000}"/>
    <cellStyle name="Output 2 2 3 6 2 7" xfId="29604" xr:uid="{00000000-0005-0000-0000-0000E3720000}"/>
    <cellStyle name="Output 2 2 3 6 3" xfId="29605" xr:uid="{00000000-0005-0000-0000-0000E4720000}"/>
    <cellStyle name="Output 2 2 3 6 4" xfId="29606" xr:uid="{00000000-0005-0000-0000-0000E5720000}"/>
    <cellStyle name="Output 2 2 3 6 5" xfId="29607" xr:uid="{00000000-0005-0000-0000-0000E6720000}"/>
    <cellStyle name="Output 2 2 3 7" xfId="29608" xr:uid="{00000000-0005-0000-0000-0000E7720000}"/>
    <cellStyle name="Output 2 2 3 7 2" xfId="29609" xr:uid="{00000000-0005-0000-0000-0000E8720000}"/>
    <cellStyle name="Output 2 2 3 7 2 2" xfId="29610" xr:uid="{00000000-0005-0000-0000-0000E9720000}"/>
    <cellStyle name="Output 2 2 3 7 2 3" xfId="29611" xr:uid="{00000000-0005-0000-0000-0000EA720000}"/>
    <cellStyle name="Output 2 2 3 7 2 4" xfId="29612" xr:uid="{00000000-0005-0000-0000-0000EB720000}"/>
    <cellStyle name="Output 2 2 3 7 2 5" xfId="29613" xr:uid="{00000000-0005-0000-0000-0000EC720000}"/>
    <cellStyle name="Output 2 2 3 7 2 6" xfId="29614" xr:uid="{00000000-0005-0000-0000-0000ED720000}"/>
    <cellStyle name="Output 2 2 3 7 2 7" xfId="29615" xr:uid="{00000000-0005-0000-0000-0000EE720000}"/>
    <cellStyle name="Output 2 2 3 7 3" xfId="29616" xr:uid="{00000000-0005-0000-0000-0000EF720000}"/>
    <cellStyle name="Output 2 2 3 7 4" xfId="29617" xr:uid="{00000000-0005-0000-0000-0000F0720000}"/>
    <cellStyle name="Output 2 2 3 7 5" xfId="29618" xr:uid="{00000000-0005-0000-0000-0000F1720000}"/>
    <cellStyle name="Output 2 2 3 8" xfId="29619" xr:uid="{00000000-0005-0000-0000-0000F2720000}"/>
    <cellStyle name="Output 2 2 3 8 2" xfId="29620" xr:uid="{00000000-0005-0000-0000-0000F3720000}"/>
    <cellStyle name="Output 2 2 3 8 2 2" xfId="29621" xr:uid="{00000000-0005-0000-0000-0000F4720000}"/>
    <cellStyle name="Output 2 2 3 8 2 3" xfId="29622" xr:uid="{00000000-0005-0000-0000-0000F5720000}"/>
    <cellStyle name="Output 2 2 3 8 2 4" xfId="29623" xr:uid="{00000000-0005-0000-0000-0000F6720000}"/>
    <cellStyle name="Output 2 2 3 8 2 5" xfId="29624" xr:uid="{00000000-0005-0000-0000-0000F7720000}"/>
    <cellStyle name="Output 2 2 3 8 2 6" xfId="29625" xr:uid="{00000000-0005-0000-0000-0000F8720000}"/>
    <cellStyle name="Output 2 2 3 8 2 7" xfId="29626" xr:uid="{00000000-0005-0000-0000-0000F9720000}"/>
    <cellStyle name="Output 2 2 3 8 3" xfId="29627" xr:uid="{00000000-0005-0000-0000-0000FA720000}"/>
    <cellStyle name="Output 2 2 3 8 4" xfId="29628" xr:uid="{00000000-0005-0000-0000-0000FB720000}"/>
    <cellStyle name="Output 2 2 3 8 5" xfId="29629" xr:uid="{00000000-0005-0000-0000-0000FC720000}"/>
    <cellStyle name="Output 2 2 3 9" xfId="29630" xr:uid="{00000000-0005-0000-0000-0000FD720000}"/>
    <cellStyle name="Output 2 2 3 9 2" xfId="29631" xr:uid="{00000000-0005-0000-0000-0000FE720000}"/>
    <cellStyle name="Output 2 2 3 9 2 2" xfId="29632" xr:uid="{00000000-0005-0000-0000-0000FF720000}"/>
    <cellStyle name="Output 2 2 3 9 2 3" xfId="29633" xr:uid="{00000000-0005-0000-0000-000000730000}"/>
    <cellStyle name="Output 2 2 3 9 2 4" xfId="29634" xr:uid="{00000000-0005-0000-0000-000001730000}"/>
    <cellStyle name="Output 2 2 3 9 2 5" xfId="29635" xr:uid="{00000000-0005-0000-0000-000002730000}"/>
    <cellStyle name="Output 2 2 3 9 2 6" xfId="29636" xr:uid="{00000000-0005-0000-0000-000003730000}"/>
    <cellStyle name="Output 2 2 3 9 2 7" xfId="29637" xr:uid="{00000000-0005-0000-0000-000004730000}"/>
    <cellStyle name="Output 2 2 3 9 3" xfId="29638" xr:uid="{00000000-0005-0000-0000-000005730000}"/>
    <cellStyle name="Output 2 2 3 9 4" xfId="29639" xr:uid="{00000000-0005-0000-0000-000006730000}"/>
    <cellStyle name="Output 2 2 3 9 5" xfId="29640" xr:uid="{00000000-0005-0000-0000-000007730000}"/>
    <cellStyle name="Output 2 2 4" xfId="29641" xr:uid="{00000000-0005-0000-0000-000008730000}"/>
    <cellStyle name="Output 2 2 4 10" xfId="29642" xr:uid="{00000000-0005-0000-0000-000009730000}"/>
    <cellStyle name="Output 2 2 4 10 2" xfId="29643" xr:uid="{00000000-0005-0000-0000-00000A730000}"/>
    <cellStyle name="Output 2 2 4 10 3" xfId="29644" xr:uid="{00000000-0005-0000-0000-00000B730000}"/>
    <cellStyle name="Output 2 2 4 10 4" xfId="29645" xr:uid="{00000000-0005-0000-0000-00000C730000}"/>
    <cellStyle name="Output 2 2 4 10 5" xfId="29646" xr:uid="{00000000-0005-0000-0000-00000D730000}"/>
    <cellStyle name="Output 2 2 4 11" xfId="29647" xr:uid="{00000000-0005-0000-0000-00000E730000}"/>
    <cellStyle name="Output 2 2 4 11 2" xfId="29648" xr:uid="{00000000-0005-0000-0000-00000F730000}"/>
    <cellStyle name="Output 2 2 4 11 3" xfId="29649" xr:uid="{00000000-0005-0000-0000-000010730000}"/>
    <cellStyle name="Output 2 2 4 11 4" xfId="29650" xr:uid="{00000000-0005-0000-0000-000011730000}"/>
    <cellStyle name="Output 2 2 4 11 5" xfId="29651" xr:uid="{00000000-0005-0000-0000-000012730000}"/>
    <cellStyle name="Output 2 2 4 12" xfId="29652" xr:uid="{00000000-0005-0000-0000-000013730000}"/>
    <cellStyle name="Output 2 2 4 12 2" xfId="29653" xr:uid="{00000000-0005-0000-0000-000014730000}"/>
    <cellStyle name="Output 2 2 4 12 3" xfId="29654" xr:uid="{00000000-0005-0000-0000-000015730000}"/>
    <cellStyle name="Output 2 2 4 12 4" xfId="29655" xr:uid="{00000000-0005-0000-0000-000016730000}"/>
    <cellStyle name="Output 2 2 4 12 5" xfId="29656" xr:uid="{00000000-0005-0000-0000-000017730000}"/>
    <cellStyle name="Output 2 2 4 13" xfId="29657" xr:uid="{00000000-0005-0000-0000-000018730000}"/>
    <cellStyle name="Output 2 2 4 13 2" xfId="29658" xr:uid="{00000000-0005-0000-0000-000019730000}"/>
    <cellStyle name="Output 2 2 4 13 3" xfId="29659" xr:uid="{00000000-0005-0000-0000-00001A730000}"/>
    <cellStyle name="Output 2 2 4 13 4" xfId="29660" xr:uid="{00000000-0005-0000-0000-00001B730000}"/>
    <cellStyle name="Output 2 2 4 13 5" xfId="29661" xr:uid="{00000000-0005-0000-0000-00001C730000}"/>
    <cellStyle name="Output 2 2 4 14" xfId="29662" xr:uid="{00000000-0005-0000-0000-00001D730000}"/>
    <cellStyle name="Output 2 2 4 14 2" xfId="29663" xr:uid="{00000000-0005-0000-0000-00001E730000}"/>
    <cellStyle name="Output 2 2 4 14 3" xfId="29664" xr:uid="{00000000-0005-0000-0000-00001F730000}"/>
    <cellStyle name="Output 2 2 4 14 4" xfId="29665" xr:uid="{00000000-0005-0000-0000-000020730000}"/>
    <cellStyle name="Output 2 2 4 14 5" xfId="29666" xr:uid="{00000000-0005-0000-0000-000021730000}"/>
    <cellStyle name="Output 2 2 4 15" xfId="29667" xr:uid="{00000000-0005-0000-0000-000022730000}"/>
    <cellStyle name="Output 2 2 4 15 2" xfId="29668" xr:uid="{00000000-0005-0000-0000-000023730000}"/>
    <cellStyle name="Output 2 2 4 15 3" xfId="29669" xr:uid="{00000000-0005-0000-0000-000024730000}"/>
    <cellStyle name="Output 2 2 4 15 4" xfId="29670" xr:uid="{00000000-0005-0000-0000-000025730000}"/>
    <cellStyle name="Output 2 2 4 15 5" xfId="29671" xr:uid="{00000000-0005-0000-0000-000026730000}"/>
    <cellStyle name="Output 2 2 4 16" xfId="29672" xr:uid="{00000000-0005-0000-0000-000027730000}"/>
    <cellStyle name="Output 2 2 4 16 2" xfId="29673" xr:uid="{00000000-0005-0000-0000-000028730000}"/>
    <cellStyle name="Output 2 2 4 16 3" xfId="29674" xr:uid="{00000000-0005-0000-0000-000029730000}"/>
    <cellStyle name="Output 2 2 4 16 4" xfId="29675" xr:uid="{00000000-0005-0000-0000-00002A730000}"/>
    <cellStyle name="Output 2 2 4 16 5" xfId="29676" xr:uid="{00000000-0005-0000-0000-00002B730000}"/>
    <cellStyle name="Output 2 2 4 17" xfId="29677" xr:uid="{00000000-0005-0000-0000-00002C730000}"/>
    <cellStyle name="Output 2 2 4 17 2" xfId="29678" xr:uid="{00000000-0005-0000-0000-00002D730000}"/>
    <cellStyle name="Output 2 2 4 17 3" xfId="29679" xr:uid="{00000000-0005-0000-0000-00002E730000}"/>
    <cellStyle name="Output 2 2 4 17 4" xfId="29680" xr:uid="{00000000-0005-0000-0000-00002F730000}"/>
    <cellStyle name="Output 2 2 4 17 5" xfId="29681" xr:uid="{00000000-0005-0000-0000-000030730000}"/>
    <cellStyle name="Output 2 2 4 18" xfId="29682" xr:uid="{00000000-0005-0000-0000-000031730000}"/>
    <cellStyle name="Output 2 2 4 18 2" xfId="29683" xr:uid="{00000000-0005-0000-0000-000032730000}"/>
    <cellStyle name="Output 2 2 4 18 3" xfId="29684" xr:uid="{00000000-0005-0000-0000-000033730000}"/>
    <cellStyle name="Output 2 2 4 18 4" xfId="29685" xr:uid="{00000000-0005-0000-0000-000034730000}"/>
    <cellStyle name="Output 2 2 4 18 5" xfId="29686" xr:uid="{00000000-0005-0000-0000-000035730000}"/>
    <cellStyle name="Output 2 2 4 19" xfId="29687" xr:uid="{00000000-0005-0000-0000-000036730000}"/>
    <cellStyle name="Output 2 2 4 2" xfId="29688" xr:uid="{00000000-0005-0000-0000-000037730000}"/>
    <cellStyle name="Output 2 2 4 2 10" xfId="29689" xr:uid="{00000000-0005-0000-0000-000038730000}"/>
    <cellStyle name="Output 2 2 4 2 10 2" xfId="29690" xr:uid="{00000000-0005-0000-0000-000039730000}"/>
    <cellStyle name="Output 2 2 4 2 10 3" xfId="29691" xr:uid="{00000000-0005-0000-0000-00003A730000}"/>
    <cellStyle name="Output 2 2 4 2 10 4" xfId="29692" xr:uid="{00000000-0005-0000-0000-00003B730000}"/>
    <cellStyle name="Output 2 2 4 2 10 5" xfId="29693" xr:uid="{00000000-0005-0000-0000-00003C730000}"/>
    <cellStyle name="Output 2 2 4 2 11" xfId="29694" xr:uid="{00000000-0005-0000-0000-00003D730000}"/>
    <cellStyle name="Output 2 2 4 2 11 2" xfId="29695" xr:uid="{00000000-0005-0000-0000-00003E730000}"/>
    <cellStyle name="Output 2 2 4 2 11 3" xfId="29696" xr:uid="{00000000-0005-0000-0000-00003F730000}"/>
    <cellStyle name="Output 2 2 4 2 11 4" xfId="29697" xr:uid="{00000000-0005-0000-0000-000040730000}"/>
    <cellStyle name="Output 2 2 4 2 11 5" xfId="29698" xr:uid="{00000000-0005-0000-0000-000041730000}"/>
    <cellStyle name="Output 2 2 4 2 12" xfId="29699" xr:uid="{00000000-0005-0000-0000-000042730000}"/>
    <cellStyle name="Output 2 2 4 2 12 2" xfId="29700" xr:uid="{00000000-0005-0000-0000-000043730000}"/>
    <cellStyle name="Output 2 2 4 2 12 3" xfId="29701" xr:uid="{00000000-0005-0000-0000-000044730000}"/>
    <cellStyle name="Output 2 2 4 2 12 4" xfId="29702" xr:uid="{00000000-0005-0000-0000-000045730000}"/>
    <cellStyle name="Output 2 2 4 2 12 5" xfId="29703" xr:uid="{00000000-0005-0000-0000-000046730000}"/>
    <cellStyle name="Output 2 2 4 2 13" xfId="29704" xr:uid="{00000000-0005-0000-0000-000047730000}"/>
    <cellStyle name="Output 2 2 4 2 13 2" xfId="29705" xr:uid="{00000000-0005-0000-0000-000048730000}"/>
    <cellStyle name="Output 2 2 4 2 13 3" xfId="29706" xr:uid="{00000000-0005-0000-0000-000049730000}"/>
    <cellStyle name="Output 2 2 4 2 13 4" xfId="29707" xr:uid="{00000000-0005-0000-0000-00004A730000}"/>
    <cellStyle name="Output 2 2 4 2 13 5" xfId="29708" xr:uid="{00000000-0005-0000-0000-00004B730000}"/>
    <cellStyle name="Output 2 2 4 2 14" xfId="29709" xr:uid="{00000000-0005-0000-0000-00004C730000}"/>
    <cellStyle name="Output 2 2 4 2 14 2" xfId="29710" xr:uid="{00000000-0005-0000-0000-00004D730000}"/>
    <cellStyle name="Output 2 2 4 2 14 3" xfId="29711" xr:uid="{00000000-0005-0000-0000-00004E730000}"/>
    <cellStyle name="Output 2 2 4 2 14 4" xfId="29712" xr:uid="{00000000-0005-0000-0000-00004F730000}"/>
    <cellStyle name="Output 2 2 4 2 14 5" xfId="29713" xr:uid="{00000000-0005-0000-0000-000050730000}"/>
    <cellStyle name="Output 2 2 4 2 15" xfId="29714" xr:uid="{00000000-0005-0000-0000-000051730000}"/>
    <cellStyle name="Output 2 2 4 2 15 2" xfId="29715" xr:uid="{00000000-0005-0000-0000-000052730000}"/>
    <cellStyle name="Output 2 2 4 2 15 3" xfId="29716" xr:uid="{00000000-0005-0000-0000-000053730000}"/>
    <cellStyle name="Output 2 2 4 2 15 4" xfId="29717" xr:uid="{00000000-0005-0000-0000-000054730000}"/>
    <cellStyle name="Output 2 2 4 2 15 5" xfId="29718" xr:uid="{00000000-0005-0000-0000-000055730000}"/>
    <cellStyle name="Output 2 2 4 2 16" xfId="29719" xr:uid="{00000000-0005-0000-0000-000056730000}"/>
    <cellStyle name="Output 2 2 4 2 16 2" xfId="29720" xr:uid="{00000000-0005-0000-0000-000057730000}"/>
    <cellStyle name="Output 2 2 4 2 16 3" xfId="29721" xr:uid="{00000000-0005-0000-0000-000058730000}"/>
    <cellStyle name="Output 2 2 4 2 16 4" xfId="29722" xr:uid="{00000000-0005-0000-0000-000059730000}"/>
    <cellStyle name="Output 2 2 4 2 16 5" xfId="29723" xr:uid="{00000000-0005-0000-0000-00005A730000}"/>
    <cellStyle name="Output 2 2 4 2 17" xfId="29724" xr:uid="{00000000-0005-0000-0000-00005B730000}"/>
    <cellStyle name="Output 2 2 4 2 17 2" xfId="29725" xr:uid="{00000000-0005-0000-0000-00005C730000}"/>
    <cellStyle name="Output 2 2 4 2 17 3" xfId="29726" xr:uid="{00000000-0005-0000-0000-00005D730000}"/>
    <cellStyle name="Output 2 2 4 2 17 4" xfId="29727" xr:uid="{00000000-0005-0000-0000-00005E730000}"/>
    <cellStyle name="Output 2 2 4 2 17 5" xfId="29728" xr:uid="{00000000-0005-0000-0000-00005F730000}"/>
    <cellStyle name="Output 2 2 4 2 18" xfId="29729" xr:uid="{00000000-0005-0000-0000-000060730000}"/>
    <cellStyle name="Output 2 2 4 2 18 2" xfId="29730" xr:uid="{00000000-0005-0000-0000-000061730000}"/>
    <cellStyle name="Output 2 2 4 2 18 3" xfId="29731" xr:uid="{00000000-0005-0000-0000-000062730000}"/>
    <cellStyle name="Output 2 2 4 2 18 4" xfId="29732" xr:uid="{00000000-0005-0000-0000-000063730000}"/>
    <cellStyle name="Output 2 2 4 2 18 5" xfId="29733" xr:uid="{00000000-0005-0000-0000-000064730000}"/>
    <cellStyle name="Output 2 2 4 2 19" xfId="29734" xr:uid="{00000000-0005-0000-0000-000065730000}"/>
    <cellStyle name="Output 2 2 4 2 2" xfId="29735" xr:uid="{00000000-0005-0000-0000-000066730000}"/>
    <cellStyle name="Output 2 2 4 2 2 2" xfId="29736" xr:uid="{00000000-0005-0000-0000-000067730000}"/>
    <cellStyle name="Output 2 2 4 2 2 2 2" xfId="29737" xr:uid="{00000000-0005-0000-0000-000068730000}"/>
    <cellStyle name="Output 2 2 4 2 2 2 3" xfId="29738" xr:uid="{00000000-0005-0000-0000-000069730000}"/>
    <cellStyle name="Output 2 2 4 2 2 2 4" xfId="29739" xr:uid="{00000000-0005-0000-0000-00006A730000}"/>
    <cellStyle name="Output 2 2 4 2 2 2 5" xfId="29740" xr:uid="{00000000-0005-0000-0000-00006B730000}"/>
    <cellStyle name="Output 2 2 4 2 2 2 6" xfId="29741" xr:uid="{00000000-0005-0000-0000-00006C730000}"/>
    <cellStyle name="Output 2 2 4 2 2 2 7" xfId="29742" xr:uid="{00000000-0005-0000-0000-00006D730000}"/>
    <cellStyle name="Output 2 2 4 2 2 3" xfId="29743" xr:uid="{00000000-0005-0000-0000-00006E730000}"/>
    <cellStyle name="Output 2 2 4 2 2 4" xfId="29744" xr:uid="{00000000-0005-0000-0000-00006F730000}"/>
    <cellStyle name="Output 2 2 4 2 2 5" xfId="29745" xr:uid="{00000000-0005-0000-0000-000070730000}"/>
    <cellStyle name="Output 2 2 4 2 3" xfId="29746" xr:uid="{00000000-0005-0000-0000-000071730000}"/>
    <cellStyle name="Output 2 2 4 2 3 2" xfId="29747" xr:uid="{00000000-0005-0000-0000-000072730000}"/>
    <cellStyle name="Output 2 2 4 2 3 2 2" xfId="29748" xr:uid="{00000000-0005-0000-0000-000073730000}"/>
    <cellStyle name="Output 2 2 4 2 3 2 3" xfId="29749" xr:uid="{00000000-0005-0000-0000-000074730000}"/>
    <cellStyle name="Output 2 2 4 2 3 2 4" xfId="29750" xr:uid="{00000000-0005-0000-0000-000075730000}"/>
    <cellStyle name="Output 2 2 4 2 3 2 5" xfId="29751" xr:uid="{00000000-0005-0000-0000-000076730000}"/>
    <cellStyle name="Output 2 2 4 2 3 2 6" xfId="29752" xr:uid="{00000000-0005-0000-0000-000077730000}"/>
    <cellStyle name="Output 2 2 4 2 3 2 7" xfId="29753" xr:uid="{00000000-0005-0000-0000-000078730000}"/>
    <cellStyle name="Output 2 2 4 2 3 3" xfId="29754" xr:uid="{00000000-0005-0000-0000-000079730000}"/>
    <cellStyle name="Output 2 2 4 2 3 4" xfId="29755" xr:uid="{00000000-0005-0000-0000-00007A730000}"/>
    <cellStyle name="Output 2 2 4 2 3 5" xfId="29756" xr:uid="{00000000-0005-0000-0000-00007B730000}"/>
    <cellStyle name="Output 2 2 4 2 4" xfId="29757" xr:uid="{00000000-0005-0000-0000-00007C730000}"/>
    <cellStyle name="Output 2 2 4 2 4 2" xfId="29758" xr:uid="{00000000-0005-0000-0000-00007D730000}"/>
    <cellStyle name="Output 2 2 4 2 4 2 2" xfId="29759" xr:uid="{00000000-0005-0000-0000-00007E730000}"/>
    <cellStyle name="Output 2 2 4 2 4 2 3" xfId="29760" xr:uid="{00000000-0005-0000-0000-00007F730000}"/>
    <cellStyle name="Output 2 2 4 2 4 2 4" xfId="29761" xr:uid="{00000000-0005-0000-0000-000080730000}"/>
    <cellStyle name="Output 2 2 4 2 4 2 5" xfId="29762" xr:uid="{00000000-0005-0000-0000-000081730000}"/>
    <cellStyle name="Output 2 2 4 2 4 2 6" xfId="29763" xr:uid="{00000000-0005-0000-0000-000082730000}"/>
    <cellStyle name="Output 2 2 4 2 4 2 7" xfId="29764" xr:uid="{00000000-0005-0000-0000-000083730000}"/>
    <cellStyle name="Output 2 2 4 2 4 3" xfId="29765" xr:uid="{00000000-0005-0000-0000-000084730000}"/>
    <cellStyle name="Output 2 2 4 2 4 4" xfId="29766" xr:uid="{00000000-0005-0000-0000-000085730000}"/>
    <cellStyle name="Output 2 2 4 2 4 5" xfId="29767" xr:uid="{00000000-0005-0000-0000-000086730000}"/>
    <cellStyle name="Output 2 2 4 2 5" xfId="29768" xr:uid="{00000000-0005-0000-0000-000087730000}"/>
    <cellStyle name="Output 2 2 4 2 5 2" xfId="29769" xr:uid="{00000000-0005-0000-0000-000088730000}"/>
    <cellStyle name="Output 2 2 4 2 5 3" xfId="29770" xr:uid="{00000000-0005-0000-0000-000089730000}"/>
    <cellStyle name="Output 2 2 4 2 5 4" xfId="29771" xr:uid="{00000000-0005-0000-0000-00008A730000}"/>
    <cellStyle name="Output 2 2 4 2 5 5" xfId="29772" xr:uid="{00000000-0005-0000-0000-00008B730000}"/>
    <cellStyle name="Output 2 2 4 2 5 6" xfId="29773" xr:uid="{00000000-0005-0000-0000-00008C730000}"/>
    <cellStyle name="Output 2 2 4 2 5 7" xfId="29774" xr:uid="{00000000-0005-0000-0000-00008D730000}"/>
    <cellStyle name="Output 2 2 4 2 5 8" xfId="29775" xr:uid="{00000000-0005-0000-0000-00008E730000}"/>
    <cellStyle name="Output 2 2 4 2 6" xfId="29776" xr:uid="{00000000-0005-0000-0000-00008F730000}"/>
    <cellStyle name="Output 2 2 4 2 6 2" xfId="29777" xr:uid="{00000000-0005-0000-0000-000090730000}"/>
    <cellStyle name="Output 2 2 4 2 6 3" xfId="29778" xr:uid="{00000000-0005-0000-0000-000091730000}"/>
    <cellStyle name="Output 2 2 4 2 6 4" xfId="29779" xr:uid="{00000000-0005-0000-0000-000092730000}"/>
    <cellStyle name="Output 2 2 4 2 6 5" xfId="29780" xr:uid="{00000000-0005-0000-0000-000093730000}"/>
    <cellStyle name="Output 2 2 4 2 6 6" xfId="29781" xr:uid="{00000000-0005-0000-0000-000094730000}"/>
    <cellStyle name="Output 2 2 4 2 6 7" xfId="29782" xr:uid="{00000000-0005-0000-0000-000095730000}"/>
    <cellStyle name="Output 2 2 4 2 7" xfId="29783" xr:uid="{00000000-0005-0000-0000-000096730000}"/>
    <cellStyle name="Output 2 2 4 2 7 2" xfId="29784" xr:uid="{00000000-0005-0000-0000-000097730000}"/>
    <cellStyle name="Output 2 2 4 2 7 3" xfId="29785" xr:uid="{00000000-0005-0000-0000-000098730000}"/>
    <cellStyle name="Output 2 2 4 2 7 4" xfId="29786" xr:uid="{00000000-0005-0000-0000-000099730000}"/>
    <cellStyle name="Output 2 2 4 2 7 5" xfId="29787" xr:uid="{00000000-0005-0000-0000-00009A730000}"/>
    <cellStyle name="Output 2 2 4 2 8" xfId="29788" xr:uid="{00000000-0005-0000-0000-00009B730000}"/>
    <cellStyle name="Output 2 2 4 2 8 2" xfId="29789" xr:uid="{00000000-0005-0000-0000-00009C730000}"/>
    <cellStyle name="Output 2 2 4 2 8 3" xfId="29790" xr:uid="{00000000-0005-0000-0000-00009D730000}"/>
    <cellStyle name="Output 2 2 4 2 8 4" xfId="29791" xr:uid="{00000000-0005-0000-0000-00009E730000}"/>
    <cellStyle name="Output 2 2 4 2 8 5" xfId="29792" xr:uid="{00000000-0005-0000-0000-00009F730000}"/>
    <cellStyle name="Output 2 2 4 2 9" xfId="29793" xr:uid="{00000000-0005-0000-0000-0000A0730000}"/>
    <cellStyle name="Output 2 2 4 2 9 2" xfId="29794" xr:uid="{00000000-0005-0000-0000-0000A1730000}"/>
    <cellStyle name="Output 2 2 4 2 9 3" xfId="29795" xr:uid="{00000000-0005-0000-0000-0000A2730000}"/>
    <cellStyle name="Output 2 2 4 2 9 4" xfId="29796" xr:uid="{00000000-0005-0000-0000-0000A3730000}"/>
    <cellStyle name="Output 2 2 4 2 9 5" xfId="29797" xr:uid="{00000000-0005-0000-0000-0000A4730000}"/>
    <cellStyle name="Output 2 2 4 3" xfId="29798" xr:uid="{00000000-0005-0000-0000-0000A5730000}"/>
    <cellStyle name="Output 2 2 4 3 10" xfId="29799" xr:uid="{00000000-0005-0000-0000-0000A6730000}"/>
    <cellStyle name="Output 2 2 4 3 2" xfId="29800" xr:uid="{00000000-0005-0000-0000-0000A7730000}"/>
    <cellStyle name="Output 2 2 4 3 2 2" xfId="29801" xr:uid="{00000000-0005-0000-0000-0000A8730000}"/>
    <cellStyle name="Output 2 2 4 3 2 2 2" xfId="29802" xr:uid="{00000000-0005-0000-0000-0000A9730000}"/>
    <cellStyle name="Output 2 2 4 3 2 2 3" xfId="29803" xr:uid="{00000000-0005-0000-0000-0000AA730000}"/>
    <cellStyle name="Output 2 2 4 3 2 2 4" xfId="29804" xr:uid="{00000000-0005-0000-0000-0000AB730000}"/>
    <cellStyle name="Output 2 2 4 3 2 2 5" xfId="29805" xr:uid="{00000000-0005-0000-0000-0000AC730000}"/>
    <cellStyle name="Output 2 2 4 3 2 2 6" xfId="29806" xr:uid="{00000000-0005-0000-0000-0000AD730000}"/>
    <cellStyle name="Output 2 2 4 3 2 2 7" xfId="29807" xr:uid="{00000000-0005-0000-0000-0000AE730000}"/>
    <cellStyle name="Output 2 2 4 3 2 3" xfId="29808" xr:uid="{00000000-0005-0000-0000-0000AF730000}"/>
    <cellStyle name="Output 2 2 4 3 2 4" xfId="29809" xr:uid="{00000000-0005-0000-0000-0000B0730000}"/>
    <cellStyle name="Output 2 2 4 3 3" xfId="29810" xr:uid="{00000000-0005-0000-0000-0000B1730000}"/>
    <cellStyle name="Output 2 2 4 3 3 2" xfId="29811" xr:uid="{00000000-0005-0000-0000-0000B2730000}"/>
    <cellStyle name="Output 2 2 4 3 3 2 2" xfId="29812" xr:uid="{00000000-0005-0000-0000-0000B3730000}"/>
    <cellStyle name="Output 2 2 4 3 3 2 3" xfId="29813" xr:uid="{00000000-0005-0000-0000-0000B4730000}"/>
    <cellStyle name="Output 2 2 4 3 3 2 4" xfId="29814" xr:uid="{00000000-0005-0000-0000-0000B5730000}"/>
    <cellStyle name="Output 2 2 4 3 3 2 5" xfId="29815" xr:uid="{00000000-0005-0000-0000-0000B6730000}"/>
    <cellStyle name="Output 2 2 4 3 3 2 6" xfId="29816" xr:uid="{00000000-0005-0000-0000-0000B7730000}"/>
    <cellStyle name="Output 2 2 4 3 3 2 7" xfId="29817" xr:uid="{00000000-0005-0000-0000-0000B8730000}"/>
    <cellStyle name="Output 2 2 4 3 3 3" xfId="29818" xr:uid="{00000000-0005-0000-0000-0000B9730000}"/>
    <cellStyle name="Output 2 2 4 3 3 4" xfId="29819" xr:uid="{00000000-0005-0000-0000-0000BA730000}"/>
    <cellStyle name="Output 2 2 4 3 4" xfId="29820" xr:uid="{00000000-0005-0000-0000-0000BB730000}"/>
    <cellStyle name="Output 2 2 4 3 4 2" xfId="29821" xr:uid="{00000000-0005-0000-0000-0000BC730000}"/>
    <cellStyle name="Output 2 2 4 3 4 2 2" xfId="29822" xr:uid="{00000000-0005-0000-0000-0000BD730000}"/>
    <cellStyle name="Output 2 2 4 3 4 2 3" xfId="29823" xr:uid="{00000000-0005-0000-0000-0000BE730000}"/>
    <cellStyle name="Output 2 2 4 3 4 2 4" xfId="29824" xr:uid="{00000000-0005-0000-0000-0000BF730000}"/>
    <cellStyle name="Output 2 2 4 3 4 2 5" xfId="29825" xr:uid="{00000000-0005-0000-0000-0000C0730000}"/>
    <cellStyle name="Output 2 2 4 3 4 2 6" xfId="29826" xr:uid="{00000000-0005-0000-0000-0000C1730000}"/>
    <cellStyle name="Output 2 2 4 3 4 2 7" xfId="29827" xr:uid="{00000000-0005-0000-0000-0000C2730000}"/>
    <cellStyle name="Output 2 2 4 3 4 3" xfId="29828" xr:uid="{00000000-0005-0000-0000-0000C3730000}"/>
    <cellStyle name="Output 2 2 4 3 4 4" xfId="29829" xr:uid="{00000000-0005-0000-0000-0000C4730000}"/>
    <cellStyle name="Output 2 2 4 3 5" xfId="29830" xr:uid="{00000000-0005-0000-0000-0000C5730000}"/>
    <cellStyle name="Output 2 2 4 3 5 2" xfId="29831" xr:uid="{00000000-0005-0000-0000-0000C6730000}"/>
    <cellStyle name="Output 2 2 4 3 5 3" xfId="29832" xr:uid="{00000000-0005-0000-0000-0000C7730000}"/>
    <cellStyle name="Output 2 2 4 3 5 4" xfId="29833" xr:uid="{00000000-0005-0000-0000-0000C8730000}"/>
    <cellStyle name="Output 2 2 4 3 5 5" xfId="29834" xr:uid="{00000000-0005-0000-0000-0000C9730000}"/>
    <cellStyle name="Output 2 2 4 3 5 6" xfId="29835" xr:uid="{00000000-0005-0000-0000-0000CA730000}"/>
    <cellStyle name="Output 2 2 4 3 5 7" xfId="29836" xr:uid="{00000000-0005-0000-0000-0000CB730000}"/>
    <cellStyle name="Output 2 2 4 3 5 8" xfId="29837" xr:uid="{00000000-0005-0000-0000-0000CC730000}"/>
    <cellStyle name="Output 2 2 4 3 6" xfId="29838" xr:uid="{00000000-0005-0000-0000-0000CD730000}"/>
    <cellStyle name="Output 2 2 4 3 6 2" xfId="29839" xr:uid="{00000000-0005-0000-0000-0000CE730000}"/>
    <cellStyle name="Output 2 2 4 3 6 3" xfId="29840" xr:uid="{00000000-0005-0000-0000-0000CF730000}"/>
    <cellStyle name="Output 2 2 4 3 6 4" xfId="29841" xr:uid="{00000000-0005-0000-0000-0000D0730000}"/>
    <cellStyle name="Output 2 2 4 3 6 5" xfId="29842" xr:uid="{00000000-0005-0000-0000-0000D1730000}"/>
    <cellStyle name="Output 2 2 4 3 6 6" xfId="29843" xr:uid="{00000000-0005-0000-0000-0000D2730000}"/>
    <cellStyle name="Output 2 2 4 3 6 7" xfId="29844" xr:uid="{00000000-0005-0000-0000-0000D3730000}"/>
    <cellStyle name="Output 2 2 4 3 7" xfId="29845" xr:uid="{00000000-0005-0000-0000-0000D4730000}"/>
    <cellStyle name="Output 2 2 4 3 8" xfId="29846" xr:uid="{00000000-0005-0000-0000-0000D5730000}"/>
    <cellStyle name="Output 2 2 4 3 9" xfId="29847" xr:uid="{00000000-0005-0000-0000-0000D6730000}"/>
    <cellStyle name="Output 2 2 4 4" xfId="29848" xr:uid="{00000000-0005-0000-0000-0000D7730000}"/>
    <cellStyle name="Output 2 2 4 4 2" xfId="29849" xr:uid="{00000000-0005-0000-0000-0000D8730000}"/>
    <cellStyle name="Output 2 2 4 4 2 2" xfId="29850" xr:uid="{00000000-0005-0000-0000-0000D9730000}"/>
    <cellStyle name="Output 2 2 4 4 2 3" xfId="29851" xr:uid="{00000000-0005-0000-0000-0000DA730000}"/>
    <cellStyle name="Output 2 2 4 4 2 4" xfId="29852" xr:uid="{00000000-0005-0000-0000-0000DB730000}"/>
    <cellStyle name="Output 2 2 4 4 2 5" xfId="29853" xr:uid="{00000000-0005-0000-0000-0000DC730000}"/>
    <cellStyle name="Output 2 2 4 4 2 6" xfId="29854" xr:uid="{00000000-0005-0000-0000-0000DD730000}"/>
    <cellStyle name="Output 2 2 4 4 2 7" xfId="29855" xr:uid="{00000000-0005-0000-0000-0000DE730000}"/>
    <cellStyle name="Output 2 2 4 4 3" xfId="29856" xr:uid="{00000000-0005-0000-0000-0000DF730000}"/>
    <cellStyle name="Output 2 2 4 4 4" xfId="29857" xr:uid="{00000000-0005-0000-0000-0000E0730000}"/>
    <cellStyle name="Output 2 2 4 4 5" xfId="29858" xr:uid="{00000000-0005-0000-0000-0000E1730000}"/>
    <cellStyle name="Output 2 2 4 5" xfId="29859" xr:uid="{00000000-0005-0000-0000-0000E2730000}"/>
    <cellStyle name="Output 2 2 4 5 2" xfId="29860" xr:uid="{00000000-0005-0000-0000-0000E3730000}"/>
    <cellStyle name="Output 2 2 4 5 2 2" xfId="29861" xr:uid="{00000000-0005-0000-0000-0000E4730000}"/>
    <cellStyle name="Output 2 2 4 5 2 3" xfId="29862" xr:uid="{00000000-0005-0000-0000-0000E5730000}"/>
    <cellStyle name="Output 2 2 4 5 2 4" xfId="29863" xr:uid="{00000000-0005-0000-0000-0000E6730000}"/>
    <cellStyle name="Output 2 2 4 5 2 5" xfId="29864" xr:uid="{00000000-0005-0000-0000-0000E7730000}"/>
    <cellStyle name="Output 2 2 4 5 2 6" xfId="29865" xr:uid="{00000000-0005-0000-0000-0000E8730000}"/>
    <cellStyle name="Output 2 2 4 5 2 7" xfId="29866" xr:uid="{00000000-0005-0000-0000-0000E9730000}"/>
    <cellStyle name="Output 2 2 4 5 3" xfId="29867" xr:uid="{00000000-0005-0000-0000-0000EA730000}"/>
    <cellStyle name="Output 2 2 4 5 4" xfId="29868" xr:uid="{00000000-0005-0000-0000-0000EB730000}"/>
    <cellStyle name="Output 2 2 4 5 5" xfId="29869" xr:uid="{00000000-0005-0000-0000-0000EC730000}"/>
    <cellStyle name="Output 2 2 4 6" xfId="29870" xr:uid="{00000000-0005-0000-0000-0000ED730000}"/>
    <cellStyle name="Output 2 2 4 6 2" xfId="29871" xr:uid="{00000000-0005-0000-0000-0000EE730000}"/>
    <cellStyle name="Output 2 2 4 6 2 2" xfId="29872" xr:uid="{00000000-0005-0000-0000-0000EF730000}"/>
    <cellStyle name="Output 2 2 4 6 2 3" xfId="29873" xr:uid="{00000000-0005-0000-0000-0000F0730000}"/>
    <cellStyle name="Output 2 2 4 6 2 4" xfId="29874" xr:uid="{00000000-0005-0000-0000-0000F1730000}"/>
    <cellStyle name="Output 2 2 4 6 2 5" xfId="29875" xr:uid="{00000000-0005-0000-0000-0000F2730000}"/>
    <cellStyle name="Output 2 2 4 6 2 6" xfId="29876" xr:uid="{00000000-0005-0000-0000-0000F3730000}"/>
    <cellStyle name="Output 2 2 4 6 2 7" xfId="29877" xr:uid="{00000000-0005-0000-0000-0000F4730000}"/>
    <cellStyle name="Output 2 2 4 6 3" xfId="29878" xr:uid="{00000000-0005-0000-0000-0000F5730000}"/>
    <cellStyle name="Output 2 2 4 6 4" xfId="29879" xr:uid="{00000000-0005-0000-0000-0000F6730000}"/>
    <cellStyle name="Output 2 2 4 6 5" xfId="29880" xr:uid="{00000000-0005-0000-0000-0000F7730000}"/>
    <cellStyle name="Output 2 2 4 7" xfId="29881" xr:uid="{00000000-0005-0000-0000-0000F8730000}"/>
    <cellStyle name="Output 2 2 4 7 2" xfId="29882" xr:uid="{00000000-0005-0000-0000-0000F9730000}"/>
    <cellStyle name="Output 2 2 4 7 2 2" xfId="29883" xr:uid="{00000000-0005-0000-0000-0000FA730000}"/>
    <cellStyle name="Output 2 2 4 7 2 3" xfId="29884" xr:uid="{00000000-0005-0000-0000-0000FB730000}"/>
    <cellStyle name="Output 2 2 4 7 2 4" xfId="29885" xr:uid="{00000000-0005-0000-0000-0000FC730000}"/>
    <cellStyle name="Output 2 2 4 7 2 5" xfId="29886" xr:uid="{00000000-0005-0000-0000-0000FD730000}"/>
    <cellStyle name="Output 2 2 4 7 2 6" xfId="29887" xr:uid="{00000000-0005-0000-0000-0000FE730000}"/>
    <cellStyle name="Output 2 2 4 7 2 7" xfId="29888" xr:uid="{00000000-0005-0000-0000-0000FF730000}"/>
    <cellStyle name="Output 2 2 4 7 3" xfId="29889" xr:uid="{00000000-0005-0000-0000-000000740000}"/>
    <cellStyle name="Output 2 2 4 7 4" xfId="29890" xr:uid="{00000000-0005-0000-0000-000001740000}"/>
    <cellStyle name="Output 2 2 4 7 5" xfId="29891" xr:uid="{00000000-0005-0000-0000-000002740000}"/>
    <cellStyle name="Output 2 2 4 8" xfId="29892" xr:uid="{00000000-0005-0000-0000-000003740000}"/>
    <cellStyle name="Output 2 2 4 8 2" xfId="29893" xr:uid="{00000000-0005-0000-0000-000004740000}"/>
    <cellStyle name="Output 2 2 4 8 3" xfId="29894" xr:uid="{00000000-0005-0000-0000-000005740000}"/>
    <cellStyle name="Output 2 2 4 8 4" xfId="29895" xr:uid="{00000000-0005-0000-0000-000006740000}"/>
    <cellStyle name="Output 2 2 4 8 5" xfId="29896" xr:uid="{00000000-0005-0000-0000-000007740000}"/>
    <cellStyle name="Output 2 2 4 8 6" xfId="29897" xr:uid="{00000000-0005-0000-0000-000008740000}"/>
    <cellStyle name="Output 2 2 4 8 7" xfId="29898" xr:uid="{00000000-0005-0000-0000-000009740000}"/>
    <cellStyle name="Output 2 2 4 8 8" xfId="29899" xr:uid="{00000000-0005-0000-0000-00000A740000}"/>
    <cellStyle name="Output 2 2 4 9" xfId="29900" xr:uid="{00000000-0005-0000-0000-00000B740000}"/>
    <cellStyle name="Output 2 2 4 9 2" xfId="29901" xr:uid="{00000000-0005-0000-0000-00000C740000}"/>
    <cellStyle name="Output 2 2 4 9 3" xfId="29902" xr:uid="{00000000-0005-0000-0000-00000D740000}"/>
    <cellStyle name="Output 2 2 4 9 4" xfId="29903" xr:uid="{00000000-0005-0000-0000-00000E740000}"/>
    <cellStyle name="Output 2 2 4 9 5" xfId="29904" xr:uid="{00000000-0005-0000-0000-00000F740000}"/>
    <cellStyle name="Output 2 2 4 9 6" xfId="29905" xr:uid="{00000000-0005-0000-0000-000010740000}"/>
    <cellStyle name="Output 2 2 4 9 7" xfId="29906" xr:uid="{00000000-0005-0000-0000-000011740000}"/>
    <cellStyle name="Output 2 2 5" xfId="29907" xr:uid="{00000000-0005-0000-0000-000012740000}"/>
    <cellStyle name="Output 2 2 5 10" xfId="29908" xr:uid="{00000000-0005-0000-0000-000013740000}"/>
    <cellStyle name="Output 2 2 5 10 2" xfId="29909" xr:uid="{00000000-0005-0000-0000-000014740000}"/>
    <cellStyle name="Output 2 2 5 10 3" xfId="29910" xr:uid="{00000000-0005-0000-0000-000015740000}"/>
    <cellStyle name="Output 2 2 5 10 4" xfId="29911" xr:uid="{00000000-0005-0000-0000-000016740000}"/>
    <cellStyle name="Output 2 2 5 10 5" xfId="29912" xr:uid="{00000000-0005-0000-0000-000017740000}"/>
    <cellStyle name="Output 2 2 5 11" xfId="29913" xr:uid="{00000000-0005-0000-0000-000018740000}"/>
    <cellStyle name="Output 2 2 5 11 2" xfId="29914" xr:uid="{00000000-0005-0000-0000-000019740000}"/>
    <cellStyle name="Output 2 2 5 11 3" xfId="29915" xr:uid="{00000000-0005-0000-0000-00001A740000}"/>
    <cellStyle name="Output 2 2 5 11 4" xfId="29916" xr:uid="{00000000-0005-0000-0000-00001B740000}"/>
    <cellStyle name="Output 2 2 5 11 5" xfId="29917" xr:uid="{00000000-0005-0000-0000-00001C740000}"/>
    <cellStyle name="Output 2 2 5 12" xfId="29918" xr:uid="{00000000-0005-0000-0000-00001D740000}"/>
    <cellStyle name="Output 2 2 5 12 2" xfId="29919" xr:uid="{00000000-0005-0000-0000-00001E740000}"/>
    <cellStyle name="Output 2 2 5 12 3" xfId="29920" xr:uid="{00000000-0005-0000-0000-00001F740000}"/>
    <cellStyle name="Output 2 2 5 12 4" xfId="29921" xr:uid="{00000000-0005-0000-0000-000020740000}"/>
    <cellStyle name="Output 2 2 5 12 5" xfId="29922" xr:uid="{00000000-0005-0000-0000-000021740000}"/>
    <cellStyle name="Output 2 2 5 13" xfId="29923" xr:uid="{00000000-0005-0000-0000-000022740000}"/>
    <cellStyle name="Output 2 2 5 13 2" xfId="29924" xr:uid="{00000000-0005-0000-0000-000023740000}"/>
    <cellStyle name="Output 2 2 5 13 3" xfId="29925" xr:uid="{00000000-0005-0000-0000-000024740000}"/>
    <cellStyle name="Output 2 2 5 13 4" xfId="29926" xr:uid="{00000000-0005-0000-0000-000025740000}"/>
    <cellStyle name="Output 2 2 5 13 5" xfId="29927" xr:uid="{00000000-0005-0000-0000-000026740000}"/>
    <cellStyle name="Output 2 2 5 14" xfId="29928" xr:uid="{00000000-0005-0000-0000-000027740000}"/>
    <cellStyle name="Output 2 2 5 14 2" xfId="29929" xr:uid="{00000000-0005-0000-0000-000028740000}"/>
    <cellStyle name="Output 2 2 5 14 3" xfId="29930" xr:uid="{00000000-0005-0000-0000-000029740000}"/>
    <cellStyle name="Output 2 2 5 14 4" xfId="29931" xr:uid="{00000000-0005-0000-0000-00002A740000}"/>
    <cellStyle name="Output 2 2 5 14 5" xfId="29932" xr:uid="{00000000-0005-0000-0000-00002B740000}"/>
    <cellStyle name="Output 2 2 5 15" xfId="29933" xr:uid="{00000000-0005-0000-0000-00002C740000}"/>
    <cellStyle name="Output 2 2 5 15 2" xfId="29934" xr:uid="{00000000-0005-0000-0000-00002D740000}"/>
    <cellStyle name="Output 2 2 5 15 3" xfId="29935" xr:uid="{00000000-0005-0000-0000-00002E740000}"/>
    <cellStyle name="Output 2 2 5 15 4" xfId="29936" xr:uid="{00000000-0005-0000-0000-00002F740000}"/>
    <cellStyle name="Output 2 2 5 15 5" xfId="29937" xr:uid="{00000000-0005-0000-0000-000030740000}"/>
    <cellStyle name="Output 2 2 5 16" xfId="29938" xr:uid="{00000000-0005-0000-0000-000031740000}"/>
    <cellStyle name="Output 2 2 5 16 2" xfId="29939" xr:uid="{00000000-0005-0000-0000-000032740000}"/>
    <cellStyle name="Output 2 2 5 16 3" xfId="29940" xr:uid="{00000000-0005-0000-0000-000033740000}"/>
    <cellStyle name="Output 2 2 5 16 4" xfId="29941" xr:uid="{00000000-0005-0000-0000-000034740000}"/>
    <cellStyle name="Output 2 2 5 16 5" xfId="29942" xr:uid="{00000000-0005-0000-0000-000035740000}"/>
    <cellStyle name="Output 2 2 5 17" xfId="29943" xr:uid="{00000000-0005-0000-0000-000036740000}"/>
    <cellStyle name="Output 2 2 5 17 2" xfId="29944" xr:uid="{00000000-0005-0000-0000-000037740000}"/>
    <cellStyle name="Output 2 2 5 17 3" xfId="29945" xr:uid="{00000000-0005-0000-0000-000038740000}"/>
    <cellStyle name="Output 2 2 5 17 4" xfId="29946" xr:uid="{00000000-0005-0000-0000-000039740000}"/>
    <cellStyle name="Output 2 2 5 17 5" xfId="29947" xr:uid="{00000000-0005-0000-0000-00003A740000}"/>
    <cellStyle name="Output 2 2 5 18" xfId="29948" xr:uid="{00000000-0005-0000-0000-00003B740000}"/>
    <cellStyle name="Output 2 2 5 18 2" xfId="29949" xr:uid="{00000000-0005-0000-0000-00003C740000}"/>
    <cellStyle name="Output 2 2 5 18 3" xfId="29950" xr:uid="{00000000-0005-0000-0000-00003D740000}"/>
    <cellStyle name="Output 2 2 5 18 4" xfId="29951" xr:uid="{00000000-0005-0000-0000-00003E740000}"/>
    <cellStyle name="Output 2 2 5 18 5" xfId="29952" xr:uid="{00000000-0005-0000-0000-00003F740000}"/>
    <cellStyle name="Output 2 2 5 19" xfId="29953" xr:uid="{00000000-0005-0000-0000-000040740000}"/>
    <cellStyle name="Output 2 2 5 2" xfId="29954" xr:uid="{00000000-0005-0000-0000-000041740000}"/>
    <cellStyle name="Output 2 2 5 2 10" xfId="29955" xr:uid="{00000000-0005-0000-0000-000042740000}"/>
    <cellStyle name="Output 2 2 5 2 10 2" xfId="29956" xr:uid="{00000000-0005-0000-0000-000043740000}"/>
    <cellStyle name="Output 2 2 5 2 10 3" xfId="29957" xr:uid="{00000000-0005-0000-0000-000044740000}"/>
    <cellStyle name="Output 2 2 5 2 10 4" xfId="29958" xr:uid="{00000000-0005-0000-0000-000045740000}"/>
    <cellStyle name="Output 2 2 5 2 10 5" xfId="29959" xr:uid="{00000000-0005-0000-0000-000046740000}"/>
    <cellStyle name="Output 2 2 5 2 11" xfId="29960" xr:uid="{00000000-0005-0000-0000-000047740000}"/>
    <cellStyle name="Output 2 2 5 2 11 2" xfId="29961" xr:uid="{00000000-0005-0000-0000-000048740000}"/>
    <cellStyle name="Output 2 2 5 2 11 3" xfId="29962" xr:uid="{00000000-0005-0000-0000-000049740000}"/>
    <cellStyle name="Output 2 2 5 2 11 4" xfId="29963" xr:uid="{00000000-0005-0000-0000-00004A740000}"/>
    <cellStyle name="Output 2 2 5 2 11 5" xfId="29964" xr:uid="{00000000-0005-0000-0000-00004B740000}"/>
    <cellStyle name="Output 2 2 5 2 12" xfId="29965" xr:uid="{00000000-0005-0000-0000-00004C740000}"/>
    <cellStyle name="Output 2 2 5 2 12 2" xfId="29966" xr:uid="{00000000-0005-0000-0000-00004D740000}"/>
    <cellStyle name="Output 2 2 5 2 12 3" xfId="29967" xr:uid="{00000000-0005-0000-0000-00004E740000}"/>
    <cellStyle name="Output 2 2 5 2 12 4" xfId="29968" xr:uid="{00000000-0005-0000-0000-00004F740000}"/>
    <cellStyle name="Output 2 2 5 2 12 5" xfId="29969" xr:uid="{00000000-0005-0000-0000-000050740000}"/>
    <cellStyle name="Output 2 2 5 2 13" xfId="29970" xr:uid="{00000000-0005-0000-0000-000051740000}"/>
    <cellStyle name="Output 2 2 5 2 13 2" xfId="29971" xr:uid="{00000000-0005-0000-0000-000052740000}"/>
    <cellStyle name="Output 2 2 5 2 13 3" xfId="29972" xr:uid="{00000000-0005-0000-0000-000053740000}"/>
    <cellStyle name="Output 2 2 5 2 13 4" xfId="29973" xr:uid="{00000000-0005-0000-0000-000054740000}"/>
    <cellStyle name="Output 2 2 5 2 13 5" xfId="29974" xr:uid="{00000000-0005-0000-0000-000055740000}"/>
    <cellStyle name="Output 2 2 5 2 14" xfId="29975" xr:uid="{00000000-0005-0000-0000-000056740000}"/>
    <cellStyle name="Output 2 2 5 2 14 2" xfId="29976" xr:uid="{00000000-0005-0000-0000-000057740000}"/>
    <cellStyle name="Output 2 2 5 2 14 3" xfId="29977" xr:uid="{00000000-0005-0000-0000-000058740000}"/>
    <cellStyle name="Output 2 2 5 2 14 4" xfId="29978" xr:uid="{00000000-0005-0000-0000-000059740000}"/>
    <cellStyle name="Output 2 2 5 2 14 5" xfId="29979" xr:uid="{00000000-0005-0000-0000-00005A740000}"/>
    <cellStyle name="Output 2 2 5 2 15" xfId="29980" xr:uid="{00000000-0005-0000-0000-00005B740000}"/>
    <cellStyle name="Output 2 2 5 2 15 2" xfId="29981" xr:uid="{00000000-0005-0000-0000-00005C740000}"/>
    <cellStyle name="Output 2 2 5 2 15 3" xfId="29982" xr:uid="{00000000-0005-0000-0000-00005D740000}"/>
    <cellStyle name="Output 2 2 5 2 15 4" xfId="29983" xr:uid="{00000000-0005-0000-0000-00005E740000}"/>
    <cellStyle name="Output 2 2 5 2 15 5" xfId="29984" xr:uid="{00000000-0005-0000-0000-00005F740000}"/>
    <cellStyle name="Output 2 2 5 2 16" xfId="29985" xr:uid="{00000000-0005-0000-0000-000060740000}"/>
    <cellStyle name="Output 2 2 5 2 16 2" xfId="29986" xr:uid="{00000000-0005-0000-0000-000061740000}"/>
    <cellStyle name="Output 2 2 5 2 16 3" xfId="29987" xr:uid="{00000000-0005-0000-0000-000062740000}"/>
    <cellStyle name="Output 2 2 5 2 16 4" xfId="29988" xr:uid="{00000000-0005-0000-0000-000063740000}"/>
    <cellStyle name="Output 2 2 5 2 16 5" xfId="29989" xr:uid="{00000000-0005-0000-0000-000064740000}"/>
    <cellStyle name="Output 2 2 5 2 17" xfId="29990" xr:uid="{00000000-0005-0000-0000-000065740000}"/>
    <cellStyle name="Output 2 2 5 2 17 2" xfId="29991" xr:uid="{00000000-0005-0000-0000-000066740000}"/>
    <cellStyle name="Output 2 2 5 2 17 3" xfId="29992" xr:uid="{00000000-0005-0000-0000-000067740000}"/>
    <cellStyle name="Output 2 2 5 2 17 4" xfId="29993" xr:uid="{00000000-0005-0000-0000-000068740000}"/>
    <cellStyle name="Output 2 2 5 2 17 5" xfId="29994" xr:uid="{00000000-0005-0000-0000-000069740000}"/>
    <cellStyle name="Output 2 2 5 2 18" xfId="29995" xr:uid="{00000000-0005-0000-0000-00006A740000}"/>
    <cellStyle name="Output 2 2 5 2 18 2" xfId="29996" xr:uid="{00000000-0005-0000-0000-00006B740000}"/>
    <cellStyle name="Output 2 2 5 2 18 3" xfId="29997" xr:uid="{00000000-0005-0000-0000-00006C740000}"/>
    <cellStyle name="Output 2 2 5 2 18 4" xfId="29998" xr:uid="{00000000-0005-0000-0000-00006D740000}"/>
    <cellStyle name="Output 2 2 5 2 18 5" xfId="29999" xr:uid="{00000000-0005-0000-0000-00006E740000}"/>
    <cellStyle name="Output 2 2 5 2 19" xfId="30000" xr:uid="{00000000-0005-0000-0000-00006F740000}"/>
    <cellStyle name="Output 2 2 5 2 2" xfId="30001" xr:uid="{00000000-0005-0000-0000-000070740000}"/>
    <cellStyle name="Output 2 2 5 2 2 2" xfId="30002" xr:uid="{00000000-0005-0000-0000-000071740000}"/>
    <cellStyle name="Output 2 2 5 2 2 2 2" xfId="30003" xr:uid="{00000000-0005-0000-0000-000072740000}"/>
    <cellStyle name="Output 2 2 5 2 2 2 3" xfId="30004" xr:uid="{00000000-0005-0000-0000-000073740000}"/>
    <cellStyle name="Output 2 2 5 2 2 2 4" xfId="30005" xr:uid="{00000000-0005-0000-0000-000074740000}"/>
    <cellStyle name="Output 2 2 5 2 2 2 5" xfId="30006" xr:uid="{00000000-0005-0000-0000-000075740000}"/>
    <cellStyle name="Output 2 2 5 2 2 2 6" xfId="30007" xr:uid="{00000000-0005-0000-0000-000076740000}"/>
    <cellStyle name="Output 2 2 5 2 2 2 7" xfId="30008" xr:uid="{00000000-0005-0000-0000-000077740000}"/>
    <cellStyle name="Output 2 2 5 2 2 3" xfId="30009" xr:uid="{00000000-0005-0000-0000-000078740000}"/>
    <cellStyle name="Output 2 2 5 2 2 4" xfId="30010" xr:uid="{00000000-0005-0000-0000-000079740000}"/>
    <cellStyle name="Output 2 2 5 2 2 5" xfId="30011" xr:uid="{00000000-0005-0000-0000-00007A740000}"/>
    <cellStyle name="Output 2 2 5 2 3" xfId="30012" xr:uid="{00000000-0005-0000-0000-00007B740000}"/>
    <cellStyle name="Output 2 2 5 2 3 2" xfId="30013" xr:uid="{00000000-0005-0000-0000-00007C740000}"/>
    <cellStyle name="Output 2 2 5 2 3 2 2" xfId="30014" xr:uid="{00000000-0005-0000-0000-00007D740000}"/>
    <cellStyle name="Output 2 2 5 2 3 2 3" xfId="30015" xr:uid="{00000000-0005-0000-0000-00007E740000}"/>
    <cellStyle name="Output 2 2 5 2 3 2 4" xfId="30016" xr:uid="{00000000-0005-0000-0000-00007F740000}"/>
    <cellStyle name="Output 2 2 5 2 3 2 5" xfId="30017" xr:uid="{00000000-0005-0000-0000-000080740000}"/>
    <cellStyle name="Output 2 2 5 2 3 2 6" xfId="30018" xr:uid="{00000000-0005-0000-0000-000081740000}"/>
    <cellStyle name="Output 2 2 5 2 3 2 7" xfId="30019" xr:uid="{00000000-0005-0000-0000-000082740000}"/>
    <cellStyle name="Output 2 2 5 2 3 3" xfId="30020" xr:uid="{00000000-0005-0000-0000-000083740000}"/>
    <cellStyle name="Output 2 2 5 2 3 4" xfId="30021" xr:uid="{00000000-0005-0000-0000-000084740000}"/>
    <cellStyle name="Output 2 2 5 2 3 5" xfId="30022" xr:uid="{00000000-0005-0000-0000-000085740000}"/>
    <cellStyle name="Output 2 2 5 2 4" xfId="30023" xr:uid="{00000000-0005-0000-0000-000086740000}"/>
    <cellStyle name="Output 2 2 5 2 4 2" xfId="30024" xr:uid="{00000000-0005-0000-0000-000087740000}"/>
    <cellStyle name="Output 2 2 5 2 4 2 2" xfId="30025" xr:uid="{00000000-0005-0000-0000-000088740000}"/>
    <cellStyle name="Output 2 2 5 2 4 2 3" xfId="30026" xr:uid="{00000000-0005-0000-0000-000089740000}"/>
    <cellStyle name="Output 2 2 5 2 4 2 4" xfId="30027" xr:uid="{00000000-0005-0000-0000-00008A740000}"/>
    <cellStyle name="Output 2 2 5 2 4 2 5" xfId="30028" xr:uid="{00000000-0005-0000-0000-00008B740000}"/>
    <cellStyle name="Output 2 2 5 2 4 2 6" xfId="30029" xr:uid="{00000000-0005-0000-0000-00008C740000}"/>
    <cellStyle name="Output 2 2 5 2 4 2 7" xfId="30030" xr:uid="{00000000-0005-0000-0000-00008D740000}"/>
    <cellStyle name="Output 2 2 5 2 4 3" xfId="30031" xr:uid="{00000000-0005-0000-0000-00008E740000}"/>
    <cellStyle name="Output 2 2 5 2 4 4" xfId="30032" xr:uid="{00000000-0005-0000-0000-00008F740000}"/>
    <cellStyle name="Output 2 2 5 2 4 5" xfId="30033" xr:uid="{00000000-0005-0000-0000-000090740000}"/>
    <cellStyle name="Output 2 2 5 2 5" xfId="30034" xr:uid="{00000000-0005-0000-0000-000091740000}"/>
    <cellStyle name="Output 2 2 5 2 5 2" xfId="30035" xr:uid="{00000000-0005-0000-0000-000092740000}"/>
    <cellStyle name="Output 2 2 5 2 5 3" xfId="30036" xr:uid="{00000000-0005-0000-0000-000093740000}"/>
    <cellStyle name="Output 2 2 5 2 5 4" xfId="30037" xr:uid="{00000000-0005-0000-0000-000094740000}"/>
    <cellStyle name="Output 2 2 5 2 5 5" xfId="30038" xr:uid="{00000000-0005-0000-0000-000095740000}"/>
    <cellStyle name="Output 2 2 5 2 5 6" xfId="30039" xr:uid="{00000000-0005-0000-0000-000096740000}"/>
    <cellStyle name="Output 2 2 5 2 5 7" xfId="30040" xr:uid="{00000000-0005-0000-0000-000097740000}"/>
    <cellStyle name="Output 2 2 5 2 5 8" xfId="30041" xr:uid="{00000000-0005-0000-0000-000098740000}"/>
    <cellStyle name="Output 2 2 5 2 6" xfId="30042" xr:uid="{00000000-0005-0000-0000-000099740000}"/>
    <cellStyle name="Output 2 2 5 2 6 2" xfId="30043" xr:uid="{00000000-0005-0000-0000-00009A740000}"/>
    <cellStyle name="Output 2 2 5 2 6 3" xfId="30044" xr:uid="{00000000-0005-0000-0000-00009B740000}"/>
    <cellStyle name="Output 2 2 5 2 6 4" xfId="30045" xr:uid="{00000000-0005-0000-0000-00009C740000}"/>
    <cellStyle name="Output 2 2 5 2 6 5" xfId="30046" xr:uid="{00000000-0005-0000-0000-00009D740000}"/>
    <cellStyle name="Output 2 2 5 2 6 6" xfId="30047" xr:uid="{00000000-0005-0000-0000-00009E740000}"/>
    <cellStyle name="Output 2 2 5 2 6 7" xfId="30048" xr:uid="{00000000-0005-0000-0000-00009F740000}"/>
    <cellStyle name="Output 2 2 5 2 7" xfId="30049" xr:uid="{00000000-0005-0000-0000-0000A0740000}"/>
    <cellStyle name="Output 2 2 5 2 7 2" xfId="30050" xr:uid="{00000000-0005-0000-0000-0000A1740000}"/>
    <cellStyle name="Output 2 2 5 2 7 3" xfId="30051" xr:uid="{00000000-0005-0000-0000-0000A2740000}"/>
    <cellStyle name="Output 2 2 5 2 7 4" xfId="30052" xr:uid="{00000000-0005-0000-0000-0000A3740000}"/>
    <cellStyle name="Output 2 2 5 2 7 5" xfId="30053" xr:uid="{00000000-0005-0000-0000-0000A4740000}"/>
    <cellStyle name="Output 2 2 5 2 8" xfId="30054" xr:uid="{00000000-0005-0000-0000-0000A5740000}"/>
    <cellStyle name="Output 2 2 5 2 8 2" xfId="30055" xr:uid="{00000000-0005-0000-0000-0000A6740000}"/>
    <cellStyle name="Output 2 2 5 2 8 3" xfId="30056" xr:uid="{00000000-0005-0000-0000-0000A7740000}"/>
    <cellStyle name="Output 2 2 5 2 8 4" xfId="30057" xr:uid="{00000000-0005-0000-0000-0000A8740000}"/>
    <cellStyle name="Output 2 2 5 2 8 5" xfId="30058" xr:uid="{00000000-0005-0000-0000-0000A9740000}"/>
    <cellStyle name="Output 2 2 5 2 9" xfId="30059" xr:uid="{00000000-0005-0000-0000-0000AA740000}"/>
    <cellStyle name="Output 2 2 5 2 9 2" xfId="30060" xr:uid="{00000000-0005-0000-0000-0000AB740000}"/>
    <cellStyle name="Output 2 2 5 2 9 3" xfId="30061" xr:uid="{00000000-0005-0000-0000-0000AC740000}"/>
    <cellStyle name="Output 2 2 5 2 9 4" xfId="30062" xr:uid="{00000000-0005-0000-0000-0000AD740000}"/>
    <cellStyle name="Output 2 2 5 2 9 5" xfId="30063" xr:uid="{00000000-0005-0000-0000-0000AE740000}"/>
    <cellStyle name="Output 2 2 5 3" xfId="30064" xr:uid="{00000000-0005-0000-0000-0000AF740000}"/>
    <cellStyle name="Output 2 2 5 3 10" xfId="30065" xr:uid="{00000000-0005-0000-0000-0000B0740000}"/>
    <cellStyle name="Output 2 2 5 3 2" xfId="30066" xr:uid="{00000000-0005-0000-0000-0000B1740000}"/>
    <cellStyle name="Output 2 2 5 3 2 2" xfId="30067" xr:uid="{00000000-0005-0000-0000-0000B2740000}"/>
    <cellStyle name="Output 2 2 5 3 2 2 2" xfId="30068" xr:uid="{00000000-0005-0000-0000-0000B3740000}"/>
    <cellStyle name="Output 2 2 5 3 2 2 3" xfId="30069" xr:uid="{00000000-0005-0000-0000-0000B4740000}"/>
    <cellStyle name="Output 2 2 5 3 2 2 4" xfId="30070" xr:uid="{00000000-0005-0000-0000-0000B5740000}"/>
    <cellStyle name="Output 2 2 5 3 2 2 5" xfId="30071" xr:uid="{00000000-0005-0000-0000-0000B6740000}"/>
    <cellStyle name="Output 2 2 5 3 2 2 6" xfId="30072" xr:uid="{00000000-0005-0000-0000-0000B7740000}"/>
    <cellStyle name="Output 2 2 5 3 2 2 7" xfId="30073" xr:uid="{00000000-0005-0000-0000-0000B8740000}"/>
    <cellStyle name="Output 2 2 5 3 2 3" xfId="30074" xr:uid="{00000000-0005-0000-0000-0000B9740000}"/>
    <cellStyle name="Output 2 2 5 3 2 4" xfId="30075" xr:uid="{00000000-0005-0000-0000-0000BA740000}"/>
    <cellStyle name="Output 2 2 5 3 3" xfId="30076" xr:uid="{00000000-0005-0000-0000-0000BB740000}"/>
    <cellStyle name="Output 2 2 5 3 3 2" xfId="30077" xr:uid="{00000000-0005-0000-0000-0000BC740000}"/>
    <cellStyle name="Output 2 2 5 3 3 2 2" xfId="30078" xr:uid="{00000000-0005-0000-0000-0000BD740000}"/>
    <cellStyle name="Output 2 2 5 3 3 2 3" xfId="30079" xr:uid="{00000000-0005-0000-0000-0000BE740000}"/>
    <cellStyle name="Output 2 2 5 3 3 2 4" xfId="30080" xr:uid="{00000000-0005-0000-0000-0000BF740000}"/>
    <cellStyle name="Output 2 2 5 3 3 2 5" xfId="30081" xr:uid="{00000000-0005-0000-0000-0000C0740000}"/>
    <cellStyle name="Output 2 2 5 3 3 2 6" xfId="30082" xr:uid="{00000000-0005-0000-0000-0000C1740000}"/>
    <cellStyle name="Output 2 2 5 3 3 2 7" xfId="30083" xr:uid="{00000000-0005-0000-0000-0000C2740000}"/>
    <cellStyle name="Output 2 2 5 3 3 3" xfId="30084" xr:uid="{00000000-0005-0000-0000-0000C3740000}"/>
    <cellStyle name="Output 2 2 5 3 3 4" xfId="30085" xr:uid="{00000000-0005-0000-0000-0000C4740000}"/>
    <cellStyle name="Output 2 2 5 3 4" xfId="30086" xr:uid="{00000000-0005-0000-0000-0000C5740000}"/>
    <cellStyle name="Output 2 2 5 3 4 2" xfId="30087" xr:uid="{00000000-0005-0000-0000-0000C6740000}"/>
    <cellStyle name="Output 2 2 5 3 4 2 2" xfId="30088" xr:uid="{00000000-0005-0000-0000-0000C7740000}"/>
    <cellStyle name="Output 2 2 5 3 4 2 3" xfId="30089" xr:uid="{00000000-0005-0000-0000-0000C8740000}"/>
    <cellStyle name="Output 2 2 5 3 4 2 4" xfId="30090" xr:uid="{00000000-0005-0000-0000-0000C9740000}"/>
    <cellStyle name="Output 2 2 5 3 4 2 5" xfId="30091" xr:uid="{00000000-0005-0000-0000-0000CA740000}"/>
    <cellStyle name="Output 2 2 5 3 4 2 6" xfId="30092" xr:uid="{00000000-0005-0000-0000-0000CB740000}"/>
    <cellStyle name="Output 2 2 5 3 4 2 7" xfId="30093" xr:uid="{00000000-0005-0000-0000-0000CC740000}"/>
    <cellStyle name="Output 2 2 5 3 4 3" xfId="30094" xr:uid="{00000000-0005-0000-0000-0000CD740000}"/>
    <cellStyle name="Output 2 2 5 3 4 4" xfId="30095" xr:uid="{00000000-0005-0000-0000-0000CE740000}"/>
    <cellStyle name="Output 2 2 5 3 5" xfId="30096" xr:uid="{00000000-0005-0000-0000-0000CF740000}"/>
    <cellStyle name="Output 2 2 5 3 5 2" xfId="30097" xr:uid="{00000000-0005-0000-0000-0000D0740000}"/>
    <cellStyle name="Output 2 2 5 3 5 3" xfId="30098" xr:uid="{00000000-0005-0000-0000-0000D1740000}"/>
    <cellStyle name="Output 2 2 5 3 5 4" xfId="30099" xr:uid="{00000000-0005-0000-0000-0000D2740000}"/>
    <cellStyle name="Output 2 2 5 3 5 5" xfId="30100" xr:uid="{00000000-0005-0000-0000-0000D3740000}"/>
    <cellStyle name="Output 2 2 5 3 5 6" xfId="30101" xr:uid="{00000000-0005-0000-0000-0000D4740000}"/>
    <cellStyle name="Output 2 2 5 3 5 7" xfId="30102" xr:uid="{00000000-0005-0000-0000-0000D5740000}"/>
    <cellStyle name="Output 2 2 5 3 5 8" xfId="30103" xr:uid="{00000000-0005-0000-0000-0000D6740000}"/>
    <cellStyle name="Output 2 2 5 3 6" xfId="30104" xr:uid="{00000000-0005-0000-0000-0000D7740000}"/>
    <cellStyle name="Output 2 2 5 3 6 2" xfId="30105" xr:uid="{00000000-0005-0000-0000-0000D8740000}"/>
    <cellStyle name="Output 2 2 5 3 6 3" xfId="30106" xr:uid="{00000000-0005-0000-0000-0000D9740000}"/>
    <cellStyle name="Output 2 2 5 3 6 4" xfId="30107" xr:uid="{00000000-0005-0000-0000-0000DA740000}"/>
    <cellStyle name="Output 2 2 5 3 6 5" xfId="30108" xr:uid="{00000000-0005-0000-0000-0000DB740000}"/>
    <cellStyle name="Output 2 2 5 3 6 6" xfId="30109" xr:uid="{00000000-0005-0000-0000-0000DC740000}"/>
    <cellStyle name="Output 2 2 5 3 6 7" xfId="30110" xr:uid="{00000000-0005-0000-0000-0000DD740000}"/>
    <cellStyle name="Output 2 2 5 3 7" xfId="30111" xr:uid="{00000000-0005-0000-0000-0000DE740000}"/>
    <cellStyle name="Output 2 2 5 3 8" xfId="30112" xr:uid="{00000000-0005-0000-0000-0000DF740000}"/>
    <cellStyle name="Output 2 2 5 3 9" xfId="30113" xr:uid="{00000000-0005-0000-0000-0000E0740000}"/>
    <cellStyle name="Output 2 2 5 4" xfId="30114" xr:uid="{00000000-0005-0000-0000-0000E1740000}"/>
    <cellStyle name="Output 2 2 5 4 2" xfId="30115" xr:uid="{00000000-0005-0000-0000-0000E2740000}"/>
    <cellStyle name="Output 2 2 5 4 2 2" xfId="30116" xr:uid="{00000000-0005-0000-0000-0000E3740000}"/>
    <cellStyle name="Output 2 2 5 4 2 3" xfId="30117" xr:uid="{00000000-0005-0000-0000-0000E4740000}"/>
    <cellStyle name="Output 2 2 5 4 2 4" xfId="30118" xr:uid="{00000000-0005-0000-0000-0000E5740000}"/>
    <cellStyle name="Output 2 2 5 4 2 5" xfId="30119" xr:uid="{00000000-0005-0000-0000-0000E6740000}"/>
    <cellStyle name="Output 2 2 5 4 2 6" xfId="30120" xr:uid="{00000000-0005-0000-0000-0000E7740000}"/>
    <cellStyle name="Output 2 2 5 4 2 7" xfId="30121" xr:uid="{00000000-0005-0000-0000-0000E8740000}"/>
    <cellStyle name="Output 2 2 5 4 3" xfId="30122" xr:uid="{00000000-0005-0000-0000-0000E9740000}"/>
    <cellStyle name="Output 2 2 5 4 4" xfId="30123" xr:uid="{00000000-0005-0000-0000-0000EA740000}"/>
    <cellStyle name="Output 2 2 5 4 5" xfId="30124" xr:uid="{00000000-0005-0000-0000-0000EB740000}"/>
    <cellStyle name="Output 2 2 5 5" xfId="30125" xr:uid="{00000000-0005-0000-0000-0000EC740000}"/>
    <cellStyle name="Output 2 2 5 5 2" xfId="30126" xr:uid="{00000000-0005-0000-0000-0000ED740000}"/>
    <cellStyle name="Output 2 2 5 5 2 2" xfId="30127" xr:uid="{00000000-0005-0000-0000-0000EE740000}"/>
    <cellStyle name="Output 2 2 5 5 2 3" xfId="30128" xr:uid="{00000000-0005-0000-0000-0000EF740000}"/>
    <cellStyle name="Output 2 2 5 5 2 4" xfId="30129" xr:uid="{00000000-0005-0000-0000-0000F0740000}"/>
    <cellStyle name="Output 2 2 5 5 2 5" xfId="30130" xr:uid="{00000000-0005-0000-0000-0000F1740000}"/>
    <cellStyle name="Output 2 2 5 5 2 6" xfId="30131" xr:uid="{00000000-0005-0000-0000-0000F2740000}"/>
    <cellStyle name="Output 2 2 5 5 2 7" xfId="30132" xr:uid="{00000000-0005-0000-0000-0000F3740000}"/>
    <cellStyle name="Output 2 2 5 5 3" xfId="30133" xr:uid="{00000000-0005-0000-0000-0000F4740000}"/>
    <cellStyle name="Output 2 2 5 5 4" xfId="30134" xr:uid="{00000000-0005-0000-0000-0000F5740000}"/>
    <cellStyle name="Output 2 2 5 5 5" xfId="30135" xr:uid="{00000000-0005-0000-0000-0000F6740000}"/>
    <cellStyle name="Output 2 2 5 6" xfId="30136" xr:uid="{00000000-0005-0000-0000-0000F7740000}"/>
    <cellStyle name="Output 2 2 5 6 2" xfId="30137" xr:uid="{00000000-0005-0000-0000-0000F8740000}"/>
    <cellStyle name="Output 2 2 5 6 2 2" xfId="30138" xr:uid="{00000000-0005-0000-0000-0000F9740000}"/>
    <cellStyle name="Output 2 2 5 6 2 3" xfId="30139" xr:uid="{00000000-0005-0000-0000-0000FA740000}"/>
    <cellStyle name="Output 2 2 5 6 2 4" xfId="30140" xr:uid="{00000000-0005-0000-0000-0000FB740000}"/>
    <cellStyle name="Output 2 2 5 6 2 5" xfId="30141" xr:uid="{00000000-0005-0000-0000-0000FC740000}"/>
    <cellStyle name="Output 2 2 5 6 2 6" xfId="30142" xr:uid="{00000000-0005-0000-0000-0000FD740000}"/>
    <cellStyle name="Output 2 2 5 6 2 7" xfId="30143" xr:uid="{00000000-0005-0000-0000-0000FE740000}"/>
    <cellStyle name="Output 2 2 5 6 3" xfId="30144" xr:uid="{00000000-0005-0000-0000-0000FF740000}"/>
    <cellStyle name="Output 2 2 5 6 4" xfId="30145" xr:uid="{00000000-0005-0000-0000-000000750000}"/>
    <cellStyle name="Output 2 2 5 6 5" xfId="30146" xr:uid="{00000000-0005-0000-0000-000001750000}"/>
    <cellStyle name="Output 2 2 5 7" xfId="30147" xr:uid="{00000000-0005-0000-0000-000002750000}"/>
    <cellStyle name="Output 2 2 5 7 2" xfId="30148" xr:uid="{00000000-0005-0000-0000-000003750000}"/>
    <cellStyle name="Output 2 2 5 7 2 2" xfId="30149" xr:uid="{00000000-0005-0000-0000-000004750000}"/>
    <cellStyle name="Output 2 2 5 7 2 3" xfId="30150" xr:uid="{00000000-0005-0000-0000-000005750000}"/>
    <cellStyle name="Output 2 2 5 7 2 4" xfId="30151" xr:uid="{00000000-0005-0000-0000-000006750000}"/>
    <cellStyle name="Output 2 2 5 7 2 5" xfId="30152" xr:uid="{00000000-0005-0000-0000-000007750000}"/>
    <cellStyle name="Output 2 2 5 7 2 6" xfId="30153" xr:uid="{00000000-0005-0000-0000-000008750000}"/>
    <cellStyle name="Output 2 2 5 7 2 7" xfId="30154" xr:uid="{00000000-0005-0000-0000-000009750000}"/>
    <cellStyle name="Output 2 2 5 7 3" xfId="30155" xr:uid="{00000000-0005-0000-0000-00000A750000}"/>
    <cellStyle name="Output 2 2 5 7 4" xfId="30156" xr:uid="{00000000-0005-0000-0000-00000B750000}"/>
    <cellStyle name="Output 2 2 5 7 5" xfId="30157" xr:uid="{00000000-0005-0000-0000-00000C750000}"/>
    <cellStyle name="Output 2 2 5 8" xfId="30158" xr:uid="{00000000-0005-0000-0000-00000D750000}"/>
    <cellStyle name="Output 2 2 5 8 2" xfId="30159" xr:uid="{00000000-0005-0000-0000-00000E750000}"/>
    <cellStyle name="Output 2 2 5 8 3" xfId="30160" xr:uid="{00000000-0005-0000-0000-00000F750000}"/>
    <cellStyle name="Output 2 2 5 8 4" xfId="30161" xr:uid="{00000000-0005-0000-0000-000010750000}"/>
    <cellStyle name="Output 2 2 5 8 5" xfId="30162" xr:uid="{00000000-0005-0000-0000-000011750000}"/>
    <cellStyle name="Output 2 2 5 8 6" xfId="30163" xr:uid="{00000000-0005-0000-0000-000012750000}"/>
    <cellStyle name="Output 2 2 5 8 7" xfId="30164" xr:uid="{00000000-0005-0000-0000-000013750000}"/>
    <cellStyle name="Output 2 2 5 8 8" xfId="30165" xr:uid="{00000000-0005-0000-0000-000014750000}"/>
    <cellStyle name="Output 2 2 5 9" xfId="30166" xr:uid="{00000000-0005-0000-0000-000015750000}"/>
    <cellStyle name="Output 2 2 5 9 2" xfId="30167" xr:uid="{00000000-0005-0000-0000-000016750000}"/>
    <cellStyle name="Output 2 2 5 9 3" xfId="30168" xr:uid="{00000000-0005-0000-0000-000017750000}"/>
    <cellStyle name="Output 2 2 5 9 4" xfId="30169" xr:uid="{00000000-0005-0000-0000-000018750000}"/>
    <cellStyle name="Output 2 2 5 9 5" xfId="30170" xr:uid="{00000000-0005-0000-0000-000019750000}"/>
    <cellStyle name="Output 2 2 5 9 6" xfId="30171" xr:uid="{00000000-0005-0000-0000-00001A750000}"/>
    <cellStyle name="Output 2 2 5 9 7" xfId="30172" xr:uid="{00000000-0005-0000-0000-00001B750000}"/>
    <cellStyle name="Output 2 2 6" xfId="30173" xr:uid="{00000000-0005-0000-0000-00001C750000}"/>
    <cellStyle name="Output 2 2 6 10" xfId="30174" xr:uid="{00000000-0005-0000-0000-00001D750000}"/>
    <cellStyle name="Output 2 2 6 10 2" xfId="30175" xr:uid="{00000000-0005-0000-0000-00001E750000}"/>
    <cellStyle name="Output 2 2 6 10 3" xfId="30176" xr:uid="{00000000-0005-0000-0000-00001F750000}"/>
    <cellStyle name="Output 2 2 6 10 4" xfId="30177" xr:uid="{00000000-0005-0000-0000-000020750000}"/>
    <cellStyle name="Output 2 2 6 10 5" xfId="30178" xr:uid="{00000000-0005-0000-0000-000021750000}"/>
    <cellStyle name="Output 2 2 6 11" xfId="30179" xr:uid="{00000000-0005-0000-0000-000022750000}"/>
    <cellStyle name="Output 2 2 6 11 2" xfId="30180" xr:uid="{00000000-0005-0000-0000-000023750000}"/>
    <cellStyle name="Output 2 2 6 11 3" xfId="30181" xr:uid="{00000000-0005-0000-0000-000024750000}"/>
    <cellStyle name="Output 2 2 6 11 4" xfId="30182" xr:uid="{00000000-0005-0000-0000-000025750000}"/>
    <cellStyle name="Output 2 2 6 11 5" xfId="30183" xr:uid="{00000000-0005-0000-0000-000026750000}"/>
    <cellStyle name="Output 2 2 6 12" xfId="30184" xr:uid="{00000000-0005-0000-0000-000027750000}"/>
    <cellStyle name="Output 2 2 6 12 2" xfId="30185" xr:uid="{00000000-0005-0000-0000-000028750000}"/>
    <cellStyle name="Output 2 2 6 12 3" xfId="30186" xr:uid="{00000000-0005-0000-0000-000029750000}"/>
    <cellStyle name="Output 2 2 6 12 4" xfId="30187" xr:uid="{00000000-0005-0000-0000-00002A750000}"/>
    <cellStyle name="Output 2 2 6 12 5" xfId="30188" xr:uid="{00000000-0005-0000-0000-00002B750000}"/>
    <cellStyle name="Output 2 2 6 13" xfId="30189" xr:uid="{00000000-0005-0000-0000-00002C750000}"/>
    <cellStyle name="Output 2 2 6 13 2" xfId="30190" xr:uid="{00000000-0005-0000-0000-00002D750000}"/>
    <cellStyle name="Output 2 2 6 13 3" xfId="30191" xr:uid="{00000000-0005-0000-0000-00002E750000}"/>
    <cellStyle name="Output 2 2 6 13 4" xfId="30192" xr:uid="{00000000-0005-0000-0000-00002F750000}"/>
    <cellStyle name="Output 2 2 6 13 5" xfId="30193" xr:uid="{00000000-0005-0000-0000-000030750000}"/>
    <cellStyle name="Output 2 2 6 14" xfId="30194" xr:uid="{00000000-0005-0000-0000-000031750000}"/>
    <cellStyle name="Output 2 2 6 14 2" xfId="30195" xr:uid="{00000000-0005-0000-0000-000032750000}"/>
    <cellStyle name="Output 2 2 6 14 3" xfId="30196" xr:uid="{00000000-0005-0000-0000-000033750000}"/>
    <cellStyle name="Output 2 2 6 14 4" xfId="30197" xr:uid="{00000000-0005-0000-0000-000034750000}"/>
    <cellStyle name="Output 2 2 6 14 5" xfId="30198" xr:uid="{00000000-0005-0000-0000-000035750000}"/>
    <cellStyle name="Output 2 2 6 15" xfId="30199" xr:uid="{00000000-0005-0000-0000-000036750000}"/>
    <cellStyle name="Output 2 2 6 15 2" xfId="30200" xr:uid="{00000000-0005-0000-0000-000037750000}"/>
    <cellStyle name="Output 2 2 6 15 3" xfId="30201" xr:uid="{00000000-0005-0000-0000-000038750000}"/>
    <cellStyle name="Output 2 2 6 15 4" xfId="30202" xr:uid="{00000000-0005-0000-0000-000039750000}"/>
    <cellStyle name="Output 2 2 6 15 5" xfId="30203" xr:uid="{00000000-0005-0000-0000-00003A750000}"/>
    <cellStyle name="Output 2 2 6 16" xfId="30204" xr:uid="{00000000-0005-0000-0000-00003B750000}"/>
    <cellStyle name="Output 2 2 6 16 2" xfId="30205" xr:uid="{00000000-0005-0000-0000-00003C750000}"/>
    <cellStyle name="Output 2 2 6 16 3" xfId="30206" xr:uid="{00000000-0005-0000-0000-00003D750000}"/>
    <cellStyle name="Output 2 2 6 16 4" xfId="30207" xr:uid="{00000000-0005-0000-0000-00003E750000}"/>
    <cellStyle name="Output 2 2 6 16 5" xfId="30208" xr:uid="{00000000-0005-0000-0000-00003F750000}"/>
    <cellStyle name="Output 2 2 6 17" xfId="30209" xr:uid="{00000000-0005-0000-0000-000040750000}"/>
    <cellStyle name="Output 2 2 6 17 2" xfId="30210" xr:uid="{00000000-0005-0000-0000-000041750000}"/>
    <cellStyle name="Output 2 2 6 17 3" xfId="30211" xr:uid="{00000000-0005-0000-0000-000042750000}"/>
    <cellStyle name="Output 2 2 6 17 4" xfId="30212" xr:uid="{00000000-0005-0000-0000-000043750000}"/>
    <cellStyle name="Output 2 2 6 17 5" xfId="30213" xr:uid="{00000000-0005-0000-0000-000044750000}"/>
    <cellStyle name="Output 2 2 6 18" xfId="30214" xr:uid="{00000000-0005-0000-0000-000045750000}"/>
    <cellStyle name="Output 2 2 6 18 2" xfId="30215" xr:uid="{00000000-0005-0000-0000-000046750000}"/>
    <cellStyle name="Output 2 2 6 18 3" xfId="30216" xr:uid="{00000000-0005-0000-0000-000047750000}"/>
    <cellStyle name="Output 2 2 6 18 4" xfId="30217" xr:uid="{00000000-0005-0000-0000-000048750000}"/>
    <cellStyle name="Output 2 2 6 18 5" xfId="30218" xr:uid="{00000000-0005-0000-0000-000049750000}"/>
    <cellStyle name="Output 2 2 6 19" xfId="30219" xr:uid="{00000000-0005-0000-0000-00004A750000}"/>
    <cellStyle name="Output 2 2 6 2" xfId="30220" xr:uid="{00000000-0005-0000-0000-00004B750000}"/>
    <cellStyle name="Output 2 2 6 2 2" xfId="30221" xr:uid="{00000000-0005-0000-0000-00004C750000}"/>
    <cellStyle name="Output 2 2 6 2 2 2" xfId="30222" xr:uid="{00000000-0005-0000-0000-00004D750000}"/>
    <cellStyle name="Output 2 2 6 2 2 3" xfId="30223" xr:uid="{00000000-0005-0000-0000-00004E750000}"/>
    <cellStyle name="Output 2 2 6 2 2 4" xfId="30224" xr:uid="{00000000-0005-0000-0000-00004F750000}"/>
    <cellStyle name="Output 2 2 6 2 2 5" xfId="30225" xr:uid="{00000000-0005-0000-0000-000050750000}"/>
    <cellStyle name="Output 2 2 6 2 2 6" xfId="30226" xr:uid="{00000000-0005-0000-0000-000051750000}"/>
    <cellStyle name="Output 2 2 6 2 2 7" xfId="30227" xr:uid="{00000000-0005-0000-0000-000052750000}"/>
    <cellStyle name="Output 2 2 6 2 3" xfId="30228" xr:uid="{00000000-0005-0000-0000-000053750000}"/>
    <cellStyle name="Output 2 2 6 2 4" xfId="30229" xr:uid="{00000000-0005-0000-0000-000054750000}"/>
    <cellStyle name="Output 2 2 6 2 5" xfId="30230" xr:uid="{00000000-0005-0000-0000-000055750000}"/>
    <cellStyle name="Output 2 2 6 3" xfId="30231" xr:uid="{00000000-0005-0000-0000-000056750000}"/>
    <cellStyle name="Output 2 2 6 3 2" xfId="30232" xr:uid="{00000000-0005-0000-0000-000057750000}"/>
    <cellStyle name="Output 2 2 6 3 2 2" xfId="30233" xr:uid="{00000000-0005-0000-0000-000058750000}"/>
    <cellStyle name="Output 2 2 6 3 2 3" xfId="30234" xr:uid="{00000000-0005-0000-0000-000059750000}"/>
    <cellStyle name="Output 2 2 6 3 2 4" xfId="30235" xr:uid="{00000000-0005-0000-0000-00005A750000}"/>
    <cellStyle name="Output 2 2 6 3 2 5" xfId="30236" xr:uid="{00000000-0005-0000-0000-00005B750000}"/>
    <cellStyle name="Output 2 2 6 3 2 6" xfId="30237" xr:uid="{00000000-0005-0000-0000-00005C750000}"/>
    <cellStyle name="Output 2 2 6 3 2 7" xfId="30238" xr:uid="{00000000-0005-0000-0000-00005D750000}"/>
    <cellStyle name="Output 2 2 6 3 3" xfId="30239" xr:uid="{00000000-0005-0000-0000-00005E750000}"/>
    <cellStyle name="Output 2 2 6 3 4" xfId="30240" xr:uid="{00000000-0005-0000-0000-00005F750000}"/>
    <cellStyle name="Output 2 2 6 3 5" xfId="30241" xr:uid="{00000000-0005-0000-0000-000060750000}"/>
    <cellStyle name="Output 2 2 6 4" xfId="30242" xr:uid="{00000000-0005-0000-0000-000061750000}"/>
    <cellStyle name="Output 2 2 6 4 2" xfId="30243" xr:uid="{00000000-0005-0000-0000-000062750000}"/>
    <cellStyle name="Output 2 2 6 4 2 2" xfId="30244" xr:uid="{00000000-0005-0000-0000-000063750000}"/>
    <cellStyle name="Output 2 2 6 4 2 3" xfId="30245" xr:uid="{00000000-0005-0000-0000-000064750000}"/>
    <cellStyle name="Output 2 2 6 4 2 4" xfId="30246" xr:uid="{00000000-0005-0000-0000-000065750000}"/>
    <cellStyle name="Output 2 2 6 4 2 5" xfId="30247" xr:uid="{00000000-0005-0000-0000-000066750000}"/>
    <cellStyle name="Output 2 2 6 4 2 6" xfId="30248" xr:uid="{00000000-0005-0000-0000-000067750000}"/>
    <cellStyle name="Output 2 2 6 4 2 7" xfId="30249" xr:uid="{00000000-0005-0000-0000-000068750000}"/>
    <cellStyle name="Output 2 2 6 4 3" xfId="30250" xr:uid="{00000000-0005-0000-0000-000069750000}"/>
    <cellStyle name="Output 2 2 6 4 4" xfId="30251" xr:uid="{00000000-0005-0000-0000-00006A750000}"/>
    <cellStyle name="Output 2 2 6 4 5" xfId="30252" xr:uid="{00000000-0005-0000-0000-00006B750000}"/>
    <cellStyle name="Output 2 2 6 5" xfId="30253" xr:uid="{00000000-0005-0000-0000-00006C750000}"/>
    <cellStyle name="Output 2 2 6 5 2" xfId="30254" xr:uid="{00000000-0005-0000-0000-00006D750000}"/>
    <cellStyle name="Output 2 2 6 5 3" xfId="30255" xr:uid="{00000000-0005-0000-0000-00006E750000}"/>
    <cellStyle name="Output 2 2 6 5 4" xfId="30256" xr:uid="{00000000-0005-0000-0000-00006F750000}"/>
    <cellStyle name="Output 2 2 6 5 5" xfId="30257" xr:uid="{00000000-0005-0000-0000-000070750000}"/>
    <cellStyle name="Output 2 2 6 5 6" xfId="30258" xr:uid="{00000000-0005-0000-0000-000071750000}"/>
    <cellStyle name="Output 2 2 6 5 7" xfId="30259" xr:uid="{00000000-0005-0000-0000-000072750000}"/>
    <cellStyle name="Output 2 2 6 5 8" xfId="30260" xr:uid="{00000000-0005-0000-0000-000073750000}"/>
    <cellStyle name="Output 2 2 6 6" xfId="30261" xr:uid="{00000000-0005-0000-0000-000074750000}"/>
    <cellStyle name="Output 2 2 6 6 2" xfId="30262" xr:uid="{00000000-0005-0000-0000-000075750000}"/>
    <cellStyle name="Output 2 2 6 6 3" xfId="30263" xr:uid="{00000000-0005-0000-0000-000076750000}"/>
    <cellStyle name="Output 2 2 6 6 4" xfId="30264" xr:uid="{00000000-0005-0000-0000-000077750000}"/>
    <cellStyle name="Output 2 2 6 6 5" xfId="30265" xr:uid="{00000000-0005-0000-0000-000078750000}"/>
    <cellStyle name="Output 2 2 6 6 6" xfId="30266" xr:uid="{00000000-0005-0000-0000-000079750000}"/>
    <cellStyle name="Output 2 2 6 6 7" xfId="30267" xr:uid="{00000000-0005-0000-0000-00007A750000}"/>
    <cellStyle name="Output 2 2 6 7" xfId="30268" xr:uid="{00000000-0005-0000-0000-00007B750000}"/>
    <cellStyle name="Output 2 2 6 7 2" xfId="30269" xr:uid="{00000000-0005-0000-0000-00007C750000}"/>
    <cellStyle name="Output 2 2 6 7 3" xfId="30270" xr:uid="{00000000-0005-0000-0000-00007D750000}"/>
    <cellStyle name="Output 2 2 6 7 4" xfId="30271" xr:uid="{00000000-0005-0000-0000-00007E750000}"/>
    <cellStyle name="Output 2 2 6 7 5" xfId="30272" xr:uid="{00000000-0005-0000-0000-00007F750000}"/>
    <cellStyle name="Output 2 2 6 8" xfId="30273" xr:uid="{00000000-0005-0000-0000-000080750000}"/>
    <cellStyle name="Output 2 2 6 8 2" xfId="30274" xr:uid="{00000000-0005-0000-0000-000081750000}"/>
    <cellStyle name="Output 2 2 6 8 3" xfId="30275" xr:uid="{00000000-0005-0000-0000-000082750000}"/>
    <cellStyle name="Output 2 2 6 8 4" xfId="30276" xr:uid="{00000000-0005-0000-0000-000083750000}"/>
    <cellStyle name="Output 2 2 6 8 5" xfId="30277" xr:uid="{00000000-0005-0000-0000-000084750000}"/>
    <cellStyle name="Output 2 2 6 9" xfId="30278" xr:uid="{00000000-0005-0000-0000-000085750000}"/>
    <cellStyle name="Output 2 2 6 9 2" xfId="30279" xr:uid="{00000000-0005-0000-0000-000086750000}"/>
    <cellStyle name="Output 2 2 6 9 3" xfId="30280" xr:uid="{00000000-0005-0000-0000-000087750000}"/>
    <cellStyle name="Output 2 2 6 9 4" xfId="30281" xr:uid="{00000000-0005-0000-0000-000088750000}"/>
    <cellStyle name="Output 2 2 6 9 5" xfId="30282" xr:uid="{00000000-0005-0000-0000-000089750000}"/>
    <cellStyle name="Output 2 2 7" xfId="30283" xr:uid="{00000000-0005-0000-0000-00008A750000}"/>
    <cellStyle name="Output 2 2 7 10" xfId="30284" xr:uid="{00000000-0005-0000-0000-00008B750000}"/>
    <cellStyle name="Output 2 2 7 2" xfId="30285" xr:uid="{00000000-0005-0000-0000-00008C750000}"/>
    <cellStyle name="Output 2 2 7 2 2" xfId="30286" xr:uid="{00000000-0005-0000-0000-00008D750000}"/>
    <cellStyle name="Output 2 2 7 2 2 2" xfId="30287" xr:uid="{00000000-0005-0000-0000-00008E750000}"/>
    <cellStyle name="Output 2 2 7 2 2 3" xfId="30288" xr:uid="{00000000-0005-0000-0000-00008F750000}"/>
    <cellStyle name="Output 2 2 7 2 2 4" xfId="30289" xr:uid="{00000000-0005-0000-0000-000090750000}"/>
    <cellStyle name="Output 2 2 7 2 2 5" xfId="30290" xr:uid="{00000000-0005-0000-0000-000091750000}"/>
    <cellStyle name="Output 2 2 7 2 2 6" xfId="30291" xr:uid="{00000000-0005-0000-0000-000092750000}"/>
    <cellStyle name="Output 2 2 7 2 2 7" xfId="30292" xr:uid="{00000000-0005-0000-0000-000093750000}"/>
    <cellStyle name="Output 2 2 7 2 3" xfId="30293" xr:uid="{00000000-0005-0000-0000-000094750000}"/>
    <cellStyle name="Output 2 2 7 2 4" xfId="30294" xr:uid="{00000000-0005-0000-0000-000095750000}"/>
    <cellStyle name="Output 2 2 7 3" xfId="30295" xr:uid="{00000000-0005-0000-0000-000096750000}"/>
    <cellStyle name="Output 2 2 7 3 2" xfId="30296" xr:uid="{00000000-0005-0000-0000-000097750000}"/>
    <cellStyle name="Output 2 2 7 3 2 2" xfId="30297" xr:uid="{00000000-0005-0000-0000-000098750000}"/>
    <cellStyle name="Output 2 2 7 3 2 3" xfId="30298" xr:uid="{00000000-0005-0000-0000-000099750000}"/>
    <cellStyle name="Output 2 2 7 3 2 4" xfId="30299" xr:uid="{00000000-0005-0000-0000-00009A750000}"/>
    <cellStyle name="Output 2 2 7 3 2 5" xfId="30300" xr:uid="{00000000-0005-0000-0000-00009B750000}"/>
    <cellStyle name="Output 2 2 7 3 2 6" xfId="30301" xr:uid="{00000000-0005-0000-0000-00009C750000}"/>
    <cellStyle name="Output 2 2 7 3 2 7" xfId="30302" xr:uid="{00000000-0005-0000-0000-00009D750000}"/>
    <cellStyle name="Output 2 2 7 3 3" xfId="30303" xr:uid="{00000000-0005-0000-0000-00009E750000}"/>
    <cellStyle name="Output 2 2 7 3 4" xfId="30304" xr:uid="{00000000-0005-0000-0000-00009F750000}"/>
    <cellStyle name="Output 2 2 7 4" xfId="30305" xr:uid="{00000000-0005-0000-0000-0000A0750000}"/>
    <cellStyle name="Output 2 2 7 4 2" xfId="30306" xr:uid="{00000000-0005-0000-0000-0000A1750000}"/>
    <cellStyle name="Output 2 2 7 4 2 2" xfId="30307" xr:uid="{00000000-0005-0000-0000-0000A2750000}"/>
    <cellStyle name="Output 2 2 7 4 2 3" xfId="30308" xr:uid="{00000000-0005-0000-0000-0000A3750000}"/>
    <cellStyle name="Output 2 2 7 4 2 4" xfId="30309" xr:uid="{00000000-0005-0000-0000-0000A4750000}"/>
    <cellStyle name="Output 2 2 7 4 2 5" xfId="30310" xr:uid="{00000000-0005-0000-0000-0000A5750000}"/>
    <cellStyle name="Output 2 2 7 4 2 6" xfId="30311" xr:uid="{00000000-0005-0000-0000-0000A6750000}"/>
    <cellStyle name="Output 2 2 7 4 2 7" xfId="30312" xr:uid="{00000000-0005-0000-0000-0000A7750000}"/>
    <cellStyle name="Output 2 2 7 4 3" xfId="30313" xr:uid="{00000000-0005-0000-0000-0000A8750000}"/>
    <cellStyle name="Output 2 2 7 4 4" xfId="30314" xr:uid="{00000000-0005-0000-0000-0000A9750000}"/>
    <cellStyle name="Output 2 2 7 5" xfId="30315" xr:uid="{00000000-0005-0000-0000-0000AA750000}"/>
    <cellStyle name="Output 2 2 7 5 2" xfId="30316" xr:uid="{00000000-0005-0000-0000-0000AB750000}"/>
    <cellStyle name="Output 2 2 7 5 3" xfId="30317" xr:uid="{00000000-0005-0000-0000-0000AC750000}"/>
    <cellStyle name="Output 2 2 7 5 4" xfId="30318" xr:uid="{00000000-0005-0000-0000-0000AD750000}"/>
    <cellStyle name="Output 2 2 7 5 5" xfId="30319" xr:uid="{00000000-0005-0000-0000-0000AE750000}"/>
    <cellStyle name="Output 2 2 7 5 6" xfId="30320" xr:uid="{00000000-0005-0000-0000-0000AF750000}"/>
    <cellStyle name="Output 2 2 7 5 7" xfId="30321" xr:uid="{00000000-0005-0000-0000-0000B0750000}"/>
    <cellStyle name="Output 2 2 7 5 8" xfId="30322" xr:uid="{00000000-0005-0000-0000-0000B1750000}"/>
    <cellStyle name="Output 2 2 7 6" xfId="30323" xr:uid="{00000000-0005-0000-0000-0000B2750000}"/>
    <cellStyle name="Output 2 2 7 6 2" xfId="30324" xr:uid="{00000000-0005-0000-0000-0000B3750000}"/>
    <cellStyle name="Output 2 2 7 6 3" xfId="30325" xr:uid="{00000000-0005-0000-0000-0000B4750000}"/>
    <cellStyle name="Output 2 2 7 6 4" xfId="30326" xr:uid="{00000000-0005-0000-0000-0000B5750000}"/>
    <cellStyle name="Output 2 2 7 6 5" xfId="30327" xr:uid="{00000000-0005-0000-0000-0000B6750000}"/>
    <cellStyle name="Output 2 2 7 6 6" xfId="30328" xr:uid="{00000000-0005-0000-0000-0000B7750000}"/>
    <cellStyle name="Output 2 2 7 6 7" xfId="30329" xr:uid="{00000000-0005-0000-0000-0000B8750000}"/>
    <cellStyle name="Output 2 2 7 7" xfId="30330" xr:uid="{00000000-0005-0000-0000-0000B9750000}"/>
    <cellStyle name="Output 2 2 7 8" xfId="30331" xr:uid="{00000000-0005-0000-0000-0000BA750000}"/>
    <cellStyle name="Output 2 2 7 9" xfId="30332" xr:uid="{00000000-0005-0000-0000-0000BB750000}"/>
    <cellStyle name="Output 2 2 8" xfId="30333" xr:uid="{00000000-0005-0000-0000-0000BC750000}"/>
    <cellStyle name="Output 2 2 8 2" xfId="30334" xr:uid="{00000000-0005-0000-0000-0000BD750000}"/>
    <cellStyle name="Output 2 2 8 2 2" xfId="30335" xr:uid="{00000000-0005-0000-0000-0000BE750000}"/>
    <cellStyle name="Output 2 2 8 2 3" xfId="30336" xr:uid="{00000000-0005-0000-0000-0000BF750000}"/>
    <cellStyle name="Output 2 2 8 2 4" xfId="30337" xr:uid="{00000000-0005-0000-0000-0000C0750000}"/>
    <cellStyle name="Output 2 2 8 2 5" xfId="30338" xr:uid="{00000000-0005-0000-0000-0000C1750000}"/>
    <cellStyle name="Output 2 2 8 2 6" xfId="30339" xr:uid="{00000000-0005-0000-0000-0000C2750000}"/>
    <cellStyle name="Output 2 2 8 2 7" xfId="30340" xr:uid="{00000000-0005-0000-0000-0000C3750000}"/>
    <cellStyle name="Output 2 2 8 3" xfId="30341" xr:uid="{00000000-0005-0000-0000-0000C4750000}"/>
    <cellStyle name="Output 2 2 8 4" xfId="30342" xr:uid="{00000000-0005-0000-0000-0000C5750000}"/>
    <cellStyle name="Output 2 2 8 5" xfId="30343" xr:uid="{00000000-0005-0000-0000-0000C6750000}"/>
    <cellStyle name="Output 2 2 9" xfId="30344" xr:uid="{00000000-0005-0000-0000-0000C7750000}"/>
    <cellStyle name="Output 2 2 9 2" xfId="30345" xr:uid="{00000000-0005-0000-0000-0000C8750000}"/>
    <cellStyle name="Output 2 2 9 2 2" xfId="30346" xr:uid="{00000000-0005-0000-0000-0000C9750000}"/>
    <cellStyle name="Output 2 2 9 2 3" xfId="30347" xr:uid="{00000000-0005-0000-0000-0000CA750000}"/>
    <cellStyle name="Output 2 2 9 2 4" xfId="30348" xr:uid="{00000000-0005-0000-0000-0000CB750000}"/>
    <cellStyle name="Output 2 2 9 2 5" xfId="30349" xr:uid="{00000000-0005-0000-0000-0000CC750000}"/>
    <cellStyle name="Output 2 2 9 2 6" xfId="30350" xr:uid="{00000000-0005-0000-0000-0000CD750000}"/>
    <cellStyle name="Output 2 2 9 2 7" xfId="30351" xr:uid="{00000000-0005-0000-0000-0000CE750000}"/>
    <cellStyle name="Output 2 2 9 3" xfId="30352" xr:uid="{00000000-0005-0000-0000-0000CF750000}"/>
    <cellStyle name="Output 2 2 9 4" xfId="30353" xr:uid="{00000000-0005-0000-0000-0000D0750000}"/>
    <cellStyle name="Output 2 2 9 5" xfId="30354" xr:uid="{00000000-0005-0000-0000-0000D1750000}"/>
    <cellStyle name="Output 2 20" xfId="30355" xr:uid="{00000000-0005-0000-0000-0000D2750000}"/>
    <cellStyle name="Output 2 20 2" xfId="30356" xr:uid="{00000000-0005-0000-0000-0000D3750000}"/>
    <cellStyle name="Output 2 20 3" xfId="30357" xr:uid="{00000000-0005-0000-0000-0000D4750000}"/>
    <cellStyle name="Output 2 20 4" xfId="30358" xr:uid="{00000000-0005-0000-0000-0000D5750000}"/>
    <cellStyle name="Output 2 20 5" xfId="30359" xr:uid="{00000000-0005-0000-0000-0000D6750000}"/>
    <cellStyle name="Output 2 21" xfId="30360" xr:uid="{00000000-0005-0000-0000-0000D7750000}"/>
    <cellStyle name="Output 2 21 2" xfId="30361" xr:uid="{00000000-0005-0000-0000-0000D8750000}"/>
    <cellStyle name="Output 2 21 3" xfId="30362" xr:uid="{00000000-0005-0000-0000-0000D9750000}"/>
    <cellStyle name="Output 2 21 4" xfId="30363" xr:uid="{00000000-0005-0000-0000-0000DA750000}"/>
    <cellStyle name="Output 2 21 5" xfId="30364" xr:uid="{00000000-0005-0000-0000-0000DB750000}"/>
    <cellStyle name="Output 2 22" xfId="30365" xr:uid="{00000000-0005-0000-0000-0000DC750000}"/>
    <cellStyle name="Output 2 22 2" xfId="30366" xr:uid="{00000000-0005-0000-0000-0000DD750000}"/>
    <cellStyle name="Output 2 22 3" xfId="30367" xr:uid="{00000000-0005-0000-0000-0000DE750000}"/>
    <cellStyle name="Output 2 22 4" xfId="30368" xr:uid="{00000000-0005-0000-0000-0000DF750000}"/>
    <cellStyle name="Output 2 22 5" xfId="30369" xr:uid="{00000000-0005-0000-0000-0000E0750000}"/>
    <cellStyle name="Output 2 23" xfId="30370" xr:uid="{00000000-0005-0000-0000-0000E1750000}"/>
    <cellStyle name="Output 2 23 2" xfId="30371" xr:uid="{00000000-0005-0000-0000-0000E2750000}"/>
    <cellStyle name="Output 2 23 3" xfId="30372" xr:uid="{00000000-0005-0000-0000-0000E3750000}"/>
    <cellStyle name="Output 2 23 4" xfId="30373" xr:uid="{00000000-0005-0000-0000-0000E4750000}"/>
    <cellStyle name="Output 2 23 5" xfId="30374" xr:uid="{00000000-0005-0000-0000-0000E5750000}"/>
    <cellStyle name="Output 2 24" xfId="30375" xr:uid="{00000000-0005-0000-0000-0000E6750000}"/>
    <cellStyle name="Output 2 24 2" xfId="30376" xr:uid="{00000000-0005-0000-0000-0000E7750000}"/>
    <cellStyle name="Output 2 24 3" xfId="30377" xr:uid="{00000000-0005-0000-0000-0000E8750000}"/>
    <cellStyle name="Output 2 24 4" xfId="30378" xr:uid="{00000000-0005-0000-0000-0000E9750000}"/>
    <cellStyle name="Output 2 24 5" xfId="30379" xr:uid="{00000000-0005-0000-0000-0000EA750000}"/>
    <cellStyle name="Output 2 25" xfId="30380" xr:uid="{00000000-0005-0000-0000-0000EB750000}"/>
    <cellStyle name="Output 2 25 2" xfId="30381" xr:uid="{00000000-0005-0000-0000-0000EC750000}"/>
    <cellStyle name="Output 2 25 3" xfId="30382" xr:uid="{00000000-0005-0000-0000-0000ED750000}"/>
    <cellStyle name="Output 2 25 4" xfId="30383" xr:uid="{00000000-0005-0000-0000-0000EE750000}"/>
    <cellStyle name="Output 2 25 5" xfId="30384" xr:uid="{00000000-0005-0000-0000-0000EF750000}"/>
    <cellStyle name="Output 2 26" xfId="30385" xr:uid="{00000000-0005-0000-0000-0000F0750000}"/>
    <cellStyle name="Output 2 3" xfId="759" xr:uid="{00000000-0005-0000-0000-0000F1750000}"/>
    <cellStyle name="Output 2 3 10" xfId="30386" xr:uid="{00000000-0005-0000-0000-0000F2750000}"/>
    <cellStyle name="Output 2 3 10 2" xfId="30387" xr:uid="{00000000-0005-0000-0000-0000F3750000}"/>
    <cellStyle name="Output 2 3 10 2 2" xfId="30388" xr:uid="{00000000-0005-0000-0000-0000F4750000}"/>
    <cellStyle name="Output 2 3 10 2 3" xfId="30389" xr:uid="{00000000-0005-0000-0000-0000F5750000}"/>
    <cellStyle name="Output 2 3 10 2 4" xfId="30390" xr:uid="{00000000-0005-0000-0000-0000F6750000}"/>
    <cellStyle name="Output 2 3 10 2 5" xfId="30391" xr:uid="{00000000-0005-0000-0000-0000F7750000}"/>
    <cellStyle name="Output 2 3 10 2 6" xfId="30392" xr:uid="{00000000-0005-0000-0000-0000F8750000}"/>
    <cellStyle name="Output 2 3 10 2 7" xfId="30393" xr:uid="{00000000-0005-0000-0000-0000F9750000}"/>
    <cellStyle name="Output 2 3 10 3" xfId="30394" xr:uid="{00000000-0005-0000-0000-0000FA750000}"/>
    <cellStyle name="Output 2 3 10 4" xfId="30395" xr:uid="{00000000-0005-0000-0000-0000FB750000}"/>
    <cellStyle name="Output 2 3 10 5" xfId="30396" xr:uid="{00000000-0005-0000-0000-0000FC750000}"/>
    <cellStyle name="Output 2 3 11" xfId="30397" xr:uid="{00000000-0005-0000-0000-0000FD750000}"/>
    <cellStyle name="Output 2 3 11 2" xfId="30398" xr:uid="{00000000-0005-0000-0000-0000FE750000}"/>
    <cellStyle name="Output 2 3 11 2 2" xfId="30399" xr:uid="{00000000-0005-0000-0000-0000FF750000}"/>
    <cellStyle name="Output 2 3 11 2 3" xfId="30400" xr:uid="{00000000-0005-0000-0000-000000760000}"/>
    <cellStyle name="Output 2 3 11 2 4" xfId="30401" xr:uid="{00000000-0005-0000-0000-000001760000}"/>
    <cellStyle name="Output 2 3 11 2 5" xfId="30402" xr:uid="{00000000-0005-0000-0000-000002760000}"/>
    <cellStyle name="Output 2 3 11 2 6" xfId="30403" xr:uid="{00000000-0005-0000-0000-000003760000}"/>
    <cellStyle name="Output 2 3 11 2 7" xfId="30404" xr:uid="{00000000-0005-0000-0000-000004760000}"/>
    <cellStyle name="Output 2 3 11 3" xfId="30405" xr:uid="{00000000-0005-0000-0000-000005760000}"/>
    <cellStyle name="Output 2 3 11 4" xfId="30406" xr:uid="{00000000-0005-0000-0000-000006760000}"/>
    <cellStyle name="Output 2 3 11 5" xfId="30407" xr:uid="{00000000-0005-0000-0000-000007760000}"/>
    <cellStyle name="Output 2 3 12" xfId="30408" xr:uid="{00000000-0005-0000-0000-000008760000}"/>
    <cellStyle name="Output 2 3 12 2" xfId="30409" xr:uid="{00000000-0005-0000-0000-000009760000}"/>
    <cellStyle name="Output 2 3 12 3" xfId="30410" xr:uid="{00000000-0005-0000-0000-00000A760000}"/>
    <cellStyle name="Output 2 3 12 4" xfId="30411" xr:uid="{00000000-0005-0000-0000-00000B760000}"/>
    <cellStyle name="Output 2 3 12 5" xfId="30412" xr:uid="{00000000-0005-0000-0000-00000C760000}"/>
    <cellStyle name="Output 2 3 12 6" xfId="30413" xr:uid="{00000000-0005-0000-0000-00000D760000}"/>
    <cellStyle name="Output 2 3 12 7" xfId="30414" xr:uid="{00000000-0005-0000-0000-00000E760000}"/>
    <cellStyle name="Output 2 3 12 8" xfId="30415" xr:uid="{00000000-0005-0000-0000-00000F760000}"/>
    <cellStyle name="Output 2 3 13" xfId="30416" xr:uid="{00000000-0005-0000-0000-000010760000}"/>
    <cellStyle name="Output 2 3 13 2" xfId="30417" xr:uid="{00000000-0005-0000-0000-000011760000}"/>
    <cellStyle name="Output 2 3 13 3" xfId="30418" xr:uid="{00000000-0005-0000-0000-000012760000}"/>
    <cellStyle name="Output 2 3 13 4" xfId="30419" xr:uid="{00000000-0005-0000-0000-000013760000}"/>
    <cellStyle name="Output 2 3 13 5" xfId="30420" xr:uid="{00000000-0005-0000-0000-000014760000}"/>
    <cellStyle name="Output 2 3 13 6" xfId="30421" xr:uid="{00000000-0005-0000-0000-000015760000}"/>
    <cellStyle name="Output 2 3 13 7" xfId="30422" xr:uid="{00000000-0005-0000-0000-000016760000}"/>
    <cellStyle name="Output 2 3 14" xfId="30423" xr:uid="{00000000-0005-0000-0000-000017760000}"/>
    <cellStyle name="Output 2 3 14 2" xfId="30424" xr:uid="{00000000-0005-0000-0000-000018760000}"/>
    <cellStyle name="Output 2 3 14 3" xfId="30425" xr:uid="{00000000-0005-0000-0000-000019760000}"/>
    <cellStyle name="Output 2 3 14 4" xfId="30426" xr:uid="{00000000-0005-0000-0000-00001A760000}"/>
    <cellStyle name="Output 2 3 14 5" xfId="30427" xr:uid="{00000000-0005-0000-0000-00001B760000}"/>
    <cellStyle name="Output 2 3 15" xfId="30428" xr:uid="{00000000-0005-0000-0000-00001C760000}"/>
    <cellStyle name="Output 2 3 15 2" xfId="30429" xr:uid="{00000000-0005-0000-0000-00001D760000}"/>
    <cellStyle name="Output 2 3 15 3" xfId="30430" xr:uid="{00000000-0005-0000-0000-00001E760000}"/>
    <cellStyle name="Output 2 3 15 4" xfId="30431" xr:uid="{00000000-0005-0000-0000-00001F760000}"/>
    <cellStyle name="Output 2 3 15 5" xfId="30432" xr:uid="{00000000-0005-0000-0000-000020760000}"/>
    <cellStyle name="Output 2 3 16" xfId="30433" xr:uid="{00000000-0005-0000-0000-000021760000}"/>
    <cellStyle name="Output 2 3 16 2" xfId="30434" xr:uid="{00000000-0005-0000-0000-000022760000}"/>
    <cellStyle name="Output 2 3 16 3" xfId="30435" xr:uid="{00000000-0005-0000-0000-000023760000}"/>
    <cellStyle name="Output 2 3 16 4" xfId="30436" xr:uid="{00000000-0005-0000-0000-000024760000}"/>
    <cellStyle name="Output 2 3 16 5" xfId="30437" xr:uid="{00000000-0005-0000-0000-000025760000}"/>
    <cellStyle name="Output 2 3 17" xfId="30438" xr:uid="{00000000-0005-0000-0000-000026760000}"/>
    <cellStyle name="Output 2 3 17 2" xfId="30439" xr:uid="{00000000-0005-0000-0000-000027760000}"/>
    <cellStyle name="Output 2 3 17 3" xfId="30440" xr:uid="{00000000-0005-0000-0000-000028760000}"/>
    <cellStyle name="Output 2 3 17 4" xfId="30441" xr:uid="{00000000-0005-0000-0000-000029760000}"/>
    <cellStyle name="Output 2 3 17 5" xfId="30442" xr:uid="{00000000-0005-0000-0000-00002A760000}"/>
    <cellStyle name="Output 2 3 18" xfId="30443" xr:uid="{00000000-0005-0000-0000-00002B760000}"/>
    <cellStyle name="Output 2 3 18 2" xfId="30444" xr:uid="{00000000-0005-0000-0000-00002C760000}"/>
    <cellStyle name="Output 2 3 18 3" xfId="30445" xr:uid="{00000000-0005-0000-0000-00002D760000}"/>
    <cellStyle name="Output 2 3 18 4" xfId="30446" xr:uid="{00000000-0005-0000-0000-00002E760000}"/>
    <cellStyle name="Output 2 3 18 5" xfId="30447" xr:uid="{00000000-0005-0000-0000-00002F760000}"/>
    <cellStyle name="Output 2 3 19" xfId="30448" xr:uid="{00000000-0005-0000-0000-000030760000}"/>
    <cellStyle name="Output 2 3 19 2" xfId="30449" xr:uid="{00000000-0005-0000-0000-000031760000}"/>
    <cellStyle name="Output 2 3 19 3" xfId="30450" xr:uid="{00000000-0005-0000-0000-000032760000}"/>
    <cellStyle name="Output 2 3 19 4" xfId="30451" xr:uid="{00000000-0005-0000-0000-000033760000}"/>
    <cellStyle name="Output 2 3 19 5" xfId="30452" xr:uid="{00000000-0005-0000-0000-000034760000}"/>
    <cellStyle name="Output 2 3 2" xfId="30453" xr:uid="{00000000-0005-0000-0000-000035760000}"/>
    <cellStyle name="Output 2 3 2 10" xfId="30454" xr:uid="{00000000-0005-0000-0000-000036760000}"/>
    <cellStyle name="Output 2 3 2 10 2" xfId="30455" xr:uid="{00000000-0005-0000-0000-000037760000}"/>
    <cellStyle name="Output 2 3 2 10 3" xfId="30456" xr:uid="{00000000-0005-0000-0000-000038760000}"/>
    <cellStyle name="Output 2 3 2 10 4" xfId="30457" xr:uid="{00000000-0005-0000-0000-000039760000}"/>
    <cellStyle name="Output 2 3 2 10 5" xfId="30458" xr:uid="{00000000-0005-0000-0000-00003A760000}"/>
    <cellStyle name="Output 2 3 2 10 6" xfId="30459" xr:uid="{00000000-0005-0000-0000-00003B760000}"/>
    <cellStyle name="Output 2 3 2 10 7" xfId="30460" xr:uid="{00000000-0005-0000-0000-00003C760000}"/>
    <cellStyle name="Output 2 3 2 10 8" xfId="30461" xr:uid="{00000000-0005-0000-0000-00003D760000}"/>
    <cellStyle name="Output 2 3 2 11" xfId="30462" xr:uid="{00000000-0005-0000-0000-00003E760000}"/>
    <cellStyle name="Output 2 3 2 11 2" xfId="30463" xr:uid="{00000000-0005-0000-0000-00003F760000}"/>
    <cellStyle name="Output 2 3 2 11 3" xfId="30464" xr:uid="{00000000-0005-0000-0000-000040760000}"/>
    <cellStyle name="Output 2 3 2 11 4" xfId="30465" xr:uid="{00000000-0005-0000-0000-000041760000}"/>
    <cellStyle name="Output 2 3 2 11 5" xfId="30466" xr:uid="{00000000-0005-0000-0000-000042760000}"/>
    <cellStyle name="Output 2 3 2 11 6" xfId="30467" xr:uid="{00000000-0005-0000-0000-000043760000}"/>
    <cellStyle name="Output 2 3 2 11 7" xfId="30468" xr:uid="{00000000-0005-0000-0000-000044760000}"/>
    <cellStyle name="Output 2 3 2 12" xfId="30469" xr:uid="{00000000-0005-0000-0000-000045760000}"/>
    <cellStyle name="Output 2 3 2 12 2" xfId="30470" xr:uid="{00000000-0005-0000-0000-000046760000}"/>
    <cellStyle name="Output 2 3 2 12 3" xfId="30471" xr:uid="{00000000-0005-0000-0000-000047760000}"/>
    <cellStyle name="Output 2 3 2 12 4" xfId="30472" xr:uid="{00000000-0005-0000-0000-000048760000}"/>
    <cellStyle name="Output 2 3 2 12 5" xfId="30473" xr:uid="{00000000-0005-0000-0000-000049760000}"/>
    <cellStyle name="Output 2 3 2 13" xfId="30474" xr:uid="{00000000-0005-0000-0000-00004A760000}"/>
    <cellStyle name="Output 2 3 2 13 2" xfId="30475" xr:uid="{00000000-0005-0000-0000-00004B760000}"/>
    <cellStyle name="Output 2 3 2 13 3" xfId="30476" xr:uid="{00000000-0005-0000-0000-00004C760000}"/>
    <cellStyle name="Output 2 3 2 13 4" xfId="30477" xr:uid="{00000000-0005-0000-0000-00004D760000}"/>
    <cellStyle name="Output 2 3 2 13 5" xfId="30478" xr:uid="{00000000-0005-0000-0000-00004E760000}"/>
    <cellStyle name="Output 2 3 2 14" xfId="30479" xr:uid="{00000000-0005-0000-0000-00004F760000}"/>
    <cellStyle name="Output 2 3 2 14 2" xfId="30480" xr:uid="{00000000-0005-0000-0000-000050760000}"/>
    <cellStyle name="Output 2 3 2 14 3" xfId="30481" xr:uid="{00000000-0005-0000-0000-000051760000}"/>
    <cellStyle name="Output 2 3 2 14 4" xfId="30482" xr:uid="{00000000-0005-0000-0000-000052760000}"/>
    <cellStyle name="Output 2 3 2 14 5" xfId="30483" xr:uid="{00000000-0005-0000-0000-000053760000}"/>
    <cellStyle name="Output 2 3 2 15" xfId="30484" xr:uid="{00000000-0005-0000-0000-000054760000}"/>
    <cellStyle name="Output 2 3 2 15 2" xfId="30485" xr:uid="{00000000-0005-0000-0000-000055760000}"/>
    <cellStyle name="Output 2 3 2 15 3" xfId="30486" xr:uid="{00000000-0005-0000-0000-000056760000}"/>
    <cellStyle name="Output 2 3 2 15 4" xfId="30487" xr:uid="{00000000-0005-0000-0000-000057760000}"/>
    <cellStyle name="Output 2 3 2 15 5" xfId="30488" xr:uid="{00000000-0005-0000-0000-000058760000}"/>
    <cellStyle name="Output 2 3 2 16" xfId="30489" xr:uid="{00000000-0005-0000-0000-000059760000}"/>
    <cellStyle name="Output 2 3 2 16 2" xfId="30490" xr:uid="{00000000-0005-0000-0000-00005A760000}"/>
    <cellStyle name="Output 2 3 2 16 3" xfId="30491" xr:uid="{00000000-0005-0000-0000-00005B760000}"/>
    <cellStyle name="Output 2 3 2 16 4" xfId="30492" xr:uid="{00000000-0005-0000-0000-00005C760000}"/>
    <cellStyle name="Output 2 3 2 16 5" xfId="30493" xr:uid="{00000000-0005-0000-0000-00005D760000}"/>
    <cellStyle name="Output 2 3 2 17" xfId="30494" xr:uid="{00000000-0005-0000-0000-00005E760000}"/>
    <cellStyle name="Output 2 3 2 17 2" xfId="30495" xr:uid="{00000000-0005-0000-0000-00005F760000}"/>
    <cellStyle name="Output 2 3 2 17 3" xfId="30496" xr:uid="{00000000-0005-0000-0000-000060760000}"/>
    <cellStyle name="Output 2 3 2 17 4" xfId="30497" xr:uid="{00000000-0005-0000-0000-000061760000}"/>
    <cellStyle name="Output 2 3 2 17 5" xfId="30498" xr:uid="{00000000-0005-0000-0000-000062760000}"/>
    <cellStyle name="Output 2 3 2 18" xfId="30499" xr:uid="{00000000-0005-0000-0000-000063760000}"/>
    <cellStyle name="Output 2 3 2 2" xfId="30500" xr:uid="{00000000-0005-0000-0000-000064760000}"/>
    <cellStyle name="Output 2 3 2 2 10" xfId="30501" xr:uid="{00000000-0005-0000-0000-000065760000}"/>
    <cellStyle name="Output 2 3 2 2 10 2" xfId="30502" xr:uid="{00000000-0005-0000-0000-000066760000}"/>
    <cellStyle name="Output 2 3 2 2 10 3" xfId="30503" xr:uid="{00000000-0005-0000-0000-000067760000}"/>
    <cellStyle name="Output 2 3 2 2 10 4" xfId="30504" xr:uid="{00000000-0005-0000-0000-000068760000}"/>
    <cellStyle name="Output 2 3 2 2 10 5" xfId="30505" xr:uid="{00000000-0005-0000-0000-000069760000}"/>
    <cellStyle name="Output 2 3 2 2 11" xfId="30506" xr:uid="{00000000-0005-0000-0000-00006A760000}"/>
    <cellStyle name="Output 2 3 2 2 11 2" xfId="30507" xr:uid="{00000000-0005-0000-0000-00006B760000}"/>
    <cellStyle name="Output 2 3 2 2 11 3" xfId="30508" xr:uid="{00000000-0005-0000-0000-00006C760000}"/>
    <cellStyle name="Output 2 3 2 2 11 4" xfId="30509" xr:uid="{00000000-0005-0000-0000-00006D760000}"/>
    <cellStyle name="Output 2 3 2 2 11 5" xfId="30510" xr:uid="{00000000-0005-0000-0000-00006E760000}"/>
    <cellStyle name="Output 2 3 2 2 12" xfId="30511" xr:uid="{00000000-0005-0000-0000-00006F760000}"/>
    <cellStyle name="Output 2 3 2 2 12 2" xfId="30512" xr:uid="{00000000-0005-0000-0000-000070760000}"/>
    <cellStyle name="Output 2 3 2 2 12 3" xfId="30513" xr:uid="{00000000-0005-0000-0000-000071760000}"/>
    <cellStyle name="Output 2 3 2 2 12 4" xfId="30514" xr:uid="{00000000-0005-0000-0000-000072760000}"/>
    <cellStyle name="Output 2 3 2 2 12 5" xfId="30515" xr:uid="{00000000-0005-0000-0000-000073760000}"/>
    <cellStyle name="Output 2 3 2 2 13" xfId="30516" xr:uid="{00000000-0005-0000-0000-000074760000}"/>
    <cellStyle name="Output 2 3 2 2 13 2" xfId="30517" xr:uid="{00000000-0005-0000-0000-000075760000}"/>
    <cellStyle name="Output 2 3 2 2 13 3" xfId="30518" xr:uid="{00000000-0005-0000-0000-000076760000}"/>
    <cellStyle name="Output 2 3 2 2 13 4" xfId="30519" xr:uid="{00000000-0005-0000-0000-000077760000}"/>
    <cellStyle name="Output 2 3 2 2 13 5" xfId="30520" xr:uid="{00000000-0005-0000-0000-000078760000}"/>
    <cellStyle name="Output 2 3 2 2 14" xfId="30521" xr:uid="{00000000-0005-0000-0000-000079760000}"/>
    <cellStyle name="Output 2 3 2 2 14 2" xfId="30522" xr:uid="{00000000-0005-0000-0000-00007A760000}"/>
    <cellStyle name="Output 2 3 2 2 14 3" xfId="30523" xr:uid="{00000000-0005-0000-0000-00007B760000}"/>
    <cellStyle name="Output 2 3 2 2 14 4" xfId="30524" xr:uid="{00000000-0005-0000-0000-00007C760000}"/>
    <cellStyle name="Output 2 3 2 2 14 5" xfId="30525" xr:uid="{00000000-0005-0000-0000-00007D760000}"/>
    <cellStyle name="Output 2 3 2 2 15" xfId="30526" xr:uid="{00000000-0005-0000-0000-00007E760000}"/>
    <cellStyle name="Output 2 3 2 2 15 2" xfId="30527" xr:uid="{00000000-0005-0000-0000-00007F760000}"/>
    <cellStyle name="Output 2 3 2 2 15 3" xfId="30528" xr:uid="{00000000-0005-0000-0000-000080760000}"/>
    <cellStyle name="Output 2 3 2 2 15 4" xfId="30529" xr:uid="{00000000-0005-0000-0000-000081760000}"/>
    <cellStyle name="Output 2 3 2 2 15 5" xfId="30530" xr:uid="{00000000-0005-0000-0000-000082760000}"/>
    <cellStyle name="Output 2 3 2 2 16" xfId="30531" xr:uid="{00000000-0005-0000-0000-000083760000}"/>
    <cellStyle name="Output 2 3 2 2 16 2" xfId="30532" xr:uid="{00000000-0005-0000-0000-000084760000}"/>
    <cellStyle name="Output 2 3 2 2 16 3" xfId="30533" xr:uid="{00000000-0005-0000-0000-000085760000}"/>
    <cellStyle name="Output 2 3 2 2 16 4" xfId="30534" xr:uid="{00000000-0005-0000-0000-000086760000}"/>
    <cellStyle name="Output 2 3 2 2 16 5" xfId="30535" xr:uid="{00000000-0005-0000-0000-000087760000}"/>
    <cellStyle name="Output 2 3 2 2 17" xfId="30536" xr:uid="{00000000-0005-0000-0000-000088760000}"/>
    <cellStyle name="Output 2 3 2 2 17 2" xfId="30537" xr:uid="{00000000-0005-0000-0000-000089760000}"/>
    <cellStyle name="Output 2 3 2 2 17 3" xfId="30538" xr:uid="{00000000-0005-0000-0000-00008A760000}"/>
    <cellStyle name="Output 2 3 2 2 17 4" xfId="30539" xr:uid="{00000000-0005-0000-0000-00008B760000}"/>
    <cellStyle name="Output 2 3 2 2 17 5" xfId="30540" xr:uid="{00000000-0005-0000-0000-00008C760000}"/>
    <cellStyle name="Output 2 3 2 2 18" xfId="30541" xr:uid="{00000000-0005-0000-0000-00008D760000}"/>
    <cellStyle name="Output 2 3 2 2 18 2" xfId="30542" xr:uid="{00000000-0005-0000-0000-00008E760000}"/>
    <cellStyle name="Output 2 3 2 2 18 3" xfId="30543" xr:uid="{00000000-0005-0000-0000-00008F760000}"/>
    <cellStyle name="Output 2 3 2 2 18 4" xfId="30544" xr:uid="{00000000-0005-0000-0000-000090760000}"/>
    <cellStyle name="Output 2 3 2 2 18 5" xfId="30545" xr:uid="{00000000-0005-0000-0000-000091760000}"/>
    <cellStyle name="Output 2 3 2 2 19" xfId="30546" xr:uid="{00000000-0005-0000-0000-000092760000}"/>
    <cellStyle name="Output 2 3 2 2 2" xfId="30547" xr:uid="{00000000-0005-0000-0000-000093760000}"/>
    <cellStyle name="Output 2 3 2 2 2 10" xfId="30548" xr:uid="{00000000-0005-0000-0000-000094760000}"/>
    <cellStyle name="Output 2 3 2 2 2 10 2" xfId="30549" xr:uid="{00000000-0005-0000-0000-000095760000}"/>
    <cellStyle name="Output 2 3 2 2 2 10 3" xfId="30550" xr:uid="{00000000-0005-0000-0000-000096760000}"/>
    <cellStyle name="Output 2 3 2 2 2 10 4" xfId="30551" xr:uid="{00000000-0005-0000-0000-000097760000}"/>
    <cellStyle name="Output 2 3 2 2 2 10 5" xfId="30552" xr:uid="{00000000-0005-0000-0000-000098760000}"/>
    <cellStyle name="Output 2 3 2 2 2 11" xfId="30553" xr:uid="{00000000-0005-0000-0000-000099760000}"/>
    <cellStyle name="Output 2 3 2 2 2 11 2" xfId="30554" xr:uid="{00000000-0005-0000-0000-00009A760000}"/>
    <cellStyle name="Output 2 3 2 2 2 11 3" xfId="30555" xr:uid="{00000000-0005-0000-0000-00009B760000}"/>
    <cellStyle name="Output 2 3 2 2 2 11 4" xfId="30556" xr:uid="{00000000-0005-0000-0000-00009C760000}"/>
    <cellStyle name="Output 2 3 2 2 2 11 5" xfId="30557" xr:uid="{00000000-0005-0000-0000-00009D760000}"/>
    <cellStyle name="Output 2 3 2 2 2 12" xfId="30558" xr:uid="{00000000-0005-0000-0000-00009E760000}"/>
    <cellStyle name="Output 2 3 2 2 2 12 2" xfId="30559" xr:uid="{00000000-0005-0000-0000-00009F760000}"/>
    <cellStyle name="Output 2 3 2 2 2 12 3" xfId="30560" xr:uid="{00000000-0005-0000-0000-0000A0760000}"/>
    <cellStyle name="Output 2 3 2 2 2 12 4" xfId="30561" xr:uid="{00000000-0005-0000-0000-0000A1760000}"/>
    <cellStyle name="Output 2 3 2 2 2 12 5" xfId="30562" xr:uid="{00000000-0005-0000-0000-0000A2760000}"/>
    <cellStyle name="Output 2 3 2 2 2 13" xfId="30563" xr:uid="{00000000-0005-0000-0000-0000A3760000}"/>
    <cellStyle name="Output 2 3 2 2 2 13 2" xfId="30564" xr:uid="{00000000-0005-0000-0000-0000A4760000}"/>
    <cellStyle name="Output 2 3 2 2 2 13 3" xfId="30565" xr:uid="{00000000-0005-0000-0000-0000A5760000}"/>
    <cellStyle name="Output 2 3 2 2 2 13 4" xfId="30566" xr:uid="{00000000-0005-0000-0000-0000A6760000}"/>
    <cellStyle name="Output 2 3 2 2 2 13 5" xfId="30567" xr:uid="{00000000-0005-0000-0000-0000A7760000}"/>
    <cellStyle name="Output 2 3 2 2 2 14" xfId="30568" xr:uid="{00000000-0005-0000-0000-0000A8760000}"/>
    <cellStyle name="Output 2 3 2 2 2 14 2" xfId="30569" xr:uid="{00000000-0005-0000-0000-0000A9760000}"/>
    <cellStyle name="Output 2 3 2 2 2 14 3" xfId="30570" xr:uid="{00000000-0005-0000-0000-0000AA760000}"/>
    <cellStyle name="Output 2 3 2 2 2 14 4" xfId="30571" xr:uid="{00000000-0005-0000-0000-0000AB760000}"/>
    <cellStyle name="Output 2 3 2 2 2 14 5" xfId="30572" xr:uid="{00000000-0005-0000-0000-0000AC760000}"/>
    <cellStyle name="Output 2 3 2 2 2 15" xfId="30573" xr:uid="{00000000-0005-0000-0000-0000AD760000}"/>
    <cellStyle name="Output 2 3 2 2 2 15 2" xfId="30574" xr:uid="{00000000-0005-0000-0000-0000AE760000}"/>
    <cellStyle name="Output 2 3 2 2 2 15 3" xfId="30575" xr:uid="{00000000-0005-0000-0000-0000AF760000}"/>
    <cellStyle name="Output 2 3 2 2 2 15 4" xfId="30576" xr:uid="{00000000-0005-0000-0000-0000B0760000}"/>
    <cellStyle name="Output 2 3 2 2 2 15 5" xfId="30577" xr:uid="{00000000-0005-0000-0000-0000B1760000}"/>
    <cellStyle name="Output 2 3 2 2 2 16" xfId="30578" xr:uid="{00000000-0005-0000-0000-0000B2760000}"/>
    <cellStyle name="Output 2 3 2 2 2 16 2" xfId="30579" xr:uid="{00000000-0005-0000-0000-0000B3760000}"/>
    <cellStyle name="Output 2 3 2 2 2 16 3" xfId="30580" xr:uid="{00000000-0005-0000-0000-0000B4760000}"/>
    <cellStyle name="Output 2 3 2 2 2 16 4" xfId="30581" xr:uid="{00000000-0005-0000-0000-0000B5760000}"/>
    <cellStyle name="Output 2 3 2 2 2 16 5" xfId="30582" xr:uid="{00000000-0005-0000-0000-0000B6760000}"/>
    <cellStyle name="Output 2 3 2 2 2 17" xfId="30583" xr:uid="{00000000-0005-0000-0000-0000B7760000}"/>
    <cellStyle name="Output 2 3 2 2 2 17 2" xfId="30584" xr:uid="{00000000-0005-0000-0000-0000B8760000}"/>
    <cellStyle name="Output 2 3 2 2 2 17 3" xfId="30585" xr:uid="{00000000-0005-0000-0000-0000B9760000}"/>
    <cellStyle name="Output 2 3 2 2 2 17 4" xfId="30586" xr:uid="{00000000-0005-0000-0000-0000BA760000}"/>
    <cellStyle name="Output 2 3 2 2 2 17 5" xfId="30587" xr:uid="{00000000-0005-0000-0000-0000BB760000}"/>
    <cellStyle name="Output 2 3 2 2 2 18" xfId="30588" xr:uid="{00000000-0005-0000-0000-0000BC760000}"/>
    <cellStyle name="Output 2 3 2 2 2 18 2" xfId="30589" xr:uid="{00000000-0005-0000-0000-0000BD760000}"/>
    <cellStyle name="Output 2 3 2 2 2 18 3" xfId="30590" xr:uid="{00000000-0005-0000-0000-0000BE760000}"/>
    <cellStyle name="Output 2 3 2 2 2 18 4" xfId="30591" xr:uid="{00000000-0005-0000-0000-0000BF760000}"/>
    <cellStyle name="Output 2 3 2 2 2 18 5" xfId="30592" xr:uid="{00000000-0005-0000-0000-0000C0760000}"/>
    <cellStyle name="Output 2 3 2 2 2 19" xfId="30593" xr:uid="{00000000-0005-0000-0000-0000C1760000}"/>
    <cellStyle name="Output 2 3 2 2 2 2" xfId="30594" xr:uid="{00000000-0005-0000-0000-0000C2760000}"/>
    <cellStyle name="Output 2 3 2 2 2 2 2" xfId="30595" xr:uid="{00000000-0005-0000-0000-0000C3760000}"/>
    <cellStyle name="Output 2 3 2 2 2 2 2 2" xfId="30596" xr:uid="{00000000-0005-0000-0000-0000C4760000}"/>
    <cellStyle name="Output 2 3 2 2 2 2 2 3" xfId="30597" xr:uid="{00000000-0005-0000-0000-0000C5760000}"/>
    <cellStyle name="Output 2 3 2 2 2 2 2 4" xfId="30598" xr:uid="{00000000-0005-0000-0000-0000C6760000}"/>
    <cellStyle name="Output 2 3 2 2 2 2 2 5" xfId="30599" xr:uid="{00000000-0005-0000-0000-0000C7760000}"/>
    <cellStyle name="Output 2 3 2 2 2 2 2 6" xfId="30600" xr:uid="{00000000-0005-0000-0000-0000C8760000}"/>
    <cellStyle name="Output 2 3 2 2 2 2 2 7" xfId="30601" xr:uid="{00000000-0005-0000-0000-0000C9760000}"/>
    <cellStyle name="Output 2 3 2 2 2 2 3" xfId="30602" xr:uid="{00000000-0005-0000-0000-0000CA760000}"/>
    <cellStyle name="Output 2 3 2 2 2 2 4" xfId="30603" xr:uid="{00000000-0005-0000-0000-0000CB760000}"/>
    <cellStyle name="Output 2 3 2 2 2 2 5" xfId="30604" xr:uid="{00000000-0005-0000-0000-0000CC760000}"/>
    <cellStyle name="Output 2 3 2 2 2 3" xfId="30605" xr:uid="{00000000-0005-0000-0000-0000CD760000}"/>
    <cellStyle name="Output 2 3 2 2 2 3 2" xfId="30606" xr:uid="{00000000-0005-0000-0000-0000CE760000}"/>
    <cellStyle name="Output 2 3 2 2 2 3 2 2" xfId="30607" xr:uid="{00000000-0005-0000-0000-0000CF760000}"/>
    <cellStyle name="Output 2 3 2 2 2 3 2 3" xfId="30608" xr:uid="{00000000-0005-0000-0000-0000D0760000}"/>
    <cellStyle name="Output 2 3 2 2 2 3 2 4" xfId="30609" xr:uid="{00000000-0005-0000-0000-0000D1760000}"/>
    <cellStyle name="Output 2 3 2 2 2 3 2 5" xfId="30610" xr:uid="{00000000-0005-0000-0000-0000D2760000}"/>
    <cellStyle name="Output 2 3 2 2 2 3 2 6" xfId="30611" xr:uid="{00000000-0005-0000-0000-0000D3760000}"/>
    <cellStyle name="Output 2 3 2 2 2 3 2 7" xfId="30612" xr:uid="{00000000-0005-0000-0000-0000D4760000}"/>
    <cellStyle name="Output 2 3 2 2 2 3 3" xfId="30613" xr:uid="{00000000-0005-0000-0000-0000D5760000}"/>
    <cellStyle name="Output 2 3 2 2 2 3 4" xfId="30614" xr:uid="{00000000-0005-0000-0000-0000D6760000}"/>
    <cellStyle name="Output 2 3 2 2 2 3 5" xfId="30615" xr:uid="{00000000-0005-0000-0000-0000D7760000}"/>
    <cellStyle name="Output 2 3 2 2 2 4" xfId="30616" xr:uid="{00000000-0005-0000-0000-0000D8760000}"/>
    <cellStyle name="Output 2 3 2 2 2 4 2" xfId="30617" xr:uid="{00000000-0005-0000-0000-0000D9760000}"/>
    <cellStyle name="Output 2 3 2 2 2 4 2 2" xfId="30618" xr:uid="{00000000-0005-0000-0000-0000DA760000}"/>
    <cellStyle name="Output 2 3 2 2 2 4 2 3" xfId="30619" xr:uid="{00000000-0005-0000-0000-0000DB760000}"/>
    <cellStyle name="Output 2 3 2 2 2 4 2 4" xfId="30620" xr:uid="{00000000-0005-0000-0000-0000DC760000}"/>
    <cellStyle name="Output 2 3 2 2 2 4 2 5" xfId="30621" xr:uid="{00000000-0005-0000-0000-0000DD760000}"/>
    <cellStyle name="Output 2 3 2 2 2 4 2 6" xfId="30622" xr:uid="{00000000-0005-0000-0000-0000DE760000}"/>
    <cellStyle name="Output 2 3 2 2 2 4 2 7" xfId="30623" xr:uid="{00000000-0005-0000-0000-0000DF760000}"/>
    <cellStyle name="Output 2 3 2 2 2 4 3" xfId="30624" xr:uid="{00000000-0005-0000-0000-0000E0760000}"/>
    <cellStyle name="Output 2 3 2 2 2 4 4" xfId="30625" xr:uid="{00000000-0005-0000-0000-0000E1760000}"/>
    <cellStyle name="Output 2 3 2 2 2 4 5" xfId="30626" xr:uid="{00000000-0005-0000-0000-0000E2760000}"/>
    <cellStyle name="Output 2 3 2 2 2 5" xfId="30627" xr:uid="{00000000-0005-0000-0000-0000E3760000}"/>
    <cellStyle name="Output 2 3 2 2 2 5 2" xfId="30628" xr:uid="{00000000-0005-0000-0000-0000E4760000}"/>
    <cellStyle name="Output 2 3 2 2 2 5 3" xfId="30629" xr:uid="{00000000-0005-0000-0000-0000E5760000}"/>
    <cellStyle name="Output 2 3 2 2 2 5 4" xfId="30630" xr:uid="{00000000-0005-0000-0000-0000E6760000}"/>
    <cellStyle name="Output 2 3 2 2 2 5 5" xfId="30631" xr:uid="{00000000-0005-0000-0000-0000E7760000}"/>
    <cellStyle name="Output 2 3 2 2 2 5 6" xfId="30632" xr:uid="{00000000-0005-0000-0000-0000E8760000}"/>
    <cellStyle name="Output 2 3 2 2 2 5 7" xfId="30633" xr:uid="{00000000-0005-0000-0000-0000E9760000}"/>
    <cellStyle name="Output 2 3 2 2 2 5 8" xfId="30634" xr:uid="{00000000-0005-0000-0000-0000EA760000}"/>
    <cellStyle name="Output 2 3 2 2 2 6" xfId="30635" xr:uid="{00000000-0005-0000-0000-0000EB760000}"/>
    <cellStyle name="Output 2 3 2 2 2 6 2" xfId="30636" xr:uid="{00000000-0005-0000-0000-0000EC760000}"/>
    <cellStyle name="Output 2 3 2 2 2 6 3" xfId="30637" xr:uid="{00000000-0005-0000-0000-0000ED760000}"/>
    <cellStyle name="Output 2 3 2 2 2 6 4" xfId="30638" xr:uid="{00000000-0005-0000-0000-0000EE760000}"/>
    <cellStyle name="Output 2 3 2 2 2 6 5" xfId="30639" xr:uid="{00000000-0005-0000-0000-0000EF760000}"/>
    <cellStyle name="Output 2 3 2 2 2 6 6" xfId="30640" xr:uid="{00000000-0005-0000-0000-0000F0760000}"/>
    <cellStyle name="Output 2 3 2 2 2 6 7" xfId="30641" xr:uid="{00000000-0005-0000-0000-0000F1760000}"/>
    <cellStyle name="Output 2 3 2 2 2 7" xfId="30642" xr:uid="{00000000-0005-0000-0000-0000F2760000}"/>
    <cellStyle name="Output 2 3 2 2 2 7 2" xfId="30643" xr:uid="{00000000-0005-0000-0000-0000F3760000}"/>
    <cellStyle name="Output 2 3 2 2 2 7 3" xfId="30644" xr:uid="{00000000-0005-0000-0000-0000F4760000}"/>
    <cellStyle name="Output 2 3 2 2 2 7 4" xfId="30645" xr:uid="{00000000-0005-0000-0000-0000F5760000}"/>
    <cellStyle name="Output 2 3 2 2 2 7 5" xfId="30646" xr:uid="{00000000-0005-0000-0000-0000F6760000}"/>
    <cellStyle name="Output 2 3 2 2 2 8" xfId="30647" xr:uid="{00000000-0005-0000-0000-0000F7760000}"/>
    <cellStyle name="Output 2 3 2 2 2 8 2" xfId="30648" xr:uid="{00000000-0005-0000-0000-0000F8760000}"/>
    <cellStyle name="Output 2 3 2 2 2 8 3" xfId="30649" xr:uid="{00000000-0005-0000-0000-0000F9760000}"/>
    <cellStyle name="Output 2 3 2 2 2 8 4" xfId="30650" xr:uid="{00000000-0005-0000-0000-0000FA760000}"/>
    <cellStyle name="Output 2 3 2 2 2 8 5" xfId="30651" xr:uid="{00000000-0005-0000-0000-0000FB760000}"/>
    <cellStyle name="Output 2 3 2 2 2 9" xfId="30652" xr:uid="{00000000-0005-0000-0000-0000FC760000}"/>
    <cellStyle name="Output 2 3 2 2 2 9 2" xfId="30653" xr:uid="{00000000-0005-0000-0000-0000FD760000}"/>
    <cellStyle name="Output 2 3 2 2 2 9 3" xfId="30654" xr:uid="{00000000-0005-0000-0000-0000FE760000}"/>
    <cellStyle name="Output 2 3 2 2 2 9 4" xfId="30655" xr:uid="{00000000-0005-0000-0000-0000FF760000}"/>
    <cellStyle name="Output 2 3 2 2 2 9 5" xfId="30656" xr:uid="{00000000-0005-0000-0000-000000770000}"/>
    <cellStyle name="Output 2 3 2 2 3" xfId="30657" xr:uid="{00000000-0005-0000-0000-000001770000}"/>
    <cellStyle name="Output 2 3 2 2 3 10" xfId="30658" xr:uid="{00000000-0005-0000-0000-000002770000}"/>
    <cellStyle name="Output 2 3 2 2 3 2" xfId="30659" xr:uid="{00000000-0005-0000-0000-000003770000}"/>
    <cellStyle name="Output 2 3 2 2 3 2 2" xfId="30660" xr:uid="{00000000-0005-0000-0000-000004770000}"/>
    <cellStyle name="Output 2 3 2 2 3 2 2 2" xfId="30661" xr:uid="{00000000-0005-0000-0000-000005770000}"/>
    <cellStyle name="Output 2 3 2 2 3 2 2 3" xfId="30662" xr:uid="{00000000-0005-0000-0000-000006770000}"/>
    <cellStyle name="Output 2 3 2 2 3 2 2 4" xfId="30663" xr:uid="{00000000-0005-0000-0000-000007770000}"/>
    <cellStyle name="Output 2 3 2 2 3 2 2 5" xfId="30664" xr:uid="{00000000-0005-0000-0000-000008770000}"/>
    <cellStyle name="Output 2 3 2 2 3 2 2 6" xfId="30665" xr:uid="{00000000-0005-0000-0000-000009770000}"/>
    <cellStyle name="Output 2 3 2 2 3 2 2 7" xfId="30666" xr:uid="{00000000-0005-0000-0000-00000A770000}"/>
    <cellStyle name="Output 2 3 2 2 3 2 3" xfId="30667" xr:uid="{00000000-0005-0000-0000-00000B770000}"/>
    <cellStyle name="Output 2 3 2 2 3 2 4" xfId="30668" xr:uid="{00000000-0005-0000-0000-00000C770000}"/>
    <cellStyle name="Output 2 3 2 2 3 3" xfId="30669" xr:uid="{00000000-0005-0000-0000-00000D770000}"/>
    <cellStyle name="Output 2 3 2 2 3 3 2" xfId="30670" xr:uid="{00000000-0005-0000-0000-00000E770000}"/>
    <cellStyle name="Output 2 3 2 2 3 3 2 2" xfId="30671" xr:uid="{00000000-0005-0000-0000-00000F770000}"/>
    <cellStyle name="Output 2 3 2 2 3 3 2 3" xfId="30672" xr:uid="{00000000-0005-0000-0000-000010770000}"/>
    <cellStyle name="Output 2 3 2 2 3 3 2 4" xfId="30673" xr:uid="{00000000-0005-0000-0000-000011770000}"/>
    <cellStyle name="Output 2 3 2 2 3 3 2 5" xfId="30674" xr:uid="{00000000-0005-0000-0000-000012770000}"/>
    <cellStyle name="Output 2 3 2 2 3 3 2 6" xfId="30675" xr:uid="{00000000-0005-0000-0000-000013770000}"/>
    <cellStyle name="Output 2 3 2 2 3 3 2 7" xfId="30676" xr:uid="{00000000-0005-0000-0000-000014770000}"/>
    <cellStyle name="Output 2 3 2 2 3 3 3" xfId="30677" xr:uid="{00000000-0005-0000-0000-000015770000}"/>
    <cellStyle name="Output 2 3 2 2 3 3 4" xfId="30678" xr:uid="{00000000-0005-0000-0000-000016770000}"/>
    <cellStyle name="Output 2 3 2 2 3 4" xfId="30679" xr:uid="{00000000-0005-0000-0000-000017770000}"/>
    <cellStyle name="Output 2 3 2 2 3 4 2" xfId="30680" xr:uid="{00000000-0005-0000-0000-000018770000}"/>
    <cellStyle name="Output 2 3 2 2 3 4 2 2" xfId="30681" xr:uid="{00000000-0005-0000-0000-000019770000}"/>
    <cellStyle name="Output 2 3 2 2 3 4 2 3" xfId="30682" xr:uid="{00000000-0005-0000-0000-00001A770000}"/>
    <cellStyle name="Output 2 3 2 2 3 4 2 4" xfId="30683" xr:uid="{00000000-0005-0000-0000-00001B770000}"/>
    <cellStyle name="Output 2 3 2 2 3 4 2 5" xfId="30684" xr:uid="{00000000-0005-0000-0000-00001C770000}"/>
    <cellStyle name="Output 2 3 2 2 3 4 2 6" xfId="30685" xr:uid="{00000000-0005-0000-0000-00001D770000}"/>
    <cellStyle name="Output 2 3 2 2 3 4 2 7" xfId="30686" xr:uid="{00000000-0005-0000-0000-00001E770000}"/>
    <cellStyle name="Output 2 3 2 2 3 4 3" xfId="30687" xr:uid="{00000000-0005-0000-0000-00001F770000}"/>
    <cellStyle name="Output 2 3 2 2 3 4 4" xfId="30688" xr:uid="{00000000-0005-0000-0000-000020770000}"/>
    <cellStyle name="Output 2 3 2 2 3 5" xfId="30689" xr:uid="{00000000-0005-0000-0000-000021770000}"/>
    <cellStyle name="Output 2 3 2 2 3 5 2" xfId="30690" xr:uid="{00000000-0005-0000-0000-000022770000}"/>
    <cellStyle name="Output 2 3 2 2 3 5 3" xfId="30691" xr:uid="{00000000-0005-0000-0000-000023770000}"/>
    <cellStyle name="Output 2 3 2 2 3 5 4" xfId="30692" xr:uid="{00000000-0005-0000-0000-000024770000}"/>
    <cellStyle name="Output 2 3 2 2 3 5 5" xfId="30693" xr:uid="{00000000-0005-0000-0000-000025770000}"/>
    <cellStyle name="Output 2 3 2 2 3 5 6" xfId="30694" xr:uid="{00000000-0005-0000-0000-000026770000}"/>
    <cellStyle name="Output 2 3 2 2 3 5 7" xfId="30695" xr:uid="{00000000-0005-0000-0000-000027770000}"/>
    <cellStyle name="Output 2 3 2 2 3 5 8" xfId="30696" xr:uid="{00000000-0005-0000-0000-000028770000}"/>
    <cellStyle name="Output 2 3 2 2 3 6" xfId="30697" xr:uid="{00000000-0005-0000-0000-000029770000}"/>
    <cellStyle name="Output 2 3 2 2 3 6 2" xfId="30698" xr:uid="{00000000-0005-0000-0000-00002A770000}"/>
    <cellStyle name="Output 2 3 2 2 3 6 3" xfId="30699" xr:uid="{00000000-0005-0000-0000-00002B770000}"/>
    <cellStyle name="Output 2 3 2 2 3 6 4" xfId="30700" xr:uid="{00000000-0005-0000-0000-00002C770000}"/>
    <cellStyle name="Output 2 3 2 2 3 6 5" xfId="30701" xr:uid="{00000000-0005-0000-0000-00002D770000}"/>
    <cellStyle name="Output 2 3 2 2 3 6 6" xfId="30702" xr:uid="{00000000-0005-0000-0000-00002E770000}"/>
    <cellStyle name="Output 2 3 2 2 3 6 7" xfId="30703" xr:uid="{00000000-0005-0000-0000-00002F770000}"/>
    <cellStyle name="Output 2 3 2 2 3 7" xfId="30704" xr:uid="{00000000-0005-0000-0000-000030770000}"/>
    <cellStyle name="Output 2 3 2 2 3 8" xfId="30705" xr:uid="{00000000-0005-0000-0000-000031770000}"/>
    <cellStyle name="Output 2 3 2 2 3 9" xfId="30706" xr:uid="{00000000-0005-0000-0000-000032770000}"/>
    <cellStyle name="Output 2 3 2 2 4" xfId="30707" xr:uid="{00000000-0005-0000-0000-000033770000}"/>
    <cellStyle name="Output 2 3 2 2 4 2" xfId="30708" xr:uid="{00000000-0005-0000-0000-000034770000}"/>
    <cellStyle name="Output 2 3 2 2 4 2 2" xfId="30709" xr:uid="{00000000-0005-0000-0000-000035770000}"/>
    <cellStyle name="Output 2 3 2 2 4 2 3" xfId="30710" xr:uid="{00000000-0005-0000-0000-000036770000}"/>
    <cellStyle name="Output 2 3 2 2 4 2 4" xfId="30711" xr:uid="{00000000-0005-0000-0000-000037770000}"/>
    <cellStyle name="Output 2 3 2 2 4 2 5" xfId="30712" xr:uid="{00000000-0005-0000-0000-000038770000}"/>
    <cellStyle name="Output 2 3 2 2 4 2 6" xfId="30713" xr:uid="{00000000-0005-0000-0000-000039770000}"/>
    <cellStyle name="Output 2 3 2 2 4 2 7" xfId="30714" xr:uid="{00000000-0005-0000-0000-00003A770000}"/>
    <cellStyle name="Output 2 3 2 2 4 3" xfId="30715" xr:uid="{00000000-0005-0000-0000-00003B770000}"/>
    <cellStyle name="Output 2 3 2 2 4 4" xfId="30716" xr:uid="{00000000-0005-0000-0000-00003C770000}"/>
    <cellStyle name="Output 2 3 2 2 4 5" xfId="30717" xr:uid="{00000000-0005-0000-0000-00003D770000}"/>
    <cellStyle name="Output 2 3 2 2 5" xfId="30718" xr:uid="{00000000-0005-0000-0000-00003E770000}"/>
    <cellStyle name="Output 2 3 2 2 5 2" xfId="30719" xr:uid="{00000000-0005-0000-0000-00003F770000}"/>
    <cellStyle name="Output 2 3 2 2 5 2 2" xfId="30720" xr:uid="{00000000-0005-0000-0000-000040770000}"/>
    <cellStyle name="Output 2 3 2 2 5 2 3" xfId="30721" xr:uid="{00000000-0005-0000-0000-000041770000}"/>
    <cellStyle name="Output 2 3 2 2 5 2 4" xfId="30722" xr:uid="{00000000-0005-0000-0000-000042770000}"/>
    <cellStyle name="Output 2 3 2 2 5 2 5" xfId="30723" xr:uid="{00000000-0005-0000-0000-000043770000}"/>
    <cellStyle name="Output 2 3 2 2 5 2 6" xfId="30724" xr:uid="{00000000-0005-0000-0000-000044770000}"/>
    <cellStyle name="Output 2 3 2 2 5 2 7" xfId="30725" xr:uid="{00000000-0005-0000-0000-000045770000}"/>
    <cellStyle name="Output 2 3 2 2 5 3" xfId="30726" xr:uid="{00000000-0005-0000-0000-000046770000}"/>
    <cellStyle name="Output 2 3 2 2 5 4" xfId="30727" xr:uid="{00000000-0005-0000-0000-000047770000}"/>
    <cellStyle name="Output 2 3 2 2 5 5" xfId="30728" xr:uid="{00000000-0005-0000-0000-000048770000}"/>
    <cellStyle name="Output 2 3 2 2 6" xfId="30729" xr:uid="{00000000-0005-0000-0000-000049770000}"/>
    <cellStyle name="Output 2 3 2 2 6 2" xfId="30730" xr:uid="{00000000-0005-0000-0000-00004A770000}"/>
    <cellStyle name="Output 2 3 2 2 6 2 2" xfId="30731" xr:uid="{00000000-0005-0000-0000-00004B770000}"/>
    <cellStyle name="Output 2 3 2 2 6 2 3" xfId="30732" xr:uid="{00000000-0005-0000-0000-00004C770000}"/>
    <cellStyle name="Output 2 3 2 2 6 2 4" xfId="30733" xr:uid="{00000000-0005-0000-0000-00004D770000}"/>
    <cellStyle name="Output 2 3 2 2 6 2 5" xfId="30734" xr:uid="{00000000-0005-0000-0000-00004E770000}"/>
    <cellStyle name="Output 2 3 2 2 6 2 6" xfId="30735" xr:uid="{00000000-0005-0000-0000-00004F770000}"/>
    <cellStyle name="Output 2 3 2 2 6 2 7" xfId="30736" xr:uid="{00000000-0005-0000-0000-000050770000}"/>
    <cellStyle name="Output 2 3 2 2 6 3" xfId="30737" xr:uid="{00000000-0005-0000-0000-000051770000}"/>
    <cellStyle name="Output 2 3 2 2 6 4" xfId="30738" xr:uid="{00000000-0005-0000-0000-000052770000}"/>
    <cellStyle name="Output 2 3 2 2 6 5" xfId="30739" xr:uid="{00000000-0005-0000-0000-000053770000}"/>
    <cellStyle name="Output 2 3 2 2 7" xfId="30740" xr:uid="{00000000-0005-0000-0000-000054770000}"/>
    <cellStyle name="Output 2 3 2 2 7 2" xfId="30741" xr:uid="{00000000-0005-0000-0000-000055770000}"/>
    <cellStyle name="Output 2 3 2 2 7 2 2" xfId="30742" xr:uid="{00000000-0005-0000-0000-000056770000}"/>
    <cellStyle name="Output 2 3 2 2 7 2 3" xfId="30743" xr:uid="{00000000-0005-0000-0000-000057770000}"/>
    <cellStyle name="Output 2 3 2 2 7 2 4" xfId="30744" xr:uid="{00000000-0005-0000-0000-000058770000}"/>
    <cellStyle name="Output 2 3 2 2 7 2 5" xfId="30745" xr:uid="{00000000-0005-0000-0000-000059770000}"/>
    <cellStyle name="Output 2 3 2 2 7 2 6" xfId="30746" xr:uid="{00000000-0005-0000-0000-00005A770000}"/>
    <cellStyle name="Output 2 3 2 2 7 2 7" xfId="30747" xr:uid="{00000000-0005-0000-0000-00005B770000}"/>
    <cellStyle name="Output 2 3 2 2 7 3" xfId="30748" xr:uid="{00000000-0005-0000-0000-00005C770000}"/>
    <cellStyle name="Output 2 3 2 2 7 4" xfId="30749" xr:uid="{00000000-0005-0000-0000-00005D770000}"/>
    <cellStyle name="Output 2 3 2 2 7 5" xfId="30750" xr:uid="{00000000-0005-0000-0000-00005E770000}"/>
    <cellStyle name="Output 2 3 2 2 8" xfId="30751" xr:uid="{00000000-0005-0000-0000-00005F770000}"/>
    <cellStyle name="Output 2 3 2 2 8 2" xfId="30752" xr:uid="{00000000-0005-0000-0000-000060770000}"/>
    <cellStyle name="Output 2 3 2 2 8 3" xfId="30753" xr:uid="{00000000-0005-0000-0000-000061770000}"/>
    <cellStyle name="Output 2 3 2 2 8 4" xfId="30754" xr:uid="{00000000-0005-0000-0000-000062770000}"/>
    <cellStyle name="Output 2 3 2 2 8 5" xfId="30755" xr:uid="{00000000-0005-0000-0000-000063770000}"/>
    <cellStyle name="Output 2 3 2 2 8 6" xfId="30756" xr:uid="{00000000-0005-0000-0000-000064770000}"/>
    <cellStyle name="Output 2 3 2 2 8 7" xfId="30757" xr:uid="{00000000-0005-0000-0000-000065770000}"/>
    <cellStyle name="Output 2 3 2 2 8 8" xfId="30758" xr:uid="{00000000-0005-0000-0000-000066770000}"/>
    <cellStyle name="Output 2 3 2 2 9" xfId="30759" xr:uid="{00000000-0005-0000-0000-000067770000}"/>
    <cellStyle name="Output 2 3 2 2 9 2" xfId="30760" xr:uid="{00000000-0005-0000-0000-000068770000}"/>
    <cellStyle name="Output 2 3 2 2 9 3" xfId="30761" xr:uid="{00000000-0005-0000-0000-000069770000}"/>
    <cellStyle name="Output 2 3 2 2 9 4" xfId="30762" xr:uid="{00000000-0005-0000-0000-00006A770000}"/>
    <cellStyle name="Output 2 3 2 2 9 5" xfId="30763" xr:uid="{00000000-0005-0000-0000-00006B770000}"/>
    <cellStyle name="Output 2 3 2 2 9 6" xfId="30764" xr:uid="{00000000-0005-0000-0000-00006C770000}"/>
    <cellStyle name="Output 2 3 2 2 9 7" xfId="30765" xr:uid="{00000000-0005-0000-0000-00006D770000}"/>
    <cellStyle name="Output 2 3 2 3" xfId="30766" xr:uid="{00000000-0005-0000-0000-00006E770000}"/>
    <cellStyle name="Output 2 3 2 3 10" xfId="30767" xr:uid="{00000000-0005-0000-0000-00006F770000}"/>
    <cellStyle name="Output 2 3 2 3 10 2" xfId="30768" xr:uid="{00000000-0005-0000-0000-000070770000}"/>
    <cellStyle name="Output 2 3 2 3 10 3" xfId="30769" xr:uid="{00000000-0005-0000-0000-000071770000}"/>
    <cellStyle name="Output 2 3 2 3 10 4" xfId="30770" xr:uid="{00000000-0005-0000-0000-000072770000}"/>
    <cellStyle name="Output 2 3 2 3 10 5" xfId="30771" xr:uid="{00000000-0005-0000-0000-000073770000}"/>
    <cellStyle name="Output 2 3 2 3 11" xfId="30772" xr:uid="{00000000-0005-0000-0000-000074770000}"/>
    <cellStyle name="Output 2 3 2 3 11 2" xfId="30773" xr:uid="{00000000-0005-0000-0000-000075770000}"/>
    <cellStyle name="Output 2 3 2 3 11 3" xfId="30774" xr:uid="{00000000-0005-0000-0000-000076770000}"/>
    <cellStyle name="Output 2 3 2 3 11 4" xfId="30775" xr:uid="{00000000-0005-0000-0000-000077770000}"/>
    <cellStyle name="Output 2 3 2 3 11 5" xfId="30776" xr:uid="{00000000-0005-0000-0000-000078770000}"/>
    <cellStyle name="Output 2 3 2 3 12" xfId="30777" xr:uid="{00000000-0005-0000-0000-000079770000}"/>
    <cellStyle name="Output 2 3 2 3 12 2" xfId="30778" xr:uid="{00000000-0005-0000-0000-00007A770000}"/>
    <cellStyle name="Output 2 3 2 3 12 3" xfId="30779" xr:uid="{00000000-0005-0000-0000-00007B770000}"/>
    <cellStyle name="Output 2 3 2 3 12 4" xfId="30780" xr:uid="{00000000-0005-0000-0000-00007C770000}"/>
    <cellStyle name="Output 2 3 2 3 12 5" xfId="30781" xr:uid="{00000000-0005-0000-0000-00007D770000}"/>
    <cellStyle name="Output 2 3 2 3 13" xfId="30782" xr:uid="{00000000-0005-0000-0000-00007E770000}"/>
    <cellStyle name="Output 2 3 2 3 13 2" xfId="30783" xr:uid="{00000000-0005-0000-0000-00007F770000}"/>
    <cellStyle name="Output 2 3 2 3 13 3" xfId="30784" xr:uid="{00000000-0005-0000-0000-000080770000}"/>
    <cellStyle name="Output 2 3 2 3 13 4" xfId="30785" xr:uid="{00000000-0005-0000-0000-000081770000}"/>
    <cellStyle name="Output 2 3 2 3 13 5" xfId="30786" xr:uid="{00000000-0005-0000-0000-000082770000}"/>
    <cellStyle name="Output 2 3 2 3 14" xfId="30787" xr:uid="{00000000-0005-0000-0000-000083770000}"/>
    <cellStyle name="Output 2 3 2 3 14 2" xfId="30788" xr:uid="{00000000-0005-0000-0000-000084770000}"/>
    <cellStyle name="Output 2 3 2 3 14 3" xfId="30789" xr:uid="{00000000-0005-0000-0000-000085770000}"/>
    <cellStyle name="Output 2 3 2 3 14 4" xfId="30790" xr:uid="{00000000-0005-0000-0000-000086770000}"/>
    <cellStyle name="Output 2 3 2 3 14 5" xfId="30791" xr:uid="{00000000-0005-0000-0000-000087770000}"/>
    <cellStyle name="Output 2 3 2 3 15" xfId="30792" xr:uid="{00000000-0005-0000-0000-000088770000}"/>
    <cellStyle name="Output 2 3 2 3 15 2" xfId="30793" xr:uid="{00000000-0005-0000-0000-000089770000}"/>
    <cellStyle name="Output 2 3 2 3 15 3" xfId="30794" xr:uid="{00000000-0005-0000-0000-00008A770000}"/>
    <cellStyle name="Output 2 3 2 3 15 4" xfId="30795" xr:uid="{00000000-0005-0000-0000-00008B770000}"/>
    <cellStyle name="Output 2 3 2 3 15 5" xfId="30796" xr:uid="{00000000-0005-0000-0000-00008C770000}"/>
    <cellStyle name="Output 2 3 2 3 16" xfId="30797" xr:uid="{00000000-0005-0000-0000-00008D770000}"/>
    <cellStyle name="Output 2 3 2 3 16 2" xfId="30798" xr:uid="{00000000-0005-0000-0000-00008E770000}"/>
    <cellStyle name="Output 2 3 2 3 16 3" xfId="30799" xr:uid="{00000000-0005-0000-0000-00008F770000}"/>
    <cellStyle name="Output 2 3 2 3 16 4" xfId="30800" xr:uid="{00000000-0005-0000-0000-000090770000}"/>
    <cellStyle name="Output 2 3 2 3 16 5" xfId="30801" xr:uid="{00000000-0005-0000-0000-000091770000}"/>
    <cellStyle name="Output 2 3 2 3 17" xfId="30802" xr:uid="{00000000-0005-0000-0000-000092770000}"/>
    <cellStyle name="Output 2 3 2 3 17 2" xfId="30803" xr:uid="{00000000-0005-0000-0000-000093770000}"/>
    <cellStyle name="Output 2 3 2 3 17 3" xfId="30804" xr:uid="{00000000-0005-0000-0000-000094770000}"/>
    <cellStyle name="Output 2 3 2 3 17 4" xfId="30805" xr:uid="{00000000-0005-0000-0000-000095770000}"/>
    <cellStyle name="Output 2 3 2 3 17 5" xfId="30806" xr:uid="{00000000-0005-0000-0000-000096770000}"/>
    <cellStyle name="Output 2 3 2 3 18" xfId="30807" xr:uid="{00000000-0005-0000-0000-000097770000}"/>
    <cellStyle name="Output 2 3 2 3 18 2" xfId="30808" xr:uid="{00000000-0005-0000-0000-000098770000}"/>
    <cellStyle name="Output 2 3 2 3 18 3" xfId="30809" xr:uid="{00000000-0005-0000-0000-000099770000}"/>
    <cellStyle name="Output 2 3 2 3 18 4" xfId="30810" xr:uid="{00000000-0005-0000-0000-00009A770000}"/>
    <cellStyle name="Output 2 3 2 3 18 5" xfId="30811" xr:uid="{00000000-0005-0000-0000-00009B770000}"/>
    <cellStyle name="Output 2 3 2 3 19" xfId="30812" xr:uid="{00000000-0005-0000-0000-00009C770000}"/>
    <cellStyle name="Output 2 3 2 3 2" xfId="30813" xr:uid="{00000000-0005-0000-0000-00009D770000}"/>
    <cellStyle name="Output 2 3 2 3 2 10" xfId="30814" xr:uid="{00000000-0005-0000-0000-00009E770000}"/>
    <cellStyle name="Output 2 3 2 3 2 10 2" xfId="30815" xr:uid="{00000000-0005-0000-0000-00009F770000}"/>
    <cellStyle name="Output 2 3 2 3 2 10 3" xfId="30816" xr:uid="{00000000-0005-0000-0000-0000A0770000}"/>
    <cellStyle name="Output 2 3 2 3 2 10 4" xfId="30817" xr:uid="{00000000-0005-0000-0000-0000A1770000}"/>
    <cellStyle name="Output 2 3 2 3 2 10 5" xfId="30818" xr:uid="{00000000-0005-0000-0000-0000A2770000}"/>
    <cellStyle name="Output 2 3 2 3 2 11" xfId="30819" xr:uid="{00000000-0005-0000-0000-0000A3770000}"/>
    <cellStyle name="Output 2 3 2 3 2 11 2" xfId="30820" xr:uid="{00000000-0005-0000-0000-0000A4770000}"/>
    <cellStyle name="Output 2 3 2 3 2 11 3" xfId="30821" xr:uid="{00000000-0005-0000-0000-0000A5770000}"/>
    <cellStyle name="Output 2 3 2 3 2 11 4" xfId="30822" xr:uid="{00000000-0005-0000-0000-0000A6770000}"/>
    <cellStyle name="Output 2 3 2 3 2 11 5" xfId="30823" xr:uid="{00000000-0005-0000-0000-0000A7770000}"/>
    <cellStyle name="Output 2 3 2 3 2 12" xfId="30824" xr:uid="{00000000-0005-0000-0000-0000A8770000}"/>
    <cellStyle name="Output 2 3 2 3 2 12 2" xfId="30825" xr:uid="{00000000-0005-0000-0000-0000A9770000}"/>
    <cellStyle name="Output 2 3 2 3 2 12 3" xfId="30826" xr:uid="{00000000-0005-0000-0000-0000AA770000}"/>
    <cellStyle name="Output 2 3 2 3 2 12 4" xfId="30827" xr:uid="{00000000-0005-0000-0000-0000AB770000}"/>
    <cellStyle name="Output 2 3 2 3 2 12 5" xfId="30828" xr:uid="{00000000-0005-0000-0000-0000AC770000}"/>
    <cellStyle name="Output 2 3 2 3 2 13" xfId="30829" xr:uid="{00000000-0005-0000-0000-0000AD770000}"/>
    <cellStyle name="Output 2 3 2 3 2 13 2" xfId="30830" xr:uid="{00000000-0005-0000-0000-0000AE770000}"/>
    <cellStyle name="Output 2 3 2 3 2 13 3" xfId="30831" xr:uid="{00000000-0005-0000-0000-0000AF770000}"/>
    <cellStyle name="Output 2 3 2 3 2 13 4" xfId="30832" xr:uid="{00000000-0005-0000-0000-0000B0770000}"/>
    <cellStyle name="Output 2 3 2 3 2 13 5" xfId="30833" xr:uid="{00000000-0005-0000-0000-0000B1770000}"/>
    <cellStyle name="Output 2 3 2 3 2 14" xfId="30834" xr:uid="{00000000-0005-0000-0000-0000B2770000}"/>
    <cellStyle name="Output 2 3 2 3 2 14 2" xfId="30835" xr:uid="{00000000-0005-0000-0000-0000B3770000}"/>
    <cellStyle name="Output 2 3 2 3 2 14 3" xfId="30836" xr:uid="{00000000-0005-0000-0000-0000B4770000}"/>
    <cellStyle name="Output 2 3 2 3 2 14 4" xfId="30837" xr:uid="{00000000-0005-0000-0000-0000B5770000}"/>
    <cellStyle name="Output 2 3 2 3 2 14 5" xfId="30838" xr:uid="{00000000-0005-0000-0000-0000B6770000}"/>
    <cellStyle name="Output 2 3 2 3 2 15" xfId="30839" xr:uid="{00000000-0005-0000-0000-0000B7770000}"/>
    <cellStyle name="Output 2 3 2 3 2 15 2" xfId="30840" xr:uid="{00000000-0005-0000-0000-0000B8770000}"/>
    <cellStyle name="Output 2 3 2 3 2 15 3" xfId="30841" xr:uid="{00000000-0005-0000-0000-0000B9770000}"/>
    <cellStyle name="Output 2 3 2 3 2 15 4" xfId="30842" xr:uid="{00000000-0005-0000-0000-0000BA770000}"/>
    <cellStyle name="Output 2 3 2 3 2 15 5" xfId="30843" xr:uid="{00000000-0005-0000-0000-0000BB770000}"/>
    <cellStyle name="Output 2 3 2 3 2 16" xfId="30844" xr:uid="{00000000-0005-0000-0000-0000BC770000}"/>
    <cellStyle name="Output 2 3 2 3 2 16 2" xfId="30845" xr:uid="{00000000-0005-0000-0000-0000BD770000}"/>
    <cellStyle name="Output 2 3 2 3 2 16 3" xfId="30846" xr:uid="{00000000-0005-0000-0000-0000BE770000}"/>
    <cellStyle name="Output 2 3 2 3 2 16 4" xfId="30847" xr:uid="{00000000-0005-0000-0000-0000BF770000}"/>
    <cellStyle name="Output 2 3 2 3 2 16 5" xfId="30848" xr:uid="{00000000-0005-0000-0000-0000C0770000}"/>
    <cellStyle name="Output 2 3 2 3 2 17" xfId="30849" xr:uid="{00000000-0005-0000-0000-0000C1770000}"/>
    <cellStyle name="Output 2 3 2 3 2 17 2" xfId="30850" xr:uid="{00000000-0005-0000-0000-0000C2770000}"/>
    <cellStyle name="Output 2 3 2 3 2 17 3" xfId="30851" xr:uid="{00000000-0005-0000-0000-0000C3770000}"/>
    <cellStyle name="Output 2 3 2 3 2 17 4" xfId="30852" xr:uid="{00000000-0005-0000-0000-0000C4770000}"/>
    <cellStyle name="Output 2 3 2 3 2 17 5" xfId="30853" xr:uid="{00000000-0005-0000-0000-0000C5770000}"/>
    <cellStyle name="Output 2 3 2 3 2 18" xfId="30854" xr:uid="{00000000-0005-0000-0000-0000C6770000}"/>
    <cellStyle name="Output 2 3 2 3 2 18 2" xfId="30855" xr:uid="{00000000-0005-0000-0000-0000C7770000}"/>
    <cellStyle name="Output 2 3 2 3 2 18 3" xfId="30856" xr:uid="{00000000-0005-0000-0000-0000C8770000}"/>
    <cellStyle name="Output 2 3 2 3 2 18 4" xfId="30857" xr:uid="{00000000-0005-0000-0000-0000C9770000}"/>
    <cellStyle name="Output 2 3 2 3 2 18 5" xfId="30858" xr:uid="{00000000-0005-0000-0000-0000CA770000}"/>
    <cellStyle name="Output 2 3 2 3 2 19" xfId="30859" xr:uid="{00000000-0005-0000-0000-0000CB770000}"/>
    <cellStyle name="Output 2 3 2 3 2 2" xfId="30860" xr:uid="{00000000-0005-0000-0000-0000CC770000}"/>
    <cellStyle name="Output 2 3 2 3 2 2 2" xfId="30861" xr:uid="{00000000-0005-0000-0000-0000CD770000}"/>
    <cellStyle name="Output 2 3 2 3 2 2 2 2" xfId="30862" xr:uid="{00000000-0005-0000-0000-0000CE770000}"/>
    <cellStyle name="Output 2 3 2 3 2 2 2 3" xfId="30863" xr:uid="{00000000-0005-0000-0000-0000CF770000}"/>
    <cellStyle name="Output 2 3 2 3 2 2 2 4" xfId="30864" xr:uid="{00000000-0005-0000-0000-0000D0770000}"/>
    <cellStyle name="Output 2 3 2 3 2 2 2 5" xfId="30865" xr:uid="{00000000-0005-0000-0000-0000D1770000}"/>
    <cellStyle name="Output 2 3 2 3 2 2 2 6" xfId="30866" xr:uid="{00000000-0005-0000-0000-0000D2770000}"/>
    <cellStyle name="Output 2 3 2 3 2 2 2 7" xfId="30867" xr:uid="{00000000-0005-0000-0000-0000D3770000}"/>
    <cellStyle name="Output 2 3 2 3 2 2 3" xfId="30868" xr:uid="{00000000-0005-0000-0000-0000D4770000}"/>
    <cellStyle name="Output 2 3 2 3 2 2 4" xfId="30869" xr:uid="{00000000-0005-0000-0000-0000D5770000}"/>
    <cellStyle name="Output 2 3 2 3 2 2 5" xfId="30870" xr:uid="{00000000-0005-0000-0000-0000D6770000}"/>
    <cellStyle name="Output 2 3 2 3 2 3" xfId="30871" xr:uid="{00000000-0005-0000-0000-0000D7770000}"/>
    <cellStyle name="Output 2 3 2 3 2 3 2" xfId="30872" xr:uid="{00000000-0005-0000-0000-0000D8770000}"/>
    <cellStyle name="Output 2 3 2 3 2 3 2 2" xfId="30873" xr:uid="{00000000-0005-0000-0000-0000D9770000}"/>
    <cellStyle name="Output 2 3 2 3 2 3 2 3" xfId="30874" xr:uid="{00000000-0005-0000-0000-0000DA770000}"/>
    <cellStyle name="Output 2 3 2 3 2 3 2 4" xfId="30875" xr:uid="{00000000-0005-0000-0000-0000DB770000}"/>
    <cellStyle name="Output 2 3 2 3 2 3 2 5" xfId="30876" xr:uid="{00000000-0005-0000-0000-0000DC770000}"/>
    <cellStyle name="Output 2 3 2 3 2 3 2 6" xfId="30877" xr:uid="{00000000-0005-0000-0000-0000DD770000}"/>
    <cellStyle name="Output 2 3 2 3 2 3 2 7" xfId="30878" xr:uid="{00000000-0005-0000-0000-0000DE770000}"/>
    <cellStyle name="Output 2 3 2 3 2 3 3" xfId="30879" xr:uid="{00000000-0005-0000-0000-0000DF770000}"/>
    <cellStyle name="Output 2 3 2 3 2 3 4" xfId="30880" xr:uid="{00000000-0005-0000-0000-0000E0770000}"/>
    <cellStyle name="Output 2 3 2 3 2 3 5" xfId="30881" xr:uid="{00000000-0005-0000-0000-0000E1770000}"/>
    <cellStyle name="Output 2 3 2 3 2 4" xfId="30882" xr:uid="{00000000-0005-0000-0000-0000E2770000}"/>
    <cellStyle name="Output 2 3 2 3 2 4 2" xfId="30883" xr:uid="{00000000-0005-0000-0000-0000E3770000}"/>
    <cellStyle name="Output 2 3 2 3 2 4 2 2" xfId="30884" xr:uid="{00000000-0005-0000-0000-0000E4770000}"/>
    <cellStyle name="Output 2 3 2 3 2 4 2 3" xfId="30885" xr:uid="{00000000-0005-0000-0000-0000E5770000}"/>
    <cellStyle name="Output 2 3 2 3 2 4 2 4" xfId="30886" xr:uid="{00000000-0005-0000-0000-0000E6770000}"/>
    <cellStyle name="Output 2 3 2 3 2 4 2 5" xfId="30887" xr:uid="{00000000-0005-0000-0000-0000E7770000}"/>
    <cellStyle name="Output 2 3 2 3 2 4 2 6" xfId="30888" xr:uid="{00000000-0005-0000-0000-0000E8770000}"/>
    <cellStyle name="Output 2 3 2 3 2 4 2 7" xfId="30889" xr:uid="{00000000-0005-0000-0000-0000E9770000}"/>
    <cellStyle name="Output 2 3 2 3 2 4 3" xfId="30890" xr:uid="{00000000-0005-0000-0000-0000EA770000}"/>
    <cellStyle name="Output 2 3 2 3 2 4 4" xfId="30891" xr:uid="{00000000-0005-0000-0000-0000EB770000}"/>
    <cellStyle name="Output 2 3 2 3 2 4 5" xfId="30892" xr:uid="{00000000-0005-0000-0000-0000EC770000}"/>
    <cellStyle name="Output 2 3 2 3 2 5" xfId="30893" xr:uid="{00000000-0005-0000-0000-0000ED770000}"/>
    <cellStyle name="Output 2 3 2 3 2 5 2" xfId="30894" xr:uid="{00000000-0005-0000-0000-0000EE770000}"/>
    <cellStyle name="Output 2 3 2 3 2 5 3" xfId="30895" xr:uid="{00000000-0005-0000-0000-0000EF770000}"/>
    <cellStyle name="Output 2 3 2 3 2 5 4" xfId="30896" xr:uid="{00000000-0005-0000-0000-0000F0770000}"/>
    <cellStyle name="Output 2 3 2 3 2 5 5" xfId="30897" xr:uid="{00000000-0005-0000-0000-0000F1770000}"/>
    <cellStyle name="Output 2 3 2 3 2 5 6" xfId="30898" xr:uid="{00000000-0005-0000-0000-0000F2770000}"/>
    <cellStyle name="Output 2 3 2 3 2 5 7" xfId="30899" xr:uid="{00000000-0005-0000-0000-0000F3770000}"/>
    <cellStyle name="Output 2 3 2 3 2 5 8" xfId="30900" xr:uid="{00000000-0005-0000-0000-0000F4770000}"/>
    <cellStyle name="Output 2 3 2 3 2 6" xfId="30901" xr:uid="{00000000-0005-0000-0000-0000F5770000}"/>
    <cellStyle name="Output 2 3 2 3 2 6 2" xfId="30902" xr:uid="{00000000-0005-0000-0000-0000F6770000}"/>
    <cellStyle name="Output 2 3 2 3 2 6 3" xfId="30903" xr:uid="{00000000-0005-0000-0000-0000F7770000}"/>
    <cellStyle name="Output 2 3 2 3 2 6 4" xfId="30904" xr:uid="{00000000-0005-0000-0000-0000F8770000}"/>
    <cellStyle name="Output 2 3 2 3 2 6 5" xfId="30905" xr:uid="{00000000-0005-0000-0000-0000F9770000}"/>
    <cellStyle name="Output 2 3 2 3 2 6 6" xfId="30906" xr:uid="{00000000-0005-0000-0000-0000FA770000}"/>
    <cellStyle name="Output 2 3 2 3 2 6 7" xfId="30907" xr:uid="{00000000-0005-0000-0000-0000FB770000}"/>
    <cellStyle name="Output 2 3 2 3 2 7" xfId="30908" xr:uid="{00000000-0005-0000-0000-0000FC770000}"/>
    <cellStyle name="Output 2 3 2 3 2 7 2" xfId="30909" xr:uid="{00000000-0005-0000-0000-0000FD770000}"/>
    <cellStyle name="Output 2 3 2 3 2 7 3" xfId="30910" xr:uid="{00000000-0005-0000-0000-0000FE770000}"/>
    <cellStyle name="Output 2 3 2 3 2 7 4" xfId="30911" xr:uid="{00000000-0005-0000-0000-0000FF770000}"/>
    <cellStyle name="Output 2 3 2 3 2 7 5" xfId="30912" xr:uid="{00000000-0005-0000-0000-000000780000}"/>
    <cellStyle name="Output 2 3 2 3 2 8" xfId="30913" xr:uid="{00000000-0005-0000-0000-000001780000}"/>
    <cellStyle name="Output 2 3 2 3 2 8 2" xfId="30914" xr:uid="{00000000-0005-0000-0000-000002780000}"/>
    <cellStyle name="Output 2 3 2 3 2 8 3" xfId="30915" xr:uid="{00000000-0005-0000-0000-000003780000}"/>
    <cellStyle name="Output 2 3 2 3 2 8 4" xfId="30916" xr:uid="{00000000-0005-0000-0000-000004780000}"/>
    <cellStyle name="Output 2 3 2 3 2 8 5" xfId="30917" xr:uid="{00000000-0005-0000-0000-000005780000}"/>
    <cellStyle name="Output 2 3 2 3 2 9" xfId="30918" xr:uid="{00000000-0005-0000-0000-000006780000}"/>
    <cellStyle name="Output 2 3 2 3 2 9 2" xfId="30919" xr:uid="{00000000-0005-0000-0000-000007780000}"/>
    <cellStyle name="Output 2 3 2 3 2 9 3" xfId="30920" xr:uid="{00000000-0005-0000-0000-000008780000}"/>
    <cellStyle name="Output 2 3 2 3 2 9 4" xfId="30921" xr:uid="{00000000-0005-0000-0000-000009780000}"/>
    <cellStyle name="Output 2 3 2 3 2 9 5" xfId="30922" xr:uid="{00000000-0005-0000-0000-00000A780000}"/>
    <cellStyle name="Output 2 3 2 3 3" xfId="30923" xr:uid="{00000000-0005-0000-0000-00000B780000}"/>
    <cellStyle name="Output 2 3 2 3 3 10" xfId="30924" xr:uid="{00000000-0005-0000-0000-00000C780000}"/>
    <cellStyle name="Output 2 3 2 3 3 2" xfId="30925" xr:uid="{00000000-0005-0000-0000-00000D780000}"/>
    <cellStyle name="Output 2 3 2 3 3 2 2" xfId="30926" xr:uid="{00000000-0005-0000-0000-00000E780000}"/>
    <cellStyle name="Output 2 3 2 3 3 2 2 2" xfId="30927" xr:uid="{00000000-0005-0000-0000-00000F780000}"/>
    <cellStyle name="Output 2 3 2 3 3 2 2 3" xfId="30928" xr:uid="{00000000-0005-0000-0000-000010780000}"/>
    <cellStyle name="Output 2 3 2 3 3 2 2 4" xfId="30929" xr:uid="{00000000-0005-0000-0000-000011780000}"/>
    <cellStyle name="Output 2 3 2 3 3 2 2 5" xfId="30930" xr:uid="{00000000-0005-0000-0000-000012780000}"/>
    <cellStyle name="Output 2 3 2 3 3 2 2 6" xfId="30931" xr:uid="{00000000-0005-0000-0000-000013780000}"/>
    <cellStyle name="Output 2 3 2 3 3 2 2 7" xfId="30932" xr:uid="{00000000-0005-0000-0000-000014780000}"/>
    <cellStyle name="Output 2 3 2 3 3 2 3" xfId="30933" xr:uid="{00000000-0005-0000-0000-000015780000}"/>
    <cellStyle name="Output 2 3 2 3 3 2 4" xfId="30934" xr:uid="{00000000-0005-0000-0000-000016780000}"/>
    <cellStyle name="Output 2 3 2 3 3 3" xfId="30935" xr:uid="{00000000-0005-0000-0000-000017780000}"/>
    <cellStyle name="Output 2 3 2 3 3 3 2" xfId="30936" xr:uid="{00000000-0005-0000-0000-000018780000}"/>
    <cellStyle name="Output 2 3 2 3 3 3 2 2" xfId="30937" xr:uid="{00000000-0005-0000-0000-000019780000}"/>
    <cellStyle name="Output 2 3 2 3 3 3 2 3" xfId="30938" xr:uid="{00000000-0005-0000-0000-00001A780000}"/>
    <cellStyle name="Output 2 3 2 3 3 3 2 4" xfId="30939" xr:uid="{00000000-0005-0000-0000-00001B780000}"/>
    <cellStyle name="Output 2 3 2 3 3 3 2 5" xfId="30940" xr:uid="{00000000-0005-0000-0000-00001C780000}"/>
    <cellStyle name="Output 2 3 2 3 3 3 2 6" xfId="30941" xr:uid="{00000000-0005-0000-0000-00001D780000}"/>
    <cellStyle name="Output 2 3 2 3 3 3 2 7" xfId="30942" xr:uid="{00000000-0005-0000-0000-00001E780000}"/>
    <cellStyle name="Output 2 3 2 3 3 3 3" xfId="30943" xr:uid="{00000000-0005-0000-0000-00001F780000}"/>
    <cellStyle name="Output 2 3 2 3 3 3 4" xfId="30944" xr:uid="{00000000-0005-0000-0000-000020780000}"/>
    <cellStyle name="Output 2 3 2 3 3 4" xfId="30945" xr:uid="{00000000-0005-0000-0000-000021780000}"/>
    <cellStyle name="Output 2 3 2 3 3 4 2" xfId="30946" xr:uid="{00000000-0005-0000-0000-000022780000}"/>
    <cellStyle name="Output 2 3 2 3 3 4 2 2" xfId="30947" xr:uid="{00000000-0005-0000-0000-000023780000}"/>
    <cellStyle name="Output 2 3 2 3 3 4 2 3" xfId="30948" xr:uid="{00000000-0005-0000-0000-000024780000}"/>
    <cellStyle name="Output 2 3 2 3 3 4 2 4" xfId="30949" xr:uid="{00000000-0005-0000-0000-000025780000}"/>
    <cellStyle name="Output 2 3 2 3 3 4 2 5" xfId="30950" xr:uid="{00000000-0005-0000-0000-000026780000}"/>
    <cellStyle name="Output 2 3 2 3 3 4 2 6" xfId="30951" xr:uid="{00000000-0005-0000-0000-000027780000}"/>
    <cellStyle name="Output 2 3 2 3 3 4 2 7" xfId="30952" xr:uid="{00000000-0005-0000-0000-000028780000}"/>
    <cellStyle name="Output 2 3 2 3 3 4 3" xfId="30953" xr:uid="{00000000-0005-0000-0000-000029780000}"/>
    <cellStyle name="Output 2 3 2 3 3 4 4" xfId="30954" xr:uid="{00000000-0005-0000-0000-00002A780000}"/>
    <cellStyle name="Output 2 3 2 3 3 5" xfId="30955" xr:uid="{00000000-0005-0000-0000-00002B780000}"/>
    <cellStyle name="Output 2 3 2 3 3 5 2" xfId="30956" xr:uid="{00000000-0005-0000-0000-00002C780000}"/>
    <cellStyle name="Output 2 3 2 3 3 5 3" xfId="30957" xr:uid="{00000000-0005-0000-0000-00002D780000}"/>
    <cellStyle name="Output 2 3 2 3 3 5 4" xfId="30958" xr:uid="{00000000-0005-0000-0000-00002E780000}"/>
    <cellStyle name="Output 2 3 2 3 3 5 5" xfId="30959" xr:uid="{00000000-0005-0000-0000-00002F780000}"/>
    <cellStyle name="Output 2 3 2 3 3 5 6" xfId="30960" xr:uid="{00000000-0005-0000-0000-000030780000}"/>
    <cellStyle name="Output 2 3 2 3 3 5 7" xfId="30961" xr:uid="{00000000-0005-0000-0000-000031780000}"/>
    <cellStyle name="Output 2 3 2 3 3 5 8" xfId="30962" xr:uid="{00000000-0005-0000-0000-000032780000}"/>
    <cellStyle name="Output 2 3 2 3 3 6" xfId="30963" xr:uid="{00000000-0005-0000-0000-000033780000}"/>
    <cellStyle name="Output 2 3 2 3 3 6 2" xfId="30964" xr:uid="{00000000-0005-0000-0000-000034780000}"/>
    <cellStyle name="Output 2 3 2 3 3 6 3" xfId="30965" xr:uid="{00000000-0005-0000-0000-000035780000}"/>
    <cellStyle name="Output 2 3 2 3 3 6 4" xfId="30966" xr:uid="{00000000-0005-0000-0000-000036780000}"/>
    <cellStyle name="Output 2 3 2 3 3 6 5" xfId="30967" xr:uid="{00000000-0005-0000-0000-000037780000}"/>
    <cellStyle name="Output 2 3 2 3 3 6 6" xfId="30968" xr:uid="{00000000-0005-0000-0000-000038780000}"/>
    <cellStyle name="Output 2 3 2 3 3 6 7" xfId="30969" xr:uid="{00000000-0005-0000-0000-000039780000}"/>
    <cellStyle name="Output 2 3 2 3 3 7" xfId="30970" xr:uid="{00000000-0005-0000-0000-00003A780000}"/>
    <cellStyle name="Output 2 3 2 3 3 8" xfId="30971" xr:uid="{00000000-0005-0000-0000-00003B780000}"/>
    <cellStyle name="Output 2 3 2 3 3 9" xfId="30972" xr:uid="{00000000-0005-0000-0000-00003C780000}"/>
    <cellStyle name="Output 2 3 2 3 4" xfId="30973" xr:uid="{00000000-0005-0000-0000-00003D780000}"/>
    <cellStyle name="Output 2 3 2 3 4 2" xfId="30974" xr:uid="{00000000-0005-0000-0000-00003E780000}"/>
    <cellStyle name="Output 2 3 2 3 4 2 2" xfId="30975" xr:uid="{00000000-0005-0000-0000-00003F780000}"/>
    <cellStyle name="Output 2 3 2 3 4 2 3" xfId="30976" xr:uid="{00000000-0005-0000-0000-000040780000}"/>
    <cellStyle name="Output 2 3 2 3 4 2 4" xfId="30977" xr:uid="{00000000-0005-0000-0000-000041780000}"/>
    <cellStyle name="Output 2 3 2 3 4 2 5" xfId="30978" xr:uid="{00000000-0005-0000-0000-000042780000}"/>
    <cellStyle name="Output 2 3 2 3 4 2 6" xfId="30979" xr:uid="{00000000-0005-0000-0000-000043780000}"/>
    <cellStyle name="Output 2 3 2 3 4 2 7" xfId="30980" xr:uid="{00000000-0005-0000-0000-000044780000}"/>
    <cellStyle name="Output 2 3 2 3 4 3" xfId="30981" xr:uid="{00000000-0005-0000-0000-000045780000}"/>
    <cellStyle name="Output 2 3 2 3 4 4" xfId="30982" xr:uid="{00000000-0005-0000-0000-000046780000}"/>
    <cellStyle name="Output 2 3 2 3 4 5" xfId="30983" xr:uid="{00000000-0005-0000-0000-000047780000}"/>
    <cellStyle name="Output 2 3 2 3 5" xfId="30984" xr:uid="{00000000-0005-0000-0000-000048780000}"/>
    <cellStyle name="Output 2 3 2 3 5 2" xfId="30985" xr:uid="{00000000-0005-0000-0000-000049780000}"/>
    <cellStyle name="Output 2 3 2 3 5 2 2" xfId="30986" xr:uid="{00000000-0005-0000-0000-00004A780000}"/>
    <cellStyle name="Output 2 3 2 3 5 2 3" xfId="30987" xr:uid="{00000000-0005-0000-0000-00004B780000}"/>
    <cellStyle name="Output 2 3 2 3 5 2 4" xfId="30988" xr:uid="{00000000-0005-0000-0000-00004C780000}"/>
    <cellStyle name="Output 2 3 2 3 5 2 5" xfId="30989" xr:uid="{00000000-0005-0000-0000-00004D780000}"/>
    <cellStyle name="Output 2 3 2 3 5 2 6" xfId="30990" xr:uid="{00000000-0005-0000-0000-00004E780000}"/>
    <cellStyle name="Output 2 3 2 3 5 2 7" xfId="30991" xr:uid="{00000000-0005-0000-0000-00004F780000}"/>
    <cellStyle name="Output 2 3 2 3 5 3" xfId="30992" xr:uid="{00000000-0005-0000-0000-000050780000}"/>
    <cellStyle name="Output 2 3 2 3 5 4" xfId="30993" xr:uid="{00000000-0005-0000-0000-000051780000}"/>
    <cellStyle name="Output 2 3 2 3 5 5" xfId="30994" xr:uid="{00000000-0005-0000-0000-000052780000}"/>
    <cellStyle name="Output 2 3 2 3 6" xfId="30995" xr:uid="{00000000-0005-0000-0000-000053780000}"/>
    <cellStyle name="Output 2 3 2 3 6 2" xfId="30996" xr:uid="{00000000-0005-0000-0000-000054780000}"/>
    <cellStyle name="Output 2 3 2 3 6 2 2" xfId="30997" xr:uid="{00000000-0005-0000-0000-000055780000}"/>
    <cellStyle name="Output 2 3 2 3 6 2 3" xfId="30998" xr:uid="{00000000-0005-0000-0000-000056780000}"/>
    <cellStyle name="Output 2 3 2 3 6 2 4" xfId="30999" xr:uid="{00000000-0005-0000-0000-000057780000}"/>
    <cellStyle name="Output 2 3 2 3 6 2 5" xfId="31000" xr:uid="{00000000-0005-0000-0000-000058780000}"/>
    <cellStyle name="Output 2 3 2 3 6 2 6" xfId="31001" xr:uid="{00000000-0005-0000-0000-000059780000}"/>
    <cellStyle name="Output 2 3 2 3 6 2 7" xfId="31002" xr:uid="{00000000-0005-0000-0000-00005A780000}"/>
    <cellStyle name="Output 2 3 2 3 6 3" xfId="31003" xr:uid="{00000000-0005-0000-0000-00005B780000}"/>
    <cellStyle name="Output 2 3 2 3 6 4" xfId="31004" xr:uid="{00000000-0005-0000-0000-00005C780000}"/>
    <cellStyle name="Output 2 3 2 3 6 5" xfId="31005" xr:uid="{00000000-0005-0000-0000-00005D780000}"/>
    <cellStyle name="Output 2 3 2 3 7" xfId="31006" xr:uid="{00000000-0005-0000-0000-00005E780000}"/>
    <cellStyle name="Output 2 3 2 3 7 2" xfId="31007" xr:uid="{00000000-0005-0000-0000-00005F780000}"/>
    <cellStyle name="Output 2 3 2 3 7 2 2" xfId="31008" xr:uid="{00000000-0005-0000-0000-000060780000}"/>
    <cellStyle name="Output 2 3 2 3 7 2 3" xfId="31009" xr:uid="{00000000-0005-0000-0000-000061780000}"/>
    <cellStyle name="Output 2 3 2 3 7 2 4" xfId="31010" xr:uid="{00000000-0005-0000-0000-000062780000}"/>
    <cellStyle name="Output 2 3 2 3 7 2 5" xfId="31011" xr:uid="{00000000-0005-0000-0000-000063780000}"/>
    <cellStyle name="Output 2 3 2 3 7 2 6" xfId="31012" xr:uid="{00000000-0005-0000-0000-000064780000}"/>
    <cellStyle name="Output 2 3 2 3 7 2 7" xfId="31013" xr:uid="{00000000-0005-0000-0000-000065780000}"/>
    <cellStyle name="Output 2 3 2 3 7 3" xfId="31014" xr:uid="{00000000-0005-0000-0000-000066780000}"/>
    <cellStyle name="Output 2 3 2 3 7 4" xfId="31015" xr:uid="{00000000-0005-0000-0000-000067780000}"/>
    <cellStyle name="Output 2 3 2 3 7 5" xfId="31016" xr:uid="{00000000-0005-0000-0000-000068780000}"/>
    <cellStyle name="Output 2 3 2 3 8" xfId="31017" xr:uid="{00000000-0005-0000-0000-000069780000}"/>
    <cellStyle name="Output 2 3 2 3 8 2" xfId="31018" xr:uid="{00000000-0005-0000-0000-00006A780000}"/>
    <cellStyle name="Output 2 3 2 3 8 3" xfId="31019" xr:uid="{00000000-0005-0000-0000-00006B780000}"/>
    <cellStyle name="Output 2 3 2 3 8 4" xfId="31020" xr:uid="{00000000-0005-0000-0000-00006C780000}"/>
    <cellStyle name="Output 2 3 2 3 8 5" xfId="31021" xr:uid="{00000000-0005-0000-0000-00006D780000}"/>
    <cellStyle name="Output 2 3 2 3 8 6" xfId="31022" xr:uid="{00000000-0005-0000-0000-00006E780000}"/>
    <cellStyle name="Output 2 3 2 3 8 7" xfId="31023" xr:uid="{00000000-0005-0000-0000-00006F780000}"/>
    <cellStyle name="Output 2 3 2 3 8 8" xfId="31024" xr:uid="{00000000-0005-0000-0000-000070780000}"/>
    <cellStyle name="Output 2 3 2 3 9" xfId="31025" xr:uid="{00000000-0005-0000-0000-000071780000}"/>
    <cellStyle name="Output 2 3 2 3 9 2" xfId="31026" xr:uid="{00000000-0005-0000-0000-000072780000}"/>
    <cellStyle name="Output 2 3 2 3 9 3" xfId="31027" xr:uid="{00000000-0005-0000-0000-000073780000}"/>
    <cellStyle name="Output 2 3 2 3 9 4" xfId="31028" xr:uid="{00000000-0005-0000-0000-000074780000}"/>
    <cellStyle name="Output 2 3 2 3 9 5" xfId="31029" xr:uid="{00000000-0005-0000-0000-000075780000}"/>
    <cellStyle name="Output 2 3 2 3 9 6" xfId="31030" xr:uid="{00000000-0005-0000-0000-000076780000}"/>
    <cellStyle name="Output 2 3 2 3 9 7" xfId="31031" xr:uid="{00000000-0005-0000-0000-000077780000}"/>
    <cellStyle name="Output 2 3 2 4" xfId="31032" xr:uid="{00000000-0005-0000-0000-000078780000}"/>
    <cellStyle name="Output 2 3 2 4 10" xfId="31033" xr:uid="{00000000-0005-0000-0000-000079780000}"/>
    <cellStyle name="Output 2 3 2 4 10 2" xfId="31034" xr:uid="{00000000-0005-0000-0000-00007A780000}"/>
    <cellStyle name="Output 2 3 2 4 10 3" xfId="31035" xr:uid="{00000000-0005-0000-0000-00007B780000}"/>
    <cellStyle name="Output 2 3 2 4 10 4" xfId="31036" xr:uid="{00000000-0005-0000-0000-00007C780000}"/>
    <cellStyle name="Output 2 3 2 4 10 5" xfId="31037" xr:uid="{00000000-0005-0000-0000-00007D780000}"/>
    <cellStyle name="Output 2 3 2 4 11" xfId="31038" xr:uid="{00000000-0005-0000-0000-00007E780000}"/>
    <cellStyle name="Output 2 3 2 4 11 2" xfId="31039" xr:uid="{00000000-0005-0000-0000-00007F780000}"/>
    <cellStyle name="Output 2 3 2 4 11 3" xfId="31040" xr:uid="{00000000-0005-0000-0000-000080780000}"/>
    <cellStyle name="Output 2 3 2 4 11 4" xfId="31041" xr:uid="{00000000-0005-0000-0000-000081780000}"/>
    <cellStyle name="Output 2 3 2 4 11 5" xfId="31042" xr:uid="{00000000-0005-0000-0000-000082780000}"/>
    <cellStyle name="Output 2 3 2 4 12" xfId="31043" xr:uid="{00000000-0005-0000-0000-000083780000}"/>
    <cellStyle name="Output 2 3 2 4 12 2" xfId="31044" xr:uid="{00000000-0005-0000-0000-000084780000}"/>
    <cellStyle name="Output 2 3 2 4 12 3" xfId="31045" xr:uid="{00000000-0005-0000-0000-000085780000}"/>
    <cellStyle name="Output 2 3 2 4 12 4" xfId="31046" xr:uid="{00000000-0005-0000-0000-000086780000}"/>
    <cellStyle name="Output 2 3 2 4 12 5" xfId="31047" xr:uid="{00000000-0005-0000-0000-000087780000}"/>
    <cellStyle name="Output 2 3 2 4 13" xfId="31048" xr:uid="{00000000-0005-0000-0000-000088780000}"/>
    <cellStyle name="Output 2 3 2 4 13 2" xfId="31049" xr:uid="{00000000-0005-0000-0000-000089780000}"/>
    <cellStyle name="Output 2 3 2 4 13 3" xfId="31050" xr:uid="{00000000-0005-0000-0000-00008A780000}"/>
    <cellStyle name="Output 2 3 2 4 13 4" xfId="31051" xr:uid="{00000000-0005-0000-0000-00008B780000}"/>
    <cellStyle name="Output 2 3 2 4 13 5" xfId="31052" xr:uid="{00000000-0005-0000-0000-00008C780000}"/>
    <cellStyle name="Output 2 3 2 4 14" xfId="31053" xr:uid="{00000000-0005-0000-0000-00008D780000}"/>
    <cellStyle name="Output 2 3 2 4 14 2" xfId="31054" xr:uid="{00000000-0005-0000-0000-00008E780000}"/>
    <cellStyle name="Output 2 3 2 4 14 3" xfId="31055" xr:uid="{00000000-0005-0000-0000-00008F780000}"/>
    <cellStyle name="Output 2 3 2 4 14 4" xfId="31056" xr:uid="{00000000-0005-0000-0000-000090780000}"/>
    <cellStyle name="Output 2 3 2 4 14 5" xfId="31057" xr:uid="{00000000-0005-0000-0000-000091780000}"/>
    <cellStyle name="Output 2 3 2 4 15" xfId="31058" xr:uid="{00000000-0005-0000-0000-000092780000}"/>
    <cellStyle name="Output 2 3 2 4 15 2" xfId="31059" xr:uid="{00000000-0005-0000-0000-000093780000}"/>
    <cellStyle name="Output 2 3 2 4 15 3" xfId="31060" xr:uid="{00000000-0005-0000-0000-000094780000}"/>
    <cellStyle name="Output 2 3 2 4 15 4" xfId="31061" xr:uid="{00000000-0005-0000-0000-000095780000}"/>
    <cellStyle name="Output 2 3 2 4 15 5" xfId="31062" xr:uid="{00000000-0005-0000-0000-000096780000}"/>
    <cellStyle name="Output 2 3 2 4 16" xfId="31063" xr:uid="{00000000-0005-0000-0000-000097780000}"/>
    <cellStyle name="Output 2 3 2 4 16 2" xfId="31064" xr:uid="{00000000-0005-0000-0000-000098780000}"/>
    <cellStyle name="Output 2 3 2 4 16 3" xfId="31065" xr:uid="{00000000-0005-0000-0000-000099780000}"/>
    <cellStyle name="Output 2 3 2 4 16 4" xfId="31066" xr:uid="{00000000-0005-0000-0000-00009A780000}"/>
    <cellStyle name="Output 2 3 2 4 16 5" xfId="31067" xr:uid="{00000000-0005-0000-0000-00009B780000}"/>
    <cellStyle name="Output 2 3 2 4 17" xfId="31068" xr:uid="{00000000-0005-0000-0000-00009C780000}"/>
    <cellStyle name="Output 2 3 2 4 17 2" xfId="31069" xr:uid="{00000000-0005-0000-0000-00009D780000}"/>
    <cellStyle name="Output 2 3 2 4 17 3" xfId="31070" xr:uid="{00000000-0005-0000-0000-00009E780000}"/>
    <cellStyle name="Output 2 3 2 4 17 4" xfId="31071" xr:uid="{00000000-0005-0000-0000-00009F780000}"/>
    <cellStyle name="Output 2 3 2 4 17 5" xfId="31072" xr:uid="{00000000-0005-0000-0000-0000A0780000}"/>
    <cellStyle name="Output 2 3 2 4 18" xfId="31073" xr:uid="{00000000-0005-0000-0000-0000A1780000}"/>
    <cellStyle name="Output 2 3 2 4 18 2" xfId="31074" xr:uid="{00000000-0005-0000-0000-0000A2780000}"/>
    <cellStyle name="Output 2 3 2 4 18 3" xfId="31075" xr:uid="{00000000-0005-0000-0000-0000A3780000}"/>
    <cellStyle name="Output 2 3 2 4 18 4" xfId="31076" xr:uid="{00000000-0005-0000-0000-0000A4780000}"/>
    <cellStyle name="Output 2 3 2 4 18 5" xfId="31077" xr:uid="{00000000-0005-0000-0000-0000A5780000}"/>
    <cellStyle name="Output 2 3 2 4 19" xfId="31078" xr:uid="{00000000-0005-0000-0000-0000A6780000}"/>
    <cellStyle name="Output 2 3 2 4 2" xfId="31079" xr:uid="{00000000-0005-0000-0000-0000A7780000}"/>
    <cellStyle name="Output 2 3 2 4 2 2" xfId="31080" xr:uid="{00000000-0005-0000-0000-0000A8780000}"/>
    <cellStyle name="Output 2 3 2 4 2 2 2" xfId="31081" xr:uid="{00000000-0005-0000-0000-0000A9780000}"/>
    <cellStyle name="Output 2 3 2 4 2 2 3" xfId="31082" xr:uid="{00000000-0005-0000-0000-0000AA780000}"/>
    <cellStyle name="Output 2 3 2 4 2 2 4" xfId="31083" xr:uid="{00000000-0005-0000-0000-0000AB780000}"/>
    <cellStyle name="Output 2 3 2 4 2 2 5" xfId="31084" xr:uid="{00000000-0005-0000-0000-0000AC780000}"/>
    <cellStyle name="Output 2 3 2 4 2 2 6" xfId="31085" xr:uid="{00000000-0005-0000-0000-0000AD780000}"/>
    <cellStyle name="Output 2 3 2 4 2 2 7" xfId="31086" xr:uid="{00000000-0005-0000-0000-0000AE780000}"/>
    <cellStyle name="Output 2 3 2 4 2 3" xfId="31087" xr:uid="{00000000-0005-0000-0000-0000AF780000}"/>
    <cellStyle name="Output 2 3 2 4 2 4" xfId="31088" xr:uid="{00000000-0005-0000-0000-0000B0780000}"/>
    <cellStyle name="Output 2 3 2 4 2 5" xfId="31089" xr:uid="{00000000-0005-0000-0000-0000B1780000}"/>
    <cellStyle name="Output 2 3 2 4 3" xfId="31090" xr:uid="{00000000-0005-0000-0000-0000B2780000}"/>
    <cellStyle name="Output 2 3 2 4 3 2" xfId="31091" xr:uid="{00000000-0005-0000-0000-0000B3780000}"/>
    <cellStyle name="Output 2 3 2 4 3 2 2" xfId="31092" xr:uid="{00000000-0005-0000-0000-0000B4780000}"/>
    <cellStyle name="Output 2 3 2 4 3 2 3" xfId="31093" xr:uid="{00000000-0005-0000-0000-0000B5780000}"/>
    <cellStyle name="Output 2 3 2 4 3 2 4" xfId="31094" xr:uid="{00000000-0005-0000-0000-0000B6780000}"/>
    <cellStyle name="Output 2 3 2 4 3 2 5" xfId="31095" xr:uid="{00000000-0005-0000-0000-0000B7780000}"/>
    <cellStyle name="Output 2 3 2 4 3 2 6" xfId="31096" xr:uid="{00000000-0005-0000-0000-0000B8780000}"/>
    <cellStyle name="Output 2 3 2 4 3 2 7" xfId="31097" xr:uid="{00000000-0005-0000-0000-0000B9780000}"/>
    <cellStyle name="Output 2 3 2 4 3 3" xfId="31098" xr:uid="{00000000-0005-0000-0000-0000BA780000}"/>
    <cellStyle name="Output 2 3 2 4 3 4" xfId="31099" xr:uid="{00000000-0005-0000-0000-0000BB780000}"/>
    <cellStyle name="Output 2 3 2 4 3 5" xfId="31100" xr:uid="{00000000-0005-0000-0000-0000BC780000}"/>
    <cellStyle name="Output 2 3 2 4 4" xfId="31101" xr:uid="{00000000-0005-0000-0000-0000BD780000}"/>
    <cellStyle name="Output 2 3 2 4 4 2" xfId="31102" xr:uid="{00000000-0005-0000-0000-0000BE780000}"/>
    <cellStyle name="Output 2 3 2 4 4 2 2" xfId="31103" xr:uid="{00000000-0005-0000-0000-0000BF780000}"/>
    <cellStyle name="Output 2 3 2 4 4 2 3" xfId="31104" xr:uid="{00000000-0005-0000-0000-0000C0780000}"/>
    <cellStyle name="Output 2 3 2 4 4 2 4" xfId="31105" xr:uid="{00000000-0005-0000-0000-0000C1780000}"/>
    <cellStyle name="Output 2 3 2 4 4 2 5" xfId="31106" xr:uid="{00000000-0005-0000-0000-0000C2780000}"/>
    <cellStyle name="Output 2 3 2 4 4 2 6" xfId="31107" xr:uid="{00000000-0005-0000-0000-0000C3780000}"/>
    <cellStyle name="Output 2 3 2 4 4 2 7" xfId="31108" xr:uid="{00000000-0005-0000-0000-0000C4780000}"/>
    <cellStyle name="Output 2 3 2 4 4 3" xfId="31109" xr:uid="{00000000-0005-0000-0000-0000C5780000}"/>
    <cellStyle name="Output 2 3 2 4 4 4" xfId="31110" xr:uid="{00000000-0005-0000-0000-0000C6780000}"/>
    <cellStyle name="Output 2 3 2 4 4 5" xfId="31111" xr:uid="{00000000-0005-0000-0000-0000C7780000}"/>
    <cellStyle name="Output 2 3 2 4 5" xfId="31112" xr:uid="{00000000-0005-0000-0000-0000C8780000}"/>
    <cellStyle name="Output 2 3 2 4 5 2" xfId="31113" xr:uid="{00000000-0005-0000-0000-0000C9780000}"/>
    <cellStyle name="Output 2 3 2 4 5 3" xfId="31114" xr:uid="{00000000-0005-0000-0000-0000CA780000}"/>
    <cellStyle name="Output 2 3 2 4 5 4" xfId="31115" xr:uid="{00000000-0005-0000-0000-0000CB780000}"/>
    <cellStyle name="Output 2 3 2 4 5 5" xfId="31116" xr:uid="{00000000-0005-0000-0000-0000CC780000}"/>
    <cellStyle name="Output 2 3 2 4 5 6" xfId="31117" xr:uid="{00000000-0005-0000-0000-0000CD780000}"/>
    <cellStyle name="Output 2 3 2 4 5 7" xfId="31118" xr:uid="{00000000-0005-0000-0000-0000CE780000}"/>
    <cellStyle name="Output 2 3 2 4 5 8" xfId="31119" xr:uid="{00000000-0005-0000-0000-0000CF780000}"/>
    <cellStyle name="Output 2 3 2 4 6" xfId="31120" xr:uid="{00000000-0005-0000-0000-0000D0780000}"/>
    <cellStyle name="Output 2 3 2 4 6 2" xfId="31121" xr:uid="{00000000-0005-0000-0000-0000D1780000}"/>
    <cellStyle name="Output 2 3 2 4 6 3" xfId="31122" xr:uid="{00000000-0005-0000-0000-0000D2780000}"/>
    <cellStyle name="Output 2 3 2 4 6 4" xfId="31123" xr:uid="{00000000-0005-0000-0000-0000D3780000}"/>
    <cellStyle name="Output 2 3 2 4 6 5" xfId="31124" xr:uid="{00000000-0005-0000-0000-0000D4780000}"/>
    <cellStyle name="Output 2 3 2 4 6 6" xfId="31125" xr:uid="{00000000-0005-0000-0000-0000D5780000}"/>
    <cellStyle name="Output 2 3 2 4 6 7" xfId="31126" xr:uid="{00000000-0005-0000-0000-0000D6780000}"/>
    <cellStyle name="Output 2 3 2 4 7" xfId="31127" xr:uid="{00000000-0005-0000-0000-0000D7780000}"/>
    <cellStyle name="Output 2 3 2 4 7 2" xfId="31128" xr:uid="{00000000-0005-0000-0000-0000D8780000}"/>
    <cellStyle name="Output 2 3 2 4 7 3" xfId="31129" xr:uid="{00000000-0005-0000-0000-0000D9780000}"/>
    <cellStyle name="Output 2 3 2 4 7 4" xfId="31130" xr:uid="{00000000-0005-0000-0000-0000DA780000}"/>
    <cellStyle name="Output 2 3 2 4 7 5" xfId="31131" xr:uid="{00000000-0005-0000-0000-0000DB780000}"/>
    <cellStyle name="Output 2 3 2 4 8" xfId="31132" xr:uid="{00000000-0005-0000-0000-0000DC780000}"/>
    <cellStyle name="Output 2 3 2 4 8 2" xfId="31133" xr:uid="{00000000-0005-0000-0000-0000DD780000}"/>
    <cellStyle name="Output 2 3 2 4 8 3" xfId="31134" xr:uid="{00000000-0005-0000-0000-0000DE780000}"/>
    <cellStyle name="Output 2 3 2 4 8 4" xfId="31135" xr:uid="{00000000-0005-0000-0000-0000DF780000}"/>
    <cellStyle name="Output 2 3 2 4 8 5" xfId="31136" xr:uid="{00000000-0005-0000-0000-0000E0780000}"/>
    <cellStyle name="Output 2 3 2 4 9" xfId="31137" xr:uid="{00000000-0005-0000-0000-0000E1780000}"/>
    <cellStyle name="Output 2 3 2 4 9 2" xfId="31138" xr:uid="{00000000-0005-0000-0000-0000E2780000}"/>
    <cellStyle name="Output 2 3 2 4 9 3" xfId="31139" xr:uid="{00000000-0005-0000-0000-0000E3780000}"/>
    <cellStyle name="Output 2 3 2 4 9 4" xfId="31140" xr:uid="{00000000-0005-0000-0000-0000E4780000}"/>
    <cellStyle name="Output 2 3 2 4 9 5" xfId="31141" xr:uid="{00000000-0005-0000-0000-0000E5780000}"/>
    <cellStyle name="Output 2 3 2 5" xfId="31142" xr:uid="{00000000-0005-0000-0000-0000E6780000}"/>
    <cellStyle name="Output 2 3 2 5 10" xfId="31143" xr:uid="{00000000-0005-0000-0000-0000E7780000}"/>
    <cellStyle name="Output 2 3 2 5 2" xfId="31144" xr:uid="{00000000-0005-0000-0000-0000E8780000}"/>
    <cellStyle name="Output 2 3 2 5 2 2" xfId="31145" xr:uid="{00000000-0005-0000-0000-0000E9780000}"/>
    <cellStyle name="Output 2 3 2 5 2 2 2" xfId="31146" xr:uid="{00000000-0005-0000-0000-0000EA780000}"/>
    <cellStyle name="Output 2 3 2 5 2 2 3" xfId="31147" xr:uid="{00000000-0005-0000-0000-0000EB780000}"/>
    <cellStyle name="Output 2 3 2 5 2 2 4" xfId="31148" xr:uid="{00000000-0005-0000-0000-0000EC780000}"/>
    <cellStyle name="Output 2 3 2 5 2 2 5" xfId="31149" xr:uid="{00000000-0005-0000-0000-0000ED780000}"/>
    <cellStyle name="Output 2 3 2 5 2 2 6" xfId="31150" xr:uid="{00000000-0005-0000-0000-0000EE780000}"/>
    <cellStyle name="Output 2 3 2 5 2 2 7" xfId="31151" xr:uid="{00000000-0005-0000-0000-0000EF780000}"/>
    <cellStyle name="Output 2 3 2 5 2 3" xfId="31152" xr:uid="{00000000-0005-0000-0000-0000F0780000}"/>
    <cellStyle name="Output 2 3 2 5 2 4" xfId="31153" xr:uid="{00000000-0005-0000-0000-0000F1780000}"/>
    <cellStyle name="Output 2 3 2 5 3" xfId="31154" xr:uid="{00000000-0005-0000-0000-0000F2780000}"/>
    <cellStyle name="Output 2 3 2 5 3 2" xfId="31155" xr:uid="{00000000-0005-0000-0000-0000F3780000}"/>
    <cellStyle name="Output 2 3 2 5 3 2 2" xfId="31156" xr:uid="{00000000-0005-0000-0000-0000F4780000}"/>
    <cellStyle name="Output 2 3 2 5 3 2 3" xfId="31157" xr:uid="{00000000-0005-0000-0000-0000F5780000}"/>
    <cellStyle name="Output 2 3 2 5 3 2 4" xfId="31158" xr:uid="{00000000-0005-0000-0000-0000F6780000}"/>
    <cellStyle name="Output 2 3 2 5 3 2 5" xfId="31159" xr:uid="{00000000-0005-0000-0000-0000F7780000}"/>
    <cellStyle name="Output 2 3 2 5 3 2 6" xfId="31160" xr:uid="{00000000-0005-0000-0000-0000F8780000}"/>
    <cellStyle name="Output 2 3 2 5 3 2 7" xfId="31161" xr:uid="{00000000-0005-0000-0000-0000F9780000}"/>
    <cellStyle name="Output 2 3 2 5 3 3" xfId="31162" xr:uid="{00000000-0005-0000-0000-0000FA780000}"/>
    <cellStyle name="Output 2 3 2 5 3 4" xfId="31163" xr:uid="{00000000-0005-0000-0000-0000FB780000}"/>
    <cellStyle name="Output 2 3 2 5 4" xfId="31164" xr:uid="{00000000-0005-0000-0000-0000FC780000}"/>
    <cellStyle name="Output 2 3 2 5 4 2" xfId="31165" xr:uid="{00000000-0005-0000-0000-0000FD780000}"/>
    <cellStyle name="Output 2 3 2 5 4 2 2" xfId="31166" xr:uid="{00000000-0005-0000-0000-0000FE780000}"/>
    <cellStyle name="Output 2 3 2 5 4 2 3" xfId="31167" xr:uid="{00000000-0005-0000-0000-0000FF780000}"/>
    <cellStyle name="Output 2 3 2 5 4 2 4" xfId="31168" xr:uid="{00000000-0005-0000-0000-000000790000}"/>
    <cellStyle name="Output 2 3 2 5 4 2 5" xfId="31169" xr:uid="{00000000-0005-0000-0000-000001790000}"/>
    <cellStyle name="Output 2 3 2 5 4 2 6" xfId="31170" xr:uid="{00000000-0005-0000-0000-000002790000}"/>
    <cellStyle name="Output 2 3 2 5 4 2 7" xfId="31171" xr:uid="{00000000-0005-0000-0000-000003790000}"/>
    <cellStyle name="Output 2 3 2 5 4 3" xfId="31172" xr:uid="{00000000-0005-0000-0000-000004790000}"/>
    <cellStyle name="Output 2 3 2 5 4 4" xfId="31173" xr:uid="{00000000-0005-0000-0000-000005790000}"/>
    <cellStyle name="Output 2 3 2 5 5" xfId="31174" xr:uid="{00000000-0005-0000-0000-000006790000}"/>
    <cellStyle name="Output 2 3 2 5 5 2" xfId="31175" xr:uid="{00000000-0005-0000-0000-000007790000}"/>
    <cellStyle name="Output 2 3 2 5 5 3" xfId="31176" xr:uid="{00000000-0005-0000-0000-000008790000}"/>
    <cellStyle name="Output 2 3 2 5 5 4" xfId="31177" xr:uid="{00000000-0005-0000-0000-000009790000}"/>
    <cellStyle name="Output 2 3 2 5 5 5" xfId="31178" xr:uid="{00000000-0005-0000-0000-00000A790000}"/>
    <cellStyle name="Output 2 3 2 5 5 6" xfId="31179" xr:uid="{00000000-0005-0000-0000-00000B790000}"/>
    <cellStyle name="Output 2 3 2 5 5 7" xfId="31180" xr:uid="{00000000-0005-0000-0000-00000C790000}"/>
    <cellStyle name="Output 2 3 2 5 5 8" xfId="31181" xr:uid="{00000000-0005-0000-0000-00000D790000}"/>
    <cellStyle name="Output 2 3 2 5 6" xfId="31182" xr:uid="{00000000-0005-0000-0000-00000E790000}"/>
    <cellStyle name="Output 2 3 2 5 6 2" xfId="31183" xr:uid="{00000000-0005-0000-0000-00000F790000}"/>
    <cellStyle name="Output 2 3 2 5 6 3" xfId="31184" xr:uid="{00000000-0005-0000-0000-000010790000}"/>
    <cellStyle name="Output 2 3 2 5 6 4" xfId="31185" xr:uid="{00000000-0005-0000-0000-000011790000}"/>
    <cellStyle name="Output 2 3 2 5 6 5" xfId="31186" xr:uid="{00000000-0005-0000-0000-000012790000}"/>
    <cellStyle name="Output 2 3 2 5 6 6" xfId="31187" xr:uid="{00000000-0005-0000-0000-000013790000}"/>
    <cellStyle name="Output 2 3 2 5 6 7" xfId="31188" xr:uid="{00000000-0005-0000-0000-000014790000}"/>
    <cellStyle name="Output 2 3 2 5 7" xfId="31189" xr:uid="{00000000-0005-0000-0000-000015790000}"/>
    <cellStyle name="Output 2 3 2 5 8" xfId="31190" xr:uid="{00000000-0005-0000-0000-000016790000}"/>
    <cellStyle name="Output 2 3 2 5 9" xfId="31191" xr:uid="{00000000-0005-0000-0000-000017790000}"/>
    <cellStyle name="Output 2 3 2 6" xfId="31192" xr:uid="{00000000-0005-0000-0000-000018790000}"/>
    <cellStyle name="Output 2 3 2 6 2" xfId="31193" xr:uid="{00000000-0005-0000-0000-000019790000}"/>
    <cellStyle name="Output 2 3 2 6 2 2" xfId="31194" xr:uid="{00000000-0005-0000-0000-00001A790000}"/>
    <cellStyle name="Output 2 3 2 6 2 3" xfId="31195" xr:uid="{00000000-0005-0000-0000-00001B790000}"/>
    <cellStyle name="Output 2 3 2 6 2 4" xfId="31196" xr:uid="{00000000-0005-0000-0000-00001C790000}"/>
    <cellStyle name="Output 2 3 2 6 2 5" xfId="31197" xr:uid="{00000000-0005-0000-0000-00001D790000}"/>
    <cellStyle name="Output 2 3 2 6 2 6" xfId="31198" xr:uid="{00000000-0005-0000-0000-00001E790000}"/>
    <cellStyle name="Output 2 3 2 6 2 7" xfId="31199" xr:uid="{00000000-0005-0000-0000-00001F790000}"/>
    <cellStyle name="Output 2 3 2 6 3" xfId="31200" xr:uid="{00000000-0005-0000-0000-000020790000}"/>
    <cellStyle name="Output 2 3 2 6 4" xfId="31201" xr:uid="{00000000-0005-0000-0000-000021790000}"/>
    <cellStyle name="Output 2 3 2 6 5" xfId="31202" xr:uid="{00000000-0005-0000-0000-000022790000}"/>
    <cellStyle name="Output 2 3 2 7" xfId="31203" xr:uid="{00000000-0005-0000-0000-000023790000}"/>
    <cellStyle name="Output 2 3 2 7 2" xfId="31204" xr:uid="{00000000-0005-0000-0000-000024790000}"/>
    <cellStyle name="Output 2 3 2 7 2 2" xfId="31205" xr:uid="{00000000-0005-0000-0000-000025790000}"/>
    <cellStyle name="Output 2 3 2 7 2 3" xfId="31206" xr:uid="{00000000-0005-0000-0000-000026790000}"/>
    <cellStyle name="Output 2 3 2 7 2 4" xfId="31207" xr:uid="{00000000-0005-0000-0000-000027790000}"/>
    <cellStyle name="Output 2 3 2 7 2 5" xfId="31208" xr:uid="{00000000-0005-0000-0000-000028790000}"/>
    <cellStyle name="Output 2 3 2 7 2 6" xfId="31209" xr:uid="{00000000-0005-0000-0000-000029790000}"/>
    <cellStyle name="Output 2 3 2 7 2 7" xfId="31210" xr:uid="{00000000-0005-0000-0000-00002A790000}"/>
    <cellStyle name="Output 2 3 2 7 3" xfId="31211" xr:uid="{00000000-0005-0000-0000-00002B790000}"/>
    <cellStyle name="Output 2 3 2 7 4" xfId="31212" xr:uid="{00000000-0005-0000-0000-00002C790000}"/>
    <cellStyle name="Output 2 3 2 7 5" xfId="31213" xr:uid="{00000000-0005-0000-0000-00002D790000}"/>
    <cellStyle name="Output 2 3 2 8" xfId="31214" xr:uid="{00000000-0005-0000-0000-00002E790000}"/>
    <cellStyle name="Output 2 3 2 8 2" xfId="31215" xr:uid="{00000000-0005-0000-0000-00002F790000}"/>
    <cellStyle name="Output 2 3 2 8 2 2" xfId="31216" xr:uid="{00000000-0005-0000-0000-000030790000}"/>
    <cellStyle name="Output 2 3 2 8 2 3" xfId="31217" xr:uid="{00000000-0005-0000-0000-000031790000}"/>
    <cellStyle name="Output 2 3 2 8 2 4" xfId="31218" xr:uid="{00000000-0005-0000-0000-000032790000}"/>
    <cellStyle name="Output 2 3 2 8 2 5" xfId="31219" xr:uid="{00000000-0005-0000-0000-000033790000}"/>
    <cellStyle name="Output 2 3 2 8 2 6" xfId="31220" xr:uid="{00000000-0005-0000-0000-000034790000}"/>
    <cellStyle name="Output 2 3 2 8 2 7" xfId="31221" xr:uid="{00000000-0005-0000-0000-000035790000}"/>
    <cellStyle name="Output 2 3 2 8 3" xfId="31222" xr:uid="{00000000-0005-0000-0000-000036790000}"/>
    <cellStyle name="Output 2 3 2 8 4" xfId="31223" xr:uid="{00000000-0005-0000-0000-000037790000}"/>
    <cellStyle name="Output 2 3 2 8 5" xfId="31224" xr:uid="{00000000-0005-0000-0000-000038790000}"/>
    <cellStyle name="Output 2 3 2 9" xfId="31225" xr:uid="{00000000-0005-0000-0000-000039790000}"/>
    <cellStyle name="Output 2 3 2 9 2" xfId="31226" xr:uid="{00000000-0005-0000-0000-00003A790000}"/>
    <cellStyle name="Output 2 3 2 9 2 2" xfId="31227" xr:uid="{00000000-0005-0000-0000-00003B790000}"/>
    <cellStyle name="Output 2 3 2 9 2 3" xfId="31228" xr:uid="{00000000-0005-0000-0000-00003C790000}"/>
    <cellStyle name="Output 2 3 2 9 2 4" xfId="31229" xr:uid="{00000000-0005-0000-0000-00003D790000}"/>
    <cellStyle name="Output 2 3 2 9 2 5" xfId="31230" xr:uid="{00000000-0005-0000-0000-00003E790000}"/>
    <cellStyle name="Output 2 3 2 9 2 6" xfId="31231" xr:uid="{00000000-0005-0000-0000-00003F790000}"/>
    <cellStyle name="Output 2 3 2 9 2 7" xfId="31232" xr:uid="{00000000-0005-0000-0000-000040790000}"/>
    <cellStyle name="Output 2 3 2 9 3" xfId="31233" xr:uid="{00000000-0005-0000-0000-000041790000}"/>
    <cellStyle name="Output 2 3 2 9 4" xfId="31234" xr:uid="{00000000-0005-0000-0000-000042790000}"/>
    <cellStyle name="Output 2 3 2 9 5" xfId="31235" xr:uid="{00000000-0005-0000-0000-000043790000}"/>
    <cellStyle name="Output 2 3 20" xfId="31236" xr:uid="{00000000-0005-0000-0000-000044790000}"/>
    <cellStyle name="Output 2 3 3" xfId="31237" xr:uid="{00000000-0005-0000-0000-000045790000}"/>
    <cellStyle name="Output 2 3 3 10" xfId="31238" xr:uid="{00000000-0005-0000-0000-000046790000}"/>
    <cellStyle name="Output 2 3 3 10 2" xfId="31239" xr:uid="{00000000-0005-0000-0000-000047790000}"/>
    <cellStyle name="Output 2 3 3 10 3" xfId="31240" xr:uid="{00000000-0005-0000-0000-000048790000}"/>
    <cellStyle name="Output 2 3 3 10 4" xfId="31241" xr:uid="{00000000-0005-0000-0000-000049790000}"/>
    <cellStyle name="Output 2 3 3 10 5" xfId="31242" xr:uid="{00000000-0005-0000-0000-00004A790000}"/>
    <cellStyle name="Output 2 3 3 10 6" xfId="31243" xr:uid="{00000000-0005-0000-0000-00004B790000}"/>
    <cellStyle name="Output 2 3 3 10 7" xfId="31244" xr:uid="{00000000-0005-0000-0000-00004C790000}"/>
    <cellStyle name="Output 2 3 3 10 8" xfId="31245" xr:uid="{00000000-0005-0000-0000-00004D790000}"/>
    <cellStyle name="Output 2 3 3 11" xfId="31246" xr:uid="{00000000-0005-0000-0000-00004E790000}"/>
    <cellStyle name="Output 2 3 3 11 2" xfId="31247" xr:uid="{00000000-0005-0000-0000-00004F790000}"/>
    <cellStyle name="Output 2 3 3 11 3" xfId="31248" xr:uid="{00000000-0005-0000-0000-000050790000}"/>
    <cellStyle name="Output 2 3 3 11 4" xfId="31249" xr:uid="{00000000-0005-0000-0000-000051790000}"/>
    <cellStyle name="Output 2 3 3 11 5" xfId="31250" xr:uid="{00000000-0005-0000-0000-000052790000}"/>
    <cellStyle name="Output 2 3 3 11 6" xfId="31251" xr:uid="{00000000-0005-0000-0000-000053790000}"/>
    <cellStyle name="Output 2 3 3 11 7" xfId="31252" xr:uid="{00000000-0005-0000-0000-000054790000}"/>
    <cellStyle name="Output 2 3 3 12" xfId="31253" xr:uid="{00000000-0005-0000-0000-000055790000}"/>
    <cellStyle name="Output 2 3 3 12 2" xfId="31254" xr:uid="{00000000-0005-0000-0000-000056790000}"/>
    <cellStyle name="Output 2 3 3 12 3" xfId="31255" xr:uid="{00000000-0005-0000-0000-000057790000}"/>
    <cellStyle name="Output 2 3 3 12 4" xfId="31256" xr:uid="{00000000-0005-0000-0000-000058790000}"/>
    <cellStyle name="Output 2 3 3 12 5" xfId="31257" xr:uid="{00000000-0005-0000-0000-000059790000}"/>
    <cellStyle name="Output 2 3 3 13" xfId="31258" xr:uid="{00000000-0005-0000-0000-00005A790000}"/>
    <cellStyle name="Output 2 3 3 13 2" xfId="31259" xr:uid="{00000000-0005-0000-0000-00005B790000}"/>
    <cellStyle name="Output 2 3 3 13 3" xfId="31260" xr:uid="{00000000-0005-0000-0000-00005C790000}"/>
    <cellStyle name="Output 2 3 3 13 4" xfId="31261" xr:uid="{00000000-0005-0000-0000-00005D790000}"/>
    <cellStyle name="Output 2 3 3 13 5" xfId="31262" xr:uid="{00000000-0005-0000-0000-00005E790000}"/>
    <cellStyle name="Output 2 3 3 14" xfId="31263" xr:uid="{00000000-0005-0000-0000-00005F790000}"/>
    <cellStyle name="Output 2 3 3 14 2" xfId="31264" xr:uid="{00000000-0005-0000-0000-000060790000}"/>
    <cellStyle name="Output 2 3 3 14 3" xfId="31265" xr:uid="{00000000-0005-0000-0000-000061790000}"/>
    <cellStyle name="Output 2 3 3 14 4" xfId="31266" xr:uid="{00000000-0005-0000-0000-000062790000}"/>
    <cellStyle name="Output 2 3 3 14 5" xfId="31267" xr:uid="{00000000-0005-0000-0000-000063790000}"/>
    <cellStyle name="Output 2 3 3 15" xfId="31268" xr:uid="{00000000-0005-0000-0000-000064790000}"/>
    <cellStyle name="Output 2 3 3 15 2" xfId="31269" xr:uid="{00000000-0005-0000-0000-000065790000}"/>
    <cellStyle name="Output 2 3 3 15 3" xfId="31270" xr:uid="{00000000-0005-0000-0000-000066790000}"/>
    <cellStyle name="Output 2 3 3 15 4" xfId="31271" xr:uid="{00000000-0005-0000-0000-000067790000}"/>
    <cellStyle name="Output 2 3 3 15 5" xfId="31272" xr:uid="{00000000-0005-0000-0000-000068790000}"/>
    <cellStyle name="Output 2 3 3 16" xfId="31273" xr:uid="{00000000-0005-0000-0000-000069790000}"/>
    <cellStyle name="Output 2 3 3 16 2" xfId="31274" xr:uid="{00000000-0005-0000-0000-00006A790000}"/>
    <cellStyle name="Output 2 3 3 16 3" xfId="31275" xr:uid="{00000000-0005-0000-0000-00006B790000}"/>
    <cellStyle name="Output 2 3 3 16 4" xfId="31276" xr:uid="{00000000-0005-0000-0000-00006C790000}"/>
    <cellStyle name="Output 2 3 3 16 5" xfId="31277" xr:uid="{00000000-0005-0000-0000-00006D790000}"/>
    <cellStyle name="Output 2 3 3 17" xfId="31278" xr:uid="{00000000-0005-0000-0000-00006E790000}"/>
    <cellStyle name="Output 2 3 3 17 2" xfId="31279" xr:uid="{00000000-0005-0000-0000-00006F790000}"/>
    <cellStyle name="Output 2 3 3 17 3" xfId="31280" xr:uid="{00000000-0005-0000-0000-000070790000}"/>
    <cellStyle name="Output 2 3 3 17 4" xfId="31281" xr:uid="{00000000-0005-0000-0000-000071790000}"/>
    <cellStyle name="Output 2 3 3 17 5" xfId="31282" xr:uid="{00000000-0005-0000-0000-000072790000}"/>
    <cellStyle name="Output 2 3 3 18" xfId="31283" xr:uid="{00000000-0005-0000-0000-000073790000}"/>
    <cellStyle name="Output 2 3 3 2" xfId="31284" xr:uid="{00000000-0005-0000-0000-000074790000}"/>
    <cellStyle name="Output 2 3 3 2 10" xfId="31285" xr:uid="{00000000-0005-0000-0000-000075790000}"/>
    <cellStyle name="Output 2 3 3 2 10 2" xfId="31286" xr:uid="{00000000-0005-0000-0000-000076790000}"/>
    <cellStyle name="Output 2 3 3 2 10 3" xfId="31287" xr:uid="{00000000-0005-0000-0000-000077790000}"/>
    <cellStyle name="Output 2 3 3 2 10 4" xfId="31288" xr:uid="{00000000-0005-0000-0000-000078790000}"/>
    <cellStyle name="Output 2 3 3 2 10 5" xfId="31289" xr:uid="{00000000-0005-0000-0000-000079790000}"/>
    <cellStyle name="Output 2 3 3 2 11" xfId="31290" xr:uid="{00000000-0005-0000-0000-00007A790000}"/>
    <cellStyle name="Output 2 3 3 2 11 2" xfId="31291" xr:uid="{00000000-0005-0000-0000-00007B790000}"/>
    <cellStyle name="Output 2 3 3 2 11 3" xfId="31292" xr:uid="{00000000-0005-0000-0000-00007C790000}"/>
    <cellStyle name="Output 2 3 3 2 11 4" xfId="31293" xr:uid="{00000000-0005-0000-0000-00007D790000}"/>
    <cellStyle name="Output 2 3 3 2 11 5" xfId="31294" xr:uid="{00000000-0005-0000-0000-00007E790000}"/>
    <cellStyle name="Output 2 3 3 2 12" xfId="31295" xr:uid="{00000000-0005-0000-0000-00007F790000}"/>
    <cellStyle name="Output 2 3 3 2 12 2" xfId="31296" xr:uid="{00000000-0005-0000-0000-000080790000}"/>
    <cellStyle name="Output 2 3 3 2 12 3" xfId="31297" xr:uid="{00000000-0005-0000-0000-000081790000}"/>
    <cellStyle name="Output 2 3 3 2 12 4" xfId="31298" xr:uid="{00000000-0005-0000-0000-000082790000}"/>
    <cellStyle name="Output 2 3 3 2 12 5" xfId="31299" xr:uid="{00000000-0005-0000-0000-000083790000}"/>
    <cellStyle name="Output 2 3 3 2 13" xfId="31300" xr:uid="{00000000-0005-0000-0000-000084790000}"/>
    <cellStyle name="Output 2 3 3 2 13 2" xfId="31301" xr:uid="{00000000-0005-0000-0000-000085790000}"/>
    <cellStyle name="Output 2 3 3 2 13 3" xfId="31302" xr:uid="{00000000-0005-0000-0000-000086790000}"/>
    <cellStyle name="Output 2 3 3 2 13 4" xfId="31303" xr:uid="{00000000-0005-0000-0000-000087790000}"/>
    <cellStyle name="Output 2 3 3 2 13 5" xfId="31304" xr:uid="{00000000-0005-0000-0000-000088790000}"/>
    <cellStyle name="Output 2 3 3 2 14" xfId="31305" xr:uid="{00000000-0005-0000-0000-000089790000}"/>
    <cellStyle name="Output 2 3 3 2 14 2" xfId="31306" xr:uid="{00000000-0005-0000-0000-00008A790000}"/>
    <cellStyle name="Output 2 3 3 2 14 3" xfId="31307" xr:uid="{00000000-0005-0000-0000-00008B790000}"/>
    <cellStyle name="Output 2 3 3 2 14 4" xfId="31308" xr:uid="{00000000-0005-0000-0000-00008C790000}"/>
    <cellStyle name="Output 2 3 3 2 14 5" xfId="31309" xr:uid="{00000000-0005-0000-0000-00008D790000}"/>
    <cellStyle name="Output 2 3 3 2 15" xfId="31310" xr:uid="{00000000-0005-0000-0000-00008E790000}"/>
    <cellStyle name="Output 2 3 3 2 15 2" xfId="31311" xr:uid="{00000000-0005-0000-0000-00008F790000}"/>
    <cellStyle name="Output 2 3 3 2 15 3" xfId="31312" xr:uid="{00000000-0005-0000-0000-000090790000}"/>
    <cellStyle name="Output 2 3 3 2 15 4" xfId="31313" xr:uid="{00000000-0005-0000-0000-000091790000}"/>
    <cellStyle name="Output 2 3 3 2 15 5" xfId="31314" xr:uid="{00000000-0005-0000-0000-000092790000}"/>
    <cellStyle name="Output 2 3 3 2 16" xfId="31315" xr:uid="{00000000-0005-0000-0000-000093790000}"/>
    <cellStyle name="Output 2 3 3 2 16 2" xfId="31316" xr:uid="{00000000-0005-0000-0000-000094790000}"/>
    <cellStyle name="Output 2 3 3 2 16 3" xfId="31317" xr:uid="{00000000-0005-0000-0000-000095790000}"/>
    <cellStyle name="Output 2 3 3 2 16 4" xfId="31318" xr:uid="{00000000-0005-0000-0000-000096790000}"/>
    <cellStyle name="Output 2 3 3 2 16 5" xfId="31319" xr:uid="{00000000-0005-0000-0000-000097790000}"/>
    <cellStyle name="Output 2 3 3 2 17" xfId="31320" xr:uid="{00000000-0005-0000-0000-000098790000}"/>
    <cellStyle name="Output 2 3 3 2 17 2" xfId="31321" xr:uid="{00000000-0005-0000-0000-000099790000}"/>
    <cellStyle name="Output 2 3 3 2 17 3" xfId="31322" xr:uid="{00000000-0005-0000-0000-00009A790000}"/>
    <cellStyle name="Output 2 3 3 2 17 4" xfId="31323" xr:uid="{00000000-0005-0000-0000-00009B790000}"/>
    <cellStyle name="Output 2 3 3 2 17 5" xfId="31324" xr:uid="{00000000-0005-0000-0000-00009C790000}"/>
    <cellStyle name="Output 2 3 3 2 18" xfId="31325" xr:uid="{00000000-0005-0000-0000-00009D790000}"/>
    <cellStyle name="Output 2 3 3 2 18 2" xfId="31326" xr:uid="{00000000-0005-0000-0000-00009E790000}"/>
    <cellStyle name="Output 2 3 3 2 18 3" xfId="31327" xr:uid="{00000000-0005-0000-0000-00009F790000}"/>
    <cellStyle name="Output 2 3 3 2 18 4" xfId="31328" xr:uid="{00000000-0005-0000-0000-0000A0790000}"/>
    <cellStyle name="Output 2 3 3 2 18 5" xfId="31329" xr:uid="{00000000-0005-0000-0000-0000A1790000}"/>
    <cellStyle name="Output 2 3 3 2 19" xfId="31330" xr:uid="{00000000-0005-0000-0000-0000A2790000}"/>
    <cellStyle name="Output 2 3 3 2 2" xfId="31331" xr:uid="{00000000-0005-0000-0000-0000A3790000}"/>
    <cellStyle name="Output 2 3 3 2 2 10" xfId="31332" xr:uid="{00000000-0005-0000-0000-0000A4790000}"/>
    <cellStyle name="Output 2 3 3 2 2 10 2" xfId="31333" xr:uid="{00000000-0005-0000-0000-0000A5790000}"/>
    <cellStyle name="Output 2 3 3 2 2 10 3" xfId="31334" xr:uid="{00000000-0005-0000-0000-0000A6790000}"/>
    <cellStyle name="Output 2 3 3 2 2 10 4" xfId="31335" xr:uid="{00000000-0005-0000-0000-0000A7790000}"/>
    <cellStyle name="Output 2 3 3 2 2 10 5" xfId="31336" xr:uid="{00000000-0005-0000-0000-0000A8790000}"/>
    <cellStyle name="Output 2 3 3 2 2 11" xfId="31337" xr:uid="{00000000-0005-0000-0000-0000A9790000}"/>
    <cellStyle name="Output 2 3 3 2 2 11 2" xfId="31338" xr:uid="{00000000-0005-0000-0000-0000AA790000}"/>
    <cellStyle name="Output 2 3 3 2 2 11 3" xfId="31339" xr:uid="{00000000-0005-0000-0000-0000AB790000}"/>
    <cellStyle name="Output 2 3 3 2 2 11 4" xfId="31340" xr:uid="{00000000-0005-0000-0000-0000AC790000}"/>
    <cellStyle name="Output 2 3 3 2 2 11 5" xfId="31341" xr:uid="{00000000-0005-0000-0000-0000AD790000}"/>
    <cellStyle name="Output 2 3 3 2 2 12" xfId="31342" xr:uid="{00000000-0005-0000-0000-0000AE790000}"/>
    <cellStyle name="Output 2 3 3 2 2 12 2" xfId="31343" xr:uid="{00000000-0005-0000-0000-0000AF790000}"/>
    <cellStyle name="Output 2 3 3 2 2 12 3" xfId="31344" xr:uid="{00000000-0005-0000-0000-0000B0790000}"/>
    <cellStyle name="Output 2 3 3 2 2 12 4" xfId="31345" xr:uid="{00000000-0005-0000-0000-0000B1790000}"/>
    <cellStyle name="Output 2 3 3 2 2 12 5" xfId="31346" xr:uid="{00000000-0005-0000-0000-0000B2790000}"/>
    <cellStyle name="Output 2 3 3 2 2 13" xfId="31347" xr:uid="{00000000-0005-0000-0000-0000B3790000}"/>
    <cellStyle name="Output 2 3 3 2 2 13 2" xfId="31348" xr:uid="{00000000-0005-0000-0000-0000B4790000}"/>
    <cellStyle name="Output 2 3 3 2 2 13 3" xfId="31349" xr:uid="{00000000-0005-0000-0000-0000B5790000}"/>
    <cellStyle name="Output 2 3 3 2 2 13 4" xfId="31350" xr:uid="{00000000-0005-0000-0000-0000B6790000}"/>
    <cellStyle name="Output 2 3 3 2 2 13 5" xfId="31351" xr:uid="{00000000-0005-0000-0000-0000B7790000}"/>
    <cellStyle name="Output 2 3 3 2 2 14" xfId="31352" xr:uid="{00000000-0005-0000-0000-0000B8790000}"/>
    <cellStyle name="Output 2 3 3 2 2 14 2" xfId="31353" xr:uid="{00000000-0005-0000-0000-0000B9790000}"/>
    <cellStyle name="Output 2 3 3 2 2 14 3" xfId="31354" xr:uid="{00000000-0005-0000-0000-0000BA790000}"/>
    <cellStyle name="Output 2 3 3 2 2 14 4" xfId="31355" xr:uid="{00000000-0005-0000-0000-0000BB790000}"/>
    <cellStyle name="Output 2 3 3 2 2 14 5" xfId="31356" xr:uid="{00000000-0005-0000-0000-0000BC790000}"/>
    <cellStyle name="Output 2 3 3 2 2 15" xfId="31357" xr:uid="{00000000-0005-0000-0000-0000BD790000}"/>
    <cellStyle name="Output 2 3 3 2 2 15 2" xfId="31358" xr:uid="{00000000-0005-0000-0000-0000BE790000}"/>
    <cellStyle name="Output 2 3 3 2 2 15 3" xfId="31359" xr:uid="{00000000-0005-0000-0000-0000BF790000}"/>
    <cellStyle name="Output 2 3 3 2 2 15 4" xfId="31360" xr:uid="{00000000-0005-0000-0000-0000C0790000}"/>
    <cellStyle name="Output 2 3 3 2 2 15 5" xfId="31361" xr:uid="{00000000-0005-0000-0000-0000C1790000}"/>
    <cellStyle name="Output 2 3 3 2 2 16" xfId="31362" xr:uid="{00000000-0005-0000-0000-0000C2790000}"/>
    <cellStyle name="Output 2 3 3 2 2 16 2" xfId="31363" xr:uid="{00000000-0005-0000-0000-0000C3790000}"/>
    <cellStyle name="Output 2 3 3 2 2 16 3" xfId="31364" xr:uid="{00000000-0005-0000-0000-0000C4790000}"/>
    <cellStyle name="Output 2 3 3 2 2 16 4" xfId="31365" xr:uid="{00000000-0005-0000-0000-0000C5790000}"/>
    <cellStyle name="Output 2 3 3 2 2 16 5" xfId="31366" xr:uid="{00000000-0005-0000-0000-0000C6790000}"/>
    <cellStyle name="Output 2 3 3 2 2 17" xfId="31367" xr:uid="{00000000-0005-0000-0000-0000C7790000}"/>
    <cellStyle name="Output 2 3 3 2 2 17 2" xfId="31368" xr:uid="{00000000-0005-0000-0000-0000C8790000}"/>
    <cellStyle name="Output 2 3 3 2 2 17 3" xfId="31369" xr:uid="{00000000-0005-0000-0000-0000C9790000}"/>
    <cellStyle name="Output 2 3 3 2 2 17 4" xfId="31370" xr:uid="{00000000-0005-0000-0000-0000CA790000}"/>
    <cellStyle name="Output 2 3 3 2 2 17 5" xfId="31371" xr:uid="{00000000-0005-0000-0000-0000CB790000}"/>
    <cellStyle name="Output 2 3 3 2 2 18" xfId="31372" xr:uid="{00000000-0005-0000-0000-0000CC790000}"/>
    <cellStyle name="Output 2 3 3 2 2 18 2" xfId="31373" xr:uid="{00000000-0005-0000-0000-0000CD790000}"/>
    <cellStyle name="Output 2 3 3 2 2 18 3" xfId="31374" xr:uid="{00000000-0005-0000-0000-0000CE790000}"/>
    <cellStyle name="Output 2 3 3 2 2 18 4" xfId="31375" xr:uid="{00000000-0005-0000-0000-0000CF790000}"/>
    <cellStyle name="Output 2 3 3 2 2 18 5" xfId="31376" xr:uid="{00000000-0005-0000-0000-0000D0790000}"/>
    <cellStyle name="Output 2 3 3 2 2 19" xfId="31377" xr:uid="{00000000-0005-0000-0000-0000D1790000}"/>
    <cellStyle name="Output 2 3 3 2 2 2" xfId="31378" xr:uid="{00000000-0005-0000-0000-0000D2790000}"/>
    <cellStyle name="Output 2 3 3 2 2 2 2" xfId="31379" xr:uid="{00000000-0005-0000-0000-0000D3790000}"/>
    <cellStyle name="Output 2 3 3 2 2 2 2 2" xfId="31380" xr:uid="{00000000-0005-0000-0000-0000D4790000}"/>
    <cellStyle name="Output 2 3 3 2 2 2 2 3" xfId="31381" xr:uid="{00000000-0005-0000-0000-0000D5790000}"/>
    <cellStyle name="Output 2 3 3 2 2 2 2 4" xfId="31382" xr:uid="{00000000-0005-0000-0000-0000D6790000}"/>
    <cellStyle name="Output 2 3 3 2 2 2 2 5" xfId="31383" xr:uid="{00000000-0005-0000-0000-0000D7790000}"/>
    <cellStyle name="Output 2 3 3 2 2 2 2 6" xfId="31384" xr:uid="{00000000-0005-0000-0000-0000D8790000}"/>
    <cellStyle name="Output 2 3 3 2 2 2 2 7" xfId="31385" xr:uid="{00000000-0005-0000-0000-0000D9790000}"/>
    <cellStyle name="Output 2 3 3 2 2 2 3" xfId="31386" xr:uid="{00000000-0005-0000-0000-0000DA790000}"/>
    <cellStyle name="Output 2 3 3 2 2 2 4" xfId="31387" xr:uid="{00000000-0005-0000-0000-0000DB790000}"/>
    <cellStyle name="Output 2 3 3 2 2 2 5" xfId="31388" xr:uid="{00000000-0005-0000-0000-0000DC790000}"/>
    <cellStyle name="Output 2 3 3 2 2 3" xfId="31389" xr:uid="{00000000-0005-0000-0000-0000DD790000}"/>
    <cellStyle name="Output 2 3 3 2 2 3 2" xfId="31390" xr:uid="{00000000-0005-0000-0000-0000DE790000}"/>
    <cellStyle name="Output 2 3 3 2 2 3 2 2" xfId="31391" xr:uid="{00000000-0005-0000-0000-0000DF790000}"/>
    <cellStyle name="Output 2 3 3 2 2 3 2 3" xfId="31392" xr:uid="{00000000-0005-0000-0000-0000E0790000}"/>
    <cellStyle name="Output 2 3 3 2 2 3 2 4" xfId="31393" xr:uid="{00000000-0005-0000-0000-0000E1790000}"/>
    <cellStyle name="Output 2 3 3 2 2 3 2 5" xfId="31394" xr:uid="{00000000-0005-0000-0000-0000E2790000}"/>
    <cellStyle name="Output 2 3 3 2 2 3 2 6" xfId="31395" xr:uid="{00000000-0005-0000-0000-0000E3790000}"/>
    <cellStyle name="Output 2 3 3 2 2 3 2 7" xfId="31396" xr:uid="{00000000-0005-0000-0000-0000E4790000}"/>
    <cellStyle name="Output 2 3 3 2 2 3 3" xfId="31397" xr:uid="{00000000-0005-0000-0000-0000E5790000}"/>
    <cellStyle name="Output 2 3 3 2 2 3 4" xfId="31398" xr:uid="{00000000-0005-0000-0000-0000E6790000}"/>
    <cellStyle name="Output 2 3 3 2 2 3 5" xfId="31399" xr:uid="{00000000-0005-0000-0000-0000E7790000}"/>
    <cellStyle name="Output 2 3 3 2 2 4" xfId="31400" xr:uid="{00000000-0005-0000-0000-0000E8790000}"/>
    <cellStyle name="Output 2 3 3 2 2 4 2" xfId="31401" xr:uid="{00000000-0005-0000-0000-0000E9790000}"/>
    <cellStyle name="Output 2 3 3 2 2 4 2 2" xfId="31402" xr:uid="{00000000-0005-0000-0000-0000EA790000}"/>
    <cellStyle name="Output 2 3 3 2 2 4 2 3" xfId="31403" xr:uid="{00000000-0005-0000-0000-0000EB790000}"/>
    <cellStyle name="Output 2 3 3 2 2 4 2 4" xfId="31404" xr:uid="{00000000-0005-0000-0000-0000EC790000}"/>
    <cellStyle name="Output 2 3 3 2 2 4 2 5" xfId="31405" xr:uid="{00000000-0005-0000-0000-0000ED790000}"/>
    <cellStyle name="Output 2 3 3 2 2 4 2 6" xfId="31406" xr:uid="{00000000-0005-0000-0000-0000EE790000}"/>
    <cellStyle name="Output 2 3 3 2 2 4 2 7" xfId="31407" xr:uid="{00000000-0005-0000-0000-0000EF790000}"/>
    <cellStyle name="Output 2 3 3 2 2 4 3" xfId="31408" xr:uid="{00000000-0005-0000-0000-0000F0790000}"/>
    <cellStyle name="Output 2 3 3 2 2 4 4" xfId="31409" xr:uid="{00000000-0005-0000-0000-0000F1790000}"/>
    <cellStyle name="Output 2 3 3 2 2 4 5" xfId="31410" xr:uid="{00000000-0005-0000-0000-0000F2790000}"/>
    <cellStyle name="Output 2 3 3 2 2 5" xfId="31411" xr:uid="{00000000-0005-0000-0000-0000F3790000}"/>
    <cellStyle name="Output 2 3 3 2 2 5 2" xfId="31412" xr:uid="{00000000-0005-0000-0000-0000F4790000}"/>
    <cellStyle name="Output 2 3 3 2 2 5 3" xfId="31413" xr:uid="{00000000-0005-0000-0000-0000F5790000}"/>
    <cellStyle name="Output 2 3 3 2 2 5 4" xfId="31414" xr:uid="{00000000-0005-0000-0000-0000F6790000}"/>
    <cellStyle name="Output 2 3 3 2 2 5 5" xfId="31415" xr:uid="{00000000-0005-0000-0000-0000F7790000}"/>
    <cellStyle name="Output 2 3 3 2 2 5 6" xfId="31416" xr:uid="{00000000-0005-0000-0000-0000F8790000}"/>
    <cellStyle name="Output 2 3 3 2 2 5 7" xfId="31417" xr:uid="{00000000-0005-0000-0000-0000F9790000}"/>
    <cellStyle name="Output 2 3 3 2 2 5 8" xfId="31418" xr:uid="{00000000-0005-0000-0000-0000FA790000}"/>
    <cellStyle name="Output 2 3 3 2 2 6" xfId="31419" xr:uid="{00000000-0005-0000-0000-0000FB790000}"/>
    <cellStyle name="Output 2 3 3 2 2 6 2" xfId="31420" xr:uid="{00000000-0005-0000-0000-0000FC790000}"/>
    <cellStyle name="Output 2 3 3 2 2 6 3" xfId="31421" xr:uid="{00000000-0005-0000-0000-0000FD790000}"/>
    <cellStyle name="Output 2 3 3 2 2 6 4" xfId="31422" xr:uid="{00000000-0005-0000-0000-0000FE790000}"/>
    <cellStyle name="Output 2 3 3 2 2 6 5" xfId="31423" xr:uid="{00000000-0005-0000-0000-0000FF790000}"/>
    <cellStyle name="Output 2 3 3 2 2 6 6" xfId="31424" xr:uid="{00000000-0005-0000-0000-0000007A0000}"/>
    <cellStyle name="Output 2 3 3 2 2 6 7" xfId="31425" xr:uid="{00000000-0005-0000-0000-0000017A0000}"/>
    <cellStyle name="Output 2 3 3 2 2 7" xfId="31426" xr:uid="{00000000-0005-0000-0000-0000027A0000}"/>
    <cellStyle name="Output 2 3 3 2 2 7 2" xfId="31427" xr:uid="{00000000-0005-0000-0000-0000037A0000}"/>
    <cellStyle name="Output 2 3 3 2 2 7 3" xfId="31428" xr:uid="{00000000-0005-0000-0000-0000047A0000}"/>
    <cellStyle name="Output 2 3 3 2 2 7 4" xfId="31429" xr:uid="{00000000-0005-0000-0000-0000057A0000}"/>
    <cellStyle name="Output 2 3 3 2 2 7 5" xfId="31430" xr:uid="{00000000-0005-0000-0000-0000067A0000}"/>
    <cellStyle name="Output 2 3 3 2 2 8" xfId="31431" xr:uid="{00000000-0005-0000-0000-0000077A0000}"/>
    <cellStyle name="Output 2 3 3 2 2 8 2" xfId="31432" xr:uid="{00000000-0005-0000-0000-0000087A0000}"/>
    <cellStyle name="Output 2 3 3 2 2 8 3" xfId="31433" xr:uid="{00000000-0005-0000-0000-0000097A0000}"/>
    <cellStyle name="Output 2 3 3 2 2 8 4" xfId="31434" xr:uid="{00000000-0005-0000-0000-00000A7A0000}"/>
    <cellStyle name="Output 2 3 3 2 2 8 5" xfId="31435" xr:uid="{00000000-0005-0000-0000-00000B7A0000}"/>
    <cellStyle name="Output 2 3 3 2 2 9" xfId="31436" xr:uid="{00000000-0005-0000-0000-00000C7A0000}"/>
    <cellStyle name="Output 2 3 3 2 2 9 2" xfId="31437" xr:uid="{00000000-0005-0000-0000-00000D7A0000}"/>
    <cellStyle name="Output 2 3 3 2 2 9 3" xfId="31438" xr:uid="{00000000-0005-0000-0000-00000E7A0000}"/>
    <cellStyle name="Output 2 3 3 2 2 9 4" xfId="31439" xr:uid="{00000000-0005-0000-0000-00000F7A0000}"/>
    <cellStyle name="Output 2 3 3 2 2 9 5" xfId="31440" xr:uid="{00000000-0005-0000-0000-0000107A0000}"/>
    <cellStyle name="Output 2 3 3 2 3" xfId="31441" xr:uid="{00000000-0005-0000-0000-0000117A0000}"/>
    <cellStyle name="Output 2 3 3 2 3 10" xfId="31442" xr:uid="{00000000-0005-0000-0000-0000127A0000}"/>
    <cellStyle name="Output 2 3 3 2 3 2" xfId="31443" xr:uid="{00000000-0005-0000-0000-0000137A0000}"/>
    <cellStyle name="Output 2 3 3 2 3 2 2" xfId="31444" xr:uid="{00000000-0005-0000-0000-0000147A0000}"/>
    <cellStyle name="Output 2 3 3 2 3 2 2 2" xfId="31445" xr:uid="{00000000-0005-0000-0000-0000157A0000}"/>
    <cellStyle name="Output 2 3 3 2 3 2 2 3" xfId="31446" xr:uid="{00000000-0005-0000-0000-0000167A0000}"/>
    <cellStyle name="Output 2 3 3 2 3 2 2 4" xfId="31447" xr:uid="{00000000-0005-0000-0000-0000177A0000}"/>
    <cellStyle name="Output 2 3 3 2 3 2 2 5" xfId="31448" xr:uid="{00000000-0005-0000-0000-0000187A0000}"/>
    <cellStyle name="Output 2 3 3 2 3 2 2 6" xfId="31449" xr:uid="{00000000-0005-0000-0000-0000197A0000}"/>
    <cellStyle name="Output 2 3 3 2 3 2 2 7" xfId="31450" xr:uid="{00000000-0005-0000-0000-00001A7A0000}"/>
    <cellStyle name="Output 2 3 3 2 3 2 3" xfId="31451" xr:uid="{00000000-0005-0000-0000-00001B7A0000}"/>
    <cellStyle name="Output 2 3 3 2 3 2 4" xfId="31452" xr:uid="{00000000-0005-0000-0000-00001C7A0000}"/>
    <cellStyle name="Output 2 3 3 2 3 3" xfId="31453" xr:uid="{00000000-0005-0000-0000-00001D7A0000}"/>
    <cellStyle name="Output 2 3 3 2 3 3 2" xfId="31454" xr:uid="{00000000-0005-0000-0000-00001E7A0000}"/>
    <cellStyle name="Output 2 3 3 2 3 3 2 2" xfId="31455" xr:uid="{00000000-0005-0000-0000-00001F7A0000}"/>
    <cellStyle name="Output 2 3 3 2 3 3 2 3" xfId="31456" xr:uid="{00000000-0005-0000-0000-0000207A0000}"/>
    <cellStyle name="Output 2 3 3 2 3 3 2 4" xfId="31457" xr:uid="{00000000-0005-0000-0000-0000217A0000}"/>
    <cellStyle name="Output 2 3 3 2 3 3 2 5" xfId="31458" xr:uid="{00000000-0005-0000-0000-0000227A0000}"/>
    <cellStyle name="Output 2 3 3 2 3 3 2 6" xfId="31459" xr:uid="{00000000-0005-0000-0000-0000237A0000}"/>
    <cellStyle name="Output 2 3 3 2 3 3 2 7" xfId="31460" xr:uid="{00000000-0005-0000-0000-0000247A0000}"/>
    <cellStyle name="Output 2 3 3 2 3 3 3" xfId="31461" xr:uid="{00000000-0005-0000-0000-0000257A0000}"/>
    <cellStyle name="Output 2 3 3 2 3 3 4" xfId="31462" xr:uid="{00000000-0005-0000-0000-0000267A0000}"/>
    <cellStyle name="Output 2 3 3 2 3 4" xfId="31463" xr:uid="{00000000-0005-0000-0000-0000277A0000}"/>
    <cellStyle name="Output 2 3 3 2 3 4 2" xfId="31464" xr:uid="{00000000-0005-0000-0000-0000287A0000}"/>
    <cellStyle name="Output 2 3 3 2 3 4 2 2" xfId="31465" xr:uid="{00000000-0005-0000-0000-0000297A0000}"/>
    <cellStyle name="Output 2 3 3 2 3 4 2 3" xfId="31466" xr:uid="{00000000-0005-0000-0000-00002A7A0000}"/>
    <cellStyle name="Output 2 3 3 2 3 4 2 4" xfId="31467" xr:uid="{00000000-0005-0000-0000-00002B7A0000}"/>
    <cellStyle name="Output 2 3 3 2 3 4 2 5" xfId="31468" xr:uid="{00000000-0005-0000-0000-00002C7A0000}"/>
    <cellStyle name="Output 2 3 3 2 3 4 2 6" xfId="31469" xr:uid="{00000000-0005-0000-0000-00002D7A0000}"/>
    <cellStyle name="Output 2 3 3 2 3 4 2 7" xfId="31470" xr:uid="{00000000-0005-0000-0000-00002E7A0000}"/>
    <cellStyle name="Output 2 3 3 2 3 4 3" xfId="31471" xr:uid="{00000000-0005-0000-0000-00002F7A0000}"/>
    <cellStyle name="Output 2 3 3 2 3 4 4" xfId="31472" xr:uid="{00000000-0005-0000-0000-0000307A0000}"/>
    <cellStyle name="Output 2 3 3 2 3 5" xfId="31473" xr:uid="{00000000-0005-0000-0000-0000317A0000}"/>
    <cellStyle name="Output 2 3 3 2 3 5 2" xfId="31474" xr:uid="{00000000-0005-0000-0000-0000327A0000}"/>
    <cellStyle name="Output 2 3 3 2 3 5 3" xfId="31475" xr:uid="{00000000-0005-0000-0000-0000337A0000}"/>
    <cellStyle name="Output 2 3 3 2 3 5 4" xfId="31476" xr:uid="{00000000-0005-0000-0000-0000347A0000}"/>
    <cellStyle name="Output 2 3 3 2 3 5 5" xfId="31477" xr:uid="{00000000-0005-0000-0000-0000357A0000}"/>
    <cellStyle name="Output 2 3 3 2 3 5 6" xfId="31478" xr:uid="{00000000-0005-0000-0000-0000367A0000}"/>
    <cellStyle name="Output 2 3 3 2 3 5 7" xfId="31479" xr:uid="{00000000-0005-0000-0000-0000377A0000}"/>
    <cellStyle name="Output 2 3 3 2 3 5 8" xfId="31480" xr:uid="{00000000-0005-0000-0000-0000387A0000}"/>
    <cellStyle name="Output 2 3 3 2 3 6" xfId="31481" xr:uid="{00000000-0005-0000-0000-0000397A0000}"/>
    <cellStyle name="Output 2 3 3 2 3 6 2" xfId="31482" xr:uid="{00000000-0005-0000-0000-00003A7A0000}"/>
    <cellStyle name="Output 2 3 3 2 3 6 3" xfId="31483" xr:uid="{00000000-0005-0000-0000-00003B7A0000}"/>
    <cellStyle name="Output 2 3 3 2 3 6 4" xfId="31484" xr:uid="{00000000-0005-0000-0000-00003C7A0000}"/>
    <cellStyle name="Output 2 3 3 2 3 6 5" xfId="31485" xr:uid="{00000000-0005-0000-0000-00003D7A0000}"/>
    <cellStyle name="Output 2 3 3 2 3 6 6" xfId="31486" xr:uid="{00000000-0005-0000-0000-00003E7A0000}"/>
    <cellStyle name="Output 2 3 3 2 3 6 7" xfId="31487" xr:uid="{00000000-0005-0000-0000-00003F7A0000}"/>
    <cellStyle name="Output 2 3 3 2 3 7" xfId="31488" xr:uid="{00000000-0005-0000-0000-0000407A0000}"/>
    <cellStyle name="Output 2 3 3 2 3 8" xfId="31489" xr:uid="{00000000-0005-0000-0000-0000417A0000}"/>
    <cellStyle name="Output 2 3 3 2 3 9" xfId="31490" xr:uid="{00000000-0005-0000-0000-0000427A0000}"/>
    <cellStyle name="Output 2 3 3 2 4" xfId="31491" xr:uid="{00000000-0005-0000-0000-0000437A0000}"/>
    <cellStyle name="Output 2 3 3 2 4 2" xfId="31492" xr:uid="{00000000-0005-0000-0000-0000447A0000}"/>
    <cellStyle name="Output 2 3 3 2 4 2 2" xfId="31493" xr:uid="{00000000-0005-0000-0000-0000457A0000}"/>
    <cellStyle name="Output 2 3 3 2 4 2 3" xfId="31494" xr:uid="{00000000-0005-0000-0000-0000467A0000}"/>
    <cellStyle name="Output 2 3 3 2 4 2 4" xfId="31495" xr:uid="{00000000-0005-0000-0000-0000477A0000}"/>
    <cellStyle name="Output 2 3 3 2 4 2 5" xfId="31496" xr:uid="{00000000-0005-0000-0000-0000487A0000}"/>
    <cellStyle name="Output 2 3 3 2 4 2 6" xfId="31497" xr:uid="{00000000-0005-0000-0000-0000497A0000}"/>
    <cellStyle name="Output 2 3 3 2 4 2 7" xfId="31498" xr:uid="{00000000-0005-0000-0000-00004A7A0000}"/>
    <cellStyle name="Output 2 3 3 2 4 3" xfId="31499" xr:uid="{00000000-0005-0000-0000-00004B7A0000}"/>
    <cellStyle name="Output 2 3 3 2 4 4" xfId="31500" xr:uid="{00000000-0005-0000-0000-00004C7A0000}"/>
    <cellStyle name="Output 2 3 3 2 4 5" xfId="31501" xr:uid="{00000000-0005-0000-0000-00004D7A0000}"/>
    <cellStyle name="Output 2 3 3 2 5" xfId="31502" xr:uid="{00000000-0005-0000-0000-00004E7A0000}"/>
    <cellStyle name="Output 2 3 3 2 5 2" xfId="31503" xr:uid="{00000000-0005-0000-0000-00004F7A0000}"/>
    <cellStyle name="Output 2 3 3 2 5 2 2" xfId="31504" xr:uid="{00000000-0005-0000-0000-0000507A0000}"/>
    <cellStyle name="Output 2 3 3 2 5 2 3" xfId="31505" xr:uid="{00000000-0005-0000-0000-0000517A0000}"/>
    <cellStyle name="Output 2 3 3 2 5 2 4" xfId="31506" xr:uid="{00000000-0005-0000-0000-0000527A0000}"/>
    <cellStyle name="Output 2 3 3 2 5 2 5" xfId="31507" xr:uid="{00000000-0005-0000-0000-0000537A0000}"/>
    <cellStyle name="Output 2 3 3 2 5 2 6" xfId="31508" xr:uid="{00000000-0005-0000-0000-0000547A0000}"/>
    <cellStyle name="Output 2 3 3 2 5 2 7" xfId="31509" xr:uid="{00000000-0005-0000-0000-0000557A0000}"/>
    <cellStyle name="Output 2 3 3 2 5 3" xfId="31510" xr:uid="{00000000-0005-0000-0000-0000567A0000}"/>
    <cellStyle name="Output 2 3 3 2 5 4" xfId="31511" xr:uid="{00000000-0005-0000-0000-0000577A0000}"/>
    <cellStyle name="Output 2 3 3 2 5 5" xfId="31512" xr:uid="{00000000-0005-0000-0000-0000587A0000}"/>
    <cellStyle name="Output 2 3 3 2 6" xfId="31513" xr:uid="{00000000-0005-0000-0000-0000597A0000}"/>
    <cellStyle name="Output 2 3 3 2 6 2" xfId="31514" xr:uid="{00000000-0005-0000-0000-00005A7A0000}"/>
    <cellStyle name="Output 2 3 3 2 6 2 2" xfId="31515" xr:uid="{00000000-0005-0000-0000-00005B7A0000}"/>
    <cellStyle name="Output 2 3 3 2 6 2 3" xfId="31516" xr:uid="{00000000-0005-0000-0000-00005C7A0000}"/>
    <cellStyle name="Output 2 3 3 2 6 2 4" xfId="31517" xr:uid="{00000000-0005-0000-0000-00005D7A0000}"/>
    <cellStyle name="Output 2 3 3 2 6 2 5" xfId="31518" xr:uid="{00000000-0005-0000-0000-00005E7A0000}"/>
    <cellStyle name="Output 2 3 3 2 6 2 6" xfId="31519" xr:uid="{00000000-0005-0000-0000-00005F7A0000}"/>
    <cellStyle name="Output 2 3 3 2 6 2 7" xfId="31520" xr:uid="{00000000-0005-0000-0000-0000607A0000}"/>
    <cellStyle name="Output 2 3 3 2 6 3" xfId="31521" xr:uid="{00000000-0005-0000-0000-0000617A0000}"/>
    <cellStyle name="Output 2 3 3 2 6 4" xfId="31522" xr:uid="{00000000-0005-0000-0000-0000627A0000}"/>
    <cellStyle name="Output 2 3 3 2 6 5" xfId="31523" xr:uid="{00000000-0005-0000-0000-0000637A0000}"/>
    <cellStyle name="Output 2 3 3 2 7" xfId="31524" xr:uid="{00000000-0005-0000-0000-0000647A0000}"/>
    <cellStyle name="Output 2 3 3 2 7 2" xfId="31525" xr:uid="{00000000-0005-0000-0000-0000657A0000}"/>
    <cellStyle name="Output 2 3 3 2 7 2 2" xfId="31526" xr:uid="{00000000-0005-0000-0000-0000667A0000}"/>
    <cellStyle name="Output 2 3 3 2 7 2 3" xfId="31527" xr:uid="{00000000-0005-0000-0000-0000677A0000}"/>
    <cellStyle name="Output 2 3 3 2 7 2 4" xfId="31528" xr:uid="{00000000-0005-0000-0000-0000687A0000}"/>
    <cellStyle name="Output 2 3 3 2 7 2 5" xfId="31529" xr:uid="{00000000-0005-0000-0000-0000697A0000}"/>
    <cellStyle name="Output 2 3 3 2 7 2 6" xfId="31530" xr:uid="{00000000-0005-0000-0000-00006A7A0000}"/>
    <cellStyle name="Output 2 3 3 2 7 2 7" xfId="31531" xr:uid="{00000000-0005-0000-0000-00006B7A0000}"/>
    <cellStyle name="Output 2 3 3 2 7 3" xfId="31532" xr:uid="{00000000-0005-0000-0000-00006C7A0000}"/>
    <cellStyle name="Output 2 3 3 2 7 4" xfId="31533" xr:uid="{00000000-0005-0000-0000-00006D7A0000}"/>
    <cellStyle name="Output 2 3 3 2 7 5" xfId="31534" xr:uid="{00000000-0005-0000-0000-00006E7A0000}"/>
    <cellStyle name="Output 2 3 3 2 8" xfId="31535" xr:uid="{00000000-0005-0000-0000-00006F7A0000}"/>
    <cellStyle name="Output 2 3 3 2 8 2" xfId="31536" xr:uid="{00000000-0005-0000-0000-0000707A0000}"/>
    <cellStyle name="Output 2 3 3 2 8 3" xfId="31537" xr:uid="{00000000-0005-0000-0000-0000717A0000}"/>
    <cellStyle name="Output 2 3 3 2 8 4" xfId="31538" xr:uid="{00000000-0005-0000-0000-0000727A0000}"/>
    <cellStyle name="Output 2 3 3 2 8 5" xfId="31539" xr:uid="{00000000-0005-0000-0000-0000737A0000}"/>
    <cellStyle name="Output 2 3 3 2 8 6" xfId="31540" xr:uid="{00000000-0005-0000-0000-0000747A0000}"/>
    <cellStyle name="Output 2 3 3 2 8 7" xfId="31541" xr:uid="{00000000-0005-0000-0000-0000757A0000}"/>
    <cellStyle name="Output 2 3 3 2 8 8" xfId="31542" xr:uid="{00000000-0005-0000-0000-0000767A0000}"/>
    <cellStyle name="Output 2 3 3 2 9" xfId="31543" xr:uid="{00000000-0005-0000-0000-0000777A0000}"/>
    <cellStyle name="Output 2 3 3 2 9 2" xfId="31544" xr:uid="{00000000-0005-0000-0000-0000787A0000}"/>
    <cellStyle name="Output 2 3 3 2 9 3" xfId="31545" xr:uid="{00000000-0005-0000-0000-0000797A0000}"/>
    <cellStyle name="Output 2 3 3 2 9 4" xfId="31546" xr:uid="{00000000-0005-0000-0000-00007A7A0000}"/>
    <cellStyle name="Output 2 3 3 2 9 5" xfId="31547" xr:uid="{00000000-0005-0000-0000-00007B7A0000}"/>
    <cellStyle name="Output 2 3 3 2 9 6" xfId="31548" xr:uid="{00000000-0005-0000-0000-00007C7A0000}"/>
    <cellStyle name="Output 2 3 3 2 9 7" xfId="31549" xr:uid="{00000000-0005-0000-0000-00007D7A0000}"/>
    <cellStyle name="Output 2 3 3 3" xfId="31550" xr:uid="{00000000-0005-0000-0000-00007E7A0000}"/>
    <cellStyle name="Output 2 3 3 3 10" xfId="31551" xr:uid="{00000000-0005-0000-0000-00007F7A0000}"/>
    <cellStyle name="Output 2 3 3 3 10 2" xfId="31552" xr:uid="{00000000-0005-0000-0000-0000807A0000}"/>
    <cellStyle name="Output 2 3 3 3 10 3" xfId="31553" xr:uid="{00000000-0005-0000-0000-0000817A0000}"/>
    <cellStyle name="Output 2 3 3 3 10 4" xfId="31554" xr:uid="{00000000-0005-0000-0000-0000827A0000}"/>
    <cellStyle name="Output 2 3 3 3 10 5" xfId="31555" xr:uid="{00000000-0005-0000-0000-0000837A0000}"/>
    <cellStyle name="Output 2 3 3 3 11" xfId="31556" xr:uid="{00000000-0005-0000-0000-0000847A0000}"/>
    <cellStyle name="Output 2 3 3 3 11 2" xfId="31557" xr:uid="{00000000-0005-0000-0000-0000857A0000}"/>
    <cellStyle name="Output 2 3 3 3 11 3" xfId="31558" xr:uid="{00000000-0005-0000-0000-0000867A0000}"/>
    <cellStyle name="Output 2 3 3 3 11 4" xfId="31559" xr:uid="{00000000-0005-0000-0000-0000877A0000}"/>
    <cellStyle name="Output 2 3 3 3 11 5" xfId="31560" xr:uid="{00000000-0005-0000-0000-0000887A0000}"/>
    <cellStyle name="Output 2 3 3 3 12" xfId="31561" xr:uid="{00000000-0005-0000-0000-0000897A0000}"/>
    <cellStyle name="Output 2 3 3 3 12 2" xfId="31562" xr:uid="{00000000-0005-0000-0000-00008A7A0000}"/>
    <cellStyle name="Output 2 3 3 3 12 3" xfId="31563" xr:uid="{00000000-0005-0000-0000-00008B7A0000}"/>
    <cellStyle name="Output 2 3 3 3 12 4" xfId="31564" xr:uid="{00000000-0005-0000-0000-00008C7A0000}"/>
    <cellStyle name="Output 2 3 3 3 12 5" xfId="31565" xr:uid="{00000000-0005-0000-0000-00008D7A0000}"/>
    <cellStyle name="Output 2 3 3 3 13" xfId="31566" xr:uid="{00000000-0005-0000-0000-00008E7A0000}"/>
    <cellStyle name="Output 2 3 3 3 13 2" xfId="31567" xr:uid="{00000000-0005-0000-0000-00008F7A0000}"/>
    <cellStyle name="Output 2 3 3 3 13 3" xfId="31568" xr:uid="{00000000-0005-0000-0000-0000907A0000}"/>
    <cellStyle name="Output 2 3 3 3 13 4" xfId="31569" xr:uid="{00000000-0005-0000-0000-0000917A0000}"/>
    <cellStyle name="Output 2 3 3 3 13 5" xfId="31570" xr:uid="{00000000-0005-0000-0000-0000927A0000}"/>
    <cellStyle name="Output 2 3 3 3 14" xfId="31571" xr:uid="{00000000-0005-0000-0000-0000937A0000}"/>
    <cellStyle name="Output 2 3 3 3 14 2" xfId="31572" xr:uid="{00000000-0005-0000-0000-0000947A0000}"/>
    <cellStyle name="Output 2 3 3 3 14 3" xfId="31573" xr:uid="{00000000-0005-0000-0000-0000957A0000}"/>
    <cellStyle name="Output 2 3 3 3 14 4" xfId="31574" xr:uid="{00000000-0005-0000-0000-0000967A0000}"/>
    <cellStyle name="Output 2 3 3 3 14 5" xfId="31575" xr:uid="{00000000-0005-0000-0000-0000977A0000}"/>
    <cellStyle name="Output 2 3 3 3 15" xfId="31576" xr:uid="{00000000-0005-0000-0000-0000987A0000}"/>
    <cellStyle name="Output 2 3 3 3 15 2" xfId="31577" xr:uid="{00000000-0005-0000-0000-0000997A0000}"/>
    <cellStyle name="Output 2 3 3 3 15 3" xfId="31578" xr:uid="{00000000-0005-0000-0000-00009A7A0000}"/>
    <cellStyle name="Output 2 3 3 3 15 4" xfId="31579" xr:uid="{00000000-0005-0000-0000-00009B7A0000}"/>
    <cellStyle name="Output 2 3 3 3 15 5" xfId="31580" xr:uid="{00000000-0005-0000-0000-00009C7A0000}"/>
    <cellStyle name="Output 2 3 3 3 16" xfId="31581" xr:uid="{00000000-0005-0000-0000-00009D7A0000}"/>
    <cellStyle name="Output 2 3 3 3 16 2" xfId="31582" xr:uid="{00000000-0005-0000-0000-00009E7A0000}"/>
    <cellStyle name="Output 2 3 3 3 16 3" xfId="31583" xr:uid="{00000000-0005-0000-0000-00009F7A0000}"/>
    <cellStyle name="Output 2 3 3 3 16 4" xfId="31584" xr:uid="{00000000-0005-0000-0000-0000A07A0000}"/>
    <cellStyle name="Output 2 3 3 3 16 5" xfId="31585" xr:uid="{00000000-0005-0000-0000-0000A17A0000}"/>
    <cellStyle name="Output 2 3 3 3 17" xfId="31586" xr:uid="{00000000-0005-0000-0000-0000A27A0000}"/>
    <cellStyle name="Output 2 3 3 3 17 2" xfId="31587" xr:uid="{00000000-0005-0000-0000-0000A37A0000}"/>
    <cellStyle name="Output 2 3 3 3 17 3" xfId="31588" xr:uid="{00000000-0005-0000-0000-0000A47A0000}"/>
    <cellStyle name="Output 2 3 3 3 17 4" xfId="31589" xr:uid="{00000000-0005-0000-0000-0000A57A0000}"/>
    <cellStyle name="Output 2 3 3 3 17 5" xfId="31590" xr:uid="{00000000-0005-0000-0000-0000A67A0000}"/>
    <cellStyle name="Output 2 3 3 3 18" xfId="31591" xr:uid="{00000000-0005-0000-0000-0000A77A0000}"/>
    <cellStyle name="Output 2 3 3 3 18 2" xfId="31592" xr:uid="{00000000-0005-0000-0000-0000A87A0000}"/>
    <cellStyle name="Output 2 3 3 3 18 3" xfId="31593" xr:uid="{00000000-0005-0000-0000-0000A97A0000}"/>
    <cellStyle name="Output 2 3 3 3 18 4" xfId="31594" xr:uid="{00000000-0005-0000-0000-0000AA7A0000}"/>
    <cellStyle name="Output 2 3 3 3 18 5" xfId="31595" xr:uid="{00000000-0005-0000-0000-0000AB7A0000}"/>
    <cellStyle name="Output 2 3 3 3 19" xfId="31596" xr:uid="{00000000-0005-0000-0000-0000AC7A0000}"/>
    <cellStyle name="Output 2 3 3 3 2" xfId="31597" xr:uid="{00000000-0005-0000-0000-0000AD7A0000}"/>
    <cellStyle name="Output 2 3 3 3 2 10" xfId="31598" xr:uid="{00000000-0005-0000-0000-0000AE7A0000}"/>
    <cellStyle name="Output 2 3 3 3 2 10 2" xfId="31599" xr:uid="{00000000-0005-0000-0000-0000AF7A0000}"/>
    <cellStyle name="Output 2 3 3 3 2 10 3" xfId="31600" xr:uid="{00000000-0005-0000-0000-0000B07A0000}"/>
    <cellStyle name="Output 2 3 3 3 2 10 4" xfId="31601" xr:uid="{00000000-0005-0000-0000-0000B17A0000}"/>
    <cellStyle name="Output 2 3 3 3 2 10 5" xfId="31602" xr:uid="{00000000-0005-0000-0000-0000B27A0000}"/>
    <cellStyle name="Output 2 3 3 3 2 11" xfId="31603" xr:uid="{00000000-0005-0000-0000-0000B37A0000}"/>
    <cellStyle name="Output 2 3 3 3 2 11 2" xfId="31604" xr:uid="{00000000-0005-0000-0000-0000B47A0000}"/>
    <cellStyle name="Output 2 3 3 3 2 11 3" xfId="31605" xr:uid="{00000000-0005-0000-0000-0000B57A0000}"/>
    <cellStyle name="Output 2 3 3 3 2 11 4" xfId="31606" xr:uid="{00000000-0005-0000-0000-0000B67A0000}"/>
    <cellStyle name="Output 2 3 3 3 2 11 5" xfId="31607" xr:uid="{00000000-0005-0000-0000-0000B77A0000}"/>
    <cellStyle name="Output 2 3 3 3 2 12" xfId="31608" xr:uid="{00000000-0005-0000-0000-0000B87A0000}"/>
    <cellStyle name="Output 2 3 3 3 2 12 2" xfId="31609" xr:uid="{00000000-0005-0000-0000-0000B97A0000}"/>
    <cellStyle name="Output 2 3 3 3 2 12 3" xfId="31610" xr:uid="{00000000-0005-0000-0000-0000BA7A0000}"/>
    <cellStyle name="Output 2 3 3 3 2 12 4" xfId="31611" xr:uid="{00000000-0005-0000-0000-0000BB7A0000}"/>
    <cellStyle name="Output 2 3 3 3 2 12 5" xfId="31612" xr:uid="{00000000-0005-0000-0000-0000BC7A0000}"/>
    <cellStyle name="Output 2 3 3 3 2 13" xfId="31613" xr:uid="{00000000-0005-0000-0000-0000BD7A0000}"/>
    <cellStyle name="Output 2 3 3 3 2 13 2" xfId="31614" xr:uid="{00000000-0005-0000-0000-0000BE7A0000}"/>
    <cellStyle name="Output 2 3 3 3 2 13 3" xfId="31615" xr:uid="{00000000-0005-0000-0000-0000BF7A0000}"/>
    <cellStyle name="Output 2 3 3 3 2 13 4" xfId="31616" xr:uid="{00000000-0005-0000-0000-0000C07A0000}"/>
    <cellStyle name="Output 2 3 3 3 2 13 5" xfId="31617" xr:uid="{00000000-0005-0000-0000-0000C17A0000}"/>
    <cellStyle name="Output 2 3 3 3 2 14" xfId="31618" xr:uid="{00000000-0005-0000-0000-0000C27A0000}"/>
    <cellStyle name="Output 2 3 3 3 2 14 2" xfId="31619" xr:uid="{00000000-0005-0000-0000-0000C37A0000}"/>
    <cellStyle name="Output 2 3 3 3 2 14 3" xfId="31620" xr:uid="{00000000-0005-0000-0000-0000C47A0000}"/>
    <cellStyle name="Output 2 3 3 3 2 14 4" xfId="31621" xr:uid="{00000000-0005-0000-0000-0000C57A0000}"/>
    <cellStyle name="Output 2 3 3 3 2 14 5" xfId="31622" xr:uid="{00000000-0005-0000-0000-0000C67A0000}"/>
    <cellStyle name="Output 2 3 3 3 2 15" xfId="31623" xr:uid="{00000000-0005-0000-0000-0000C77A0000}"/>
    <cellStyle name="Output 2 3 3 3 2 15 2" xfId="31624" xr:uid="{00000000-0005-0000-0000-0000C87A0000}"/>
    <cellStyle name="Output 2 3 3 3 2 15 3" xfId="31625" xr:uid="{00000000-0005-0000-0000-0000C97A0000}"/>
    <cellStyle name="Output 2 3 3 3 2 15 4" xfId="31626" xr:uid="{00000000-0005-0000-0000-0000CA7A0000}"/>
    <cellStyle name="Output 2 3 3 3 2 15 5" xfId="31627" xr:uid="{00000000-0005-0000-0000-0000CB7A0000}"/>
    <cellStyle name="Output 2 3 3 3 2 16" xfId="31628" xr:uid="{00000000-0005-0000-0000-0000CC7A0000}"/>
    <cellStyle name="Output 2 3 3 3 2 16 2" xfId="31629" xr:uid="{00000000-0005-0000-0000-0000CD7A0000}"/>
    <cellStyle name="Output 2 3 3 3 2 16 3" xfId="31630" xr:uid="{00000000-0005-0000-0000-0000CE7A0000}"/>
    <cellStyle name="Output 2 3 3 3 2 16 4" xfId="31631" xr:uid="{00000000-0005-0000-0000-0000CF7A0000}"/>
    <cellStyle name="Output 2 3 3 3 2 16 5" xfId="31632" xr:uid="{00000000-0005-0000-0000-0000D07A0000}"/>
    <cellStyle name="Output 2 3 3 3 2 17" xfId="31633" xr:uid="{00000000-0005-0000-0000-0000D17A0000}"/>
    <cellStyle name="Output 2 3 3 3 2 17 2" xfId="31634" xr:uid="{00000000-0005-0000-0000-0000D27A0000}"/>
    <cellStyle name="Output 2 3 3 3 2 17 3" xfId="31635" xr:uid="{00000000-0005-0000-0000-0000D37A0000}"/>
    <cellStyle name="Output 2 3 3 3 2 17 4" xfId="31636" xr:uid="{00000000-0005-0000-0000-0000D47A0000}"/>
    <cellStyle name="Output 2 3 3 3 2 17 5" xfId="31637" xr:uid="{00000000-0005-0000-0000-0000D57A0000}"/>
    <cellStyle name="Output 2 3 3 3 2 18" xfId="31638" xr:uid="{00000000-0005-0000-0000-0000D67A0000}"/>
    <cellStyle name="Output 2 3 3 3 2 18 2" xfId="31639" xr:uid="{00000000-0005-0000-0000-0000D77A0000}"/>
    <cellStyle name="Output 2 3 3 3 2 18 3" xfId="31640" xr:uid="{00000000-0005-0000-0000-0000D87A0000}"/>
    <cellStyle name="Output 2 3 3 3 2 18 4" xfId="31641" xr:uid="{00000000-0005-0000-0000-0000D97A0000}"/>
    <cellStyle name="Output 2 3 3 3 2 18 5" xfId="31642" xr:uid="{00000000-0005-0000-0000-0000DA7A0000}"/>
    <cellStyle name="Output 2 3 3 3 2 19" xfId="31643" xr:uid="{00000000-0005-0000-0000-0000DB7A0000}"/>
    <cellStyle name="Output 2 3 3 3 2 2" xfId="31644" xr:uid="{00000000-0005-0000-0000-0000DC7A0000}"/>
    <cellStyle name="Output 2 3 3 3 2 2 2" xfId="31645" xr:uid="{00000000-0005-0000-0000-0000DD7A0000}"/>
    <cellStyle name="Output 2 3 3 3 2 2 2 2" xfId="31646" xr:uid="{00000000-0005-0000-0000-0000DE7A0000}"/>
    <cellStyle name="Output 2 3 3 3 2 2 2 3" xfId="31647" xr:uid="{00000000-0005-0000-0000-0000DF7A0000}"/>
    <cellStyle name="Output 2 3 3 3 2 2 2 4" xfId="31648" xr:uid="{00000000-0005-0000-0000-0000E07A0000}"/>
    <cellStyle name="Output 2 3 3 3 2 2 2 5" xfId="31649" xr:uid="{00000000-0005-0000-0000-0000E17A0000}"/>
    <cellStyle name="Output 2 3 3 3 2 2 2 6" xfId="31650" xr:uid="{00000000-0005-0000-0000-0000E27A0000}"/>
    <cellStyle name="Output 2 3 3 3 2 2 2 7" xfId="31651" xr:uid="{00000000-0005-0000-0000-0000E37A0000}"/>
    <cellStyle name="Output 2 3 3 3 2 2 3" xfId="31652" xr:uid="{00000000-0005-0000-0000-0000E47A0000}"/>
    <cellStyle name="Output 2 3 3 3 2 2 4" xfId="31653" xr:uid="{00000000-0005-0000-0000-0000E57A0000}"/>
    <cellStyle name="Output 2 3 3 3 2 2 5" xfId="31654" xr:uid="{00000000-0005-0000-0000-0000E67A0000}"/>
    <cellStyle name="Output 2 3 3 3 2 3" xfId="31655" xr:uid="{00000000-0005-0000-0000-0000E77A0000}"/>
    <cellStyle name="Output 2 3 3 3 2 3 2" xfId="31656" xr:uid="{00000000-0005-0000-0000-0000E87A0000}"/>
    <cellStyle name="Output 2 3 3 3 2 3 2 2" xfId="31657" xr:uid="{00000000-0005-0000-0000-0000E97A0000}"/>
    <cellStyle name="Output 2 3 3 3 2 3 2 3" xfId="31658" xr:uid="{00000000-0005-0000-0000-0000EA7A0000}"/>
    <cellStyle name="Output 2 3 3 3 2 3 2 4" xfId="31659" xr:uid="{00000000-0005-0000-0000-0000EB7A0000}"/>
    <cellStyle name="Output 2 3 3 3 2 3 2 5" xfId="31660" xr:uid="{00000000-0005-0000-0000-0000EC7A0000}"/>
    <cellStyle name="Output 2 3 3 3 2 3 2 6" xfId="31661" xr:uid="{00000000-0005-0000-0000-0000ED7A0000}"/>
    <cellStyle name="Output 2 3 3 3 2 3 2 7" xfId="31662" xr:uid="{00000000-0005-0000-0000-0000EE7A0000}"/>
    <cellStyle name="Output 2 3 3 3 2 3 3" xfId="31663" xr:uid="{00000000-0005-0000-0000-0000EF7A0000}"/>
    <cellStyle name="Output 2 3 3 3 2 3 4" xfId="31664" xr:uid="{00000000-0005-0000-0000-0000F07A0000}"/>
    <cellStyle name="Output 2 3 3 3 2 3 5" xfId="31665" xr:uid="{00000000-0005-0000-0000-0000F17A0000}"/>
    <cellStyle name="Output 2 3 3 3 2 4" xfId="31666" xr:uid="{00000000-0005-0000-0000-0000F27A0000}"/>
    <cellStyle name="Output 2 3 3 3 2 4 2" xfId="31667" xr:uid="{00000000-0005-0000-0000-0000F37A0000}"/>
    <cellStyle name="Output 2 3 3 3 2 4 2 2" xfId="31668" xr:uid="{00000000-0005-0000-0000-0000F47A0000}"/>
    <cellStyle name="Output 2 3 3 3 2 4 2 3" xfId="31669" xr:uid="{00000000-0005-0000-0000-0000F57A0000}"/>
    <cellStyle name="Output 2 3 3 3 2 4 2 4" xfId="31670" xr:uid="{00000000-0005-0000-0000-0000F67A0000}"/>
    <cellStyle name="Output 2 3 3 3 2 4 2 5" xfId="31671" xr:uid="{00000000-0005-0000-0000-0000F77A0000}"/>
    <cellStyle name="Output 2 3 3 3 2 4 2 6" xfId="31672" xr:uid="{00000000-0005-0000-0000-0000F87A0000}"/>
    <cellStyle name="Output 2 3 3 3 2 4 2 7" xfId="31673" xr:uid="{00000000-0005-0000-0000-0000F97A0000}"/>
    <cellStyle name="Output 2 3 3 3 2 4 3" xfId="31674" xr:uid="{00000000-0005-0000-0000-0000FA7A0000}"/>
    <cellStyle name="Output 2 3 3 3 2 4 4" xfId="31675" xr:uid="{00000000-0005-0000-0000-0000FB7A0000}"/>
    <cellStyle name="Output 2 3 3 3 2 4 5" xfId="31676" xr:uid="{00000000-0005-0000-0000-0000FC7A0000}"/>
    <cellStyle name="Output 2 3 3 3 2 5" xfId="31677" xr:uid="{00000000-0005-0000-0000-0000FD7A0000}"/>
    <cellStyle name="Output 2 3 3 3 2 5 2" xfId="31678" xr:uid="{00000000-0005-0000-0000-0000FE7A0000}"/>
    <cellStyle name="Output 2 3 3 3 2 5 3" xfId="31679" xr:uid="{00000000-0005-0000-0000-0000FF7A0000}"/>
    <cellStyle name="Output 2 3 3 3 2 5 4" xfId="31680" xr:uid="{00000000-0005-0000-0000-0000007B0000}"/>
    <cellStyle name="Output 2 3 3 3 2 5 5" xfId="31681" xr:uid="{00000000-0005-0000-0000-0000017B0000}"/>
    <cellStyle name="Output 2 3 3 3 2 5 6" xfId="31682" xr:uid="{00000000-0005-0000-0000-0000027B0000}"/>
    <cellStyle name="Output 2 3 3 3 2 5 7" xfId="31683" xr:uid="{00000000-0005-0000-0000-0000037B0000}"/>
    <cellStyle name="Output 2 3 3 3 2 5 8" xfId="31684" xr:uid="{00000000-0005-0000-0000-0000047B0000}"/>
    <cellStyle name="Output 2 3 3 3 2 6" xfId="31685" xr:uid="{00000000-0005-0000-0000-0000057B0000}"/>
    <cellStyle name="Output 2 3 3 3 2 6 2" xfId="31686" xr:uid="{00000000-0005-0000-0000-0000067B0000}"/>
    <cellStyle name="Output 2 3 3 3 2 6 3" xfId="31687" xr:uid="{00000000-0005-0000-0000-0000077B0000}"/>
    <cellStyle name="Output 2 3 3 3 2 6 4" xfId="31688" xr:uid="{00000000-0005-0000-0000-0000087B0000}"/>
    <cellStyle name="Output 2 3 3 3 2 6 5" xfId="31689" xr:uid="{00000000-0005-0000-0000-0000097B0000}"/>
    <cellStyle name="Output 2 3 3 3 2 6 6" xfId="31690" xr:uid="{00000000-0005-0000-0000-00000A7B0000}"/>
    <cellStyle name="Output 2 3 3 3 2 6 7" xfId="31691" xr:uid="{00000000-0005-0000-0000-00000B7B0000}"/>
    <cellStyle name="Output 2 3 3 3 2 7" xfId="31692" xr:uid="{00000000-0005-0000-0000-00000C7B0000}"/>
    <cellStyle name="Output 2 3 3 3 2 7 2" xfId="31693" xr:uid="{00000000-0005-0000-0000-00000D7B0000}"/>
    <cellStyle name="Output 2 3 3 3 2 7 3" xfId="31694" xr:uid="{00000000-0005-0000-0000-00000E7B0000}"/>
    <cellStyle name="Output 2 3 3 3 2 7 4" xfId="31695" xr:uid="{00000000-0005-0000-0000-00000F7B0000}"/>
    <cellStyle name="Output 2 3 3 3 2 7 5" xfId="31696" xr:uid="{00000000-0005-0000-0000-0000107B0000}"/>
    <cellStyle name="Output 2 3 3 3 2 8" xfId="31697" xr:uid="{00000000-0005-0000-0000-0000117B0000}"/>
    <cellStyle name="Output 2 3 3 3 2 8 2" xfId="31698" xr:uid="{00000000-0005-0000-0000-0000127B0000}"/>
    <cellStyle name="Output 2 3 3 3 2 8 3" xfId="31699" xr:uid="{00000000-0005-0000-0000-0000137B0000}"/>
    <cellStyle name="Output 2 3 3 3 2 8 4" xfId="31700" xr:uid="{00000000-0005-0000-0000-0000147B0000}"/>
    <cellStyle name="Output 2 3 3 3 2 8 5" xfId="31701" xr:uid="{00000000-0005-0000-0000-0000157B0000}"/>
    <cellStyle name="Output 2 3 3 3 2 9" xfId="31702" xr:uid="{00000000-0005-0000-0000-0000167B0000}"/>
    <cellStyle name="Output 2 3 3 3 2 9 2" xfId="31703" xr:uid="{00000000-0005-0000-0000-0000177B0000}"/>
    <cellStyle name="Output 2 3 3 3 2 9 3" xfId="31704" xr:uid="{00000000-0005-0000-0000-0000187B0000}"/>
    <cellStyle name="Output 2 3 3 3 2 9 4" xfId="31705" xr:uid="{00000000-0005-0000-0000-0000197B0000}"/>
    <cellStyle name="Output 2 3 3 3 2 9 5" xfId="31706" xr:uid="{00000000-0005-0000-0000-00001A7B0000}"/>
    <cellStyle name="Output 2 3 3 3 3" xfId="31707" xr:uid="{00000000-0005-0000-0000-00001B7B0000}"/>
    <cellStyle name="Output 2 3 3 3 3 10" xfId="31708" xr:uid="{00000000-0005-0000-0000-00001C7B0000}"/>
    <cellStyle name="Output 2 3 3 3 3 2" xfId="31709" xr:uid="{00000000-0005-0000-0000-00001D7B0000}"/>
    <cellStyle name="Output 2 3 3 3 3 2 2" xfId="31710" xr:uid="{00000000-0005-0000-0000-00001E7B0000}"/>
    <cellStyle name="Output 2 3 3 3 3 2 2 2" xfId="31711" xr:uid="{00000000-0005-0000-0000-00001F7B0000}"/>
    <cellStyle name="Output 2 3 3 3 3 2 2 3" xfId="31712" xr:uid="{00000000-0005-0000-0000-0000207B0000}"/>
    <cellStyle name="Output 2 3 3 3 3 2 2 4" xfId="31713" xr:uid="{00000000-0005-0000-0000-0000217B0000}"/>
    <cellStyle name="Output 2 3 3 3 3 2 2 5" xfId="31714" xr:uid="{00000000-0005-0000-0000-0000227B0000}"/>
    <cellStyle name="Output 2 3 3 3 3 2 2 6" xfId="31715" xr:uid="{00000000-0005-0000-0000-0000237B0000}"/>
    <cellStyle name="Output 2 3 3 3 3 2 2 7" xfId="31716" xr:uid="{00000000-0005-0000-0000-0000247B0000}"/>
    <cellStyle name="Output 2 3 3 3 3 2 3" xfId="31717" xr:uid="{00000000-0005-0000-0000-0000257B0000}"/>
    <cellStyle name="Output 2 3 3 3 3 2 4" xfId="31718" xr:uid="{00000000-0005-0000-0000-0000267B0000}"/>
    <cellStyle name="Output 2 3 3 3 3 3" xfId="31719" xr:uid="{00000000-0005-0000-0000-0000277B0000}"/>
    <cellStyle name="Output 2 3 3 3 3 3 2" xfId="31720" xr:uid="{00000000-0005-0000-0000-0000287B0000}"/>
    <cellStyle name="Output 2 3 3 3 3 3 2 2" xfId="31721" xr:uid="{00000000-0005-0000-0000-0000297B0000}"/>
    <cellStyle name="Output 2 3 3 3 3 3 2 3" xfId="31722" xr:uid="{00000000-0005-0000-0000-00002A7B0000}"/>
    <cellStyle name="Output 2 3 3 3 3 3 2 4" xfId="31723" xr:uid="{00000000-0005-0000-0000-00002B7B0000}"/>
    <cellStyle name="Output 2 3 3 3 3 3 2 5" xfId="31724" xr:uid="{00000000-0005-0000-0000-00002C7B0000}"/>
    <cellStyle name="Output 2 3 3 3 3 3 2 6" xfId="31725" xr:uid="{00000000-0005-0000-0000-00002D7B0000}"/>
    <cellStyle name="Output 2 3 3 3 3 3 2 7" xfId="31726" xr:uid="{00000000-0005-0000-0000-00002E7B0000}"/>
    <cellStyle name="Output 2 3 3 3 3 3 3" xfId="31727" xr:uid="{00000000-0005-0000-0000-00002F7B0000}"/>
    <cellStyle name="Output 2 3 3 3 3 3 4" xfId="31728" xr:uid="{00000000-0005-0000-0000-0000307B0000}"/>
    <cellStyle name="Output 2 3 3 3 3 4" xfId="31729" xr:uid="{00000000-0005-0000-0000-0000317B0000}"/>
    <cellStyle name="Output 2 3 3 3 3 4 2" xfId="31730" xr:uid="{00000000-0005-0000-0000-0000327B0000}"/>
    <cellStyle name="Output 2 3 3 3 3 4 2 2" xfId="31731" xr:uid="{00000000-0005-0000-0000-0000337B0000}"/>
    <cellStyle name="Output 2 3 3 3 3 4 2 3" xfId="31732" xr:uid="{00000000-0005-0000-0000-0000347B0000}"/>
    <cellStyle name="Output 2 3 3 3 3 4 2 4" xfId="31733" xr:uid="{00000000-0005-0000-0000-0000357B0000}"/>
    <cellStyle name="Output 2 3 3 3 3 4 2 5" xfId="31734" xr:uid="{00000000-0005-0000-0000-0000367B0000}"/>
    <cellStyle name="Output 2 3 3 3 3 4 2 6" xfId="31735" xr:uid="{00000000-0005-0000-0000-0000377B0000}"/>
    <cellStyle name="Output 2 3 3 3 3 4 2 7" xfId="31736" xr:uid="{00000000-0005-0000-0000-0000387B0000}"/>
    <cellStyle name="Output 2 3 3 3 3 4 3" xfId="31737" xr:uid="{00000000-0005-0000-0000-0000397B0000}"/>
    <cellStyle name="Output 2 3 3 3 3 4 4" xfId="31738" xr:uid="{00000000-0005-0000-0000-00003A7B0000}"/>
    <cellStyle name="Output 2 3 3 3 3 5" xfId="31739" xr:uid="{00000000-0005-0000-0000-00003B7B0000}"/>
    <cellStyle name="Output 2 3 3 3 3 5 2" xfId="31740" xr:uid="{00000000-0005-0000-0000-00003C7B0000}"/>
    <cellStyle name="Output 2 3 3 3 3 5 3" xfId="31741" xr:uid="{00000000-0005-0000-0000-00003D7B0000}"/>
    <cellStyle name="Output 2 3 3 3 3 5 4" xfId="31742" xr:uid="{00000000-0005-0000-0000-00003E7B0000}"/>
    <cellStyle name="Output 2 3 3 3 3 5 5" xfId="31743" xr:uid="{00000000-0005-0000-0000-00003F7B0000}"/>
    <cellStyle name="Output 2 3 3 3 3 5 6" xfId="31744" xr:uid="{00000000-0005-0000-0000-0000407B0000}"/>
    <cellStyle name="Output 2 3 3 3 3 5 7" xfId="31745" xr:uid="{00000000-0005-0000-0000-0000417B0000}"/>
    <cellStyle name="Output 2 3 3 3 3 5 8" xfId="31746" xr:uid="{00000000-0005-0000-0000-0000427B0000}"/>
    <cellStyle name="Output 2 3 3 3 3 6" xfId="31747" xr:uid="{00000000-0005-0000-0000-0000437B0000}"/>
    <cellStyle name="Output 2 3 3 3 3 6 2" xfId="31748" xr:uid="{00000000-0005-0000-0000-0000447B0000}"/>
    <cellStyle name="Output 2 3 3 3 3 6 3" xfId="31749" xr:uid="{00000000-0005-0000-0000-0000457B0000}"/>
    <cellStyle name="Output 2 3 3 3 3 6 4" xfId="31750" xr:uid="{00000000-0005-0000-0000-0000467B0000}"/>
    <cellStyle name="Output 2 3 3 3 3 6 5" xfId="31751" xr:uid="{00000000-0005-0000-0000-0000477B0000}"/>
    <cellStyle name="Output 2 3 3 3 3 6 6" xfId="31752" xr:uid="{00000000-0005-0000-0000-0000487B0000}"/>
    <cellStyle name="Output 2 3 3 3 3 6 7" xfId="31753" xr:uid="{00000000-0005-0000-0000-0000497B0000}"/>
    <cellStyle name="Output 2 3 3 3 3 7" xfId="31754" xr:uid="{00000000-0005-0000-0000-00004A7B0000}"/>
    <cellStyle name="Output 2 3 3 3 3 8" xfId="31755" xr:uid="{00000000-0005-0000-0000-00004B7B0000}"/>
    <cellStyle name="Output 2 3 3 3 3 9" xfId="31756" xr:uid="{00000000-0005-0000-0000-00004C7B0000}"/>
    <cellStyle name="Output 2 3 3 3 4" xfId="31757" xr:uid="{00000000-0005-0000-0000-00004D7B0000}"/>
    <cellStyle name="Output 2 3 3 3 4 2" xfId="31758" xr:uid="{00000000-0005-0000-0000-00004E7B0000}"/>
    <cellStyle name="Output 2 3 3 3 4 2 2" xfId="31759" xr:uid="{00000000-0005-0000-0000-00004F7B0000}"/>
    <cellStyle name="Output 2 3 3 3 4 2 3" xfId="31760" xr:uid="{00000000-0005-0000-0000-0000507B0000}"/>
    <cellStyle name="Output 2 3 3 3 4 2 4" xfId="31761" xr:uid="{00000000-0005-0000-0000-0000517B0000}"/>
    <cellStyle name="Output 2 3 3 3 4 2 5" xfId="31762" xr:uid="{00000000-0005-0000-0000-0000527B0000}"/>
    <cellStyle name="Output 2 3 3 3 4 2 6" xfId="31763" xr:uid="{00000000-0005-0000-0000-0000537B0000}"/>
    <cellStyle name="Output 2 3 3 3 4 2 7" xfId="31764" xr:uid="{00000000-0005-0000-0000-0000547B0000}"/>
    <cellStyle name="Output 2 3 3 3 4 3" xfId="31765" xr:uid="{00000000-0005-0000-0000-0000557B0000}"/>
    <cellStyle name="Output 2 3 3 3 4 4" xfId="31766" xr:uid="{00000000-0005-0000-0000-0000567B0000}"/>
    <cellStyle name="Output 2 3 3 3 4 5" xfId="31767" xr:uid="{00000000-0005-0000-0000-0000577B0000}"/>
    <cellStyle name="Output 2 3 3 3 5" xfId="31768" xr:uid="{00000000-0005-0000-0000-0000587B0000}"/>
    <cellStyle name="Output 2 3 3 3 5 2" xfId="31769" xr:uid="{00000000-0005-0000-0000-0000597B0000}"/>
    <cellStyle name="Output 2 3 3 3 5 2 2" xfId="31770" xr:uid="{00000000-0005-0000-0000-00005A7B0000}"/>
    <cellStyle name="Output 2 3 3 3 5 2 3" xfId="31771" xr:uid="{00000000-0005-0000-0000-00005B7B0000}"/>
    <cellStyle name="Output 2 3 3 3 5 2 4" xfId="31772" xr:uid="{00000000-0005-0000-0000-00005C7B0000}"/>
    <cellStyle name="Output 2 3 3 3 5 2 5" xfId="31773" xr:uid="{00000000-0005-0000-0000-00005D7B0000}"/>
    <cellStyle name="Output 2 3 3 3 5 2 6" xfId="31774" xr:uid="{00000000-0005-0000-0000-00005E7B0000}"/>
    <cellStyle name="Output 2 3 3 3 5 2 7" xfId="31775" xr:uid="{00000000-0005-0000-0000-00005F7B0000}"/>
    <cellStyle name="Output 2 3 3 3 5 3" xfId="31776" xr:uid="{00000000-0005-0000-0000-0000607B0000}"/>
    <cellStyle name="Output 2 3 3 3 5 4" xfId="31777" xr:uid="{00000000-0005-0000-0000-0000617B0000}"/>
    <cellStyle name="Output 2 3 3 3 5 5" xfId="31778" xr:uid="{00000000-0005-0000-0000-0000627B0000}"/>
    <cellStyle name="Output 2 3 3 3 6" xfId="31779" xr:uid="{00000000-0005-0000-0000-0000637B0000}"/>
    <cellStyle name="Output 2 3 3 3 6 2" xfId="31780" xr:uid="{00000000-0005-0000-0000-0000647B0000}"/>
    <cellStyle name="Output 2 3 3 3 6 2 2" xfId="31781" xr:uid="{00000000-0005-0000-0000-0000657B0000}"/>
    <cellStyle name="Output 2 3 3 3 6 2 3" xfId="31782" xr:uid="{00000000-0005-0000-0000-0000667B0000}"/>
    <cellStyle name="Output 2 3 3 3 6 2 4" xfId="31783" xr:uid="{00000000-0005-0000-0000-0000677B0000}"/>
    <cellStyle name="Output 2 3 3 3 6 2 5" xfId="31784" xr:uid="{00000000-0005-0000-0000-0000687B0000}"/>
    <cellStyle name="Output 2 3 3 3 6 2 6" xfId="31785" xr:uid="{00000000-0005-0000-0000-0000697B0000}"/>
    <cellStyle name="Output 2 3 3 3 6 2 7" xfId="31786" xr:uid="{00000000-0005-0000-0000-00006A7B0000}"/>
    <cellStyle name="Output 2 3 3 3 6 3" xfId="31787" xr:uid="{00000000-0005-0000-0000-00006B7B0000}"/>
    <cellStyle name="Output 2 3 3 3 6 4" xfId="31788" xr:uid="{00000000-0005-0000-0000-00006C7B0000}"/>
    <cellStyle name="Output 2 3 3 3 6 5" xfId="31789" xr:uid="{00000000-0005-0000-0000-00006D7B0000}"/>
    <cellStyle name="Output 2 3 3 3 7" xfId="31790" xr:uid="{00000000-0005-0000-0000-00006E7B0000}"/>
    <cellStyle name="Output 2 3 3 3 7 2" xfId="31791" xr:uid="{00000000-0005-0000-0000-00006F7B0000}"/>
    <cellStyle name="Output 2 3 3 3 7 2 2" xfId="31792" xr:uid="{00000000-0005-0000-0000-0000707B0000}"/>
    <cellStyle name="Output 2 3 3 3 7 2 3" xfId="31793" xr:uid="{00000000-0005-0000-0000-0000717B0000}"/>
    <cellStyle name="Output 2 3 3 3 7 2 4" xfId="31794" xr:uid="{00000000-0005-0000-0000-0000727B0000}"/>
    <cellStyle name="Output 2 3 3 3 7 2 5" xfId="31795" xr:uid="{00000000-0005-0000-0000-0000737B0000}"/>
    <cellStyle name="Output 2 3 3 3 7 2 6" xfId="31796" xr:uid="{00000000-0005-0000-0000-0000747B0000}"/>
    <cellStyle name="Output 2 3 3 3 7 2 7" xfId="31797" xr:uid="{00000000-0005-0000-0000-0000757B0000}"/>
    <cellStyle name="Output 2 3 3 3 7 3" xfId="31798" xr:uid="{00000000-0005-0000-0000-0000767B0000}"/>
    <cellStyle name="Output 2 3 3 3 7 4" xfId="31799" xr:uid="{00000000-0005-0000-0000-0000777B0000}"/>
    <cellStyle name="Output 2 3 3 3 7 5" xfId="31800" xr:uid="{00000000-0005-0000-0000-0000787B0000}"/>
    <cellStyle name="Output 2 3 3 3 8" xfId="31801" xr:uid="{00000000-0005-0000-0000-0000797B0000}"/>
    <cellStyle name="Output 2 3 3 3 8 2" xfId="31802" xr:uid="{00000000-0005-0000-0000-00007A7B0000}"/>
    <cellStyle name="Output 2 3 3 3 8 3" xfId="31803" xr:uid="{00000000-0005-0000-0000-00007B7B0000}"/>
    <cellStyle name="Output 2 3 3 3 8 4" xfId="31804" xr:uid="{00000000-0005-0000-0000-00007C7B0000}"/>
    <cellStyle name="Output 2 3 3 3 8 5" xfId="31805" xr:uid="{00000000-0005-0000-0000-00007D7B0000}"/>
    <cellStyle name="Output 2 3 3 3 8 6" xfId="31806" xr:uid="{00000000-0005-0000-0000-00007E7B0000}"/>
    <cellStyle name="Output 2 3 3 3 8 7" xfId="31807" xr:uid="{00000000-0005-0000-0000-00007F7B0000}"/>
    <cellStyle name="Output 2 3 3 3 8 8" xfId="31808" xr:uid="{00000000-0005-0000-0000-0000807B0000}"/>
    <cellStyle name="Output 2 3 3 3 9" xfId="31809" xr:uid="{00000000-0005-0000-0000-0000817B0000}"/>
    <cellStyle name="Output 2 3 3 3 9 2" xfId="31810" xr:uid="{00000000-0005-0000-0000-0000827B0000}"/>
    <cellStyle name="Output 2 3 3 3 9 3" xfId="31811" xr:uid="{00000000-0005-0000-0000-0000837B0000}"/>
    <cellStyle name="Output 2 3 3 3 9 4" xfId="31812" xr:uid="{00000000-0005-0000-0000-0000847B0000}"/>
    <cellStyle name="Output 2 3 3 3 9 5" xfId="31813" xr:uid="{00000000-0005-0000-0000-0000857B0000}"/>
    <cellStyle name="Output 2 3 3 3 9 6" xfId="31814" xr:uid="{00000000-0005-0000-0000-0000867B0000}"/>
    <cellStyle name="Output 2 3 3 3 9 7" xfId="31815" xr:uid="{00000000-0005-0000-0000-0000877B0000}"/>
    <cellStyle name="Output 2 3 3 4" xfId="31816" xr:uid="{00000000-0005-0000-0000-0000887B0000}"/>
    <cellStyle name="Output 2 3 3 4 10" xfId="31817" xr:uid="{00000000-0005-0000-0000-0000897B0000}"/>
    <cellStyle name="Output 2 3 3 4 10 2" xfId="31818" xr:uid="{00000000-0005-0000-0000-00008A7B0000}"/>
    <cellStyle name="Output 2 3 3 4 10 3" xfId="31819" xr:uid="{00000000-0005-0000-0000-00008B7B0000}"/>
    <cellStyle name="Output 2 3 3 4 10 4" xfId="31820" xr:uid="{00000000-0005-0000-0000-00008C7B0000}"/>
    <cellStyle name="Output 2 3 3 4 10 5" xfId="31821" xr:uid="{00000000-0005-0000-0000-00008D7B0000}"/>
    <cellStyle name="Output 2 3 3 4 11" xfId="31822" xr:uid="{00000000-0005-0000-0000-00008E7B0000}"/>
    <cellStyle name="Output 2 3 3 4 11 2" xfId="31823" xr:uid="{00000000-0005-0000-0000-00008F7B0000}"/>
    <cellStyle name="Output 2 3 3 4 11 3" xfId="31824" xr:uid="{00000000-0005-0000-0000-0000907B0000}"/>
    <cellStyle name="Output 2 3 3 4 11 4" xfId="31825" xr:uid="{00000000-0005-0000-0000-0000917B0000}"/>
    <cellStyle name="Output 2 3 3 4 11 5" xfId="31826" xr:uid="{00000000-0005-0000-0000-0000927B0000}"/>
    <cellStyle name="Output 2 3 3 4 12" xfId="31827" xr:uid="{00000000-0005-0000-0000-0000937B0000}"/>
    <cellStyle name="Output 2 3 3 4 12 2" xfId="31828" xr:uid="{00000000-0005-0000-0000-0000947B0000}"/>
    <cellStyle name="Output 2 3 3 4 12 3" xfId="31829" xr:uid="{00000000-0005-0000-0000-0000957B0000}"/>
    <cellStyle name="Output 2 3 3 4 12 4" xfId="31830" xr:uid="{00000000-0005-0000-0000-0000967B0000}"/>
    <cellStyle name="Output 2 3 3 4 12 5" xfId="31831" xr:uid="{00000000-0005-0000-0000-0000977B0000}"/>
    <cellStyle name="Output 2 3 3 4 13" xfId="31832" xr:uid="{00000000-0005-0000-0000-0000987B0000}"/>
    <cellStyle name="Output 2 3 3 4 13 2" xfId="31833" xr:uid="{00000000-0005-0000-0000-0000997B0000}"/>
    <cellStyle name="Output 2 3 3 4 13 3" xfId="31834" xr:uid="{00000000-0005-0000-0000-00009A7B0000}"/>
    <cellStyle name="Output 2 3 3 4 13 4" xfId="31835" xr:uid="{00000000-0005-0000-0000-00009B7B0000}"/>
    <cellStyle name="Output 2 3 3 4 13 5" xfId="31836" xr:uid="{00000000-0005-0000-0000-00009C7B0000}"/>
    <cellStyle name="Output 2 3 3 4 14" xfId="31837" xr:uid="{00000000-0005-0000-0000-00009D7B0000}"/>
    <cellStyle name="Output 2 3 3 4 14 2" xfId="31838" xr:uid="{00000000-0005-0000-0000-00009E7B0000}"/>
    <cellStyle name="Output 2 3 3 4 14 3" xfId="31839" xr:uid="{00000000-0005-0000-0000-00009F7B0000}"/>
    <cellStyle name="Output 2 3 3 4 14 4" xfId="31840" xr:uid="{00000000-0005-0000-0000-0000A07B0000}"/>
    <cellStyle name="Output 2 3 3 4 14 5" xfId="31841" xr:uid="{00000000-0005-0000-0000-0000A17B0000}"/>
    <cellStyle name="Output 2 3 3 4 15" xfId="31842" xr:uid="{00000000-0005-0000-0000-0000A27B0000}"/>
    <cellStyle name="Output 2 3 3 4 15 2" xfId="31843" xr:uid="{00000000-0005-0000-0000-0000A37B0000}"/>
    <cellStyle name="Output 2 3 3 4 15 3" xfId="31844" xr:uid="{00000000-0005-0000-0000-0000A47B0000}"/>
    <cellStyle name="Output 2 3 3 4 15 4" xfId="31845" xr:uid="{00000000-0005-0000-0000-0000A57B0000}"/>
    <cellStyle name="Output 2 3 3 4 15 5" xfId="31846" xr:uid="{00000000-0005-0000-0000-0000A67B0000}"/>
    <cellStyle name="Output 2 3 3 4 16" xfId="31847" xr:uid="{00000000-0005-0000-0000-0000A77B0000}"/>
    <cellStyle name="Output 2 3 3 4 16 2" xfId="31848" xr:uid="{00000000-0005-0000-0000-0000A87B0000}"/>
    <cellStyle name="Output 2 3 3 4 16 3" xfId="31849" xr:uid="{00000000-0005-0000-0000-0000A97B0000}"/>
    <cellStyle name="Output 2 3 3 4 16 4" xfId="31850" xr:uid="{00000000-0005-0000-0000-0000AA7B0000}"/>
    <cellStyle name="Output 2 3 3 4 16 5" xfId="31851" xr:uid="{00000000-0005-0000-0000-0000AB7B0000}"/>
    <cellStyle name="Output 2 3 3 4 17" xfId="31852" xr:uid="{00000000-0005-0000-0000-0000AC7B0000}"/>
    <cellStyle name="Output 2 3 3 4 17 2" xfId="31853" xr:uid="{00000000-0005-0000-0000-0000AD7B0000}"/>
    <cellStyle name="Output 2 3 3 4 17 3" xfId="31854" xr:uid="{00000000-0005-0000-0000-0000AE7B0000}"/>
    <cellStyle name="Output 2 3 3 4 17 4" xfId="31855" xr:uid="{00000000-0005-0000-0000-0000AF7B0000}"/>
    <cellStyle name="Output 2 3 3 4 17 5" xfId="31856" xr:uid="{00000000-0005-0000-0000-0000B07B0000}"/>
    <cellStyle name="Output 2 3 3 4 18" xfId="31857" xr:uid="{00000000-0005-0000-0000-0000B17B0000}"/>
    <cellStyle name="Output 2 3 3 4 18 2" xfId="31858" xr:uid="{00000000-0005-0000-0000-0000B27B0000}"/>
    <cellStyle name="Output 2 3 3 4 18 3" xfId="31859" xr:uid="{00000000-0005-0000-0000-0000B37B0000}"/>
    <cellStyle name="Output 2 3 3 4 18 4" xfId="31860" xr:uid="{00000000-0005-0000-0000-0000B47B0000}"/>
    <cellStyle name="Output 2 3 3 4 18 5" xfId="31861" xr:uid="{00000000-0005-0000-0000-0000B57B0000}"/>
    <cellStyle name="Output 2 3 3 4 19" xfId="31862" xr:uid="{00000000-0005-0000-0000-0000B67B0000}"/>
    <cellStyle name="Output 2 3 3 4 2" xfId="31863" xr:uid="{00000000-0005-0000-0000-0000B77B0000}"/>
    <cellStyle name="Output 2 3 3 4 2 2" xfId="31864" xr:uid="{00000000-0005-0000-0000-0000B87B0000}"/>
    <cellStyle name="Output 2 3 3 4 2 2 2" xfId="31865" xr:uid="{00000000-0005-0000-0000-0000B97B0000}"/>
    <cellStyle name="Output 2 3 3 4 2 2 3" xfId="31866" xr:uid="{00000000-0005-0000-0000-0000BA7B0000}"/>
    <cellStyle name="Output 2 3 3 4 2 2 4" xfId="31867" xr:uid="{00000000-0005-0000-0000-0000BB7B0000}"/>
    <cellStyle name="Output 2 3 3 4 2 2 5" xfId="31868" xr:uid="{00000000-0005-0000-0000-0000BC7B0000}"/>
    <cellStyle name="Output 2 3 3 4 2 2 6" xfId="31869" xr:uid="{00000000-0005-0000-0000-0000BD7B0000}"/>
    <cellStyle name="Output 2 3 3 4 2 2 7" xfId="31870" xr:uid="{00000000-0005-0000-0000-0000BE7B0000}"/>
    <cellStyle name="Output 2 3 3 4 2 3" xfId="31871" xr:uid="{00000000-0005-0000-0000-0000BF7B0000}"/>
    <cellStyle name="Output 2 3 3 4 2 4" xfId="31872" xr:uid="{00000000-0005-0000-0000-0000C07B0000}"/>
    <cellStyle name="Output 2 3 3 4 2 5" xfId="31873" xr:uid="{00000000-0005-0000-0000-0000C17B0000}"/>
    <cellStyle name="Output 2 3 3 4 3" xfId="31874" xr:uid="{00000000-0005-0000-0000-0000C27B0000}"/>
    <cellStyle name="Output 2 3 3 4 3 2" xfId="31875" xr:uid="{00000000-0005-0000-0000-0000C37B0000}"/>
    <cellStyle name="Output 2 3 3 4 3 2 2" xfId="31876" xr:uid="{00000000-0005-0000-0000-0000C47B0000}"/>
    <cellStyle name="Output 2 3 3 4 3 2 3" xfId="31877" xr:uid="{00000000-0005-0000-0000-0000C57B0000}"/>
    <cellStyle name="Output 2 3 3 4 3 2 4" xfId="31878" xr:uid="{00000000-0005-0000-0000-0000C67B0000}"/>
    <cellStyle name="Output 2 3 3 4 3 2 5" xfId="31879" xr:uid="{00000000-0005-0000-0000-0000C77B0000}"/>
    <cellStyle name="Output 2 3 3 4 3 2 6" xfId="31880" xr:uid="{00000000-0005-0000-0000-0000C87B0000}"/>
    <cellStyle name="Output 2 3 3 4 3 2 7" xfId="31881" xr:uid="{00000000-0005-0000-0000-0000C97B0000}"/>
    <cellStyle name="Output 2 3 3 4 3 3" xfId="31882" xr:uid="{00000000-0005-0000-0000-0000CA7B0000}"/>
    <cellStyle name="Output 2 3 3 4 3 4" xfId="31883" xr:uid="{00000000-0005-0000-0000-0000CB7B0000}"/>
    <cellStyle name="Output 2 3 3 4 3 5" xfId="31884" xr:uid="{00000000-0005-0000-0000-0000CC7B0000}"/>
    <cellStyle name="Output 2 3 3 4 4" xfId="31885" xr:uid="{00000000-0005-0000-0000-0000CD7B0000}"/>
    <cellStyle name="Output 2 3 3 4 4 2" xfId="31886" xr:uid="{00000000-0005-0000-0000-0000CE7B0000}"/>
    <cellStyle name="Output 2 3 3 4 4 2 2" xfId="31887" xr:uid="{00000000-0005-0000-0000-0000CF7B0000}"/>
    <cellStyle name="Output 2 3 3 4 4 2 3" xfId="31888" xr:uid="{00000000-0005-0000-0000-0000D07B0000}"/>
    <cellStyle name="Output 2 3 3 4 4 2 4" xfId="31889" xr:uid="{00000000-0005-0000-0000-0000D17B0000}"/>
    <cellStyle name="Output 2 3 3 4 4 2 5" xfId="31890" xr:uid="{00000000-0005-0000-0000-0000D27B0000}"/>
    <cellStyle name="Output 2 3 3 4 4 2 6" xfId="31891" xr:uid="{00000000-0005-0000-0000-0000D37B0000}"/>
    <cellStyle name="Output 2 3 3 4 4 2 7" xfId="31892" xr:uid="{00000000-0005-0000-0000-0000D47B0000}"/>
    <cellStyle name="Output 2 3 3 4 4 3" xfId="31893" xr:uid="{00000000-0005-0000-0000-0000D57B0000}"/>
    <cellStyle name="Output 2 3 3 4 4 4" xfId="31894" xr:uid="{00000000-0005-0000-0000-0000D67B0000}"/>
    <cellStyle name="Output 2 3 3 4 4 5" xfId="31895" xr:uid="{00000000-0005-0000-0000-0000D77B0000}"/>
    <cellStyle name="Output 2 3 3 4 5" xfId="31896" xr:uid="{00000000-0005-0000-0000-0000D87B0000}"/>
    <cellStyle name="Output 2 3 3 4 5 2" xfId="31897" xr:uid="{00000000-0005-0000-0000-0000D97B0000}"/>
    <cellStyle name="Output 2 3 3 4 5 3" xfId="31898" xr:uid="{00000000-0005-0000-0000-0000DA7B0000}"/>
    <cellStyle name="Output 2 3 3 4 5 4" xfId="31899" xr:uid="{00000000-0005-0000-0000-0000DB7B0000}"/>
    <cellStyle name="Output 2 3 3 4 5 5" xfId="31900" xr:uid="{00000000-0005-0000-0000-0000DC7B0000}"/>
    <cellStyle name="Output 2 3 3 4 5 6" xfId="31901" xr:uid="{00000000-0005-0000-0000-0000DD7B0000}"/>
    <cellStyle name="Output 2 3 3 4 5 7" xfId="31902" xr:uid="{00000000-0005-0000-0000-0000DE7B0000}"/>
    <cellStyle name="Output 2 3 3 4 5 8" xfId="31903" xr:uid="{00000000-0005-0000-0000-0000DF7B0000}"/>
    <cellStyle name="Output 2 3 3 4 6" xfId="31904" xr:uid="{00000000-0005-0000-0000-0000E07B0000}"/>
    <cellStyle name="Output 2 3 3 4 6 2" xfId="31905" xr:uid="{00000000-0005-0000-0000-0000E17B0000}"/>
    <cellStyle name="Output 2 3 3 4 6 3" xfId="31906" xr:uid="{00000000-0005-0000-0000-0000E27B0000}"/>
    <cellStyle name="Output 2 3 3 4 6 4" xfId="31907" xr:uid="{00000000-0005-0000-0000-0000E37B0000}"/>
    <cellStyle name="Output 2 3 3 4 6 5" xfId="31908" xr:uid="{00000000-0005-0000-0000-0000E47B0000}"/>
    <cellStyle name="Output 2 3 3 4 6 6" xfId="31909" xr:uid="{00000000-0005-0000-0000-0000E57B0000}"/>
    <cellStyle name="Output 2 3 3 4 6 7" xfId="31910" xr:uid="{00000000-0005-0000-0000-0000E67B0000}"/>
    <cellStyle name="Output 2 3 3 4 7" xfId="31911" xr:uid="{00000000-0005-0000-0000-0000E77B0000}"/>
    <cellStyle name="Output 2 3 3 4 7 2" xfId="31912" xr:uid="{00000000-0005-0000-0000-0000E87B0000}"/>
    <cellStyle name="Output 2 3 3 4 7 3" xfId="31913" xr:uid="{00000000-0005-0000-0000-0000E97B0000}"/>
    <cellStyle name="Output 2 3 3 4 7 4" xfId="31914" xr:uid="{00000000-0005-0000-0000-0000EA7B0000}"/>
    <cellStyle name="Output 2 3 3 4 7 5" xfId="31915" xr:uid="{00000000-0005-0000-0000-0000EB7B0000}"/>
    <cellStyle name="Output 2 3 3 4 8" xfId="31916" xr:uid="{00000000-0005-0000-0000-0000EC7B0000}"/>
    <cellStyle name="Output 2 3 3 4 8 2" xfId="31917" xr:uid="{00000000-0005-0000-0000-0000ED7B0000}"/>
    <cellStyle name="Output 2 3 3 4 8 3" xfId="31918" xr:uid="{00000000-0005-0000-0000-0000EE7B0000}"/>
    <cellStyle name="Output 2 3 3 4 8 4" xfId="31919" xr:uid="{00000000-0005-0000-0000-0000EF7B0000}"/>
    <cellStyle name="Output 2 3 3 4 8 5" xfId="31920" xr:uid="{00000000-0005-0000-0000-0000F07B0000}"/>
    <cellStyle name="Output 2 3 3 4 9" xfId="31921" xr:uid="{00000000-0005-0000-0000-0000F17B0000}"/>
    <cellStyle name="Output 2 3 3 4 9 2" xfId="31922" xr:uid="{00000000-0005-0000-0000-0000F27B0000}"/>
    <cellStyle name="Output 2 3 3 4 9 3" xfId="31923" xr:uid="{00000000-0005-0000-0000-0000F37B0000}"/>
    <cellStyle name="Output 2 3 3 4 9 4" xfId="31924" xr:uid="{00000000-0005-0000-0000-0000F47B0000}"/>
    <cellStyle name="Output 2 3 3 4 9 5" xfId="31925" xr:uid="{00000000-0005-0000-0000-0000F57B0000}"/>
    <cellStyle name="Output 2 3 3 5" xfId="31926" xr:uid="{00000000-0005-0000-0000-0000F67B0000}"/>
    <cellStyle name="Output 2 3 3 5 10" xfId="31927" xr:uid="{00000000-0005-0000-0000-0000F77B0000}"/>
    <cellStyle name="Output 2 3 3 5 2" xfId="31928" xr:uid="{00000000-0005-0000-0000-0000F87B0000}"/>
    <cellStyle name="Output 2 3 3 5 2 2" xfId="31929" xr:uid="{00000000-0005-0000-0000-0000F97B0000}"/>
    <cellStyle name="Output 2 3 3 5 2 2 2" xfId="31930" xr:uid="{00000000-0005-0000-0000-0000FA7B0000}"/>
    <cellStyle name="Output 2 3 3 5 2 2 3" xfId="31931" xr:uid="{00000000-0005-0000-0000-0000FB7B0000}"/>
    <cellStyle name="Output 2 3 3 5 2 2 4" xfId="31932" xr:uid="{00000000-0005-0000-0000-0000FC7B0000}"/>
    <cellStyle name="Output 2 3 3 5 2 2 5" xfId="31933" xr:uid="{00000000-0005-0000-0000-0000FD7B0000}"/>
    <cellStyle name="Output 2 3 3 5 2 2 6" xfId="31934" xr:uid="{00000000-0005-0000-0000-0000FE7B0000}"/>
    <cellStyle name="Output 2 3 3 5 2 2 7" xfId="31935" xr:uid="{00000000-0005-0000-0000-0000FF7B0000}"/>
    <cellStyle name="Output 2 3 3 5 2 3" xfId="31936" xr:uid="{00000000-0005-0000-0000-0000007C0000}"/>
    <cellStyle name="Output 2 3 3 5 2 4" xfId="31937" xr:uid="{00000000-0005-0000-0000-0000017C0000}"/>
    <cellStyle name="Output 2 3 3 5 3" xfId="31938" xr:uid="{00000000-0005-0000-0000-0000027C0000}"/>
    <cellStyle name="Output 2 3 3 5 3 2" xfId="31939" xr:uid="{00000000-0005-0000-0000-0000037C0000}"/>
    <cellStyle name="Output 2 3 3 5 3 2 2" xfId="31940" xr:uid="{00000000-0005-0000-0000-0000047C0000}"/>
    <cellStyle name="Output 2 3 3 5 3 2 3" xfId="31941" xr:uid="{00000000-0005-0000-0000-0000057C0000}"/>
    <cellStyle name="Output 2 3 3 5 3 2 4" xfId="31942" xr:uid="{00000000-0005-0000-0000-0000067C0000}"/>
    <cellStyle name="Output 2 3 3 5 3 2 5" xfId="31943" xr:uid="{00000000-0005-0000-0000-0000077C0000}"/>
    <cellStyle name="Output 2 3 3 5 3 2 6" xfId="31944" xr:uid="{00000000-0005-0000-0000-0000087C0000}"/>
    <cellStyle name="Output 2 3 3 5 3 2 7" xfId="31945" xr:uid="{00000000-0005-0000-0000-0000097C0000}"/>
    <cellStyle name="Output 2 3 3 5 3 3" xfId="31946" xr:uid="{00000000-0005-0000-0000-00000A7C0000}"/>
    <cellStyle name="Output 2 3 3 5 3 4" xfId="31947" xr:uid="{00000000-0005-0000-0000-00000B7C0000}"/>
    <cellStyle name="Output 2 3 3 5 4" xfId="31948" xr:uid="{00000000-0005-0000-0000-00000C7C0000}"/>
    <cellStyle name="Output 2 3 3 5 4 2" xfId="31949" xr:uid="{00000000-0005-0000-0000-00000D7C0000}"/>
    <cellStyle name="Output 2 3 3 5 4 2 2" xfId="31950" xr:uid="{00000000-0005-0000-0000-00000E7C0000}"/>
    <cellStyle name="Output 2 3 3 5 4 2 3" xfId="31951" xr:uid="{00000000-0005-0000-0000-00000F7C0000}"/>
    <cellStyle name="Output 2 3 3 5 4 2 4" xfId="31952" xr:uid="{00000000-0005-0000-0000-0000107C0000}"/>
    <cellStyle name="Output 2 3 3 5 4 2 5" xfId="31953" xr:uid="{00000000-0005-0000-0000-0000117C0000}"/>
    <cellStyle name="Output 2 3 3 5 4 2 6" xfId="31954" xr:uid="{00000000-0005-0000-0000-0000127C0000}"/>
    <cellStyle name="Output 2 3 3 5 4 2 7" xfId="31955" xr:uid="{00000000-0005-0000-0000-0000137C0000}"/>
    <cellStyle name="Output 2 3 3 5 4 3" xfId="31956" xr:uid="{00000000-0005-0000-0000-0000147C0000}"/>
    <cellStyle name="Output 2 3 3 5 4 4" xfId="31957" xr:uid="{00000000-0005-0000-0000-0000157C0000}"/>
    <cellStyle name="Output 2 3 3 5 5" xfId="31958" xr:uid="{00000000-0005-0000-0000-0000167C0000}"/>
    <cellStyle name="Output 2 3 3 5 5 2" xfId="31959" xr:uid="{00000000-0005-0000-0000-0000177C0000}"/>
    <cellStyle name="Output 2 3 3 5 5 3" xfId="31960" xr:uid="{00000000-0005-0000-0000-0000187C0000}"/>
    <cellStyle name="Output 2 3 3 5 5 4" xfId="31961" xr:uid="{00000000-0005-0000-0000-0000197C0000}"/>
    <cellStyle name="Output 2 3 3 5 5 5" xfId="31962" xr:uid="{00000000-0005-0000-0000-00001A7C0000}"/>
    <cellStyle name="Output 2 3 3 5 5 6" xfId="31963" xr:uid="{00000000-0005-0000-0000-00001B7C0000}"/>
    <cellStyle name="Output 2 3 3 5 5 7" xfId="31964" xr:uid="{00000000-0005-0000-0000-00001C7C0000}"/>
    <cellStyle name="Output 2 3 3 5 5 8" xfId="31965" xr:uid="{00000000-0005-0000-0000-00001D7C0000}"/>
    <cellStyle name="Output 2 3 3 5 6" xfId="31966" xr:uid="{00000000-0005-0000-0000-00001E7C0000}"/>
    <cellStyle name="Output 2 3 3 5 6 2" xfId="31967" xr:uid="{00000000-0005-0000-0000-00001F7C0000}"/>
    <cellStyle name="Output 2 3 3 5 6 3" xfId="31968" xr:uid="{00000000-0005-0000-0000-0000207C0000}"/>
    <cellStyle name="Output 2 3 3 5 6 4" xfId="31969" xr:uid="{00000000-0005-0000-0000-0000217C0000}"/>
    <cellStyle name="Output 2 3 3 5 6 5" xfId="31970" xr:uid="{00000000-0005-0000-0000-0000227C0000}"/>
    <cellStyle name="Output 2 3 3 5 6 6" xfId="31971" xr:uid="{00000000-0005-0000-0000-0000237C0000}"/>
    <cellStyle name="Output 2 3 3 5 6 7" xfId="31972" xr:uid="{00000000-0005-0000-0000-0000247C0000}"/>
    <cellStyle name="Output 2 3 3 5 7" xfId="31973" xr:uid="{00000000-0005-0000-0000-0000257C0000}"/>
    <cellStyle name="Output 2 3 3 5 8" xfId="31974" xr:uid="{00000000-0005-0000-0000-0000267C0000}"/>
    <cellStyle name="Output 2 3 3 5 9" xfId="31975" xr:uid="{00000000-0005-0000-0000-0000277C0000}"/>
    <cellStyle name="Output 2 3 3 6" xfId="31976" xr:uid="{00000000-0005-0000-0000-0000287C0000}"/>
    <cellStyle name="Output 2 3 3 6 2" xfId="31977" xr:uid="{00000000-0005-0000-0000-0000297C0000}"/>
    <cellStyle name="Output 2 3 3 6 2 2" xfId="31978" xr:uid="{00000000-0005-0000-0000-00002A7C0000}"/>
    <cellStyle name="Output 2 3 3 6 2 3" xfId="31979" xr:uid="{00000000-0005-0000-0000-00002B7C0000}"/>
    <cellStyle name="Output 2 3 3 6 2 4" xfId="31980" xr:uid="{00000000-0005-0000-0000-00002C7C0000}"/>
    <cellStyle name="Output 2 3 3 6 2 5" xfId="31981" xr:uid="{00000000-0005-0000-0000-00002D7C0000}"/>
    <cellStyle name="Output 2 3 3 6 2 6" xfId="31982" xr:uid="{00000000-0005-0000-0000-00002E7C0000}"/>
    <cellStyle name="Output 2 3 3 6 2 7" xfId="31983" xr:uid="{00000000-0005-0000-0000-00002F7C0000}"/>
    <cellStyle name="Output 2 3 3 6 3" xfId="31984" xr:uid="{00000000-0005-0000-0000-0000307C0000}"/>
    <cellStyle name="Output 2 3 3 6 4" xfId="31985" xr:uid="{00000000-0005-0000-0000-0000317C0000}"/>
    <cellStyle name="Output 2 3 3 6 5" xfId="31986" xr:uid="{00000000-0005-0000-0000-0000327C0000}"/>
    <cellStyle name="Output 2 3 3 7" xfId="31987" xr:uid="{00000000-0005-0000-0000-0000337C0000}"/>
    <cellStyle name="Output 2 3 3 7 2" xfId="31988" xr:uid="{00000000-0005-0000-0000-0000347C0000}"/>
    <cellStyle name="Output 2 3 3 7 2 2" xfId="31989" xr:uid="{00000000-0005-0000-0000-0000357C0000}"/>
    <cellStyle name="Output 2 3 3 7 2 3" xfId="31990" xr:uid="{00000000-0005-0000-0000-0000367C0000}"/>
    <cellStyle name="Output 2 3 3 7 2 4" xfId="31991" xr:uid="{00000000-0005-0000-0000-0000377C0000}"/>
    <cellStyle name="Output 2 3 3 7 2 5" xfId="31992" xr:uid="{00000000-0005-0000-0000-0000387C0000}"/>
    <cellStyle name="Output 2 3 3 7 2 6" xfId="31993" xr:uid="{00000000-0005-0000-0000-0000397C0000}"/>
    <cellStyle name="Output 2 3 3 7 2 7" xfId="31994" xr:uid="{00000000-0005-0000-0000-00003A7C0000}"/>
    <cellStyle name="Output 2 3 3 7 3" xfId="31995" xr:uid="{00000000-0005-0000-0000-00003B7C0000}"/>
    <cellStyle name="Output 2 3 3 7 4" xfId="31996" xr:uid="{00000000-0005-0000-0000-00003C7C0000}"/>
    <cellStyle name="Output 2 3 3 7 5" xfId="31997" xr:uid="{00000000-0005-0000-0000-00003D7C0000}"/>
    <cellStyle name="Output 2 3 3 8" xfId="31998" xr:uid="{00000000-0005-0000-0000-00003E7C0000}"/>
    <cellStyle name="Output 2 3 3 8 2" xfId="31999" xr:uid="{00000000-0005-0000-0000-00003F7C0000}"/>
    <cellStyle name="Output 2 3 3 8 2 2" xfId="32000" xr:uid="{00000000-0005-0000-0000-0000407C0000}"/>
    <cellStyle name="Output 2 3 3 8 2 3" xfId="32001" xr:uid="{00000000-0005-0000-0000-0000417C0000}"/>
    <cellStyle name="Output 2 3 3 8 2 4" xfId="32002" xr:uid="{00000000-0005-0000-0000-0000427C0000}"/>
    <cellStyle name="Output 2 3 3 8 2 5" xfId="32003" xr:uid="{00000000-0005-0000-0000-0000437C0000}"/>
    <cellStyle name="Output 2 3 3 8 2 6" xfId="32004" xr:uid="{00000000-0005-0000-0000-0000447C0000}"/>
    <cellStyle name="Output 2 3 3 8 2 7" xfId="32005" xr:uid="{00000000-0005-0000-0000-0000457C0000}"/>
    <cellStyle name="Output 2 3 3 8 3" xfId="32006" xr:uid="{00000000-0005-0000-0000-0000467C0000}"/>
    <cellStyle name="Output 2 3 3 8 4" xfId="32007" xr:uid="{00000000-0005-0000-0000-0000477C0000}"/>
    <cellStyle name="Output 2 3 3 8 5" xfId="32008" xr:uid="{00000000-0005-0000-0000-0000487C0000}"/>
    <cellStyle name="Output 2 3 3 9" xfId="32009" xr:uid="{00000000-0005-0000-0000-0000497C0000}"/>
    <cellStyle name="Output 2 3 3 9 2" xfId="32010" xr:uid="{00000000-0005-0000-0000-00004A7C0000}"/>
    <cellStyle name="Output 2 3 3 9 2 2" xfId="32011" xr:uid="{00000000-0005-0000-0000-00004B7C0000}"/>
    <cellStyle name="Output 2 3 3 9 2 3" xfId="32012" xr:uid="{00000000-0005-0000-0000-00004C7C0000}"/>
    <cellStyle name="Output 2 3 3 9 2 4" xfId="32013" xr:uid="{00000000-0005-0000-0000-00004D7C0000}"/>
    <cellStyle name="Output 2 3 3 9 2 5" xfId="32014" xr:uid="{00000000-0005-0000-0000-00004E7C0000}"/>
    <cellStyle name="Output 2 3 3 9 2 6" xfId="32015" xr:uid="{00000000-0005-0000-0000-00004F7C0000}"/>
    <cellStyle name="Output 2 3 3 9 2 7" xfId="32016" xr:uid="{00000000-0005-0000-0000-0000507C0000}"/>
    <cellStyle name="Output 2 3 3 9 3" xfId="32017" xr:uid="{00000000-0005-0000-0000-0000517C0000}"/>
    <cellStyle name="Output 2 3 3 9 4" xfId="32018" xr:uid="{00000000-0005-0000-0000-0000527C0000}"/>
    <cellStyle name="Output 2 3 3 9 5" xfId="32019" xr:uid="{00000000-0005-0000-0000-0000537C0000}"/>
    <cellStyle name="Output 2 3 4" xfId="32020" xr:uid="{00000000-0005-0000-0000-0000547C0000}"/>
    <cellStyle name="Output 2 3 4 10" xfId="32021" xr:uid="{00000000-0005-0000-0000-0000557C0000}"/>
    <cellStyle name="Output 2 3 4 10 2" xfId="32022" xr:uid="{00000000-0005-0000-0000-0000567C0000}"/>
    <cellStyle name="Output 2 3 4 10 3" xfId="32023" xr:uid="{00000000-0005-0000-0000-0000577C0000}"/>
    <cellStyle name="Output 2 3 4 10 4" xfId="32024" xr:uid="{00000000-0005-0000-0000-0000587C0000}"/>
    <cellStyle name="Output 2 3 4 10 5" xfId="32025" xr:uid="{00000000-0005-0000-0000-0000597C0000}"/>
    <cellStyle name="Output 2 3 4 11" xfId="32026" xr:uid="{00000000-0005-0000-0000-00005A7C0000}"/>
    <cellStyle name="Output 2 3 4 11 2" xfId="32027" xr:uid="{00000000-0005-0000-0000-00005B7C0000}"/>
    <cellStyle name="Output 2 3 4 11 3" xfId="32028" xr:uid="{00000000-0005-0000-0000-00005C7C0000}"/>
    <cellStyle name="Output 2 3 4 11 4" xfId="32029" xr:uid="{00000000-0005-0000-0000-00005D7C0000}"/>
    <cellStyle name="Output 2 3 4 11 5" xfId="32030" xr:uid="{00000000-0005-0000-0000-00005E7C0000}"/>
    <cellStyle name="Output 2 3 4 12" xfId="32031" xr:uid="{00000000-0005-0000-0000-00005F7C0000}"/>
    <cellStyle name="Output 2 3 4 12 2" xfId="32032" xr:uid="{00000000-0005-0000-0000-0000607C0000}"/>
    <cellStyle name="Output 2 3 4 12 3" xfId="32033" xr:uid="{00000000-0005-0000-0000-0000617C0000}"/>
    <cellStyle name="Output 2 3 4 12 4" xfId="32034" xr:uid="{00000000-0005-0000-0000-0000627C0000}"/>
    <cellStyle name="Output 2 3 4 12 5" xfId="32035" xr:uid="{00000000-0005-0000-0000-0000637C0000}"/>
    <cellStyle name="Output 2 3 4 13" xfId="32036" xr:uid="{00000000-0005-0000-0000-0000647C0000}"/>
    <cellStyle name="Output 2 3 4 13 2" xfId="32037" xr:uid="{00000000-0005-0000-0000-0000657C0000}"/>
    <cellStyle name="Output 2 3 4 13 3" xfId="32038" xr:uid="{00000000-0005-0000-0000-0000667C0000}"/>
    <cellStyle name="Output 2 3 4 13 4" xfId="32039" xr:uid="{00000000-0005-0000-0000-0000677C0000}"/>
    <cellStyle name="Output 2 3 4 13 5" xfId="32040" xr:uid="{00000000-0005-0000-0000-0000687C0000}"/>
    <cellStyle name="Output 2 3 4 14" xfId="32041" xr:uid="{00000000-0005-0000-0000-0000697C0000}"/>
    <cellStyle name="Output 2 3 4 14 2" xfId="32042" xr:uid="{00000000-0005-0000-0000-00006A7C0000}"/>
    <cellStyle name="Output 2 3 4 14 3" xfId="32043" xr:uid="{00000000-0005-0000-0000-00006B7C0000}"/>
    <cellStyle name="Output 2 3 4 14 4" xfId="32044" xr:uid="{00000000-0005-0000-0000-00006C7C0000}"/>
    <cellStyle name="Output 2 3 4 14 5" xfId="32045" xr:uid="{00000000-0005-0000-0000-00006D7C0000}"/>
    <cellStyle name="Output 2 3 4 15" xfId="32046" xr:uid="{00000000-0005-0000-0000-00006E7C0000}"/>
    <cellStyle name="Output 2 3 4 15 2" xfId="32047" xr:uid="{00000000-0005-0000-0000-00006F7C0000}"/>
    <cellStyle name="Output 2 3 4 15 3" xfId="32048" xr:uid="{00000000-0005-0000-0000-0000707C0000}"/>
    <cellStyle name="Output 2 3 4 15 4" xfId="32049" xr:uid="{00000000-0005-0000-0000-0000717C0000}"/>
    <cellStyle name="Output 2 3 4 15 5" xfId="32050" xr:uid="{00000000-0005-0000-0000-0000727C0000}"/>
    <cellStyle name="Output 2 3 4 16" xfId="32051" xr:uid="{00000000-0005-0000-0000-0000737C0000}"/>
    <cellStyle name="Output 2 3 4 16 2" xfId="32052" xr:uid="{00000000-0005-0000-0000-0000747C0000}"/>
    <cellStyle name="Output 2 3 4 16 3" xfId="32053" xr:uid="{00000000-0005-0000-0000-0000757C0000}"/>
    <cellStyle name="Output 2 3 4 16 4" xfId="32054" xr:uid="{00000000-0005-0000-0000-0000767C0000}"/>
    <cellStyle name="Output 2 3 4 16 5" xfId="32055" xr:uid="{00000000-0005-0000-0000-0000777C0000}"/>
    <cellStyle name="Output 2 3 4 17" xfId="32056" xr:uid="{00000000-0005-0000-0000-0000787C0000}"/>
    <cellStyle name="Output 2 3 4 17 2" xfId="32057" xr:uid="{00000000-0005-0000-0000-0000797C0000}"/>
    <cellStyle name="Output 2 3 4 17 3" xfId="32058" xr:uid="{00000000-0005-0000-0000-00007A7C0000}"/>
    <cellStyle name="Output 2 3 4 17 4" xfId="32059" xr:uid="{00000000-0005-0000-0000-00007B7C0000}"/>
    <cellStyle name="Output 2 3 4 17 5" xfId="32060" xr:uid="{00000000-0005-0000-0000-00007C7C0000}"/>
    <cellStyle name="Output 2 3 4 18" xfId="32061" xr:uid="{00000000-0005-0000-0000-00007D7C0000}"/>
    <cellStyle name="Output 2 3 4 18 2" xfId="32062" xr:uid="{00000000-0005-0000-0000-00007E7C0000}"/>
    <cellStyle name="Output 2 3 4 18 3" xfId="32063" xr:uid="{00000000-0005-0000-0000-00007F7C0000}"/>
    <cellStyle name="Output 2 3 4 18 4" xfId="32064" xr:uid="{00000000-0005-0000-0000-0000807C0000}"/>
    <cellStyle name="Output 2 3 4 18 5" xfId="32065" xr:uid="{00000000-0005-0000-0000-0000817C0000}"/>
    <cellStyle name="Output 2 3 4 19" xfId="32066" xr:uid="{00000000-0005-0000-0000-0000827C0000}"/>
    <cellStyle name="Output 2 3 4 2" xfId="32067" xr:uid="{00000000-0005-0000-0000-0000837C0000}"/>
    <cellStyle name="Output 2 3 4 2 10" xfId="32068" xr:uid="{00000000-0005-0000-0000-0000847C0000}"/>
    <cellStyle name="Output 2 3 4 2 10 2" xfId="32069" xr:uid="{00000000-0005-0000-0000-0000857C0000}"/>
    <cellStyle name="Output 2 3 4 2 10 3" xfId="32070" xr:uid="{00000000-0005-0000-0000-0000867C0000}"/>
    <cellStyle name="Output 2 3 4 2 10 4" xfId="32071" xr:uid="{00000000-0005-0000-0000-0000877C0000}"/>
    <cellStyle name="Output 2 3 4 2 10 5" xfId="32072" xr:uid="{00000000-0005-0000-0000-0000887C0000}"/>
    <cellStyle name="Output 2 3 4 2 11" xfId="32073" xr:uid="{00000000-0005-0000-0000-0000897C0000}"/>
    <cellStyle name="Output 2 3 4 2 11 2" xfId="32074" xr:uid="{00000000-0005-0000-0000-00008A7C0000}"/>
    <cellStyle name="Output 2 3 4 2 11 3" xfId="32075" xr:uid="{00000000-0005-0000-0000-00008B7C0000}"/>
    <cellStyle name="Output 2 3 4 2 11 4" xfId="32076" xr:uid="{00000000-0005-0000-0000-00008C7C0000}"/>
    <cellStyle name="Output 2 3 4 2 11 5" xfId="32077" xr:uid="{00000000-0005-0000-0000-00008D7C0000}"/>
    <cellStyle name="Output 2 3 4 2 12" xfId="32078" xr:uid="{00000000-0005-0000-0000-00008E7C0000}"/>
    <cellStyle name="Output 2 3 4 2 12 2" xfId="32079" xr:uid="{00000000-0005-0000-0000-00008F7C0000}"/>
    <cellStyle name="Output 2 3 4 2 12 3" xfId="32080" xr:uid="{00000000-0005-0000-0000-0000907C0000}"/>
    <cellStyle name="Output 2 3 4 2 12 4" xfId="32081" xr:uid="{00000000-0005-0000-0000-0000917C0000}"/>
    <cellStyle name="Output 2 3 4 2 12 5" xfId="32082" xr:uid="{00000000-0005-0000-0000-0000927C0000}"/>
    <cellStyle name="Output 2 3 4 2 13" xfId="32083" xr:uid="{00000000-0005-0000-0000-0000937C0000}"/>
    <cellStyle name="Output 2 3 4 2 13 2" xfId="32084" xr:uid="{00000000-0005-0000-0000-0000947C0000}"/>
    <cellStyle name="Output 2 3 4 2 13 3" xfId="32085" xr:uid="{00000000-0005-0000-0000-0000957C0000}"/>
    <cellStyle name="Output 2 3 4 2 13 4" xfId="32086" xr:uid="{00000000-0005-0000-0000-0000967C0000}"/>
    <cellStyle name="Output 2 3 4 2 13 5" xfId="32087" xr:uid="{00000000-0005-0000-0000-0000977C0000}"/>
    <cellStyle name="Output 2 3 4 2 14" xfId="32088" xr:uid="{00000000-0005-0000-0000-0000987C0000}"/>
    <cellStyle name="Output 2 3 4 2 14 2" xfId="32089" xr:uid="{00000000-0005-0000-0000-0000997C0000}"/>
    <cellStyle name="Output 2 3 4 2 14 3" xfId="32090" xr:uid="{00000000-0005-0000-0000-00009A7C0000}"/>
    <cellStyle name="Output 2 3 4 2 14 4" xfId="32091" xr:uid="{00000000-0005-0000-0000-00009B7C0000}"/>
    <cellStyle name="Output 2 3 4 2 14 5" xfId="32092" xr:uid="{00000000-0005-0000-0000-00009C7C0000}"/>
    <cellStyle name="Output 2 3 4 2 15" xfId="32093" xr:uid="{00000000-0005-0000-0000-00009D7C0000}"/>
    <cellStyle name="Output 2 3 4 2 15 2" xfId="32094" xr:uid="{00000000-0005-0000-0000-00009E7C0000}"/>
    <cellStyle name="Output 2 3 4 2 15 3" xfId="32095" xr:uid="{00000000-0005-0000-0000-00009F7C0000}"/>
    <cellStyle name="Output 2 3 4 2 15 4" xfId="32096" xr:uid="{00000000-0005-0000-0000-0000A07C0000}"/>
    <cellStyle name="Output 2 3 4 2 15 5" xfId="32097" xr:uid="{00000000-0005-0000-0000-0000A17C0000}"/>
    <cellStyle name="Output 2 3 4 2 16" xfId="32098" xr:uid="{00000000-0005-0000-0000-0000A27C0000}"/>
    <cellStyle name="Output 2 3 4 2 16 2" xfId="32099" xr:uid="{00000000-0005-0000-0000-0000A37C0000}"/>
    <cellStyle name="Output 2 3 4 2 16 3" xfId="32100" xr:uid="{00000000-0005-0000-0000-0000A47C0000}"/>
    <cellStyle name="Output 2 3 4 2 16 4" xfId="32101" xr:uid="{00000000-0005-0000-0000-0000A57C0000}"/>
    <cellStyle name="Output 2 3 4 2 16 5" xfId="32102" xr:uid="{00000000-0005-0000-0000-0000A67C0000}"/>
    <cellStyle name="Output 2 3 4 2 17" xfId="32103" xr:uid="{00000000-0005-0000-0000-0000A77C0000}"/>
    <cellStyle name="Output 2 3 4 2 17 2" xfId="32104" xr:uid="{00000000-0005-0000-0000-0000A87C0000}"/>
    <cellStyle name="Output 2 3 4 2 17 3" xfId="32105" xr:uid="{00000000-0005-0000-0000-0000A97C0000}"/>
    <cellStyle name="Output 2 3 4 2 17 4" xfId="32106" xr:uid="{00000000-0005-0000-0000-0000AA7C0000}"/>
    <cellStyle name="Output 2 3 4 2 17 5" xfId="32107" xr:uid="{00000000-0005-0000-0000-0000AB7C0000}"/>
    <cellStyle name="Output 2 3 4 2 18" xfId="32108" xr:uid="{00000000-0005-0000-0000-0000AC7C0000}"/>
    <cellStyle name="Output 2 3 4 2 18 2" xfId="32109" xr:uid="{00000000-0005-0000-0000-0000AD7C0000}"/>
    <cellStyle name="Output 2 3 4 2 18 3" xfId="32110" xr:uid="{00000000-0005-0000-0000-0000AE7C0000}"/>
    <cellStyle name="Output 2 3 4 2 18 4" xfId="32111" xr:uid="{00000000-0005-0000-0000-0000AF7C0000}"/>
    <cellStyle name="Output 2 3 4 2 18 5" xfId="32112" xr:uid="{00000000-0005-0000-0000-0000B07C0000}"/>
    <cellStyle name="Output 2 3 4 2 19" xfId="32113" xr:uid="{00000000-0005-0000-0000-0000B17C0000}"/>
    <cellStyle name="Output 2 3 4 2 2" xfId="32114" xr:uid="{00000000-0005-0000-0000-0000B27C0000}"/>
    <cellStyle name="Output 2 3 4 2 2 2" xfId="32115" xr:uid="{00000000-0005-0000-0000-0000B37C0000}"/>
    <cellStyle name="Output 2 3 4 2 2 2 2" xfId="32116" xr:uid="{00000000-0005-0000-0000-0000B47C0000}"/>
    <cellStyle name="Output 2 3 4 2 2 2 3" xfId="32117" xr:uid="{00000000-0005-0000-0000-0000B57C0000}"/>
    <cellStyle name="Output 2 3 4 2 2 2 4" xfId="32118" xr:uid="{00000000-0005-0000-0000-0000B67C0000}"/>
    <cellStyle name="Output 2 3 4 2 2 2 5" xfId="32119" xr:uid="{00000000-0005-0000-0000-0000B77C0000}"/>
    <cellStyle name="Output 2 3 4 2 2 2 6" xfId="32120" xr:uid="{00000000-0005-0000-0000-0000B87C0000}"/>
    <cellStyle name="Output 2 3 4 2 2 2 7" xfId="32121" xr:uid="{00000000-0005-0000-0000-0000B97C0000}"/>
    <cellStyle name="Output 2 3 4 2 2 3" xfId="32122" xr:uid="{00000000-0005-0000-0000-0000BA7C0000}"/>
    <cellStyle name="Output 2 3 4 2 2 4" xfId="32123" xr:uid="{00000000-0005-0000-0000-0000BB7C0000}"/>
    <cellStyle name="Output 2 3 4 2 2 5" xfId="32124" xr:uid="{00000000-0005-0000-0000-0000BC7C0000}"/>
    <cellStyle name="Output 2 3 4 2 3" xfId="32125" xr:uid="{00000000-0005-0000-0000-0000BD7C0000}"/>
    <cellStyle name="Output 2 3 4 2 3 2" xfId="32126" xr:uid="{00000000-0005-0000-0000-0000BE7C0000}"/>
    <cellStyle name="Output 2 3 4 2 3 2 2" xfId="32127" xr:uid="{00000000-0005-0000-0000-0000BF7C0000}"/>
    <cellStyle name="Output 2 3 4 2 3 2 3" xfId="32128" xr:uid="{00000000-0005-0000-0000-0000C07C0000}"/>
    <cellStyle name="Output 2 3 4 2 3 2 4" xfId="32129" xr:uid="{00000000-0005-0000-0000-0000C17C0000}"/>
    <cellStyle name="Output 2 3 4 2 3 2 5" xfId="32130" xr:uid="{00000000-0005-0000-0000-0000C27C0000}"/>
    <cellStyle name="Output 2 3 4 2 3 2 6" xfId="32131" xr:uid="{00000000-0005-0000-0000-0000C37C0000}"/>
    <cellStyle name="Output 2 3 4 2 3 2 7" xfId="32132" xr:uid="{00000000-0005-0000-0000-0000C47C0000}"/>
    <cellStyle name="Output 2 3 4 2 3 3" xfId="32133" xr:uid="{00000000-0005-0000-0000-0000C57C0000}"/>
    <cellStyle name="Output 2 3 4 2 3 4" xfId="32134" xr:uid="{00000000-0005-0000-0000-0000C67C0000}"/>
    <cellStyle name="Output 2 3 4 2 3 5" xfId="32135" xr:uid="{00000000-0005-0000-0000-0000C77C0000}"/>
    <cellStyle name="Output 2 3 4 2 4" xfId="32136" xr:uid="{00000000-0005-0000-0000-0000C87C0000}"/>
    <cellStyle name="Output 2 3 4 2 4 2" xfId="32137" xr:uid="{00000000-0005-0000-0000-0000C97C0000}"/>
    <cellStyle name="Output 2 3 4 2 4 2 2" xfId="32138" xr:uid="{00000000-0005-0000-0000-0000CA7C0000}"/>
    <cellStyle name="Output 2 3 4 2 4 2 3" xfId="32139" xr:uid="{00000000-0005-0000-0000-0000CB7C0000}"/>
    <cellStyle name="Output 2 3 4 2 4 2 4" xfId="32140" xr:uid="{00000000-0005-0000-0000-0000CC7C0000}"/>
    <cellStyle name="Output 2 3 4 2 4 2 5" xfId="32141" xr:uid="{00000000-0005-0000-0000-0000CD7C0000}"/>
    <cellStyle name="Output 2 3 4 2 4 2 6" xfId="32142" xr:uid="{00000000-0005-0000-0000-0000CE7C0000}"/>
    <cellStyle name="Output 2 3 4 2 4 2 7" xfId="32143" xr:uid="{00000000-0005-0000-0000-0000CF7C0000}"/>
    <cellStyle name="Output 2 3 4 2 4 3" xfId="32144" xr:uid="{00000000-0005-0000-0000-0000D07C0000}"/>
    <cellStyle name="Output 2 3 4 2 4 4" xfId="32145" xr:uid="{00000000-0005-0000-0000-0000D17C0000}"/>
    <cellStyle name="Output 2 3 4 2 4 5" xfId="32146" xr:uid="{00000000-0005-0000-0000-0000D27C0000}"/>
    <cellStyle name="Output 2 3 4 2 5" xfId="32147" xr:uid="{00000000-0005-0000-0000-0000D37C0000}"/>
    <cellStyle name="Output 2 3 4 2 5 2" xfId="32148" xr:uid="{00000000-0005-0000-0000-0000D47C0000}"/>
    <cellStyle name="Output 2 3 4 2 5 3" xfId="32149" xr:uid="{00000000-0005-0000-0000-0000D57C0000}"/>
    <cellStyle name="Output 2 3 4 2 5 4" xfId="32150" xr:uid="{00000000-0005-0000-0000-0000D67C0000}"/>
    <cellStyle name="Output 2 3 4 2 5 5" xfId="32151" xr:uid="{00000000-0005-0000-0000-0000D77C0000}"/>
    <cellStyle name="Output 2 3 4 2 5 6" xfId="32152" xr:uid="{00000000-0005-0000-0000-0000D87C0000}"/>
    <cellStyle name="Output 2 3 4 2 5 7" xfId="32153" xr:uid="{00000000-0005-0000-0000-0000D97C0000}"/>
    <cellStyle name="Output 2 3 4 2 5 8" xfId="32154" xr:uid="{00000000-0005-0000-0000-0000DA7C0000}"/>
    <cellStyle name="Output 2 3 4 2 6" xfId="32155" xr:uid="{00000000-0005-0000-0000-0000DB7C0000}"/>
    <cellStyle name="Output 2 3 4 2 6 2" xfId="32156" xr:uid="{00000000-0005-0000-0000-0000DC7C0000}"/>
    <cellStyle name="Output 2 3 4 2 6 3" xfId="32157" xr:uid="{00000000-0005-0000-0000-0000DD7C0000}"/>
    <cellStyle name="Output 2 3 4 2 6 4" xfId="32158" xr:uid="{00000000-0005-0000-0000-0000DE7C0000}"/>
    <cellStyle name="Output 2 3 4 2 6 5" xfId="32159" xr:uid="{00000000-0005-0000-0000-0000DF7C0000}"/>
    <cellStyle name="Output 2 3 4 2 6 6" xfId="32160" xr:uid="{00000000-0005-0000-0000-0000E07C0000}"/>
    <cellStyle name="Output 2 3 4 2 6 7" xfId="32161" xr:uid="{00000000-0005-0000-0000-0000E17C0000}"/>
    <cellStyle name="Output 2 3 4 2 7" xfId="32162" xr:uid="{00000000-0005-0000-0000-0000E27C0000}"/>
    <cellStyle name="Output 2 3 4 2 7 2" xfId="32163" xr:uid="{00000000-0005-0000-0000-0000E37C0000}"/>
    <cellStyle name="Output 2 3 4 2 7 3" xfId="32164" xr:uid="{00000000-0005-0000-0000-0000E47C0000}"/>
    <cellStyle name="Output 2 3 4 2 7 4" xfId="32165" xr:uid="{00000000-0005-0000-0000-0000E57C0000}"/>
    <cellStyle name="Output 2 3 4 2 7 5" xfId="32166" xr:uid="{00000000-0005-0000-0000-0000E67C0000}"/>
    <cellStyle name="Output 2 3 4 2 8" xfId="32167" xr:uid="{00000000-0005-0000-0000-0000E77C0000}"/>
    <cellStyle name="Output 2 3 4 2 8 2" xfId="32168" xr:uid="{00000000-0005-0000-0000-0000E87C0000}"/>
    <cellStyle name="Output 2 3 4 2 8 3" xfId="32169" xr:uid="{00000000-0005-0000-0000-0000E97C0000}"/>
    <cellStyle name="Output 2 3 4 2 8 4" xfId="32170" xr:uid="{00000000-0005-0000-0000-0000EA7C0000}"/>
    <cellStyle name="Output 2 3 4 2 8 5" xfId="32171" xr:uid="{00000000-0005-0000-0000-0000EB7C0000}"/>
    <cellStyle name="Output 2 3 4 2 9" xfId="32172" xr:uid="{00000000-0005-0000-0000-0000EC7C0000}"/>
    <cellStyle name="Output 2 3 4 2 9 2" xfId="32173" xr:uid="{00000000-0005-0000-0000-0000ED7C0000}"/>
    <cellStyle name="Output 2 3 4 2 9 3" xfId="32174" xr:uid="{00000000-0005-0000-0000-0000EE7C0000}"/>
    <cellStyle name="Output 2 3 4 2 9 4" xfId="32175" xr:uid="{00000000-0005-0000-0000-0000EF7C0000}"/>
    <cellStyle name="Output 2 3 4 2 9 5" xfId="32176" xr:uid="{00000000-0005-0000-0000-0000F07C0000}"/>
    <cellStyle name="Output 2 3 4 3" xfId="32177" xr:uid="{00000000-0005-0000-0000-0000F17C0000}"/>
    <cellStyle name="Output 2 3 4 3 10" xfId="32178" xr:uid="{00000000-0005-0000-0000-0000F27C0000}"/>
    <cellStyle name="Output 2 3 4 3 2" xfId="32179" xr:uid="{00000000-0005-0000-0000-0000F37C0000}"/>
    <cellStyle name="Output 2 3 4 3 2 2" xfId="32180" xr:uid="{00000000-0005-0000-0000-0000F47C0000}"/>
    <cellStyle name="Output 2 3 4 3 2 2 2" xfId="32181" xr:uid="{00000000-0005-0000-0000-0000F57C0000}"/>
    <cellStyle name="Output 2 3 4 3 2 2 3" xfId="32182" xr:uid="{00000000-0005-0000-0000-0000F67C0000}"/>
    <cellStyle name="Output 2 3 4 3 2 2 4" xfId="32183" xr:uid="{00000000-0005-0000-0000-0000F77C0000}"/>
    <cellStyle name="Output 2 3 4 3 2 2 5" xfId="32184" xr:uid="{00000000-0005-0000-0000-0000F87C0000}"/>
    <cellStyle name="Output 2 3 4 3 2 2 6" xfId="32185" xr:uid="{00000000-0005-0000-0000-0000F97C0000}"/>
    <cellStyle name="Output 2 3 4 3 2 2 7" xfId="32186" xr:uid="{00000000-0005-0000-0000-0000FA7C0000}"/>
    <cellStyle name="Output 2 3 4 3 2 3" xfId="32187" xr:uid="{00000000-0005-0000-0000-0000FB7C0000}"/>
    <cellStyle name="Output 2 3 4 3 2 4" xfId="32188" xr:uid="{00000000-0005-0000-0000-0000FC7C0000}"/>
    <cellStyle name="Output 2 3 4 3 3" xfId="32189" xr:uid="{00000000-0005-0000-0000-0000FD7C0000}"/>
    <cellStyle name="Output 2 3 4 3 3 2" xfId="32190" xr:uid="{00000000-0005-0000-0000-0000FE7C0000}"/>
    <cellStyle name="Output 2 3 4 3 3 2 2" xfId="32191" xr:uid="{00000000-0005-0000-0000-0000FF7C0000}"/>
    <cellStyle name="Output 2 3 4 3 3 2 3" xfId="32192" xr:uid="{00000000-0005-0000-0000-0000007D0000}"/>
    <cellStyle name="Output 2 3 4 3 3 2 4" xfId="32193" xr:uid="{00000000-0005-0000-0000-0000017D0000}"/>
    <cellStyle name="Output 2 3 4 3 3 2 5" xfId="32194" xr:uid="{00000000-0005-0000-0000-0000027D0000}"/>
    <cellStyle name="Output 2 3 4 3 3 2 6" xfId="32195" xr:uid="{00000000-0005-0000-0000-0000037D0000}"/>
    <cellStyle name="Output 2 3 4 3 3 2 7" xfId="32196" xr:uid="{00000000-0005-0000-0000-0000047D0000}"/>
    <cellStyle name="Output 2 3 4 3 3 3" xfId="32197" xr:uid="{00000000-0005-0000-0000-0000057D0000}"/>
    <cellStyle name="Output 2 3 4 3 3 4" xfId="32198" xr:uid="{00000000-0005-0000-0000-0000067D0000}"/>
    <cellStyle name="Output 2 3 4 3 4" xfId="32199" xr:uid="{00000000-0005-0000-0000-0000077D0000}"/>
    <cellStyle name="Output 2 3 4 3 4 2" xfId="32200" xr:uid="{00000000-0005-0000-0000-0000087D0000}"/>
    <cellStyle name="Output 2 3 4 3 4 2 2" xfId="32201" xr:uid="{00000000-0005-0000-0000-0000097D0000}"/>
    <cellStyle name="Output 2 3 4 3 4 2 3" xfId="32202" xr:uid="{00000000-0005-0000-0000-00000A7D0000}"/>
    <cellStyle name="Output 2 3 4 3 4 2 4" xfId="32203" xr:uid="{00000000-0005-0000-0000-00000B7D0000}"/>
    <cellStyle name="Output 2 3 4 3 4 2 5" xfId="32204" xr:uid="{00000000-0005-0000-0000-00000C7D0000}"/>
    <cellStyle name="Output 2 3 4 3 4 2 6" xfId="32205" xr:uid="{00000000-0005-0000-0000-00000D7D0000}"/>
    <cellStyle name="Output 2 3 4 3 4 2 7" xfId="32206" xr:uid="{00000000-0005-0000-0000-00000E7D0000}"/>
    <cellStyle name="Output 2 3 4 3 4 3" xfId="32207" xr:uid="{00000000-0005-0000-0000-00000F7D0000}"/>
    <cellStyle name="Output 2 3 4 3 4 4" xfId="32208" xr:uid="{00000000-0005-0000-0000-0000107D0000}"/>
    <cellStyle name="Output 2 3 4 3 5" xfId="32209" xr:uid="{00000000-0005-0000-0000-0000117D0000}"/>
    <cellStyle name="Output 2 3 4 3 5 2" xfId="32210" xr:uid="{00000000-0005-0000-0000-0000127D0000}"/>
    <cellStyle name="Output 2 3 4 3 5 3" xfId="32211" xr:uid="{00000000-0005-0000-0000-0000137D0000}"/>
    <cellStyle name="Output 2 3 4 3 5 4" xfId="32212" xr:uid="{00000000-0005-0000-0000-0000147D0000}"/>
    <cellStyle name="Output 2 3 4 3 5 5" xfId="32213" xr:uid="{00000000-0005-0000-0000-0000157D0000}"/>
    <cellStyle name="Output 2 3 4 3 5 6" xfId="32214" xr:uid="{00000000-0005-0000-0000-0000167D0000}"/>
    <cellStyle name="Output 2 3 4 3 5 7" xfId="32215" xr:uid="{00000000-0005-0000-0000-0000177D0000}"/>
    <cellStyle name="Output 2 3 4 3 5 8" xfId="32216" xr:uid="{00000000-0005-0000-0000-0000187D0000}"/>
    <cellStyle name="Output 2 3 4 3 6" xfId="32217" xr:uid="{00000000-0005-0000-0000-0000197D0000}"/>
    <cellStyle name="Output 2 3 4 3 6 2" xfId="32218" xr:uid="{00000000-0005-0000-0000-00001A7D0000}"/>
    <cellStyle name="Output 2 3 4 3 6 3" xfId="32219" xr:uid="{00000000-0005-0000-0000-00001B7D0000}"/>
    <cellStyle name="Output 2 3 4 3 6 4" xfId="32220" xr:uid="{00000000-0005-0000-0000-00001C7D0000}"/>
    <cellStyle name="Output 2 3 4 3 6 5" xfId="32221" xr:uid="{00000000-0005-0000-0000-00001D7D0000}"/>
    <cellStyle name="Output 2 3 4 3 6 6" xfId="32222" xr:uid="{00000000-0005-0000-0000-00001E7D0000}"/>
    <cellStyle name="Output 2 3 4 3 6 7" xfId="32223" xr:uid="{00000000-0005-0000-0000-00001F7D0000}"/>
    <cellStyle name="Output 2 3 4 3 7" xfId="32224" xr:uid="{00000000-0005-0000-0000-0000207D0000}"/>
    <cellStyle name="Output 2 3 4 3 8" xfId="32225" xr:uid="{00000000-0005-0000-0000-0000217D0000}"/>
    <cellStyle name="Output 2 3 4 3 9" xfId="32226" xr:uid="{00000000-0005-0000-0000-0000227D0000}"/>
    <cellStyle name="Output 2 3 4 4" xfId="32227" xr:uid="{00000000-0005-0000-0000-0000237D0000}"/>
    <cellStyle name="Output 2 3 4 4 2" xfId="32228" xr:uid="{00000000-0005-0000-0000-0000247D0000}"/>
    <cellStyle name="Output 2 3 4 4 2 2" xfId="32229" xr:uid="{00000000-0005-0000-0000-0000257D0000}"/>
    <cellStyle name="Output 2 3 4 4 2 3" xfId="32230" xr:uid="{00000000-0005-0000-0000-0000267D0000}"/>
    <cellStyle name="Output 2 3 4 4 2 4" xfId="32231" xr:uid="{00000000-0005-0000-0000-0000277D0000}"/>
    <cellStyle name="Output 2 3 4 4 2 5" xfId="32232" xr:uid="{00000000-0005-0000-0000-0000287D0000}"/>
    <cellStyle name="Output 2 3 4 4 2 6" xfId="32233" xr:uid="{00000000-0005-0000-0000-0000297D0000}"/>
    <cellStyle name="Output 2 3 4 4 2 7" xfId="32234" xr:uid="{00000000-0005-0000-0000-00002A7D0000}"/>
    <cellStyle name="Output 2 3 4 4 3" xfId="32235" xr:uid="{00000000-0005-0000-0000-00002B7D0000}"/>
    <cellStyle name="Output 2 3 4 4 4" xfId="32236" xr:uid="{00000000-0005-0000-0000-00002C7D0000}"/>
    <cellStyle name="Output 2 3 4 4 5" xfId="32237" xr:uid="{00000000-0005-0000-0000-00002D7D0000}"/>
    <cellStyle name="Output 2 3 4 5" xfId="32238" xr:uid="{00000000-0005-0000-0000-00002E7D0000}"/>
    <cellStyle name="Output 2 3 4 5 2" xfId="32239" xr:uid="{00000000-0005-0000-0000-00002F7D0000}"/>
    <cellStyle name="Output 2 3 4 5 2 2" xfId="32240" xr:uid="{00000000-0005-0000-0000-0000307D0000}"/>
    <cellStyle name="Output 2 3 4 5 2 3" xfId="32241" xr:uid="{00000000-0005-0000-0000-0000317D0000}"/>
    <cellStyle name="Output 2 3 4 5 2 4" xfId="32242" xr:uid="{00000000-0005-0000-0000-0000327D0000}"/>
    <cellStyle name="Output 2 3 4 5 2 5" xfId="32243" xr:uid="{00000000-0005-0000-0000-0000337D0000}"/>
    <cellStyle name="Output 2 3 4 5 2 6" xfId="32244" xr:uid="{00000000-0005-0000-0000-0000347D0000}"/>
    <cellStyle name="Output 2 3 4 5 2 7" xfId="32245" xr:uid="{00000000-0005-0000-0000-0000357D0000}"/>
    <cellStyle name="Output 2 3 4 5 3" xfId="32246" xr:uid="{00000000-0005-0000-0000-0000367D0000}"/>
    <cellStyle name="Output 2 3 4 5 4" xfId="32247" xr:uid="{00000000-0005-0000-0000-0000377D0000}"/>
    <cellStyle name="Output 2 3 4 5 5" xfId="32248" xr:uid="{00000000-0005-0000-0000-0000387D0000}"/>
    <cellStyle name="Output 2 3 4 6" xfId="32249" xr:uid="{00000000-0005-0000-0000-0000397D0000}"/>
    <cellStyle name="Output 2 3 4 6 2" xfId="32250" xr:uid="{00000000-0005-0000-0000-00003A7D0000}"/>
    <cellStyle name="Output 2 3 4 6 2 2" xfId="32251" xr:uid="{00000000-0005-0000-0000-00003B7D0000}"/>
    <cellStyle name="Output 2 3 4 6 2 3" xfId="32252" xr:uid="{00000000-0005-0000-0000-00003C7D0000}"/>
    <cellStyle name="Output 2 3 4 6 2 4" xfId="32253" xr:uid="{00000000-0005-0000-0000-00003D7D0000}"/>
    <cellStyle name="Output 2 3 4 6 2 5" xfId="32254" xr:uid="{00000000-0005-0000-0000-00003E7D0000}"/>
    <cellStyle name="Output 2 3 4 6 2 6" xfId="32255" xr:uid="{00000000-0005-0000-0000-00003F7D0000}"/>
    <cellStyle name="Output 2 3 4 6 2 7" xfId="32256" xr:uid="{00000000-0005-0000-0000-0000407D0000}"/>
    <cellStyle name="Output 2 3 4 6 3" xfId="32257" xr:uid="{00000000-0005-0000-0000-0000417D0000}"/>
    <cellStyle name="Output 2 3 4 6 4" xfId="32258" xr:uid="{00000000-0005-0000-0000-0000427D0000}"/>
    <cellStyle name="Output 2 3 4 6 5" xfId="32259" xr:uid="{00000000-0005-0000-0000-0000437D0000}"/>
    <cellStyle name="Output 2 3 4 7" xfId="32260" xr:uid="{00000000-0005-0000-0000-0000447D0000}"/>
    <cellStyle name="Output 2 3 4 7 2" xfId="32261" xr:uid="{00000000-0005-0000-0000-0000457D0000}"/>
    <cellStyle name="Output 2 3 4 7 2 2" xfId="32262" xr:uid="{00000000-0005-0000-0000-0000467D0000}"/>
    <cellStyle name="Output 2 3 4 7 2 3" xfId="32263" xr:uid="{00000000-0005-0000-0000-0000477D0000}"/>
    <cellStyle name="Output 2 3 4 7 2 4" xfId="32264" xr:uid="{00000000-0005-0000-0000-0000487D0000}"/>
    <cellStyle name="Output 2 3 4 7 2 5" xfId="32265" xr:uid="{00000000-0005-0000-0000-0000497D0000}"/>
    <cellStyle name="Output 2 3 4 7 2 6" xfId="32266" xr:uid="{00000000-0005-0000-0000-00004A7D0000}"/>
    <cellStyle name="Output 2 3 4 7 2 7" xfId="32267" xr:uid="{00000000-0005-0000-0000-00004B7D0000}"/>
    <cellStyle name="Output 2 3 4 7 3" xfId="32268" xr:uid="{00000000-0005-0000-0000-00004C7D0000}"/>
    <cellStyle name="Output 2 3 4 7 4" xfId="32269" xr:uid="{00000000-0005-0000-0000-00004D7D0000}"/>
    <cellStyle name="Output 2 3 4 7 5" xfId="32270" xr:uid="{00000000-0005-0000-0000-00004E7D0000}"/>
    <cellStyle name="Output 2 3 4 8" xfId="32271" xr:uid="{00000000-0005-0000-0000-00004F7D0000}"/>
    <cellStyle name="Output 2 3 4 8 2" xfId="32272" xr:uid="{00000000-0005-0000-0000-0000507D0000}"/>
    <cellStyle name="Output 2 3 4 8 3" xfId="32273" xr:uid="{00000000-0005-0000-0000-0000517D0000}"/>
    <cellStyle name="Output 2 3 4 8 4" xfId="32274" xr:uid="{00000000-0005-0000-0000-0000527D0000}"/>
    <cellStyle name="Output 2 3 4 8 5" xfId="32275" xr:uid="{00000000-0005-0000-0000-0000537D0000}"/>
    <cellStyle name="Output 2 3 4 8 6" xfId="32276" xr:uid="{00000000-0005-0000-0000-0000547D0000}"/>
    <cellStyle name="Output 2 3 4 8 7" xfId="32277" xr:uid="{00000000-0005-0000-0000-0000557D0000}"/>
    <cellStyle name="Output 2 3 4 8 8" xfId="32278" xr:uid="{00000000-0005-0000-0000-0000567D0000}"/>
    <cellStyle name="Output 2 3 4 9" xfId="32279" xr:uid="{00000000-0005-0000-0000-0000577D0000}"/>
    <cellStyle name="Output 2 3 4 9 2" xfId="32280" xr:uid="{00000000-0005-0000-0000-0000587D0000}"/>
    <cellStyle name="Output 2 3 4 9 3" xfId="32281" xr:uid="{00000000-0005-0000-0000-0000597D0000}"/>
    <cellStyle name="Output 2 3 4 9 4" xfId="32282" xr:uid="{00000000-0005-0000-0000-00005A7D0000}"/>
    <cellStyle name="Output 2 3 4 9 5" xfId="32283" xr:uid="{00000000-0005-0000-0000-00005B7D0000}"/>
    <cellStyle name="Output 2 3 4 9 6" xfId="32284" xr:uid="{00000000-0005-0000-0000-00005C7D0000}"/>
    <cellStyle name="Output 2 3 4 9 7" xfId="32285" xr:uid="{00000000-0005-0000-0000-00005D7D0000}"/>
    <cellStyle name="Output 2 3 5" xfId="32286" xr:uid="{00000000-0005-0000-0000-00005E7D0000}"/>
    <cellStyle name="Output 2 3 5 10" xfId="32287" xr:uid="{00000000-0005-0000-0000-00005F7D0000}"/>
    <cellStyle name="Output 2 3 5 10 2" xfId="32288" xr:uid="{00000000-0005-0000-0000-0000607D0000}"/>
    <cellStyle name="Output 2 3 5 10 3" xfId="32289" xr:uid="{00000000-0005-0000-0000-0000617D0000}"/>
    <cellStyle name="Output 2 3 5 10 4" xfId="32290" xr:uid="{00000000-0005-0000-0000-0000627D0000}"/>
    <cellStyle name="Output 2 3 5 10 5" xfId="32291" xr:uid="{00000000-0005-0000-0000-0000637D0000}"/>
    <cellStyle name="Output 2 3 5 11" xfId="32292" xr:uid="{00000000-0005-0000-0000-0000647D0000}"/>
    <cellStyle name="Output 2 3 5 11 2" xfId="32293" xr:uid="{00000000-0005-0000-0000-0000657D0000}"/>
    <cellStyle name="Output 2 3 5 11 3" xfId="32294" xr:uid="{00000000-0005-0000-0000-0000667D0000}"/>
    <cellStyle name="Output 2 3 5 11 4" xfId="32295" xr:uid="{00000000-0005-0000-0000-0000677D0000}"/>
    <cellStyle name="Output 2 3 5 11 5" xfId="32296" xr:uid="{00000000-0005-0000-0000-0000687D0000}"/>
    <cellStyle name="Output 2 3 5 12" xfId="32297" xr:uid="{00000000-0005-0000-0000-0000697D0000}"/>
    <cellStyle name="Output 2 3 5 12 2" xfId="32298" xr:uid="{00000000-0005-0000-0000-00006A7D0000}"/>
    <cellStyle name="Output 2 3 5 12 3" xfId="32299" xr:uid="{00000000-0005-0000-0000-00006B7D0000}"/>
    <cellStyle name="Output 2 3 5 12 4" xfId="32300" xr:uid="{00000000-0005-0000-0000-00006C7D0000}"/>
    <cellStyle name="Output 2 3 5 12 5" xfId="32301" xr:uid="{00000000-0005-0000-0000-00006D7D0000}"/>
    <cellStyle name="Output 2 3 5 13" xfId="32302" xr:uid="{00000000-0005-0000-0000-00006E7D0000}"/>
    <cellStyle name="Output 2 3 5 13 2" xfId="32303" xr:uid="{00000000-0005-0000-0000-00006F7D0000}"/>
    <cellStyle name="Output 2 3 5 13 3" xfId="32304" xr:uid="{00000000-0005-0000-0000-0000707D0000}"/>
    <cellStyle name="Output 2 3 5 13 4" xfId="32305" xr:uid="{00000000-0005-0000-0000-0000717D0000}"/>
    <cellStyle name="Output 2 3 5 13 5" xfId="32306" xr:uid="{00000000-0005-0000-0000-0000727D0000}"/>
    <cellStyle name="Output 2 3 5 14" xfId="32307" xr:uid="{00000000-0005-0000-0000-0000737D0000}"/>
    <cellStyle name="Output 2 3 5 14 2" xfId="32308" xr:uid="{00000000-0005-0000-0000-0000747D0000}"/>
    <cellStyle name="Output 2 3 5 14 3" xfId="32309" xr:uid="{00000000-0005-0000-0000-0000757D0000}"/>
    <cellStyle name="Output 2 3 5 14 4" xfId="32310" xr:uid="{00000000-0005-0000-0000-0000767D0000}"/>
    <cellStyle name="Output 2 3 5 14 5" xfId="32311" xr:uid="{00000000-0005-0000-0000-0000777D0000}"/>
    <cellStyle name="Output 2 3 5 15" xfId="32312" xr:uid="{00000000-0005-0000-0000-0000787D0000}"/>
    <cellStyle name="Output 2 3 5 15 2" xfId="32313" xr:uid="{00000000-0005-0000-0000-0000797D0000}"/>
    <cellStyle name="Output 2 3 5 15 3" xfId="32314" xr:uid="{00000000-0005-0000-0000-00007A7D0000}"/>
    <cellStyle name="Output 2 3 5 15 4" xfId="32315" xr:uid="{00000000-0005-0000-0000-00007B7D0000}"/>
    <cellStyle name="Output 2 3 5 15 5" xfId="32316" xr:uid="{00000000-0005-0000-0000-00007C7D0000}"/>
    <cellStyle name="Output 2 3 5 16" xfId="32317" xr:uid="{00000000-0005-0000-0000-00007D7D0000}"/>
    <cellStyle name="Output 2 3 5 16 2" xfId="32318" xr:uid="{00000000-0005-0000-0000-00007E7D0000}"/>
    <cellStyle name="Output 2 3 5 16 3" xfId="32319" xr:uid="{00000000-0005-0000-0000-00007F7D0000}"/>
    <cellStyle name="Output 2 3 5 16 4" xfId="32320" xr:uid="{00000000-0005-0000-0000-0000807D0000}"/>
    <cellStyle name="Output 2 3 5 16 5" xfId="32321" xr:uid="{00000000-0005-0000-0000-0000817D0000}"/>
    <cellStyle name="Output 2 3 5 17" xfId="32322" xr:uid="{00000000-0005-0000-0000-0000827D0000}"/>
    <cellStyle name="Output 2 3 5 17 2" xfId="32323" xr:uid="{00000000-0005-0000-0000-0000837D0000}"/>
    <cellStyle name="Output 2 3 5 17 3" xfId="32324" xr:uid="{00000000-0005-0000-0000-0000847D0000}"/>
    <cellStyle name="Output 2 3 5 17 4" xfId="32325" xr:uid="{00000000-0005-0000-0000-0000857D0000}"/>
    <cellStyle name="Output 2 3 5 17 5" xfId="32326" xr:uid="{00000000-0005-0000-0000-0000867D0000}"/>
    <cellStyle name="Output 2 3 5 18" xfId="32327" xr:uid="{00000000-0005-0000-0000-0000877D0000}"/>
    <cellStyle name="Output 2 3 5 18 2" xfId="32328" xr:uid="{00000000-0005-0000-0000-0000887D0000}"/>
    <cellStyle name="Output 2 3 5 18 3" xfId="32329" xr:uid="{00000000-0005-0000-0000-0000897D0000}"/>
    <cellStyle name="Output 2 3 5 18 4" xfId="32330" xr:uid="{00000000-0005-0000-0000-00008A7D0000}"/>
    <cellStyle name="Output 2 3 5 18 5" xfId="32331" xr:uid="{00000000-0005-0000-0000-00008B7D0000}"/>
    <cellStyle name="Output 2 3 5 19" xfId="32332" xr:uid="{00000000-0005-0000-0000-00008C7D0000}"/>
    <cellStyle name="Output 2 3 5 2" xfId="32333" xr:uid="{00000000-0005-0000-0000-00008D7D0000}"/>
    <cellStyle name="Output 2 3 5 2 10" xfId="32334" xr:uid="{00000000-0005-0000-0000-00008E7D0000}"/>
    <cellStyle name="Output 2 3 5 2 10 2" xfId="32335" xr:uid="{00000000-0005-0000-0000-00008F7D0000}"/>
    <cellStyle name="Output 2 3 5 2 10 3" xfId="32336" xr:uid="{00000000-0005-0000-0000-0000907D0000}"/>
    <cellStyle name="Output 2 3 5 2 10 4" xfId="32337" xr:uid="{00000000-0005-0000-0000-0000917D0000}"/>
    <cellStyle name="Output 2 3 5 2 10 5" xfId="32338" xr:uid="{00000000-0005-0000-0000-0000927D0000}"/>
    <cellStyle name="Output 2 3 5 2 11" xfId="32339" xr:uid="{00000000-0005-0000-0000-0000937D0000}"/>
    <cellStyle name="Output 2 3 5 2 11 2" xfId="32340" xr:uid="{00000000-0005-0000-0000-0000947D0000}"/>
    <cellStyle name="Output 2 3 5 2 11 3" xfId="32341" xr:uid="{00000000-0005-0000-0000-0000957D0000}"/>
    <cellStyle name="Output 2 3 5 2 11 4" xfId="32342" xr:uid="{00000000-0005-0000-0000-0000967D0000}"/>
    <cellStyle name="Output 2 3 5 2 11 5" xfId="32343" xr:uid="{00000000-0005-0000-0000-0000977D0000}"/>
    <cellStyle name="Output 2 3 5 2 12" xfId="32344" xr:uid="{00000000-0005-0000-0000-0000987D0000}"/>
    <cellStyle name="Output 2 3 5 2 12 2" xfId="32345" xr:uid="{00000000-0005-0000-0000-0000997D0000}"/>
    <cellStyle name="Output 2 3 5 2 12 3" xfId="32346" xr:uid="{00000000-0005-0000-0000-00009A7D0000}"/>
    <cellStyle name="Output 2 3 5 2 12 4" xfId="32347" xr:uid="{00000000-0005-0000-0000-00009B7D0000}"/>
    <cellStyle name="Output 2 3 5 2 12 5" xfId="32348" xr:uid="{00000000-0005-0000-0000-00009C7D0000}"/>
    <cellStyle name="Output 2 3 5 2 13" xfId="32349" xr:uid="{00000000-0005-0000-0000-00009D7D0000}"/>
    <cellStyle name="Output 2 3 5 2 13 2" xfId="32350" xr:uid="{00000000-0005-0000-0000-00009E7D0000}"/>
    <cellStyle name="Output 2 3 5 2 13 3" xfId="32351" xr:uid="{00000000-0005-0000-0000-00009F7D0000}"/>
    <cellStyle name="Output 2 3 5 2 13 4" xfId="32352" xr:uid="{00000000-0005-0000-0000-0000A07D0000}"/>
    <cellStyle name="Output 2 3 5 2 13 5" xfId="32353" xr:uid="{00000000-0005-0000-0000-0000A17D0000}"/>
    <cellStyle name="Output 2 3 5 2 14" xfId="32354" xr:uid="{00000000-0005-0000-0000-0000A27D0000}"/>
    <cellStyle name="Output 2 3 5 2 14 2" xfId="32355" xr:uid="{00000000-0005-0000-0000-0000A37D0000}"/>
    <cellStyle name="Output 2 3 5 2 14 3" xfId="32356" xr:uid="{00000000-0005-0000-0000-0000A47D0000}"/>
    <cellStyle name="Output 2 3 5 2 14 4" xfId="32357" xr:uid="{00000000-0005-0000-0000-0000A57D0000}"/>
    <cellStyle name="Output 2 3 5 2 14 5" xfId="32358" xr:uid="{00000000-0005-0000-0000-0000A67D0000}"/>
    <cellStyle name="Output 2 3 5 2 15" xfId="32359" xr:uid="{00000000-0005-0000-0000-0000A77D0000}"/>
    <cellStyle name="Output 2 3 5 2 15 2" xfId="32360" xr:uid="{00000000-0005-0000-0000-0000A87D0000}"/>
    <cellStyle name="Output 2 3 5 2 15 3" xfId="32361" xr:uid="{00000000-0005-0000-0000-0000A97D0000}"/>
    <cellStyle name="Output 2 3 5 2 15 4" xfId="32362" xr:uid="{00000000-0005-0000-0000-0000AA7D0000}"/>
    <cellStyle name="Output 2 3 5 2 15 5" xfId="32363" xr:uid="{00000000-0005-0000-0000-0000AB7D0000}"/>
    <cellStyle name="Output 2 3 5 2 16" xfId="32364" xr:uid="{00000000-0005-0000-0000-0000AC7D0000}"/>
    <cellStyle name="Output 2 3 5 2 16 2" xfId="32365" xr:uid="{00000000-0005-0000-0000-0000AD7D0000}"/>
    <cellStyle name="Output 2 3 5 2 16 3" xfId="32366" xr:uid="{00000000-0005-0000-0000-0000AE7D0000}"/>
    <cellStyle name="Output 2 3 5 2 16 4" xfId="32367" xr:uid="{00000000-0005-0000-0000-0000AF7D0000}"/>
    <cellStyle name="Output 2 3 5 2 16 5" xfId="32368" xr:uid="{00000000-0005-0000-0000-0000B07D0000}"/>
    <cellStyle name="Output 2 3 5 2 17" xfId="32369" xr:uid="{00000000-0005-0000-0000-0000B17D0000}"/>
    <cellStyle name="Output 2 3 5 2 17 2" xfId="32370" xr:uid="{00000000-0005-0000-0000-0000B27D0000}"/>
    <cellStyle name="Output 2 3 5 2 17 3" xfId="32371" xr:uid="{00000000-0005-0000-0000-0000B37D0000}"/>
    <cellStyle name="Output 2 3 5 2 17 4" xfId="32372" xr:uid="{00000000-0005-0000-0000-0000B47D0000}"/>
    <cellStyle name="Output 2 3 5 2 17 5" xfId="32373" xr:uid="{00000000-0005-0000-0000-0000B57D0000}"/>
    <cellStyle name="Output 2 3 5 2 18" xfId="32374" xr:uid="{00000000-0005-0000-0000-0000B67D0000}"/>
    <cellStyle name="Output 2 3 5 2 18 2" xfId="32375" xr:uid="{00000000-0005-0000-0000-0000B77D0000}"/>
    <cellStyle name="Output 2 3 5 2 18 3" xfId="32376" xr:uid="{00000000-0005-0000-0000-0000B87D0000}"/>
    <cellStyle name="Output 2 3 5 2 18 4" xfId="32377" xr:uid="{00000000-0005-0000-0000-0000B97D0000}"/>
    <cellStyle name="Output 2 3 5 2 18 5" xfId="32378" xr:uid="{00000000-0005-0000-0000-0000BA7D0000}"/>
    <cellStyle name="Output 2 3 5 2 19" xfId="32379" xr:uid="{00000000-0005-0000-0000-0000BB7D0000}"/>
    <cellStyle name="Output 2 3 5 2 2" xfId="32380" xr:uid="{00000000-0005-0000-0000-0000BC7D0000}"/>
    <cellStyle name="Output 2 3 5 2 2 2" xfId="32381" xr:uid="{00000000-0005-0000-0000-0000BD7D0000}"/>
    <cellStyle name="Output 2 3 5 2 2 2 2" xfId="32382" xr:uid="{00000000-0005-0000-0000-0000BE7D0000}"/>
    <cellStyle name="Output 2 3 5 2 2 2 3" xfId="32383" xr:uid="{00000000-0005-0000-0000-0000BF7D0000}"/>
    <cellStyle name="Output 2 3 5 2 2 2 4" xfId="32384" xr:uid="{00000000-0005-0000-0000-0000C07D0000}"/>
    <cellStyle name="Output 2 3 5 2 2 2 5" xfId="32385" xr:uid="{00000000-0005-0000-0000-0000C17D0000}"/>
    <cellStyle name="Output 2 3 5 2 2 2 6" xfId="32386" xr:uid="{00000000-0005-0000-0000-0000C27D0000}"/>
    <cellStyle name="Output 2 3 5 2 2 2 7" xfId="32387" xr:uid="{00000000-0005-0000-0000-0000C37D0000}"/>
    <cellStyle name="Output 2 3 5 2 2 3" xfId="32388" xr:uid="{00000000-0005-0000-0000-0000C47D0000}"/>
    <cellStyle name="Output 2 3 5 2 2 4" xfId="32389" xr:uid="{00000000-0005-0000-0000-0000C57D0000}"/>
    <cellStyle name="Output 2 3 5 2 2 5" xfId="32390" xr:uid="{00000000-0005-0000-0000-0000C67D0000}"/>
    <cellStyle name="Output 2 3 5 2 3" xfId="32391" xr:uid="{00000000-0005-0000-0000-0000C77D0000}"/>
    <cellStyle name="Output 2 3 5 2 3 2" xfId="32392" xr:uid="{00000000-0005-0000-0000-0000C87D0000}"/>
    <cellStyle name="Output 2 3 5 2 3 2 2" xfId="32393" xr:uid="{00000000-0005-0000-0000-0000C97D0000}"/>
    <cellStyle name="Output 2 3 5 2 3 2 3" xfId="32394" xr:uid="{00000000-0005-0000-0000-0000CA7D0000}"/>
    <cellStyle name="Output 2 3 5 2 3 2 4" xfId="32395" xr:uid="{00000000-0005-0000-0000-0000CB7D0000}"/>
    <cellStyle name="Output 2 3 5 2 3 2 5" xfId="32396" xr:uid="{00000000-0005-0000-0000-0000CC7D0000}"/>
    <cellStyle name="Output 2 3 5 2 3 2 6" xfId="32397" xr:uid="{00000000-0005-0000-0000-0000CD7D0000}"/>
    <cellStyle name="Output 2 3 5 2 3 2 7" xfId="32398" xr:uid="{00000000-0005-0000-0000-0000CE7D0000}"/>
    <cellStyle name="Output 2 3 5 2 3 3" xfId="32399" xr:uid="{00000000-0005-0000-0000-0000CF7D0000}"/>
    <cellStyle name="Output 2 3 5 2 3 4" xfId="32400" xr:uid="{00000000-0005-0000-0000-0000D07D0000}"/>
    <cellStyle name="Output 2 3 5 2 3 5" xfId="32401" xr:uid="{00000000-0005-0000-0000-0000D17D0000}"/>
    <cellStyle name="Output 2 3 5 2 4" xfId="32402" xr:uid="{00000000-0005-0000-0000-0000D27D0000}"/>
    <cellStyle name="Output 2 3 5 2 4 2" xfId="32403" xr:uid="{00000000-0005-0000-0000-0000D37D0000}"/>
    <cellStyle name="Output 2 3 5 2 4 2 2" xfId="32404" xr:uid="{00000000-0005-0000-0000-0000D47D0000}"/>
    <cellStyle name="Output 2 3 5 2 4 2 3" xfId="32405" xr:uid="{00000000-0005-0000-0000-0000D57D0000}"/>
    <cellStyle name="Output 2 3 5 2 4 2 4" xfId="32406" xr:uid="{00000000-0005-0000-0000-0000D67D0000}"/>
    <cellStyle name="Output 2 3 5 2 4 2 5" xfId="32407" xr:uid="{00000000-0005-0000-0000-0000D77D0000}"/>
    <cellStyle name="Output 2 3 5 2 4 2 6" xfId="32408" xr:uid="{00000000-0005-0000-0000-0000D87D0000}"/>
    <cellStyle name="Output 2 3 5 2 4 2 7" xfId="32409" xr:uid="{00000000-0005-0000-0000-0000D97D0000}"/>
    <cellStyle name="Output 2 3 5 2 4 3" xfId="32410" xr:uid="{00000000-0005-0000-0000-0000DA7D0000}"/>
    <cellStyle name="Output 2 3 5 2 4 4" xfId="32411" xr:uid="{00000000-0005-0000-0000-0000DB7D0000}"/>
    <cellStyle name="Output 2 3 5 2 4 5" xfId="32412" xr:uid="{00000000-0005-0000-0000-0000DC7D0000}"/>
    <cellStyle name="Output 2 3 5 2 5" xfId="32413" xr:uid="{00000000-0005-0000-0000-0000DD7D0000}"/>
    <cellStyle name="Output 2 3 5 2 5 2" xfId="32414" xr:uid="{00000000-0005-0000-0000-0000DE7D0000}"/>
    <cellStyle name="Output 2 3 5 2 5 3" xfId="32415" xr:uid="{00000000-0005-0000-0000-0000DF7D0000}"/>
    <cellStyle name="Output 2 3 5 2 5 4" xfId="32416" xr:uid="{00000000-0005-0000-0000-0000E07D0000}"/>
    <cellStyle name="Output 2 3 5 2 5 5" xfId="32417" xr:uid="{00000000-0005-0000-0000-0000E17D0000}"/>
    <cellStyle name="Output 2 3 5 2 5 6" xfId="32418" xr:uid="{00000000-0005-0000-0000-0000E27D0000}"/>
    <cellStyle name="Output 2 3 5 2 5 7" xfId="32419" xr:uid="{00000000-0005-0000-0000-0000E37D0000}"/>
    <cellStyle name="Output 2 3 5 2 5 8" xfId="32420" xr:uid="{00000000-0005-0000-0000-0000E47D0000}"/>
    <cellStyle name="Output 2 3 5 2 6" xfId="32421" xr:uid="{00000000-0005-0000-0000-0000E57D0000}"/>
    <cellStyle name="Output 2 3 5 2 6 2" xfId="32422" xr:uid="{00000000-0005-0000-0000-0000E67D0000}"/>
    <cellStyle name="Output 2 3 5 2 6 3" xfId="32423" xr:uid="{00000000-0005-0000-0000-0000E77D0000}"/>
    <cellStyle name="Output 2 3 5 2 6 4" xfId="32424" xr:uid="{00000000-0005-0000-0000-0000E87D0000}"/>
    <cellStyle name="Output 2 3 5 2 6 5" xfId="32425" xr:uid="{00000000-0005-0000-0000-0000E97D0000}"/>
    <cellStyle name="Output 2 3 5 2 6 6" xfId="32426" xr:uid="{00000000-0005-0000-0000-0000EA7D0000}"/>
    <cellStyle name="Output 2 3 5 2 6 7" xfId="32427" xr:uid="{00000000-0005-0000-0000-0000EB7D0000}"/>
    <cellStyle name="Output 2 3 5 2 7" xfId="32428" xr:uid="{00000000-0005-0000-0000-0000EC7D0000}"/>
    <cellStyle name="Output 2 3 5 2 7 2" xfId="32429" xr:uid="{00000000-0005-0000-0000-0000ED7D0000}"/>
    <cellStyle name="Output 2 3 5 2 7 3" xfId="32430" xr:uid="{00000000-0005-0000-0000-0000EE7D0000}"/>
    <cellStyle name="Output 2 3 5 2 7 4" xfId="32431" xr:uid="{00000000-0005-0000-0000-0000EF7D0000}"/>
    <cellStyle name="Output 2 3 5 2 7 5" xfId="32432" xr:uid="{00000000-0005-0000-0000-0000F07D0000}"/>
    <cellStyle name="Output 2 3 5 2 8" xfId="32433" xr:uid="{00000000-0005-0000-0000-0000F17D0000}"/>
    <cellStyle name="Output 2 3 5 2 8 2" xfId="32434" xr:uid="{00000000-0005-0000-0000-0000F27D0000}"/>
    <cellStyle name="Output 2 3 5 2 8 3" xfId="32435" xr:uid="{00000000-0005-0000-0000-0000F37D0000}"/>
    <cellStyle name="Output 2 3 5 2 8 4" xfId="32436" xr:uid="{00000000-0005-0000-0000-0000F47D0000}"/>
    <cellStyle name="Output 2 3 5 2 8 5" xfId="32437" xr:uid="{00000000-0005-0000-0000-0000F57D0000}"/>
    <cellStyle name="Output 2 3 5 2 9" xfId="32438" xr:uid="{00000000-0005-0000-0000-0000F67D0000}"/>
    <cellStyle name="Output 2 3 5 2 9 2" xfId="32439" xr:uid="{00000000-0005-0000-0000-0000F77D0000}"/>
    <cellStyle name="Output 2 3 5 2 9 3" xfId="32440" xr:uid="{00000000-0005-0000-0000-0000F87D0000}"/>
    <cellStyle name="Output 2 3 5 2 9 4" xfId="32441" xr:uid="{00000000-0005-0000-0000-0000F97D0000}"/>
    <cellStyle name="Output 2 3 5 2 9 5" xfId="32442" xr:uid="{00000000-0005-0000-0000-0000FA7D0000}"/>
    <cellStyle name="Output 2 3 5 3" xfId="32443" xr:uid="{00000000-0005-0000-0000-0000FB7D0000}"/>
    <cellStyle name="Output 2 3 5 3 10" xfId="32444" xr:uid="{00000000-0005-0000-0000-0000FC7D0000}"/>
    <cellStyle name="Output 2 3 5 3 2" xfId="32445" xr:uid="{00000000-0005-0000-0000-0000FD7D0000}"/>
    <cellStyle name="Output 2 3 5 3 2 2" xfId="32446" xr:uid="{00000000-0005-0000-0000-0000FE7D0000}"/>
    <cellStyle name="Output 2 3 5 3 2 2 2" xfId="32447" xr:uid="{00000000-0005-0000-0000-0000FF7D0000}"/>
    <cellStyle name="Output 2 3 5 3 2 2 3" xfId="32448" xr:uid="{00000000-0005-0000-0000-0000007E0000}"/>
    <cellStyle name="Output 2 3 5 3 2 2 4" xfId="32449" xr:uid="{00000000-0005-0000-0000-0000017E0000}"/>
    <cellStyle name="Output 2 3 5 3 2 2 5" xfId="32450" xr:uid="{00000000-0005-0000-0000-0000027E0000}"/>
    <cellStyle name="Output 2 3 5 3 2 2 6" xfId="32451" xr:uid="{00000000-0005-0000-0000-0000037E0000}"/>
    <cellStyle name="Output 2 3 5 3 2 2 7" xfId="32452" xr:uid="{00000000-0005-0000-0000-0000047E0000}"/>
    <cellStyle name="Output 2 3 5 3 2 3" xfId="32453" xr:uid="{00000000-0005-0000-0000-0000057E0000}"/>
    <cellStyle name="Output 2 3 5 3 2 4" xfId="32454" xr:uid="{00000000-0005-0000-0000-0000067E0000}"/>
    <cellStyle name="Output 2 3 5 3 3" xfId="32455" xr:uid="{00000000-0005-0000-0000-0000077E0000}"/>
    <cellStyle name="Output 2 3 5 3 3 2" xfId="32456" xr:uid="{00000000-0005-0000-0000-0000087E0000}"/>
    <cellStyle name="Output 2 3 5 3 3 2 2" xfId="32457" xr:uid="{00000000-0005-0000-0000-0000097E0000}"/>
    <cellStyle name="Output 2 3 5 3 3 2 3" xfId="32458" xr:uid="{00000000-0005-0000-0000-00000A7E0000}"/>
    <cellStyle name="Output 2 3 5 3 3 2 4" xfId="32459" xr:uid="{00000000-0005-0000-0000-00000B7E0000}"/>
    <cellStyle name="Output 2 3 5 3 3 2 5" xfId="32460" xr:uid="{00000000-0005-0000-0000-00000C7E0000}"/>
    <cellStyle name="Output 2 3 5 3 3 2 6" xfId="32461" xr:uid="{00000000-0005-0000-0000-00000D7E0000}"/>
    <cellStyle name="Output 2 3 5 3 3 2 7" xfId="32462" xr:uid="{00000000-0005-0000-0000-00000E7E0000}"/>
    <cellStyle name="Output 2 3 5 3 3 3" xfId="32463" xr:uid="{00000000-0005-0000-0000-00000F7E0000}"/>
    <cellStyle name="Output 2 3 5 3 3 4" xfId="32464" xr:uid="{00000000-0005-0000-0000-0000107E0000}"/>
    <cellStyle name="Output 2 3 5 3 4" xfId="32465" xr:uid="{00000000-0005-0000-0000-0000117E0000}"/>
    <cellStyle name="Output 2 3 5 3 4 2" xfId="32466" xr:uid="{00000000-0005-0000-0000-0000127E0000}"/>
    <cellStyle name="Output 2 3 5 3 4 2 2" xfId="32467" xr:uid="{00000000-0005-0000-0000-0000137E0000}"/>
    <cellStyle name="Output 2 3 5 3 4 2 3" xfId="32468" xr:uid="{00000000-0005-0000-0000-0000147E0000}"/>
    <cellStyle name="Output 2 3 5 3 4 2 4" xfId="32469" xr:uid="{00000000-0005-0000-0000-0000157E0000}"/>
    <cellStyle name="Output 2 3 5 3 4 2 5" xfId="32470" xr:uid="{00000000-0005-0000-0000-0000167E0000}"/>
    <cellStyle name="Output 2 3 5 3 4 2 6" xfId="32471" xr:uid="{00000000-0005-0000-0000-0000177E0000}"/>
    <cellStyle name="Output 2 3 5 3 4 2 7" xfId="32472" xr:uid="{00000000-0005-0000-0000-0000187E0000}"/>
    <cellStyle name="Output 2 3 5 3 4 3" xfId="32473" xr:uid="{00000000-0005-0000-0000-0000197E0000}"/>
    <cellStyle name="Output 2 3 5 3 4 4" xfId="32474" xr:uid="{00000000-0005-0000-0000-00001A7E0000}"/>
    <cellStyle name="Output 2 3 5 3 5" xfId="32475" xr:uid="{00000000-0005-0000-0000-00001B7E0000}"/>
    <cellStyle name="Output 2 3 5 3 5 2" xfId="32476" xr:uid="{00000000-0005-0000-0000-00001C7E0000}"/>
    <cellStyle name="Output 2 3 5 3 5 3" xfId="32477" xr:uid="{00000000-0005-0000-0000-00001D7E0000}"/>
    <cellStyle name="Output 2 3 5 3 5 4" xfId="32478" xr:uid="{00000000-0005-0000-0000-00001E7E0000}"/>
    <cellStyle name="Output 2 3 5 3 5 5" xfId="32479" xr:uid="{00000000-0005-0000-0000-00001F7E0000}"/>
    <cellStyle name="Output 2 3 5 3 5 6" xfId="32480" xr:uid="{00000000-0005-0000-0000-0000207E0000}"/>
    <cellStyle name="Output 2 3 5 3 5 7" xfId="32481" xr:uid="{00000000-0005-0000-0000-0000217E0000}"/>
    <cellStyle name="Output 2 3 5 3 5 8" xfId="32482" xr:uid="{00000000-0005-0000-0000-0000227E0000}"/>
    <cellStyle name="Output 2 3 5 3 6" xfId="32483" xr:uid="{00000000-0005-0000-0000-0000237E0000}"/>
    <cellStyle name="Output 2 3 5 3 6 2" xfId="32484" xr:uid="{00000000-0005-0000-0000-0000247E0000}"/>
    <cellStyle name="Output 2 3 5 3 6 3" xfId="32485" xr:uid="{00000000-0005-0000-0000-0000257E0000}"/>
    <cellStyle name="Output 2 3 5 3 6 4" xfId="32486" xr:uid="{00000000-0005-0000-0000-0000267E0000}"/>
    <cellStyle name="Output 2 3 5 3 6 5" xfId="32487" xr:uid="{00000000-0005-0000-0000-0000277E0000}"/>
    <cellStyle name="Output 2 3 5 3 6 6" xfId="32488" xr:uid="{00000000-0005-0000-0000-0000287E0000}"/>
    <cellStyle name="Output 2 3 5 3 6 7" xfId="32489" xr:uid="{00000000-0005-0000-0000-0000297E0000}"/>
    <cellStyle name="Output 2 3 5 3 7" xfId="32490" xr:uid="{00000000-0005-0000-0000-00002A7E0000}"/>
    <cellStyle name="Output 2 3 5 3 8" xfId="32491" xr:uid="{00000000-0005-0000-0000-00002B7E0000}"/>
    <cellStyle name="Output 2 3 5 3 9" xfId="32492" xr:uid="{00000000-0005-0000-0000-00002C7E0000}"/>
    <cellStyle name="Output 2 3 5 4" xfId="32493" xr:uid="{00000000-0005-0000-0000-00002D7E0000}"/>
    <cellStyle name="Output 2 3 5 4 2" xfId="32494" xr:uid="{00000000-0005-0000-0000-00002E7E0000}"/>
    <cellStyle name="Output 2 3 5 4 2 2" xfId="32495" xr:uid="{00000000-0005-0000-0000-00002F7E0000}"/>
    <cellStyle name="Output 2 3 5 4 2 3" xfId="32496" xr:uid="{00000000-0005-0000-0000-0000307E0000}"/>
    <cellStyle name="Output 2 3 5 4 2 4" xfId="32497" xr:uid="{00000000-0005-0000-0000-0000317E0000}"/>
    <cellStyle name="Output 2 3 5 4 2 5" xfId="32498" xr:uid="{00000000-0005-0000-0000-0000327E0000}"/>
    <cellStyle name="Output 2 3 5 4 2 6" xfId="32499" xr:uid="{00000000-0005-0000-0000-0000337E0000}"/>
    <cellStyle name="Output 2 3 5 4 2 7" xfId="32500" xr:uid="{00000000-0005-0000-0000-0000347E0000}"/>
    <cellStyle name="Output 2 3 5 4 3" xfId="32501" xr:uid="{00000000-0005-0000-0000-0000357E0000}"/>
    <cellStyle name="Output 2 3 5 4 4" xfId="32502" xr:uid="{00000000-0005-0000-0000-0000367E0000}"/>
    <cellStyle name="Output 2 3 5 4 5" xfId="32503" xr:uid="{00000000-0005-0000-0000-0000377E0000}"/>
    <cellStyle name="Output 2 3 5 5" xfId="32504" xr:uid="{00000000-0005-0000-0000-0000387E0000}"/>
    <cellStyle name="Output 2 3 5 5 2" xfId="32505" xr:uid="{00000000-0005-0000-0000-0000397E0000}"/>
    <cellStyle name="Output 2 3 5 5 2 2" xfId="32506" xr:uid="{00000000-0005-0000-0000-00003A7E0000}"/>
    <cellStyle name="Output 2 3 5 5 2 3" xfId="32507" xr:uid="{00000000-0005-0000-0000-00003B7E0000}"/>
    <cellStyle name="Output 2 3 5 5 2 4" xfId="32508" xr:uid="{00000000-0005-0000-0000-00003C7E0000}"/>
    <cellStyle name="Output 2 3 5 5 2 5" xfId="32509" xr:uid="{00000000-0005-0000-0000-00003D7E0000}"/>
    <cellStyle name="Output 2 3 5 5 2 6" xfId="32510" xr:uid="{00000000-0005-0000-0000-00003E7E0000}"/>
    <cellStyle name="Output 2 3 5 5 2 7" xfId="32511" xr:uid="{00000000-0005-0000-0000-00003F7E0000}"/>
    <cellStyle name="Output 2 3 5 5 3" xfId="32512" xr:uid="{00000000-0005-0000-0000-0000407E0000}"/>
    <cellStyle name="Output 2 3 5 5 4" xfId="32513" xr:uid="{00000000-0005-0000-0000-0000417E0000}"/>
    <cellStyle name="Output 2 3 5 5 5" xfId="32514" xr:uid="{00000000-0005-0000-0000-0000427E0000}"/>
    <cellStyle name="Output 2 3 5 6" xfId="32515" xr:uid="{00000000-0005-0000-0000-0000437E0000}"/>
    <cellStyle name="Output 2 3 5 6 2" xfId="32516" xr:uid="{00000000-0005-0000-0000-0000447E0000}"/>
    <cellStyle name="Output 2 3 5 6 2 2" xfId="32517" xr:uid="{00000000-0005-0000-0000-0000457E0000}"/>
    <cellStyle name="Output 2 3 5 6 2 3" xfId="32518" xr:uid="{00000000-0005-0000-0000-0000467E0000}"/>
    <cellStyle name="Output 2 3 5 6 2 4" xfId="32519" xr:uid="{00000000-0005-0000-0000-0000477E0000}"/>
    <cellStyle name="Output 2 3 5 6 2 5" xfId="32520" xr:uid="{00000000-0005-0000-0000-0000487E0000}"/>
    <cellStyle name="Output 2 3 5 6 2 6" xfId="32521" xr:uid="{00000000-0005-0000-0000-0000497E0000}"/>
    <cellStyle name="Output 2 3 5 6 2 7" xfId="32522" xr:uid="{00000000-0005-0000-0000-00004A7E0000}"/>
    <cellStyle name="Output 2 3 5 6 3" xfId="32523" xr:uid="{00000000-0005-0000-0000-00004B7E0000}"/>
    <cellStyle name="Output 2 3 5 6 4" xfId="32524" xr:uid="{00000000-0005-0000-0000-00004C7E0000}"/>
    <cellStyle name="Output 2 3 5 6 5" xfId="32525" xr:uid="{00000000-0005-0000-0000-00004D7E0000}"/>
    <cellStyle name="Output 2 3 5 7" xfId="32526" xr:uid="{00000000-0005-0000-0000-00004E7E0000}"/>
    <cellStyle name="Output 2 3 5 7 2" xfId="32527" xr:uid="{00000000-0005-0000-0000-00004F7E0000}"/>
    <cellStyle name="Output 2 3 5 7 2 2" xfId="32528" xr:uid="{00000000-0005-0000-0000-0000507E0000}"/>
    <cellStyle name="Output 2 3 5 7 2 3" xfId="32529" xr:uid="{00000000-0005-0000-0000-0000517E0000}"/>
    <cellStyle name="Output 2 3 5 7 2 4" xfId="32530" xr:uid="{00000000-0005-0000-0000-0000527E0000}"/>
    <cellStyle name="Output 2 3 5 7 2 5" xfId="32531" xr:uid="{00000000-0005-0000-0000-0000537E0000}"/>
    <cellStyle name="Output 2 3 5 7 2 6" xfId="32532" xr:uid="{00000000-0005-0000-0000-0000547E0000}"/>
    <cellStyle name="Output 2 3 5 7 2 7" xfId="32533" xr:uid="{00000000-0005-0000-0000-0000557E0000}"/>
    <cellStyle name="Output 2 3 5 7 3" xfId="32534" xr:uid="{00000000-0005-0000-0000-0000567E0000}"/>
    <cellStyle name="Output 2 3 5 7 4" xfId="32535" xr:uid="{00000000-0005-0000-0000-0000577E0000}"/>
    <cellStyle name="Output 2 3 5 7 5" xfId="32536" xr:uid="{00000000-0005-0000-0000-0000587E0000}"/>
    <cellStyle name="Output 2 3 5 8" xfId="32537" xr:uid="{00000000-0005-0000-0000-0000597E0000}"/>
    <cellStyle name="Output 2 3 5 8 2" xfId="32538" xr:uid="{00000000-0005-0000-0000-00005A7E0000}"/>
    <cellStyle name="Output 2 3 5 8 3" xfId="32539" xr:uid="{00000000-0005-0000-0000-00005B7E0000}"/>
    <cellStyle name="Output 2 3 5 8 4" xfId="32540" xr:uid="{00000000-0005-0000-0000-00005C7E0000}"/>
    <cellStyle name="Output 2 3 5 8 5" xfId="32541" xr:uid="{00000000-0005-0000-0000-00005D7E0000}"/>
    <cellStyle name="Output 2 3 5 8 6" xfId="32542" xr:uid="{00000000-0005-0000-0000-00005E7E0000}"/>
    <cellStyle name="Output 2 3 5 8 7" xfId="32543" xr:uid="{00000000-0005-0000-0000-00005F7E0000}"/>
    <cellStyle name="Output 2 3 5 8 8" xfId="32544" xr:uid="{00000000-0005-0000-0000-0000607E0000}"/>
    <cellStyle name="Output 2 3 5 9" xfId="32545" xr:uid="{00000000-0005-0000-0000-0000617E0000}"/>
    <cellStyle name="Output 2 3 5 9 2" xfId="32546" xr:uid="{00000000-0005-0000-0000-0000627E0000}"/>
    <cellStyle name="Output 2 3 5 9 3" xfId="32547" xr:uid="{00000000-0005-0000-0000-0000637E0000}"/>
    <cellStyle name="Output 2 3 5 9 4" xfId="32548" xr:uid="{00000000-0005-0000-0000-0000647E0000}"/>
    <cellStyle name="Output 2 3 5 9 5" xfId="32549" xr:uid="{00000000-0005-0000-0000-0000657E0000}"/>
    <cellStyle name="Output 2 3 5 9 6" xfId="32550" xr:uid="{00000000-0005-0000-0000-0000667E0000}"/>
    <cellStyle name="Output 2 3 5 9 7" xfId="32551" xr:uid="{00000000-0005-0000-0000-0000677E0000}"/>
    <cellStyle name="Output 2 3 6" xfId="32552" xr:uid="{00000000-0005-0000-0000-0000687E0000}"/>
    <cellStyle name="Output 2 3 6 10" xfId="32553" xr:uid="{00000000-0005-0000-0000-0000697E0000}"/>
    <cellStyle name="Output 2 3 6 10 2" xfId="32554" xr:uid="{00000000-0005-0000-0000-00006A7E0000}"/>
    <cellStyle name="Output 2 3 6 10 3" xfId="32555" xr:uid="{00000000-0005-0000-0000-00006B7E0000}"/>
    <cellStyle name="Output 2 3 6 10 4" xfId="32556" xr:uid="{00000000-0005-0000-0000-00006C7E0000}"/>
    <cellStyle name="Output 2 3 6 10 5" xfId="32557" xr:uid="{00000000-0005-0000-0000-00006D7E0000}"/>
    <cellStyle name="Output 2 3 6 11" xfId="32558" xr:uid="{00000000-0005-0000-0000-00006E7E0000}"/>
    <cellStyle name="Output 2 3 6 11 2" xfId="32559" xr:uid="{00000000-0005-0000-0000-00006F7E0000}"/>
    <cellStyle name="Output 2 3 6 11 3" xfId="32560" xr:uid="{00000000-0005-0000-0000-0000707E0000}"/>
    <cellStyle name="Output 2 3 6 11 4" xfId="32561" xr:uid="{00000000-0005-0000-0000-0000717E0000}"/>
    <cellStyle name="Output 2 3 6 11 5" xfId="32562" xr:uid="{00000000-0005-0000-0000-0000727E0000}"/>
    <cellStyle name="Output 2 3 6 12" xfId="32563" xr:uid="{00000000-0005-0000-0000-0000737E0000}"/>
    <cellStyle name="Output 2 3 6 12 2" xfId="32564" xr:uid="{00000000-0005-0000-0000-0000747E0000}"/>
    <cellStyle name="Output 2 3 6 12 3" xfId="32565" xr:uid="{00000000-0005-0000-0000-0000757E0000}"/>
    <cellStyle name="Output 2 3 6 12 4" xfId="32566" xr:uid="{00000000-0005-0000-0000-0000767E0000}"/>
    <cellStyle name="Output 2 3 6 12 5" xfId="32567" xr:uid="{00000000-0005-0000-0000-0000777E0000}"/>
    <cellStyle name="Output 2 3 6 13" xfId="32568" xr:uid="{00000000-0005-0000-0000-0000787E0000}"/>
    <cellStyle name="Output 2 3 6 13 2" xfId="32569" xr:uid="{00000000-0005-0000-0000-0000797E0000}"/>
    <cellStyle name="Output 2 3 6 13 3" xfId="32570" xr:uid="{00000000-0005-0000-0000-00007A7E0000}"/>
    <cellStyle name="Output 2 3 6 13 4" xfId="32571" xr:uid="{00000000-0005-0000-0000-00007B7E0000}"/>
    <cellStyle name="Output 2 3 6 13 5" xfId="32572" xr:uid="{00000000-0005-0000-0000-00007C7E0000}"/>
    <cellStyle name="Output 2 3 6 14" xfId="32573" xr:uid="{00000000-0005-0000-0000-00007D7E0000}"/>
    <cellStyle name="Output 2 3 6 14 2" xfId="32574" xr:uid="{00000000-0005-0000-0000-00007E7E0000}"/>
    <cellStyle name="Output 2 3 6 14 3" xfId="32575" xr:uid="{00000000-0005-0000-0000-00007F7E0000}"/>
    <cellStyle name="Output 2 3 6 14 4" xfId="32576" xr:uid="{00000000-0005-0000-0000-0000807E0000}"/>
    <cellStyle name="Output 2 3 6 14 5" xfId="32577" xr:uid="{00000000-0005-0000-0000-0000817E0000}"/>
    <cellStyle name="Output 2 3 6 15" xfId="32578" xr:uid="{00000000-0005-0000-0000-0000827E0000}"/>
    <cellStyle name="Output 2 3 6 15 2" xfId="32579" xr:uid="{00000000-0005-0000-0000-0000837E0000}"/>
    <cellStyle name="Output 2 3 6 15 3" xfId="32580" xr:uid="{00000000-0005-0000-0000-0000847E0000}"/>
    <cellStyle name="Output 2 3 6 15 4" xfId="32581" xr:uid="{00000000-0005-0000-0000-0000857E0000}"/>
    <cellStyle name="Output 2 3 6 15 5" xfId="32582" xr:uid="{00000000-0005-0000-0000-0000867E0000}"/>
    <cellStyle name="Output 2 3 6 16" xfId="32583" xr:uid="{00000000-0005-0000-0000-0000877E0000}"/>
    <cellStyle name="Output 2 3 6 16 2" xfId="32584" xr:uid="{00000000-0005-0000-0000-0000887E0000}"/>
    <cellStyle name="Output 2 3 6 16 3" xfId="32585" xr:uid="{00000000-0005-0000-0000-0000897E0000}"/>
    <cellStyle name="Output 2 3 6 16 4" xfId="32586" xr:uid="{00000000-0005-0000-0000-00008A7E0000}"/>
    <cellStyle name="Output 2 3 6 16 5" xfId="32587" xr:uid="{00000000-0005-0000-0000-00008B7E0000}"/>
    <cellStyle name="Output 2 3 6 17" xfId="32588" xr:uid="{00000000-0005-0000-0000-00008C7E0000}"/>
    <cellStyle name="Output 2 3 6 17 2" xfId="32589" xr:uid="{00000000-0005-0000-0000-00008D7E0000}"/>
    <cellStyle name="Output 2 3 6 17 3" xfId="32590" xr:uid="{00000000-0005-0000-0000-00008E7E0000}"/>
    <cellStyle name="Output 2 3 6 17 4" xfId="32591" xr:uid="{00000000-0005-0000-0000-00008F7E0000}"/>
    <cellStyle name="Output 2 3 6 17 5" xfId="32592" xr:uid="{00000000-0005-0000-0000-0000907E0000}"/>
    <cellStyle name="Output 2 3 6 18" xfId="32593" xr:uid="{00000000-0005-0000-0000-0000917E0000}"/>
    <cellStyle name="Output 2 3 6 18 2" xfId="32594" xr:uid="{00000000-0005-0000-0000-0000927E0000}"/>
    <cellStyle name="Output 2 3 6 18 3" xfId="32595" xr:uid="{00000000-0005-0000-0000-0000937E0000}"/>
    <cellStyle name="Output 2 3 6 18 4" xfId="32596" xr:uid="{00000000-0005-0000-0000-0000947E0000}"/>
    <cellStyle name="Output 2 3 6 18 5" xfId="32597" xr:uid="{00000000-0005-0000-0000-0000957E0000}"/>
    <cellStyle name="Output 2 3 6 19" xfId="32598" xr:uid="{00000000-0005-0000-0000-0000967E0000}"/>
    <cellStyle name="Output 2 3 6 2" xfId="32599" xr:uid="{00000000-0005-0000-0000-0000977E0000}"/>
    <cellStyle name="Output 2 3 6 2 2" xfId="32600" xr:uid="{00000000-0005-0000-0000-0000987E0000}"/>
    <cellStyle name="Output 2 3 6 2 2 2" xfId="32601" xr:uid="{00000000-0005-0000-0000-0000997E0000}"/>
    <cellStyle name="Output 2 3 6 2 2 3" xfId="32602" xr:uid="{00000000-0005-0000-0000-00009A7E0000}"/>
    <cellStyle name="Output 2 3 6 2 2 4" xfId="32603" xr:uid="{00000000-0005-0000-0000-00009B7E0000}"/>
    <cellStyle name="Output 2 3 6 2 2 5" xfId="32604" xr:uid="{00000000-0005-0000-0000-00009C7E0000}"/>
    <cellStyle name="Output 2 3 6 2 2 6" xfId="32605" xr:uid="{00000000-0005-0000-0000-00009D7E0000}"/>
    <cellStyle name="Output 2 3 6 2 2 7" xfId="32606" xr:uid="{00000000-0005-0000-0000-00009E7E0000}"/>
    <cellStyle name="Output 2 3 6 2 3" xfId="32607" xr:uid="{00000000-0005-0000-0000-00009F7E0000}"/>
    <cellStyle name="Output 2 3 6 2 4" xfId="32608" xr:uid="{00000000-0005-0000-0000-0000A07E0000}"/>
    <cellStyle name="Output 2 3 6 2 5" xfId="32609" xr:uid="{00000000-0005-0000-0000-0000A17E0000}"/>
    <cellStyle name="Output 2 3 6 3" xfId="32610" xr:uid="{00000000-0005-0000-0000-0000A27E0000}"/>
    <cellStyle name="Output 2 3 6 3 2" xfId="32611" xr:uid="{00000000-0005-0000-0000-0000A37E0000}"/>
    <cellStyle name="Output 2 3 6 3 2 2" xfId="32612" xr:uid="{00000000-0005-0000-0000-0000A47E0000}"/>
    <cellStyle name="Output 2 3 6 3 2 3" xfId="32613" xr:uid="{00000000-0005-0000-0000-0000A57E0000}"/>
    <cellStyle name="Output 2 3 6 3 2 4" xfId="32614" xr:uid="{00000000-0005-0000-0000-0000A67E0000}"/>
    <cellStyle name="Output 2 3 6 3 2 5" xfId="32615" xr:uid="{00000000-0005-0000-0000-0000A77E0000}"/>
    <cellStyle name="Output 2 3 6 3 2 6" xfId="32616" xr:uid="{00000000-0005-0000-0000-0000A87E0000}"/>
    <cellStyle name="Output 2 3 6 3 2 7" xfId="32617" xr:uid="{00000000-0005-0000-0000-0000A97E0000}"/>
    <cellStyle name="Output 2 3 6 3 3" xfId="32618" xr:uid="{00000000-0005-0000-0000-0000AA7E0000}"/>
    <cellStyle name="Output 2 3 6 3 4" xfId="32619" xr:uid="{00000000-0005-0000-0000-0000AB7E0000}"/>
    <cellStyle name="Output 2 3 6 3 5" xfId="32620" xr:uid="{00000000-0005-0000-0000-0000AC7E0000}"/>
    <cellStyle name="Output 2 3 6 4" xfId="32621" xr:uid="{00000000-0005-0000-0000-0000AD7E0000}"/>
    <cellStyle name="Output 2 3 6 4 2" xfId="32622" xr:uid="{00000000-0005-0000-0000-0000AE7E0000}"/>
    <cellStyle name="Output 2 3 6 4 2 2" xfId="32623" xr:uid="{00000000-0005-0000-0000-0000AF7E0000}"/>
    <cellStyle name="Output 2 3 6 4 2 3" xfId="32624" xr:uid="{00000000-0005-0000-0000-0000B07E0000}"/>
    <cellStyle name="Output 2 3 6 4 2 4" xfId="32625" xr:uid="{00000000-0005-0000-0000-0000B17E0000}"/>
    <cellStyle name="Output 2 3 6 4 2 5" xfId="32626" xr:uid="{00000000-0005-0000-0000-0000B27E0000}"/>
    <cellStyle name="Output 2 3 6 4 2 6" xfId="32627" xr:uid="{00000000-0005-0000-0000-0000B37E0000}"/>
    <cellStyle name="Output 2 3 6 4 2 7" xfId="32628" xr:uid="{00000000-0005-0000-0000-0000B47E0000}"/>
    <cellStyle name="Output 2 3 6 4 3" xfId="32629" xr:uid="{00000000-0005-0000-0000-0000B57E0000}"/>
    <cellStyle name="Output 2 3 6 4 4" xfId="32630" xr:uid="{00000000-0005-0000-0000-0000B67E0000}"/>
    <cellStyle name="Output 2 3 6 4 5" xfId="32631" xr:uid="{00000000-0005-0000-0000-0000B77E0000}"/>
    <cellStyle name="Output 2 3 6 5" xfId="32632" xr:uid="{00000000-0005-0000-0000-0000B87E0000}"/>
    <cellStyle name="Output 2 3 6 5 2" xfId="32633" xr:uid="{00000000-0005-0000-0000-0000B97E0000}"/>
    <cellStyle name="Output 2 3 6 5 3" xfId="32634" xr:uid="{00000000-0005-0000-0000-0000BA7E0000}"/>
    <cellStyle name="Output 2 3 6 5 4" xfId="32635" xr:uid="{00000000-0005-0000-0000-0000BB7E0000}"/>
    <cellStyle name="Output 2 3 6 5 5" xfId="32636" xr:uid="{00000000-0005-0000-0000-0000BC7E0000}"/>
    <cellStyle name="Output 2 3 6 5 6" xfId="32637" xr:uid="{00000000-0005-0000-0000-0000BD7E0000}"/>
    <cellStyle name="Output 2 3 6 5 7" xfId="32638" xr:uid="{00000000-0005-0000-0000-0000BE7E0000}"/>
    <cellStyle name="Output 2 3 6 5 8" xfId="32639" xr:uid="{00000000-0005-0000-0000-0000BF7E0000}"/>
    <cellStyle name="Output 2 3 6 6" xfId="32640" xr:uid="{00000000-0005-0000-0000-0000C07E0000}"/>
    <cellStyle name="Output 2 3 6 6 2" xfId="32641" xr:uid="{00000000-0005-0000-0000-0000C17E0000}"/>
    <cellStyle name="Output 2 3 6 6 3" xfId="32642" xr:uid="{00000000-0005-0000-0000-0000C27E0000}"/>
    <cellStyle name="Output 2 3 6 6 4" xfId="32643" xr:uid="{00000000-0005-0000-0000-0000C37E0000}"/>
    <cellStyle name="Output 2 3 6 6 5" xfId="32644" xr:uid="{00000000-0005-0000-0000-0000C47E0000}"/>
    <cellStyle name="Output 2 3 6 6 6" xfId="32645" xr:uid="{00000000-0005-0000-0000-0000C57E0000}"/>
    <cellStyle name="Output 2 3 6 6 7" xfId="32646" xr:uid="{00000000-0005-0000-0000-0000C67E0000}"/>
    <cellStyle name="Output 2 3 6 7" xfId="32647" xr:uid="{00000000-0005-0000-0000-0000C77E0000}"/>
    <cellStyle name="Output 2 3 6 7 2" xfId="32648" xr:uid="{00000000-0005-0000-0000-0000C87E0000}"/>
    <cellStyle name="Output 2 3 6 7 3" xfId="32649" xr:uid="{00000000-0005-0000-0000-0000C97E0000}"/>
    <cellStyle name="Output 2 3 6 7 4" xfId="32650" xr:uid="{00000000-0005-0000-0000-0000CA7E0000}"/>
    <cellStyle name="Output 2 3 6 7 5" xfId="32651" xr:uid="{00000000-0005-0000-0000-0000CB7E0000}"/>
    <cellStyle name="Output 2 3 6 8" xfId="32652" xr:uid="{00000000-0005-0000-0000-0000CC7E0000}"/>
    <cellStyle name="Output 2 3 6 8 2" xfId="32653" xr:uid="{00000000-0005-0000-0000-0000CD7E0000}"/>
    <cellStyle name="Output 2 3 6 8 3" xfId="32654" xr:uid="{00000000-0005-0000-0000-0000CE7E0000}"/>
    <cellStyle name="Output 2 3 6 8 4" xfId="32655" xr:uid="{00000000-0005-0000-0000-0000CF7E0000}"/>
    <cellStyle name="Output 2 3 6 8 5" xfId="32656" xr:uid="{00000000-0005-0000-0000-0000D07E0000}"/>
    <cellStyle name="Output 2 3 6 9" xfId="32657" xr:uid="{00000000-0005-0000-0000-0000D17E0000}"/>
    <cellStyle name="Output 2 3 6 9 2" xfId="32658" xr:uid="{00000000-0005-0000-0000-0000D27E0000}"/>
    <cellStyle name="Output 2 3 6 9 3" xfId="32659" xr:uid="{00000000-0005-0000-0000-0000D37E0000}"/>
    <cellStyle name="Output 2 3 6 9 4" xfId="32660" xr:uid="{00000000-0005-0000-0000-0000D47E0000}"/>
    <cellStyle name="Output 2 3 6 9 5" xfId="32661" xr:uid="{00000000-0005-0000-0000-0000D57E0000}"/>
    <cellStyle name="Output 2 3 7" xfId="32662" xr:uid="{00000000-0005-0000-0000-0000D67E0000}"/>
    <cellStyle name="Output 2 3 7 10" xfId="32663" xr:uid="{00000000-0005-0000-0000-0000D77E0000}"/>
    <cellStyle name="Output 2 3 7 2" xfId="32664" xr:uid="{00000000-0005-0000-0000-0000D87E0000}"/>
    <cellStyle name="Output 2 3 7 2 2" xfId="32665" xr:uid="{00000000-0005-0000-0000-0000D97E0000}"/>
    <cellStyle name="Output 2 3 7 2 2 2" xfId="32666" xr:uid="{00000000-0005-0000-0000-0000DA7E0000}"/>
    <cellStyle name="Output 2 3 7 2 2 3" xfId="32667" xr:uid="{00000000-0005-0000-0000-0000DB7E0000}"/>
    <cellStyle name="Output 2 3 7 2 2 4" xfId="32668" xr:uid="{00000000-0005-0000-0000-0000DC7E0000}"/>
    <cellStyle name="Output 2 3 7 2 2 5" xfId="32669" xr:uid="{00000000-0005-0000-0000-0000DD7E0000}"/>
    <cellStyle name="Output 2 3 7 2 2 6" xfId="32670" xr:uid="{00000000-0005-0000-0000-0000DE7E0000}"/>
    <cellStyle name="Output 2 3 7 2 2 7" xfId="32671" xr:uid="{00000000-0005-0000-0000-0000DF7E0000}"/>
    <cellStyle name="Output 2 3 7 2 3" xfId="32672" xr:uid="{00000000-0005-0000-0000-0000E07E0000}"/>
    <cellStyle name="Output 2 3 7 2 4" xfId="32673" xr:uid="{00000000-0005-0000-0000-0000E17E0000}"/>
    <cellStyle name="Output 2 3 7 3" xfId="32674" xr:uid="{00000000-0005-0000-0000-0000E27E0000}"/>
    <cellStyle name="Output 2 3 7 3 2" xfId="32675" xr:uid="{00000000-0005-0000-0000-0000E37E0000}"/>
    <cellStyle name="Output 2 3 7 3 2 2" xfId="32676" xr:uid="{00000000-0005-0000-0000-0000E47E0000}"/>
    <cellStyle name="Output 2 3 7 3 2 3" xfId="32677" xr:uid="{00000000-0005-0000-0000-0000E57E0000}"/>
    <cellStyle name="Output 2 3 7 3 2 4" xfId="32678" xr:uid="{00000000-0005-0000-0000-0000E67E0000}"/>
    <cellStyle name="Output 2 3 7 3 2 5" xfId="32679" xr:uid="{00000000-0005-0000-0000-0000E77E0000}"/>
    <cellStyle name="Output 2 3 7 3 2 6" xfId="32680" xr:uid="{00000000-0005-0000-0000-0000E87E0000}"/>
    <cellStyle name="Output 2 3 7 3 2 7" xfId="32681" xr:uid="{00000000-0005-0000-0000-0000E97E0000}"/>
    <cellStyle name="Output 2 3 7 3 3" xfId="32682" xr:uid="{00000000-0005-0000-0000-0000EA7E0000}"/>
    <cellStyle name="Output 2 3 7 3 4" xfId="32683" xr:uid="{00000000-0005-0000-0000-0000EB7E0000}"/>
    <cellStyle name="Output 2 3 7 4" xfId="32684" xr:uid="{00000000-0005-0000-0000-0000EC7E0000}"/>
    <cellStyle name="Output 2 3 7 4 2" xfId="32685" xr:uid="{00000000-0005-0000-0000-0000ED7E0000}"/>
    <cellStyle name="Output 2 3 7 4 2 2" xfId="32686" xr:uid="{00000000-0005-0000-0000-0000EE7E0000}"/>
    <cellStyle name="Output 2 3 7 4 2 3" xfId="32687" xr:uid="{00000000-0005-0000-0000-0000EF7E0000}"/>
    <cellStyle name="Output 2 3 7 4 2 4" xfId="32688" xr:uid="{00000000-0005-0000-0000-0000F07E0000}"/>
    <cellStyle name="Output 2 3 7 4 2 5" xfId="32689" xr:uid="{00000000-0005-0000-0000-0000F17E0000}"/>
    <cellStyle name="Output 2 3 7 4 2 6" xfId="32690" xr:uid="{00000000-0005-0000-0000-0000F27E0000}"/>
    <cellStyle name="Output 2 3 7 4 2 7" xfId="32691" xr:uid="{00000000-0005-0000-0000-0000F37E0000}"/>
    <cellStyle name="Output 2 3 7 4 3" xfId="32692" xr:uid="{00000000-0005-0000-0000-0000F47E0000}"/>
    <cellStyle name="Output 2 3 7 4 4" xfId="32693" xr:uid="{00000000-0005-0000-0000-0000F57E0000}"/>
    <cellStyle name="Output 2 3 7 5" xfId="32694" xr:uid="{00000000-0005-0000-0000-0000F67E0000}"/>
    <cellStyle name="Output 2 3 7 5 2" xfId="32695" xr:uid="{00000000-0005-0000-0000-0000F77E0000}"/>
    <cellStyle name="Output 2 3 7 5 3" xfId="32696" xr:uid="{00000000-0005-0000-0000-0000F87E0000}"/>
    <cellStyle name="Output 2 3 7 5 4" xfId="32697" xr:uid="{00000000-0005-0000-0000-0000F97E0000}"/>
    <cellStyle name="Output 2 3 7 5 5" xfId="32698" xr:uid="{00000000-0005-0000-0000-0000FA7E0000}"/>
    <cellStyle name="Output 2 3 7 5 6" xfId="32699" xr:uid="{00000000-0005-0000-0000-0000FB7E0000}"/>
    <cellStyle name="Output 2 3 7 5 7" xfId="32700" xr:uid="{00000000-0005-0000-0000-0000FC7E0000}"/>
    <cellStyle name="Output 2 3 7 5 8" xfId="32701" xr:uid="{00000000-0005-0000-0000-0000FD7E0000}"/>
    <cellStyle name="Output 2 3 7 6" xfId="32702" xr:uid="{00000000-0005-0000-0000-0000FE7E0000}"/>
    <cellStyle name="Output 2 3 7 6 2" xfId="32703" xr:uid="{00000000-0005-0000-0000-0000FF7E0000}"/>
    <cellStyle name="Output 2 3 7 6 3" xfId="32704" xr:uid="{00000000-0005-0000-0000-0000007F0000}"/>
    <cellStyle name="Output 2 3 7 6 4" xfId="32705" xr:uid="{00000000-0005-0000-0000-0000017F0000}"/>
    <cellStyle name="Output 2 3 7 6 5" xfId="32706" xr:uid="{00000000-0005-0000-0000-0000027F0000}"/>
    <cellStyle name="Output 2 3 7 6 6" xfId="32707" xr:uid="{00000000-0005-0000-0000-0000037F0000}"/>
    <cellStyle name="Output 2 3 7 6 7" xfId="32708" xr:uid="{00000000-0005-0000-0000-0000047F0000}"/>
    <cellStyle name="Output 2 3 7 7" xfId="32709" xr:uid="{00000000-0005-0000-0000-0000057F0000}"/>
    <cellStyle name="Output 2 3 7 8" xfId="32710" xr:uid="{00000000-0005-0000-0000-0000067F0000}"/>
    <cellStyle name="Output 2 3 7 9" xfId="32711" xr:uid="{00000000-0005-0000-0000-0000077F0000}"/>
    <cellStyle name="Output 2 3 8" xfId="32712" xr:uid="{00000000-0005-0000-0000-0000087F0000}"/>
    <cellStyle name="Output 2 3 8 2" xfId="32713" xr:uid="{00000000-0005-0000-0000-0000097F0000}"/>
    <cellStyle name="Output 2 3 8 2 2" xfId="32714" xr:uid="{00000000-0005-0000-0000-00000A7F0000}"/>
    <cellStyle name="Output 2 3 8 2 3" xfId="32715" xr:uid="{00000000-0005-0000-0000-00000B7F0000}"/>
    <cellStyle name="Output 2 3 8 2 4" xfId="32716" xr:uid="{00000000-0005-0000-0000-00000C7F0000}"/>
    <cellStyle name="Output 2 3 8 2 5" xfId="32717" xr:uid="{00000000-0005-0000-0000-00000D7F0000}"/>
    <cellStyle name="Output 2 3 8 2 6" xfId="32718" xr:uid="{00000000-0005-0000-0000-00000E7F0000}"/>
    <cellStyle name="Output 2 3 8 2 7" xfId="32719" xr:uid="{00000000-0005-0000-0000-00000F7F0000}"/>
    <cellStyle name="Output 2 3 8 3" xfId="32720" xr:uid="{00000000-0005-0000-0000-0000107F0000}"/>
    <cellStyle name="Output 2 3 8 4" xfId="32721" xr:uid="{00000000-0005-0000-0000-0000117F0000}"/>
    <cellStyle name="Output 2 3 8 5" xfId="32722" xr:uid="{00000000-0005-0000-0000-0000127F0000}"/>
    <cellStyle name="Output 2 3 9" xfId="32723" xr:uid="{00000000-0005-0000-0000-0000137F0000}"/>
    <cellStyle name="Output 2 3 9 2" xfId="32724" xr:uid="{00000000-0005-0000-0000-0000147F0000}"/>
    <cellStyle name="Output 2 3 9 2 2" xfId="32725" xr:uid="{00000000-0005-0000-0000-0000157F0000}"/>
    <cellStyle name="Output 2 3 9 2 3" xfId="32726" xr:uid="{00000000-0005-0000-0000-0000167F0000}"/>
    <cellStyle name="Output 2 3 9 2 4" xfId="32727" xr:uid="{00000000-0005-0000-0000-0000177F0000}"/>
    <cellStyle name="Output 2 3 9 2 5" xfId="32728" xr:uid="{00000000-0005-0000-0000-0000187F0000}"/>
    <cellStyle name="Output 2 3 9 2 6" xfId="32729" xr:uid="{00000000-0005-0000-0000-0000197F0000}"/>
    <cellStyle name="Output 2 3 9 2 7" xfId="32730" xr:uid="{00000000-0005-0000-0000-00001A7F0000}"/>
    <cellStyle name="Output 2 3 9 3" xfId="32731" xr:uid="{00000000-0005-0000-0000-00001B7F0000}"/>
    <cellStyle name="Output 2 3 9 4" xfId="32732" xr:uid="{00000000-0005-0000-0000-00001C7F0000}"/>
    <cellStyle name="Output 2 3 9 5" xfId="32733" xr:uid="{00000000-0005-0000-0000-00001D7F0000}"/>
    <cellStyle name="Output 2 4" xfId="760" xr:uid="{00000000-0005-0000-0000-00001E7F0000}"/>
    <cellStyle name="Output 2 4 10" xfId="32734" xr:uid="{00000000-0005-0000-0000-00001F7F0000}"/>
    <cellStyle name="Output 2 4 10 2" xfId="32735" xr:uid="{00000000-0005-0000-0000-0000207F0000}"/>
    <cellStyle name="Output 2 4 10 2 2" xfId="32736" xr:uid="{00000000-0005-0000-0000-0000217F0000}"/>
    <cellStyle name="Output 2 4 10 2 3" xfId="32737" xr:uid="{00000000-0005-0000-0000-0000227F0000}"/>
    <cellStyle name="Output 2 4 10 2 4" xfId="32738" xr:uid="{00000000-0005-0000-0000-0000237F0000}"/>
    <cellStyle name="Output 2 4 10 2 5" xfId="32739" xr:uid="{00000000-0005-0000-0000-0000247F0000}"/>
    <cellStyle name="Output 2 4 10 2 6" xfId="32740" xr:uid="{00000000-0005-0000-0000-0000257F0000}"/>
    <cellStyle name="Output 2 4 10 2 7" xfId="32741" xr:uid="{00000000-0005-0000-0000-0000267F0000}"/>
    <cellStyle name="Output 2 4 10 3" xfId="32742" xr:uid="{00000000-0005-0000-0000-0000277F0000}"/>
    <cellStyle name="Output 2 4 10 4" xfId="32743" xr:uid="{00000000-0005-0000-0000-0000287F0000}"/>
    <cellStyle name="Output 2 4 10 5" xfId="32744" xr:uid="{00000000-0005-0000-0000-0000297F0000}"/>
    <cellStyle name="Output 2 4 11" xfId="32745" xr:uid="{00000000-0005-0000-0000-00002A7F0000}"/>
    <cellStyle name="Output 2 4 11 2" xfId="32746" xr:uid="{00000000-0005-0000-0000-00002B7F0000}"/>
    <cellStyle name="Output 2 4 11 2 2" xfId="32747" xr:uid="{00000000-0005-0000-0000-00002C7F0000}"/>
    <cellStyle name="Output 2 4 11 2 3" xfId="32748" xr:uid="{00000000-0005-0000-0000-00002D7F0000}"/>
    <cellStyle name="Output 2 4 11 2 4" xfId="32749" xr:uid="{00000000-0005-0000-0000-00002E7F0000}"/>
    <cellStyle name="Output 2 4 11 2 5" xfId="32750" xr:uid="{00000000-0005-0000-0000-00002F7F0000}"/>
    <cellStyle name="Output 2 4 11 2 6" xfId="32751" xr:uid="{00000000-0005-0000-0000-0000307F0000}"/>
    <cellStyle name="Output 2 4 11 2 7" xfId="32752" xr:uid="{00000000-0005-0000-0000-0000317F0000}"/>
    <cellStyle name="Output 2 4 11 3" xfId="32753" xr:uid="{00000000-0005-0000-0000-0000327F0000}"/>
    <cellStyle name="Output 2 4 11 4" xfId="32754" xr:uid="{00000000-0005-0000-0000-0000337F0000}"/>
    <cellStyle name="Output 2 4 11 5" xfId="32755" xr:uid="{00000000-0005-0000-0000-0000347F0000}"/>
    <cellStyle name="Output 2 4 12" xfId="32756" xr:uid="{00000000-0005-0000-0000-0000357F0000}"/>
    <cellStyle name="Output 2 4 12 2" xfId="32757" xr:uid="{00000000-0005-0000-0000-0000367F0000}"/>
    <cellStyle name="Output 2 4 12 3" xfId="32758" xr:uid="{00000000-0005-0000-0000-0000377F0000}"/>
    <cellStyle name="Output 2 4 12 4" xfId="32759" xr:uid="{00000000-0005-0000-0000-0000387F0000}"/>
    <cellStyle name="Output 2 4 12 5" xfId="32760" xr:uid="{00000000-0005-0000-0000-0000397F0000}"/>
    <cellStyle name="Output 2 4 12 6" xfId="32761" xr:uid="{00000000-0005-0000-0000-00003A7F0000}"/>
    <cellStyle name="Output 2 4 12 7" xfId="32762" xr:uid="{00000000-0005-0000-0000-00003B7F0000}"/>
    <cellStyle name="Output 2 4 12 8" xfId="32763" xr:uid="{00000000-0005-0000-0000-00003C7F0000}"/>
    <cellStyle name="Output 2 4 13" xfId="32764" xr:uid="{00000000-0005-0000-0000-00003D7F0000}"/>
    <cellStyle name="Output 2 4 13 2" xfId="32765" xr:uid="{00000000-0005-0000-0000-00003E7F0000}"/>
    <cellStyle name="Output 2 4 13 3" xfId="32766" xr:uid="{00000000-0005-0000-0000-00003F7F0000}"/>
    <cellStyle name="Output 2 4 13 4" xfId="32767" xr:uid="{00000000-0005-0000-0000-0000407F0000}"/>
    <cellStyle name="Output 2 4 13 5" xfId="32768" xr:uid="{00000000-0005-0000-0000-0000417F0000}"/>
    <cellStyle name="Output 2 4 13 6" xfId="32769" xr:uid="{00000000-0005-0000-0000-0000427F0000}"/>
    <cellStyle name="Output 2 4 13 7" xfId="32770" xr:uid="{00000000-0005-0000-0000-0000437F0000}"/>
    <cellStyle name="Output 2 4 14" xfId="32771" xr:uid="{00000000-0005-0000-0000-0000447F0000}"/>
    <cellStyle name="Output 2 4 14 2" xfId="32772" xr:uid="{00000000-0005-0000-0000-0000457F0000}"/>
    <cellStyle name="Output 2 4 14 3" xfId="32773" xr:uid="{00000000-0005-0000-0000-0000467F0000}"/>
    <cellStyle name="Output 2 4 14 4" xfId="32774" xr:uid="{00000000-0005-0000-0000-0000477F0000}"/>
    <cellStyle name="Output 2 4 14 5" xfId="32775" xr:uid="{00000000-0005-0000-0000-0000487F0000}"/>
    <cellStyle name="Output 2 4 15" xfId="32776" xr:uid="{00000000-0005-0000-0000-0000497F0000}"/>
    <cellStyle name="Output 2 4 15 2" xfId="32777" xr:uid="{00000000-0005-0000-0000-00004A7F0000}"/>
    <cellStyle name="Output 2 4 15 3" xfId="32778" xr:uid="{00000000-0005-0000-0000-00004B7F0000}"/>
    <cellStyle name="Output 2 4 15 4" xfId="32779" xr:uid="{00000000-0005-0000-0000-00004C7F0000}"/>
    <cellStyle name="Output 2 4 15 5" xfId="32780" xr:uid="{00000000-0005-0000-0000-00004D7F0000}"/>
    <cellStyle name="Output 2 4 16" xfId="32781" xr:uid="{00000000-0005-0000-0000-00004E7F0000}"/>
    <cellStyle name="Output 2 4 16 2" xfId="32782" xr:uid="{00000000-0005-0000-0000-00004F7F0000}"/>
    <cellStyle name="Output 2 4 16 3" xfId="32783" xr:uid="{00000000-0005-0000-0000-0000507F0000}"/>
    <cellStyle name="Output 2 4 16 4" xfId="32784" xr:uid="{00000000-0005-0000-0000-0000517F0000}"/>
    <cellStyle name="Output 2 4 16 5" xfId="32785" xr:uid="{00000000-0005-0000-0000-0000527F0000}"/>
    <cellStyle name="Output 2 4 17" xfId="32786" xr:uid="{00000000-0005-0000-0000-0000537F0000}"/>
    <cellStyle name="Output 2 4 17 2" xfId="32787" xr:uid="{00000000-0005-0000-0000-0000547F0000}"/>
    <cellStyle name="Output 2 4 17 3" xfId="32788" xr:uid="{00000000-0005-0000-0000-0000557F0000}"/>
    <cellStyle name="Output 2 4 17 4" xfId="32789" xr:uid="{00000000-0005-0000-0000-0000567F0000}"/>
    <cellStyle name="Output 2 4 17 5" xfId="32790" xr:uid="{00000000-0005-0000-0000-0000577F0000}"/>
    <cellStyle name="Output 2 4 18" xfId="32791" xr:uid="{00000000-0005-0000-0000-0000587F0000}"/>
    <cellStyle name="Output 2 4 18 2" xfId="32792" xr:uid="{00000000-0005-0000-0000-0000597F0000}"/>
    <cellStyle name="Output 2 4 18 3" xfId="32793" xr:uid="{00000000-0005-0000-0000-00005A7F0000}"/>
    <cellStyle name="Output 2 4 18 4" xfId="32794" xr:uid="{00000000-0005-0000-0000-00005B7F0000}"/>
    <cellStyle name="Output 2 4 18 5" xfId="32795" xr:uid="{00000000-0005-0000-0000-00005C7F0000}"/>
    <cellStyle name="Output 2 4 19" xfId="32796" xr:uid="{00000000-0005-0000-0000-00005D7F0000}"/>
    <cellStyle name="Output 2 4 19 2" xfId="32797" xr:uid="{00000000-0005-0000-0000-00005E7F0000}"/>
    <cellStyle name="Output 2 4 19 3" xfId="32798" xr:uid="{00000000-0005-0000-0000-00005F7F0000}"/>
    <cellStyle name="Output 2 4 19 4" xfId="32799" xr:uid="{00000000-0005-0000-0000-0000607F0000}"/>
    <cellStyle name="Output 2 4 19 5" xfId="32800" xr:uid="{00000000-0005-0000-0000-0000617F0000}"/>
    <cellStyle name="Output 2 4 2" xfId="32801" xr:uid="{00000000-0005-0000-0000-0000627F0000}"/>
    <cellStyle name="Output 2 4 2 10" xfId="32802" xr:uid="{00000000-0005-0000-0000-0000637F0000}"/>
    <cellStyle name="Output 2 4 2 10 2" xfId="32803" xr:uid="{00000000-0005-0000-0000-0000647F0000}"/>
    <cellStyle name="Output 2 4 2 10 3" xfId="32804" xr:uid="{00000000-0005-0000-0000-0000657F0000}"/>
    <cellStyle name="Output 2 4 2 10 4" xfId="32805" xr:uid="{00000000-0005-0000-0000-0000667F0000}"/>
    <cellStyle name="Output 2 4 2 10 5" xfId="32806" xr:uid="{00000000-0005-0000-0000-0000677F0000}"/>
    <cellStyle name="Output 2 4 2 10 6" xfId="32807" xr:uid="{00000000-0005-0000-0000-0000687F0000}"/>
    <cellStyle name="Output 2 4 2 10 7" xfId="32808" xr:uid="{00000000-0005-0000-0000-0000697F0000}"/>
    <cellStyle name="Output 2 4 2 10 8" xfId="32809" xr:uid="{00000000-0005-0000-0000-00006A7F0000}"/>
    <cellStyle name="Output 2 4 2 11" xfId="32810" xr:uid="{00000000-0005-0000-0000-00006B7F0000}"/>
    <cellStyle name="Output 2 4 2 11 2" xfId="32811" xr:uid="{00000000-0005-0000-0000-00006C7F0000}"/>
    <cellStyle name="Output 2 4 2 11 3" xfId="32812" xr:uid="{00000000-0005-0000-0000-00006D7F0000}"/>
    <cellStyle name="Output 2 4 2 11 4" xfId="32813" xr:uid="{00000000-0005-0000-0000-00006E7F0000}"/>
    <cellStyle name="Output 2 4 2 11 5" xfId="32814" xr:uid="{00000000-0005-0000-0000-00006F7F0000}"/>
    <cellStyle name="Output 2 4 2 11 6" xfId="32815" xr:uid="{00000000-0005-0000-0000-0000707F0000}"/>
    <cellStyle name="Output 2 4 2 11 7" xfId="32816" xr:uid="{00000000-0005-0000-0000-0000717F0000}"/>
    <cellStyle name="Output 2 4 2 12" xfId="32817" xr:uid="{00000000-0005-0000-0000-0000727F0000}"/>
    <cellStyle name="Output 2 4 2 12 2" xfId="32818" xr:uid="{00000000-0005-0000-0000-0000737F0000}"/>
    <cellStyle name="Output 2 4 2 12 3" xfId="32819" xr:uid="{00000000-0005-0000-0000-0000747F0000}"/>
    <cellStyle name="Output 2 4 2 12 4" xfId="32820" xr:uid="{00000000-0005-0000-0000-0000757F0000}"/>
    <cellStyle name="Output 2 4 2 12 5" xfId="32821" xr:uid="{00000000-0005-0000-0000-0000767F0000}"/>
    <cellStyle name="Output 2 4 2 13" xfId="32822" xr:uid="{00000000-0005-0000-0000-0000777F0000}"/>
    <cellStyle name="Output 2 4 2 13 2" xfId="32823" xr:uid="{00000000-0005-0000-0000-0000787F0000}"/>
    <cellStyle name="Output 2 4 2 13 3" xfId="32824" xr:uid="{00000000-0005-0000-0000-0000797F0000}"/>
    <cellStyle name="Output 2 4 2 13 4" xfId="32825" xr:uid="{00000000-0005-0000-0000-00007A7F0000}"/>
    <cellStyle name="Output 2 4 2 13 5" xfId="32826" xr:uid="{00000000-0005-0000-0000-00007B7F0000}"/>
    <cellStyle name="Output 2 4 2 14" xfId="32827" xr:uid="{00000000-0005-0000-0000-00007C7F0000}"/>
    <cellStyle name="Output 2 4 2 14 2" xfId="32828" xr:uid="{00000000-0005-0000-0000-00007D7F0000}"/>
    <cellStyle name="Output 2 4 2 14 3" xfId="32829" xr:uid="{00000000-0005-0000-0000-00007E7F0000}"/>
    <cellStyle name="Output 2 4 2 14 4" xfId="32830" xr:uid="{00000000-0005-0000-0000-00007F7F0000}"/>
    <cellStyle name="Output 2 4 2 14 5" xfId="32831" xr:uid="{00000000-0005-0000-0000-0000807F0000}"/>
    <cellStyle name="Output 2 4 2 15" xfId="32832" xr:uid="{00000000-0005-0000-0000-0000817F0000}"/>
    <cellStyle name="Output 2 4 2 15 2" xfId="32833" xr:uid="{00000000-0005-0000-0000-0000827F0000}"/>
    <cellStyle name="Output 2 4 2 15 3" xfId="32834" xr:uid="{00000000-0005-0000-0000-0000837F0000}"/>
    <cellStyle name="Output 2 4 2 15 4" xfId="32835" xr:uid="{00000000-0005-0000-0000-0000847F0000}"/>
    <cellStyle name="Output 2 4 2 15 5" xfId="32836" xr:uid="{00000000-0005-0000-0000-0000857F0000}"/>
    <cellStyle name="Output 2 4 2 16" xfId="32837" xr:uid="{00000000-0005-0000-0000-0000867F0000}"/>
    <cellStyle name="Output 2 4 2 16 2" xfId="32838" xr:uid="{00000000-0005-0000-0000-0000877F0000}"/>
    <cellStyle name="Output 2 4 2 16 3" xfId="32839" xr:uid="{00000000-0005-0000-0000-0000887F0000}"/>
    <cellStyle name="Output 2 4 2 16 4" xfId="32840" xr:uid="{00000000-0005-0000-0000-0000897F0000}"/>
    <cellStyle name="Output 2 4 2 16 5" xfId="32841" xr:uid="{00000000-0005-0000-0000-00008A7F0000}"/>
    <cellStyle name="Output 2 4 2 17" xfId="32842" xr:uid="{00000000-0005-0000-0000-00008B7F0000}"/>
    <cellStyle name="Output 2 4 2 17 2" xfId="32843" xr:uid="{00000000-0005-0000-0000-00008C7F0000}"/>
    <cellStyle name="Output 2 4 2 17 3" xfId="32844" xr:uid="{00000000-0005-0000-0000-00008D7F0000}"/>
    <cellStyle name="Output 2 4 2 17 4" xfId="32845" xr:uid="{00000000-0005-0000-0000-00008E7F0000}"/>
    <cellStyle name="Output 2 4 2 17 5" xfId="32846" xr:uid="{00000000-0005-0000-0000-00008F7F0000}"/>
    <cellStyle name="Output 2 4 2 18" xfId="32847" xr:uid="{00000000-0005-0000-0000-0000907F0000}"/>
    <cellStyle name="Output 2 4 2 2" xfId="32848" xr:uid="{00000000-0005-0000-0000-0000917F0000}"/>
    <cellStyle name="Output 2 4 2 2 10" xfId="32849" xr:uid="{00000000-0005-0000-0000-0000927F0000}"/>
    <cellStyle name="Output 2 4 2 2 10 2" xfId="32850" xr:uid="{00000000-0005-0000-0000-0000937F0000}"/>
    <cellStyle name="Output 2 4 2 2 10 3" xfId="32851" xr:uid="{00000000-0005-0000-0000-0000947F0000}"/>
    <cellStyle name="Output 2 4 2 2 10 4" xfId="32852" xr:uid="{00000000-0005-0000-0000-0000957F0000}"/>
    <cellStyle name="Output 2 4 2 2 10 5" xfId="32853" xr:uid="{00000000-0005-0000-0000-0000967F0000}"/>
    <cellStyle name="Output 2 4 2 2 11" xfId="32854" xr:uid="{00000000-0005-0000-0000-0000977F0000}"/>
    <cellStyle name="Output 2 4 2 2 11 2" xfId="32855" xr:uid="{00000000-0005-0000-0000-0000987F0000}"/>
    <cellStyle name="Output 2 4 2 2 11 3" xfId="32856" xr:uid="{00000000-0005-0000-0000-0000997F0000}"/>
    <cellStyle name="Output 2 4 2 2 11 4" xfId="32857" xr:uid="{00000000-0005-0000-0000-00009A7F0000}"/>
    <cellStyle name="Output 2 4 2 2 11 5" xfId="32858" xr:uid="{00000000-0005-0000-0000-00009B7F0000}"/>
    <cellStyle name="Output 2 4 2 2 12" xfId="32859" xr:uid="{00000000-0005-0000-0000-00009C7F0000}"/>
    <cellStyle name="Output 2 4 2 2 12 2" xfId="32860" xr:uid="{00000000-0005-0000-0000-00009D7F0000}"/>
    <cellStyle name="Output 2 4 2 2 12 3" xfId="32861" xr:uid="{00000000-0005-0000-0000-00009E7F0000}"/>
    <cellStyle name="Output 2 4 2 2 12 4" xfId="32862" xr:uid="{00000000-0005-0000-0000-00009F7F0000}"/>
    <cellStyle name="Output 2 4 2 2 12 5" xfId="32863" xr:uid="{00000000-0005-0000-0000-0000A07F0000}"/>
    <cellStyle name="Output 2 4 2 2 13" xfId="32864" xr:uid="{00000000-0005-0000-0000-0000A17F0000}"/>
    <cellStyle name="Output 2 4 2 2 13 2" xfId="32865" xr:uid="{00000000-0005-0000-0000-0000A27F0000}"/>
    <cellStyle name="Output 2 4 2 2 13 3" xfId="32866" xr:uid="{00000000-0005-0000-0000-0000A37F0000}"/>
    <cellStyle name="Output 2 4 2 2 13 4" xfId="32867" xr:uid="{00000000-0005-0000-0000-0000A47F0000}"/>
    <cellStyle name="Output 2 4 2 2 13 5" xfId="32868" xr:uid="{00000000-0005-0000-0000-0000A57F0000}"/>
    <cellStyle name="Output 2 4 2 2 14" xfId="32869" xr:uid="{00000000-0005-0000-0000-0000A67F0000}"/>
    <cellStyle name="Output 2 4 2 2 14 2" xfId="32870" xr:uid="{00000000-0005-0000-0000-0000A77F0000}"/>
    <cellStyle name="Output 2 4 2 2 14 3" xfId="32871" xr:uid="{00000000-0005-0000-0000-0000A87F0000}"/>
    <cellStyle name="Output 2 4 2 2 14 4" xfId="32872" xr:uid="{00000000-0005-0000-0000-0000A97F0000}"/>
    <cellStyle name="Output 2 4 2 2 14 5" xfId="32873" xr:uid="{00000000-0005-0000-0000-0000AA7F0000}"/>
    <cellStyle name="Output 2 4 2 2 15" xfId="32874" xr:uid="{00000000-0005-0000-0000-0000AB7F0000}"/>
    <cellStyle name="Output 2 4 2 2 15 2" xfId="32875" xr:uid="{00000000-0005-0000-0000-0000AC7F0000}"/>
    <cellStyle name="Output 2 4 2 2 15 3" xfId="32876" xr:uid="{00000000-0005-0000-0000-0000AD7F0000}"/>
    <cellStyle name="Output 2 4 2 2 15 4" xfId="32877" xr:uid="{00000000-0005-0000-0000-0000AE7F0000}"/>
    <cellStyle name="Output 2 4 2 2 15 5" xfId="32878" xr:uid="{00000000-0005-0000-0000-0000AF7F0000}"/>
    <cellStyle name="Output 2 4 2 2 16" xfId="32879" xr:uid="{00000000-0005-0000-0000-0000B07F0000}"/>
    <cellStyle name="Output 2 4 2 2 16 2" xfId="32880" xr:uid="{00000000-0005-0000-0000-0000B17F0000}"/>
    <cellStyle name="Output 2 4 2 2 16 3" xfId="32881" xr:uid="{00000000-0005-0000-0000-0000B27F0000}"/>
    <cellStyle name="Output 2 4 2 2 16 4" xfId="32882" xr:uid="{00000000-0005-0000-0000-0000B37F0000}"/>
    <cellStyle name="Output 2 4 2 2 16 5" xfId="32883" xr:uid="{00000000-0005-0000-0000-0000B47F0000}"/>
    <cellStyle name="Output 2 4 2 2 17" xfId="32884" xr:uid="{00000000-0005-0000-0000-0000B57F0000}"/>
    <cellStyle name="Output 2 4 2 2 17 2" xfId="32885" xr:uid="{00000000-0005-0000-0000-0000B67F0000}"/>
    <cellStyle name="Output 2 4 2 2 17 3" xfId="32886" xr:uid="{00000000-0005-0000-0000-0000B77F0000}"/>
    <cellStyle name="Output 2 4 2 2 17 4" xfId="32887" xr:uid="{00000000-0005-0000-0000-0000B87F0000}"/>
    <cellStyle name="Output 2 4 2 2 17 5" xfId="32888" xr:uid="{00000000-0005-0000-0000-0000B97F0000}"/>
    <cellStyle name="Output 2 4 2 2 18" xfId="32889" xr:uid="{00000000-0005-0000-0000-0000BA7F0000}"/>
    <cellStyle name="Output 2 4 2 2 18 2" xfId="32890" xr:uid="{00000000-0005-0000-0000-0000BB7F0000}"/>
    <cellStyle name="Output 2 4 2 2 18 3" xfId="32891" xr:uid="{00000000-0005-0000-0000-0000BC7F0000}"/>
    <cellStyle name="Output 2 4 2 2 18 4" xfId="32892" xr:uid="{00000000-0005-0000-0000-0000BD7F0000}"/>
    <cellStyle name="Output 2 4 2 2 18 5" xfId="32893" xr:uid="{00000000-0005-0000-0000-0000BE7F0000}"/>
    <cellStyle name="Output 2 4 2 2 19" xfId="32894" xr:uid="{00000000-0005-0000-0000-0000BF7F0000}"/>
    <cellStyle name="Output 2 4 2 2 2" xfId="32895" xr:uid="{00000000-0005-0000-0000-0000C07F0000}"/>
    <cellStyle name="Output 2 4 2 2 2 10" xfId="32896" xr:uid="{00000000-0005-0000-0000-0000C17F0000}"/>
    <cellStyle name="Output 2 4 2 2 2 10 2" xfId="32897" xr:uid="{00000000-0005-0000-0000-0000C27F0000}"/>
    <cellStyle name="Output 2 4 2 2 2 10 3" xfId="32898" xr:uid="{00000000-0005-0000-0000-0000C37F0000}"/>
    <cellStyle name="Output 2 4 2 2 2 10 4" xfId="32899" xr:uid="{00000000-0005-0000-0000-0000C47F0000}"/>
    <cellStyle name="Output 2 4 2 2 2 10 5" xfId="32900" xr:uid="{00000000-0005-0000-0000-0000C57F0000}"/>
    <cellStyle name="Output 2 4 2 2 2 11" xfId="32901" xr:uid="{00000000-0005-0000-0000-0000C67F0000}"/>
    <cellStyle name="Output 2 4 2 2 2 11 2" xfId="32902" xr:uid="{00000000-0005-0000-0000-0000C77F0000}"/>
    <cellStyle name="Output 2 4 2 2 2 11 3" xfId="32903" xr:uid="{00000000-0005-0000-0000-0000C87F0000}"/>
    <cellStyle name="Output 2 4 2 2 2 11 4" xfId="32904" xr:uid="{00000000-0005-0000-0000-0000C97F0000}"/>
    <cellStyle name="Output 2 4 2 2 2 11 5" xfId="32905" xr:uid="{00000000-0005-0000-0000-0000CA7F0000}"/>
    <cellStyle name="Output 2 4 2 2 2 12" xfId="32906" xr:uid="{00000000-0005-0000-0000-0000CB7F0000}"/>
    <cellStyle name="Output 2 4 2 2 2 12 2" xfId="32907" xr:uid="{00000000-0005-0000-0000-0000CC7F0000}"/>
    <cellStyle name="Output 2 4 2 2 2 12 3" xfId="32908" xr:uid="{00000000-0005-0000-0000-0000CD7F0000}"/>
    <cellStyle name="Output 2 4 2 2 2 12 4" xfId="32909" xr:uid="{00000000-0005-0000-0000-0000CE7F0000}"/>
    <cellStyle name="Output 2 4 2 2 2 12 5" xfId="32910" xr:uid="{00000000-0005-0000-0000-0000CF7F0000}"/>
    <cellStyle name="Output 2 4 2 2 2 13" xfId="32911" xr:uid="{00000000-0005-0000-0000-0000D07F0000}"/>
    <cellStyle name="Output 2 4 2 2 2 13 2" xfId="32912" xr:uid="{00000000-0005-0000-0000-0000D17F0000}"/>
    <cellStyle name="Output 2 4 2 2 2 13 3" xfId="32913" xr:uid="{00000000-0005-0000-0000-0000D27F0000}"/>
    <cellStyle name="Output 2 4 2 2 2 13 4" xfId="32914" xr:uid="{00000000-0005-0000-0000-0000D37F0000}"/>
    <cellStyle name="Output 2 4 2 2 2 13 5" xfId="32915" xr:uid="{00000000-0005-0000-0000-0000D47F0000}"/>
    <cellStyle name="Output 2 4 2 2 2 14" xfId="32916" xr:uid="{00000000-0005-0000-0000-0000D57F0000}"/>
    <cellStyle name="Output 2 4 2 2 2 14 2" xfId="32917" xr:uid="{00000000-0005-0000-0000-0000D67F0000}"/>
    <cellStyle name="Output 2 4 2 2 2 14 3" xfId="32918" xr:uid="{00000000-0005-0000-0000-0000D77F0000}"/>
    <cellStyle name="Output 2 4 2 2 2 14 4" xfId="32919" xr:uid="{00000000-0005-0000-0000-0000D87F0000}"/>
    <cellStyle name="Output 2 4 2 2 2 14 5" xfId="32920" xr:uid="{00000000-0005-0000-0000-0000D97F0000}"/>
    <cellStyle name="Output 2 4 2 2 2 15" xfId="32921" xr:uid="{00000000-0005-0000-0000-0000DA7F0000}"/>
    <cellStyle name="Output 2 4 2 2 2 15 2" xfId="32922" xr:uid="{00000000-0005-0000-0000-0000DB7F0000}"/>
    <cellStyle name="Output 2 4 2 2 2 15 3" xfId="32923" xr:uid="{00000000-0005-0000-0000-0000DC7F0000}"/>
    <cellStyle name="Output 2 4 2 2 2 15 4" xfId="32924" xr:uid="{00000000-0005-0000-0000-0000DD7F0000}"/>
    <cellStyle name="Output 2 4 2 2 2 15 5" xfId="32925" xr:uid="{00000000-0005-0000-0000-0000DE7F0000}"/>
    <cellStyle name="Output 2 4 2 2 2 16" xfId="32926" xr:uid="{00000000-0005-0000-0000-0000DF7F0000}"/>
    <cellStyle name="Output 2 4 2 2 2 16 2" xfId="32927" xr:uid="{00000000-0005-0000-0000-0000E07F0000}"/>
    <cellStyle name="Output 2 4 2 2 2 16 3" xfId="32928" xr:uid="{00000000-0005-0000-0000-0000E17F0000}"/>
    <cellStyle name="Output 2 4 2 2 2 16 4" xfId="32929" xr:uid="{00000000-0005-0000-0000-0000E27F0000}"/>
    <cellStyle name="Output 2 4 2 2 2 16 5" xfId="32930" xr:uid="{00000000-0005-0000-0000-0000E37F0000}"/>
    <cellStyle name="Output 2 4 2 2 2 17" xfId="32931" xr:uid="{00000000-0005-0000-0000-0000E47F0000}"/>
    <cellStyle name="Output 2 4 2 2 2 17 2" xfId="32932" xr:uid="{00000000-0005-0000-0000-0000E57F0000}"/>
    <cellStyle name="Output 2 4 2 2 2 17 3" xfId="32933" xr:uid="{00000000-0005-0000-0000-0000E67F0000}"/>
    <cellStyle name="Output 2 4 2 2 2 17 4" xfId="32934" xr:uid="{00000000-0005-0000-0000-0000E77F0000}"/>
    <cellStyle name="Output 2 4 2 2 2 17 5" xfId="32935" xr:uid="{00000000-0005-0000-0000-0000E87F0000}"/>
    <cellStyle name="Output 2 4 2 2 2 18" xfId="32936" xr:uid="{00000000-0005-0000-0000-0000E97F0000}"/>
    <cellStyle name="Output 2 4 2 2 2 18 2" xfId="32937" xr:uid="{00000000-0005-0000-0000-0000EA7F0000}"/>
    <cellStyle name="Output 2 4 2 2 2 18 3" xfId="32938" xr:uid="{00000000-0005-0000-0000-0000EB7F0000}"/>
    <cellStyle name="Output 2 4 2 2 2 18 4" xfId="32939" xr:uid="{00000000-0005-0000-0000-0000EC7F0000}"/>
    <cellStyle name="Output 2 4 2 2 2 18 5" xfId="32940" xr:uid="{00000000-0005-0000-0000-0000ED7F0000}"/>
    <cellStyle name="Output 2 4 2 2 2 19" xfId="32941" xr:uid="{00000000-0005-0000-0000-0000EE7F0000}"/>
    <cellStyle name="Output 2 4 2 2 2 2" xfId="32942" xr:uid="{00000000-0005-0000-0000-0000EF7F0000}"/>
    <cellStyle name="Output 2 4 2 2 2 2 2" xfId="32943" xr:uid="{00000000-0005-0000-0000-0000F07F0000}"/>
    <cellStyle name="Output 2 4 2 2 2 2 2 2" xfId="32944" xr:uid="{00000000-0005-0000-0000-0000F17F0000}"/>
    <cellStyle name="Output 2 4 2 2 2 2 2 3" xfId="32945" xr:uid="{00000000-0005-0000-0000-0000F27F0000}"/>
    <cellStyle name="Output 2 4 2 2 2 2 2 4" xfId="32946" xr:uid="{00000000-0005-0000-0000-0000F37F0000}"/>
    <cellStyle name="Output 2 4 2 2 2 2 2 5" xfId="32947" xr:uid="{00000000-0005-0000-0000-0000F47F0000}"/>
    <cellStyle name="Output 2 4 2 2 2 2 2 6" xfId="32948" xr:uid="{00000000-0005-0000-0000-0000F57F0000}"/>
    <cellStyle name="Output 2 4 2 2 2 2 2 7" xfId="32949" xr:uid="{00000000-0005-0000-0000-0000F67F0000}"/>
    <cellStyle name="Output 2 4 2 2 2 2 3" xfId="32950" xr:uid="{00000000-0005-0000-0000-0000F77F0000}"/>
    <cellStyle name="Output 2 4 2 2 2 2 4" xfId="32951" xr:uid="{00000000-0005-0000-0000-0000F87F0000}"/>
    <cellStyle name="Output 2 4 2 2 2 2 5" xfId="32952" xr:uid="{00000000-0005-0000-0000-0000F97F0000}"/>
    <cellStyle name="Output 2 4 2 2 2 3" xfId="32953" xr:uid="{00000000-0005-0000-0000-0000FA7F0000}"/>
    <cellStyle name="Output 2 4 2 2 2 3 2" xfId="32954" xr:uid="{00000000-0005-0000-0000-0000FB7F0000}"/>
    <cellStyle name="Output 2 4 2 2 2 3 2 2" xfId="32955" xr:uid="{00000000-0005-0000-0000-0000FC7F0000}"/>
    <cellStyle name="Output 2 4 2 2 2 3 2 3" xfId="32956" xr:uid="{00000000-0005-0000-0000-0000FD7F0000}"/>
    <cellStyle name="Output 2 4 2 2 2 3 2 4" xfId="32957" xr:uid="{00000000-0005-0000-0000-0000FE7F0000}"/>
    <cellStyle name="Output 2 4 2 2 2 3 2 5" xfId="32958" xr:uid="{00000000-0005-0000-0000-0000FF7F0000}"/>
    <cellStyle name="Output 2 4 2 2 2 3 2 6" xfId="32959" xr:uid="{00000000-0005-0000-0000-000000800000}"/>
    <cellStyle name="Output 2 4 2 2 2 3 2 7" xfId="32960" xr:uid="{00000000-0005-0000-0000-000001800000}"/>
    <cellStyle name="Output 2 4 2 2 2 3 3" xfId="32961" xr:uid="{00000000-0005-0000-0000-000002800000}"/>
    <cellStyle name="Output 2 4 2 2 2 3 4" xfId="32962" xr:uid="{00000000-0005-0000-0000-000003800000}"/>
    <cellStyle name="Output 2 4 2 2 2 3 5" xfId="32963" xr:uid="{00000000-0005-0000-0000-000004800000}"/>
    <cellStyle name="Output 2 4 2 2 2 4" xfId="32964" xr:uid="{00000000-0005-0000-0000-000005800000}"/>
    <cellStyle name="Output 2 4 2 2 2 4 2" xfId="32965" xr:uid="{00000000-0005-0000-0000-000006800000}"/>
    <cellStyle name="Output 2 4 2 2 2 4 2 2" xfId="32966" xr:uid="{00000000-0005-0000-0000-000007800000}"/>
    <cellStyle name="Output 2 4 2 2 2 4 2 3" xfId="32967" xr:uid="{00000000-0005-0000-0000-000008800000}"/>
    <cellStyle name="Output 2 4 2 2 2 4 2 4" xfId="32968" xr:uid="{00000000-0005-0000-0000-000009800000}"/>
    <cellStyle name="Output 2 4 2 2 2 4 2 5" xfId="32969" xr:uid="{00000000-0005-0000-0000-00000A800000}"/>
    <cellStyle name="Output 2 4 2 2 2 4 2 6" xfId="32970" xr:uid="{00000000-0005-0000-0000-00000B800000}"/>
    <cellStyle name="Output 2 4 2 2 2 4 2 7" xfId="32971" xr:uid="{00000000-0005-0000-0000-00000C800000}"/>
    <cellStyle name="Output 2 4 2 2 2 4 3" xfId="32972" xr:uid="{00000000-0005-0000-0000-00000D800000}"/>
    <cellStyle name="Output 2 4 2 2 2 4 4" xfId="32973" xr:uid="{00000000-0005-0000-0000-00000E800000}"/>
    <cellStyle name="Output 2 4 2 2 2 4 5" xfId="32974" xr:uid="{00000000-0005-0000-0000-00000F800000}"/>
    <cellStyle name="Output 2 4 2 2 2 5" xfId="32975" xr:uid="{00000000-0005-0000-0000-000010800000}"/>
    <cellStyle name="Output 2 4 2 2 2 5 2" xfId="32976" xr:uid="{00000000-0005-0000-0000-000011800000}"/>
    <cellStyle name="Output 2 4 2 2 2 5 3" xfId="32977" xr:uid="{00000000-0005-0000-0000-000012800000}"/>
    <cellStyle name="Output 2 4 2 2 2 5 4" xfId="32978" xr:uid="{00000000-0005-0000-0000-000013800000}"/>
    <cellStyle name="Output 2 4 2 2 2 5 5" xfId="32979" xr:uid="{00000000-0005-0000-0000-000014800000}"/>
    <cellStyle name="Output 2 4 2 2 2 5 6" xfId="32980" xr:uid="{00000000-0005-0000-0000-000015800000}"/>
    <cellStyle name="Output 2 4 2 2 2 5 7" xfId="32981" xr:uid="{00000000-0005-0000-0000-000016800000}"/>
    <cellStyle name="Output 2 4 2 2 2 5 8" xfId="32982" xr:uid="{00000000-0005-0000-0000-000017800000}"/>
    <cellStyle name="Output 2 4 2 2 2 6" xfId="32983" xr:uid="{00000000-0005-0000-0000-000018800000}"/>
    <cellStyle name="Output 2 4 2 2 2 6 2" xfId="32984" xr:uid="{00000000-0005-0000-0000-000019800000}"/>
    <cellStyle name="Output 2 4 2 2 2 6 3" xfId="32985" xr:uid="{00000000-0005-0000-0000-00001A800000}"/>
    <cellStyle name="Output 2 4 2 2 2 6 4" xfId="32986" xr:uid="{00000000-0005-0000-0000-00001B800000}"/>
    <cellStyle name="Output 2 4 2 2 2 6 5" xfId="32987" xr:uid="{00000000-0005-0000-0000-00001C800000}"/>
    <cellStyle name="Output 2 4 2 2 2 6 6" xfId="32988" xr:uid="{00000000-0005-0000-0000-00001D800000}"/>
    <cellStyle name="Output 2 4 2 2 2 6 7" xfId="32989" xr:uid="{00000000-0005-0000-0000-00001E800000}"/>
    <cellStyle name="Output 2 4 2 2 2 7" xfId="32990" xr:uid="{00000000-0005-0000-0000-00001F800000}"/>
    <cellStyle name="Output 2 4 2 2 2 7 2" xfId="32991" xr:uid="{00000000-0005-0000-0000-000020800000}"/>
    <cellStyle name="Output 2 4 2 2 2 7 3" xfId="32992" xr:uid="{00000000-0005-0000-0000-000021800000}"/>
    <cellStyle name="Output 2 4 2 2 2 7 4" xfId="32993" xr:uid="{00000000-0005-0000-0000-000022800000}"/>
    <cellStyle name="Output 2 4 2 2 2 7 5" xfId="32994" xr:uid="{00000000-0005-0000-0000-000023800000}"/>
    <cellStyle name="Output 2 4 2 2 2 8" xfId="32995" xr:uid="{00000000-0005-0000-0000-000024800000}"/>
    <cellStyle name="Output 2 4 2 2 2 8 2" xfId="32996" xr:uid="{00000000-0005-0000-0000-000025800000}"/>
    <cellStyle name="Output 2 4 2 2 2 8 3" xfId="32997" xr:uid="{00000000-0005-0000-0000-000026800000}"/>
    <cellStyle name="Output 2 4 2 2 2 8 4" xfId="32998" xr:uid="{00000000-0005-0000-0000-000027800000}"/>
    <cellStyle name="Output 2 4 2 2 2 8 5" xfId="32999" xr:uid="{00000000-0005-0000-0000-000028800000}"/>
    <cellStyle name="Output 2 4 2 2 2 9" xfId="33000" xr:uid="{00000000-0005-0000-0000-000029800000}"/>
    <cellStyle name="Output 2 4 2 2 2 9 2" xfId="33001" xr:uid="{00000000-0005-0000-0000-00002A800000}"/>
    <cellStyle name="Output 2 4 2 2 2 9 3" xfId="33002" xr:uid="{00000000-0005-0000-0000-00002B800000}"/>
    <cellStyle name="Output 2 4 2 2 2 9 4" xfId="33003" xr:uid="{00000000-0005-0000-0000-00002C800000}"/>
    <cellStyle name="Output 2 4 2 2 2 9 5" xfId="33004" xr:uid="{00000000-0005-0000-0000-00002D800000}"/>
    <cellStyle name="Output 2 4 2 2 3" xfId="33005" xr:uid="{00000000-0005-0000-0000-00002E800000}"/>
    <cellStyle name="Output 2 4 2 2 3 10" xfId="33006" xr:uid="{00000000-0005-0000-0000-00002F800000}"/>
    <cellStyle name="Output 2 4 2 2 3 2" xfId="33007" xr:uid="{00000000-0005-0000-0000-000030800000}"/>
    <cellStyle name="Output 2 4 2 2 3 2 2" xfId="33008" xr:uid="{00000000-0005-0000-0000-000031800000}"/>
    <cellStyle name="Output 2 4 2 2 3 2 2 2" xfId="33009" xr:uid="{00000000-0005-0000-0000-000032800000}"/>
    <cellStyle name="Output 2 4 2 2 3 2 2 3" xfId="33010" xr:uid="{00000000-0005-0000-0000-000033800000}"/>
    <cellStyle name="Output 2 4 2 2 3 2 2 4" xfId="33011" xr:uid="{00000000-0005-0000-0000-000034800000}"/>
    <cellStyle name="Output 2 4 2 2 3 2 2 5" xfId="33012" xr:uid="{00000000-0005-0000-0000-000035800000}"/>
    <cellStyle name="Output 2 4 2 2 3 2 2 6" xfId="33013" xr:uid="{00000000-0005-0000-0000-000036800000}"/>
    <cellStyle name="Output 2 4 2 2 3 2 2 7" xfId="33014" xr:uid="{00000000-0005-0000-0000-000037800000}"/>
    <cellStyle name="Output 2 4 2 2 3 2 3" xfId="33015" xr:uid="{00000000-0005-0000-0000-000038800000}"/>
    <cellStyle name="Output 2 4 2 2 3 2 4" xfId="33016" xr:uid="{00000000-0005-0000-0000-000039800000}"/>
    <cellStyle name="Output 2 4 2 2 3 3" xfId="33017" xr:uid="{00000000-0005-0000-0000-00003A800000}"/>
    <cellStyle name="Output 2 4 2 2 3 3 2" xfId="33018" xr:uid="{00000000-0005-0000-0000-00003B800000}"/>
    <cellStyle name="Output 2 4 2 2 3 3 2 2" xfId="33019" xr:uid="{00000000-0005-0000-0000-00003C800000}"/>
    <cellStyle name="Output 2 4 2 2 3 3 2 3" xfId="33020" xr:uid="{00000000-0005-0000-0000-00003D800000}"/>
    <cellStyle name="Output 2 4 2 2 3 3 2 4" xfId="33021" xr:uid="{00000000-0005-0000-0000-00003E800000}"/>
    <cellStyle name="Output 2 4 2 2 3 3 2 5" xfId="33022" xr:uid="{00000000-0005-0000-0000-00003F800000}"/>
    <cellStyle name="Output 2 4 2 2 3 3 2 6" xfId="33023" xr:uid="{00000000-0005-0000-0000-000040800000}"/>
    <cellStyle name="Output 2 4 2 2 3 3 2 7" xfId="33024" xr:uid="{00000000-0005-0000-0000-000041800000}"/>
    <cellStyle name="Output 2 4 2 2 3 3 3" xfId="33025" xr:uid="{00000000-0005-0000-0000-000042800000}"/>
    <cellStyle name="Output 2 4 2 2 3 3 4" xfId="33026" xr:uid="{00000000-0005-0000-0000-000043800000}"/>
    <cellStyle name="Output 2 4 2 2 3 4" xfId="33027" xr:uid="{00000000-0005-0000-0000-000044800000}"/>
    <cellStyle name="Output 2 4 2 2 3 4 2" xfId="33028" xr:uid="{00000000-0005-0000-0000-000045800000}"/>
    <cellStyle name="Output 2 4 2 2 3 4 2 2" xfId="33029" xr:uid="{00000000-0005-0000-0000-000046800000}"/>
    <cellStyle name="Output 2 4 2 2 3 4 2 3" xfId="33030" xr:uid="{00000000-0005-0000-0000-000047800000}"/>
    <cellStyle name="Output 2 4 2 2 3 4 2 4" xfId="33031" xr:uid="{00000000-0005-0000-0000-000048800000}"/>
    <cellStyle name="Output 2 4 2 2 3 4 2 5" xfId="33032" xr:uid="{00000000-0005-0000-0000-000049800000}"/>
    <cellStyle name="Output 2 4 2 2 3 4 2 6" xfId="33033" xr:uid="{00000000-0005-0000-0000-00004A800000}"/>
    <cellStyle name="Output 2 4 2 2 3 4 2 7" xfId="33034" xr:uid="{00000000-0005-0000-0000-00004B800000}"/>
    <cellStyle name="Output 2 4 2 2 3 4 3" xfId="33035" xr:uid="{00000000-0005-0000-0000-00004C800000}"/>
    <cellStyle name="Output 2 4 2 2 3 4 4" xfId="33036" xr:uid="{00000000-0005-0000-0000-00004D800000}"/>
    <cellStyle name="Output 2 4 2 2 3 5" xfId="33037" xr:uid="{00000000-0005-0000-0000-00004E800000}"/>
    <cellStyle name="Output 2 4 2 2 3 5 2" xfId="33038" xr:uid="{00000000-0005-0000-0000-00004F800000}"/>
    <cellStyle name="Output 2 4 2 2 3 5 3" xfId="33039" xr:uid="{00000000-0005-0000-0000-000050800000}"/>
    <cellStyle name="Output 2 4 2 2 3 5 4" xfId="33040" xr:uid="{00000000-0005-0000-0000-000051800000}"/>
    <cellStyle name="Output 2 4 2 2 3 5 5" xfId="33041" xr:uid="{00000000-0005-0000-0000-000052800000}"/>
    <cellStyle name="Output 2 4 2 2 3 5 6" xfId="33042" xr:uid="{00000000-0005-0000-0000-000053800000}"/>
    <cellStyle name="Output 2 4 2 2 3 5 7" xfId="33043" xr:uid="{00000000-0005-0000-0000-000054800000}"/>
    <cellStyle name="Output 2 4 2 2 3 5 8" xfId="33044" xr:uid="{00000000-0005-0000-0000-000055800000}"/>
    <cellStyle name="Output 2 4 2 2 3 6" xfId="33045" xr:uid="{00000000-0005-0000-0000-000056800000}"/>
    <cellStyle name="Output 2 4 2 2 3 6 2" xfId="33046" xr:uid="{00000000-0005-0000-0000-000057800000}"/>
    <cellStyle name="Output 2 4 2 2 3 6 3" xfId="33047" xr:uid="{00000000-0005-0000-0000-000058800000}"/>
    <cellStyle name="Output 2 4 2 2 3 6 4" xfId="33048" xr:uid="{00000000-0005-0000-0000-000059800000}"/>
    <cellStyle name="Output 2 4 2 2 3 6 5" xfId="33049" xr:uid="{00000000-0005-0000-0000-00005A800000}"/>
    <cellStyle name="Output 2 4 2 2 3 6 6" xfId="33050" xr:uid="{00000000-0005-0000-0000-00005B800000}"/>
    <cellStyle name="Output 2 4 2 2 3 6 7" xfId="33051" xr:uid="{00000000-0005-0000-0000-00005C800000}"/>
    <cellStyle name="Output 2 4 2 2 3 7" xfId="33052" xr:uid="{00000000-0005-0000-0000-00005D800000}"/>
    <cellStyle name="Output 2 4 2 2 3 8" xfId="33053" xr:uid="{00000000-0005-0000-0000-00005E800000}"/>
    <cellStyle name="Output 2 4 2 2 3 9" xfId="33054" xr:uid="{00000000-0005-0000-0000-00005F800000}"/>
    <cellStyle name="Output 2 4 2 2 4" xfId="33055" xr:uid="{00000000-0005-0000-0000-000060800000}"/>
    <cellStyle name="Output 2 4 2 2 4 2" xfId="33056" xr:uid="{00000000-0005-0000-0000-000061800000}"/>
    <cellStyle name="Output 2 4 2 2 4 2 2" xfId="33057" xr:uid="{00000000-0005-0000-0000-000062800000}"/>
    <cellStyle name="Output 2 4 2 2 4 2 3" xfId="33058" xr:uid="{00000000-0005-0000-0000-000063800000}"/>
    <cellStyle name="Output 2 4 2 2 4 2 4" xfId="33059" xr:uid="{00000000-0005-0000-0000-000064800000}"/>
    <cellStyle name="Output 2 4 2 2 4 2 5" xfId="33060" xr:uid="{00000000-0005-0000-0000-000065800000}"/>
    <cellStyle name="Output 2 4 2 2 4 2 6" xfId="33061" xr:uid="{00000000-0005-0000-0000-000066800000}"/>
    <cellStyle name="Output 2 4 2 2 4 2 7" xfId="33062" xr:uid="{00000000-0005-0000-0000-000067800000}"/>
    <cellStyle name="Output 2 4 2 2 4 3" xfId="33063" xr:uid="{00000000-0005-0000-0000-000068800000}"/>
    <cellStyle name="Output 2 4 2 2 4 4" xfId="33064" xr:uid="{00000000-0005-0000-0000-000069800000}"/>
    <cellStyle name="Output 2 4 2 2 4 5" xfId="33065" xr:uid="{00000000-0005-0000-0000-00006A800000}"/>
    <cellStyle name="Output 2 4 2 2 5" xfId="33066" xr:uid="{00000000-0005-0000-0000-00006B800000}"/>
    <cellStyle name="Output 2 4 2 2 5 2" xfId="33067" xr:uid="{00000000-0005-0000-0000-00006C800000}"/>
    <cellStyle name="Output 2 4 2 2 5 2 2" xfId="33068" xr:uid="{00000000-0005-0000-0000-00006D800000}"/>
    <cellStyle name="Output 2 4 2 2 5 2 3" xfId="33069" xr:uid="{00000000-0005-0000-0000-00006E800000}"/>
    <cellStyle name="Output 2 4 2 2 5 2 4" xfId="33070" xr:uid="{00000000-0005-0000-0000-00006F800000}"/>
    <cellStyle name="Output 2 4 2 2 5 2 5" xfId="33071" xr:uid="{00000000-0005-0000-0000-000070800000}"/>
    <cellStyle name="Output 2 4 2 2 5 2 6" xfId="33072" xr:uid="{00000000-0005-0000-0000-000071800000}"/>
    <cellStyle name="Output 2 4 2 2 5 2 7" xfId="33073" xr:uid="{00000000-0005-0000-0000-000072800000}"/>
    <cellStyle name="Output 2 4 2 2 5 3" xfId="33074" xr:uid="{00000000-0005-0000-0000-000073800000}"/>
    <cellStyle name="Output 2 4 2 2 5 4" xfId="33075" xr:uid="{00000000-0005-0000-0000-000074800000}"/>
    <cellStyle name="Output 2 4 2 2 5 5" xfId="33076" xr:uid="{00000000-0005-0000-0000-000075800000}"/>
    <cellStyle name="Output 2 4 2 2 6" xfId="33077" xr:uid="{00000000-0005-0000-0000-000076800000}"/>
    <cellStyle name="Output 2 4 2 2 6 2" xfId="33078" xr:uid="{00000000-0005-0000-0000-000077800000}"/>
    <cellStyle name="Output 2 4 2 2 6 2 2" xfId="33079" xr:uid="{00000000-0005-0000-0000-000078800000}"/>
    <cellStyle name="Output 2 4 2 2 6 2 3" xfId="33080" xr:uid="{00000000-0005-0000-0000-000079800000}"/>
    <cellStyle name="Output 2 4 2 2 6 2 4" xfId="33081" xr:uid="{00000000-0005-0000-0000-00007A800000}"/>
    <cellStyle name="Output 2 4 2 2 6 2 5" xfId="33082" xr:uid="{00000000-0005-0000-0000-00007B800000}"/>
    <cellStyle name="Output 2 4 2 2 6 2 6" xfId="33083" xr:uid="{00000000-0005-0000-0000-00007C800000}"/>
    <cellStyle name="Output 2 4 2 2 6 2 7" xfId="33084" xr:uid="{00000000-0005-0000-0000-00007D800000}"/>
    <cellStyle name="Output 2 4 2 2 6 3" xfId="33085" xr:uid="{00000000-0005-0000-0000-00007E800000}"/>
    <cellStyle name="Output 2 4 2 2 6 4" xfId="33086" xr:uid="{00000000-0005-0000-0000-00007F800000}"/>
    <cellStyle name="Output 2 4 2 2 6 5" xfId="33087" xr:uid="{00000000-0005-0000-0000-000080800000}"/>
    <cellStyle name="Output 2 4 2 2 7" xfId="33088" xr:uid="{00000000-0005-0000-0000-000081800000}"/>
    <cellStyle name="Output 2 4 2 2 7 2" xfId="33089" xr:uid="{00000000-0005-0000-0000-000082800000}"/>
    <cellStyle name="Output 2 4 2 2 7 2 2" xfId="33090" xr:uid="{00000000-0005-0000-0000-000083800000}"/>
    <cellStyle name="Output 2 4 2 2 7 2 3" xfId="33091" xr:uid="{00000000-0005-0000-0000-000084800000}"/>
    <cellStyle name="Output 2 4 2 2 7 2 4" xfId="33092" xr:uid="{00000000-0005-0000-0000-000085800000}"/>
    <cellStyle name="Output 2 4 2 2 7 2 5" xfId="33093" xr:uid="{00000000-0005-0000-0000-000086800000}"/>
    <cellStyle name="Output 2 4 2 2 7 2 6" xfId="33094" xr:uid="{00000000-0005-0000-0000-000087800000}"/>
    <cellStyle name="Output 2 4 2 2 7 2 7" xfId="33095" xr:uid="{00000000-0005-0000-0000-000088800000}"/>
    <cellStyle name="Output 2 4 2 2 7 3" xfId="33096" xr:uid="{00000000-0005-0000-0000-000089800000}"/>
    <cellStyle name="Output 2 4 2 2 7 4" xfId="33097" xr:uid="{00000000-0005-0000-0000-00008A800000}"/>
    <cellStyle name="Output 2 4 2 2 7 5" xfId="33098" xr:uid="{00000000-0005-0000-0000-00008B800000}"/>
    <cellStyle name="Output 2 4 2 2 8" xfId="33099" xr:uid="{00000000-0005-0000-0000-00008C800000}"/>
    <cellStyle name="Output 2 4 2 2 8 2" xfId="33100" xr:uid="{00000000-0005-0000-0000-00008D800000}"/>
    <cellStyle name="Output 2 4 2 2 8 3" xfId="33101" xr:uid="{00000000-0005-0000-0000-00008E800000}"/>
    <cellStyle name="Output 2 4 2 2 8 4" xfId="33102" xr:uid="{00000000-0005-0000-0000-00008F800000}"/>
    <cellStyle name="Output 2 4 2 2 8 5" xfId="33103" xr:uid="{00000000-0005-0000-0000-000090800000}"/>
    <cellStyle name="Output 2 4 2 2 8 6" xfId="33104" xr:uid="{00000000-0005-0000-0000-000091800000}"/>
    <cellStyle name="Output 2 4 2 2 8 7" xfId="33105" xr:uid="{00000000-0005-0000-0000-000092800000}"/>
    <cellStyle name="Output 2 4 2 2 8 8" xfId="33106" xr:uid="{00000000-0005-0000-0000-000093800000}"/>
    <cellStyle name="Output 2 4 2 2 9" xfId="33107" xr:uid="{00000000-0005-0000-0000-000094800000}"/>
    <cellStyle name="Output 2 4 2 2 9 2" xfId="33108" xr:uid="{00000000-0005-0000-0000-000095800000}"/>
    <cellStyle name="Output 2 4 2 2 9 3" xfId="33109" xr:uid="{00000000-0005-0000-0000-000096800000}"/>
    <cellStyle name="Output 2 4 2 2 9 4" xfId="33110" xr:uid="{00000000-0005-0000-0000-000097800000}"/>
    <cellStyle name="Output 2 4 2 2 9 5" xfId="33111" xr:uid="{00000000-0005-0000-0000-000098800000}"/>
    <cellStyle name="Output 2 4 2 2 9 6" xfId="33112" xr:uid="{00000000-0005-0000-0000-000099800000}"/>
    <cellStyle name="Output 2 4 2 2 9 7" xfId="33113" xr:uid="{00000000-0005-0000-0000-00009A800000}"/>
    <cellStyle name="Output 2 4 2 3" xfId="33114" xr:uid="{00000000-0005-0000-0000-00009B800000}"/>
    <cellStyle name="Output 2 4 2 3 10" xfId="33115" xr:uid="{00000000-0005-0000-0000-00009C800000}"/>
    <cellStyle name="Output 2 4 2 3 10 2" xfId="33116" xr:uid="{00000000-0005-0000-0000-00009D800000}"/>
    <cellStyle name="Output 2 4 2 3 10 3" xfId="33117" xr:uid="{00000000-0005-0000-0000-00009E800000}"/>
    <cellStyle name="Output 2 4 2 3 10 4" xfId="33118" xr:uid="{00000000-0005-0000-0000-00009F800000}"/>
    <cellStyle name="Output 2 4 2 3 10 5" xfId="33119" xr:uid="{00000000-0005-0000-0000-0000A0800000}"/>
    <cellStyle name="Output 2 4 2 3 11" xfId="33120" xr:uid="{00000000-0005-0000-0000-0000A1800000}"/>
    <cellStyle name="Output 2 4 2 3 11 2" xfId="33121" xr:uid="{00000000-0005-0000-0000-0000A2800000}"/>
    <cellStyle name="Output 2 4 2 3 11 3" xfId="33122" xr:uid="{00000000-0005-0000-0000-0000A3800000}"/>
    <cellStyle name="Output 2 4 2 3 11 4" xfId="33123" xr:uid="{00000000-0005-0000-0000-0000A4800000}"/>
    <cellStyle name="Output 2 4 2 3 11 5" xfId="33124" xr:uid="{00000000-0005-0000-0000-0000A5800000}"/>
    <cellStyle name="Output 2 4 2 3 12" xfId="33125" xr:uid="{00000000-0005-0000-0000-0000A6800000}"/>
    <cellStyle name="Output 2 4 2 3 12 2" xfId="33126" xr:uid="{00000000-0005-0000-0000-0000A7800000}"/>
    <cellStyle name="Output 2 4 2 3 12 3" xfId="33127" xr:uid="{00000000-0005-0000-0000-0000A8800000}"/>
    <cellStyle name="Output 2 4 2 3 12 4" xfId="33128" xr:uid="{00000000-0005-0000-0000-0000A9800000}"/>
    <cellStyle name="Output 2 4 2 3 12 5" xfId="33129" xr:uid="{00000000-0005-0000-0000-0000AA800000}"/>
    <cellStyle name="Output 2 4 2 3 13" xfId="33130" xr:uid="{00000000-0005-0000-0000-0000AB800000}"/>
    <cellStyle name="Output 2 4 2 3 13 2" xfId="33131" xr:uid="{00000000-0005-0000-0000-0000AC800000}"/>
    <cellStyle name="Output 2 4 2 3 13 3" xfId="33132" xr:uid="{00000000-0005-0000-0000-0000AD800000}"/>
    <cellStyle name="Output 2 4 2 3 13 4" xfId="33133" xr:uid="{00000000-0005-0000-0000-0000AE800000}"/>
    <cellStyle name="Output 2 4 2 3 13 5" xfId="33134" xr:uid="{00000000-0005-0000-0000-0000AF800000}"/>
    <cellStyle name="Output 2 4 2 3 14" xfId="33135" xr:uid="{00000000-0005-0000-0000-0000B0800000}"/>
    <cellStyle name="Output 2 4 2 3 14 2" xfId="33136" xr:uid="{00000000-0005-0000-0000-0000B1800000}"/>
    <cellStyle name="Output 2 4 2 3 14 3" xfId="33137" xr:uid="{00000000-0005-0000-0000-0000B2800000}"/>
    <cellStyle name="Output 2 4 2 3 14 4" xfId="33138" xr:uid="{00000000-0005-0000-0000-0000B3800000}"/>
    <cellStyle name="Output 2 4 2 3 14 5" xfId="33139" xr:uid="{00000000-0005-0000-0000-0000B4800000}"/>
    <cellStyle name="Output 2 4 2 3 15" xfId="33140" xr:uid="{00000000-0005-0000-0000-0000B5800000}"/>
    <cellStyle name="Output 2 4 2 3 15 2" xfId="33141" xr:uid="{00000000-0005-0000-0000-0000B6800000}"/>
    <cellStyle name="Output 2 4 2 3 15 3" xfId="33142" xr:uid="{00000000-0005-0000-0000-0000B7800000}"/>
    <cellStyle name="Output 2 4 2 3 15 4" xfId="33143" xr:uid="{00000000-0005-0000-0000-0000B8800000}"/>
    <cellStyle name="Output 2 4 2 3 15 5" xfId="33144" xr:uid="{00000000-0005-0000-0000-0000B9800000}"/>
    <cellStyle name="Output 2 4 2 3 16" xfId="33145" xr:uid="{00000000-0005-0000-0000-0000BA800000}"/>
    <cellStyle name="Output 2 4 2 3 16 2" xfId="33146" xr:uid="{00000000-0005-0000-0000-0000BB800000}"/>
    <cellStyle name="Output 2 4 2 3 16 3" xfId="33147" xr:uid="{00000000-0005-0000-0000-0000BC800000}"/>
    <cellStyle name="Output 2 4 2 3 16 4" xfId="33148" xr:uid="{00000000-0005-0000-0000-0000BD800000}"/>
    <cellStyle name="Output 2 4 2 3 16 5" xfId="33149" xr:uid="{00000000-0005-0000-0000-0000BE800000}"/>
    <cellStyle name="Output 2 4 2 3 17" xfId="33150" xr:uid="{00000000-0005-0000-0000-0000BF800000}"/>
    <cellStyle name="Output 2 4 2 3 17 2" xfId="33151" xr:uid="{00000000-0005-0000-0000-0000C0800000}"/>
    <cellStyle name="Output 2 4 2 3 17 3" xfId="33152" xr:uid="{00000000-0005-0000-0000-0000C1800000}"/>
    <cellStyle name="Output 2 4 2 3 17 4" xfId="33153" xr:uid="{00000000-0005-0000-0000-0000C2800000}"/>
    <cellStyle name="Output 2 4 2 3 17 5" xfId="33154" xr:uid="{00000000-0005-0000-0000-0000C3800000}"/>
    <cellStyle name="Output 2 4 2 3 18" xfId="33155" xr:uid="{00000000-0005-0000-0000-0000C4800000}"/>
    <cellStyle name="Output 2 4 2 3 18 2" xfId="33156" xr:uid="{00000000-0005-0000-0000-0000C5800000}"/>
    <cellStyle name="Output 2 4 2 3 18 3" xfId="33157" xr:uid="{00000000-0005-0000-0000-0000C6800000}"/>
    <cellStyle name="Output 2 4 2 3 18 4" xfId="33158" xr:uid="{00000000-0005-0000-0000-0000C7800000}"/>
    <cellStyle name="Output 2 4 2 3 18 5" xfId="33159" xr:uid="{00000000-0005-0000-0000-0000C8800000}"/>
    <cellStyle name="Output 2 4 2 3 19" xfId="33160" xr:uid="{00000000-0005-0000-0000-0000C9800000}"/>
    <cellStyle name="Output 2 4 2 3 2" xfId="33161" xr:uid="{00000000-0005-0000-0000-0000CA800000}"/>
    <cellStyle name="Output 2 4 2 3 2 10" xfId="33162" xr:uid="{00000000-0005-0000-0000-0000CB800000}"/>
    <cellStyle name="Output 2 4 2 3 2 10 2" xfId="33163" xr:uid="{00000000-0005-0000-0000-0000CC800000}"/>
    <cellStyle name="Output 2 4 2 3 2 10 3" xfId="33164" xr:uid="{00000000-0005-0000-0000-0000CD800000}"/>
    <cellStyle name="Output 2 4 2 3 2 10 4" xfId="33165" xr:uid="{00000000-0005-0000-0000-0000CE800000}"/>
    <cellStyle name="Output 2 4 2 3 2 10 5" xfId="33166" xr:uid="{00000000-0005-0000-0000-0000CF800000}"/>
    <cellStyle name="Output 2 4 2 3 2 11" xfId="33167" xr:uid="{00000000-0005-0000-0000-0000D0800000}"/>
    <cellStyle name="Output 2 4 2 3 2 11 2" xfId="33168" xr:uid="{00000000-0005-0000-0000-0000D1800000}"/>
    <cellStyle name="Output 2 4 2 3 2 11 3" xfId="33169" xr:uid="{00000000-0005-0000-0000-0000D2800000}"/>
    <cellStyle name="Output 2 4 2 3 2 11 4" xfId="33170" xr:uid="{00000000-0005-0000-0000-0000D3800000}"/>
    <cellStyle name="Output 2 4 2 3 2 11 5" xfId="33171" xr:uid="{00000000-0005-0000-0000-0000D4800000}"/>
    <cellStyle name="Output 2 4 2 3 2 12" xfId="33172" xr:uid="{00000000-0005-0000-0000-0000D5800000}"/>
    <cellStyle name="Output 2 4 2 3 2 12 2" xfId="33173" xr:uid="{00000000-0005-0000-0000-0000D6800000}"/>
    <cellStyle name="Output 2 4 2 3 2 12 3" xfId="33174" xr:uid="{00000000-0005-0000-0000-0000D7800000}"/>
    <cellStyle name="Output 2 4 2 3 2 12 4" xfId="33175" xr:uid="{00000000-0005-0000-0000-0000D8800000}"/>
    <cellStyle name="Output 2 4 2 3 2 12 5" xfId="33176" xr:uid="{00000000-0005-0000-0000-0000D9800000}"/>
    <cellStyle name="Output 2 4 2 3 2 13" xfId="33177" xr:uid="{00000000-0005-0000-0000-0000DA800000}"/>
    <cellStyle name="Output 2 4 2 3 2 13 2" xfId="33178" xr:uid="{00000000-0005-0000-0000-0000DB800000}"/>
    <cellStyle name="Output 2 4 2 3 2 13 3" xfId="33179" xr:uid="{00000000-0005-0000-0000-0000DC800000}"/>
    <cellStyle name="Output 2 4 2 3 2 13 4" xfId="33180" xr:uid="{00000000-0005-0000-0000-0000DD800000}"/>
    <cellStyle name="Output 2 4 2 3 2 13 5" xfId="33181" xr:uid="{00000000-0005-0000-0000-0000DE800000}"/>
    <cellStyle name="Output 2 4 2 3 2 14" xfId="33182" xr:uid="{00000000-0005-0000-0000-0000DF800000}"/>
    <cellStyle name="Output 2 4 2 3 2 14 2" xfId="33183" xr:uid="{00000000-0005-0000-0000-0000E0800000}"/>
    <cellStyle name="Output 2 4 2 3 2 14 3" xfId="33184" xr:uid="{00000000-0005-0000-0000-0000E1800000}"/>
    <cellStyle name="Output 2 4 2 3 2 14 4" xfId="33185" xr:uid="{00000000-0005-0000-0000-0000E2800000}"/>
    <cellStyle name="Output 2 4 2 3 2 14 5" xfId="33186" xr:uid="{00000000-0005-0000-0000-0000E3800000}"/>
    <cellStyle name="Output 2 4 2 3 2 15" xfId="33187" xr:uid="{00000000-0005-0000-0000-0000E4800000}"/>
    <cellStyle name="Output 2 4 2 3 2 15 2" xfId="33188" xr:uid="{00000000-0005-0000-0000-0000E5800000}"/>
    <cellStyle name="Output 2 4 2 3 2 15 3" xfId="33189" xr:uid="{00000000-0005-0000-0000-0000E6800000}"/>
    <cellStyle name="Output 2 4 2 3 2 15 4" xfId="33190" xr:uid="{00000000-0005-0000-0000-0000E7800000}"/>
    <cellStyle name="Output 2 4 2 3 2 15 5" xfId="33191" xr:uid="{00000000-0005-0000-0000-0000E8800000}"/>
    <cellStyle name="Output 2 4 2 3 2 16" xfId="33192" xr:uid="{00000000-0005-0000-0000-0000E9800000}"/>
    <cellStyle name="Output 2 4 2 3 2 16 2" xfId="33193" xr:uid="{00000000-0005-0000-0000-0000EA800000}"/>
    <cellStyle name="Output 2 4 2 3 2 16 3" xfId="33194" xr:uid="{00000000-0005-0000-0000-0000EB800000}"/>
    <cellStyle name="Output 2 4 2 3 2 16 4" xfId="33195" xr:uid="{00000000-0005-0000-0000-0000EC800000}"/>
    <cellStyle name="Output 2 4 2 3 2 16 5" xfId="33196" xr:uid="{00000000-0005-0000-0000-0000ED800000}"/>
    <cellStyle name="Output 2 4 2 3 2 17" xfId="33197" xr:uid="{00000000-0005-0000-0000-0000EE800000}"/>
    <cellStyle name="Output 2 4 2 3 2 17 2" xfId="33198" xr:uid="{00000000-0005-0000-0000-0000EF800000}"/>
    <cellStyle name="Output 2 4 2 3 2 17 3" xfId="33199" xr:uid="{00000000-0005-0000-0000-0000F0800000}"/>
    <cellStyle name="Output 2 4 2 3 2 17 4" xfId="33200" xr:uid="{00000000-0005-0000-0000-0000F1800000}"/>
    <cellStyle name="Output 2 4 2 3 2 17 5" xfId="33201" xr:uid="{00000000-0005-0000-0000-0000F2800000}"/>
    <cellStyle name="Output 2 4 2 3 2 18" xfId="33202" xr:uid="{00000000-0005-0000-0000-0000F3800000}"/>
    <cellStyle name="Output 2 4 2 3 2 18 2" xfId="33203" xr:uid="{00000000-0005-0000-0000-0000F4800000}"/>
    <cellStyle name="Output 2 4 2 3 2 18 3" xfId="33204" xr:uid="{00000000-0005-0000-0000-0000F5800000}"/>
    <cellStyle name="Output 2 4 2 3 2 18 4" xfId="33205" xr:uid="{00000000-0005-0000-0000-0000F6800000}"/>
    <cellStyle name="Output 2 4 2 3 2 18 5" xfId="33206" xr:uid="{00000000-0005-0000-0000-0000F7800000}"/>
    <cellStyle name="Output 2 4 2 3 2 19" xfId="33207" xr:uid="{00000000-0005-0000-0000-0000F8800000}"/>
    <cellStyle name="Output 2 4 2 3 2 2" xfId="33208" xr:uid="{00000000-0005-0000-0000-0000F9800000}"/>
    <cellStyle name="Output 2 4 2 3 2 2 2" xfId="33209" xr:uid="{00000000-0005-0000-0000-0000FA800000}"/>
    <cellStyle name="Output 2 4 2 3 2 2 2 2" xfId="33210" xr:uid="{00000000-0005-0000-0000-0000FB800000}"/>
    <cellStyle name="Output 2 4 2 3 2 2 2 3" xfId="33211" xr:uid="{00000000-0005-0000-0000-0000FC800000}"/>
    <cellStyle name="Output 2 4 2 3 2 2 2 4" xfId="33212" xr:uid="{00000000-0005-0000-0000-0000FD800000}"/>
    <cellStyle name="Output 2 4 2 3 2 2 2 5" xfId="33213" xr:uid="{00000000-0005-0000-0000-0000FE800000}"/>
    <cellStyle name="Output 2 4 2 3 2 2 2 6" xfId="33214" xr:uid="{00000000-0005-0000-0000-0000FF800000}"/>
    <cellStyle name="Output 2 4 2 3 2 2 2 7" xfId="33215" xr:uid="{00000000-0005-0000-0000-000000810000}"/>
    <cellStyle name="Output 2 4 2 3 2 2 3" xfId="33216" xr:uid="{00000000-0005-0000-0000-000001810000}"/>
    <cellStyle name="Output 2 4 2 3 2 2 4" xfId="33217" xr:uid="{00000000-0005-0000-0000-000002810000}"/>
    <cellStyle name="Output 2 4 2 3 2 2 5" xfId="33218" xr:uid="{00000000-0005-0000-0000-000003810000}"/>
    <cellStyle name="Output 2 4 2 3 2 3" xfId="33219" xr:uid="{00000000-0005-0000-0000-000004810000}"/>
    <cellStyle name="Output 2 4 2 3 2 3 2" xfId="33220" xr:uid="{00000000-0005-0000-0000-000005810000}"/>
    <cellStyle name="Output 2 4 2 3 2 3 2 2" xfId="33221" xr:uid="{00000000-0005-0000-0000-000006810000}"/>
    <cellStyle name="Output 2 4 2 3 2 3 2 3" xfId="33222" xr:uid="{00000000-0005-0000-0000-000007810000}"/>
    <cellStyle name="Output 2 4 2 3 2 3 2 4" xfId="33223" xr:uid="{00000000-0005-0000-0000-000008810000}"/>
    <cellStyle name="Output 2 4 2 3 2 3 2 5" xfId="33224" xr:uid="{00000000-0005-0000-0000-000009810000}"/>
    <cellStyle name="Output 2 4 2 3 2 3 2 6" xfId="33225" xr:uid="{00000000-0005-0000-0000-00000A810000}"/>
    <cellStyle name="Output 2 4 2 3 2 3 2 7" xfId="33226" xr:uid="{00000000-0005-0000-0000-00000B810000}"/>
    <cellStyle name="Output 2 4 2 3 2 3 3" xfId="33227" xr:uid="{00000000-0005-0000-0000-00000C810000}"/>
    <cellStyle name="Output 2 4 2 3 2 3 4" xfId="33228" xr:uid="{00000000-0005-0000-0000-00000D810000}"/>
    <cellStyle name="Output 2 4 2 3 2 3 5" xfId="33229" xr:uid="{00000000-0005-0000-0000-00000E810000}"/>
    <cellStyle name="Output 2 4 2 3 2 4" xfId="33230" xr:uid="{00000000-0005-0000-0000-00000F810000}"/>
    <cellStyle name="Output 2 4 2 3 2 4 2" xfId="33231" xr:uid="{00000000-0005-0000-0000-000010810000}"/>
    <cellStyle name="Output 2 4 2 3 2 4 2 2" xfId="33232" xr:uid="{00000000-0005-0000-0000-000011810000}"/>
    <cellStyle name="Output 2 4 2 3 2 4 2 3" xfId="33233" xr:uid="{00000000-0005-0000-0000-000012810000}"/>
    <cellStyle name="Output 2 4 2 3 2 4 2 4" xfId="33234" xr:uid="{00000000-0005-0000-0000-000013810000}"/>
    <cellStyle name="Output 2 4 2 3 2 4 2 5" xfId="33235" xr:uid="{00000000-0005-0000-0000-000014810000}"/>
    <cellStyle name="Output 2 4 2 3 2 4 2 6" xfId="33236" xr:uid="{00000000-0005-0000-0000-000015810000}"/>
    <cellStyle name="Output 2 4 2 3 2 4 2 7" xfId="33237" xr:uid="{00000000-0005-0000-0000-000016810000}"/>
    <cellStyle name="Output 2 4 2 3 2 4 3" xfId="33238" xr:uid="{00000000-0005-0000-0000-000017810000}"/>
    <cellStyle name="Output 2 4 2 3 2 4 4" xfId="33239" xr:uid="{00000000-0005-0000-0000-000018810000}"/>
    <cellStyle name="Output 2 4 2 3 2 4 5" xfId="33240" xr:uid="{00000000-0005-0000-0000-000019810000}"/>
    <cellStyle name="Output 2 4 2 3 2 5" xfId="33241" xr:uid="{00000000-0005-0000-0000-00001A810000}"/>
    <cellStyle name="Output 2 4 2 3 2 5 2" xfId="33242" xr:uid="{00000000-0005-0000-0000-00001B810000}"/>
    <cellStyle name="Output 2 4 2 3 2 5 3" xfId="33243" xr:uid="{00000000-0005-0000-0000-00001C810000}"/>
    <cellStyle name="Output 2 4 2 3 2 5 4" xfId="33244" xr:uid="{00000000-0005-0000-0000-00001D810000}"/>
    <cellStyle name="Output 2 4 2 3 2 5 5" xfId="33245" xr:uid="{00000000-0005-0000-0000-00001E810000}"/>
    <cellStyle name="Output 2 4 2 3 2 5 6" xfId="33246" xr:uid="{00000000-0005-0000-0000-00001F810000}"/>
    <cellStyle name="Output 2 4 2 3 2 5 7" xfId="33247" xr:uid="{00000000-0005-0000-0000-000020810000}"/>
    <cellStyle name="Output 2 4 2 3 2 5 8" xfId="33248" xr:uid="{00000000-0005-0000-0000-000021810000}"/>
    <cellStyle name="Output 2 4 2 3 2 6" xfId="33249" xr:uid="{00000000-0005-0000-0000-000022810000}"/>
    <cellStyle name="Output 2 4 2 3 2 6 2" xfId="33250" xr:uid="{00000000-0005-0000-0000-000023810000}"/>
    <cellStyle name="Output 2 4 2 3 2 6 3" xfId="33251" xr:uid="{00000000-0005-0000-0000-000024810000}"/>
    <cellStyle name="Output 2 4 2 3 2 6 4" xfId="33252" xr:uid="{00000000-0005-0000-0000-000025810000}"/>
    <cellStyle name="Output 2 4 2 3 2 6 5" xfId="33253" xr:uid="{00000000-0005-0000-0000-000026810000}"/>
    <cellStyle name="Output 2 4 2 3 2 6 6" xfId="33254" xr:uid="{00000000-0005-0000-0000-000027810000}"/>
    <cellStyle name="Output 2 4 2 3 2 6 7" xfId="33255" xr:uid="{00000000-0005-0000-0000-000028810000}"/>
    <cellStyle name="Output 2 4 2 3 2 7" xfId="33256" xr:uid="{00000000-0005-0000-0000-000029810000}"/>
    <cellStyle name="Output 2 4 2 3 2 7 2" xfId="33257" xr:uid="{00000000-0005-0000-0000-00002A810000}"/>
    <cellStyle name="Output 2 4 2 3 2 7 3" xfId="33258" xr:uid="{00000000-0005-0000-0000-00002B810000}"/>
    <cellStyle name="Output 2 4 2 3 2 7 4" xfId="33259" xr:uid="{00000000-0005-0000-0000-00002C810000}"/>
    <cellStyle name="Output 2 4 2 3 2 7 5" xfId="33260" xr:uid="{00000000-0005-0000-0000-00002D810000}"/>
    <cellStyle name="Output 2 4 2 3 2 8" xfId="33261" xr:uid="{00000000-0005-0000-0000-00002E810000}"/>
    <cellStyle name="Output 2 4 2 3 2 8 2" xfId="33262" xr:uid="{00000000-0005-0000-0000-00002F810000}"/>
    <cellStyle name="Output 2 4 2 3 2 8 3" xfId="33263" xr:uid="{00000000-0005-0000-0000-000030810000}"/>
    <cellStyle name="Output 2 4 2 3 2 8 4" xfId="33264" xr:uid="{00000000-0005-0000-0000-000031810000}"/>
    <cellStyle name="Output 2 4 2 3 2 8 5" xfId="33265" xr:uid="{00000000-0005-0000-0000-000032810000}"/>
    <cellStyle name="Output 2 4 2 3 2 9" xfId="33266" xr:uid="{00000000-0005-0000-0000-000033810000}"/>
    <cellStyle name="Output 2 4 2 3 2 9 2" xfId="33267" xr:uid="{00000000-0005-0000-0000-000034810000}"/>
    <cellStyle name="Output 2 4 2 3 2 9 3" xfId="33268" xr:uid="{00000000-0005-0000-0000-000035810000}"/>
    <cellStyle name="Output 2 4 2 3 2 9 4" xfId="33269" xr:uid="{00000000-0005-0000-0000-000036810000}"/>
    <cellStyle name="Output 2 4 2 3 2 9 5" xfId="33270" xr:uid="{00000000-0005-0000-0000-000037810000}"/>
    <cellStyle name="Output 2 4 2 3 3" xfId="33271" xr:uid="{00000000-0005-0000-0000-000038810000}"/>
    <cellStyle name="Output 2 4 2 3 3 10" xfId="33272" xr:uid="{00000000-0005-0000-0000-000039810000}"/>
    <cellStyle name="Output 2 4 2 3 3 2" xfId="33273" xr:uid="{00000000-0005-0000-0000-00003A810000}"/>
    <cellStyle name="Output 2 4 2 3 3 2 2" xfId="33274" xr:uid="{00000000-0005-0000-0000-00003B810000}"/>
    <cellStyle name="Output 2 4 2 3 3 2 2 2" xfId="33275" xr:uid="{00000000-0005-0000-0000-00003C810000}"/>
    <cellStyle name="Output 2 4 2 3 3 2 2 3" xfId="33276" xr:uid="{00000000-0005-0000-0000-00003D810000}"/>
    <cellStyle name="Output 2 4 2 3 3 2 2 4" xfId="33277" xr:uid="{00000000-0005-0000-0000-00003E810000}"/>
    <cellStyle name="Output 2 4 2 3 3 2 2 5" xfId="33278" xr:uid="{00000000-0005-0000-0000-00003F810000}"/>
    <cellStyle name="Output 2 4 2 3 3 2 2 6" xfId="33279" xr:uid="{00000000-0005-0000-0000-000040810000}"/>
    <cellStyle name="Output 2 4 2 3 3 2 2 7" xfId="33280" xr:uid="{00000000-0005-0000-0000-000041810000}"/>
    <cellStyle name="Output 2 4 2 3 3 2 3" xfId="33281" xr:uid="{00000000-0005-0000-0000-000042810000}"/>
    <cellStyle name="Output 2 4 2 3 3 2 4" xfId="33282" xr:uid="{00000000-0005-0000-0000-000043810000}"/>
    <cellStyle name="Output 2 4 2 3 3 3" xfId="33283" xr:uid="{00000000-0005-0000-0000-000044810000}"/>
    <cellStyle name="Output 2 4 2 3 3 3 2" xfId="33284" xr:uid="{00000000-0005-0000-0000-000045810000}"/>
    <cellStyle name="Output 2 4 2 3 3 3 2 2" xfId="33285" xr:uid="{00000000-0005-0000-0000-000046810000}"/>
    <cellStyle name="Output 2 4 2 3 3 3 2 3" xfId="33286" xr:uid="{00000000-0005-0000-0000-000047810000}"/>
    <cellStyle name="Output 2 4 2 3 3 3 2 4" xfId="33287" xr:uid="{00000000-0005-0000-0000-000048810000}"/>
    <cellStyle name="Output 2 4 2 3 3 3 2 5" xfId="33288" xr:uid="{00000000-0005-0000-0000-000049810000}"/>
    <cellStyle name="Output 2 4 2 3 3 3 2 6" xfId="33289" xr:uid="{00000000-0005-0000-0000-00004A810000}"/>
    <cellStyle name="Output 2 4 2 3 3 3 2 7" xfId="33290" xr:uid="{00000000-0005-0000-0000-00004B810000}"/>
    <cellStyle name="Output 2 4 2 3 3 3 3" xfId="33291" xr:uid="{00000000-0005-0000-0000-00004C810000}"/>
    <cellStyle name="Output 2 4 2 3 3 3 4" xfId="33292" xr:uid="{00000000-0005-0000-0000-00004D810000}"/>
    <cellStyle name="Output 2 4 2 3 3 4" xfId="33293" xr:uid="{00000000-0005-0000-0000-00004E810000}"/>
    <cellStyle name="Output 2 4 2 3 3 4 2" xfId="33294" xr:uid="{00000000-0005-0000-0000-00004F810000}"/>
    <cellStyle name="Output 2 4 2 3 3 4 2 2" xfId="33295" xr:uid="{00000000-0005-0000-0000-000050810000}"/>
    <cellStyle name="Output 2 4 2 3 3 4 2 3" xfId="33296" xr:uid="{00000000-0005-0000-0000-000051810000}"/>
    <cellStyle name="Output 2 4 2 3 3 4 2 4" xfId="33297" xr:uid="{00000000-0005-0000-0000-000052810000}"/>
    <cellStyle name="Output 2 4 2 3 3 4 2 5" xfId="33298" xr:uid="{00000000-0005-0000-0000-000053810000}"/>
    <cellStyle name="Output 2 4 2 3 3 4 2 6" xfId="33299" xr:uid="{00000000-0005-0000-0000-000054810000}"/>
    <cellStyle name="Output 2 4 2 3 3 4 2 7" xfId="33300" xr:uid="{00000000-0005-0000-0000-000055810000}"/>
    <cellStyle name="Output 2 4 2 3 3 4 3" xfId="33301" xr:uid="{00000000-0005-0000-0000-000056810000}"/>
    <cellStyle name="Output 2 4 2 3 3 4 4" xfId="33302" xr:uid="{00000000-0005-0000-0000-000057810000}"/>
    <cellStyle name="Output 2 4 2 3 3 5" xfId="33303" xr:uid="{00000000-0005-0000-0000-000058810000}"/>
    <cellStyle name="Output 2 4 2 3 3 5 2" xfId="33304" xr:uid="{00000000-0005-0000-0000-000059810000}"/>
    <cellStyle name="Output 2 4 2 3 3 5 3" xfId="33305" xr:uid="{00000000-0005-0000-0000-00005A810000}"/>
    <cellStyle name="Output 2 4 2 3 3 5 4" xfId="33306" xr:uid="{00000000-0005-0000-0000-00005B810000}"/>
    <cellStyle name="Output 2 4 2 3 3 5 5" xfId="33307" xr:uid="{00000000-0005-0000-0000-00005C810000}"/>
    <cellStyle name="Output 2 4 2 3 3 5 6" xfId="33308" xr:uid="{00000000-0005-0000-0000-00005D810000}"/>
    <cellStyle name="Output 2 4 2 3 3 5 7" xfId="33309" xr:uid="{00000000-0005-0000-0000-00005E810000}"/>
    <cellStyle name="Output 2 4 2 3 3 5 8" xfId="33310" xr:uid="{00000000-0005-0000-0000-00005F810000}"/>
    <cellStyle name="Output 2 4 2 3 3 6" xfId="33311" xr:uid="{00000000-0005-0000-0000-000060810000}"/>
    <cellStyle name="Output 2 4 2 3 3 6 2" xfId="33312" xr:uid="{00000000-0005-0000-0000-000061810000}"/>
    <cellStyle name="Output 2 4 2 3 3 6 3" xfId="33313" xr:uid="{00000000-0005-0000-0000-000062810000}"/>
    <cellStyle name="Output 2 4 2 3 3 6 4" xfId="33314" xr:uid="{00000000-0005-0000-0000-000063810000}"/>
    <cellStyle name="Output 2 4 2 3 3 6 5" xfId="33315" xr:uid="{00000000-0005-0000-0000-000064810000}"/>
    <cellStyle name="Output 2 4 2 3 3 6 6" xfId="33316" xr:uid="{00000000-0005-0000-0000-000065810000}"/>
    <cellStyle name="Output 2 4 2 3 3 6 7" xfId="33317" xr:uid="{00000000-0005-0000-0000-000066810000}"/>
    <cellStyle name="Output 2 4 2 3 3 7" xfId="33318" xr:uid="{00000000-0005-0000-0000-000067810000}"/>
    <cellStyle name="Output 2 4 2 3 3 8" xfId="33319" xr:uid="{00000000-0005-0000-0000-000068810000}"/>
    <cellStyle name="Output 2 4 2 3 3 9" xfId="33320" xr:uid="{00000000-0005-0000-0000-000069810000}"/>
    <cellStyle name="Output 2 4 2 3 4" xfId="33321" xr:uid="{00000000-0005-0000-0000-00006A810000}"/>
    <cellStyle name="Output 2 4 2 3 4 2" xfId="33322" xr:uid="{00000000-0005-0000-0000-00006B810000}"/>
    <cellStyle name="Output 2 4 2 3 4 2 2" xfId="33323" xr:uid="{00000000-0005-0000-0000-00006C810000}"/>
    <cellStyle name="Output 2 4 2 3 4 2 3" xfId="33324" xr:uid="{00000000-0005-0000-0000-00006D810000}"/>
    <cellStyle name="Output 2 4 2 3 4 2 4" xfId="33325" xr:uid="{00000000-0005-0000-0000-00006E810000}"/>
    <cellStyle name="Output 2 4 2 3 4 2 5" xfId="33326" xr:uid="{00000000-0005-0000-0000-00006F810000}"/>
    <cellStyle name="Output 2 4 2 3 4 2 6" xfId="33327" xr:uid="{00000000-0005-0000-0000-000070810000}"/>
    <cellStyle name="Output 2 4 2 3 4 2 7" xfId="33328" xr:uid="{00000000-0005-0000-0000-000071810000}"/>
    <cellStyle name="Output 2 4 2 3 4 3" xfId="33329" xr:uid="{00000000-0005-0000-0000-000072810000}"/>
    <cellStyle name="Output 2 4 2 3 4 4" xfId="33330" xr:uid="{00000000-0005-0000-0000-000073810000}"/>
    <cellStyle name="Output 2 4 2 3 4 5" xfId="33331" xr:uid="{00000000-0005-0000-0000-000074810000}"/>
    <cellStyle name="Output 2 4 2 3 5" xfId="33332" xr:uid="{00000000-0005-0000-0000-000075810000}"/>
    <cellStyle name="Output 2 4 2 3 5 2" xfId="33333" xr:uid="{00000000-0005-0000-0000-000076810000}"/>
    <cellStyle name="Output 2 4 2 3 5 2 2" xfId="33334" xr:uid="{00000000-0005-0000-0000-000077810000}"/>
    <cellStyle name="Output 2 4 2 3 5 2 3" xfId="33335" xr:uid="{00000000-0005-0000-0000-000078810000}"/>
    <cellStyle name="Output 2 4 2 3 5 2 4" xfId="33336" xr:uid="{00000000-0005-0000-0000-000079810000}"/>
    <cellStyle name="Output 2 4 2 3 5 2 5" xfId="33337" xr:uid="{00000000-0005-0000-0000-00007A810000}"/>
    <cellStyle name="Output 2 4 2 3 5 2 6" xfId="33338" xr:uid="{00000000-0005-0000-0000-00007B810000}"/>
    <cellStyle name="Output 2 4 2 3 5 2 7" xfId="33339" xr:uid="{00000000-0005-0000-0000-00007C810000}"/>
    <cellStyle name="Output 2 4 2 3 5 3" xfId="33340" xr:uid="{00000000-0005-0000-0000-00007D810000}"/>
    <cellStyle name="Output 2 4 2 3 5 4" xfId="33341" xr:uid="{00000000-0005-0000-0000-00007E810000}"/>
    <cellStyle name="Output 2 4 2 3 5 5" xfId="33342" xr:uid="{00000000-0005-0000-0000-00007F810000}"/>
    <cellStyle name="Output 2 4 2 3 6" xfId="33343" xr:uid="{00000000-0005-0000-0000-000080810000}"/>
    <cellStyle name="Output 2 4 2 3 6 2" xfId="33344" xr:uid="{00000000-0005-0000-0000-000081810000}"/>
    <cellStyle name="Output 2 4 2 3 6 2 2" xfId="33345" xr:uid="{00000000-0005-0000-0000-000082810000}"/>
    <cellStyle name="Output 2 4 2 3 6 2 3" xfId="33346" xr:uid="{00000000-0005-0000-0000-000083810000}"/>
    <cellStyle name="Output 2 4 2 3 6 2 4" xfId="33347" xr:uid="{00000000-0005-0000-0000-000084810000}"/>
    <cellStyle name="Output 2 4 2 3 6 2 5" xfId="33348" xr:uid="{00000000-0005-0000-0000-000085810000}"/>
    <cellStyle name="Output 2 4 2 3 6 2 6" xfId="33349" xr:uid="{00000000-0005-0000-0000-000086810000}"/>
    <cellStyle name="Output 2 4 2 3 6 2 7" xfId="33350" xr:uid="{00000000-0005-0000-0000-000087810000}"/>
    <cellStyle name="Output 2 4 2 3 6 3" xfId="33351" xr:uid="{00000000-0005-0000-0000-000088810000}"/>
    <cellStyle name="Output 2 4 2 3 6 4" xfId="33352" xr:uid="{00000000-0005-0000-0000-000089810000}"/>
    <cellStyle name="Output 2 4 2 3 6 5" xfId="33353" xr:uid="{00000000-0005-0000-0000-00008A810000}"/>
    <cellStyle name="Output 2 4 2 3 7" xfId="33354" xr:uid="{00000000-0005-0000-0000-00008B810000}"/>
    <cellStyle name="Output 2 4 2 3 7 2" xfId="33355" xr:uid="{00000000-0005-0000-0000-00008C810000}"/>
    <cellStyle name="Output 2 4 2 3 7 2 2" xfId="33356" xr:uid="{00000000-0005-0000-0000-00008D810000}"/>
    <cellStyle name="Output 2 4 2 3 7 2 3" xfId="33357" xr:uid="{00000000-0005-0000-0000-00008E810000}"/>
    <cellStyle name="Output 2 4 2 3 7 2 4" xfId="33358" xr:uid="{00000000-0005-0000-0000-00008F810000}"/>
    <cellStyle name="Output 2 4 2 3 7 2 5" xfId="33359" xr:uid="{00000000-0005-0000-0000-000090810000}"/>
    <cellStyle name="Output 2 4 2 3 7 2 6" xfId="33360" xr:uid="{00000000-0005-0000-0000-000091810000}"/>
    <cellStyle name="Output 2 4 2 3 7 2 7" xfId="33361" xr:uid="{00000000-0005-0000-0000-000092810000}"/>
    <cellStyle name="Output 2 4 2 3 7 3" xfId="33362" xr:uid="{00000000-0005-0000-0000-000093810000}"/>
    <cellStyle name="Output 2 4 2 3 7 4" xfId="33363" xr:uid="{00000000-0005-0000-0000-000094810000}"/>
    <cellStyle name="Output 2 4 2 3 7 5" xfId="33364" xr:uid="{00000000-0005-0000-0000-000095810000}"/>
    <cellStyle name="Output 2 4 2 3 8" xfId="33365" xr:uid="{00000000-0005-0000-0000-000096810000}"/>
    <cellStyle name="Output 2 4 2 3 8 2" xfId="33366" xr:uid="{00000000-0005-0000-0000-000097810000}"/>
    <cellStyle name="Output 2 4 2 3 8 3" xfId="33367" xr:uid="{00000000-0005-0000-0000-000098810000}"/>
    <cellStyle name="Output 2 4 2 3 8 4" xfId="33368" xr:uid="{00000000-0005-0000-0000-000099810000}"/>
    <cellStyle name="Output 2 4 2 3 8 5" xfId="33369" xr:uid="{00000000-0005-0000-0000-00009A810000}"/>
    <cellStyle name="Output 2 4 2 3 8 6" xfId="33370" xr:uid="{00000000-0005-0000-0000-00009B810000}"/>
    <cellStyle name="Output 2 4 2 3 8 7" xfId="33371" xr:uid="{00000000-0005-0000-0000-00009C810000}"/>
    <cellStyle name="Output 2 4 2 3 8 8" xfId="33372" xr:uid="{00000000-0005-0000-0000-00009D810000}"/>
    <cellStyle name="Output 2 4 2 3 9" xfId="33373" xr:uid="{00000000-0005-0000-0000-00009E810000}"/>
    <cellStyle name="Output 2 4 2 3 9 2" xfId="33374" xr:uid="{00000000-0005-0000-0000-00009F810000}"/>
    <cellStyle name="Output 2 4 2 3 9 3" xfId="33375" xr:uid="{00000000-0005-0000-0000-0000A0810000}"/>
    <cellStyle name="Output 2 4 2 3 9 4" xfId="33376" xr:uid="{00000000-0005-0000-0000-0000A1810000}"/>
    <cellStyle name="Output 2 4 2 3 9 5" xfId="33377" xr:uid="{00000000-0005-0000-0000-0000A2810000}"/>
    <cellStyle name="Output 2 4 2 3 9 6" xfId="33378" xr:uid="{00000000-0005-0000-0000-0000A3810000}"/>
    <cellStyle name="Output 2 4 2 3 9 7" xfId="33379" xr:uid="{00000000-0005-0000-0000-0000A4810000}"/>
    <cellStyle name="Output 2 4 2 4" xfId="33380" xr:uid="{00000000-0005-0000-0000-0000A5810000}"/>
    <cellStyle name="Output 2 4 2 4 10" xfId="33381" xr:uid="{00000000-0005-0000-0000-0000A6810000}"/>
    <cellStyle name="Output 2 4 2 4 10 2" xfId="33382" xr:uid="{00000000-0005-0000-0000-0000A7810000}"/>
    <cellStyle name="Output 2 4 2 4 10 3" xfId="33383" xr:uid="{00000000-0005-0000-0000-0000A8810000}"/>
    <cellStyle name="Output 2 4 2 4 10 4" xfId="33384" xr:uid="{00000000-0005-0000-0000-0000A9810000}"/>
    <cellStyle name="Output 2 4 2 4 10 5" xfId="33385" xr:uid="{00000000-0005-0000-0000-0000AA810000}"/>
    <cellStyle name="Output 2 4 2 4 11" xfId="33386" xr:uid="{00000000-0005-0000-0000-0000AB810000}"/>
    <cellStyle name="Output 2 4 2 4 11 2" xfId="33387" xr:uid="{00000000-0005-0000-0000-0000AC810000}"/>
    <cellStyle name="Output 2 4 2 4 11 3" xfId="33388" xr:uid="{00000000-0005-0000-0000-0000AD810000}"/>
    <cellStyle name="Output 2 4 2 4 11 4" xfId="33389" xr:uid="{00000000-0005-0000-0000-0000AE810000}"/>
    <cellStyle name="Output 2 4 2 4 11 5" xfId="33390" xr:uid="{00000000-0005-0000-0000-0000AF810000}"/>
    <cellStyle name="Output 2 4 2 4 12" xfId="33391" xr:uid="{00000000-0005-0000-0000-0000B0810000}"/>
    <cellStyle name="Output 2 4 2 4 12 2" xfId="33392" xr:uid="{00000000-0005-0000-0000-0000B1810000}"/>
    <cellStyle name="Output 2 4 2 4 12 3" xfId="33393" xr:uid="{00000000-0005-0000-0000-0000B2810000}"/>
    <cellStyle name="Output 2 4 2 4 12 4" xfId="33394" xr:uid="{00000000-0005-0000-0000-0000B3810000}"/>
    <cellStyle name="Output 2 4 2 4 12 5" xfId="33395" xr:uid="{00000000-0005-0000-0000-0000B4810000}"/>
    <cellStyle name="Output 2 4 2 4 13" xfId="33396" xr:uid="{00000000-0005-0000-0000-0000B5810000}"/>
    <cellStyle name="Output 2 4 2 4 13 2" xfId="33397" xr:uid="{00000000-0005-0000-0000-0000B6810000}"/>
    <cellStyle name="Output 2 4 2 4 13 3" xfId="33398" xr:uid="{00000000-0005-0000-0000-0000B7810000}"/>
    <cellStyle name="Output 2 4 2 4 13 4" xfId="33399" xr:uid="{00000000-0005-0000-0000-0000B8810000}"/>
    <cellStyle name="Output 2 4 2 4 13 5" xfId="33400" xr:uid="{00000000-0005-0000-0000-0000B9810000}"/>
    <cellStyle name="Output 2 4 2 4 14" xfId="33401" xr:uid="{00000000-0005-0000-0000-0000BA810000}"/>
    <cellStyle name="Output 2 4 2 4 14 2" xfId="33402" xr:uid="{00000000-0005-0000-0000-0000BB810000}"/>
    <cellStyle name="Output 2 4 2 4 14 3" xfId="33403" xr:uid="{00000000-0005-0000-0000-0000BC810000}"/>
    <cellStyle name="Output 2 4 2 4 14 4" xfId="33404" xr:uid="{00000000-0005-0000-0000-0000BD810000}"/>
    <cellStyle name="Output 2 4 2 4 14 5" xfId="33405" xr:uid="{00000000-0005-0000-0000-0000BE810000}"/>
    <cellStyle name="Output 2 4 2 4 15" xfId="33406" xr:uid="{00000000-0005-0000-0000-0000BF810000}"/>
    <cellStyle name="Output 2 4 2 4 15 2" xfId="33407" xr:uid="{00000000-0005-0000-0000-0000C0810000}"/>
    <cellStyle name="Output 2 4 2 4 15 3" xfId="33408" xr:uid="{00000000-0005-0000-0000-0000C1810000}"/>
    <cellStyle name="Output 2 4 2 4 15 4" xfId="33409" xr:uid="{00000000-0005-0000-0000-0000C2810000}"/>
    <cellStyle name="Output 2 4 2 4 15 5" xfId="33410" xr:uid="{00000000-0005-0000-0000-0000C3810000}"/>
    <cellStyle name="Output 2 4 2 4 16" xfId="33411" xr:uid="{00000000-0005-0000-0000-0000C4810000}"/>
    <cellStyle name="Output 2 4 2 4 16 2" xfId="33412" xr:uid="{00000000-0005-0000-0000-0000C5810000}"/>
    <cellStyle name="Output 2 4 2 4 16 3" xfId="33413" xr:uid="{00000000-0005-0000-0000-0000C6810000}"/>
    <cellStyle name="Output 2 4 2 4 16 4" xfId="33414" xr:uid="{00000000-0005-0000-0000-0000C7810000}"/>
    <cellStyle name="Output 2 4 2 4 16 5" xfId="33415" xr:uid="{00000000-0005-0000-0000-0000C8810000}"/>
    <cellStyle name="Output 2 4 2 4 17" xfId="33416" xr:uid="{00000000-0005-0000-0000-0000C9810000}"/>
    <cellStyle name="Output 2 4 2 4 17 2" xfId="33417" xr:uid="{00000000-0005-0000-0000-0000CA810000}"/>
    <cellStyle name="Output 2 4 2 4 17 3" xfId="33418" xr:uid="{00000000-0005-0000-0000-0000CB810000}"/>
    <cellStyle name="Output 2 4 2 4 17 4" xfId="33419" xr:uid="{00000000-0005-0000-0000-0000CC810000}"/>
    <cellStyle name="Output 2 4 2 4 17 5" xfId="33420" xr:uid="{00000000-0005-0000-0000-0000CD810000}"/>
    <cellStyle name="Output 2 4 2 4 18" xfId="33421" xr:uid="{00000000-0005-0000-0000-0000CE810000}"/>
    <cellStyle name="Output 2 4 2 4 18 2" xfId="33422" xr:uid="{00000000-0005-0000-0000-0000CF810000}"/>
    <cellStyle name="Output 2 4 2 4 18 3" xfId="33423" xr:uid="{00000000-0005-0000-0000-0000D0810000}"/>
    <cellStyle name="Output 2 4 2 4 18 4" xfId="33424" xr:uid="{00000000-0005-0000-0000-0000D1810000}"/>
    <cellStyle name="Output 2 4 2 4 18 5" xfId="33425" xr:uid="{00000000-0005-0000-0000-0000D2810000}"/>
    <cellStyle name="Output 2 4 2 4 19" xfId="33426" xr:uid="{00000000-0005-0000-0000-0000D3810000}"/>
    <cellStyle name="Output 2 4 2 4 2" xfId="33427" xr:uid="{00000000-0005-0000-0000-0000D4810000}"/>
    <cellStyle name="Output 2 4 2 4 2 2" xfId="33428" xr:uid="{00000000-0005-0000-0000-0000D5810000}"/>
    <cellStyle name="Output 2 4 2 4 2 2 2" xfId="33429" xr:uid="{00000000-0005-0000-0000-0000D6810000}"/>
    <cellStyle name="Output 2 4 2 4 2 2 3" xfId="33430" xr:uid="{00000000-0005-0000-0000-0000D7810000}"/>
    <cellStyle name="Output 2 4 2 4 2 2 4" xfId="33431" xr:uid="{00000000-0005-0000-0000-0000D8810000}"/>
    <cellStyle name="Output 2 4 2 4 2 2 5" xfId="33432" xr:uid="{00000000-0005-0000-0000-0000D9810000}"/>
    <cellStyle name="Output 2 4 2 4 2 2 6" xfId="33433" xr:uid="{00000000-0005-0000-0000-0000DA810000}"/>
    <cellStyle name="Output 2 4 2 4 2 2 7" xfId="33434" xr:uid="{00000000-0005-0000-0000-0000DB810000}"/>
    <cellStyle name="Output 2 4 2 4 2 3" xfId="33435" xr:uid="{00000000-0005-0000-0000-0000DC810000}"/>
    <cellStyle name="Output 2 4 2 4 2 4" xfId="33436" xr:uid="{00000000-0005-0000-0000-0000DD810000}"/>
    <cellStyle name="Output 2 4 2 4 2 5" xfId="33437" xr:uid="{00000000-0005-0000-0000-0000DE810000}"/>
    <cellStyle name="Output 2 4 2 4 3" xfId="33438" xr:uid="{00000000-0005-0000-0000-0000DF810000}"/>
    <cellStyle name="Output 2 4 2 4 3 2" xfId="33439" xr:uid="{00000000-0005-0000-0000-0000E0810000}"/>
    <cellStyle name="Output 2 4 2 4 3 2 2" xfId="33440" xr:uid="{00000000-0005-0000-0000-0000E1810000}"/>
    <cellStyle name="Output 2 4 2 4 3 2 3" xfId="33441" xr:uid="{00000000-0005-0000-0000-0000E2810000}"/>
    <cellStyle name="Output 2 4 2 4 3 2 4" xfId="33442" xr:uid="{00000000-0005-0000-0000-0000E3810000}"/>
    <cellStyle name="Output 2 4 2 4 3 2 5" xfId="33443" xr:uid="{00000000-0005-0000-0000-0000E4810000}"/>
    <cellStyle name="Output 2 4 2 4 3 2 6" xfId="33444" xr:uid="{00000000-0005-0000-0000-0000E5810000}"/>
    <cellStyle name="Output 2 4 2 4 3 2 7" xfId="33445" xr:uid="{00000000-0005-0000-0000-0000E6810000}"/>
    <cellStyle name="Output 2 4 2 4 3 3" xfId="33446" xr:uid="{00000000-0005-0000-0000-0000E7810000}"/>
    <cellStyle name="Output 2 4 2 4 3 4" xfId="33447" xr:uid="{00000000-0005-0000-0000-0000E8810000}"/>
    <cellStyle name="Output 2 4 2 4 3 5" xfId="33448" xr:uid="{00000000-0005-0000-0000-0000E9810000}"/>
    <cellStyle name="Output 2 4 2 4 4" xfId="33449" xr:uid="{00000000-0005-0000-0000-0000EA810000}"/>
    <cellStyle name="Output 2 4 2 4 4 2" xfId="33450" xr:uid="{00000000-0005-0000-0000-0000EB810000}"/>
    <cellStyle name="Output 2 4 2 4 4 2 2" xfId="33451" xr:uid="{00000000-0005-0000-0000-0000EC810000}"/>
    <cellStyle name="Output 2 4 2 4 4 2 3" xfId="33452" xr:uid="{00000000-0005-0000-0000-0000ED810000}"/>
    <cellStyle name="Output 2 4 2 4 4 2 4" xfId="33453" xr:uid="{00000000-0005-0000-0000-0000EE810000}"/>
    <cellStyle name="Output 2 4 2 4 4 2 5" xfId="33454" xr:uid="{00000000-0005-0000-0000-0000EF810000}"/>
    <cellStyle name="Output 2 4 2 4 4 2 6" xfId="33455" xr:uid="{00000000-0005-0000-0000-0000F0810000}"/>
    <cellStyle name="Output 2 4 2 4 4 2 7" xfId="33456" xr:uid="{00000000-0005-0000-0000-0000F1810000}"/>
    <cellStyle name="Output 2 4 2 4 4 3" xfId="33457" xr:uid="{00000000-0005-0000-0000-0000F2810000}"/>
    <cellStyle name="Output 2 4 2 4 4 4" xfId="33458" xr:uid="{00000000-0005-0000-0000-0000F3810000}"/>
    <cellStyle name="Output 2 4 2 4 4 5" xfId="33459" xr:uid="{00000000-0005-0000-0000-0000F4810000}"/>
    <cellStyle name="Output 2 4 2 4 5" xfId="33460" xr:uid="{00000000-0005-0000-0000-0000F5810000}"/>
    <cellStyle name="Output 2 4 2 4 5 2" xfId="33461" xr:uid="{00000000-0005-0000-0000-0000F6810000}"/>
    <cellStyle name="Output 2 4 2 4 5 3" xfId="33462" xr:uid="{00000000-0005-0000-0000-0000F7810000}"/>
    <cellStyle name="Output 2 4 2 4 5 4" xfId="33463" xr:uid="{00000000-0005-0000-0000-0000F8810000}"/>
    <cellStyle name="Output 2 4 2 4 5 5" xfId="33464" xr:uid="{00000000-0005-0000-0000-0000F9810000}"/>
    <cellStyle name="Output 2 4 2 4 5 6" xfId="33465" xr:uid="{00000000-0005-0000-0000-0000FA810000}"/>
    <cellStyle name="Output 2 4 2 4 5 7" xfId="33466" xr:uid="{00000000-0005-0000-0000-0000FB810000}"/>
    <cellStyle name="Output 2 4 2 4 5 8" xfId="33467" xr:uid="{00000000-0005-0000-0000-0000FC810000}"/>
    <cellStyle name="Output 2 4 2 4 6" xfId="33468" xr:uid="{00000000-0005-0000-0000-0000FD810000}"/>
    <cellStyle name="Output 2 4 2 4 6 2" xfId="33469" xr:uid="{00000000-0005-0000-0000-0000FE810000}"/>
    <cellStyle name="Output 2 4 2 4 6 3" xfId="33470" xr:uid="{00000000-0005-0000-0000-0000FF810000}"/>
    <cellStyle name="Output 2 4 2 4 6 4" xfId="33471" xr:uid="{00000000-0005-0000-0000-000000820000}"/>
    <cellStyle name="Output 2 4 2 4 6 5" xfId="33472" xr:uid="{00000000-0005-0000-0000-000001820000}"/>
    <cellStyle name="Output 2 4 2 4 6 6" xfId="33473" xr:uid="{00000000-0005-0000-0000-000002820000}"/>
    <cellStyle name="Output 2 4 2 4 6 7" xfId="33474" xr:uid="{00000000-0005-0000-0000-000003820000}"/>
    <cellStyle name="Output 2 4 2 4 7" xfId="33475" xr:uid="{00000000-0005-0000-0000-000004820000}"/>
    <cellStyle name="Output 2 4 2 4 7 2" xfId="33476" xr:uid="{00000000-0005-0000-0000-000005820000}"/>
    <cellStyle name="Output 2 4 2 4 7 3" xfId="33477" xr:uid="{00000000-0005-0000-0000-000006820000}"/>
    <cellStyle name="Output 2 4 2 4 7 4" xfId="33478" xr:uid="{00000000-0005-0000-0000-000007820000}"/>
    <cellStyle name="Output 2 4 2 4 7 5" xfId="33479" xr:uid="{00000000-0005-0000-0000-000008820000}"/>
    <cellStyle name="Output 2 4 2 4 8" xfId="33480" xr:uid="{00000000-0005-0000-0000-000009820000}"/>
    <cellStyle name="Output 2 4 2 4 8 2" xfId="33481" xr:uid="{00000000-0005-0000-0000-00000A820000}"/>
    <cellStyle name="Output 2 4 2 4 8 3" xfId="33482" xr:uid="{00000000-0005-0000-0000-00000B820000}"/>
    <cellStyle name="Output 2 4 2 4 8 4" xfId="33483" xr:uid="{00000000-0005-0000-0000-00000C820000}"/>
    <cellStyle name="Output 2 4 2 4 8 5" xfId="33484" xr:uid="{00000000-0005-0000-0000-00000D820000}"/>
    <cellStyle name="Output 2 4 2 4 9" xfId="33485" xr:uid="{00000000-0005-0000-0000-00000E820000}"/>
    <cellStyle name="Output 2 4 2 4 9 2" xfId="33486" xr:uid="{00000000-0005-0000-0000-00000F820000}"/>
    <cellStyle name="Output 2 4 2 4 9 3" xfId="33487" xr:uid="{00000000-0005-0000-0000-000010820000}"/>
    <cellStyle name="Output 2 4 2 4 9 4" xfId="33488" xr:uid="{00000000-0005-0000-0000-000011820000}"/>
    <cellStyle name="Output 2 4 2 4 9 5" xfId="33489" xr:uid="{00000000-0005-0000-0000-000012820000}"/>
    <cellStyle name="Output 2 4 2 5" xfId="33490" xr:uid="{00000000-0005-0000-0000-000013820000}"/>
    <cellStyle name="Output 2 4 2 5 10" xfId="33491" xr:uid="{00000000-0005-0000-0000-000014820000}"/>
    <cellStyle name="Output 2 4 2 5 2" xfId="33492" xr:uid="{00000000-0005-0000-0000-000015820000}"/>
    <cellStyle name="Output 2 4 2 5 2 2" xfId="33493" xr:uid="{00000000-0005-0000-0000-000016820000}"/>
    <cellStyle name="Output 2 4 2 5 2 2 2" xfId="33494" xr:uid="{00000000-0005-0000-0000-000017820000}"/>
    <cellStyle name="Output 2 4 2 5 2 2 3" xfId="33495" xr:uid="{00000000-0005-0000-0000-000018820000}"/>
    <cellStyle name="Output 2 4 2 5 2 2 4" xfId="33496" xr:uid="{00000000-0005-0000-0000-000019820000}"/>
    <cellStyle name="Output 2 4 2 5 2 2 5" xfId="33497" xr:uid="{00000000-0005-0000-0000-00001A820000}"/>
    <cellStyle name="Output 2 4 2 5 2 2 6" xfId="33498" xr:uid="{00000000-0005-0000-0000-00001B820000}"/>
    <cellStyle name="Output 2 4 2 5 2 2 7" xfId="33499" xr:uid="{00000000-0005-0000-0000-00001C820000}"/>
    <cellStyle name="Output 2 4 2 5 2 3" xfId="33500" xr:uid="{00000000-0005-0000-0000-00001D820000}"/>
    <cellStyle name="Output 2 4 2 5 2 4" xfId="33501" xr:uid="{00000000-0005-0000-0000-00001E820000}"/>
    <cellStyle name="Output 2 4 2 5 3" xfId="33502" xr:uid="{00000000-0005-0000-0000-00001F820000}"/>
    <cellStyle name="Output 2 4 2 5 3 2" xfId="33503" xr:uid="{00000000-0005-0000-0000-000020820000}"/>
    <cellStyle name="Output 2 4 2 5 3 2 2" xfId="33504" xr:uid="{00000000-0005-0000-0000-000021820000}"/>
    <cellStyle name="Output 2 4 2 5 3 2 3" xfId="33505" xr:uid="{00000000-0005-0000-0000-000022820000}"/>
    <cellStyle name="Output 2 4 2 5 3 2 4" xfId="33506" xr:uid="{00000000-0005-0000-0000-000023820000}"/>
    <cellStyle name="Output 2 4 2 5 3 2 5" xfId="33507" xr:uid="{00000000-0005-0000-0000-000024820000}"/>
    <cellStyle name="Output 2 4 2 5 3 2 6" xfId="33508" xr:uid="{00000000-0005-0000-0000-000025820000}"/>
    <cellStyle name="Output 2 4 2 5 3 2 7" xfId="33509" xr:uid="{00000000-0005-0000-0000-000026820000}"/>
    <cellStyle name="Output 2 4 2 5 3 3" xfId="33510" xr:uid="{00000000-0005-0000-0000-000027820000}"/>
    <cellStyle name="Output 2 4 2 5 3 4" xfId="33511" xr:uid="{00000000-0005-0000-0000-000028820000}"/>
    <cellStyle name="Output 2 4 2 5 4" xfId="33512" xr:uid="{00000000-0005-0000-0000-000029820000}"/>
    <cellStyle name="Output 2 4 2 5 4 2" xfId="33513" xr:uid="{00000000-0005-0000-0000-00002A820000}"/>
    <cellStyle name="Output 2 4 2 5 4 2 2" xfId="33514" xr:uid="{00000000-0005-0000-0000-00002B820000}"/>
    <cellStyle name="Output 2 4 2 5 4 2 3" xfId="33515" xr:uid="{00000000-0005-0000-0000-00002C820000}"/>
    <cellStyle name="Output 2 4 2 5 4 2 4" xfId="33516" xr:uid="{00000000-0005-0000-0000-00002D820000}"/>
    <cellStyle name="Output 2 4 2 5 4 2 5" xfId="33517" xr:uid="{00000000-0005-0000-0000-00002E820000}"/>
    <cellStyle name="Output 2 4 2 5 4 2 6" xfId="33518" xr:uid="{00000000-0005-0000-0000-00002F820000}"/>
    <cellStyle name="Output 2 4 2 5 4 2 7" xfId="33519" xr:uid="{00000000-0005-0000-0000-000030820000}"/>
    <cellStyle name="Output 2 4 2 5 4 3" xfId="33520" xr:uid="{00000000-0005-0000-0000-000031820000}"/>
    <cellStyle name="Output 2 4 2 5 4 4" xfId="33521" xr:uid="{00000000-0005-0000-0000-000032820000}"/>
    <cellStyle name="Output 2 4 2 5 5" xfId="33522" xr:uid="{00000000-0005-0000-0000-000033820000}"/>
    <cellStyle name="Output 2 4 2 5 5 2" xfId="33523" xr:uid="{00000000-0005-0000-0000-000034820000}"/>
    <cellStyle name="Output 2 4 2 5 5 3" xfId="33524" xr:uid="{00000000-0005-0000-0000-000035820000}"/>
    <cellStyle name="Output 2 4 2 5 5 4" xfId="33525" xr:uid="{00000000-0005-0000-0000-000036820000}"/>
    <cellStyle name="Output 2 4 2 5 5 5" xfId="33526" xr:uid="{00000000-0005-0000-0000-000037820000}"/>
    <cellStyle name="Output 2 4 2 5 5 6" xfId="33527" xr:uid="{00000000-0005-0000-0000-000038820000}"/>
    <cellStyle name="Output 2 4 2 5 5 7" xfId="33528" xr:uid="{00000000-0005-0000-0000-000039820000}"/>
    <cellStyle name="Output 2 4 2 5 5 8" xfId="33529" xr:uid="{00000000-0005-0000-0000-00003A820000}"/>
    <cellStyle name="Output 2 4 2 5 6" xfId="33530" xr:uid="{00000000-0005-0000-0000-00003B820000}"/>
    <cellStyle name="Output 2 4 2 5 6 2" xfId="33531" xr:uid="{00000000-0005-0000-0000-00003C820000}"/>
    <cellStyle name="Output 2 4 2 5 6 3" xfId="33532" xr:uid="{00000000-0005-0000-0000-00003D820000}"/>
    <cellStyle name="Output 2 4 2 5 6 4" xfId="33533" xr:uid="{00000000-0005-0000-0000-00003E820000}"/>
    <cellStyle name="Output 2 4 2 5 6 5" xfId="33534" xr:uid="{00000000-0005-0000-0000-00003F820000}"/>
    <cellStyle name="Output 2 4 2 5 6 6" xfId="33535" xr:uid="{00000000-0005-0000-0000-000040820000}"/>
    <cellStyle name="Output 2 4 2 5 6 7" xfId="33536" xr:uid="{00000000-0005-0000-0000-000041820000}"/>
    <cellStyle name="Output 2 4 2 5 7" xfId="33537" xr:uid="{00000000-0005-0000-0000-000042820000}"/>
    <cellStyle name="Output 2 4 2 5 8" xfId="33538" xr:uid="{00000000-0005-0000-0000-000043820000}"/>
    <cellStyle name="Output 2 4 2 5 9" xfId="33539" xr:uid="{00000000-0005-0000-0000-000044820000}"/>
    <cellStyle name="Output 2 4 2 6" xfId="33540" xr:uid="{00000000-0005-0000-0000-000045820000}"/>
    <cellStyle name="Output 2 4 2 6 2" xfId="33541" xr:uid="{00000000-0005-0000-0000-000046820000}"/>
    <cellStyle name="Output 2 4 2 6 2 2" xfId="33542" xr:uid="{00000000-0005-0000-0000-000047820000}"/>
    <cellStyle name="Output 2 4 2 6 2 3" xfId="33543" xr:uid="{00000000-0005-0000-0000-000048820000}"/>
    <cellStyle name="Output 2 4 2 6 2 4" xfId="33544" xr:uid="{00000000-0005-0000-0000-000049820000}"/>
    <cellStyle name="Output 2 4 2 6 2 5" xfId="33545" xr:uid="{00000000-0005-0000-0000-00004A820000}"/>
    <cellStyle name="Output 2 4 2 6 2 6" xfId="33546" xr:uid="{00000000-0005-0000-0000-00004B820000}"/>
    <cellStyle name="Output 2 4 2 6 2 7" xfId="33547" xr:uid="{00000000-0005-0000-0000-00004C820000}"/>
    <cellStyle name="Output 2 4 2 6 3" xfId="33548" xr:uid="{00000000-0005-0000-0000-00004D820000}"/>
    <cellStyle name="Output 2 4 2 6 4" xfId="33549" xr:uid="{00000000-0005-0000-0000-00004E820000}"/>
    <cellStyle name="Output 2 4 2 6 5" xfId="33550" xr:uid="{00000000-0005-0000-0000-00004F820000}"/>
    <cellStyle name="Output 2 4 2 7" xfId="33551" xr:uid="{00000000-0005-0000-0000-000050820000}"/>
    <cellStyle name="Output 2 4 2 7 2" xfId="33552" xr:uid="{00000000-0005-0000-0000-000051820000}"/>
    <cellStyle name="Output 2 4 2 7 2 2" xfId="33553" xr:uid="{00000000-0005-0000-0000-000052820000}"/>
    <cellStyle name="Output 2 4 2 7 2 3" xfId="33554" xr:uid="{00000000-0005-0000-0000-000053820000}"/>
    <cellStyle name="Output 2 4 2 7 2 4" xfId="33555" xr:uid="{00000000-0005-0000-0000-000054820000}"/>
    <cellStyle name="Output 2 4 2 7 2 5" xfId="33556" xr:uid="{00000000-0005-0000-0000-000055820000}"/>
    <cellStyle name="Output 2 4 2 7 2 6" xfId="33557" xr:uid="{00000000-0005-0000-0000-000056820000}"/>
    <cellStyle name="Output 2 4 2 7 2 7" xfId="33558" xr:uid="{00000000-0005-0000-0000-000057820000}"/>
    <cellStyle name="Output 2 4 2 7 3" xfId="33559" xr:uid="{00000000-0005-0000-0000-000058820000}"/>
    <cellStyle name="Output 2 4 2 7 4" xfId="33560" xr:uid="{00000000-0005-0000-0000-000059820000}"/>
    <cellStyle name="Output 2 4 2 7 5" xfId="33561" xr:uid="{00000000-0005-0000-0000-00005A820000}"/>
    <cellStyle name="Output 2 4 2 8" xfId="33562" xr:uid="{00000000-0005-0000-0000-00005B820000}"/>
    <cellStyle name="Output 2 4 2 8 2" xfId="33563" xr:uid="{00000000-0005-0000-0000-00005C820000}"/>
    <cellStyle name="Output 2 4 2 8 2 2" xfId="33564" xr:uid="{00000000-0005-0000-0000-00005D820000}"/>
    <cellStyle name="Output 2 4 2 8 2 3" xfId="33565" xr:uid="{00000000-0005-0000-0000-00005E820000}"/>
    <cellStyle name="Output 2 4 2 8 2 4" xfId="33566" xr:uid="{00000000-0005-0000-0000-00005F820000}"/>
    <cellStyle name="Output 2 4 2 8 2 5" xfId="33567" xr:uid="{00000000-0005-0000-0000-000060820000}"/>
    <cellStyle name="Output 2 4 2 8 2 6" xfId="33568" xr:uid="{00000000-0005-0000-0000-000061820000}"/>
    <cellStyle name="Output 2 4 2 8 2 7" xfId="33569" xr:uid="{00000000-0005-0000-0000-000062820000}"/>
    <cellStyle name="Output 2 4 2 8 3" xfId="33570" xr:uid="{00000000-0005-0000-0000-000063820000}"/>
    <cellStyle name="Output 2 4 2 8 4" xfId="33571" xr:uid="{00000000-0005-0000-0000-000064820000}"/>
    <cellStyle name="Output 2 4 2 8 5" xfId="33572" xr:uid="{00000000-0005-0000-0000-000065820000}"/>
    <cellStyle name="Output 2 4 2 9" xfId="33573" xr:uid="{00000000-0005-0000-0000-000066820000}"/>
    <cellStyle name="Output 2 4 2 9 2" xfId="33574" xr:uid="{00000000-0005-0000-0000-000067820000}"/>
    <cellStyle name="Output 2 4 2 9 2 2" xfId="33575" xr:uid="{00000000-0005-0000-0000-000068820000}"/>
    <cellStyle name="Output 2 4 2 9 2 3" xfId="33576" xr:uid="{00000000-0005-0000-0000-000069820000}"/>
    <cellStyle name="Output 2 4 2 9 2 4" xfId="33577" xr:uid="{00000000-0005-0000-0000-00006A820000}"/>
    <cellStyle name="Output 2 4 2 9 2 5" xfId="33578" xr:uid="{00000000-0005-0000-0000-00006B820000}"/>
    <cellStyle name="Output 2 4 2 9 2 6" xfId="33579" xr:uid="{00000000-0005-0000-0000-00006C820000}"/>
    <cellStyle name="Output 2 4 2 9 2 7" xfId="33580" xr:uid="{00000000-0005-0000-0000-00006D820000}"/>
    <cellStyle name="Output 2 4 2 9 3" xfId="33581" xr:uid="{00000000-0005-0000-0000-00006E820000}"/>
    <cellStyle name="Output 2 4 2 9 4" xfId="33582" xr:uid="{00000000-0005-0000-0000-00006F820000}"/>
    <cellStyle name="Output 2 4 2 9 5" xfId="33583" xr:uid="{00000000-0005-0000-0000-000070820000}"/>
    <cellStyle name="Output 2 4 20" xfId="33584" xr:uid="{00000000-0005-0000-0000-000071820000}"/>
    <cellStyle name="Output 2 4 3" xfId="33585" xr:uid="{00000000-0005-0000-0000-000072820000}"/>
    <cellStyle name="Output 2 4 3 10" xfId="33586" xr:uid="{00000000-0005-0000-0000-000073820000}"/>
    <cellStyle name="Output 2 4 3 10 2" xfId="33587" xr:uid="{00000000-0005-0000-0000-000074820000}"/>
    <cellStyle name="Output 2 4 3 10 3" xfId="33588" xr:uid="{00000000-0005-0000-0000-000075820000}"/>
    <cellStyle name="Output 2 4 3 10 4" xfId="33589" xr:uid="{00000000-0005-0000-0000-000076820000}"/>
    <cellStyle name="Output 2 4 3 10 5" xfId="33590" xr:uid="{00000000-0005-0000-0000-000077820000}"/>
    <cellStyle name="Output 2 4 3 10 6" xfId="33591" xr:uid="{00000000-0005-0000-0000-000078820000}"/>
    <cellStyle name="Output 2 4 3 10 7" xfId="33592" xr:uid="{00000000-0005-0000-0000-000079820000}"/>
    <cellStyle name="Output 2 4 3 10 8" xfId="33593" xr:uid="{00000000-0005-0000-0000-00007A820000}"/>
    <cellStyle name="Output 2 4 3 11" xfId="33594" xr:uid="{00000000-0005-0000-0000-00007B820000}"/>
    <cellStyle name="Output 2 4 3 11 2" xfId="33595" xr:uid="{00000000-0005-0000-0000-00007C820000}"/>
    <cellStyle name="Output 2 4 3 11 3" xfId="33596" xr:uid="{00000000-0005-0000-0000-00007D820000}"/>
    <cellStyle name="Output 2 4 3 11 4" xfId="33597" xr:uid="{00000000-0005-0000-0000-00007E820000}"/>
    <cellStyle name="Output 2 4 3 11 5" xfId="33598" xr:uid="{00000000-0005-0000-0000-00007F820000}"/>
    <cellStyle name="Output 2 4 3 11 6" xfId="33599" xr:uid="{00000000-0005-0000-0000-000080820000}"/>
    <cellStyle name="Output 2 4 3 11 7" xfId="33600" xr:uid="{00000000-0005-0000-0000-000081820000}"/>
    <cellStyle name="Output 2 4 3 12" xfId="33601" xr:uid="{00000000-0005-0000-0000-000082820000}"/>
    <cellStyle name="Output 2 4 3 12 2" xfId="33602" xr:uid="{00000000-0005-0000-0000-000083820000}"/>
    <cellStyle name="Output 2 4 3 12 3" xfId="33603" xr:uid="{00000000-0005-0000-0000-000084820000}"/>
    <cellStyle name="Output 2 4 3 12 4" xfId="33604" xr:uid="{00000000-0005-0000-0000-000085820000}"/>
    <cellStyle name="Output 2 4 3 12 5" xfId="33605" xr:uid="{00000000-0005-0000-0000-000086820000}"/>
    <cellStyle name="Output 2 4 3 13" xfId="33606" xr:uid="{00000000-0005-0000-0000-000087820000}"/>
    <cellStyle name="Output 2 4 3 13 2" xfId="33607" xr:uid="{00000000-0005-0000-0000-000088820000}"/>
    <cellStyle name="Output 2 4 3 13 3" xfId="33608" xr:uid="{00000000-0005-0000-0000-000089820000}"/>
    <cellStyle name="Output 2 4 3 13 4" xfId="33609" xr:uid="{00000000-0005-0000-0000-00008A820000}"/>
    <cellStyle name="Output 2 4 3 13 5" xfId="33610" xr:uid="{00000000-0005-0000-0000-00008B820000}"/>
    <cellStyle name="Output 2 4 3 14" xfId="33611" xr:uid="{00000000-0005-0000-0000-00008C820000}"/>
    <cellStyle name="Output 2 4 3 14 2" xfId="33612" xr:uid="{00000000-0005-0000-0000-00008D820000}"/>
    <cellStyle name="Output 2 4 3 14 3" xfId="33613" xr:uid="{00000000-0005-0000-0000-00008E820000}"/>
    <cellStyle name="Output 2 4 3 14 4" xfId="33614" xr:uid="{00000000-0005-0000-0000-00008F820000}"/>
    <cellStyle name="Output 2 4 3 14 5" xfId="33615" xr:uid="{00000000-0005-0000-0000-000090820000}"/>
    <cellStyle name="Output 2 4 3 15" xfId="33616" xr:uid="{00000000-0005-0000-0000-000091820000}"/>
    <cellStyle name="Output 2 4 3 15 2" xfId="33617" xr:uid="{00000000-0005-0000-0000-000092820000}"/>
    <cellStyle name="Output 2 4 3 15 3" xfId="33618" xr:uid="{00000000-0005-0000-0000-000093820000}"/>
    <cellStyle name="Output 2 4 3 15 4" xfId="33619" xr:uid="{00000000-0005-0000-0000-000094820000}"/>
    <cellStyle name="Output 2 4 3 15 5" xfId="33620" xr:uid="{00000000-0005-0000-0000-000095820000}"/>
    <cellStyle name="Output 2 4 3 16" xfId="33621" xr:uid="{00000000-0005-0000-0000-000096820000}"/>
    <cellStyle name="Output 2 4 3 16 2" xfId="33622" xr:uid="{00000000-0005-0000-0000-000097820000}"/>
    <cellStyle name="Output 2 4 3 16 3" xfId="33623" xr:uid="{00000000-0005-0000-0000-000098820000}"/>
    <cellStyle name="Output 2 4 3 16 4" xfId="33624" xr:uid="{00000000-0005-0000-0000-000099820000}"/>
    <cellStyle name="Output 2 4 3 16 5" xfId="33625" xr:uid="{00000000-0005-0000-0000-00009A820000}"/>
    <cellStyle name="Output 2 4 3 17" xfId="33626" xr:uid="{00000000-0005-0000-0000-00009B820000}"/>
    <cellStyle name="Output 2 4 3 17 2" xfId="33627" xr:uid="{00000000-0005-0000-0000-00009C820000}"/>
    <cellStyle name="Output 2 4 3 17 3" xfId="33628" xr:uid="{00000000-0005-0000-0000-00009D820000}"/>
    <cellStyle name="Output 2 4 3 17 4" xfId="33629" xr:uid="{00000000-0005-0000-0000-00009E820000}"/>
    <cellStyle name="Output 2 4 3 17 5" xfId="33630" xr:uid="{00000000-0005-0000-0000-00009F820000}"/>
    <cellStyle name="Output 2 4 3 18" xfId="33631" xr:uid="{00000000-0005-0000-0000-0000A0820000}"/>
    <cellStyle name="Output 2 4 3 2" xfId="33632" xr:uid="{00000000-0005-0000-0000-0000A1820000}"/>
    <cellStyle name="Output 2 4 3 2 10" xfId="33633" xr:uid="{00000000-0005-0000-0000-0000A2820000}"/>
    <cellStyle name="Output 2 4 3 2 10 2" xfId="33634" xr:uid="{00000000-0005-0000-0000-0000A3820000}"/>
    <cellStyle name="Output 2 4 3 2 10 3" xfId="33635" xr:uid="{00000000-0005-0000-0000-0000A4820000}"/>
    <cellStyle name="Output 2 4 3 2 10 4" xfId="33636" xr:uid="{00000000-0005-0000-0000-0000A5820000}"/>
    <cellStyle name="Output 2 4 3 2 10 5" xfId="33637" xr:uid="{00000000-0005-0000-0000-0000A6820000}"/>
    <cellStyle name="Output 2 4 3 2 11" xfId="33638" xr:uid="{00000000-0005-0000-0000-0000A7820000}"/>
    <cellStyle name="Output 2 4 3 2 11 2" xfId="33639" xr:uid="{00000000-0005-0000-0000-0000A8820000}"/>
    <cellStyle name="Output 2 4 3 2 11 3" xfId="33640" xr:uid="{00000000-0005-0000-0000-0000A9820000}"/>
    <cellStyle name="Output 2 4 3 2 11 4" xfId="33641" xr:uid="{00000000-0005-0000-0000-0000AA820000}"/>
    <cellStyle name="Output 2 4 3 2 11 5" xfId="33642" xr:uid="{00000000-0005-0000-0000-0000AB820000}"/>
    <cellStyle name="Output 2 4 3 2 12" xfId="33643" xr:uid="{00000000-0005-0000-0000-0000AC820000}"/>
    <cellStyle name="Output 2 4 3 2 12 2" xfId="33644" xr:uid="{00000000-0005-0000-0000-0000AD820000}"/>
    <cellStyle name="Output 2 4 3 2 12 3" xfId="33645" xr:uid="{00000000-0005-0000-0000-0000AE820000}"/>
    <cellStyle name="Output 2 4 3 2 12 4" xfId="33646" xr:uid="{00000000-0005-0000-0000-0000AF820000}"/>
    <cellStyle name="Output 2 4 3 2 12 5" xfId="33647" xr:uid="{00000000-0005-0000-0000-0000B0820000}"/>
    <cellStyle name="Output 2 4 3 2 13" xfId="33648" xr:uid="{00000000-0005-0000-0000-0000B1820000}"/>
    <cellStyle name="Output 2 4 3 2 13 2" xfId="33649" xr:uid="{00000000-0005-0000-0000-0000B2820000}"/>
    <cellStyle name="Output 2 4 3 2 13 3" xfId="33650" xr:uid="{00000000-0005-0000-0000-0000B3820000}"/>
    <cellStyle name="Output 2 4 3 2 13 4" xfId="33651" xr:uid="{00000000-0005-0000-0000-0000B4820000}"/>
    <cellStyle name="Output 2 4 3 2 13 5" xfId="33652" xr:uid="{00000000-0005-0000-0000-0000B5820000}"/>
    <cellStyle name="Output 2 4 3 2 14" xfId="33653" xr:uid="{00000000-0005-0000-0000-0000B6820000}"/>
    <cellStyle name="Output 2 4 3 2 14 2" xfId="33654" xr:uid="{00000000-0005-0000-0000-0000B7820000}"/>
    <cellStyle name="Output 2 4 3 2 14 3" xfId="33655" xr:uid="{00000000-0005-0000-0000-0000B8820000}"/>
    <cellStyle name="Output 2 4 3 2 14 4" xfId="33656" xr:uid="{00000000-0005-0000-0000-0000B9820000}"/>
    <cellStyle name="Output 2 4 3 2 14 5" xfId="33657" xr:uid="{00000000-0005-0000-0000-0000BA820000}"/>
    <cellStyle name="Output 2 4 3 2 15" xfId="33658" xr:uid="{00000000-0005-0000-0000-0000BB820000}"/>
    <cellStyle name="Output 2 4 3 2 15 2" xfId="33659" xr:uid="{00000000-0005-0000-0000-0000BC820000}"/>
    <cellStyle name="Output 2 4 3 2 15 3" xfId="33660" xr:uid="{00000000-0005-0000-0000-0000BD820000}"/>
    <cellStyle name="Output 2 4 3 2 15 4" xfId="33661" xr:uid="{00000000-0005-0000-0000-0000BE820000}"/>
    <cellStyle name="Output 2 4 3 2 15 5" xfId="33662" xr:uid="{00000000-0005-0000-0000-0000BF820000}"/>
    <cellStyle name="Output 2 4 3 2 16" xfId="33663" xr:uid="{00000000-0005-0000-0000-0000C0820000}"/>
    <cellStyle name="Output 2 4 3 2 16 2" xfId="33664" xr:uid="{00000000-0005-0000-0000-0000C1820000}"/>
    <cellStyle name="Output 2 4 3 2 16 3" xfId="33665" xr:uid="{00000000-0005-0000-0000-0000C2820000}"/>
    <cellStyle name="Output 2 4 3 2 16 4" xfId="33666" xr:uid="{00000000-0005-0000-0000-0000C3820000}"/>
    <cellStyle name="Output 2 4 3 2 16 5" xfId="33667" xr:uid="{00000000-0005-0000-0000-0000C4820000}"/>
    <cellStyle name="Output 2 4 3 2 17" xfId="33668" xr:uid="{00000000-0005-0000-0000-0000C5820000}"/>
    <cellStyle name="Output 2 4 3 2 17 2" xfId="33669" xr:uid="{00000000-0005-0000-0000-0000C6820000}"/>
    <cellStyle name="Output 2 4 3 2 17 3" xfId="33670" xr:uid="{00000000-0005-0000-0000-0000C7820000}"/>
    <cellStyle name="Output 2 4 3 2 17 4" xfId="33671" xr:uid="{00000000-0005-0000-0000-0000C8820000}"/>
    <cellStyle name="Output 2 4 3 2 17 5" xfId="33672" xr:uid="{00000000-0005-0000-0000-0000C9820000}"/>
    <cellStyle name="Output 2 4 3 2 18" xfId="33673" xr:uid="{00000000-0005-0000-0000-0000CA820000}"/>
    <cellStyle name="Output 2 4 3 2 18 2" xfId="33674" xr:uid="{00000000-0005-0000-0000-0000CB820000}"/>
    <cellStyle name="Output 2 4 3 2 18 3" xfId="33675" xr:uid="{00000000-0005-0000-0000-0000CC820000}"/>
    <cellStyle name="Output 2 4 3 2 18 4" xfId="33676" xr:uid="{00000000-0005-0000-0000-0000CD820000}"/>
    <cellStyle name="Output 2 4 3 2 18 5" xfId="33677" xr:uid="{00000000-0005-0000-0000-0000CE820000}"/>
    <cellStyle name="Output 2 4 3 2 19" xfId="33678" xr:uid="{00000000-0005-0000-0000-0000CF820000}"/>
    <cellStyle name="Output 2 4 3 2 2" xfId="33679" xr:uid="{00000000-0005-0000-0000-0000D0820000}"/>
    <cellStyle name="Output 2 4 3 2 2 10" xfId="33680" xr:uid="{00000000-0005-0000-0000-0000D1820000}"/>
    <cellStyle name="Output 2 4 3 2 2 10 2" xfId="33681" xr:uid="{00000000-0005-0000-0000-0000D2820000}"/>
    <cellStyle name="Output 2 4 3 2 2 10 3" xfId="33682" xr:uid="{00000000-0005-0000-0000-0000D3820000}"/>
    <cellStyle name="Output 2 4 3 2 2 10 4" xfId="33683" xr:uid="{00000000-0005-0000-0000-0000D4820000}"/>
    <cellStyle name="Output 2 4 3 2 2 10 5" xfId="33684" xr:uid="{00000000-0005-0000-0000-0000D5820000}"/>
    <cellStyle name="Output 2 4 3 2 2 11" xfId="33685" xr:uid="{00000000-0005-0000-0000-0000D6820000}"/>
    <cellStyle name="Output 2 4 3 2 2 11 2" xfId="33686" xr:uid="{00000000-0005-0000-0000-0000D7820000}"/>
    <cellStyle name="Output 2 4 3 2 2 11 3" xfId="33687" xr:uid="{00000000-0005-0000-0000-0000D8820000}"/>
    <cellStyle name="Output 2 4 3 2 2 11 4" xfId="33688" xr:uid="{00000000-0005-0000-0000-0000D9820000}"/>
    <cellStyle name="Output 2 4 3 2 2 11 5" xfId="33689" xr:uid="{00000000-0005-0000-0000-0000DA820000}"/>
    <cellStyle name="Output 2 4 3 2 2 12" xfId="33690" xr:uid="{00000000-0005-0000-0000-0000DB820000}"/>
    <cellStyle name="Output 2 4 3 2 2 12 2" xfId="33691" xr:uid="{00000000-0005-0000-0000-0000DC820000}"/>
    <cellStyle name="Output 2 4 3 2 2 12 3" xfId="33692" xr:uid="{00000000-0005-0000-0000-0000DD820000}"/>
    <cellStyle name="Output 2 4 3 2 2 12 4" xfId="33693" xr:uid="{00000000-0005-0000-0000-0000DE820000}"/>
    <cellStyle name="Output 2 4 3 2 2 12 5" xfId="33694" xr:uid="{00000000-0005-0000-0000-0000DF820000}"/>
    <cellStyle name="Output 2 4 3 2 2 13" xfId="33695" xr:uid="{00000000-0005-0000-0000-0000E0820000}"/>
    <cellStyle name="Output 2 4 3 2 2 13 2" xfId="33696" xr:uid="{00000000-0005-0000-0000-0000E1820000}"/>
    <cellStyle name="Output 2 4 3 2 2 13 3" xfId="33697" xr:uid="{00000000-0005-0000-0000-0000E2820000}"/>
    <cellStyle name="Output 2 4 3 2 2 13 4" xfId="33698" xr:uid="{00000000-0005-0000-0000-0000E3820000}"/>
    <cellStyle name="Output 2 4 3 2 2 13 5" xfId="33699" xr:uid="{00000000-0005-0000-0000-0000E4820000}"/>
    <cellStyle name="Output 2 4 3 2 2 14" xfId="33700" xr:uid="{00000000-0005-0000-0000-0000E5820000}"/>
    <cellStyle name="Output 2 4 3 2 2 14 2" xfId="33701" xr:uid="{00000000-0005-0000-0000-0000E6820000}"/>
    <cellStyle name="Output 2 4 3 2 2 14 3" xfId="33702" xr:uid="{00000000-0005-0000-0000-0000E7820000}"/>
    <cellStyle name="Output 2 4 3 2 2 14 4" xfId="33703" xr:uid="{00000000-0005-0000-0000-0000E8820000}"/>
    <cellStyle name="Output 2 4 3 2 2 14 5" xfId="33704" xr:uid="{00000000-0005-0000-0000-0000E9820000}"/>
    <cellStyle name="Output 2 4 3 2 2 15" xfId="33705" xr:uid="{00000000-0005-0000-0000-0000EA820000}"/>
    <cellStyle name="Output 2 4 3 2 2 15 2" xfId="33706" xr:uid="{00000000-0005-0000-0000-0000EB820000}"/>
    <cellStyle name="Output 2 4 3 2 2 15 3" xfId="33707" xr:uid="{00000000-0005-0000-0000-0000EC820000}"/>
    <cellStyle name="Output 2 4 3 2 2 15 4" xfId="33708" xr:uid="{00000000-0005-0000-0000-0000ED820000}"/>
    <cellStyle name="Output 2 4 3 2 2 15 5" xfId="33709" xr:uid="{00000000-0005-0000-0000-0000EE820000}"/>
    <cellStyle name="Output 2 4 3 2 2 16" xfId="33710" xr:uid="{00000000-0005-0000-0000-0000EF820000}"/>
    <cellStyle name="Output 2 4 3 2 2 16 2" xfId="33711" xr:uid="{00000000-0005-0000-0000-0000F0820000}"/>
    <cellStyle name="Output 2 4 3 2 2 16 3" xfId="33712" xr:uid="{00000000-0005-0000-0000-0000F1820000}"/>
    <cellStyle name="Output 2 4 3 2 2 16 4" xfId="33713" xr:uid="{00000000-0005-0000-0000-0000F2820000}"/>
    <cellStyle name="Output 2 4 3 2 2 16 5" xfId="33714" xr:uid="{00000000-0005-0000-0000-0000F3820000}"/>
    <cellStyle name="Output 2 4 3 2 2 17" xfId="33715" xr:uid="{00000000-0005-0000-0000-0000F4820000}"/>
    <cellStyle name="Output 2 4 3 2 2 17 2" xfId="33716" xr:uid="{00000000-0005-0000-0000-0000F5820000}"/>
    <cellStyle name="Output 2 4 3 2 2 17 3" xfId="33717" xr:uid="{00000000-0005-0000-0000-0000F6820000}"/>
    <cellStyle name="Output 2 4 3 2 2 17 4" xfId="33718" xr:uid="{00000000-0005-0000-0000-0000F7820000}"/>
    <cellStyle name="Output 2 4 3 2 2 17 5" xfId="33719" xr:uid="{00000000-0005-0000-0000-0000F8820000}"/>
    <cellStyle name="Output 2 4 3 2 2 18" xfId="33720" xr:uid="{00000000-0005-0000-0000-0000F9820000}"/>
    <cellStyle name="Output 2 4 3 2 2 18 2" xfId="33721" xr:uid="{00000000-0005-0000-0000-0000FA820000}"/>
    <cellStyle name="Output 2 4 3 2 2 18 3" xfId="33722" xr:uid="{00000000-0005-0000-0000-0000FB820000}"/>
    <cellStyle name="Output 2 4 3 2 2 18 4" xfId="33723" xr:uid="{00000000-0005-0000-0000-0000FC820000}"/>
    <cellStyle name="Output 2 4 3 2 2 18 5" xfId="33724" xr:uid="{00000000-0005-0000-0000-0000FD820000}"/>
    <cellStyle name="Output 2 4 3 2 2 19" xfId="33725" xr:uid="{00000000-0005-0000-0000-0000FE820000}"/>
    <cellStyle name="Output 2 4 3 2 2 2" xfId="33726" xr:uid="{00000000-0005-0000-0000-0000FF820000}"/>
    <cellStyle name="Output 2 4 3 2 2 2 2" xfId="33727" xr:uid="{00000000-0005-0000-0000-000000830000}"/>
    <cellStyle name="Output 2 4 3 2 2 2 2 2" xfId="33728" xr:uid="{00000000-0005-0000-0000-000001830000}"/>
    <cellStyle name="Output 2 4 3 2 2 2 2 3" xfId="33729" xr:uid="{00000000-0005-0000-0000-000002830000}"/>
    <cellStyle name="Output 2 4 3 2 2 2 2 4" xfId="33730" xr:uid="{00000000-0005-0000-0000-000003830000}"/>
    <cellStyle name="Output 2 4 3 2 2 2 2 5" xfId="33731" xr:uid="{00000000-0005-0000-0000-000004830000}"/>
    <cellStyle name="Output 2 4 3 2 2 2 2 6" xfId="33732" xr:uid="{00000000-0005-0000-0000-000005830000}"/>
    <cellStyle name="Output 2 4 3 2 2 2 2 7" xfId="33733" xr:uid="{00000000-0005-0000-0000-000006830000}"/>
    <cellStyle name="Output 2 4 3 2 2 2 3" xfId="33734" xr:uid="{00000000-0005-0000-0000-000007830000}"/>
    <cellStyle name="Output 2 4 3 2 2 2 4" xfId="33735" xr:uid="{00000000-0005-0000-0000-000008830000}"/>
    <cellStyle name="Output 2 4 3 2 2 2 5" xfId="33736" xr:uid="{00000000-0005-0000-0000-000009830000}"/>
    <cellStyle name="Output 2 4 3 2 2 3" xfId="33737" xr:uid="{00000000-0005-0000-0000-00000A830000}"/>
    <cellStyle name="Output 2 4 3 2 2 3 2" xfId="33738" xr:uid="{00000000-0005-0000-0000-00000B830000}"/>
    <cellStyle name="Output 2 4 3 2 2 3 2 2" xfId="33739" xr:uid="{00000000-0005-0000-0000-00000C830000}"/>
    <cellStyle name="Output 2 4 3 2 2 3 2 3" xfId="33740" xr:uid="{00000000-0005-0000-0000-00000D830000}"/>
    <cellStyle name="Output 2 4 3 2 2 3 2 4" xfId="33741" xr:uid="{00000000-0005-0000-0000-00000E830000}"/>
    <cellStyle name="Output 2 4 3 2 2 3 2 5" xfId="33742" xr:uid="{00000000-0005-0000-0000-00000F830000}"/>
    <cellStyle name="Output 2 4 3 2 2 3 2 6" xfId="33743" xr:uid="{00000000-0005-0000-0000-000010830000}"/>
    <cellStyle name="Output 2 4 3 2 2 3 2 7" xfId="33744" xr:uid="{00000000-0005-0000-0000-000011830000}"/>
    <cellStyle name="Output 2 4 3 2 2 3 3" xfId="33745" xr:uid="{00000000-0005-0000-0000-000012830000}"/>
    <cellStyle name="Output 2 4 3 2 2 3 4" xfId="33746" xr:uid="{00000000-0005-0000-0000-000013830000}"/>
    <cellStyle name="Output 2 4 3 2 2 3 5" xfId="33747" xr:uid="{00000000-0005-0000-0000-000014830000}"/>
    <cellStyle name="Output 2 4 3 2 2 4" xfId="33748" xr:uid="{00000000-0005-0000-0000-000015830000}"/>
    <cellStyle name="Output 2 4 3 2 2 4 2" xfId="33749" xr:uid="{00000000-0005-0000-0000-000016830000}"/>
    <cellStyle name="Output 2 4 3 2 2 4 2 2" xfId="33750" xr:uid="{00000000-0005-0000-0000-000017830000}"/>
    <cellStyle name="Output 2 4 3 2 2 4 2 3" xfId="33751" xr:uid="{00000000-0005-0000-0000-000018830000}"/>
    <cellStyle name="Output 2 4 3 2 2 4 2 4" xfId="33752" xr:uid="{00000000-0005-0000-0000-000019830000}"/>
    <cellStyle name="Output 2 4 3 2 2 4 2 5" xfId="33753" xr:uid="{00000000-0005-0000-0000-00001A830000}"/>
    <cellStyle name="Output 2 4 3 2 2 4 2 6" xfId="33754" xr:uid="{00000000-0005-0000-0000-00001B830000}"/>
    <cellStyle name="Output 2 4 3 2 2 4 2 7" xfId="33755" xr:uid="{00000000-0005-0000-0000-00001C830000}"/>
    <cellStyle name="Output 2 4 3 2 2 4 3" xfId="33756" xr:uid="{00000000-0005-0000-0000-00001D830000}"/>
    <cellStyle name="Output 2 4 3 2 2 4 4" xfId="33757" xr:uid="{00000000-0005-0000-0000-00001E830000}"/>
    <cellStyle name="Output 2 4 3 2 2 4 5" xfId="33758" xr:uid="{00000000-0005-0000-0000-00001F830000}"/>
    <cellStyle name="Output 2 4 3 2 2 5" xfId="33759" xr:uid="{00000000-0005-0000-0000-000020830000}"/>
    <cellStyle name="Output 2 4 3 2 2 5 2" xfId="33760" xr:uid="{00000000-0005-0000-0000-000021830000}"/>
    <cellStyle name="Output 2 4 3 2 2 5 3" xfId="33761" xr:uid="{00000000-0005-0000-0000-000022830000}"/>
    <cellStyle name="Output 2 4 3 2 2 5 4" xfId="33762" xr:uid="{00000000-0005-0000-0000-000023830000}"/>
    <cellStyle name="Output 2 4 3 2 2 5 5" xfId="33763" xr:uid="{00000000-0005-0000-0000-000024830000}"/>
    <cellStyle name="Output 2 4 3 2 2 5 6" xfId="33764" xr:uid="{00000000-0005-0000-0000-000025830000}"/>
    <cellStyle name="Output 2 4 3 2 2 5 7" xfId="33765" xr:uid="{00000000-0005-0000-0000-000026830000}"/>
    <cellStyle name="Output 2 4 3 2 2 5 8" xfId="33766" xr:uid="{00000000-0005-0000-0000-000027830000}"/>
    <cellStyle name="Output 2 4 3 2 2 6" xfId="33767" xr:uid="{00000000-0005-0000-0000-000028830000}"/>
    <cellStyle name="Output 2 4 3 2 2 6 2" xfId="33768" xr:uid="{00000000-0005-0000-0000-000029830000}"/>
    <cellStyle name="Output 2 4 3 2 2 6 3" xfId="33769" xr:uid="{00000000-0005-0000-0000-00002A830000}"/>
    <cellStyle name="Output 2 4 3 2 2 6 4" xfId="33770" xr:uid="{00000000-0005-0000-0000-00002B830000}"/>
    <cellStyle name="Output 2 4 3 2 2 6 5" xfId="33771" xr:uid="{00000000-0005-0000-0000-00002C830000}"/>
    <cellStyle name="Output 2 4 3 2 2 6 6" xfId="33772" xr:uid="{00000000-0005-0000-0000-00002D830000}"/>
    <cellStyle name="Output 2 4 3 2 2 6 7" xfId="33773" xr:uid="{00000000-0005-0000-0000-00002E830000}"/>
    <cellStyle name="Output 2 4 3 2 2 7" xfId="33774" xr:uid="{00000000-0005-0000-0000-00002F830000}"/>
    <cellStyle name="Output 2 4 3 2 2 7 2" xfId="33775" xr:uid="{00000000-0005-0000-0000-000030830000}"/>
    <cellStyle name="Output 2 4 3 2 2 7 3" xfId="33776" xr:uid="{00000000-0005-0000-0000-000031830000}"/>
    <cellStyle name="Output 2 4 3 2 2 7 4" xfId="33777" xr:uid="{00000000-0005-0000-0000-000032830000}"/>
    <cellStyle name="Output 2 4 3 2 2 7 5" xfId="33778" xr:uid="{00000000-0005-0000-0000-000033830000}"/>
    <cellStyle name="Output 2 4 3 2 2 8" xfId="33779" xr:uid="{00000000-0005-0000-0000-000034830000}"/>
    <cellStyle name="Output 2 4 3 2 2 8 2" xfId="33780" xr:uid="{00000000-0005-0000-0000-000035830000}"/>
    <cellStyle name="Output 2 4 3 2 2 8 3" xfId="33781" xr:uid="{00000000-0005-0000-0000-000036830000}"/>
    <cellStyle name="Output 2 4 3 2 2 8 4" xfId="33782" xr:uid="{00000000-0005-0000-0000-000037830000}"/>
    <cellStyle name="Output 2 4 3 2 2 8 5" xfId="33783" xr:uid="{00000000-0005-0000-0000-000038830000}"/>
    <cellStyle name="Output 2 4 3 2 2 9" xfId="33784" xr:uid="{00000000-0005-0000-0000-000039830000}"/>
    <cellStyle name="Output 2 4 3 2 2 9 2" xfId="33785" xr:uid="{00000000-0005-0000-0000-00003A830000}"/>
    <cellStyle name="Output 2 4 3 2 2 9 3" xfId="33786" xr:uid="{00000000-0005-0000-0000-00003B830000}"/>
    <cellStyle name="Output 2 4 3 2 2 9 4" xfId="33787" xr:uid="{00000000-0005-0000-0000-00003C830000}"/>
    <cellStyle name="Output 2 4 3 2 2 9 5" xfId="33788" xr:uid="{00000000-0005-0000-0000-00003D830000}"/>
    <cellStyle name="Output 2 4 3 2 3" xfId="33789" xr:uid="{00000000-0005-0000-0000-00003E830000}"/>
    <cellStyle name="Output 2 4 3 2 3 10" xfId="33790" xr:uid="{00000000-0005-0000-0000-00003F830000}"/>
    <cellStyle name="Output 2 4 3 2 3 2" xfId="33791" xr:uid="{00000000-0005-0000-0000-000040830000}"/>
    <cellStyle name="Output 2 4 3 2 3 2 2" xfId="33792" xr:uid="{00000000-0005-0000-0000-000041830000}"/>
    <cellStyle name="Output 2 4 3 2 3 2 2 2" xfId="33793" xr:uid="{00000000-0005-0000-0000-000042830000}"/>
    <cellStyle name="Output 2 4 3 2 3 2 2 3" xfId="33794" xr:uid="{00000000-0005-0000-0000-000043830000}"/>
    <cellStyle name="Output 2 4 3 2 3 2 2 4" xfId="33795" xr:uid="{00000000-0005-0000-0000-000044830000}"/>
    <cellStyle name="Output 2 4 3 2 3 2 2 5" xfId="33796" xr:uid="{00000000-0005-0000-0000-000045830000}"/>
    <cellStyle name="Output 2 4 3 2 3 2 2 6" xfId="33797" xr:uid="{00000000-0005-0000-0000-000046830000}"/>
    <cellStyle name="Output 2 4 3 2 3 2 2 7" xfId="33798" xr:uid="{00000000-0005-0000-0000-000047830000}"/>
    <cellStyle name="Output 2 4 3 2 3 2 3" xfId="33799" xr:uid="{00000000-0005-0000-0000-000048830000}"/>
    <cellStyle name="Output 2 4 3 2 3 2 4" xfId="33800" xr:uid="{00000000-0005-0000-0000-000049830000}"/>
    <cellStyle name="Output 2 4 3 2 3 3" xfId="33801" xr:uid="{00000000-0005-0000-0000-00004A830000}"/>
    <cellStyle name="Output 2 4 3 2 3 3 2" xfId="33802" xr:uid="{00000000-0005-0000-0000-00004B830000}"/>
    <cellStyle name="Output 2 4 3 2 3 3 2 2" xfId="33803" xr:uid="{00000000-0005-0000-0000-00004C830000}"/>
    <cellStyle name="Output 2 4 3 2 3 3 2 3" xfId="33804" xr:uid="{00000000-0005-0000-0000-00004D830000}"/>
    <cellStyle name="Output 2 4 3 2 3 3 2 4" xfId="33805" xr:uid="{00000000-0005-0000-0000-00004E830000}"/>
    <cellStyle name="Output 2 4 3 2 3 3 2 5" xfId="33806" xr:uid="{00000000-0005-0000-0000-00004F830000}"/>
    <cellStyle name="Output 2 4 3 2 3 3 2 6" xfId="33807" xr:uid="{00000000-0005-0000-0000-000050830000}"/>
    <cellStyle name="Output 2 4 3 2 3 3 2 7" xfId="33808" xr:uid="{00000000-0005-0000-0000-000051830000}"/>
    <cellStyle name="Output 2 4 3 2 3 3 3" xfId="33809" xr:uid="{00000000-0005-0000-0000-000052830000}"/>
    <cellStyle name="Output 2 4 3 2 3 3 4" xfId="33810" xr:uid="{00000000-0005-0000-0000-000053830000}"/>
    <cellStyle name="Output 2 4 3 2 3 4" xfId="33811" xr:uid="{00000000-0005-0000-0000-000054830000}"/>
    <cellStyle name="Output 2 4 3 2 3 4 2" xfId="33812" xr:uid="{00000000-0005-0000-0000-000055830000}"/>
    <cellStyle name="Output 2 4 3 2 3 4 2 2" xfId="33813" xr:uid="{00000000-0005-0000-0000-000056830000}"/>
    <cellStyle name="Output 2 4 3 2 3 4 2 3" xfId="33814" xr:uid="{00000000-0005-0000-0000-000057830000}"/>
    <cellStyle name="Output 2 4 3 2 3 4 2 4" xfId="33815" xr:uid="{00000000-0005-0000-0000-000058830000}"/>
    <cellStyle name="Output 2 4 3 2 3 4 2 5" xfId="33816" xr:uid="{00000000-0005-0000-0000-000059830000}"/>
    <cellStyle name="Output 2 4 3 2 3 4 2 6" xfId="33817" xr:uid="{00000000-0005-0000-0000-00005A830000}"/>
    <cellStyle name="Output 2 4 3 2 3 4 2 7" xfId="33818" xr:uid="{00000000-0005-0000-0000-00005B830000}"/>
    <cellStyle name="Output 2 4 3 2 3 4 3" xfId="33819" xr:uid="{00000000-0005-0000-0000-00005C830000}"/>
    <cellStyle name="Output 2 4 3 2 3 4 4" xfId="33820" xr:uid="{00000000-0005-0000-0000-00005D830000}"/>
    <cellStyle name="Output 2 4 3 2 3 5" xfId="33821" xr:uid="{00000000-0005-0000-0000-00005E830000}"/>
    <cellStyle name="Output 2 4 3 2 3 5 2" xfId="33822" xr:uid="{00000000-0005-0000-0000-00005F830000}"/>
    <cellStyle name="Output 2 4 3 2 3 5 3" xfId="33823" xr:uid="{00000000-0005-0000-0000-000060830000}"/>
    <cellStyle name="Output 2 4 3 2 3 5 4" xfId="33824" xr:uid="{00000000-0005-0000-0000-000061830000}"/>
    <cellStyle name="Output 2 4 3 2 3 5 5" xfId="33825" xr:uid="{00000000-0005-0000-0000-000062830000}"/>
    <cellStyle name="Output 2 4 3 2 3 5 6" xfId="33826" xr:uid="{00000000-0005-0000-0000-000063830000}"/>
    <cellStyle name="Output 2 4 3 2 3 5 7" xfId="33827" xr:uid="{00000000-0005-0000-0000-000064830000}"/>
    <cellStyle name="Output 2 4 3 2 3 5 8" xfId="33828" xr:uid="{00000000-0005-0000-0000-000065830000}"/>
    <cellStyle name="Output 2 4 3 2 3 6" xfId="33829" xr:uid="{00000000-0005-0000-0000-000066830000}"/>
    <cellStyle name="Output 2 4 3 2 3 6 2" xfId="33830" xr:uid="{00000000-0005-0000-0000-000067830000}"/>
    <cellStyle name="Output 2 4 3 2 3 6 3" xfId="33831" xr:uid="{00000000-0005-0000-0000-000068830000}"/>
    <cellStyle name="Output 2 4 3 2 3 6 4" xfId="33832" xr:uid="{00000000-0005-0000-0000-000069830000}"/>
    <cellStyle name="Output 2 4 3 2 3 6 5" xfId="33833" xr:uid="{00000000-0005-0000-0000-00006A830000}"/>
    <cellStyle name="Output 2 4 3 2 3 6 6" xfId="33834" xr:uid="{00000000-0005-0000-0000-00006B830000}"/>
    <cellStyle name="Output 2 4 3 2 3 6 7" xfId="33835" xr:uid="{00000000-0005-0000-0000-00006C830000}"/>
    <cellStyle name="Output 2 4 3 2 3 7" xfId="33836" xr:uid="{00000000-0005-0000-0000-00006D830000}"/>
    <cellStyle name="Output 2 4 3 2 3 8" xfId="33837" xr:uid="{00000000-0005-0000-0000-00006E830000}"/>
    <cellStyle name="Output 2 4 3 2 3 9" xfId="33838" xr:uid="{00000000-0005-0000-0000-00006F830000}"/>
    <cellStyle name="Output 2 4 3 2 4" xfId="33839" xr:uid="{00000000-0005-0000-0000-000070830000}"/>
    <cellStyle name="Output 2 4 3 2 4 2" xfId="33840" xr:uid="{00000000-0005-0000-0000-000071830000}"/>
    <cellStyle name="Output 2 4 3 2 4 2 2" xfId="33841" xr:uid="{00000000-0005-0000-0000-000072830000}"/>
    <cellStyle name="Output 2 4 3 2 4 2 3" xfId="33842" xr:uid="{00000000-0005-0000-0000-000073830000}"/>
    <cellStyle name="Output 2 4 3 2 4 2 4" xfId="33843" xr:uid="{00000000-0005-0000-0000-000074830000}"/>
    <cellStyle name="Output 2 4 3 2 4 2 5" xfId="33844" xr:uid="{00000000-0005-0000-0000-000075830000}"/>
    <cellStyle name="Output 2 4 3 2 4 2 6" xfId="33845" xr:uid="{00000000-0005-0000-0000-000076830000}"/>
    <cellStyle name="Output 2 4 3 2 4 2 7" xfId="33846" xr:uid="{00000000-0005-0000-0000-000077830000}"/>
    <cellStyle name="Output 2 4 3 2 4 3" xfId="33847" xr:uid="{00000000-0005-0000-0000-000078830000}"/>
    <cellStyle name="Output 2 4 3 2 4 4" xfId="33848" xr:uid="{00000000-0005-0000-0000-000079830000}"/>
    <cellStyle name="Output 2 4 3 2 4 5" xfId="33849" xr:uid="{00000000-0005-0000-0000-00007A830000}"/>
    <cellStyle name="Output 2 4 3 2 5" xfId="33850" xr:uid="{00000000-0005-0000-0000-00007B830000}"/>
    <cellStyle name="Output 2 4 3 2 5 2" xfId="33851" xr:uid="{00000000-0005-0000-0000-00007C830000}"/>
    <cellStyle name="Output 2 4 3 2 5 2 2" xfId="33852" xr:uid="{00000000-0005-0000-0000-00007D830000}"/>
    <cellStyle name="Output 2 4 3 2 5 2 3" xfId="33853" xr:uid="{00000000-0005-0000-0000-00007E830000}"/>
    <cellStyle name="Output 2 4 3 2 5 2 4" xfId="33854" xr:uid="{00000000-0005-0000-0000-00007F830000}"/>
    <cellStyle name="Output 2 4 3 2 5 2 5" xfId="33855" xr:uid="{00000000-0005-0000-0000-000080830000}"/>
    <cellStyle name="Output 2 4 3 2 5 2 6" xfId="33856" xr:uid="{00000000-0005-0000-0000-000081830000}"/>
    <cellStyle name="Output 2 4 3 2 5 2 7" xfId="33857" xr:uid="{00000000-0005-0000-0000-000082830000}"/>
    <cellStyle name="Output 2 4 3 2 5 3" xfId="33858" xr:uid="{00000000-0005-0000-0000-000083830000}"/>
    <cellStyle name="Output 2 4 3 2 5 4" xfId="33859" xr:uid="{00000000-0005-0000-0000-000084830000}"/>
    <cellStyle name="Output 2 4 3 2 5 5" xfId="33860" xr:uid="{00000000-0005-0000-0000-000085830000}"/>
    <cellStyle name="Output 2 4 3 2 6" xfId="33861" xr:uid="{00000000-0005-0000-0000-000086830000}"/>
    <cellStyle name="Output 2 4 3 2 6 2" xfId="33862" xr:uid="{00000000-0005-0000-0000-000087830000}"/>
    <cellStyle name="Output 2 4 3 2 6 2 2" xfId="33863" xr:uid="{00000000-0005-0000-0000-000088830000}"/>
    <cellStyle name="Output 2 4 3 2 6 2 3" xfId="33864" xr:uid="{00000000-0005-0000-0000-000089830000}"/>
    <cellStyle name="Output 2 4 3 2 6 2 4" xfId="33865" xr:uid="{00000000-0005-0000-0000-00008A830000}"/>
    <cellStyle name="Output 2 4 3 2 6 2 5" xfId="33866" xr:uid="{00000000-0005-0000-0000-00008B830000}"/>
    <cellStyle name="Output 2 4 3 2 6 2 6" xfId="33867" xr:uid="{00000000-0005-0000-0000-00008C830000}"/>
    <cellStyle name="Output 2 4 3 2 6 2 7" xfId="33868" xr:uid="{00000000-0005-0000-0000-00008D830000}"/>
    <cellStyle name="Output 2 4 3 2 6 3" xfId="33869" xr:uid="{00000000-0005-0000-0000-00008E830000}"/>
    <cellStyle name="Output 2 4 3 2 6 4" xfId="33870" xr:uid="{00000000-0005-0000-0000-00008F830000}"/>
    <cellStyle name="Output 2 4 3 2 6 5" xfId="33871" xr:uid="{00000000-0005-0000-0000-000090830000}"/>
    <cellStyle name="Output 2 4 3 2 7" xfId="33872" xr:uid="{00000000-0005-0000-0000-000091830000}"/>
    <cellStyle name="Output 2 4 3 2 7 2" xfId="33873" xr:uid="{00000000-0005-0000-0000-000092830000}"/>
    <cellStyle name="Output 2 4 3 2 7 2 2" xfId="33874" xr:uid="{00000000-0005-0000-0000-000093830000}"/>
    <cellStyle name="Output 2 4 3 2 7 2 3" xfId="33875" xr:uid="{00000000-0005-0000-0000-000094830000}"/>
    <cellStyle name="Output 2 4 3 2 7 2 4" xfId="33876" xr:uid="{00000000-0005-0000-0000-000095830000}"/>
    <cellStyle name="Output 2 4 3 2 7 2 5" xfId="33877" xr:uid="{00000000-0005-0000-0000-000096830000}"/>
    <cellStyle name="Output 2 4 3 2 7 2 6" xfId="33878" xr:uid="{00000000-0005-0000-0000-000097830000}"/>
    <cellStyle name="Output 2 4 3 2 7 2 7" xfId="33879" xr:uid="{00000000-0005-0000-0000-000098830000}"/>
    <cellStyle name="Output 2 4 3 2 7 3" xfId="33880" xr:uid="{00000000-0005-0000-0000-000099830000}"/>
    <cellStyle name="Output 2 4 3 2 7 4" xfId="33881" xr:uid="{00000000-0005-0000-0000-00009A830000}"/>
    <cellStyle name="Output 2 4 3 2 7 5" xfId="33882" xr:uid="{00000000-0005-0000-0000-00009B830000}"/>
    <cellStyle name="Output 2 4 3 2 8" xfId="33883" xr:uid="{00000000-0005-0000-0000-00009C830000}"/>
    <cellStyle name="Output 2 4 3 2 8 2" xfId="33884" xr:uid="{00000000-0005-0000-0000-00009D830000}"/>
    <cellStyle name="Output 2 4 3 2 8 3" xfId="33885" xr:uid="{00000000-0005-0000-0000-00009E830000}"/>
    <cellStyle name="Output 2 4 3 2 8 4" xfId="33886" xr:uid="{00000000-0005-0000-0000-00009F830000}"/>
    <cellStyle name="Output 2 4 3 2 8 5" xfId="33887" xr:uid="{00000000-0005-0000-0000-0000A0830000}"/>
    <cellStyle name="Output 2 4 3 2 8 6" xfId="33888" xr:uid="{00000000-0005-0000-0000-0000A1830000}"/>
    <cellStyle name="Output 2 4 3 2 8 7" xfId="33889" xr:uid="{00000000-0005-0000-0000-0000A2830000}"/>
    <cellStyle name="Output 2 4 3 2 8 8" xfId="33890" xr:uid="{00000000-0005-0000-0000-0000A3830000}"/>
    <cellStyle name="Output 2 4 3 2 9" xfId="33891" xr:uid="{00000000-0005-0000-0000-0000A4830000}"/>
    <cellStyle name="Output 2 4 3 2 9 2" xfId="33892" xr:uid="{00000000-0005-0000-0000-0000A5830000}"/>
    <cellStyle name="Output 2 4 3 2 9 3" xfId="33893" xr:uid="{00000000-0005-0000-0000-0000A6830000}"/>
    <cellStyle name="Output 2 4 3 2 9 4" xfId="33894" xr:uid="{00000000-0005-0000-0000-0000A7830000}"/>
    <cellStyle name="Output 2 4 3 2 9 5" xfId="33895" xr:uid="{00000000-0005-0000-0000-0000A8830000}"/>
    <cellStyle name="Output 2 4 3 2 9 6" xfId="33896" xr:uid="{00000000-0005-0000-0000-0000A9830000}"/>
    <cellStyle name="Output 2 4 3 2 9 7" xfId="33897" xr:uid="{00000000-0005-0000-0000-0000AA830000}"/>
    <cellStyle name="Output 2 4 3 3" xfId="33898" xr:uid="{00000000-0005-0000-0000-0000AB830000}"/>
    <cellStyle name="Output 2 4 3 3 10" xfId="33899" xr:uid="{00000000-0005-0000-0000-0000AC830000}"/>
    <cellStyle name="Output 2 4 3 3 10 2" xfId="33900" xr:uid="{00000000-0005-0000-0000-0000AD830000}"/>
    <cellStyle name="Output 2 4 3 3 10 3" xfId="33901" xr:uid="{00000000-0005-0000-0000-0000AE830000}"/>
    <cellStyle name="Output 2 4 3 3 10 4" xfId="33902" xr:uid="{00000000-0005-0000-0000-0000AF830000}"/>
    <cellStyle name="Output 2 4 3 3 10 5" xfId="33903" xr:uid="{00000000-0005-0000-0000-0000B0830000}"/>
    <cellStyle name="Output 2 4 3 3 11" xfId="33904" xr:uid="{00000000-0005-0000-0000-0000B1830000}"/>
    <cellStyle name="Output 2 4 3 3 11 2" xfId="33905" xr:uid="{00000000-0005-0000-0000-0000B2830000}"/>
    <cellStyle name="Output 2 4 3 3 11 3" xfId="33906" xr:uid="{00000000-0005-0000-0000-0000B3830000}"/>
    <cellStyle name="Output 2 4 3 3 11 4" xfId="33907" xr:uid="{00000000-0005-0000-0000-0000B4830000}"/>
    <cellStyle name="Output 2 4 3 3 11 5" xfId="33908" xr:uid="{00000000-0005-0000-0000-0000B5830000}"/>
    <cellStyle name="Output 2 4 3 3 12" xfId="33909" xr:uid="{00000000-0005-0000-0000-0000B6830000}"/>
    <cellStyle name="Output 2 4 3 3 12 2" xfId="33910" xr:uid="{00000000-0005-0000-0000-0000B7830000}"/>
    <cellStyle name="Output 2 4 3 3 12 3" xfId="33911" xr:uid="{00000000-0005-0000-0000-0000B8830000}"/>
    <cellStyle name="Output 2 4 3 3 12 4" xfId="33912" xr:uid="{00000000-0005-0000-0000-0000B9830000}"/>
    <cellStyle name="Output 2 4 3 3 12 5" xfId="33913" xr:uid="{00000000-0005-0000-0000-0000BA830000}"/>
    <cellStyle name="Output 2 4 3 3 13" xfId="33914" xr:uid="{00000000-0005-0000-0000-0000BB830000}"/>
    <cellStyle name="Output 2 4 3 3 13 2" xfId="33915" xr:uid="{00000000-0005-0000-0000-0000BC830000}"/>
    <cellStyle name="Output 2 4 3 3 13 3" xfId="33916" xr:uid="{00000000-0005-0000-0000-0000BD830000}"/>
    <cellStyle name="Output 2 4 3 3 13 4" xfId="33917" xr:uid="{00000000-0005-0000-0000-0000BE830000}"/>
    <cellStyle name="Output 2 4 3 3 13 5" xfId="33918" xr:uid="{00000000-0005-0000-0000-0000BF830000}"/>
    <cellStyle name="Output 2 4 3 3 14" xfId="33919" xr:uid="{00000000-0005-0000-0000-0000C0830000}"/>
    <cellStyle name="Output 2 4 3 3 14 2" xfId="33920" xr:uid="{00000000-0005-0000-0000-0000C1830000}"/>
    <cellStyle name="Output 2 4 3 3 14 3" xfId="33921" xr:uid="{00000000-0005-0000-0000-0000C2830000}"/>
    <cellStyle name="Output 2 4 3 3 14 4" xfId="33922" xr:uid="{00000000-0005-0000-0000-0000C3830000}"/>
    <cellStyle name="Output 2 4 3 3 14 5" xfId="33923" xr:uid="{00000000-0005-0000-0000-0000C4830000}"/>
    <cellStyle name="Output 2 4 3 3 15" xfId="33924" xr:uid="{00000000-0005-0000-0000-0000C5830000}"/>
    <cellStyle name="Output 2 4 3 3 15 2" xfId="33925" xr:uid="{00000000-0005-0000-0000-0000C6830000}"/>
    <cellStyle name="Output 2 4 3 3 15 3" xfId="33926" xr:uid="{00000000-0005-0000-0000-0000C7830000}"/>
    <cellStyle name="Output 2 4 3 3 15 4" xfId="33927" xr:uid="{00000000-0005-0000-0000-0000C8830000}"/>
    <cellStyle name="Output 2 4 3 3 15 5" xfId="33928" xr:uid="{00000000-0005-0000-0000-0000C9830000}"/>
    <cellStyle name="Output 2 4 3 3 16" xfId="33929" xr:uid="{00000000-0005-0000-0000-0000CA830000}"/>
    <cellStyle name="Output 2 4 3 3 16 2" xfId="33930" xr:uid="{00000000-0005-0000-0000-0000CB830000}"/>
    <cellStyle name="Output 2 4 3 3 16 3" xfId="33931" xr:uid="{00000000-0005-0000-0000-0000CC830000}"/>
    <cellStyle name="Output 2 4 3 3 16 4" xfId="33932" xr:uid="{00000000-0005-0000-0000-0000CD830000}"/>
    <cellStyle name="Output 2 4 3 3 16 5" xfId="33933" xr:uid="{00000000-0005-0000-0000-0000CE830000}"/>
    <cellStyle name="Output 2 4 3 3 17" xfId="33934" xr:uid="{00000000-0005-0000-0000-0000CF830000}"/>
    <cellStyle name="Output 2 4 3 3 17 2" xfId="33935" xr:uid="{00000000-0005-0000-0000-0000D0830000}"/>
    <cellStyle name="Output 2 4 3 3 17 3" xfId="33936" xr:uid="{00000000-0005-0000-0000-0000D1830000}"/>
    <cellStyle name="Output 2 4 3 3 17 4" xfId="33937" xr:uid="{00000000-0005-0000-0000-0000D2830000}"/>
    <cellStyle name="Output 2 4 3 3 17 5" xfId="33938" xr:uid="{00000000-0005-0000-0000-0000D3830000}"/>
    <cellStyle name="Output 2 4 3 3 18" xfId="33939" xr:uid="{00000000-0005-0000-0000-0000D4830000}"/>
    <cellStyle name="Output 2 4 3 3 18 2" xfId="33940" xr:uid="{00000000-0005-0000-0000-0000D5830000}"/>
    <cellStyle name="Output 2 4 3 3 18 3" xfId="33941" xr:uid="{00000000-0005-0000-0000-0000D6830000}"/>
    <cellStyle name="Output 2 4 3 3 18 4" xfId="33942" xr:uid="{00000000-0005-0000-0000-0000D7830000}"/>
    <cellStyle name="Output 2 4 3 3 18 5" xfId="33943" xr:uid="{00000000-0005-0000-0000-0000D8830000}"/>
    <cellStyle name="Output 2 4 3 3 19" xfId="33944" xr:uid="{00000000-0005-0000-0000-0000D9830000}"/>
    <cellStyle name="Output 2 4 3 3 2" xfId="33945" xr:uid="{00000000-0005-0000-0000-0000DA830000}"/>
    <cellStyle name="Output 2 4 3 3 2 10" xfId="33946" xr:uid="{00000000-0005-0000-0000-0000DB830000}"/>
    <cellStyle name="Output 2 4 3 3 2 10 2" xfId="33947" xr:uid="{00000000-0005-0000-0000-0000DC830000}"/>
    <cellStyle name="Output 2 4 3 3 2 10 3" xfId="33948" xr:uid="{00000000-0005-0000-0000-0000DD830000}"/>
    <cellStyle name="Output 2 4 3 3 2 10 4" xfId="33949" xr:uid="{00000000-0005-0000-0000-0000DE830000}"/>
    <cellStyle name="Output 2 4 3 3 2 10 5" xfId="33950" xr:uid="{00000000-0005-0000-0000-0000DF830000}"/>
    <cellStyle name="Output 2 4 3 3 2 11" xfId="33951" xr:uid="{00000000-0005-0000-0000-0000E0830000}"/>
    <cellStyle name="Output 2 4 3 3 2 11 2" xfId="33952" xr:uid="{00000000-0005-0000-0000-0000E1830000}"/>
    <cellStyle name="Output 2 4 3 3 2 11 3" xfId="33953" xr:uid="{00000000-0005-0000-0000-0000E2830000}"/>
    <cellStyle name="Output 2 4 3 3 2 11 4" xfId="33954" xr:uid="{00000000-0005-0000-0000-0000E3830000}"/>
    <cellStyle name="Output 2 4 3 3 2 11 5" xfId="33955" xr:uid="{00000000-0005-0000-0000-0000E4830000}"/>
    <cellStyle name="Output 2 4 3 3 2 12" xfId="33956" xr:uid="{00000000-0005-0000-0000-0000E5830000}"/>
    <cellStyle name="Output 2 4 3 3 2 12 2" xfId="33957" xr:uid="{00000000-0005-0000-0000-0000E6830000}"/>
    <cellStyle name="Output 2 4 3 3 2 12 3" xfId="33958" xr:uid="{00000000-0005-0000-0000-0000E7830000}"/>
    <cellStyle name="Output 2 4 3 3 2 12 4" xfId="33959" xr:uid="{00000000-0005-0000-0000-0000E8830000}"/>
    <cellStyle name="Output 2 4 3 3 2 12 5" xfId="33960" xr:uid="{00000000-0005-0000-0000-0000E9830000}"/>
    <cellStyle name="Output 2 4 3 3 2 13" xfId="33961" xr:uid="{00000000-0005-0000-0000-0000EA830000}"/>
    <cellStyle name="Output 2 4 3 3 2 13 2" xfId="33962" xr:uid="{00000000-0005-0000-0000-0000EB830000}"/>
    <cellStyle name="Output 2 4 3 3 2 13 3" xfId="33963" xr:uid="{00000000-0005-0000-0000-0000EC830000}"/>
    <cellStyle name="Output 2 4 3 3 2 13 4" xfId="33964" xr:uid="{00000000-0005-0000-0000-0000ED830000}"/>
    <cellStyle name="Output 2 4 3 3 2 13 5" xfId="33965" xr:uid="{00000000-0005-0000-0000-0000EE830000}"/>
    <cellStyle name="Output 2 4 3 3 2 14" xfId="33966" xr:uid="{00000000-0005-0000-0000-0000EF830000}"/>
    <cellStyle name="Output 2 4 3 3 2 14 2" xfId="33967" xr:uid="{00000000-0005-0000-0000-0000F0830000}"/>
    <cellStyle name="Output 2 4 3 3 2 14 3" xfId="33968" xr:uid="{00000000-0005-0000-0000-0000F1830000}"/>
    <cellStyle name="Output 2 4 3 3 2 14 4" xfId="33969" xr:uid="{00000000-0005-0000-0000-0000F2830000}"/>
    <cellStyle name="Output 2 4 3 3 2 14 5" xfId="33970" xr:uid="{00000000-0005-0000-0000-0000F3830000}"/>
    <cellStyle name="Output 2 4 3 3 2 15" xfId="33971" xr:uid="{00000000-0005-0000-0000-0000F4830000}"/>
    <cellStyle name="Output 2 4 3 3 2 15 2" xfId="33972" xr:uid="{00000000-0005-0000-0000-0000F5830000}"/>
    <cellStyle name="Output 2 4 3 3 2 15 3" xfId="33973" xr:uid="{00000000-0005-0000-0000-0000F6830000}"/>
    <cellStyle name="Output 2 4 3 3 2 15 4" xfId="33974" xr:uid="{00000000-0005-0000-0000-0000F7830000}"/>
    <cellStyle name="Output 2 4 3 3 2 15 5" xfId="33975" xr:uid="{00000000-0005-0000-0000-0000F8830000}"/>
    <cellStyle name="Output 2 4 3 3 2 16" xfId="33976" xr:uid="{00000000-0005-0000-0000-0000F9830000}"/>
    <cellStyle name="Output 2 4 3 3 2 16 2" xfId="33977" xr:uid="{00000000-0005-0000-0000-0000FA830000}"/>
    <cellStyle name="Output 2 4 3 3 2 16 3" xfId="33978" xr:uid="{00000000-0005-0000-0000-0000FB830000}"/>
    <cellStyle name="Output 2 4 3 3 2 16 4" xfId="33979" xr:uid="{00000000-0005-0000-0000-0000FC830000}"/>
    <cellStyle name="Output 2 4 3 3 2 16 5" xfId="33980" xr:uid="{00000000-0005-0000-0000-0000FD830000}"/>
    <cellStyle name="Output 2 4 3 3 2 17" xfId="33981" xr:uid="{00000000-0005-0000-0000-0000FE830000}"/>
    <cellStyle name="Output 2 4 3 3 2 17 2" xfId="33982" xr:uid="{00000000-0005-0000-0000-0000FF830000}"/>
    <cellStyle name="Output 2 4 3 3 2 17 3" xfId="33983" xr:uid="{00000000-0005-0000-0000-000000840000}"/>
    <cellStyle name="Output 2 4 3 3 2 17 4" xfId="33984" xr:uid="{00000000-0005-0000-0000-000001840000}"/>
    <cellStyle name="Output 2 4 3 3 2 17 5" xfId="33985" xr:uid="{00000000-0005-0000-0000-000002840000}"/>
    <cellStyle name="Output 2 4 3 3 2 18" xfId="33986" xr:uid="{00000000-0005-0000-0000-000003840000}"/>
    <cellStyle name="Output 2 4 3 3 2 18 2" xfId="33987" xr:uid="{00000000-0005-0000-0000-000004840000}"/>
    <cellStyle name="Output 2 4 3 3 2 18 3" xfId="33988" xr:uid="{00000000-0005-0000-0000-000005840000}"/>
    <cellStyle name="Output 2 4 3 3 2 18 4" xfId="33989" xr:uid="{00000000-0005-0000-0000-000006840000}"/>
    <cellStyle name="Output 2 4 3 3 2 18 5" xfId="33990" xr:uid="{00000000-0005-0000-0000-000007840000}"/>
    <cellStyle name="Output 2 4 3 3 2 19" xfId="33991" xr:uid="{00000000-0005-0000-0000-000008840000}"/>
    <cellStyle name="Output 2 4 3 3 2 2" xfId="33992" xr:uid="{00000000-0005-0000-0000-000009840000}"/>
    <cellStyle name="Output 2 4 3 3 2 2 2" xfId="33993" xr:uid="{00000000-0005-0000-0000-00000A840000}"/>
    <cellStyle name="Output 2 4 3 3 2 2 2 2" xfId="33994" xr:uid="{00000000-0005-0000-0000-00000B840000}"/>
    <cellStyle name="Output 2 4 3 3 2 2 2 3" xfId="33995" xr:uid="{00000000-0005-0000-0000-00000C840000}"/>
    <cellStyle name="Output 2 4 3 3 2 2 2 4" xfId="33996" xr:uid="{00000000-0005-0000-0000-00000D840000}"/>
    <cellStyle name="Output 2 4 3 3 2 2 2 5" xfId="33997" xr:uid="{00000000-0005-0000-0000-00000E840000}"/>
    <cellStyle name="Output 2 4 3 3 2 2 2 6" xfId="33998" xr:uid="{00000000-0005-0000-0000-00000F840000}"/>
    <cellStyle name="Output 2 4 3 3 2 2 2 7" xfId="33999" xr:uid="{00000000-0005-0000-0000-000010840000}"/>
    <cellStyle name="Output 2 4 3 3 2 2 3" xfId="34000" xr:uid="{00000000-0005-0000-0000-000011840000}"/>
    <cellStyle name="Output 2 4 3 3 2 2 4" xfId="34001" xr:uid="{00000000-0005-0000-0000-000012840000}"/>
    <cellStyle name="Output 2 4 3 3 2 2 5" xfId="34002" xr:uid="{00000000-0005-0000-0000-000013840000}"/>
    <cellStyle name="Output 2 4 3 3 2 3" xfId="34003" xr:uid="{00000000-0005-0000-0000-000014840000}"/>
    <cellStyle name="Output 2 4 3 3 2 3 2" xfId="34004" xr:uid="{00000000-0005-0000-0000-000015840000}"/>
    <cellStyle name="Output 2 4 3 3 2 3 2 2" xfId="34005" xr:uid="{00000000-0005-0000-0000-000016840000}"/>
    <cellStyle name="Output 2 4 3 3 2 3 2 3" xfId="34006" xr:uid="{00000000-0005-0000-0000-000017840000}"/>
    <cellStyle name="Output 2 4 3 3 2 3 2 4" xfId="34007" xr:uid="{00000000-0005-0000-0000-000018840000}"/>
    <cellStyle name="Output 2 4 3 3 2 3 2 5" xfId="34008" xr:uid="{00000000-0005-0000-0000-000019840000}"/>
    <cellStyle name="Output 2 4 3 3 2 3 2 6" xfId="34009" xr:uid="{00000000-0005-0000-0000-00001A840000}"/>
    <cellStyle name="Output 2 4 3 3 2 3 2 7" xfId="34010" xr:uid="{00000000-0005-0000-0000-00001B840000}"/>
    <cellStyle name="Output 2 4 3 3 2 3 3" xfId="34011" xr:uid="{00000000-0005-0000-0000-00001C840000}"/>
    <cellStyle name="Output 2 4 3 3 2 3 4" xfId="34012" xr:uid="{00000000-0005-0000-0000-00001D840000}"/>
    <cellStyle name="Output 2 4 3 3 2 3 5" xfId="34013" xr:uid="{00000000-0005-0000-0000-00001E840000}"/>
    <cellStyle name="Output 2 4 3 3 2 4" xfId="34014" xr:uid="{00000000-0005-0000-0000-00001F840000}"/>
    <cellStyle name="Output 2 4 3 3 2 4 2" xfId="34015" xr:uid="{00000000-0005-0000-0000-000020840000}"/>
    <cellStyle name="Output 2 4 3 3 2 4 2 2" xfId="34016" xr:uid="{00000000-0005-0000-0000-000021840000}"/>
    <cellStyle name="Output 2 4 3 3 2 4 2 3" xfId="34017" xr:uid="{00000000-0005-0000-0000-000022840000}"/>
    <cellStyle name="Output 2 4 3 3 2 4 2 4" xfId="34018" xr:uid="{00000000-0005-0000-0000-000023840000}"/>
    <cellStyle name="Output 2 4 3 3 2 4 2 5" xfId="34019" xr:uid="{00000000-0005-0000-0000-000024840000}"/>
    <cellStyle name="Output 2 4 3 3 2 4 2 6" xfId="34020" xr:uid="{00000000-0005-0000-0000-000025840000}"/>
    <cellStyle name="Output 2 4 3 3 2 4 2 7" xfId="34021" xr:uid="{00000000-0005-0000-0000-000026840000}"/>
    <cellStyle name="Output 2 4 3 3 2 4 3" xfId="34022" xr:uid="{00000000-0005-0000-0000-000027840000}"/>
    <cellStyle name="Output 2 4 3 3 2 4 4" xfId="34023" xr:uid="{00000000-0005-0000-0000-000028840000}"/>
    <cellStyle name="Output 2 4 3 3 2 4 5" xfId="34024" xr:uid="{00000000-0005-0000-0000-000029840000}"/>
    <cellStyle name="Output 2 4 3 3 2 5" xfId="34025" xr:uid="{00000000-0005-0000-0000-00002A840000}"/>
    <cellStyle name="Output 2 4 3 3 2 5 2" xfId="34026" xr:uid="{00000000-0005-0000-0000-00002B840000}"/>
    <cellStyle name="Output 2 4 3 3 2 5 3" xfId="34027" xr:uid="{00000000-0005-0000-0000-00002C840000}"/>
    <cellStyle name="Output 2 4 3 3 2 5 4" xfId="34028" xr:uid="{00000000-0005-0000-0000-00002D840000}"/>
    <cellStyle name="Output 2 4 3 3 2 5 5" xfId="34029" xr:uid="{00000000-0005-0000-0000-00002E840000}"/>
    <cellStyle name="Output 2 4 3 3 2 5 6" xfId="34030" xr:uid="{00000000-0005-0000-0000-00002F840000}"/>
    <cellStyle name="Output 2 4 3 3 2 5 7" xfId="34031" xr:uid="{00000000-0005-0000-0000-000030840000}"/>
    <cellStyle name="Output 2 4 3 3 2 5 8" xfId="34032" xr:uid="{00000000-0005-0000-0000-000031840000}"/>
    <cellStyle name="Output 2 4 3 3 2 6" xfId="34033" xr:uid="{00000000-0005-0000-0000-000032840000}"/>
    <cellStyle name="Output 2 4 3 3 2 6 2" xfId="34034" xr:uid="{00000000-0005-0000-0000-000033840000}"/>
    <cellStyle name="Output 2 4 3 3 2 6 3" xfId="34035" xr:uid="{00000000-0005-0000-0000-000034840000}"/>
    <cellStyle name="Output 2 4 3 3 2 6 4" xfId="34036" xr:uid="{00000000-0005-0000-0000-000035840000}"/>
    <cellStyle name="Output 2 4 3 3 2 6 5" xfId="34037" xr:uid="{00000000-0005-0000-0000-000036840000}"/>
    <cellStyle name="Output 2 4 3 3 2 6 6" xfId="34038" xr:uid="{00000000-0005-0000-0000-000037840000}"/>
    <cellStyle name="Output 2 4 3 3 2 6 7" xfId="34039" xr:uid="{00000000-0005-0000-0000-000038840000}"/>
    <cellStyle name="Output 2 4 3 3 2 7" xfId="34040" xr:uid="{00000000-0005-0000-0000-000039840000}"/>
    <cellStyle name="Output 2 4 3 3 2 7 2" xfId="34041" xr:uid="{00000000-0005-0000-0000-00003A840000}"/>
    <cellStyle name="Output 2 4 3 3 2 7 3" xfId="34042" xr:uid="{00000000-0005-0000-0000-00003B840000}"/>
    <cellStyle name="Output 2 4 3 3 2 7 4" xfId="34043" xr:uid="{00000000-0005-0000-0000-00003C840000}"/>
    <cellStyle name="Output 2 4 3 3 2 7 5" xfId="34044" xr:uid="{00000000-0005-0000-0000-00003D840000}"/>
    <cellStyle name="Output 2 4 3 3 2 8" xfId="34045" xr:uid="{00000000-0005-0000-0000-00003E840000}"/>
    <cellStyle name="Output 2 4 3 3 2 8 2" xfId="34046" xr:uid="{00000000-0005-0000-0000-00003F840000}"/>
    <cellStyle name="Output 2 4 3 3 2 8 3" xfId="34047" xr:uid="{00000000-0005-0000-0000-000040840000}"/>
    <cellStyle name="Output 2 4 3 3 2 8 4" xfId="34048" xr:uid="{00000000-0005-0000-0000-000041840000}"/>
    <cellStyle name="Output 2 4 3 3 2 8 5" xfId="34049" xr:uid="{00000000-0005-0000-0000-000042840000}"/>
    <cellStyle name="Output 2 4 3 3 2 9" xfId="34050" xr:uid="{00000000-0005-0000-0000-000043840000}"/>
    <cellStyle name="Output 2 4 3 3 2 9 2" xfId="34051" xr:uid="{00000000-0005-0000-0000-000044840000}"/>
    <cellStyle name="Output 2 4 3 3 2 9 3" xfId="34052" xr:uid="{00000000-0005-0000-0000-000045840000}"/>
    <cellStyle name="Output 2 4 3 3 2 9 4" xfId="34053" xr:uid="{00000000-0005-0000-0000-000046840000}"/>
    <cellStyle name="Output 2 4 3 3 2 9 5" xfId="34054" xr:uid="{00000000-0005-0000-0000-000047840000}"/>
    <cellStyle name="Output 2 4 3 3 3" xfId="34055" xr:uid="{00000000-0005-0000-0000-000048840000}"/>
    <cellStyle name="Output 2 4 3 3 3 10" xfId="34056" xr:uid="{00000000-0005-0000-0000-000049840000}"/>
    <cellStyle name="Output 2 4 3 3 3 2" xfId="34057" xr:uid="{00000000-0005-0000-0000-00004A840000}"/>
    <cellStyle name="Output 2 4 3 3 3 2 2" xfId="34058" xr:uid="{00000000-0005-0000-0000-00004B840000}"/>
    <cellStyle name="Output 2 4 3 3 3 2 2 2" xfId="34059" xr:uid="{00000000-0005-0000-0000-00004C840000}"/>
    <cellStyle name="Output 2 4 3 3 3 2 2 3" xfId="34060" xr:uid="{00000000-0005-0000-0000-00004D840000}"/>
    <cellStyle name="Output 2 4 3 3 3 2 2 4" xfId="34061" xr:uid="{00000000-0005-0000-0000-00004E840000}"/>
    <cellStyle name="Output 2 4 3 3 3 2 2 5" xfId="34062" xr:uid="{00000000-0005-0000-0000-00004F840000}"/>
    <cellStyle name="Output 2 4 3 3 3 2 2 6" xfId="34063" xr:uid="{00000000-0005-0000-0000-000050840000}"/>
    <cellStyle name="Output 2 4 3 3 3 2 2 7" xfId="34064" xr:uid="{00000000-0005-0000-0000-000051840000}"/>
    <cellStyle name="Output 2 4 3 3 3 2 3" xfId="34065" xr:uid="{00000000-0005-0000-0000-000052840000}"/>
    <cellStyle name="Output 2 4 3 3 3 2 4" xfId="34066" xr:uid="{00000000-0005-0000-0000-000053840000}"/>
    <cellStyle name="Output 2 4 3 3 3 3" xfId="34067" xr:uid="{00000000-0005-0000-0000-000054840000}"/>
    <cellStyle name="Output 2 4 3 3 3 3 2" xfId="34068" xr:uid="{00000000-0005-0000-0000-000055840000}"/>
    <cellStyle name="Output 2 4 3 3 3 3 2 2" xfId="34069" xr:uid="{00000000-0005-0000-0000-000056840000}"/>
    <cellStyle name="Output 2 4 3 3 3 3 2 3" xfId="34070" xr:uid="{00000000-0005-0000-0000-000057840000}"/>
    <cellStyle name="Output 2 4 3 3 3 3 2 4" xfId="34071" xr:uid="{00000000-0005-0000-0000-000058840000}"/>
    <cellStyle name="Output 2 4 3 3 3 3 2 5" xfId="34072" xr:uid="{00000000-0005-0000-0000-000059840000}"/>
    <cellStyle name="Output 2 4 3 3 3 3 2 6" xfId="34073" xr:uid="{00000000-0005-0000-0000-00005A840000}"/>
    <cellStyle name="Output 2 4 3 3 3 3 2 7" xfId="34074" xr:uid="{00000000-0005-0000-0000-00005B840000}"/>
    <cellStyle name="Output 2 4 3 3 3 3 3" xfId="34075" xr:uid="{00000000-0005-0000-0000-00005C840000}"/>
    <cellStyle name="Output 2 4 3 3 3 3 4" xfId="34076" xr:uid="{00000000-0005-0000-0000-00005D840000}"/>
    <cellStyle name="Output 2 4 3 3 3 4" xfId="34077" xr:uid="{00000000-0005-0000-0000-00005E840000}"/>
    <cellStyle name="Output 2 4 3 3 3 4 2" xfId="34078" xr:uid="{00000000-0005-0000-0000-00005F840000}"/>
    <cellStyle name="Output 2 4 3 3 3 4 2 2" xfId="34079" xr:uid="{00000000-0005-0000-0000-000060840000}"/>
    <cellStyle name="Output 2 4 3 3 3 4 2 3" xfId="34080" xr:uid="{00000000-0005-0000-0000-000061840000}"/>
    <cellStyle name="Output 2 4 3 3 3 4 2 4" xfId="34081" xr:uid="{00000000-0005-0000-0000-000062840000}"/>
    <cellStyle name="Output 2 4 3 3 3 4 2 5" xfId="34082" xr:uid="{00000000-0005-0000-0000-000063840000}"/>
    <cellStyle name="Output 2 4 3 3 3 4 2 6" xfId="34083" xr:uid="{00000000-0005-0000-0000-000064840000}"/>
    <cellStyle name="Output 2 4 3 3 3 4 2 7" xfId="34084" xr:uid="{00000000-0005-0000-0000-000065840000}"/>
    <cellStyle name="Output 2 4 3 3 3 4 3" xfId="34085" xr:uid="{00000000-0005-0000-0000-000066840000}"/>
    <cellStyle name="Output 2 4 3 3 3 4 4" xfId="34086" xr:uid="{00000000-0005-0000-0000-000067840000}"/>
    <cellStyle name="Output 2 4 3 3 3 5" xfId="34087" xr:uid="{00000000-0005-0000-0000-000068840000}"/>
    <cellStyle name="Output 2 4 3 3 3 5 2" xfId="34088" xr:uid="{00000000-0005-0000-0000-000069840000}"/>
    <cellStyle name="Output 2 4 3 3 3 5 3" xfId="34089" xr:uid="{00000000-0005-0000-0000-00006A840000}"/>
    <cellStyle name="Output 2 4 3 3 3 5 4" xfId="34090" xr:uid="{00000000-0005-0000-0000-00006B840000}"/>
    <cellStyle name="Output 2 4 3 3 3 5 5" xfId="34091" xr:uid="{00000000-0005-0000-0000-00006C840000}"/>
    <cellStyle name="Output 2 4 3 3 3 5 6" xfId="34092" xr:uid="{00000000-0005-0000-0000-00006D840000}"/>
    <cellStyle name="Output 2 4 3 3 3 5 7" xfId="34093" xr:uid="{00000000-0005-0000-0000-00006E840000}"/>
    <cellStyle name="Output 2 4 3 3 3 5 8" xfId="34094" xr:uid="{00000000-0005-0000-0000-00006F840000}"/>
    <cellStyle name="Output 2 4 3 3 3 6" xfId="34095" xr:uid="{00000000-0005-0000-0000-000070840000}"/>
    <cellStyle name="Output 2 4 3 3 3 6 2" xfId="34096" xr:uid="{00000000-0005-0000-0000-000071840000}"/>
    <cellStyle name="Output 2 4 3 3 3 6 3" xfId="34097" xr:uid="{00000000-0005-0000-0000-000072840000}"/>
    <cellStyle name="Output 2 4 3 3 3 6 4" xfId="34098" xr:uid="{00000000-0005-0000-0000-000073840000}"/>
    <cellStyle name="Output 2 4 3 3 3 6 5" xfId="34099" xr:uid="{00000000-0005-0000-0000-000074840000}"/>
    <cellStyle name="Output 2 4 3 3 3 6 6" xfId="34100" xr:uid="{00000000-0005-0000-0000-000075840000}"/>
    <cellStyle name="Output 2 4 3 3 3 6 7" xfId="34101" xr:uid="{00000000-0005-0000-0000-000076840000}"/>
    <cellStyle name="Output 2 4 3 3 3 7" xfId="34102" xr:uid="{00000000-0005-0000-0000-000077840000}"/>
    <cellStyle name="Output 2 4 3 3 3 8" xfId="34103" xr:uid="{00000000-0005-0000-0000-000078840000}"/>
    <cellStyle name="Output 2 4 3 3 3 9" xfId="34104" xr:uid="{00000000-0005-0000-0000-000079840000}"/>
    <cellStyle name="Output 2 4 3 3 4" xfId="34105" xr:uid="{00000000-0005-0000-0000-00007A840000}"/>
    <cellStyle name="Output 2 4 3 3 4 2" xfId="34106" xr:uid="{00000000-0005-0000-0000-00007B840000}"/>
    <cellStyle name="Output 2 4 3 3 4 2 2" xfId="34107" xr:uid="{00000000-0005-0000-0000-00007C840000}"/>
    <cellStyle name="Output 2 4 3 3 4 2 3" xfId="34108" xr:uid="{00000000-0005-0000-0000-00007D840000}"/>
    <cellStyle name="Output 2 4 3 3 4 2 4" xfId="34109" xr:uid="{00000000-0005-0000-0000-00007E840000}"/>
    <cellStyle name="Output 2 4 3 3 4 2 5" xfId="34110" xr:uid="{00000000-0005-0000-0000-00007F840000}"/>
    <cellStyle name="Output 2 4 3 3 4 2 6" xfId="34111" xr:uid="{00000000-0005-0000-0000-000080840000}"/>
    <cellStyle name="Output 2 4 3 3 4 2 7" xfId="34112" xr:uid="{00000000-0005-0000-0000-000081840000}"/>
    <cellStyle name="Output 2 4 3 3 4 3" xfId="34113" xr:uid="{00000000-0005-0000-0000-000082840000}"/>
    <cellStyle name="Output 2 4 3 3 4 4" xfId="34114" xr:uid="{00000000-0005-0000-0000-000083840000}"/>
    <cellStyle name="Output 2 4 3 3 4 5" xfId="34115" xr:uid="{00000000-0005-0000-0000-000084840000}"/>
    <cellStyle name="Output 2 4 3 3 5" xfId="34116" xr:uid="{00000000-0005-0000-0000-000085840000}"/>
    <cellStyle name="Output 2 4 3 3 5 2" xfId="34117" xr:uid="{00000000-0005-0000-0000-000086840000}"/>
    <cellStyle name="Output 2 4 3 3 5 2 2" xfId="34118" xr:uid="{00000000-0005-0000-0000-000087840000}"/>
    <cellStyle name="Output 2 4 3 3 5 2 3" xfId="34119" xr:uid="{00000000-0005-0000-0000-000088840000}"/>
    <cellStyle name="Output 2 4 3 3 5 2 4" xfId="34120" xr:uid="{00000000-0005-0000-0000-000089840000}"/>
    <cellStyle name="Output 2 4 3 3 5 2 5" xfId="34121" xr:uid="{00000000-0005-0000-0000-00008A840000}"/>
    <cellStyle name="Output 2 4 3 3 5 2 6" xfId="34122" xr:uid="{00000000-0005-0000-0000-00008B840000}"/>
    <cellStyle name="Output 2 4 3 3 5 2 7" xfId="34123" xr:uid="{00000000-0005-0000-0000-00008C840000}"/>
    <cellStyle name="Output 2 4 3 3 5 3" xfId="34124" xr:uid="{00000000-0005-0000-0000-00008D840000}"/>
    <cellStyle name="Output 2 4 3 3 5 4" xfId="34125" xr:uid="{00000000-0005-0000-0000-00008E840000}"/>
    <cellStyle name="Output 2 4 3 3 5 5" xfId="34126" xr:uid="{00000000-0005-0000-0000-00008F840000}"/>
    <cellStyle name="Output 2 4 3 3 6" xfId="34127" xr:uid="{00000000-0005-0000-0000-000090840000}"/>
    <cellStyle name="Output 2 4 3 3 6 2" xfId="34128" xr:uid="{00000000-0005-0000-0000-000091840000}"/>
    <cellStyle name="Output 2 4 3 3 6 2 2" xfId="34129" xr:uid="{00000000-0005-0000-0000-000092840000}"/>
    <cellStyle name="Output 2 4 3 3 6 2 3" xfId="34130" xr:uid="{00000000-0005-0000-0000-000093840000}"/>
    <cellStyle name="Output 2 4 3 3 6 2 4" xfId="34131" xr:uid="{00000000-0005-0000-0000-000094840000}"/>
    <cellStyle name="Output 2 4 3 3 6 2 5" xfId="34132" xr:uid="{00000000-0005-0000-0000-000095840000}"/>
    <cellStyle name="Output 2 4 3 3 6 2 6" xfId="34133" xr:uid="{00000000-0005-0000-0000-000096840000}"/>
    <cellStyle name="Output 2 4 3 3 6 2 7" xfId="34134" xr:uid="{00000000-0005-0000-0000-000097840000}"/>
    <cellStyle name="Output 2 4 3 3 6 3" xfId="34135" xr:uid="{00000000-0005-0000-0000-000098840000}"/>
    <cellStyle name="Output 2 4 3 3 6 4" xfId="34136" xr:uid="{00000000-0005-0000-0000-000099840000}"/>
    <cellStyle name="Output 2 4 3 3 6 5" xfId="34137" xr:uid="{00000000-0005-0000-0000-00009A840000}"/>
    <cellStyle name="Output 2 4 3 3 7" xfId="34138" xr:uid="{00000000-0005-0000-0000-00009B840000}"/>
    <cellStyle name="Output 2 4 3 3 7 2" xfId="34139" xr:uid="{00000000-0005-0000-0000-00009C840000}"/>
    <cellStyle name="Output 2 4 3 3 7 2 2" xfId="34140" xr:uid="{00000000-0005-0000-0000-00009D840000}"/>
    <cellStyle name="Output 2 4 3 3 7 2 3" xfId="34141" xr:uid="{00000000-0005-0000-0000-00009E840000}"/>
    <cellStyle name="Output 2 4 3 3 7 2 4" xfId="34142" xr:uid="{00000000-0005-0000-0000-00009F840000}"/>
    <cellStyle name="Output 2 4 3 3 7 2 5" xfId="34143" xr:uid="{00000000-0005-0000-0000-0000A0840000}"/>
    <cellStyle name="Output 2 4 3 3 7 2 6" xfId="34144" xr:uid="{00000000-0005-0000-0000-0000A1840000}"/>
    <cellStyle name="Output 2 4 3 3 7 2 7" xfId="34145" xr:uid="{00000000-0005-0000-0000-0000A2840000}"/>
    <cellStyle name="Output 2 4 3 3 7 3" xfId="34146" xr:uid="{00000000-0005-0000-0000-0000A3840000}"/>
    <cellStyle name="Output 2 4 3 3 7 4" xfId="34147" xr:uid="{00000000-0005-0000-0000-0000A4840000}"/>
    <cellStyle name="Output 2 4 3 3 7 5" xfId="34148" xr:uid="{00000000-0005-0000-0000-0000A5840000}"/>
    <cellStyle name="Output 2 4 3 3 8" xfId="34149" xr:uid="{00000000-0005-0000-0000-0000A6840000}"/>
    <cellStyle name="Output 2 4 3 3 8 2" xfId="34150" xr:uid="{00000000-0005-0000-0000-0000A7840000}"/>
    <cellStyle name="Output 2 4 3 3 8 3" xfId="34151" xr:uid="{00000000-0005-0000-0000-0000A8840000}"/>
    <cellStyle name="Output 2 4 3 3 8 4" xfId="34152" xr:uid="{00000000-0005-0000-0000-0000A9840000}"/>
    <cellStyle name="Output 2 4 3 3 8 5" xfId="34153" xr:uid="{00000000-0005-0000-0000-0000AA840000}"/>
    <cellStyle name="Output 2 4 3 3 8 6" xfId="34154" xr:uid="{00000000-0005-0000-0000-0000AB840000}"/>
    <cellStyle name="Output 2 4 3 3 8 7" xfId="34155" xr:uid="{00000000-0005-0000-0000-0000AC840000}"/>
    <cellStyle name="Output 2 4 3 3 8 8" xfId="34156" xr:uid="{00000000-0005-0000-0000-0000AD840000}"/>
    <cellStyle name="Output 2 4 3 3 9" xfId="34157" xr:uid="{00000000-0005-0000-0000-0000AE840000}"/>
    <cellStyle name="Output 2 4 3 3 9 2" xfId="34158" xr:uid="{00000000-0005-0000-0000-0000AF840000}"/>
    <cellStyle name="Output 2 4 3 3 9 3" xfId="34159" xr:uid="{00000000-0005-0000-0000-0000B0840000}"/>
    <cellStyle name="Output 2 4 3 3 9 4" xfId="34160" xr:uid="{00000000-0005-0000-0000-0000B1840000}"/>
    <cellStyle name="Output 2 4 3 3 9 5" xfId="34161" xr:uid="{00000000-0005-0000-0000-0000B2840000}"/>
    <cellStyle name="Output 2 4 3 3 9 6" xfId="34162" xr:uid="{00000000-0005-0000-0000-0000B3840000}"/>
    <cellStyle name="Output 2 4 3 3 9 7" xfId="34163" xr:uid="{00000000-0005-0000-0000-0000B4840000}"/>
    <cellStyle name="Output 2 4 3 4" xfId="34164" xr:uid="{00000000-0005-0000-0000-0000B5840000}"/>
    <cellStyle name="Output 2 4 3 4 10" xfId="34165" xr:uid="{00000000-0005-0000-0000-0000B6840000}"/>
    <cellStyle name="Output 2 4 3 4 10 2" xfId="34166" xr:uid="{00000000-0005-0000-0000-0000B7840000}"/>
    <cellStyle name="Output 2 4 3 4 10 3" xfId="34167" xr:uid="{00000000-0005-0000-0000-0000B8840000}"/>
    <cellStyle name="Output 2 4 3 4 10 4" xfId="34168" xr:uid="{00000000-0005-0000-0000-0000B9840000}"/>
    <cellStyle name="Output 2 4 3 4 10 5" xfId="34169" xr:uid="{00000000-0005-0000-0000-0000BA840000}"/>
    <cellStyle name="Output 2 4 3 4 11" xfId="34170" xr:uid="{00000000-0005-0000-0000-0000BB840000}"/>
    <cellStyle name="Output 2 4 3 4 11 2" xfId="34171" xr:uid="{00000000-0005-0000-0000-0000BC840000}"/>
    <cellStyle name="Output 2 4 3 4 11 3" xfId="34172" xr:uid="{00000000-0005-0000-0000-0000BD840000}"/>
    <cellStyle name="Output 2 4 3 4 11 4" xfId="34173" xr:uid="{00000000-0005-0000-0000-0000BE840000}"/>
    <cellStyle name="Output 2 4 3 4 11 5" xfId="34174" xr:uid="{00000000-0005-0000-0000-0000BF840000}"/>
    <cellStyle name="Output 2 4 3 4 12" xfId="34175" xr:uid="{00000000-0005-0000-0000-0000C0840000}"/>
    <cellStyle name="Output 2 4 3 4 12 2" xfId="34176" xr:uid="{00000000-0005-0000-0000-0000C1840000}"/>
    <cellStyle name="Output 2 4 3 4 12 3" xfId="34177" xr:uid="{00000000-0005-0000-0000-0000C2840000}"/>
    <cellStyle name="Output 2 4 3 4 12 4" xfId="34178" xr:uid="{00000000-0005-0000-0000-0000C3840000}"/>
    <cellStyle name="Output 2 4 3 4 12 5" xfId="34179" xr:uid="{00000000-0005-0000-0000-0000C4840000}"/>
    <cellStyle name="Output 2 4 3 4 13" xfId="34180" xr:uid="{00000000-0005-0000-0000-0000C5840000}"/>
    <cellStyle name="Output 2 4 3 4 13 2" xfId="34181" xr:uid="{00000000-0005-0000-0000-0000C6840000}"/>
    <cellStyle name="Output 2 4 3 4 13 3" xfId="34182" xr:uid="{00000000-0005-0000-0000-0000C7840000}"/>
    <cellStyle name="Output 2 4 3 4 13 4" xfId="34183" xr:uid="{00000000-0005-0000-0000-0000C8840000}"/>
    <cellStyle name="Output 2 4 3 4 13 5" xfId="34184" xr:uid="{00000000-0005-0000-0000-0000C9840000}"/>
    <cellStyle name="Output 2 4 3 4 14" xfId="34185" xr:uid="{00000000-0005-0000-0000-0000CA840000}"/>
    <cellStyle name="Output 2 4 3 4 14 2" xfId="34186" xr:uid="{00000000-0005-0000-0000-0000CB840000}"/>
    <cellStyle name="Output 2 4 3 4 14 3" xfId="34187" xr:uid="{00000000-0005-0000-0000-0000CC840000}"/>
    <cellStyle name="Output 2 4 3 4 14 4" xfId="34188" xr:uid="{00000000-0005-0000-0000-0000CD840000}"/>
    <cellStyle name="Output 2 4 3 4 14 5" xfId="34189" xr:uid="{00000000-0005-0000-0000-0000CE840000}"/>
    <cellStyle name="Output 2 4 3 4 15" xfId="34190" xr:uid="{00000000-0005-0000-0000-0000CF840000}"/>
    <cellStyle name="Output 2 4 3 4 15 2" xfId="34191" xr:uid="{00000000-0005-0000-0000-0000D0840000}"/>
    <cellStyle name="Output 2 4 3 4 15 3" xfId="34192" xr:uid="{00000000-0005-0000-0000-0000D1840000}"/>
    <cellStyle name="Output 2 4 3 4 15 4" xfId="34193" xr:uid="{00000000-0005-0000-0000-0000D2840000}"/>
    <cellStyle name="Output 2 4 3 4 15 5" xfId="34194" xr:uid="{00000000-0005-0000-0000-0000D3840000}"/>
    <cellStyle name="Output 2 4 3 4 16" xfId="34195" xr:uid="{00000000-0005-0000-0000-0000D4840000}"/>
    <cellStyle name="Output 2 4 3 4 16 2" xfId="34196" xr:uid="{00000000-0005-0000-0000-0000D5840000}"/>
    <cellStyle name="Output 2 4 3 4 16 3" xfId="34197" xr:uid="{00000000-0005-0000-0000-0000D6840000}"/>
    <cellStyle name="Output 2 4 3 4 16 4" xfId="34198" xr:uid="{00000000-0005-0000-0000-0000D7840000}"/>
    <cellStyle name="Output 2 4 3 4 16 5" xfId="34199" xr:uid="{00000000-0005-0000-0000-0000D8840000}"/>
    <cellStyle name="Output 2 4 3 4 17" xfId="34200" xr:uid="{00000000-0005-0000-0000-0000D9840000}"/>
    <cellStyle name="Output 2 4 3 4 17 2" xfId="34201" xr:uid="{00000000-0005-0000-0000-0000DA840000}"/>
    <cellStyle name="Output 2 4 3 4 17 3" xfId="34202" xr:uid="{00000000-0005-0000-0000-0000DB840000}"/>
    <cellStyle name="Output 2 4 3 4 17 4" xfId="34203" xr:uid="{00000000-0005-0000-0000-0000DC840000}"/>
    <cellStyle name="Output 2 4 3 4 17 5" xfId="34204" xr:uid="{00000000-0005-0000-0000-0000DD840000}"/>
    <cellStyle name="Output 2 4 3 4 18" xfId="34205" xr:uid="{00000000-0005-0000-0000-0000DE840000}"/>
    <cellStyle name="Output 2 4 3 4 18 2" xfId="34206" xr:uid="{00000000-0005-0000-0000-0000DF840000}"/>
    <cellStyle name="Output 2 4 3 4 18 3" xfId="34207" xr:uid="{00000000-0005-0000-0000-0000E0840000}"/>
    <cellStyle name="Output 2 4 3 4 18 4" xfId="34208" xr:uid="{00000000-0005-0000-0000-0000E1840000}"/>
    <cellStyle name="Output 2 4 3 4 18 5" xfId="34209" xr:uid="{00000000-0005-0000-0000-0000E2840000}"/>
    <cellStyle name="Output 2 4 3 4 19" xfId="34210" xr:uid="{00000000-0005-0000-0000-0000E3840000}"/>
    <cellStyle name="Output 2 4 3 4 2" xfId="34211" xr:uid="{00000000-0005-0000-0000-0000E4840000}"/>
    <cellStyle name="Output 2 4 3 4 2 2" xfId="34212" xr:uid="{00000000-0005-0000-0000-0000E5840000}"/>
    <cellStyle name="Output 2 4 3 4 2 2 2" xfId="34213" xr:uid="{00000000-0005-0000-0000-0000E6840000}"/>
    <cellStyle name="Output 2 4 3 4 2 2 3" xfId="34214" xr:uid="{00000000-0005-0000-0000-0000E7840000}"/>
    <cellStyle name="Output 2 4 3 4 2 2 4" xfId="34215" xr:uid="{00000000-0005-0000-0000-0000E8840000}"/>
    <cellStyle name="Output 2 4 3 4 2 2 5" xfId="34216" xr:uid="{00000000-0005-0000-0000-0000E9840000}"/>
    <cellStyle name="Output 2 4 3 4 2 2 6" xfId="34217" xr:uid="{00000000-0005-0000-0000-0000EA840000}"/>
    <cellStyle name="Output 2 4 3 4 2 2 7" xfId="34218" xr:uid="{00000000-0005-0000-0000-0000EB840000}"/>
    <cellStyle name="Output 2 4 3 4 2 3" xfId="34219" xr:uid="{00000000-0005-0000-0000-0000EC840000}"/>
    <cellStyle name="Output 2 4 3 4 2 4" xfId="34220" xr:uid="{00000000-0005-0000-0000-0000ED840000}"/>
    <cellStyle name="Output 2 4 3 4 2 5" xfId="34221" xr:uid="{00000000-0005-0000-0000-0000EE840000}"/>
    <cellStyle name="Output 2 4 3 4 3" xfId="34222" xr:uid="{00000000-0005-0000-0000-0000EF840000}"/>
    <cellStyle name="Output 2 4 3 4 3 2" xfId="34223" xr:uid="{00000000-0005-0000-0000-0000F0840000}"/>
    <cellStyle name="Output 2 4 3 4 3 2 2" xfId="34224" xr:uid="{00000000-0005-0000-0000-0000F1840000}"/>
    <cellStyle name="Output 2 4 3 4 3 2 3" xfId="34225" xr:uid="{00000000-0005-0000-0000-0000F2840000}"/>
    <cellStyle name="Output 2 4 3 4 3 2 4" xfId="34226" xr:uid="{00000000-0005-0000-0000-0000F3840000}"/>
    <cellStyle name="Output 2 4 3 4 3 2 5" xfId="34227" xr:uid="{00000000-0005-0000-0000-0000F4840000}"/>
    <cellStyle name="Output 2 4 3 4 3 2 6" xfId="34228" xr:uid="{00000000-0005-0000-0000-0000F5840000}"/>
    <cellStyle name="Output 2 4 3 4 3 2 7" xfId="34229" xr:uid="{00000000-0005-0000-0000-0000F6840000}"/>
    <cellStyle name="Output 2 4 3 4 3 3" xfId="34230" xr:uid="{00000000-0005-0000-0000-0000F7840000}"/>
    <cellStyle name="Output 2 4 3 4 3 4" xfId="34231" xr:uid="{00000000-0005-0000-0000-0000F8840000}"/>
    <cellStyle name="Output 2 4 3 4 3 5" xfId="34232" xr:uid="{00000000-0005-0000-0000-0000F9840000}"/>
    <cellStyle name="Output 2 4 3 4 4" xfId="34233" xr:uid="{00000000-0005-0000-0000-0000FA840000}"/>
    <cellStyle name="Output 2 4 3 4 4 2" xfId="34234" xr:uid="{00000000-0005-0000-0000-0000FB840000}"/>
    <cellStyle name="Output 2 4 3 4 4 2 2" xfId="34235" xr:uid="{00000000-0005-0000-0000-0000FC840000}"/>
    <cellStyle name="Output 2 4 3 4 4 2 3" xfId="34236" xr:uid="{00000000-0005-0000-0000-0000FD840000}"/>
    <cellStyle name="Output 2 4 3 4 4 2 4" xfId="34237" xr:uid="{00000000-0005-0000-0000-0000FE840000}"/>
    <cellStyle name="Output 2 4 3 4 4 2 5" xfId="34238" xr:uid="{00000000-0005-0000-0000-0000FF840000}"/>
    <cellStyle name="Output 2 4 3 4 4 2 6" xfId="34239" xr:uid="{00000000-0005-0000-0000-000000850000}"/>
    <cellStyle name="Output 2 4 3 4 4 2 7" xfId="34240" xr:uid="{00000000-0005-0000-0000-000001850000}"/>
    <cellStyle name="Output 2 4 3 4 4 3" xfId="34241" xr:uid="{00000000-0005-0000-0000-000002850000}"/>
    <cellStyle name="Output 2 4 3 4 4 4" xfId="34242" xr:uid="{00000000-0005-0000-0000-000003850000}"/>
    <cellStyle name="Output 2 4 3 4 4 5" xfId="34243" xr:uid="{00000000-0005-0000-0000-000004850000}"/>
    <cellStyle name="Output 2 4 3 4 5" xfId="34244" xr:uid="{00000000-0005-0000-0000-000005850000}"/>
    <cellStyle name="Output 2 4 3 4 5 2" xfId="34245" xr:uid="{00000000-0005-0000-0000-000006850000}"/>
    <cellStyle name="Output 2 4 3 4 5 3" xfId="34246" xr:uid="{00000000-0005-0000-0000-000007850000}"/>
    <cellStyle name="Output 2 4 3 4 5 4" xfId="34247" xr:uid="{00000000-0005-0000-0000-000008850000}"/>
    <cellStyle name="Output 2 4 3 4 5 5" xfId="34248" xr:uid="{00000000-0005-0000-0000-000009850000}"/>
    <cellStyle name="Output 2 4 3 4 5 6" xfId="34249" xr:uid="{00000000-0005-0000-0000-00000A850000}"/>
    <cellStyle name="Output 2 4 3 4 5 7" xfId="34250" xr:uid="{00000000-0005-0000-0000-00000B850000}"/>
    <cellStyle name="Output 2 4 3 4 5 8" xfId="34251" xr:uid="{00000000-0005-0000-0000-00000C850000}"/>
    <cellStyle name="Output 2 4 3 4 6" xfId="34252" xr:uid="{00000000-0005-0000-0000-00000D850000}"/>
    <cellStyle name="Output 2 4 3 4 6 2" xfId="34253" xr:uid="{00000000-0005-0000-0000-00000E850000}"/>
    <cellStyle name="Output 2 4 3 4 6 3" xfId="34254" xr:uid="{00000000-0005-0000-0000-00000F850000}"/>
    <cellStyle name="Output 2 4 3 4 6 4" xfId="34255" xr:uid="{00000000-0005-0000-0000-000010850000}"/>
    <cellStyle name="Output 2 4 3 4 6 5" xfId="34256" xr:uid="{00000000-0005-0000-0000-000011850000}"/>
    <cellStyle name="Output 2 4 3 4 6 6" xfId="34257" xr:uid="{00000000-0005-0000-0000-000012850000}"/>
    <cellStyle name="Output 2 4 3 4 6 7" xfId="34258" xr:uid="{00000000-0005-0000-0000-000013850000}"/>
    <cellStyle name="Output 2 4 3 4 7" xfId="34259" xr:uid="{00000000-0005-0000-0000-000014850000}"/>
    <cellStyle name="Output 2 4 3 4 7 2" xfId="34260" xr:uid="{00000000-0005-0000-0000-000015850000}"/>
    <cellStyle name="Output 2 4 3 4 7 3" xfId="34261" xr:uid="{00000000-0005-0000-0000-000016850000}"/>
    <cellStyle name="Output 2 4 3 4 7 4" xfId="34262" xr:uid="{00000000-0005-0000-0000-000017850000}"/>
    <cellStyle name="Output 2 4 3 4 7 5" xfId="34263" xr:uid="{00000000-0005-0000-0000-000018850000}"/>
    <cellStyle name="Output 2 4 3 4 8" xfId="34264" xr:uid="{00000000-0005-0000-0000-000019850000}"/>
    <cellStyle name="Output 2 4 3 4 8 2" xfId="34265" xr:uid="{00000000-0005-0000-0000-00001A850000}"/>
    <cellStyle name="Output 2 4 3 4 8 3" xfId="34266" xr:uid="{00000000-0005-0000-0000-00001B850000}"/>
    <cellStyle name="Output 2 4 3 4 8 4" xfId="34267" xr:uid="{00000000-0005-0000-0000-00001C850000}"/>
    <cellStyle name="Output 2 4 3 4 8 5" xfId="34268" xr:uid="{00000000-0005-0000-0000-00001D850000}"/>
    <cellStyle name="Output 2 4 3 4 9" xfId="34269" xr:uid="{00000000-0005-0000-0000-00001E850000}"/>
    <cellStyle name="Output 2 4 3 4 9 2" xfId="34270" xr:uid="{00000000-0005-0000-0000-00001F850000}"/>
    <cellStyle name="Output 2 4 3 4 9 3" xfId="34271" xr:uid="{00000000-0005-0000-0000-000020850000}"/>
    <cellStyle name="Output 2 4 3 4 9 4" xfId="34272" xr:uid="{00000000-0005-0000-0000-000021850000}"/>
    <cellStyle name="Output 2 4 3 4 9 5" xfId="34273" xr:uid="{00000000-0005-0000-0000-000022850000}"/>
    <cellStyle name="Output 2 4 3 5" xfId="34274" xr:uid="{00000000-0005-0000-0000-000023850000}"/>
    <cellStyle name="Output 2 4 3 5 10" xfId="34275" xr:uid="{00000000-0005-0000-0000-000024850000}"/>
    <cellStyle name="Output 2 4 3 5 2" xfId="34276" xr:uid="{00000000-0005-0000-0000-000025850000}"/>
    <cellStyle name="Output 2 4 3 5 2 2" xfId="34277" xr:uid="{00000000-0005-0000-0000-000026850000}"/>
    <cellStyle name="Output 2 4 3 5 2 2 2" xfId="34278" xr:uid="{00000000-0005-0000-0000-000027850000}"/>
    <cellStyle name="Output 2 4 3 5 2 2 3" xfId="34279" xr:uid="{00000000-0005-0000-0000-000028850000}"/>
    <cellStyle name="Output 2 4 3 5 2 2 4" xfId="34280" xr:uid="{00000000-0005-0000-0000-000029850000}"/>
    <cellStyle name="Output 2 4 3 5 2 2 5" xfId="34281" xr:uid="{00000000-0005-0000-0000-00002A850000}"/>
    <cellStyle name="Output 2 4 3 5 2 2 6" xfId="34282" xr:uid="{00000000-0005-0000-0000-00002B850000}"/>
    <cellStyle name="Output 2 4 3 5 2 2 7" xfId="34283" xr:uid="{00000000-0005-0000-0000-00002C850000}"/>
    <cellStyle name="Output 2 4 3 5 2 3" xfId="34284" xr:uid="{00000000-0005-0000-0000-00002D850000}"/>
    <cellStyle name="Output 2 4 3 5 2 4" xfId="34285" xr:uid="{00000000-0005-0000-0000-00002E850000}"/>
    <cellStyle name="Output 2 4 3 5 3" xfId="34286" xr:uid="{00000000-0005-0000-0000-00002F850000}"/>
    <cellStyle name="Output 2 4 3 5 3 2" xfId="34287" xr:uid="{00000000-0005-0000-0000-000030850000}"/>
    <cellStyle name="Output 2 4 3 5 3 2 2" xfId="34288" xr:uid="{00000000-0005-0000-0000-000031850000}"/>
    <cellStyle name="Output 2 4 3 5 3 2 3" xfId="34289" xr:uid="{00000000-0005-0000-0000-000032850000}"/>
    <cellStyle name="Output 2 4 3 5 3 2 4" xfId="34290" xr:uid="{00000000-0005-0000-0000-000033850000}"/>
    <cellStyle name="Output 2 4 3 5 3 2 5" xfId="34291" xr:uid="{00000000-0005-0000-0000-000034850000}"/>
    <cellStyle name="Output 2 4 3 5 3 2 6" xfId="34292" xr:uid="{00000000-0005-0000-0000-000035850000}"/>
    <cellStyle name="Output 2 4 3 5 3 2 7" xfId="34293" xr:uid="{00000000-0005-0000-0000-000036850000}"/>
    <cellStyle name="Output 2 4 3 5 3 3" xfId="34294" xr:uid="{00000000-0005-0000-0000-000037850000}"/>
    <cellStyle name="Output 2 4 3 5 3 4" xfId="34295" xr:uid="{00000000-0005-0000-0000-000038850000}"/>
    <cellStyle name="Output 2 4 3 5 4" xfId="34296" xr:uid="{00000000-0005-0000-0000-000039850000}"/>
    <cellStyle name="Output 2 4 3 5 4 2" xfId="34297" xr:uid="{00000000-0005-0000-0000-00003A850000}"/>
    <cellStyle name="Output 2 4 3 5 4 2 2" xfId="34298" xr:uid="{00000000-0005-0000-0000-00003B850000}"/>
    <cellStyle name="Output 2 4 3 5 4 2 3" xfId="34299" xr:uid="{00000000-0005-0000-0000-00003C850000}"/>
    <cellStyle name="Output 2 4 3 5 4 2 4" xfId="34300" xr:uid="{00000000-0005-0000-0000-00003D850000}"/>
    <cellStyle name="Output 2 4 3 5 4 2 5" xfId="34301" xr:uid="{00000000-0005-0000-0000-00003E850000}"/>
    <cellStyle name="Output 2 4 3 5 4 2 6" xfId="34302" xr:uid="{00000000-0005-0000-0000-00003F850000}"/>
    <cellStyle name="Output 2 4 3 5 4 2 7" xfId="34303" xr:uid="{00000000-0005-0000-0000-000040850000}"/>
    <cellStyle name="Output 2 4 3 5 4 3" xfId="34304" xr:uid="{00000000-0005-0000-0000-000041850000}"/>
    <cellStyle name="Output 2 4 3 5 4 4" xfId="34305" xr:uid="{00000000-0005-0000-0000-000042850000}"/>
    <cellStyle name="Output 2 4 3 5 5" xfId="34306" xr:uid="{00000000-0005-0000-0000-000043850000}"/>
    <cellStyle name="Output 2 4 3 5 5 2" xfId="34307" xr:uid="{00000000-0005-0000-0000-000044850000}"/>
    <cellStyle name="Output 2 4 3 5 5 3" xfId="34308" xr:uid="{00000000-0005-0000-0000-000045850000}"/>
    <cellStyle name="Output 2 4 3 5 5 4" xfId="34309" xr:uid="{00000000-0005-0000-0000-000046850000}"/>
    <cellStyle name="Output 2 4 3 5 5 5" xfId="34310" xr:uid="{00000000-0005-0000-0000-000047850000}"/>
    <cellStyle name="Output 2 4 3 5 5 6" xfId="34311" xr:uid="{00000000-0005-0000-0000-000048850000}"/>
    <cellStyle name="Output 2 4 3 5 5 7" xfId="34312" xr:uid="{00000000-0005-0000-0000-000049850000}"/>
    <cellStyle name="Output 2 4 3 5 5 8" xfId="34313" xr:uid="{00000000-0005-0000-0000-00004A850000}"/>
    <cellStyle name="Output 2 4 3 5 6" xfId="34314" xr:uid="{00000000-0005-0000-0000-00004B850000}"/>
    <cellStyle name="Output 2 4 3 5 6 2" xfId="34315" xr:uid="{00000000-0005-0000-0000-00004C850000}"/>
    <cellStyle name="Output 2 4 3 5 6 3" xfId="34316" xr:uid="{00000000-0005-0000-0000-00004D850000}"/>
    <cellStyle name="Output 2 4 3 5 6 4" xfId="34317" xr:uid="{00000000-0005-0000-0000-00004E850000}"/>
    <cellStyle name="Output 2 4 3 5 6 5" xfId="34318" xr:uid="{00000000-0005-0000-0000-00004F850000}"/>
    <cellStyle name="Output 2 4 3 5 6 6" xfId="34319" xr:uid="{00000000-0005-0000-0000-000050850000}"/>
    <cellStyle name="Output 2 4 3 5 6 7" xfId="34320" xr:uid="{00000000-0005-0000-0000-000051850000}"/>
    <cellStyle name="Output 2 4 3 5 7" xfId="34321" xr:uid="{00000000-0005-0000-0000-000052850000}"/>
    <cellStyle name="Output 2 4 3 5 8" xfId="34322" xr:uid="{00000000-0005-0000-0000-000053850000}"/>
    <cellStyle name="Output 2 4 3 5 9" xfId="34323" xr:uid="{00000000-0005-0000-0000-000054850000}"/>
    <cellStyle name="Output 2 4 3 6" xfId="34324" xr:uid="{00000000-0005-0000-0000-000055850000}"/>
    <cellStyle name="Output 2 4 3 6 2" xfId="34325" xr:uid="{00000000-0005-0000-0000-000056850000}"/>
    <cellStyle name="Output 2 4 3 6 2 2" xfId="34326" xr:uid="{00000000-0005-0000-0000-000057850000}"/>
    <cellStyle name="Output 2 4 3 6 2 3" xfId="34327" xr:uid="{00000000-0005-0000-0000-000058850000}"/>
    <cellStyle name="Output 2 4 3 6 2 4" xfId="34328" xr:uid="{00000000-0005-0000-0000-000059850000}"/>
    <cellStyle name="Output 2 4 3 6 2 5" xfId="34329" xr:uid="{00000000-0005-0000-0000-00005A850000}"/>
    <cellStyle name="Output 2 4 3 6 2 6" xfId="34330" xr:uid="{00000000-0005-0000-0000-00005B850000}"/>
    <cellStyle name="Output 2 4 3 6 2 7" xfId="34331" xr:uid="{00000000-0005-0000-0000-00005C850000}"/>
    <cellStyle name="Output 2 4 3 6 3" xfId="34332" xr:uid="{00000000-0005-0000-0000-00005D850000}"/>
    <cellStyle name="Output 2 4 3 6 4" xfId="34333" xr:uid="{00000000-0005-0000-0000-00005E850000}"/>
    <cellStyle name="Output 2 4 3 6 5" xfId="34334" xr:uid="{00000000-0005-0000-0000-00005F850000}"/>
    <cellStyle name="Output 2 4 3 7" xfId="34335" xr:uid="{00000000-0005-0000-0000-000060850000}"/>
    <cellStyle name="Output 2 4 3 7 2" xfId="34336" xr:uid="{00000000-0005-0000-0000-000061850000}"/>
    <cellStyle name="Output 2 4 3 7 2 2" xfId="34337" xr:uid="{00000000-0005-0000-0000-000062850000}"/>
    <cellStyle name="Output 2 4 3 7 2 3" xfId="34338" xr:uid="{00000000-0005-0000-0000-000063850000}"/>
    <cellStyle name="Output 2 4 3 7 2 4" xfId="34339" xr:uid="{00000000-0005-0000-0000-000064850000}"/>
    <cellStyle name="Output 2 4 3 7 2 5" xfId="34340" xr:uid="{00000000-0005-0000-0000-000065850000}"/>
    <cellStyle name="Output 2 4 3 7 2 6" xfId="34341" xr:uid="{00000000-0005-0000-0000-000066850000}"/>
    <cellStyle name="Output 2 4 3 7 2 7" xfId="34342" xr:uid="{00000000-0005-0000-0000-000067850000}"/>
    <cellStyle name="Output 2 4 3 7 3" xfId="34343" xr:uid="{00000000-0005-0000-0000-000068850000}"/>
    <cellStyle name="Output 2 4 3 7 4" xfId="34344" xr:uid="{00000000-0005-0000-0000-000069850000}"/>
    <cellStyle name="Output 2 4 3 7 5" xfId="34345" xr:uid="{00000000-0005-0000-0000-00006A850000}"/>
    <cellStyle name="Output 2 4 3 8" xfId="34346" xr:uid="{00000000-0005-0000-0000-00006B850000}"/>
    <cellStyle name="Output 2 4 3 8 2" xfId="34347" xr:uid="{00000000-0005-0000-0000-00006C850000}"/>
    <cellStyle name="Output 2 4 3 8 2 2" xfId="34348" xr:uid="{00000000-0005-0000-0000-00006D850000}"/>
    <cellStyle name="Output 2 4 3 8 2 3" xfId="34349" xr:uid="{00000000-0005-0000-0000-00006E850000}"/>
    <cellStyle name="Output 2 4 3 8 2 4" xfId="34350" xr:uid="{00000000-0005-0000-0000-00006F850000}"/>
    <cellStyle name="Output 2 4 3 8 2 5" xfId="34351" xr:uid="{00000000-0005-0000-0000-000070850000}"/>
    <cellStyle name="Output 2 4 3 8 2 6" xfId="34352" xr:uid="{00000000-0005-0000-0000-000071850000}"/>
    <cellStyle name="Output 2 4 3 8 2 7" xfId="34353" xr:uid="{00000000-0005-0000-0000-000072850000}"/>
    <cellStyle name="Output 2 4 3 8 3" xfId="34354" xr:uid="{00000000-0005-0000-0000-000073850000}"/>
    <cellStyle name="Output 2 4 3 8 4" xfId="34355" xr:uid="{00000000-0005-0000-0000-000074850000}"/>
    <cellStyle name="Output 2 4 3 8 5" xfId="34356" xr:uid="{00000000-0005-0000-0000-000075850000}"/>
    <cellStyle name="Output 2 4 3 9" xfId="34357" xr:uid="{00000000-0005-0000-0000-000076850000}"/>
    <cellStyle name="Output 2 4 3 9 2" xfId="34358" xr:uid="{00000000-0005-0000-0000-000077850000}"/>
    <cellStyle name="Output 2 4 3 9 2 2" xfId="34359" xr:uid="{00000000-0005-0000-0000-000078850000}"/>
    <cellStyle name="Output 2 4 3 9 2 3" xfId="34360" xr:uid="{00000000-0005-0000-0000-000079850000}"/>
    <cellStyle name="Output 2 4 3 9 2 4" xfId="34361" xr:uid="{00000000-0005-0000-0000-00007A850000}"/>
    <cellStyle name="Output 2 4 3 9 2 5" xfId="34362" xr:uid="{00000000-0005-0000-0000-00007B850000}"/>
    <cellStyle name="Output 2 4 3 9 2 6" xfId="34363" xr:uid="{00000000-0005-0000-0000-00007C850000}"/>
    <cellStyle name="Output 2 4 3 9 2 7" xfId="34364" xr:uid="{00000000-0005-0000-0000-00007D850000}"/>
    <cellStyle name="Output 2 4 3 9 3" xfId="34365" xr:uid="{00000000-0005-0000-0000-00007E850000}"/>
    <cellStyle name="Output 2 4 3 9 4" xfId="34366" xr:uid="{00000000-0005-0000-0000-00007F850000}"/>
    <cellStyle name="Output 2 4 3 9 5" xfId="34367" xr:uid="{00000000-0005-0000-0000-000080850000}"/>
    <cellStyle name="Output 2 4 4" xfId="34368" xr:uid="{00000000-0005-0000-0000-000081850000}"/>
    <cellStyle name="Output 2 4 4 10" xfId="34369" xr:uid="{00000000-0005-0000-0000-000082850000}"/>
    <cellStyle name="Output 2 4 4 10 2" xfId="34370" xr:uid="{00000000-0005-0000-0000-000083850000}"/>
    <cellStyle name="Output 2 4 4 10 3" xfId="34371" xr:uid="{00000000-0005-0000-0000-000084850000}"/>
    <cellStyle name="Output 2 4 4 10 4" xfId="34372" xr:uid="{00000000-0005-0000-0000-000085850000}"/>
    <cellStyle name="Output 2 4 4 10 5" xfId="34373" xr:uid="{00000000-0005-0000-0000-000086850000}"/>
    <cellStyle name="Output 2 4 4 11" xfId="34374" xr:uid="{00000000-0005-0000-0000-000087850000}"/>
    <cellStyle name="Output 2 4 4 11 2" xfId="34375" xr:uid="{00000000-0005-0000-0000-000088850000}"/>
    <cellStyle name="Output 2 4 4 11 3" xfId="34376" xr:uid="{00000000-0005-0000-0000-000089850000}"/>
    <cellStyle name="Output 2 4 4 11 4" xfId="34377" xr:uid="{00000000-0005-0000-0000-00008A850000}"/>
    <cellStyle name="Output 2 4 4 11 5" xfId="34378" xr:uid="{00000000-0005-0000-0000-00008B850000}"/>
    <cellStyle name="Output 2 4 4 12" xfId="34379" xr:uid="{00000000-0005-0000-0000-00008C850000}"/>
    <cellStyle name="Output 2 4 4 12 2" xfId="34380" xr:uid="{00000000-0005-0000-0000-00008D850000}"/>
    <cellStyle name="Output 2 4 4 12 3" xfId="34381" xr:uid="{00000000-0005-0000-0000-00008E850000}"/>
    <cellStyle name="Output 2 4 4 12 4" xfId="34382" xr:uid="{00000000-0005-0000-0000-00008F850000}"/>
    <cellStyle name="Output 2 4 4 12 5" xfId="34383" xr:uid="{00000000-0005-0000-0000-000090850000}"/>
    <cellStyle name="Output 2 4 4 13" xfId="34384" xr:uid="{00000000-0005-0000-0000-000091850000}"/>
    <cellStyle name="Output 2 4 4 13 2" xfId="34385" xr:uid="{00000000-0005-0000-0000-000092850000}"/>
    <cellStyle name="Output 2 4 4 13 3" xfId="34386" xr:uid="{00000000-0005-0000-0000-000093850000}"/>
    <cellStyle name="Output 2 4 4 13 4" xfId="34387" xr:uid="{00000000-0005-0000-0000-000094850000}"/>
    <cellStyle name="Output 2 4 4 13 5" xfId="34388" xr:uid="{00000000-0005-0000-0000-000095850000}"/>
    <cellStyle name="Output 2 4 4 14" xfId="34389" xr:uid="{00000000-0005-0000-0000-000096850000}"/>
    <cellStyle name="Output 2 4 4 14 2" xfId="34390" xr:uid="{00000000-0005-0000-0000-000097850000}"/>
    <cellStyle name="Output 2 4 4 14 3" xfId="34391" xr:uid="{00000000-0005-0000-0000-000098850000}"/>
    <cellStyle name="Output 2 4 4 14 4" xfId="34392" xr:uid="{00000000-0005-0000-0000-000099850000}"/>
    <cellStyle name="Output 2 4 4 14 5" xfId="34393" xr:uid="{00000000-0005-0000-0000-00009A850000}"/>
    <cellStyle name="Output 2 4 4 15" xfId="34394" xr:uid="{00000000-0005-0000-0000-00009B850000}"/>
    <cellStyle name="Output 2 4 4 15 2" xfId="34395" xr:uid="{00000000-0005-0000-0000-00009C850000}"/>
    <cellStyle name="Output 2 4 4 15 3" xfId="34396" xr:uid="{00000000-0005-0000-0000-00009D850000}"/>
    <cellStyle name="Output 2 4 4 15 4" xfId="34397" xr:uid="{00000000-0005-0000-0000-00009E850000}"/>
    <cellStyle name="Output 2 4 4 15 5" xfId="34398" xr:uid="{00000000-0005-0000-0000-00009F850000}"/>
    <cellStyle name="Output 2 4 4 16" xfId="34399" xr:uid="{00000000-0005-0000-0000-0000A0850000}"/>
    <cellStyle name="Output 2 4 4 16 2" xfId="34400" xr:uid="{00000000-0005-0000-0000-0000A1850000}"/>
    <cellStyle name="Output 2 4 4 16 3" xfId="34401" xr:uid="{00000000-0005-0000-0000-0000A2850000}"/>
    <cellStyle name="Output 2 4 4 16 4" xfId="34402" xr:uid="{00000000-0005-0000-0000-0000A3850000}"/>
    <cellStyle name="Output 2 4 4 16 5" xfId="34403" xr:uid="{00000000-0005-0000-0000-0000A4850000}"/>
    <cellStyle name="Output 2 4 4 17" xfId="34404" xr:uid="{00000000-0005-0000-0000-0000A5850000}"/>
    <cellStyle name="Output 2 4 4 17 2" xfId="34405" xr:uid="{00000000-0005-0000-0000-0000A6850000}"/>
    <cellStyle name="Output 2 4 4 17 3" xfId="34406" xr:uid="{00000000-0005-0000-0000-0000A7850000}"/>
    <cellStyle name="Output 2 4 4 17 4" xfId="34407" xr:uid="{00000000-0005-0000-0000-0000A8850000}"/>
    <cellStyle name="Output 2 4 4 17 5" xfId="34408" xr:uid="{00000000-0005-0000-0000-0000A9850000}"/>
    <cellStyle name="Output 2 4 4 18" xfId="34409" xr:uid="{00000000-0005-0000-0000-0000AA850000}"/>
    <cellStyle name="Output 2 4 4 18 2" xfId="34410" xr:uid="{00000000-0005-0000-0000-0000AB850000}"/>
    <cellStyle name="Output 2 4 4 18 3" xfId="34411" xr:uid="{00000000-0005-0000-0000-0000AC850000}"/>
    <cellStyle name="Output 2 4 4 18 4" xfId="34412" xr:uid="{00000000-0005-0000-0000-0000AD850000}"/>
    <cellStyle name="Output 2 4 4 18 5" xfId="34413" xr:uid="{00000000-0005-0000-0000-0000AE850000}"/>
    <cellStyle name="Output 2 4 4 19" xfId="34414" xr:uid="{00000000-0005-0000-0000-0000AF850000}"/>
    <cellStyle name="Output 2 4 4 2" xfId="34415" xr:uid="{00000000-0005-0000-0000-0000B0850000}"/>
    <cellStyle name="Output 2 4 4 2 10" xfId="34416" xr:uid="{00000000-0005-0000-0000-0000B1850000}"/>
    <cellStyle name="Output 2 4 4 2 10 2" xfId="34417" xr:uid="{00000000-0005-0000-0000-0000B2850000}"/>
    <cellStyle name="Output 2 4 4 2 10 3" xfId="34418" xr:uid="{00000000-0005-0000-0000-0000B3850000}"/>
    <cellStyle name="Output 2 4 4 2 10 4" xfId="34419" xr:uid="{00000000-0005-0000-0000-0000B4850000}"/>
    <cellStyle name="Output 2 4 4 2 10 5" xfId="34420" xr:uid="{00000000-0005-0000-0000-0000B5850000}"/>
    <cellStyle name="Output 2 4 4 2 11" xfId="34421" xr:uid="{00000000-0005-0000-0000-0000B6850000}"/>
    <cellStyle name="Output 2 4 4 2 11 2" xfId="34422" xr:uid="{00000000-0005-0000-0000-0000B7850000}"/>
    <cellStyle name="Output 2 4 4 2 11 3" xfId="34423" xr:uid="{00000000-0005-0000-0000-0000B8850000}"/>
    <cellStyle name="Output 2 4 4 2 11 4" xfId="34424" xr:uid="{00000000-0005-0000-0000-0000B9850000}"/>
    <cellStyle name="Output 2 4 4 2 11 5" xfId="34425" xr:uid="{00000000-0005-0000-0000-0000BA850000}"/>
    <cellStyle name="Output 2 4 4 2 12" xfId="34426" xr:uid="{00000000-0005-0000-0000-0000BB850000}"/>
    <cellStyle name="Output 2 4 4 2 12 2" xfId="34427" xr:uid="{00000000-0005-0000-0000-0000BC850000}"/>
    <cellStyle name="Output 2 4 4 2 12 3" xfId="34428" xr:uid="{00000000-0005-0000-0000-0000BD850000}"/>
    <cellStyle name="Output 2 4 4 2 12 4" xfId="34429" xr:uid="{00000000-0005-0000-0000-0000BE850000}"/>
    <cellStyle name="Output 2 4 4 2 12 5" xfId="34430" xr:uid="{00000000-0005-0000-0000-0000BF850000}"/>
    <cellStyle name="Output 2 4 4 2 13" xfId="34431" xr:uid="{00000000-0005-0000-0000-0000C0850000}"/>
    <cellStyle name="Output 2 4 4 2 13 2" xfId="34432" xr:uid="{00000000-0005-0000-0000-0000C1850000}"/>
    <cellStyle name="Output 2 4 4 2 13 3" xfId="34433" xr:uid="{00000000-0005-0000-0000-0000C2850000}"/>
    <cellStyle name="Output 2 4 4 2 13 4" xfId="34434" xr:uid="{00000000-0005-0000-0000-0000C3850000}"/>
    <cellStyle name="Output 2 4 4 2 13 5" xfId="34435" xr:uid="{00000000-0005-0000-0000-0000C4850000}"/>
    <cellStyle name="Output 2 4 4 2 14" xfId="34436" xr:uid="{00000000-0005-0000-0000-0000C5850000}"/>
    <cellStyle name="Output 2 4 4 2 14 2" xfId="34437" xr:uid="{00000000-0005-0000-0000-0000C6850000}"/>
    <cellStyle name="Output 2 4 4 2 14 3" xfId="34438" xr:uid="{00000000-0005-0000-0000-0000C7850000}"/>
    <cellStyle name="Output 2 4 4 2 14 4" xfId="34439" xr:uid="{00000000-0005-0000-0000-0000C8850000}"/>
    <cellStyle name="Output 2 4 4 2 14 5" xfId="34440" xr:uid="{00000000-0005-0000-0000-0000C9850000}"/>
    <cellStyle name="Output 2 4 4 2 15" xfId="34441" xr:uid="{00000000-0005-0000-0000-0000CA850000}"/>
    <cellStyle name="Output 2 4 4 2 15 2" xfId="34442" xr:uid="{00000000-0005-0000-0000-0000CB850000}"/>
    <cellStyle name="Output 2 4 4 2 15 3" xfId="34443" xr:uid="{00000000-0005-0000-0000-0000CC850000}"/>
    <cellStyle name="Output 2 4 4 2 15 4" xfId="34444" xr:uid="{00000000-0005-0000-0000-0000CD850000}"/>
    <cellStyle name="Output 2 4 4 2 15 5" xfId="34445" xr:uid="{00000000-0005-0000-0000-0000CE850000}"/>
    <cellStyle name="Output 2 4 4 2 16" xfId="34446" xr:uid="{00000000-0005-0000-0000-0000CF850000}"/>
    <cellStyle name="Output 2 4 4 2 16 2" xfId="34447" xr:uid="{00000000-0005-0000-0000-0000D0850000}"/>
    <cellStyle name="Output 2 4 4 2 16 3" xfId="34448" xr:uid="{00000000-0005-0000-0000-0000D1850000}"/>
    <cellStyle name="Output 2 4 4 2 16 4" xfId="34449" xr:uid="{00000000-0005-0000-0000-0000D2850000}"/>
    <cellStyle name="Output 2 4 4 2 16 5" xfId="34450" xr:uid="{00000000-0005-0000-0000-0000D3850000}"/>
    <cellStyle name="Output 2 4 4 2 17" xfId="34451" xr:uid="{00000000-0005-0000-0000-0000D4850000}"/>
    <cellStyle name="Output 2 4 4 2 17 2" xfId="34452" xr:uid="{00000000-0005-0000-0000-0000D5850000}"/>
    <cellStyle name="Output 2 4 4 2 17 3" xfId="34453" xr:uid="{00000000-0005-0000-0000-0000D6850000}"/>
    <cellStyle name="Output 2 4 4 2 17 4" xfId="34454" xr:uid="{00000000-0005-0000-0000-0000D7850000}"/>
    <cellStyle name="Output 2 4 4 2 17 5" xfId="34455" xr:uid="{00000000-0005-0000-0000-0000D8850000}"/>
    <cellStyle name="Output 2 4 4 2 18" xfId="34456" xr:uid="{00000000-0005-0000-0000-0000D9850000}"/>
    <cellStyle name="Output 2 4 4 2 18 2" xfId="34457" xr:uid="{00000000-0005-0000-0000-0000DA850000}"/>
    <cellStyle name="Output 2 4 4 2 18 3" xfId="34458" xr:uid="{00000000-0005-0000-0000-0000DB850000}"/>
    <cellStyle name="Output 2 4 4 2 18 4" xfId="34459" xr:uid="{00000000-0005-0000-0000-0000DC850000}"/>
    <cellStyle name="Output 2 4 4 2 18 5" xfId="34460" xr:uid="{00000000-0005-0000-0000-0000DD850000}"/>
    <cellStyle name="Output 2 4 4 2 19" xfId="34461" xr:uid="{00000000-0005-0000-0000-0000DE850000}"/>
    <cellStyle name="Output 2 4 4 2 2" xfId="34462" xr:uid="{00000000-0005-0000-0000-0000DF850000}"/>
    <cellStyle name="Output 2 4 4 2 2 2" xfId="34463" xr:uid="{00000000-0005-0000-0000-0000E0850000}"/>
    <cellStyle name="Output 2 4 4 2 2 2 2" xfId="34464" xr:uid="{00000000-0005-0000-0000-0000E1850000}"/>
    <cellStyle name="Output 2 4 4 2 2 2 3" xfId="34465" xr:uid="{00000000-0005-0000-0000-0000E2850000}"/>
    <cellStyle name="Output 2 4 4 2 2 2 4" xfId="34466" xr:uid="{00000000-0005-0000-0000-0000E3850000}"/>
    <cellStyle name="Output 2 4 4 2 2 2 5" xfId="34467" xr:uid="{00000000-0005-0000-0000-0000E4850000}"/>
    <cellStyle name="Output 2 4 4 2 2 2 6" xfId="34468" xr:uid="{00000000-0005-0000-0000-0000E5850000}"/>
    <cellStyle name="Output 2 4 4 2 2 2 7" xfId="34469" xr:uid="{00000000-0005-0000-0000-0000E6850000}"/>
    <cellStyle name="Output 2 4 4 2 2 3" xfId="34470" xr:uid="{00000000-0005-0000-0000-0000E7850000}"/>
    <cellStyle name="Output 2 4 4 2 2 4" xfId="34471" xr:uid="{00000000-0005-0000-0000-0000E8850000}"/>
    <cellStyle name="Output 2 4 4 2 2 5" xfId="34472" xr:uid="{00000000-0005-0000-0000-0000E9850000}"/>
    <cellStyle name="Output 2 4 4 2 3" xfId="34473" xr:uid="{00000000-0005-0000-0000-0000EA850000}"/>
    <cellStyle name="Output 2 4 4 2 3 2" xfId="34474" xr:uid="{00000000-0005-0000-0000-0000EB850000}"/>
    <cellStyle name="Output 2 4 4 2 3 2 2" xfId="34475" xr:uid="{00000000-0005-0000-0000-0000EC850000}"/>
    <cellStyle name="Output 2 4 4 2 3 2 3" xfId="34476" xr:uid="{00000000-0005-0000-0000-0000ED850000}"/>
    <cellStyle name="Output 2 4 4 2 3 2 4" xfId="34477" xr:uid="{00000000-0005-0000-0000-0000EE850000}"/>
    <cellStyle name="Output 2 4 4 2 3 2 5" xfId="34478" xr:uid="{00000000-0005-0000-0000-0000EF850000}"/>
    <cellStyle name="Output 2 4 4 2 3 2 6" xfId="34479" xr:uid="{00000000-0005-0000-0000-0000F0850000}"/>
    <cellStyle name="Output 2 4 4 2 3 2 7" xfId="34480" xr:uid="{00000000-0005-0000-0000-0000F1850000}"/>
    <cellStyle name="Output 2 4 4 2 3 3" xfId="34481" xr:uid="{00000000-0005-0000-0000-0000F2850000}"/>
    <cellStyle name="Output 2 4 4 2 3 4" xfId="34482" xr:uid="{00000000-0005-0000-0000-0000F3850000}"/>
    <cellStyle name="Output 2 4 4 2 3 5" xfId="34483" xr:uid="{00000000-0005-0000-0000-0000F4850000}"/>
    <cellStyle name="Output 2 4 4 2 4" xfId="34484" xr:uid="{00000000-0005-0000-0000-0000F5850000}"/>
    <cellStyle name="Output 2 4 4 2 4 2" xfId="34485" xr:uid="{00000000-0005-0000-0000-0000F6850000}"/>
    <cellStyle name="Output 2 4 4 2 4 2 2" xfId="34486" xr:uid="{00000000-0005-0000-0000-0000F7850000}"/>
    <cellStyle name="Output 2 4 4 2 4 2 3" xfId="34487" xr:uid="{00000000-0005-0000-0000-0000F8850000}"/>
    <cellStyle name="Output 2 4 4 2 4 2 4" xfId="34488" xr:uid="{00000000-0005-0000-0000-0000F9850000}"/>
    <cellStyle name="Output 2 4 4 2 4 2 5" xfId="34489" xr:uid="{00000000-0005-0000-0000-0000FA850000}"/>
    <cellStyle name="Output 2 4 4 2 4 2 6" xfId="34490" xr:uid="{00000000-0005-0000-0000-0000FB850000}"/>
    <cellStyle name="Output 2 4 4 2 4 2 7" xfId="34491" xr:uid="{00000000-0005-0000-0000-0000FC850000}"/>
    <cellStyle name="Output 2 4 4 2 4 3" xfId="34492" xr:uid="{00000000-0005-0000-0000-0000FD850000}"/>
    <cellStyle name="Output 2 4 4 2 4 4" xfId="34493" xr:uid="{00000000-0005-0000-0000-0000FE850000}"/>
    <cellStyle name="Output 2 4 4 2 4 5" xfId="34494" xr:uid="{00000000-0005-0000-0000-0000FF850000}"/>
    <cellStyle name="Output 2 4 4 2 5" xfId="34495" xr:uid="{00000000-0005-0000-0000-000000860000}"/>
    <cellStyle name="Output 2 4 4 2 5 2" xfId="34496" xr:uid="{00000000-0005-0000-0000-000001860000}"/>
    <cellStyle name="Output 2 4 4 2 5 3" xfId="34497" xr:uid="{00000000-0005-0000-0000-000002860000}"/>
    <cellStyle name="Output 2 4 4 2 5 4" xfId="34498" xr:uid="{00000000-0005-0000-0000-000003860000}"/>
    <cellStyle name="Output 2 4 4 2 5 5" xfId="34499" xr:uid="{00000000-0005-0000-0000-000004860000}"/>
    <cellStyle name="Output 2 4 4 2 5 6" xfId="34500" xr:uid="{00000000-0005-0000-0000-000005860000}"/>
    <cellStyle name="Output 2 4 4 2 5 7" xfId="34501" xr:uid="{00000000-0005-0000-0000-000006860000}"/>
    <cellStyle name="Output 2 4 4 2 5 8" xfId="34502" xr:uid="{00000000-0005-0000-0000-000007860000}"/>
    <cellStyle name="Output 2 4 4 2 6" xfId="34503" xr:uid="{00000000-0005-0000-0000-000008860000}"/>
    <cellStyle name="Output 2 4 4 2 6 2" xfId="34504" xr:uid="{00000000-0005-0000-0000-000009860000}"/>
    <cellStyle name="Output 2 4 4 2 6 3" xfId="34505" xr:uid="{00000000-0005-0000-0000-00000A860000}"/>
    <cellStyle name="Output 2 4 4 2 6 4" xfId="34506" xr:uid="{00000000-0005-0000-0000-00000B860000}"/>
    <cellStyle name="Output 2 4 4 2 6 5" xfId="34507" xr:uid="{00000000-0005-0000-0000-00000C860000}"/>
    <cellStyle name="Output 2 4 4 2 6 6" xfId="34508" xr:uid="{00000000-0005-0000-0000-00000D860000}"/>
    <cellStyle name="Output 2 4 4 2 6 7" xfId="34509" xr:uid="{00000000-0005-0000-0000-00000E860000}"/>
    <cellStyle name="Output 2 4 4 2 7" xfId="34510" xr:uid="{00000000-0005-0000-0000-00000F860000}"/>
    <cellStyle name="Output 2 4 4 2 7 2" xfId="34511" xr:uid="{00000000-0005-0000-0000-000010860000}"/>
    <cellStyle name="Output 2 4 4 2 7 3" xfId="34512" xr:uid="{00000000-0005-0000-0000-000011860000}"/>
    <cellStyle name="Output 2 4 4 2 7 4" xfId="34513" xr:uid="{00000000-0005-0000-0000-000012860000}"/>
    <cellStyle name="Output 2 4 4 2 7 5" xfId="34514" xr:uid="{00000000-0005-0000-0000-000013860000}"/>
    <cellStyle name="Output 2 4 4 2 8" xfId="34515" xr:uid="{00000000-0005-0000-0000-000014860000}"/>
    <cellStyle name="Output 2 4 4 2 8 2" xfId="34516" xr:uid="{00000000-0005-0000-0000-000015860000}"/>
    <cellStyle name="Output 2 4 4 2 8 3" xfId="34517" xr:uid="{00000000-0005-0000-0000-000016860000}"/>
    <cellStyle name="Output 2 4 4 2 8 4" xfId="34518" xr:uid="{00000000-0005-0000-0000-000017860000}"/>
    <cellStyle name="Output 2 4 4 2 8 5" xfId="34519" xr:uid="{00000000-0005-0000-0000-000018860000}"/>
    <cellStyle name="Output 2 4 4 2 9" xfId="34520" xr:uid="{00000000-0005-0000-0000-000019860000}"/>
    <cellStyle name="Output 2 4 4 2 9 2" xfId="34521" xr:uid="{00000000-0005-0000-0000-00001A860000}"/>
    <cellStyle name="Output 2 4 4 2 9 3" xfId="34522" xr:uid="{00000000-0005-0000-0000-00001B860000}"/>
    <cellStyle name="Output 2 4 4 2 9 4" xfId="34523" xr:uid="{00000000-0005-0000-0000-00001C860000}"/>
    <cellStyle name="Output 2 4 4 2 9 5" xfId="34524" xr:uid="{00000000-0005-0000-0000-00001D860000}"/>
    <cellStyle name="Output 2 4 4 3" xfId="34525" xr:uid="{00000000-0005-0000-0000-00001E860000}"/>
    <cellStyle name="Output 2 4 4 3 10" xfId="34526" xr:uid="{00000000-0005-0000-0000-00001F860000}"/>
    <cellStyle name="Output 2 4 4 3 2" xfId="34527" xr:uid="{00000000-0005-0000-0000-000020860000}"/>
    <cellStyle name="Output 2 4 4 3 2 2" xfId="34528" xr:uid="{00000000-0005-0000-0000-000021860000}"/>
    <cellStyle name="Output 2 4 4 3 2 2 2" xfId="34529" xr:uid="{00000000-0005-0000-0000-000022860000}"/>
    <cellStyle name="Output 2 4 4 3 2 2 3" xfId="34530" xr:uid="{00000000-0005-0000-0000-000023860000}"/>
    <cellStyle name="Output 2 4 4 3 2 2 4" xfId="34531" xr:uid="{00000000-0005-0000-0000-000024860000}"/>
    <cellStyle name="Output 2 4 4 3 2 2 5" xfId="34532" xr:uid="{00000000-0005-0000-0000-000025860000}"/>
    <cellStyle name="Output 2 4 4 3 2 2 6" xfId="34533" xr:uid="{00000000-0005-0000-0000-000026860000}"/>
    <cellStyle name="Output 2 4 4 3 2 2 7" xfId="34534" xr:uid="{00000000-0005-0000-0000-000027860000}"/>
    <cellStyle name="Output 2 4 4 3 2 3" xfId="34535" xr:uid="{00000000-0005-0000-0000-000028860000}"/>
    <cellStyle name="Output 2 4 4 3 2 4" xfId="34536" xr:uid="{00000000-0005-0000-0000-000029860000}"/>
    <cellStyle name="Output 2 4 4 3 3" xfId="34537" xr:uid="{00000000-0005-0000-0000-00002A860000}"/>
    <cellStyle name="Output 2 4 4 3 3 2" xfId="34538" xr:uid="{00000000-0005-0000-0000-00002B860000}"/>
    <cellStyle name="Output 2 4 4 3 3 2 2" xfId="34539" xr:uid="{00000000-0005-0000-0000-00002C860000}"/>
    <cellStyle name="Output 2 4 4 3 3 2 3" xfId="34540" xr:uid="{00000000-0005-0000-0000-00002D860000}"/>
    <cellStyle name="Output 2 4 4 3 3 2 4" xfId="34541" xr:uid="{00000000-0005-0000-0000-00002E860000}"/>
    <cellStyle name="Output 2 4 4 3 3 2 5" xfId="34542" xr:uid="{00000000-0005-0000-0000-00002F860000}"/>
    <cellStyle name="Output 2 4 4 3 3 2 6" xfId="34543" xr:uid="{00000000-0005-0000-0000-000030860000}"/>
    <cellStyle name="Output 2 4 4 3 3 2 7" xfId="34544" xr:uid="{00000000-0005-0000-0000-000031860000}"/>
    <cellStyle name="Output 2 4 4 3 3 3" xfId="34545" xr:uid="{00000000-0005-0000-0000-000032860000}"/>
    <cellStyle name="Output 2 4 4 3 3 4" xfId="34546" xr:uid="{00000000-0005-0000-0000-000033860000}"/>
    <cellStyle name="Output 2 4 4 3 4" xfId="34547" xr:uid="{00000000-0005-0000-0000-000034860000}"/>
    <cellStyle name="Output 2 4 4 3 4 2" xfId="34548" xr:uid="{00000000-0005-0000-0000-000035860000}"/>
    <cellStyle name="Output 2 4 4 3 4 2 2" xfId="34549" xr:uid="{00000000-0005-0000-0000-000036860000}"/>
    <cellStyle name="Output 2 4 4 3 4 2 3" xfId="34550" xr:uid="{00000000-0005-0000-0000-000037860000}"/>
    <cellStyle name="Output 2 4 4 3 4 2 4" xfId="34551" xr:uid="{00000000-0005-0000-0000-000038860000}"/>
    <cellStyle name="Output 2 4 4 3 4 2 5" xfId="34552" xr:uid="{00000000-0005-0000-0000-000039860000}"/>
    <cellStyle name="Output 2 4 4 3 4 2 6" xfId="34553" xr:uid="{00000000-0005-0000-0000-00003A860000}"/>
    <cellStyle name="Output 2 4 4 3 4 2 7" xfId="34554" xr:uid="{00000000-0005-0000-0000-00003B860000}"/>
    <cellStyle name="Output 2 4 4 3 4 3" xfId="34555" xr:uid="{00000000-0005-0000-0000-00003C860000}"/>
    <cellStyle name="Output 2 4 4 3 4 4" xfId="34556" xr:uid="{00000000-0005-0000-0000-00003D860000}"/>
    <cellStyle name="Output 2 4 4 3 5" xfId="34557" xr:uid="{00000000-0005-0000-0000-00003E860000}"/>
    <cellStyle name="Output 2 4 4 3 5 2" xfId="34558" xr:uid="{00000000-0005-0000-0000-00003F860000}"/>
    <cellStyle name="Output 2 4 4 3 5 3" xfId="34559" xr:uid="{00000000-0005-0000-0000-000040860000}"/>
    <cellStyle name="Output 2 4 4 3 5 4" xfId="34560" xr:uid="{00000000-0005-0000-0000-000041860000}"/>
    <cellStyle name="Output 2 4 4 3 5 5" xfId="34561" xr:uid="{00000000-0005-0000-0000-000042860000}"/>
    <cellStyle name="Output 2 4 4 3 5 6" xfId="34562" xr:uid="{00000000-0005-0000-0000-000043860000}"/>
    <cellStyle name="Output 2 4 4 3 5 7" xfId="34563" xr:uid="{00000000-0005-0000-0000-000044860000}"/>
    <cellStyle name="Output 2 4 4 3 5 8" xfId="34564" xr:uid="{00000000-0005-0000-0000-000045860000}"/>
    <cellStyle name="Output 2 4 4 3 6" xfId="34565" xr:uid="{00000000-0005-0000-0000-000046860000}"/>
    <cellStyle name="Output 2 4 4 3 6 2" xfId="34566" xr:uid="{00000000-0005-0000-0000-000047860000}"/>
    <cellStyle name="Output 2 4 4 3 6 3" xfId="34567" xr:uid="{00000000-0005-0000-0000-000048860000}"/>
    <cellStyle name="Output 2 4 4 3 6 4" xfId="34568" xr:uid="{00000000-0005-0000-0000-000049860000}"/>
    <cellStyle name="Output 2 4 4 3 6 5" xfId="34569" xr:uid="{00000000-0005-0000-0000-00004A860000}"/>
    <cellStyle name="Output 2 4 4 3 6 6" xfId="34570" xr:uid="{00000000-0005-0000-0000-00004B860000}"/>
    <cellStyle name="Output 2 4 4 3 6 7" xfId="34571" xr:uid="{00000000-0005-0000-0000-00004C860000}"/>
    <cellStyle name="Output 2 4 4 3 7" xfId="34572" xr:uid="{00000000-0005-0000-0000-00004D860000}"/>
    <cellStyle name="Output 2 4 4 3 8" xfId="34573" xr:uid="{00000000-0005-0000-0000-00004E860000}"/>
    <cellStyle name="Output 2 4 4 3 9" xfId="34574" xr:uid="{00000000-0005-0000-0000-00004F860000}"/>
    <cellStyle name="Output 2 4 4 4" xfId="34575" xr:uid="{00000000-0005-0000-0000-000050860000}"/>
    <cellStyle name="Output 2 4 4 4 2" xfId="34576" xr:uid="{00000000-0005-0000-0000-000051860000}"/>
    <cellStyle name="Output 2 4 4 4 2 2" xfId="34577" xr:uid="{00000000-0005-0000-0000-000052860000}"/>
    <cellStyle name="Output 2 4 4 4 2 3" xfId="34578" xr:uid="{00000000-0005-0000-0000-000053860000}"/>
    <cellStyle name="Output 2 4 4 4 2 4" xfId="34579" xr:uid="{00000000-0005-0000-0000-000054860000}"/>
    <cellStyle name="Output 2 4 4 4 2 5" xfId="34580" xr:uid="{00000000-0005-0000-0000-000055860000}"/>
    <cellStyle name="Output 2 4 4 4 2 6" xfId="34581" xr:uid="{00000000-0005-0000-0000-000056860000}"/>
    <cellStyle name="Output 2 4 4 4 2 7" xfId="34582" xr:uid="{00000000-0005-0000-0000-000057860000}"/>
    <cellStyle name="Output 2 4 4 4 3" xfId="34583" xr:uid="{00000000-0005-0000-0000-000058860000}"/>
    <cellStyle name="Output 2 4 4 4 4" xfId="34584" xr:uid="{00000000-0005-0000-0000-000059860000}"/>
    <cellStyle name="Output 2 4 4 4 5" xfId="34585" xr:uid="{00000000-0005-0000-0000-00005A860000}"/>
    <cellStyle name="Output 2 4 4 5" xfId="34586" xr:uid="{00000000-0005-0000-0000-00005B860000}"/>
    <cellStyle name="Output 2 4 4 5 2" xfId="34587" xr:uid="{00000000-0005-0000-0000-00005C860000}"/>
    <cellStyle name="Output 2 4 4 5 2 2" xfId="34588" xr:uid="{00000000-0005-0000-0000-00005D860000}"/>
    <cellStyle name="Output 2 4 4 5 2 3" xfId="34589" xr:uid="{00000000-0005-0000-0000-00005E860000}"/>
    <cellStyle name="Output 2 4 4 5 2 4" xfId="34590" xr:uid="{00000000-0005-0000-0000-00005F860000}"/>
    <cellStyle name="Output 2 4 4 5 2 5" xfId="34591" xr:uid="{00000000-0005-0000-0000-000060860000}"/>
    <cellStyle name="Output 2 4 4 5 2 6" xfId="34592" xr:uid="{00000000-0005-0000-0000-000061860000}"/>
    <cellStyle name="Output 2 4 4 5 2 7" xfId="34593" xr:uid="{00000000-0005-0000-0000-000062860000}"/>
    <cellStyle name="Output 2 4 4 5 3" xfId="34594" xr:uid="{00000000-0005-0000-0000-000063860000}"/>
    <cellStyle name="Output 2 4 4 5 4" xfId="34595" xr:uid="{00000000-0005-0000-0000-000064860000}"/>
    <cellStyle name="Output 2 4 4 5 5" xfId="34596" xr:uid="{00000000-0005-0000-0000-000065860000}"/>
    <cellStyle name="Output 2 4 4 6" xfId="34597" xr:uid="{00000000-0005-0000-0000-000066860000}"/>
    <cellStyle name="Output 2 4 4 6 2" xfId="34598" xr:uid="{00000000-0005-0000-0000-000067860000}"/>
    <cellStyle name="Output 2 4 4 6 2 2" xfId="34599" xr:uid="{00000000-0005-0000-0000-000068860000}"/>
    <cellStyle name="Output 2 4 4 6 2 3" xfId="34600" xr:uid="{00000000-0005-0000-0000-000069860000}"/>
    <cellStyle name="Output 2 4 4 6 2 4" xfId="34601" xr:uid="{00000000-0005-0000-0000-00006A860000}"/>
    <cellStyle name="Output 2 4 4 6 2 5" xfId="34602" xr:uid="{00000000-0005-0000-0000-00006B860000}"/>
    <cellStyle name="Output 2 4 4 6 2 6" xfId="34603" xr:uid="{00000000-0005-0000-0000-00006C860000}"/>
    <cellStyle name="Output 2 4 4 6 2 7" xfId="34604" xr:uid="{00000000-0005-0000-0000-00006D860000}"/>
    <cellStyle name="Output 2 4 4 6 3" xfId="34605" xr:uid="{00000000-0005-0000-0000-00006E860000}"/>
    <cellStyle name="Output 2 4 4 6 4" xfId="34606" xr:uid="{00000000-0005-0000-0000-00006F860000}"/>
    <cellStyle name="Output 2 4 4 6 5" xfId="34607" xr:uid="{00000000-0005-0000-0000-000070860000}"/>
    <cellStyle name="Output 2 4 4 7" xfId="34608" xr:uid="{00000000-0005-0000-0000-000071860000}"/>
    <cellStyle name="Output 2 4 4 7 2" xfId="34609" xr:uid="{00000000-0005-0000-0000-000072860000}"/>
    <cellStyle name="Output 2 4 4 7 2 2" xfId="34610" xr:uid="{00000000-0005-0000-0000-000073860000}"/>
    <cellStyle name="Output 2 4 4 7 2 3" xfId="34611" xr:uid="{00000000-0005-0000-0000-000074860000}"/>
    <cellStyle name="Output 2 4 4 7 2 4" xfId="34612" xr:uid="{00000000-0005-0000-0000-000075860000}"/>
    <cellStyle name="Output 2 4 4 7 2 5" xfId="34613" xr:uid="{00000000-0005-0000-0000-000076860000}"/>
    <cellStyle name="Output 2 4 4 7 2 6" xfId="34614" xr:uid="{00000000-0005-0000-0000-000077860000}"/>
    <cellStyle name="Output 2 4 4 7 2 7" xfId="34615" xr:uid="{00000000-0005-0000-0000-000078860000}"/>
    <cellStyle name="Output 2 4 4 7 3" xfId="34616" xr:uid="{00000000-0005-0000-0000-000079860000}"/>
    <cellStyle name="Output 2 4 4 7 4" xfId="34617" xr:uid="{00000000-0005-0000-0000-00007A860000}"/>
    <cellStyle name="Output 2 4 4 7 5" xfId="34618" xr:uid="{00000000-0005-0000-0000-00007B860000}"/>
    <cellStyle name="Output 2 4 4 8" xfId="34619" xr:uid="{00000000-0005-0000-0000-00007C860000}"/>
    <cellStyle name="Output 2 4 4 8 2" xfId="34620" xr:uid="{00000000-0005-0000-0000-00007D860000}"/>
    <cellStyle name="Output 2 4 4 8 3" xfId="34621" xr:uid="{00000000-0005-0000-0000-00007E860000}"/>
    <cellStyle name="Output 2 4 4 8 4" xfId="34622" xr:uid="{00000000-0005-0000-0000-00007F860000}"/>
    <cellStyle name="Output 2 4 4 8 5" xfId="34623" xr:uid="{00000000-0005-0000-0000-000080860000}"/>
    <cellStyle name="Output 2 4 4 8 6" xfId="34624" xr:uid="{00000000-0005-0000-0000-000081860000}"/>
    <cellStyle name="Output 2 4 4 8 7" xfId="34625" xr:uid="{00000000-0005-0000-0000-000082860000}"/>
    <cellStyle name="Output 2 4 4 8 8" xfId="34626" xr:uid="{00000000-0005-0000-0000-000083860000}"/>
    <cellStyle name="Output 2 4 4 9" xfId="34627" xr:uid="{00000000-0005-0000-0000-000084860000}"/>
    <cellStyle name="Output 2 4 4 9 2" xfId="34628" xr:uid="{00000000-0005-0000-0000-000085860000}"/>
    <cellStyle name="Output 2 4 4 9 3" xfId="34629" xr:uid="{00000000-0005-0000-0000-000086860000}"/>
    <cellStyle name="Output 2 4 4 9 4" xfId="34630" xr:uid="{00000000-0005-0000-0000-000087860000}"/>
    <cellStyle name="Output 2 4 4 9 5" xfId="34631" xr:uid="{00000000-0005-0000-0000-000088860000}"/>
    <cellStyle name="Output 2 4 4 9 6" xfId="34632" xr:uid="{00000000-0005-0000-0000-000089860000}"/>
    <cellStyle name="Output 2 4 4 9 7" xfId="34633" xr:uid="{00000000-0005-0000-0000-00008A860000}"/>
    <cellStyle name="Output 2 4 5" xfId="34634" xr:uid="{00000000-0005-0000-0000-00008B860000}"/>
    <cellStyle name="Output 2 4 5 10" xfId="34635" xr:uid="{00000000-0005-0000-0000-00008C860000}"/>
    <cellStyle name="Output 2 4 5 10 2" xfId="34636" xr:uid="{00000000-0005-0000-0000-00008D860000}"/>
    <cellStyle name="Output 2 4 5 10 3" xfId="34637" xr:uid="{00000000-0005-0000-0000-00008E860000}"/>
    <cellStyle name="Output 2 4 5 10 4" xfId="34638" xr:uid="{00000000-0005-0000-0000-00008F860000}"/>
    <cellStyle name="Output 2 4 5 10 5" xfId="34639" xr:uid="{00000000-0005-0000-0000-000090860000}"/>
    <cellStyle name="Output 2 4 5 11" xfId="34640" xr:uid="{00000000-0005-0000-0000-000091860000}"/>
    <cellStyle name="Output 2 4 5 11 2" xfId="34641" xr:uid="{00000000-0005-0000-0000-000092860000}"/>
    <cellStyle name="Output 2 4 5 11 3" xfId="34642" xr:uid="{00000000-0005-0000-0000-000093860000}"/>
    <cellStyle name="Output 2 4 5 11 4" xfId="34643" xr:uid="{00000000-0005-0000-0000-000094860000}"/>
    <cellStyle name="Output 2 4 5 11 5" xfId="34644" xr:uid="{00000000-0005-0000-0000-000095860000}"/>
    <cellStyle name="Output 2 4 5 12" xfId="34645" xr:uid="{00000000-0005-0000-0000-000096860000}"/>
    <cellStyle name="Output 2 4 5 12 2" xfId="34646" xr:uid="{00000000-0005-0000-0000-000097860000}"/>
    <cellStyle name="Output 2 4 5 12 3" xfId="34647" xr:uid="{00000000-0005-0000-0000-000098860000}"/>
    <cellStyle name="Output 2 4 5 12 4" xfId="34648" xr:uid="{00000000-0005-0000-0000-000099860000}"/>
    <cellStyle name="Output 2 4 5 12 5" xfId="34649" xr:uid="{00000000-0005-0000-0000-00009A860000}"/>
    <cellStyle name="Output 2 4 5 13" xfId="34650" xr:uid="{00000000-0005-0000-0000-00009B860000}"/>
    <cellStyle name="Output 2 4 5 13 2" xfId="34651" xr:uid="{00000000-0005-0000-0000-00009C860000}"/>
    <cellStyle name="Output 2 4 5 13 3" xfId="34652" xr:uid="{00000000-0005-0000-0000-00009D860000}"/>
    <cellStyle name="Output 2 4 5 13 4" xfId="34653" xr:uid="{00000000-0005-0000-0000-00009E860000}"/>
    <cellStyle name="Output 2 4 5 13 5" xfId="34654" xr:uid="{00000000-0005-0000-0000-00009F860000}"/>
    <cellStyle name="Output 2 4 5 14" xfId="34655" xr:uid="{00000000-0005-0000-0000-0000A0860000}"/>
    <cellStyle name="Output 2 4 5 14 2" xfId="34656" xr:uid="{00000000-0005-0000-0000-0000A1860000}"/>
    <cellStyle name="Output 2 4 5 14 3" xfId="34657" xr:uid="{00000000-0005-0000-0000-0000A2860000}"/>
    <cellStyle name="Output 2 4 5 14 4" xfId="34658" xr:uid="{00000000-0005-0000-0000-0000A3860000}"/>
    <cellStyle name="Output 2 4 5 14 5" xfId="34659" xr:uid="{00000000-0005-0000-0000-0000A4860000}"/>
    <cellStyle name="Output 2 4 5 15" xfId="34660" xr:uid="{00000000-0005-0000-0000-0000A5860000}"/>
    <cellStyle name="Output 2 4 5 15 2" xfId="34661" xr:uid="{00000000-0005-0000-0000-0000A6860000}"/>
    <cellStyle name="Output 2 4 5 15 3" xfId="34662" xr:uid="{00000000-0005-0000-0000-0000A7860000}"/>
    <cellStyle name="Output 2 4 5 15 4" xfId="34663" xr:uid="{00000000-0005-0000-0000-0000A8860000}"/>
    <cellStyle name="Output 2 4 5 15 5" xfId="34664" xr:uid="{00000000-0005-0000-0000-0000A9860000}"/>
    <cellStyle name="Output 2 4 5 16" xfId="34665" xr:uid="{00000000-0005-0000-0000-0000AA860000}"/>
    <cellStyle name="Output 2 4 5 16 2" xfId="34666" xr:uid="{00000000-0005-0000-0000-0000AB860000}"/>
    <cellStyle name="Output 2 4 5 16 3" xfId="34667" xr:uid="{00000000-0005-0000-0000-0000AC860000}"/>
    <cellStyle name="Output 2 4 5 16 4" xfId="34668" xr:uid="{00000000-0005-0000-0000-0000AD860000}"/>
    <cellStyle name="Output 2 4 5 16 5" xfId="34669" xr:uid="{00000000-0005-0000-0000-0000AE860000}"/>
    <cellStyle name="Output 2 4 5 17" xfId="34670" xr:uid="{00000000-0005-0000-0000-0000AF860000}"/>
    <cellStyle name="Output 2 4 5 17 2" xfId="34671" xr:uid="{00000000-0005-0000-0000-0000B0860000}"/>
    <cellStyle name="Output 2 4 5 17 3" xfId="34672" xr:uid="{00000000-0005-0000-0000-0000B1860000}"/>
    <cellStyle name="Output 2 4 5 17 4" xfId="34673" xr:uid="{00000000-0005-0000-0000-0000B2860000}"/>
    <cellStyle name="Output 2 4 5 17 5" xfId="34674" xr:uid="{00000000-0005-0000-0000-0000B3860000}"/>
    <cellStyle name="Output 2 4 5 18" xfId="34675" xr:uid="{00000000-0005-0000-0000-0000B4860000}"/>
    <cellStyle name="Output 2 4 5 18 2" xfId="34676" xr:uid="{00000000-0005-0000-0000-0000B5860000}"/>
    <cellStyle name="Output 2 4 5 18 3" xfId="34677" xr:uid="{00000000-0005-0000-0000-0000B6860000}"/>
    <cellStyle name="Output 2 4 5 18 4" xfId="34678" xr:uid="{00000000-0005-0000-0000-0000B7860000}"/>
    <cellStyle name="Output 2 4 5 18 5" xfId="34679" xr:uid="{00000000-0005-0000-0000-0000B8860000}"/>
    <cellStyle name="Output 2 4 5 19" xfId="34680" xr:uid="{00000000-0005-0000-0000-0000B9860000}"/>
    <cellStyle name="Output 2 4 5 2" xfId="34681" xr:uid="{00000000-0005-0000-0000-0000BA860000}"/>
    <cellStyle name="Output 2 4 5 2 10" xfId="34682" xr:uid="{00000000-0005-0000-0000-0000BB860000}"/>
    <cellStyle name="Output 2 4 5 2 10 2" xfId="34683" xr:uid="{00000000-0005-0000-0000-0000BC860000}"/>
    <cellStyle name="Output 2 4 5 2 10 3" xfId="34684" xr:uid="{00000000-0005-0000-0000-0000BD860000}"/>
    <cellStyle name="Output 2 4 5 2 10 4" xfId="34685" xr:uid="{00000000-0005-0000-0000-0000BE860000}"/>
    <cellStyle name="Output 2 4 5 2 10 5" xfId="34686" xr:uid="{00000000-0005-0000-0000-0000BF860000}"/>
    <cellStyle name="Output 2 4 5 2 11" xfId="34687" xr:uid="{00000000-0005-0000-0000-0000C0860000}"/>
    <cellStyle name="Output 2 4 5 2 11 2" xfId="34688" xr:uid="{00000000-0005-0000-0000-0000C1860000}"/>
    <cellStyle name="Output 2 4 5 2 11 3" xfId="34689" xr:uid="{00000000-0005-0000-0000-0000C2860000}"/>
    <cellStyle name="Output 2 4 5 2 11 4" xfId="34690" xr:uid="{00000000-0005-0000-0000-0000C3860000}"/>
    <cellStyle name="Output 2 4 5 2 11 5" xfId="34691" xr:uid="{00000000-0005-0000-0000-0000C4860000}"/>
    <cellStyle name="Output 2 4 5 2 12" xfId="34692" xr:uid="{00000000-0005-0000-0000-0000C5860000}"/>
    <cellStyle name="Output 2 4 5 2 12 2" xfId="34693" xr:uid="{00000000-0005-0000-0000-0000C6860000}"/>
    <cellStyle name="Output 2 4 5 2 12 3" xfId="34694" xr:uid="{00000000-0005-0000-0000-0000C7860000}"/>
    <cellStyle name="Output 2 4 5 2 12 4" xfId="34695" xr:uid="{00000000-0005-0000-0000-0000C8860000}"/>
    <cellStyle name="Output 2 4 5 2 12 5" xfId="34696" xr:uid="{00000000-0005-0000-0000-0000C9860000}"/>
    <cellStyle name="Output 2 4 5 2 13" xfId="34697" xr:uid="{00000000-0005-0000-0000-0000CA860000}"/>
    <cellStyle name="Output 2 4 5 2 13 2" xfId="34698" xr:uid="{00000000-0005-0000-0000-0000CB860000}"/>
    <cellStyle name="Output 2 4 5 2 13 3" xfId="34699" xr:uid="{00000000-0005-0000-0000-0000CC860000}"/>
    <cellStyle name="Output 2 4 5 2 13 4" xfId="34700" xr:uid="{00000000-0005-0000-0000-0000CD860000}"/>
    <cellStyle name="Output 2 4 5 2 13 5" xfId="34701" xr:uid="{00000000-0005-0000-0000-0000CE860000}"/>
    <cellStyle name="Output 2 4 5 2 14" xfId="34702" xr:uid="{00000000-0005-0000-0000-0000CF860000}"/>
    <cellStyle name="Output 2 4 5 2 14 2" xfId="34703" xr:uid="{00000000-0005-0000-0000-0000D0860000}"/>
    <cellStyle name="Output 2 4 5 2 14 3" xfId="34704" xr:uid="{00000000-0005-0000-0000-0000D1860000}"/>
    <cellStyle name="Output 2 4 5 2 14 4" xfId="34705" xr:uid="{00000000-0005-0000-0000-0000D2860000}"/>
    <cellStyle name="Output 2 4 5 2 14 5" xfId="34706" xr:uid="{00000000-0005-0000-0000-0000D3860000}"/>
    <cellStyle name="Output 2 4 5 2 15" xfId="34707" xr:uid="{00000000-0005-0000-0000-0000D4860000}"/>
    <cellStyle name="Output 2 4 5 2 15 2" xfId="34708" xr:uid="{00000000-0005-0000-0000-0000D5860000}"/>
    <cellStyle name="Output 2 4 5 2 15 3" xfId="34709" xr:uid="{00000000-0005-0000-0000-0000D6860000}"/>
    <cellStyle name="Output 2 4 5 2 15 4" xfId="34710" xr:uid="{00000000-0005-0000-0000-0000D7860000}"/>
    <cellStyle name="Output 2 4 5 2 15 5" xfId="34711" xr:uid="{00000000-0005-0000-0000-0000D8860000}"/>
    <cellStyle name="Output 2 4 5 2 16" xfId="34712" xr:uid="{00000000-0005-0000-0000-0000D9860000}"/>
    <cellStyle name="Output 2 4 5 2 16 2" xfId="34713" xr:uid="{00000000-0005-0000-0000-0000DA860000}"/>
    <cellStyle name="Output 2 4 5 2 16 3" xfId="34714" xr:uid="{00000000-0005-0000-0000-0000DB860000}"/>
    <cellStyle name="Output 2 4 5 2 16 4" xfId="34715" xr:uid="{00000000-0005-0000-0000-0000DC860000}"/>
    <cellStyle name="Output 2 4 5 2 16 5" xfId="34716" xr:uid="{00000000-0005-0000-0000-0000DD860000}"/>
    <cellStyle name="Output 2 4 5 2 17" xfId="34717" xr:uid="{00000000-0005-0000-0000-0000DE860000}"/>
    <cellStyle name="Output 2 4 5 2 17 2" xfId="34718" xr:uid="{00000000-0005-0000-0000-0000DF860000}"/>
    <cellStyle name="Output 2 4 5 2 17 3" xfId="34719" xr:uid="{00000000-0005-0000-0000-0000E0860000}"/>
    <cellStyle name="Output 2 4 5 2 17 4" xfId="34720" xr:uid="{00000000-0005-0000-0000-0000E1860000}"/>
    <cellStyle name="Output 2 4 5 2 17 5" xfId="34721" xr:uid="{00000000-0005-0000-0000-0000E2860000}"/>
    <cellStyle name="Output 2 4 5 2 18" xfId="34722" xr:uid="{00000000-0005-0000-0000-0000E3860000}"/>
    <cellStyle name="Output 2 4 5 2 18 2" xfId="34723" xr:uid="{00000000-0005-0000-0000-0000E4860000}"/>
    <cellStyle name="Output 2 4 5 2 18 3" xfId="34724" xr:uid="{00000000-0005-0000-0000-0000E5860000}"/>
    <cellStyle name="Output 2 4 5 2 18 4" xfId="34725" xr:uid="{00000000-0005-0000-0000-0000E6860000}"/>
    <cellStyle name="Output 2 4 5 2 18 5" xfId="34726" xr:uid="{00000000-0005-0000-0000-0000E7860000}"/>
    <cellStyle name="Output 2 4 5 2 19" xfId="34727" xr:uid="{00000000-0005-0000-0000-0000E8860000}"/>
    <cellStyle name="Output 2 4 5 2 2" xfId="34728" xr:uid="{00000000-0005-0000-0000-0000E9860000}"/>
    <cellStyle name="Output 2 4 5 2 2 2" xfId="34729" xr:uid="{00000000-0005-0000-0000-0000EA860000}"/>
    <cellStyle name="Output 2 4 5 2 2 2 2" xfId="34730" xr:uid="{00000000-0005-0000-0000-0000EB860000}"/>
    <cellStyle name="Output 2 4 5 2 2 2 3" xfId="34731" xr:uid="{00000000-0005-0000-0000-0000EC860000}"/>
    <cellStyle name="Output 2 4 5 2 2 2 4" xfId="34732" xr:uid="{00000000-0005-0000-0000-0000ED860000}"/>
    <cellStyle name="Output 2 4 5 2 2 2 5" xfId="34733" xr:uid="{00000000-0005-0000-0000-0000EE860000}"/>
    <cellStyle name="Output 2 4 5 2 2 2 6" xfId="34734" xr:uid="{00000000-0005-0000-0000-0000EF860000}"/>
    <cellStyle name="Output 2 4 5 2 2 2 7" xfId="34735" xr:uid="{00000000-0005-0000-0000-0000F0860000}"/>
    <cellStyle name="Output 2 4 5 2 2 3" xfId="34736" xr:uid="{00000000-0005-0000-0000-0000F1860000}"/>
    <cellStyle name="Output 2 4 5 2 2 4" xfId="34737" xr:uid="{00000000-0005-0000-0000-0000F2860000}"/>
    <cellStyle name="Output 2 4 5 2 2 5" xfId="34738" xr:uid="{00000000-0005-0000-0000-0000F3860000}"/>
    <cellStyle name="Output 2 4 5 2 3" xfId="34739" xr:uid="{00000000-0005-0000-0000-0000F4860000}"/>
    <cellStyle name="Output 2 4 5 2 3 2" xfId="34740" xr:uid="{00000000-0005-0000-0000-0000F5860000}"/>
    <cellStyle name="Output 2 4 5 2 3 2 2" xfId="34741" xr:uid="{00000000-0005-0000-0000-0000F6860000}"/>
    <cellStyle name="Output 2 4 5 2 3 2 3" xfId="34742" xr:uid="{00000000-0005-0000-0000-0000F7860000}"/>
    <cellStyle name="Output 2 4 5 2 3 2 4" xfId="34743" xr:uid="{00000000-0005-0000-0000-0000F8860000}"/>
    <cellStyle name="Output 2 4 5 2 3 2 5" xfId="34744" xr:uid="{00000000-0005-0000-0000-0000F9860000}"/>
    <cellStyle name="Output 2 4 5 2 3 2 6" xfId="34745" xr:uid="{00000000-0005-0000-0000-0000FA860000}"/>
    <cellStyle name="Output 2 4 5 2 3 2 7" xfId="34746" xr:uid="{00000000-0005-0000-0000-0000FB860000}"/>
    <cellStyle name="Output 2 4 5 2 3 3" xfId="34747" xr:uid="{00000000-0005-0000-0000-0000FC860000}"/>
    <cellStyle name="Output 2 4 5 2 3 4" xfId="34748" xr:uid="{00000000-0005-0000-0000-0000FD860000}"/>
    <cellStyle name="Output 2 4 5 2 3 5" xfId="34749" xr:uid="{00000000-0005-0000-0000-0000FE860000}"/>
    <cellStyle name="Output 2 4 5 2 4" xfId="34750" xr:uid="{00000000-0005-0000-0000-0000FF860000}"/>
    <cellStyle name="Output 2 4 5 2 4 2" xfId="34751" xr:uid="{00000000-0005-0000-0000-000000870000}"/>
    <cellStyle name="Output 2 4 5 2 4 2 2" xfId="34752" xr:uid="{00000000-0005-0000-0000-000001870000}"/>
    <cellStyle name="Output 2 4 5 2 4 2 3" xfId="34753" xr:uid="{00000000-0005-0000-0000-000002870000}"/>
    <cellStyle name="Output 2 4 5 2 4 2 4" xfId="34754" xr:uid="{00000000-0005-0000-0000-000003870000}"/>
    <cellStyle name="Output 2 4 5 2 4 2 5" xfId="34755" xr:uid="{00000000-0005-0000-0000-000004870000}"/>
    <cellStyle name="Output 2 4 5 2 4 2 6" xfId="34756" xr:uid="{00000000-0005-0000-0000-000005870000}"/>
    <cellStyle name="Output 2 4 5 2 4 2 7" xfId="34757" xr:uid="{00000000-0005-0000-0000-000006870000}"/>
    <cellStyle name="Output 2 4 5 2 4 3" xfId="34758" xr:uid="{00000000-0005-0000-0000-000007870000}"/>
    <cellStyle name="Output 2 4 5 2 4 4" xfId="34759" xr:uid="{00000000-0005-0000-0000-000008870000}"/>
    <cellStyle name="Output 2 4 5 2 4 5" xfId="34760" xr:uid="{00000000-0005-0000-0000-000009870000}"/>
    <cellStyle name="Output 2 4 5 2 5" xfId="34761" xr:uid="{00000000-0005-0000-0000-00000A870000}"/>
    <cellStyle name="Output 2 4 5 2 5 2" xfId="34762" xr:uid="{00000000-0005-0000-0000-00000B870000}"/>
    <cellStyle name="Output 2 4 5 2 5 3" xfId="34763" xr:uid="{00000000-0005-0000-0000-00000C870000}"/>
    <cellStyle name="Output 2 4 5 2 5 4" xfId="34764" xr:uid="{00000000-0005-0000-0000-00000D870000}"/>
    <cellStyle name="Output 2 4 5 2 5 5" xfId="34765" xr:uid="{00000000-0005-0000-0000-00000E870000}"/>
    <cellStyle name="Output 2 4 5 2 5 6" xfId="34766" xr:uid="{00000000-0005-0000-0000-00000F870000}"/>
    <cellStyle name="Output 2 4 5 2 5 7" xfId="34767" xr:uid="{00000000-0005-0000-0000-000010870000}"/>
    <cellStyle name="Output 2 4 5 2 5 8" xfId="34768" xr:uid="{00000000-0005-0000-0000-000011870000}"/>
    <cellStyle name="Output 2 4 5 2 6" xfId="34769" xr:uid="{00000000-0005-0000-0000-000012870000}"/>
    <cellStyle name="Output 2 4 5 2 6 2" xfId="34770" xr:uid="{00000000-0005-0000-0000-000013870000}"/>
    <cellStyle name="Output 2 4 5 2 6 3" xfId="34771" xr:uid="{00000000-0005-0000-0000-000014870000}"/>
    <cellStyle name="Output 2 4 5 2 6 4" xfId="34772" xr:uid="{00000000-0005-0000-0000-000015870000}"/>
    <cellStyle name="Output 2 4 5 2 6 5" xfId="34773" xr:uid="{00000000-0005-0000-0000-000016870000}"/>
    <cellStyle name="Output 2 4 5 2 6 6" xfId="34774" xr:uid="{00000000-0005-0000-0000-000017870000}"/>
    <cellStyle name="Output 2 4 5 2 6 7" xfId="34775" xr:uid="{00000000-0005-0000-0000-000018870000}"/>
    <cellStyle name="Output 2 4 5 2 7" xfId="34776" xr:uid="{00000000-0005-0000-0000-000019870000}"/>
    <cellStyle name="Output 2 4 5 2 7 2" xfId="34777" xr:uid="{00000000-0005-0000-0000-00001A870000}"/>
    <cellStyle name="Output 2 4 5 2 7 3" xfId="34778" xr:uid="{00000000-0005-0000-0000-00001B870000}"/>
    <cellStyle name="Output 2 4 5 2 7 4" xfId="34779" xr:uid="{00000000-0005-0000-0000-00001C870000}"/>
    <cellStyle name="Output 2 4 5 2 7 5" xfId="34780" xr:uid="{00000000-0005-0000-0000-00001D870000}"/>
    <cellStyle name="Output 2 4 5 2 8" xfId="34781" xr:uid="{00000000-0005-0000-0000-00001E870000}"/>
    <cellStyle name="Output 2 4 5 2 8 2" xfId="34782" xr:uid="{00000000-0005-0000-0000-00001F870000}"/>
    <cellStyle name="Output 2 4 5 2 8 3" xfId="34783" xr:uid="{00000000-0005-0000-0000-000020870000}"/>
    <cellStyle name="Output 2 4 5 2 8 4" xfId="34784" xr:uid="{00000000-0005-0000-0000-000021870000}"/>
    <cellStyle name="Output 2 4 5 2 8 5" xfId="34785" xr:uid="{00000000-0005-0000-0000-000022870000}"/>
    <cellStyle name="Output 2 4 5 2 9" xfId="34786" xr:uid="{00000000-0005-0000-0000-000023870000}"/>
    <cellStyle name="Output 2 4 5 2 9 2" xfId="34787" xr:uid="{00000000-0005-0000-0000-000024870000}"/>
    <cellStyle name="Output 2 4 5 2 9 3" xfId="34788" xr:uid="{00000000-0005-0000-0000-000025870000}"/>
    <cellStyle name="Output 2 4 5 2 9 4" xfId="34789" xr:uid="{00000000-0005-0000-0000-000026870000}"/>
    <cellStyle name="Output 2 4 5 2 9 5" xfId="34790" xr:uid="{00000000-0005-0000-0000-000027870000}"/>
    <cellStyle name="Output 2 4 5 3" xfId="34791" xr:uid="{00000000-0005-0000-0000-000028870000}"/>
    <cellStyle name="Output 2 4 5 3 10" xfId="34792" xr:uid="{00000000-0005-0000-0000-000029870000}"/>
    <cellStyle name="Output 2 4 5 3 2" xfId="34793" xr:uid="{00000000-0005-0000-0000-00002A870000}"/>
    <cellStyle name="Output 2 4 5 3 2 2" xfId="34794" xr:uid="{00000000-0005-0000-0000-00002B870000}"/>
    <cellStyle name="Output 2 4 5 3 2 2 2" xfId="34795" xr:uid="{00000000-0005-0000-0000-00002C870000}"/>
    <cellStyle name="Output 2 4 5 3 2 2 3" xfId="34796" xr:uid="{00000000-0005-0000-0000-00002D870000}"/>
    <cellStyle name="Output 2 4 5 3 2 2 4" xfId="34797" xr:uid="{00000000-0005-0000-0000-00002E870000}"/>
    <cellStyle name="Output 2 4 5 3 2 2 5" xfId="34798" xr:uid="{00000000-0005-0000-0000-00002F870000}"/>
    <cellStyle name="Output 2 4 5 3 2 2 6" xfId="34799" xr:uid="{00000000-0005-0000-0000-000030870000}"/>
    <cellStyle name="Output 2 4 5 3 2 2 7" xfId="34800" xr:uid="{00000000-0005-0000-0000-000031870000}"/>
    <cellStyle name="Output 2 4 5 3 2 3" xfId="34801" xr:uid="{00000000-0005-0000-0000-000032870000}"/>
    <cellStyle name="Output 2 4 5 3 2 4" xfId="34802" xr:uid="{00000000-0005-0000-0000-000033870000}"/>
    <cellStyle name="Output 2 4 5 3 3" xfId="34803" xr:uid="{00000000-0005-0000-0000-000034870000}"/>
    <cellStyle name="Output 2 4 5 3 3 2" xfId="34804" xr:uid="{00000000-0005-0000-0000-000035870000}"/>
    <cellStyle name="Output 2 4 5 3 3 2 2" xfId="34805" xr:uid="{00000000-0005-0000-0000-000036870000}"/>
    <cellStyle name="Output 2 4 5 3 3 2 3" xfId="34806" xr:uid="{00000000-0005-0000-0000-000037870000}"/>
    <cellStyle name="Output 2 4 5 3 3 2 4" xfId="34807" xr:uid="{00000000-0005-0000-0000-000038870000}"/>
    <cellStyle name="Output 2 4 5 3 3 2 5" xfId="34808" xr:uid="{00000000-0005-0000-0000-000039870000}"/>
    <cellStyle name="Output 2 4 5 3 3 2 6" xfId="34809" xr:uid="{00000000-0005-0000-0000-00003A870000}"/>
    <cellStyle name="Output 2 4 5 3 3 2 7" xfId="34810" xr:uid="{00000000-0005-0000-0000-00003B870000}"/>
    <cellStyle name="Output 2 4 5 3 3 3" xfId="34811" xr:uid="{00000000-0005-0000-0000-00003C870000}"/>
    <cellStyle name="Output 2 4 5 3 3 4" xfId="34812" xr:uid="{00000000-0005-0000-0000-00003D870000}"/>
    <cellStyle name="Output 2 4 5 3 4" xfId="34813" xr:uid="{00000000-0005-0000-0000-00003E870000}"/>
    <cellStyle name="Output 2 4 5 3 4 2" xfId="34814" xr:uid="{00000000-0005-0000-0000-00003F870000}"/>
    <cellStyle name="Output 2 4 5 3 4 2 2" xfId="34815" xr:uid="{00000000-0005-0000-0000-000040870000}"/>
    <cellStyle name="Output 2 4 5 3 4 2 3" xfId="34816" xr:uid="{00000000-0005-0000-0000-000041870000}"/>
    <cellStyle name="Output 2 4 5 3 4 2 4" xfId="34817" xr:uid="{00000000-0005-0000-0000-000042870000}"/>
    <cellStyle name="Output 2 4 5 3 4 2 5" xfId="34818" xr:uid="{00000000-0005-0000-0000-000043870000}"/>
    <cellStyle name="Output 2 4 5 3 4 2 6" xfId="34819" xr:uid="{00000000-0005-0000-0000-000044870000}"/>
    <cellStyle name="Output 2 4 5 3 4 2 7" xfId="34820" xr:uid="{00000000-0005-0000-0000-000045870000}"/>
    <cellStyle name="Output 2 4 5 3 4 3" xfId="34821" xr:uid="{00000000-0005-0000-0000-000046870000}"/>
    <cellStyle name="Output 2 4 5 3 4 4" xfId="34822" xr:uid="{00000000-0005-0000-0000-000047870000}"/>
    <cellStyle name="Output 2 4 5 3 5" xfId="34823" xr:uid="{00000000-0005-0000-0000-000048870000}"/>
    <cellStyle name="Output 2 4 5 3 5 2" xfId="34824" xr:uid="{00000000-0005-0000-0000-000049870000}"/>
    <cellStyle name="Output 2 4 5 3 5 3" xfId="34825" xr:uid="{00000000-0005-0000-0000-00004A870000}"/>
    <cellStyle name="Output 2 4 5 3 5 4" xfId="34826" xr:uid="{00000000-0005-0000-0000-00004B870000}"/>
    <cellStyle name="Output 2 4 5 3 5 5" xfId="34827" xr:uid="{00000000-0005-0000-0000-00004C870000}"/>
    <cellStyle name="Output 2 4 5 3 5 6" xfId="34828" xr:uid="{00000000-0005-0000-0000-00004D870000}"/>
    <cellStyle name="Output 2 4 5 3 5 7" xfId="34829" xr:uid="{00000000-0005-0000-0000-00004E870000}"/>
    <cellStyle name="Output 2 4 5 3 5 8" xfId="34830" xr:uid="{00000000-0005-0000-0000-00004F870000}"/>
    <cellStyle name="Output 2 4 5 3 6" xfId="34831" xr:uid="{00000000-0005-0000-0000-000050870000}"/>
    <cellStyle name="Output 2 4 5 3 6 2" xfId="34832" xr:uid="{00000000-0005-0000-0000-000051870000}"/>
    <cellStyle name="Output 2 4 5 3 6 3" xfId="34833" xr:uid="{00000000-0005-0000-0000-000052870000}"/>
    <cellStyle name="Output 2 4 5 3 6 4" xfId="34834" xr:uid="{00000000-0005-0000-0000-000053870000}"/>
    <cellStyle name="Output 2 4 5 3 6 5" xfId="34835" xr:uid="{00000000-0005-0000-0000-000054870000}"/>
    <cellStyle name="Output 2 4 5 3 6 6" xfId="34836" xr:uid="{00000000-0005-0000-0000-000055870000}"/>
    <cellStyle name="Output 2 4 5 3 6 7" xfId="34837" xr:uid="{00000000-0005-0000-0000-000056870000}"/>
    <cellStyle name="Output 2 4 5 3 7" xfId="34838" xr:uid="{00000000-0005-0000-0000-000057870000}"/>
    <cellStyle name="Output 2 4 5 3 8" xfId="34839" xr:uid="{00000000-0005-0000-0000-000058870000}"/>
    <cellStyle name="Output 2 4 5 3 9" xfId="34840" xr:uid="{00000000-0005-0000-0000-000059870000}"/>
    <cellStyle name="Output 2 4 5 4" xfId="34841" xr:uid="{00000000-0005-0000-0000-00005A870000}"/>
    <cellStyle name="Output 2 4 5 4 2" xfId="34842" xr:uid="{00000000-0005-0000-0000-00005B870000}"/>
    <cellStyle name="Output 2 4 5 4 2 2" xfId="34843" xr:uid="{00000000-0005-0000-0000-00005C870000}"/>
    <cellStyle name="Output 2 4 5 4 2 3" xfId="34844" xr:uid="{00000000-0005-0000-0000-00005D870000}"/>
    <cellStyle name="Output 2 4 5 4 2 4" xfId="34845" xr:uid="{00000000-0005-0000-0000-00005E870000}"/>
    <cellStyle name="Output 2 4 5 4 2 5" xfId="34846" xr:uid="{00000000-0005-0000-0000-00005F870000}"/>
    <cellStyle name="Output 2 4 5 4 2 6" xfId="34847" xr:uid="{00000000-0005-0000-0000-000060870000}"/>
    <cellStyle name="Output 2 4 5 4 2 7" xfId="34848" xr:uid="{00000000-0005-0000-0000-000061870000}"/>
    <cellStyle name="Output 2 4 5 4 3" xfId="34849" xr:uid="{00000000-0005-0000-0000-000062870000}"/>
    <cellStyle name="Output 2 4 5 4 4" xfId="34850" xr:uid="{00000000-0005-0000-0000-000063870000}"/>
    <cellStyle name="Output 2 4 5 4 5" xfId="34851" xr:uid="{00000000-0005-0000-0000-000064870000}"/>
    <cellStyle name="Output 2 4 5 5" xfId="34852" xr:uid="{00000000-0005-0000-0000-000065870000}"/>
    <cellStyle name="Output 2 4 5 5 2" xfId="34853" xr:uid="{00000000-0005-0000-0000-000066870000}"/>
    <cellStyle name="Output 2 4 5 5 2 2" xfId="34854" xr:uid="{00000000-0005-0000-0000-000067870000}"/>
    <cellStyle name="Output 2 4 5 5 2 3" xfId="34855" xr:uid="{00000000-0005-0000-0000-000068870000}"/>
    <cellStyle name="Output 2 4 5 5 2 4" xfId="34856" xr:uid="{00000000-0005-0000-0000-000069870000}"/>
    <cellStyle name="Output 2 4 5 5 2 5" xfId="34857" xr:uid="{00000000-0005-0000-0000-00006A870000}"/>
    <cellStyle name="Output 2 4 5 5 2 6" xfId="34858" xr:uid="{00000000-0005-0000-0000-00006B870000}"/>
    <cellStyle name="Output 2 4 5 5 2 7" xfId="34859" xr:uid="{00000000-0005-0000-0000-00006C870000}"/>
    <cellStyle name="Output 2 4 5 5 3" xfId="34860" xr:uid="{00000000-0005-0000-0000-00006D870000}"/>
    <cellStyle name="Output 2 4 5 5 4" xfId="34861" xr:uid="{00000000-0005-0000-0000-00006E870000}"/>
    <cellStyle name="Output 2 4 5 5 5" xfId="34862" xr:uid="{00000000-0005-0000-0000-00006F870000}"/>
    <cellStyle name="Output 2 4 5 6" xfId="34863" xr:uid="{00000000-0005-0000-0000-000070870000}"/>
    <cellStyle name="Output 2 4 5 6 2" xfId="34864" xr:uid="{00000000-0005-0000-0000-000071870000}"/>
    <cellStyle name="Output 2 4 5 6 2 2" xfId="34865" xr:uid="{00000000-0005-0000-0000-000072870000}"/>
    <cellStyle name="Output 2 4 5 6 2 3" xfId="34866" xr:uid="{00000000-0005-0000-0000-000073870000}"/>
    <cellStyle name="Output 2 4 5 6 2 4" xfId="34867" xr:uid="{00000000-0005-0000-0000-000074870000}"/>
    <cellStyle name="Output 2 4 5 6 2 5" xfId="34868" xr:uid="{00000000-0005-0000-0000-000075870000}"/>
    <cellStyle name="Output 2 4 5 6 2 6" xfId="34869" xr:uid="{00000000-0005-0000-0000-000076870000}"/>
    <cellStyle name="Output 2 4 5 6 2 7" xfId="34870" xr:uid="{00000000-0005-0000-0000-000077870000}"/>
    <cellStyle name="Output 2 4 5 6 3" xfId="34871" xr:uid="{00000000-0005-0000-0000-000078870000}"/>
    <cellStyle name="Output 2 4 5 6 4" xfId="34872" xr:uid="{00000000-0005-0000-0000-000079870000}"/>
    <cellStyle name="Output 2 4 5 6 5" xfId="34873" xr:uid="{00000000-0005-0000-0000-00007A870000}"/>
    <cellStyle name="Output 2 4 5 7" xfId="34874" xr:uid="{00000000-0005-0000-0000-00007B870000}"/>
    <cellStyle name="Output 2 4 5 7 2" xfId="34875" xr:uid="{00000000-0005-0000-0000-00007C870000}"/>
    <cellStyle name="Output 2 4 5 7 2 2" xfId="34876" xr:uid="{00000000-0005-0000-0000-00007D870000}"/>
    <cellStyle name="Output 2 4 5 7 2 3" xfId="34877" xr:uid="{00000000-0005-0000-0000-00007E870000}"/>
    <cellStyle name="Output 2 4 5 7 2 4" xfId="34878" xr:uid="{00000000-0005-0000-0000-00007F870000}"/>
    <cellStyle name="Output 2 4 5 7 2 5" xfId="34879" xr:uid="{00000000-0005-0000-0000-000080870000}"/>
    <cellStyle name="Output 2 4 5 7 2 6" xfId="34880" xr:uid="{00000000-0005-0000-0000-000081870000}"/>
    <cellStyle name="Output 2 4 5 7 2 7" xfId="34881" xr:uid="{00000000-0005-0000-0000-000082870000}"/>
    <cellStyle name="Output 2 4 5 7 3" xfId="34882" xr:uid="{00000000-0005-0000-0000-000083870000}"/>
    <cellStyle name="Output 2 4 5 7 4" xfId="34883" xr:uid="{00000000-0005-0000-0000-000084870000}"/>
    <cellStyle name="Output 2 4 5 7 5" xfId="34884" xr:uid="{00000000-0005-0000-0000-000085870000}"/>
    <cellStyle name="Output 2 4 5 8" xfId="34885" xr:uid="{00000000-0005-0000-0000-000086870000}"/>
    <cellStyle name="Output 2 4 5 8 2" xfId="34886" xr:uid="{00000000-0005-0000-0000-000087870000}"/>
    <cellStyle name="Output 2 4 5 8 3" xfId="34887" xr:uid="{00000000-0005-0000-0000-000088870000}"/>
    <cellStyle name="Output 2 4 5 8 4" xfId="34888" xr:uid="{00000000-0005-0000-0000-000089870000}"/>
    <cellStyle name="Output 2 4 5 8 5" xfId="34889" xr:uid="{00000000-0005-0000-0000-00008A870000}"/>
    <cellStyle name="Output 2 4 5 8 6" xfId="34890" xr:uid="{00000000-0005-0000-0000-00008B870000}"/>
    <cellStyle name="Output 2 4 5 8 7" xfId="34891" xr:uid="{00000000-0005-0000-0000-00008C870000}"/>
    <cellStyle name="Output 2 4 5 8 8" xfId="34892" xr:uid="{00000000-0005-0000-0000-00008D870000}"/>
    <cellStyle name="Output 2 4 5 9" xfId="34893" xr:uid="{00000000-0005-0000-0000-00008E870000}"/>
    <cellStyle name="Output 2 4 5 9 2" xfId="34894" xr:uid="{00000000-0005-0000-0000-00008F870000}"/>
    <cellStyle name="Output 2 4 5 9 3" xfId="34895" xr:uid="{00000000-0005-0000-0000-000090870000}"/>
    <cellStyle name="Output 2 4 5 9 4" xfId="34896" xr:uid="{00000000-0005-0000-0000-000091870000}"/>
    <cellStyle name="Output 2 4 5 9 5" xfId="34897" xr:uid="{00000000-0005-0000-0000-000092870000}"/>
    <cellStyle name="Output 2 4 5 9 6" xfId="34898" xr:uid="{00000000-0005-0000-0000-000093870000}"/>
    <cellStyle name="Output 2 4 5 9 7" xfId="34899" xr:uid="{00000000-0005-0000-0000-000094870000}"/>
    <cellStyle name="Output 2 4 6" xfId="34900" xr:uid="{00000000-0005-0000-0000-000095870000}"/>
    <cellStyle name="Output 2 4 6 10" xfId="34901" xr:uid="{00000000-0005-0000-0000-000096870000}"/>
    <cellStyle name="Output 2 4 6 10 2" xfId="34902" xr:uid="{00000000-0005-0000-0000-000097870000}"/>
    <cellStyle name="Output 2 4 6 10 3" xfId="34903" xr:uid="{00000000-0005-0000-0000-000098870000}"/>
    <cellStyle name="Output 2 4 6 10 4" xfId="34904" xr:uid="{00000000-0005-0000-0000-000099870000}"/>
    <cellStyle name="Output 2 4 6 10 5" xfId="34905" xr:uid="{00000000-0005-0000-0000-00009A870000}"/>
    <cellStyle name="Output 2 4 6 11" xfId="34906" xr:uid="{00000000-0005-0000-0000-00009B870000}"/>
    <cellStyle name="Output 2 4 6 11 2" xfId="34907" xr:uid="{00000000-0005-0000-0000-00009C870000}"/>
    <cellStyle name="Output 2 4 6 11 3" xfId="34908" xr:uid="{00000000-0005-0000-0000-00009D870000}"/>
    <cellStyle name="Output 2 4 6 11 4" xfId="34909" xr:uid="{00000000-0005-0000-0000-00009E870000}"/>
    <cellStyle name="Output 2 4 6 11 5" xfId="34910" xr:uid="{00000000-0005-0000-0000-00009F870000}"/>
    <cellStyle name="Output 2 4 6 12" xfId="34911" xr:uid="{00000000-0005-0000-0000-0000A0870000}"/>
    <cellStyle name="Output 2 4 6 12 2" xfId="34912" xr:uid="{00000000-0005-0000-0000-0000A1870000}"/>
    <cellStyle name="Output 2 4 6 12 3" xfId="34913" xr:uid="{00000000-0005-0000-0000-0000A2870000}"/>
    <cellStyle name="Output 2 4 6 12 4" xfId="34914" xr:uid="{00000000-0005-0000-0000-0000A3870000}"/>
    <cellStyle name="Output 2 4 6 12 5" xfId="34915" xr:uid="{00000000-0005-0000-0000-0000A4870000}"/>
    <cellStyle name="Output 2 4 6 13" xfId="34916" xr:uid="{00000000-0005-0000-0000-0000A5870000}"/>
    <cellStyle name="Output 2 4 6 13 2" xfId="34917" xr:uid="{00000000-0005-0000-0000-0000A6870000}"/>
    <cellStyle name="Output 2 4 6 13 3" xfId="34918" xr:uid="{00000000-0005-0000-0000-0000A7870000}"/>
    <cellStyle name="Output 2 4 6 13 4" xfId="34919" xr:uid="{00000000-0005-0000-0000-0000A8870000}"/>
    <cellStyle name="Output 2 4 6 13 5" xfId="34920" xr:uid="{00000000-0005-0000-0000-0000A9870000}"/>
    <cellStyle name="Output 2 4 6 14" xfId="34921" xr:uid="{00000000-0005-0000-0000-0000AA870000}"/>
    <cellStyle name="Output 2 4 6 14 2" xfId="34922" xr:uid="{00000000-0005-0000-0000-0000AB870000}"/>
    <cellStyle name="Output 2 4 6 14 3" xfId="34923" xr:uid="{00000000-0005-0000-0000-0000AC870000}"/>
    <cellStyle name="Output 2 4 6 14 4" xfId="34924" xr:uid="{00000000-0005-0000-0000-0000AD870000}"/>
    <cellStyle name="Output 2 4 6 14 5" xfId="34925" xr:uid="{00000000-0005-0000-0000-0000AE870000}"/>
    <cellStyle name="Output 2 4 6 15" xfId="34926" xr:uid="{00000000-0005-0000-0000-0000AF870000}"/>
    <cellStyle name="Output 2 4 6 15 2" xfId="34927" xr:uid="{00000000-0005-0000-0000-0000B0870000}"/>
    <cellStyle name="Output 2 4 6 15 3" xfId="34928" xr:uid="{00000000-0005-0000-0000-0000B1870000}"/>
    <cellStyle name="Output 2 4 6 15 4" xfId="34929" xr:uid="{00000000-0005-0000-0000-0000B2870000}"/>
    <cellStyle name="Output 2 4 6 15 5" xfId="34930" xr:uid="{00000000-0005-0000-0000-0000B3870000}"/>
    <cellStyle name="Output 2 4 6 16" xfId="34931" xr:uid="{00000000-0005-0000-0000-0000B4870000}"/>
    <cellStyle name="Output 2 4 6 16 2" xfId="34932" xr:uid="{00000000-0005-0000-0000-0000B5870000}"/>
    <cellStyle name="Output 2 4 6 16 3" xfId="34933" xr:uid="{00000000-0005-0000-0000-0000B6870000}"/>
    <cellStyle name="Output 2 4 6 16 4" xfId="34934" xr:uid="{00000000-0005-0000-0000-0000B7870000}"/>
    <cellStyle name="Output 2 4 6 16 5" xfId="34935" xr:uid="{00000000-0005-0000-0000-0000B8870000}"/>
    <cellStyle name="Output 2 4 6 17" xfId="34936" xr:uid="{00000000-0005-0000-0000-0000B9870000}"/>
    <cellStyle name="Output 2 4 6 17 2" xfId="34937" xr:uid="{00000000-0005-0000-0000-0000BA870000}"/>
    <cellStyle name="Output 2 4 6 17 3" xfId="34938" xr:uid="{00000000-0005-0000-0000-0000BB870000}"/>
    <cellStyle name="Output 2 4 6 17 4" xfId="34939" xr:uid="{00000000-0005-0000-0000-0000BC870000}"/>
    <cellStyle name="Output 2 4 6 17 5" xfId="34940" xr:uid="{00000000-0005-0000-0000-0000BD870000}"/>
    <cellStyle name="Output 2 4 6 18" xfId="34941" xr:uid="{00000000-0005-0000-0000-0000BE870000}"/>
    <cellStyle name="Output 2 4 6 18 2" xfId="34942" xr:uid="{00000000-0005-0000-0000-0000BF870000}"/>
    <cellStyle name="Output 2 4 6 18 3" xfId="34943" xr:uid="{00000000-0005-0000-0000-0000C0870000}"/>
    <cellStyle name="Output 2 4 6 18 4" xfId="34944" xr:uid="{00000000-0005-0000-0000-0000C1870000}"/>
    <cellStyle name="Output 2 4 6 18 5" xfId="34945" xr:uid="{00000000-0005-0000-0000-0000C2870000}"/>
    <cellStyle name="Output 2 4 6 19" xfId="34946" xr:uid="{00000000-0005-0000-0000-0000C3870000}"/>
    <cellStyle name="Output 2 4 6 2" xfId="34947" xr:uid="{00000000-0005-0000-0000-0000C4870000}"/>
    <cellStyle name="Output 2 4 6 2 2" xfId="34948" xr:uid="{00000000-0005-0000-0000-0000C5870000}"/>
    <cellStyle name="Output 2 4 6 2 2 2" xfId="34949" xr:uid="{00000000-0005-0000-0000-0000C6870000}"/>
    <cellStyle name="Output 2 4 6 2 2 3" xfId="34950" xr:uid="{00000000-0005-0000-0000-0000C7870000}"/>
    <cellStyle name="Output 2 4 6 2 2 4" xfId="34951" xr:uid="{00000000-0005-0000-0000-0000C8870000}"/>
    <cellStyle name="Output 2 4 6 2 2 5" xfId="34952" xr:uid="{00000000-0005-0000-0000-0000C9870000}"/>
    <cellStyle name="Output 2 4 6 2 2 6" xfId="34953" xr:uid="{00000000-0005-0000-0000-0000CA870000}"/>
    <cellStyle name="Output 2 4 6 2 2 7" xfId="34954" xr:uid="{00000000-0005-0000-0000-0000CB870000}"/>
    <cellStyle name="Output 2 4 6 2 3" xfId="34955" xr:uid="{00000000-0005-0000-0000-0000CC870000}"/>
    <cellStyle name="Output 2 4 6 2 4" xfId="34956" xr:uid="{00000000-0005-0000-0000-0000CD870000}"/>
    <cellStyle name="Output 2 4 6 2 5" xfId="34957" xr:uid="{00000000-0005-0000-0000-0000CE870000}"/>
    <cellStyle name="Output 2 4 6 3" xfId="34958" xr:uid="{00000000-0005-0000-0000-0000CF870000}"/>
    <cellStyle name="Output 2 4 6 3 2" xfId="34959" xr:uid="{00000000-0005-0000-0000-0000D0870000}"/>
    <cellStyle name="Output 2 4 6 3 2 2" xfId="34960" xr:uid="{00000000-0005-0000-0000-0000D1870000}"/>
    <cellStyle name="Output 2 4 6 3 2 3" xfId="34961" xr:uid="{00000000-0005-0000-0000-0000D2870000}"/>
    <cellStyle name="Output 2 4 6 3 2 4" xfId="34962" xr:uid="{00000000-0005-0000-0000-0000D3870000}"/>
    <cellStyle name="Output 2 4 6 3 2 5" xfId="34963" xr:uid="{00000000-0005-0000-0000-0000D4870000}"/>
    <cellStyle name="Output 2 4 6 3 2 6" xfId="34964" xr:uid="{00000000-0005-0000-0000-0000D5870000}"/>
    <cellStyle name="Output 2 4 6 3 2 7" xfId="34965" xr:uid="{00000000-0005-0000-0000-0000D6870000}"/>
    <cellStyle name="Output 2 4 6 3 3" xfId="34966" xr:uid="{00000000-0005-0000-0000-0000D7870000}"/>
    <cellStyle name="Output 2 4 6 3 4" xfId="34967" xr:uid="{00000000-0005-0000-0000-0000D8870000}"/>
    <cellStyle name="Output 2 4 6 3 5" xfId="34968" xr:uid="{00000000-0005-0000-0000-0000D9870000}"/>
    <cellStyle name="Output 2 4 6 4" xfId="34969" xr:uid="{00000000-0005-0000-0000-0000DA870000}"/>
    <cellStyle name="Output 2 4 6 4 2" xfId="34970" xr:uid="{00000000-0005-0000-0000-0000DB870000}"/>
    <cellStyle name="Output 2 4 6 4 2 2" xfId="34971" xr:uid="{00000000-0005-0000-0000-0000DC870000}"/>
    <cellStyle name="Output 2 4 6 4 2 3" xfId="34972" xr:uid="{00000000-0005-0000-0000-0000DD870000}"/>
    <cellStyle name="Output 2 4 6 4 2 4" xfId="34973" xr:uid="{00000000-0005-0000-0000-0000DE870000}"/>
    <cellStyle name="Output 2 4 6 4 2 5" xfId="34974" xr:uid="{00000000-0005-0000-0000-0000DF870000}"/>
    <cellStyle name="Output 2 4 6 4 2 6" xfId="34975" xr:uid="{00000000-0005-0000-0000-0000E0870000}"/>
    <cellStyle name="Output 2 4 6 4 2 7" xfId="34976" xr:uid="{00000000-0005-0000-0000-0000E1870000}"/>
    <cellStyle name="Output 2 4 6 4 3" xfId="34977" xr:uid="{00000000-0005-0000-0000-0000E2870000}"/>
    <cellStyle name="Output 2 4 6 4 4" xfId="34978" xr:uid="{00000000-0005-0000-0000-0000E3870000}"/>
    <cellStyle name="Output 2 4 6 4 5" xfId="34979" xr:uid="{00000000-0005-0000-0000-0000E4870000}"/>
    <cellStyle name="Output 2 4 6 5" xfId="34980" xr:uid="{00000000-0005-0000-0000-0000E5870000}"/>
    <cellStyle name="Output 2 4 6 5 2" xfId="34981" xr:uid="{00000000-0005-0000-0000-0000E6870000}"/>
    <cellStyle name="Output 2 4 6 5 3" xfId="34982" xr:uid="{00000000-0005-0000-0000-0000E7870000}"/>
    <cellStyle name="Output 2 4 6 5 4" xfId="34983" xr:uid="{00000000-0005-0000-0000-0000E8870000}"/>
    <cellStyle name="Output 2 4 6 5 5" xfId="34984" xr:uid="{00000000-0005-0000-0000-0000E9870000}"/>
    <cellStyle name="Output 2 4 6 5 6" xfId="34985" xr:uid="{00000000-0005-0000-0000-0000EA870000}"/>
    <cellStyle name="Output 2 4 6 5 7" xfId="34986" xr:uid="{00000000-0005-0000-0000-0000EB870000}"/>
    <cellStyle name="Output 2 4 6 5 8" xfId="34987" xr:uid="{00000000-0005-0000-0000-0000EC870000}"/>
    <cellStyle name="Output 2 4 6 6" xfId="34988" xr:uid="{00000000-0005-0000-0000-0000ED870000}"/>
    <cellStyle name="Output 2 4 6 6 2" xfId="34989" xr:uid="{00000000-0005-0000-0000-0000EE870000}"/>
    <cellStyle name="Output 2 4 6 6 3" xfId="34990" xr:uid="{00000000-0005-0000-0000-0000EF870000}"/>
    <cellStyle name="Output 2 4 6 6 4" xfId="34991" xr:uid="{00000000-0005-0000-0000-0000F0870000}"/>
    <cellStyle name="Output 2 4 6 6 5" xfId="34992" xr:uid="{00000000-0005-0000-0000-0000F1870000}"/>
    <cellStyle name="Output 2 4 6 6 6" xfId="34993" xr:uid="{00000000-0005-0000-0000-0000F2870000}"/>
    <cellStyle name="Output 2 4 6 6 7" xfId="34994" xr:uid="{00000000-0005-0000-0000-0000F3870000}"/>
    <cellStyle name="Output 2 4 6 7" xfId="34995" xr:uid="{00000000-0005-0000-0000-0000F4870000}"/>
    <cellStyle name="Output 2 4 6 7 2" xfId="34996" xr:uid="{00000000-0005-0000-0000-0000F5870000}"/>
    <cellStyle name="Output 2 4 6 7 3" xfId="34997" xr:uid="{00000000-0005-0000-0000-0000F6870000}"/>
    <cellStyle name="Output 2 4 6 7 4" xfId="34998" xr:uid="{00000000-0005-0000-0000-0000F7870000}"/>
    <cellStyle name="Output 2 4 6 7 5" xfId="34999" xr:uid="{00000000-0005-0000-0000-0000F8870000}"/>
    <cellStyle name="Output 2 4 6 8" xfId="35000" xr:uid="{00000000-0005-0000-0000-0000F9870000}"/>
    <cellStyle name="Output 2 4 6 8 2" xfId="35001" xr:uid="{00000000-0005-0000-0000-0000FA870000}"/>
    <cellStyle name="Output 2 4 6 8 3" xfId="35002" xr:uid="{00000000-0005-0000-0000-0000FB870000}"/>
    <cellStyle name="Output 2 4 6 8 4" xfId="35003" xr:uid="{00000000-0005-0000-0000-0000FC870000}"/>
    <cellStyle name="Output 2 4 6 8 5" xfId="35004" xr:uid="{00000000-0005-0000-0000-0000FD870000}"/>
    <cellStyle name="Output 2 4 6 9" xfId="35005" xr:uid="{00000000-0005-0000-0000-0000FE870000}"/>
    <cellStyle name="Output 2 4 6 9 2" xfId="35006" xr:uid="{00000000-0005-0000-0000-0000FF870000}"/>
    <cellStyle name="Output 2 4 6 9 3" xfId="35007" xr:uid="{00000000-0005-0000-0000-000000880000}"/>
    <cellStyle name="Output 2 4 6 9 4" xfId="35008" xr:uid="{00000000-0005-0000-0000-000001880000}"/>
    <cellStyle name="Output 2 4 6 9 5" xfId="35009" xr:uid="{00000000-0005-0000-0000-000002880000}"/>
    <cellStyle name="Output 2 4 7" xfId="35010" xr:uid="{00000000-0005-0000-0000-000003880000}"/>
    <cellStyle name="Output 2 4 7 10" xfId="35011" xr:uid="{00000000-0005-0000-0000-000004880000}"/>
    <cellStyle name="Output 2 4 7 2" xfId="35012" xr:uid="{00000000-0005-0000-0000-000005880000}"/>
    <cellStyle name="Output 2 4 7 2 2" xfId="35013" xr:uid="{00000000-0005-0000-0000-000006880000}"/>
    <cellStyle name="Output 2 4 7 2 2 2" xfId="35014" xr:uid="{00000000-0005-0000-0000-000007880000}"/>
    <cellStyle name="Output 2 4 7 2 2 3" xfId="35015" xr:uid="{00000000-0005-0000-0000-000008880000}"/>
    <cellStyle name="Output 2 4 7 2 2 4" xfId="35016" xr:uid="{00000000-0005-0000-0000-000009880000}"/>
    <cellStyle name="Output 2 4 7 2 2 5" xfId="35017" xr:uid="{00000000-0005-0000-0000-00000A880000}"/>
    <cellStyle name="Output 2 4 7 2 2 6" xfId="35018" xr:uid="{00000000-0005-0000-0000-00000B880000}"/>
    <cellStyle name="Output 2 4 7 2 2 7" xfId="35019" xr:uid="{00000000-0005-0000-0000-00000C880000}"/>
    <cellStyle name="Output 2 4 7 2 3" xfId="35020" xr:uid="{00000000-0005-0000-0000-00000D880000}"/>
    <cellStyle name="Output 2 4 7 2 4" xfId="35021" xr:uid="{00000000-0005-0000-0000-00000E880000}"/>
    <cellStyle name="Output 2 4 7 3" xfId="35022" xr:uid="{00000000-0005-0000-0000-00000F880000}"/>
    <cellStyle name="Output 2 4 7 3 2" xfId="35023" xr:uid="{00000000-0005-0000-0000-000010880000}"/>
    <cellStyle name="Output 2 4 7 3 2 2" xfId="35024" xr:uid="{00000000-0005-0000-0000-000011880000}"/>
    <cellStyle name="Output 2 4 7 3 2 3" xfId="35025" xr:uid="{00000000-0005-0000-0000-000012880000}"/>
    <cellStyle name="Output 2 4 7 3 2 4" xfId="35026" xr:uid="{00000000-0005-0000-0000-000013880000}"/>
    <cellStyle name="Output 2 4 7 3 2 5" xfId="35027" xr:uid="{00000000-0005-0000-0000-000014880000}"/>
    <cellStyle name="Output 2 4 7 3 2 6" xfId="35028" xr:uid="{00000000-0005-0000-0000-000015880000}"/>
    <cellStyle name="Output 2 4 7 3 2 7" xfId="35029" xr:uid="{00000000-0005-0000-0000-000016880000}"/>
    <cellStyle name="Output 2 4 7 3 3" xfId="35030" xr:uid="{00000000-0005-0000-0000-000017880000}"/>
    <cellStyle name="Output 2 4 7 3 4" xfId="35031" xr:uid="{00000000-0005-0000-0000-000018880000}"/>
    <cellStyle name="Output 2 4 7 4" xfId="35032" xr:uid="{00000000-0005-0000-0000-000019880000}"/>
    <cellStyle name="Output 2 4 7 4 2" xfId="35033" xr:uid="{00000000-0005-0000-0000-00001A880000}"/>
    <cellStyle name="Output 2 4 7 4 2 2" xfId="35034" xr:uid="{00000000-0005-0000-0000-00001B880000}"/>
    <cellStyle name="Output 2 4 7 4 2 3" xfId="35035" xr:uid="{00000000-0005-0000-0000-00001C880000}"/>
    <cellStyle name="Output 2 4 7 4 2 4" xfId="35036" xr:uid="{00000000-0005-0000-0000-00001D880000}"/>
    <cellStyle name="Output 2 4 7 4 2 5" xfId="35037" xr:uid="{00000000-0005-0000-0000-00001E880000}"/>
    <cellStyle name="Output 2 4 7 4 2 6" xfId="35038" xr:uid="{00000000-0005-0000-0000-00001F880000}"/>
    <cellStyle name="Output 2 4 7 4 2 7" xfId="35039" xr:uid="{00000000-0005-0000-0000-000020880000}"/>
    <cellStyle name="Output 2 4 7 4 3" xfId="35040" xr:uid="{00000000-0005-0000-0000-000021880000}"/>
    <cellStyle name="Output 2 4 7 4 4" xfId="35041" xr:uid="{00000000-0005-0000-0000-000022880000}"/>
    <cellStyle name="Output 2 4 7 5" xfId="35042" xr:uid="{00000000-0005-0000-0000-000023880000}"/>
    <cellStyle name="Output 2 4 7 5 2" xfId="35043" xr:uid="{00000000-0005-0000-0000-000024880000}"/>
    <cellStyle name="Output 2 4 7 5 3" xfId="35044" xr:uid="{00000000-0005-0000-0000-000025880000}"/>
    <cellStyle name="Output 2 4 7 5 4" xfId="35045" xr:uid="{00000000-0005-0000-0000-000026880000}"/>
    <cellStyle name="Output 2 4 7 5 5" xfId="35046" xr:uid="{00000000-0005-0000-0000-000027880000}"/>
    <cellStyle name="Output 2 4 7 5 6" xfId="35047" xr:uid="{00000000-0005-0000-0000-000028880000}"/>
    <cellStyle name="Output 2 4 7 5 7" xfId="35048" xr:uid="{00000000-0005-0000-0000-000029880000}"/>
    <cellStyle name="Output 2 4 7 5 8" xfId="35049" xr:uid="{00000000-0005-0000-0000-00002A880000}"/>
    <cellStyle name="Output 2 4 7 6" xfId="35050" xr:uid="{00000000-0005-0000-0000-00002B880000}"/>
    <cellStyle name="Output 2 4 7 6 2" xfId="35051" xr:uid="{00000000-0005-0000-0000-00002C880000}"/>
    <cellStyle name="Output 2 4 7 6 3" xfId="35052" xr:uid="{00000000-0005-0000-0000-00002D880000}"/>
    <cellStyle name="Output 2 4 7 6 4" xfId="35053" xr:uid="{00000000-0005-0000-0000-00002E880000}"/>
    <cellStyle name="Output 2 4 7 6 5" xfId="35054" xr:uid="{00000000-0005-0000-0000-00002F880000}"/>
    <cellStyle name="Output 2 4 7 6 6" xfId="35055" xr:uid="{00000000-0005-0000-0000-000030880000}"/>
    <cellStyle name="Output 2 4 7 6 7" xfId="35056" xr:uid="{00000000-0005-0000-0000-000031880000}"/>
    <cellStyle name="Output 2 4 7 7" xfId="35057" xr:uid="{00000000-0005-0000-0000-000032880000}"/>
    <cellStyle name="Output 2 4 7 8" xfId="35058" xr:uid="{00000000-0005-0000-0000-000033880000}"/>
    <cellStyle name="Output 2 4 7 9" xfId="35059" xr:uid="{00000000-0005-0000-0000-000034880000}"/>
    <cellStyle name="Output 2 4 8" xfId="35060" xr:uid="{00000000-0005-0000-0000-000035880000}"/>
    <cellStyle name="Output 2 4 8 2" xfId="35061" xr:uid="{00000000-0005-0000-0000-000036880000}"/>
    <cellStyle name="Output 2 4 8 2 2" xfId="35062" xr:uid="{00000000-0005-0000-0000-000037880000}"/>
    <cellStyle name="Output 2 4 8 2 3" xfId="35063" xr:uid="{00000000-0005-0000-0000-000038880000}"/>
    <cellStyle name="Output 2 4 8 2 4" xfId="35064" xr:uid="{00000000-0005-0000-0000-000039880000}"/>
    <cellStyle name="Output 2 4 8 2 5" xfId="35065" xr:uid="{00000000-0005-0000-0000-00003A880000}"/>
    <cellStyle name="Output 2 4 8 2 6" xfId="35066" xr:uid="{00000000-0005-0000-0000-00003B880000}"/>
    <cellStyle name="Output 2 4 8 2 7" xfId="35067" xr:uid="{00000000-0005-0000-0000-00003C880000}"/>
    <cellStyle name="Output 2 4 8 3" xfId="35068" xr:uid="{00000000-0005-0000-0000-00003D880000}"/>
    <cellStyle name="Output 2 4 8 4" xfId="35069" xr:uid="{00000000-0005-0000-0000-00003E880000}"/>
    <cellStyle name="Output 2 4 8 5" xfId="35070" xr:uid="{00000000-0005-0000-0000-00003F880000}"/>
    <cellStyle name="Output 2 4 9" xfId="35071" xr:uid="{00000000-0005-0000-0000-000040880000}"/>
    <cellStyle name="Output 2 4 9 2" xfId="35072" xr:uid="{00000000-0005-0000-0000-000041880000}"/>
    <cellStyle name="Output 2 4 9 2 2" xfId="35073" xr:uid="{00000000-0005-0000-0000-000042880000}"/>
    <cellStyle name="Output 2 4 9 2 3" xfId="35074" xr:uid="{00000000-0005-0000-0000-000043880000}"/>
    <cellStyle name="Output 2 4 9 2 4" xfId="35075" xr:uid="{00000000-0005-0000-0000-000044880000}"/>
    <cellStyle name="Output 2 4 9 2 5" xfId="35076" xr:uid="{00000000-0005-0000-0000-000045880000}"/>
    <cellStyle name="Output 2 4 9 2 6" xfId="35077" xr:uid="{00000000-0005-0000-0000-000046880000}"/>
    <cellStyle name="Output 2 4 9 2 7" xfId="35078" xr:uid="{00000000-0005-0000-0000-000047880000}"/>
    <cellStyle name="Output 2 4 9 3" xfId="35079" xr:uid="{00000000-0005-0000-0000-000048880000}"/>
    <cellStyle name="Output 2 4 9 4" xfId="35080" xr:uid="{00000000-0005-0000-0000-000049880000}"/>
    <cellStyle name="Output 2 4 9 5" xfId="35081" xr:uid="{00000000-0005-0000-0000-00004A880000}"/>
    <cellStyle name="Output 2 5" xfId="35082" xr:uid="{00000000-0005-0000-0000-00004B880000}"/>
    <cellStyle name="Output 2 5 10" xfId="35083" xr:uid="{00000000-0005-0000-0000-00004C880000}"/>
    <cellStyle name="Output 2 5 10 2" xfId="35084" xr:uid="{00000000-0005-0000-0000-00004D880000}"/>
    <cellStyle name="Output 2 5 10 2 2" xfId="35085" xr:uid="{00000000-0005-0000-0000-00004E880000}"/>
    <cellStyle name="Output 2 5 10 2 3" xfId="35086" xr:uid="{00000000-0005-0000-0000-00004F880000}"/>
    <cellStyle name="Output 2 5 10 2 4" xfId="35087" xr:uid="{00000000-0005-0000-0000-000050880000}"/>
    <cellStyle name="Output 2 5 10 2 5" xfId="35088" xr:uid="{00000000-0005-0000-0000-000051880000}"/>
    <cellStyle name="Output 2 5 10 2 6" xfId="35089" xr:uid="{00000000-0005-0000-0000-000052880000}"/>
    <cellStyle name="Output 2 5 10 2 7" xfId="35090" xr:uid="{00000000-0005-0000-0000-000053880000}"/>
    <cellStyle name="Output 2 5 10 3" xfId="35091" xr:uid="{00000000-0005-0000-0000-000054880000}"/>
    <cellStyle name="Output 2 5 10 4" xfId="35092" xr:uid="{00000000-0005-0000-0000-000055880000}"/>
    <cellStyle name="Output 2 5 10 5" xfId="35093" xr:uid="{00000000-0005-0000-0000-000056880000}"/>
    <cellStyle name="Output 2 5 11" xfId="35094" xr:uid="{00000000-0005-0000-0000-000057880000}"/>
    <cellStyle name="Output 2 5 11 2" xfId="35095" xr:uid="{00000000-0005-0000-0000-000058880000}"/>
    <cellStyle name="Output 2 5 11 2 2" xfId="35096" xr:uid="{00000000-0005-0000-0000-000059880000}"/>
    <cellStyle name="Output 2 5 11 2 3" xfId="35097" xr:uid="{00000000-0005-0000-0000-00005A880000}"/>
    <cellStyle name="Output 2 5 11 2 4" xfId="35098" xr:uid="{00000000-0005-0000-0000-00005B880000}"/>
    <cellStyle name="Output 2 5 11 2 5" xfId="35099" xr:uid="{00000000-0005-0000-0000-00005C880000}"/>
    <cellStyle name="Output 2 5 11 2 6" xfId="35100" xr:uid="{00000000-0005-0000-0000-00005D880000}"/>
    <cellStyle name="Output 2 5 11 2 7" xfId="35101" xr:uid="{00000000-0005-0000-0000-00005E880000}"/>
    <cellStyle name="Output 2 5 11 3" xfId="35102" xr:uid="{00000000-0005-0000-0000-00005F880000}"/>
    <cellStyle name="Output 2 5 11 4" xfId="35103" xr:uid="{00000000-0005-0000-0000-000060880000}"/>
    <cellStyle name="Output 2 5 11 5" xfId="35104" xr:uid="{00000000-0005-0000-0000-000061880000}"/>
    <cellStyle name="Output 2 5 12" xfId="35105" xr:uid="{00000000-0005-0000-0000-000062880000}"/>
    <cellStyle name="Output 2 5 12 2" xfId="35106" xr:uid="{00000000-0005-0000-0000-000063880000}"/>
    <cellStyle name="Output 2 5 12 3" xfId="35107" xr:uid="{00000000-0005-0000-0000-000064880000}"/>
    <cellStyle name="Output 2 5 12 4" xfId="35108" xr:uid="{00000000-0005-0000-0000-000065880000}"/>
    <cellStyle name="Output 2 5 12 5" xfId="35109" xr:uid="{00000000-0005-0000-0000-000066880000}"/>
    <cellStyle name="Output 2 5 12 6" xfId="35110" xr:uid="{00000000-0005-0000-0000-000067880000}"/>
    <cellStyle name="Output 2 5 12 7" xfId="35111" xr:uid="{00000000-0005-0000-0000-000068880000}"/>
    <cellStyle name="Output 2 5 12 8" xfId="35112" xr:uid="{00000000-0005-0000-0000-000069880000}"/>
    <cellStyle name="Output 2 5 13" xfId="35113" xr:uid="{00000000-0005-0000-0000-00006A880000}"/>
    <cellStyle name="Output 2 5 13 2" xfId="35114" xr:uid="{00000000-0005-0000-0000-00006B880000}"/>
    <cellStyle name="Output 2 5 13 3" xfId="35115" xr:uid="{00000000-0005-0000-0000-00006C880000}"/>
    <cellStyle name="Output 2 5 13 4" xfId="35116" xr:uid="{00000000-0005-0000-0000-00006D880000}"/>
    <cellStyle name="Output 2 5 13 5" xfId="35117" xr:uid="{00000000-0005-0000-0000-00006E880000}"/>
    <cellStyle name="Output 2 5 13 6" xfId="35118" xr:uid="{00000000-0005-0000-0000-00006F880000}"/>
    <cellStyle name="Output 2 5 13 7" xfId="35119" xr:uid="{00000000-0005-0000-0000-000070880000}"/>
    <cellStyle name="Output 2 5 14" xfId="35120" xr:uid="{00000000-0005-0000-0000-000071880000}"/>
    <cellStyle name="Output 2 5 14 2" xfId="35121" xr:uid="{00000000-0005-0000-0000-000072880000}"/>
    <cellStyle name="Output 2 5 14 3" xfId="35122" xr:uid="{00000000-0005-0000-0000-000073880000}"/>
    <cellStyle name="Output 2 5 14 4" xfId="35123" xr:uid="{00000000-0005-0000-0000-000074880000}"/>
    <cellStyle name="Output 2 5 14 5" xfId="35124" xr:uid="{00000000-0005-0000-0000-000075880000}"/>
    <cellStyle name="Output 2 5 15" xfId="35125" xr:uid="{00000000-0005-0000-0000-000076880000}"/>
    <cellStyle name="Output 2 5 15 2" xfId="35126" xr:uid="{00000000-0005-0000-0000-000077880000}"/>
    <cellStyle name="Output 2 5 15 3" xfId="35127" xr:uid="{00000000-0005-0000-0000-000078880000}"/>
    <cellStyle name="Output 2 5 15 4" xfId="35128" xr:uid="{00000000-0005-0000-0000-000079880000}"/>
    <cellStyle name="Output 2 5 15 5" xfId="35129" xr:uid="{00000000-0005-0000-0000-00007A880000}"/>
    <cellStyle name="Output 2 5 16" xfId="35130" xr:uid="{00000000-0005-0000-0000-00007B880000}"/>
    <cellStyle name="Output 2 5 16 2" xfId="35131" xr:uid="{00000000-0005-0000-0000-00007C880000}"/>
    <cellStyle name="Output 2 5 16 3" xfId="35132" xr:uid="{00000000-0005-0000-0000-00007D880000}"/>
    <cellStyle name="Output 2 5 16 4" xfId="35133" xr:uid="{00000000-0005-0000-0000-00007E880000}"/>
    <cellStyle name="Output 2 5 16 5" xfId="35134" xr:uid="{00000000-0005-0000-0000-00007F880000}"/>
    <cellStyle name="Output 2 5 17" xfId="35135" xr:uid="{00000000-0005-0000-0000-000080880000}"/>
    <cellStyle name="Output 2 5 17 2" xfId="35136" xr:uid="{00000000-0005-0000-0000-000081880000}"/>
    <cellStyle name="Output 2 5 17 3" xfId="35137" xr:uid="{00000000-0005-0000-0000-000082880000}"/>
    <cellStyle name="Output 2 5 17 4" xfId="35138" xr:uid="{00000000-0005-0000-0000-000083880000}"/>
    <cellStyle name="Output 2 5 17 5" xfId="35139" xr:uid="{00000000-0005-0000-0000-000084880000}"/>
    <cellStyle name="Output 2 5 18" xfId="35140" xr:uid="{00000000-0005-0000-0000-000085880000}"/>
    <cellStyle name="Output 2 5 18 2" xfId="35141" xr:uid="{00000000-0005-0000-0000-000086880000}"/>
    <cellStyle name="Output 2 5 18 3" xfId="35142" xr:uid="{00000000-0005-0000-0000-000087880000}"/>
    <cellStyle name="Output 2 5 18 4" xfId="35143" xr:uid="{00000000-0005-0000-0000-000088880000}"/>
    <cellStyle name="Output 2 5 18 5" xfId="35144" xr:uid="{00000000-0005-0000-0000-000089880000}"/>
    <cellStyle name="Output 2 5 19" xfId="35145" xr:uid="{00000000-0005-0000-0000-00008A880000}"/>
    <cellStyle name="Output 2 5 19 2" xfId="35146" xr:uid="{00000000-0005-0000-0000-00008B880000}"/>
    <cellStyle name="Output 2 5 19 3" xfId="35147" xr:uid="{00000000-0005-0000-0000-00008C880000}"/>
    <cellStyle name="Output 2 5 19 4" xfId="35148" xr:uid="{00000000-0005-0000-0000-00008D880000}"/>
    <cellStyle name="Output 2 5 19 5" xfId="35149" xr:uid="{00000000-0005-0000-0000-00008E880000}"/>
    <cellStyle name="Output 2 5 2" xfId="35150" xr:uid="{00000000-0005-0000-0000-00008F880000}"/>
    <cellStyle name="Output 2 5 2 10" xfId="35151" xr:uid="{00000000-0005-0000-0000-000090880000}"/>
    <cellStyle name="Output 2 5 2 10 2" xfId="35152" xr:uid="{00000000-0005-0000-0000-000091880000}"/>
    <cellStyle name="Output 2 5 2 10 3" xfId="35153" xr:uid="{00000000-0005-0000-0000-000092880000}"/>
    <cellStyle name="Output 2 5 2 10 4" xfId="35154" xr:uid="{00000000-0005-0000-0000-000093880000}"/>
    <cellStyle name="Output 2 5 2 10 5" xfId="35155" xr:uid="{00000000-0005-0000-0000-000094880000}"/>
    <cellStyle name="Output 2 5 2 10 6" xfId="35156" xr:uid="{00000000-0005-0000-0000-000095880000}"/>
    <cellStyle name="Output 2 5 2 10 7" xfId="35157" xr:uid="{00000000-0005-0000-0000-000096880000}"/>
    <cellStyle name="Output 2 5 2 10 8" xfId="35158" xr:uid="{00000000-0005-0000-0000-000097880000}"/>
    <cellStyle name="Output 2 5 2 11" xfId="35159" xr:uid="{00000000-0005-0000-0000-000098880000}"/>
    <cellStyle name="Output 2 5 2 11 2" xfId="35160" xr:uid="{00000000-0005-0000-0000-000099880000}"/>
    <cellStyle name="Output 2 5 2 11 3" xfId="35161" xr:uid="{00000000-0005-0000-0000-00009A880000}"/>
    <cellStyle name="Output 2 5 2 11 4" xfId="35162" xr:uid="{00000000-0005-0000-0000-00009B880000}"/>
    <cellStyle name="Output 2 5 2 11 5" xfId="35163" xr:uid="{00000000-0005-0000-0000-00009C880000}"/>
    <cellStyle name="Output 2 5 2 11 6" xfId="35164" xr:uid="{00000000-0005-0000-0000-00009D880000}"/>
    <cellStyle name="Output 2 5 2 11 7" xfId="35165" xr:uid="{00000000-0005-0000-0000-00009E880000}"/>
    <cellStyle name="Output 2 5 2 12" xfId="35166" xr:uid="{00000000-0005-0000-0000-00009F880000}"/>
    <cellStyle name="Output 2 5 2 12 2" xfId="35167" xr:uid="{00000000-0005-0000-0000-0000A0880000}"/>
    <cellStyle name="Output 2 5 2 12 3" xfId="35168" xr:uid="{00000000-0005-0000-0000-0000A1880000}"/>
    <cellStyle name="Output 2 5 2 12 4" xfId="35169" xr:uid="{00000000-0005-0000-0000-0000A2880000}"/>
    <cellStyle name="Output 2 5 2 12 5" xfId="35170" xr:uid="{00000000-0005-0000-0000-0000A3880000}"/>
    <cellStyle name="Output 2 5 2 13" xfId="35171" xr:uid="{00000000-0005-0000-0000-0000A4880000}"/>
    <cellStyle name="Output 2 5 2 13 2" xfId="35172" xr:uid="{00000000-0005-0000-0000-0000A5880000}"/>
    <cellStyle name="Output 2 5 2 13 3" xfId="35173" xr:uid="{00000000-0005-0000-0000-0000A6880000}"/>
    <cellStyle name="Output 2 5 2 13 4" xfId="35174" xr:uid="{00000000-0005-0000-0000-0000A7880000}"/>
    <cellStyle name="Output 2 5 2 13 5" xfId="35175" xr:uid="{00000000-0005-0000-0000-0000A8880000}"/>
    <cellStyle name="Output 2 5 2 14" xfId="35176" xr:uid="{00000000-0005-0000-0000-0000A9880000}"/>
    <cellStyle name="Output 2 5 2 14 2" xfId="35177" xr:uid="{00000000-0005-0000-0000-0000AA880000}"/>
    <cellStyle name="Output 2 5 2 14 3" xfId="35178" xr:uid="{00000000-0005-0000-0000-0000AB880000}"/>
    <cellStyle name="Output 2 5 2 14 4" xfId="35179" xr:uid="{00000000-0005-0000-0000-0000AC880000}"/>
    <cellStyle name="Output 2 5 2 14 5" xfId="35180" xr:uid="{00000000-0005-0000-0000-0000AD880000}"/>
    <cellStyle name="Output 2 5 2 15" xfId="35181" xr:uid="{00000000-0005-0000-0000-0000AE880000}"/>
    <cellStyle name="Output 2 5 2 15 2" xfId="35182" xr:uid="{00000000-0005-0000-0000-0000AF880000}"/>
    <cellStyle name="Output 2 5 2 15 3" xfId="35183" xr:uid="{00000000-0005-0000-0000-0000B0880000}"/>
    <cellStyle name="Output 2 5 2 15 4" xfId="35184" xr:uid="{00000000-0005-0000-0000-0000B1880000}"/>
    <cellStyle name="Output 2 5 2 15 5" xfId="35185" xr:uid="{00000000-0005-0000-0000-0000B2880000}"/>
    <cellStyle name="Output 2 5 2 16" xfId="35186" xr:uid="{00000000-0005-0000-0000-0000B3880000}"/>
    <cellStyle name="Output 2 5 2 16 2" xfId="35187" xr:uid="{00000000-0005-0000-0000-0000B4880000}"/>
    <cellStyle name="Output 2 5 2 16 3" xfId="35188" xr:uid="{00000000-0005-0000-0000-0000B5880000}"/>
    <cellStyle name="Output 2 5 2 16 4" xfId="35189" xr:uid="{00000000-0005-0000-0000-0000B6880000}"/>
    <cellStyle name="Output 2 5 2 16 5" xfId="35190" xr:uid="{00000000-0005-0000-0000-0000B7880000}"/>
    <cellStyle name="Output 2 5 2 17" xfId="35191" xr:uid="{00000000-0005-0000-0000-0000B8880000}"/>
    <cellStyle name="Output 2 5 2 17 2" xfId="35192" xr:uid="{00000000-0005-0000-0000-0000B9880000}"/>
    <cellStyle name="Output 2 5 2 17 3" xfId="35193" xr:uid="{00000000-0005-0000-0000-0000BA880000}"/>
    <cellStyle name="Output 2 5 2 17 4" xfId="35194" xr:uid="{00000000-0005-0000-0000-0000BB880000}"/>
    <cellStyle name="Output 2 5 2 17 5" xfId="35195" xr:uid="{00000000-0005-0000-0000-0000BC880000}"/>
    <cellStyle name="Output 2 5 2 18" xfId="35196" xr:uid="{00000000-0005-0000-0000-0000BD880000}"/>
    <cellStyle name="Output 2 5 2 2" xfId="35197" xr:uid="{00000000-0005-0000-0000-0000BE880000}"/>
    <cellStyle name="Output 2 5 2 2 10" xfId="35198" xr:uid="{00000000-0005-0000-0000-0000BF880000}"/>
    <cellStyle name="Output 2 5 2 2 10 2" xfId="35199" xr:uid="{00000000-0005-0000-0000-0000C0880000}"/>
    <cellStyle name="Output 2 5 2 2 10 3" xfId="35200" xr:uid="{00000000-0005-0000-0000-0000C1880000}"/>
    <cellStyle name="Output 2 5 2 2 10 4" xfId="35201" xr:uid="{00000000-0005-0000-0000-0000C2880000}"/>
    <cellStyle name="Output 2 5 2 2 10 5" xfId="35202" xr:uid="{00000000-0005-0000-0000-0000C3880000}"/>
    <cellStyle name="Output 2 5 2 2 11" xfId="35203" xr:uid="{00000000-0005-0000-0000-0000C4880000}"/>
    <cellStyle name="Output 2 5 2 2 11 2" xfId="35204" xr:uid="{00000000-0005-0000-0000-0000C5880000}"/>
    <cellStyle name="Output 2 5 2 2 11 3" xfId="35205" xr:uid="{00000000-0005-0000-0000-0000C6880000}"/>
    <cellStyle name="Output 2 5 2 2 11 4" xfId="35206" xr:uid="{00000000-0005-0000-0000-0000C7880000}"/>
    <cellStyle name="Output 2 5 2 2 11 5" xfId="35207" xr:uid="{00000000-0005-0000-0000-0000C8880000}"/>
    <cellStyle name="Output 2 5 2 2 12" xfId="35208" xr:uid="{00000000-0005-0000-0000-0000C9880000}"/>
    <cellStyle name="Output 2 5 2 2 12 2" xfId="35209" xr:uid="{00000000-0005-0000-0000-0000CA880000}"/>
    <cellStyle name="Output 2 5 2 2 12 3" xfId="35210" xr:uid="{00000000-0005-0000-0000-0000CB880000}"/>
    <cellStyle name="Output 2 5 2 2 12 4" xfId="35211" xr:uid="{00000000-0005-0000-0000-0000CC880000}"/>
    <cellStyle name="Output 2 5 2 2 12 5" xfId="35212" xr:uid="{00000000-0005-0000-0000-0000CD880000}"/>
    <cellStyle name="Output 2 5 2 2 13" xfId="35213" xr:uid="{00000000-0005-0000-0000-0000CE880000}"/>
    <cellStyle name="Output 2 5 2 2 13 2" xfId="35214" xr:uid="{00000000-0005-0000-0000-0000CF880000}"/>
    <cellStyle name="Output 2 5 2 2 13 3" xfId="35215" xr:uid="{00000000-0005-0000-0000-0000D0880000}"/>
    <cellStyle name="Output 2 5 2 2 13 4" xfId="35216" xr:uid="{00000000-0005-0000-0000-0000D1880000}"/>
    <cellStyle name="Output 2 5 2 2 13 5" xfId="35217" xr:uid="{00000000-0005-0000-0000-0000D2880000}"/>
    <cellStyle name="Output 2 5 2 2 14" xfId="35218" xr:uid="{00000000-0005-0000-0000-0000D3880000}"/>
    <cellStyle name="Output 2 5 2 2 14 2" xfId="35219" xr:uid="{00000000-0005-0000-0000-0000D4880000}"/>
    <cellStyle name="Output 2 5 2 2 14 3" xfId="35220" xr:uid="{00000000-0005-0000-0000-0000D5880000}"/>
    <cellStyle name="Output 2 5 2 2 14 4" xfId="35221" xr:uid="{00000000-0005-0000-0000-0000D6880000}"/>
    <cellStyle name="Output 2 5 2 2 14 5" xfId="35222" xr:uid="{00000000-0005-0000-0000-0000D7880000}"/>
    <cellStyle name="Output 2 5 2 2 15" xfId="35223" xr:uid="{00000000-0005-0000-0000-0000D8880000}"/>
    <cellStyle name="Output 2 5 2 2 15 2" xfId="35224" xr:uid="{00000000-0005-0000-0000-0000D9880000}"/>
    <cellStyle name="Output 2 5 2 2 15 3" xfId="35225" xr:uid="{00000000-0005-0000-0000-0000DA880000}"/>
    <cellStyle name="Output 2 5 2 2 15 4" xfId="35226" xr:uid="{00000000-0005-0000-0000-0000DB880000}"/>
    <cellStyle name="Output 2 5 2 2 15 5" xfId="35227" xr:uid="{00000000-0005-0000-0000-0000DC880000}"/>
    <cellStyle name="Output 2 5 2 2 16" xfId="35228" xr:uid="{00000000-0005-0000-0000-0000DD880000}"/>
    <cellStyle name="Output 2 5 2 2 16 2" xfId="35229" xr:uid="{00000000-0005-0000-0000-0000DE880000}"/>
    <cellStyle name="Output 2 5 2 2 16 3" xfId="35230" xr:uid="{00000000-0005-0000-0000-0000DF880000}"/>
    <cellStyle name="Output 2 5 2 2 16 4" xfId="35231" xr:uid="{00000000-0005-0000-0000-0000E0880000}"/>
    <cellStyle name="Output 2 5 2 2 16 5" xfId="35232" xr:uid="{00000000-0005-0000-0000-0000E1880000}"/>
    <cellStyle name="Output 2 5 2 2 17" xfId="35233" xr:uid="{00000000-0005-0000-0000-0000E2880000}"/>
    <cellStyle name="Output 2 5 2 2 17 2" xfId="35234" xr:uid="{00000000-0005-0000-0000-0000E3880000}"/>
    <cellStyle name="Output 2 5 2 2 17 3" xfId="35235" xr:uid="{00000000-0005-0000-0000-0000E4880000}"/>
    <cellStyle name="Output 2 5 2 2 17 4" xfId="35236" xr:uid="{00000000-0005-0000-0000-0000E5880000}"/>
    <cellStyle name="Output 2 5 2 2 17 5" xfId="35237" xr:uid="{00000000-0005-0000-0000-0000E6880000}"/>
    <cellStyle name="Output 2 5 2 2 18" xfId="35238" xr:uid="{00000000-0005-0000-0000-0000E7880000}"/>
    <cellStyle name="Output 2 5 2 2 18 2" xfId="35239" xr:uid="{00000000-0005-0000-0000-0000E8880000}"/>
    <cellStyle name="Output 2 5 2 2 18 3" xfId="35240" xr:uid="{00000000-0005-0000-0000-0000E9880000}"/>
    <cellStyle name="Output 2 5 2 2 18 4" xfId="35241" xr:uid="{00000000-0005-0000-0000-0000EA880000}"/>
    <cellStyle name="Output 2 5 2 2 18 5" xfId="35242" xr:uid="{00000000-0005-0000-0000-0000EB880000}"/>
    <cellStyle name="Output 2 5 2 2 19" xfId="35243" xr:uid="{00000000-0005-0000-0000-0000EC880000}"/>
    <cellStyle name="Output 2 5 2 2 2" xfId="35244" xr:uid="{00000000-0005-0000-0000-0000ED880000}"/>
    <cellStyle name="Output 2 5 2 2 2 10" xfId="35245" xr:uid="{00000000-0005-0000-0000-0000EE880000}"/>
    <cellStyle name="Output 2 5 2 2 2 10 2" xfId="35246" xr:uid="{00000000-0005-0000-0000-0000EF880000}"/>
    <cellStyle name="Output 2 5 2 2 2 10 3" xfId="35247" xr:uid="{00000000-0005-0000-0000-0000F0880000}"/>
    <cellStyle name="Output 2 5 2 2 2 10 4" xfId="35248" xr:uid="{00000000-0005-0000-0000-0000F1880000}"/>
    <cellStyle name="Output 2 5 2 2 2 10 5" xfId="35249" xr:uid="{00000000-0005-0000-0000-0000F2880000}"/>
    <cellStyle name="Output 2 5 2 2 2 11" xfId="35250" xr:uid="{00000000-0005-0000-0000-0000F3880000}"/>
    <cellStyle name="Output 2 5 2 2 2 11 2" xfId="35251" xr:uid="{00000000-0005-0000-0000-0000F4880000}"/>
    <cellStyle name="Output 2 5 2 2 2 11 3" xfId="35252" xr:uid="{00000000-0005-0000-0000-0000F5880000}"/>
    <cellStyle name="Output 2 5 2 2 2 11 4" xfId="35253" xr:uid="{00000000-0005-0000-0000-0000F6880000}"/>
    <cellStyle name="Output 2 5 2 2 2 11 5" xfId="35254" xr:uid="{00000000-0005-0000-0000-0000F7880000}"/>
    <cellStyle name="Output 2 5 2 2 2 12" xfId="35255" xr:uid="{00000000-0005-0000-0000-0000F8880000}"/>
    <cellStyle name="Output 2 5 2 2 2 12 2" xfId="35256" xr:uid="{00000000-0005-0000-0000-0000F9880000}"/>
    <cellStyle name="Output 2 5 2 2 2 12 3" xfId="35257" xr:uid="{00000000-0005-0000-0000-0000FA880000}"/>
    <cellStyle name="Output 2 5 2 2 2 12 4" xfId="35258" xr:uid="{00000000-0005-0000-0000-0000FB880000}"/>
    <cellStyle name="Output 2 5 2 2 2 12 5" xfId="35259" xr:uid="{00000000-0005-0000-0000-0000FC880000}"/>
    <cellStyle name="Output 2 5 2 2 2 13" xfId="35260" xr:uid="{00000000-0005-0000-0000-0000FD880000}"/>
    <cellStyle name="Output 2 5 2 2 2 13 2" xfId="35261" xr:uid="{00000000-0005-0000-0000-0000FE880000}"/>
    <cellStyle name="Output 2 5 2 2 2 13 3" xfId="35262" xr:uid="{00000000-0005-0000-0000-0000FF880000}"/>
    <cellStyle name="Output 2 5 2 2 2 13 4" xfId="35263" xr:uid="{00000000-0005-0000-0000-000000890000}"/>
    <cellStyle name="Output 2 5 2 2 2 13 5" xfId="35264" xr:uid="{00000000-0005-0000-0000-000001890000}"/>
    <cellStyle name="Output 2 5 2 2 2 14" xfId="35265" xr:uid="{00000000-0005-0000-0000-000002890000}"/>
    <cellStyle name="Output 2 5 2 2 2 14 2" xfId="35266" xr:uid="{00000000-0005-0000-0000-000003890000}"/>
    <cellStyle name="Output 2 5 2 2 2 14 3" xfId="35267" xr:uid="{00000000-0005-0000-0000-000004890000}"/>
    <cellStyle name="Output 2 5 2 2 2 14 4" xfId="35268" xr:uid="{00000000-0005-0000-0000-000005890000}"/>
    <cellStyle name="Output 2 5 2 2 2 14 5" xfId="35269" xr:uid="{00000000-0005-0000-0000-000006890000}"/>
    <cellStyle name="Output 2 5 2 2 2 15" xfId="35270" xr:uid="{00000000-0005-0000-0000-000007890000}"/>
    <cellStyle name="Output 2 5 2 2 2 15 2" xfId="35271" xr:uid="{00000000-0005-0000-0000-000008890000}"/>
    <cellStyle name="Output 2 5 2 2 2 15 3" xfId="35272" xr:uid="{00000000-0005-0000-0000-000009890000}"/>
    <cellStyle name="Output 2 5 2 2 2 15 4" xfId="35273" xr:uid="{00000000-0005-0000-0000-00000A890000}"/>
    <cellStyle name="Output 2 5 2 2 2 15 5" xfId="35274" xr:uid="{00000000-0005-0000-0000-00000B890000}"/>
    <cellStyle name="Output 2 5 2 2 2 16" xfId="35275" xr:uid="{00000000-0005-0000-0000-00000C890000}"/>
    <cellStyle name="Output 2 5 2 2 2 16 2" xfId="35276" xr:uid="{00000000-0005-0000-0000-00000D890000}"/>
    <cellStyle name="Output 2 5 2 2 2 16 3" xfId="35277" xr:uid="{00000000-0005-0000-0000-00000E890000}"/>
    <cellStyle name="Output 2 5 2 2 2 16 4" xfId="35278" xr:uid="{00000000-0005-0000-0000-00000F890000}"/>
    <cellStyle name="Output 2 5 2 2 2 16 5" xfId="35279" xr:uid="{00000000-0005-0000-0000-000010890000}"/>
    <cellStyle name="Output 2 5 2 2 2 17" xfId="35280" xr:uid="{00000000-0005-0000-0000-000011890000}"/>
    <cellStyle name="Output 2 5 2 2 2 17 2" xfId="35281" xr:uid="{00000000-0005-0000-0000-000012890000}"/>
    <cellStyle name="Output 2 5 2 2 2 17 3" xfId="35282" xr:uid="{00000000-0005-0000-0000-000013890000}"/>
    <cellStyle name="Output 2 5 2 2 2 17 4" xfId="35283" xr:uid="{00000000-0005-0000-0000-000014890000}"/>
    <cellStyle name="Output 2 5 2 2 2 17 5" xfId="35284" xr:uid="{00000000-0005-0000-0000-000015890000}"/>
    <cellStyle name="Output 2 5 2 2 2 18" xfId="35285" xr:uid="{00000000-0005-0000-0000-000016890000}"/>
    <cellStyle name="Output 2 5 2 2 2 18 2" xfId="35286" xr:uid="{00000000-0005-0000-0000-000017890000}"/>
    <cellStyle name="Output 2 5 2 2 2 18 3" xfId="35287" xr:uid="{00000000-0005-0000-0000-000018890000}"/>
    <cellStyle name="Output 2 5 2 2 2 18 4" xfId="35288" xr:uid="{00000000-0005-0000-0000-000019890000}"/>
    <cellStyle name="Output 2 5 2 2 2 18 5" xfId="35289" xr:uid="{00000000-0005-0000-0000-00001A890000}"/>
    <cellStyle name="Output 2 5 2 2 2 19" xfId="35290" xr:uid="{00000000-0005-0000-0000-00001B890000}"/>
    <cellStyle name="Output 2 5 2 2 2 2" xfId="35291" xr:uid="{00000000-0005-0000-0000-00001C890000}"/>
    <cellStyle name="Output 2 5 2 2 2 2 2" xfId="35292" xr:uid="{00000000-0005-0000-0000-00001D890000}"/>
    <cellStyle name="Output 2 5 2 2 2 2 2 2" xfId="35293" xr:uid="{00000000-0005-0000-0000-00001E890000}"/>
    <cellStyle name="Output 2 5 2 2 2 2 2 3" xfId="35294" xr:uid="{00000000-0005-0000-0000-00001F890000}"/>
    <cellStyle name="Output 2 5 2 2 2 2 2 4" xfId="35295" xr:uid="{00000000-0005-0000-0000-000020890000}"/>
    <cellStyle name="Output 2 5 2 2 2 2 2 5" xfId="35296" xr:uid="{00000000-0005-0000-0000-000021890000}"/>
    <cellStyle name="Output 2 5 2 2 2 2 2 6" xfId="35297" xr:uid="{00000000-0005-0000-0000-000022890000}"/>
    <cellStyle name="Output 2 5 2 2 2 2 2 7" xfId="35298" xr:uid="{00000000-0005-0000-0000-000023890000}"/>
    <cellStyle name="Output 2 5 2 2 2 2 3" xfId="35299" xr:uid="{00000000-0005-0000-0000-000024890000}"/>
    <cellStyle name="Output 2 5 2 2 2 2 4" xfId="35300" xr:uid="{00000000-0005-0000-0000-000025890000}"/>
    <cellStyle name="Output 2 5 2 2 2 2 5" xfId="35301" xr:uid="{00000000-0005-0000-0000-000026890000}"/>
    <cellStyle name="Output 2 5 2 2 2 3" xfId="35302" xr:uid="{00000000-0005-0000-0000-000027890000}"/>
    <cellStyle name="Output 2 5 2 2 2 3 2" xfId="35303" xr:uid="{00000000-0005-0000-0000-000028890000}"/>
    <cellStyle name="Output 2 5 2 2 2 3 2 2" xfId="35304" xr:uid="{00000000-0005-0000-0000-000029890000}"/>
    <cellStyle name="Output 2 5 2 2 2 3 2 3" xfId="35305" xr:uid="{00000000-0005-0000-0000-00002A890000}"/>
    <cellStyle name="Output 2 5 2 2 2 3 2 4" xfId="35306" xr:uid="{00000000-0005-0000-0000-00002B890000}"/>
    <cellStyle name="Output 2 5 2 2 2 3 2 5" xfId="35307" xr:uid="{00000000-0005-0000-0000-00002C890000}"/>
    <cellStyle name="Output 2 5 2 2 2 3 2 6" xfId="35308" xr:uid="{00000000-0005-0000-0000-00002D890000}"/>
    <cellStyle name="Output 2 5 2 2 2 3 2 7" xfId="35309" xr:uid="{00000000-0005-0000-0000-00002E890000}"/>
    <cellStyle name="Output 2 5 2 2 2 3 3" xfId="35310" xr:uid="{00000000-0005-0000-0000-00002F890000}"/>
    <cellStyle name="Output 2 5 2 2 2 3 4" xfId="35311" xr:uid="{00000000-0005-0000-0000-000030890000}"/>
    <cellStyle name="Output 2 5 2 2 2 3 5" xfId="35312" xr:uid="{00000000-0005-0000-0000-000031890000}"/>
    <cellStyle name="Output 2 5 2 2 2 4" xfId="35313" xr:uid="{00000000-0005-0000-0000-000032890000}"/>
    <cellStyle name="Output 2 5 2 2 2 4 2" xfId="35314" xr:uid="{00000000-0005-0000-0000-000033890000}"/>
    <cellStyle name="Output 2 5 2 2 2 4 2 2" xfId="35315" xr:uid="{00000000-0005-0000-0000-000034890000}"/>
    <cellStyle name="Output 2 5 2 2 2 4 2 3" xfId="35316" xr:uid="{00000000-0005-0000-0000-000035890000}"/>
    <cellStyle name="Output 2 5 2 2 2 4 2 4" xfId="35317" xr:uid="{00000000-0005-0000-0000-000036890000}"/>
    <cellStyle name="Output 2 5 2 2 2 4 2 5" xfId="35318" xr:uid="{00000000-0005-0000-0000-000037890000}"/>
    <cellStyle name="Output 2 5 2 2 2 4 2 6" xfId="35319" xr:uid="{00000000-0005-0000-0000-000038890000}"/>
    <cellStyle name="Output 2 5 2 2 2 4 2 7" xfId="35320" xr:uid="{00000000-0005-0000-0000-000039890000}"/>
    <cellStyle name="Output 2 5 2 2 2 4 3" xfId="35321" xr:uid="{00000000-0005-0000-0000-00003A890000}"/>
    <cellStyle name="Output 2 5 2 2 2 4 4" xfId="35322" xr:uid="{00000000-0005-0000-0000-00003B890000}"/>
    <cellStyle name="Output 2 5 2 2 2 4 5" xfId="35323" xr:uid="{00000000-0005-0000-0000-00003C890000}"/>
    <cellStyle name="Output 2 5 2 2 2 5" xfId="35324" xr:uid="{00000000-0005-0000-0000-00003D890000}"/>
    <cellStyle name="Output 2 5 2 2 2 5 2" xfId="35325" xr:uid="{00000000-0005-0000-0000-00003E890000}"/>
    <cellStyle name="Output 2 5 2 2 2 5 3" xfId="35326" xr:uid="{00000000-0005-0000-0000-00003F890000}"/>
    <cellStyle name="Output 2 5 2 2 2 5 4" xfId="35327" xr:uid="{00000000-0005-0000-0000-000040890000}"/>
    <cellStyle name="Output 2 5 2 2 2 5 5" xfId="35328" xr:uid="{00000000-0005-0000-0000-000041890000}"/>
    <cellStyle name="Output 2 5 2 2 2 5 6" xfId="35329" xr:uid="{00000000-0005-0000-0000-000042890000}"/>
    <cellStyle name="Output 2 5 2 2 2 5 7" xfId="35330" xr:uid="{00000000-0005-0000-0000-000043890000}"/>
    <cellStyle name="Output 2 5 2 2 2 5 8" xfId="35331" xr:uid="{00000000-0005-0000-0000-000044890000}"/>
    <cellStyle name="Output 2 5 2 2 2 6" xfId="35332" xr:uid="{00000000-0005-0000-0000-000045890000}"/>
    <cellStyle name="Output 2 5 2 2 2 6 2" xfId="35333" xr:uid="{00000000-0005-0000-0000-000046890000}"/>
    <cellStyle name="Output 2 5 2 2 2 6 3" xfId="35334" xr:uid="{00000000-0005-0000-0000-000047890000}"/>
    <cellStyle name="Output 2 5 2 2 2 6 4" xfId="35335" xr:uid="{00000000-0005-0000-0000-000048890000}"/>
    <cellStyle name="Output 2 5 2 2 2 6 5" xfId="35336" xr:uid="{00000000-0005-0000-0000-000049890000}"/>
    <cellStyle name="Output 2 5 2 2 2 6 6" xfId="35337" xr:uid="{00000000-0005-0000-0000-00004A890000}"/>
    <cellStyle name="Output 2 5 2 2 2 6 7" xfId="35338" xr:uid="{00000000-0005-0000-0000-00004B890000}"/>
    <cellStyle name="Output 2 5 2 2 2 7" xfId="35339" xr:uid="{00000000-0005-0000-0000-00004C890000}"/>
    <cellStyle name="Output 2 5 2 2 2 7 2" xfId="35340" xr:uid="{00000000-0005-0000-0000-00004D890000}"/>
    <cellStyle name="Output 2 5 2 2 2 7 3" xfId="35341" xr:uid="{00000000-0005-0000-0000-00004E890000}"/>
    <cellStyle name="Output 2 5 2 2 2 7 4" xfId="35342" xr:uid="{00000000-0005-0000-0000-00004F890000}"/>
    <cellStyle name="Output 2 5 2 2 2 7 5" xfId="35343" xr:uid="{00000000-0005-0000-0000-000050890000}"/>
    <cellStyle name="Output 2 5 2 2 2 8" xfId="35344" xr:uid="{00000000-0005-0000-0000-000051890000}"/>
    <cellStyle name="Output 2 5 2 2 2 8 2" xfId="35345" xr:uid="{00000000-0005-0000-0000-000052890000}"/>
    <cellStyle name="Output 2 5 2 2 2 8 3" xfId="35346" xr:uid="{00000000-0005-0000-0000-000053890000}"/>
    <cellStyle name="Output 2 5 2 2 2 8 4" xfId="35347" xr:uid="{00000000-0005-0000-0000-000054890000}"/>
    <cellStyle name="Output 2 5 2 2 2 8 5" xfId="35348" xr:uid="{00000000-0005-0000-0000-000055890000}"/>
    <cellStyle name="Output 2 5 2 2 2 9" xfId="35349" xr:uid="{00000000-0005-0000-0000-000056890000}"/>
    <cellStyle name="Output 2 5 2 2 2 9 2" xfId="35350" xr:uid="{00000000-0005-0000-0000-000057890000}"/>
    <cellStyle name="Output 2 5 2 2 2 9 3" xfId="35351" xr:uid="{00000000-0005-0000-0000-000058890000}"/>
    <cellStyle name="Output 2 5 2 2 2 9 4" xfId="35352" xr:uid="{00000000-0005-0000-0000-000059890000}"/>
    <cellStyle name="Output 2 5 2 2 2 9 5" xfId="35353" xr:uid="{00000000-0005-0000-0000-00005A890000}"/>
    <cellStyle name="Output 2 5 2 2 3" xfId="35354" xr:uid="{00000000-0005-0000-0000-00005B890000}"/>
    <cellStyle name="Output 2 5 2 2 3 10" xfId="35355" xr:uid="{00000000-0005-0000-0000-00005C890000}"/>
    <cellStyle name="Output 2 5 2 2 3 2" xfId="35356" xr:uid="{00000000-0005-0000-0000-00005D890000}"/>
    <cellStyle name="Output 2 5 2 2 3 2 2" xfId="35357" xr:uid="{00000000-0005-0000-0000-00005E890000}"/>
    <cellStyle name="Output 2 5 2 2 3 2 2 2" xfId="35358" xr:uid="{00000000-0005-0000-0000-00005F890000}"/>
    <cellStyle name="Output 2 5 2 2 3 2 2 3" xfId="35359" xr:uid="{00000000-0005-0000-0000-000060890000}"/>
    <cellStyle name="Output 2 5 2 2 3 2 2 4" xfId="35360" xr:uid="{00000000-0005-0000-0000-000061890000}"/>
    <cellStyle name="Output 2 5 2 2 3 2 2 5" xfId="35361" xr:uid="{00000000-0005-0000-0000-000062890000}"/>
    <cellStyle name="Output 2 5 2 2 3 2 2 6" xfId="35362" xr:uid="{00000000-0005-0000-0000-000063890000}"/>
    <cellStyle name="Output 2 5 2 2 3 2 2 7" xfId="35363" xr:uid="{00000000-0005-0000-0000-000064890000}"/>
    <cellStyle name="Output 2 5 2 2 3 2 3" xfId="35364" xr:uid="{00000000-0005-0000-0000-000065890000}"/>
    <cellStyle name="Output 2 5 2 2 3 2 4" xfId="35365" xr:uid="{00000000-0005-0000-0000-000066890000}"/>
    <cellStyle name="Output 2 5 2 2 3 3" xfId="35366" xr:uid="{00000000-0005-0000-0000-000067890000}"/>
    <cellStyle name="Output 2 5 2 2 3 3 2" xfId="35367" xr:uid="{00000000-0005-0000-0000-000068890000}"/>
    <cellStyle name="Output 2 5 2 2 3 3 2 2" xfId="35368" xr:uid="{00000000-0005-0000-0000-000069890000}"/>
    <cellStyle name="Output 2 5 2 2 3 3 2 3" xfId="35369" xr:uid="{00000000-0005-0000-0000-00006A890000}"/>
    <cellStyle name="Output 2 5 2 2 3 3 2 4" xfId="35370" xr:uid="{00000000-0005-0000-0000-00006B890000}"/>
    <cellStyle name="Output 2 5 2 2 3 3 2 5" xfId="35371" xr:uid="{00000000-0005-0000-0000-00006C890000}"/>
    <cellStyle name="Output 2 5 2 2 3 3 2 6" xfId="35372" xr:uid="{00000000-0005-0000-0000-00006D890000}"/>
    <cellStyle name="Output 2 5 2 2 3 3 2 7" xfId="35373" xr:uid="{00000000-0005-0000-0000-00006E890000}"/>
    <cellStyle name="Output 2 5 2 2 3 3 3" xfId="35374" xr:uid="{00000000-0005-0000-0000-00006F890000}"/>
    <cellStyle name="Output 2 5 2 2 3 3 4" xfId="35375" xr:uid="{00000000-0005-0000-0000-000070890000}"/>
    <cellStyle name="Output 2 5 2 2 3 4" xfId="35376" xr:uid="{00000000-0005-0000-0000-000071890000}"/>
    <cellStyle name="Output 2 5 2 2 3 4 2" xfId="35377" xr:uid="{00000000-0005-0000-0000-000072890000}"/>
    <cellStyle name="Output 2 5 2 2 3 4 2 2" xfId="35378" xr:uid="{00000000-0005-0000-0000-000073890000}"/>
    <cellStyle name="Output 2 5 2 2 3 4 2 3" xfId="35379" xr:uid="{00000000-0005-0000-0000-000074890000}"/>
    <cellStyle name="Output 2 5 2 2 3 4 2 4" xfId="35380" xr:uid="{00000000-0005-0000-0000-000075890000}"/>
    <cellStyle name="Output 2 5 2 2 3 4 2 5" xfId="35381" xr:uid="{00000000-0005-0000-0000-000076890000}"/>
    <cellStyle name="Output 2 5 2 2 3 4 2 6" xfId="35382" xr:uid="{00000000-0005-0000-0000-000077890000}"/>
    <cellStyle name="Output 2 5 2 2 3 4 2 7" xfId="35383" xr:uid="{00000000-0005-0000-0000-000078890000}"/>
    <cellStyle name="Output 2 5 2 2 3 4 3" xfId="35384" xr:uid="{00000000-0005-0000-0000-000079890000}"/>
    <cellStyle name="Output 2 5 2 2 3 4 4" xfId="35385" xr:uid="{00000000-0005-0000-0000-00007A890000}"/>
    <cellStyle name="Output 2 5 2 2 3 5" xfId="35386" xr:uid="{00000000-0005-0000-0000-00007B890000}"/>
    <cellStyle name="Output 2 5 2 2 3 5 2" xfId="35387" xr:uid="{00000000-0005-0000-0000-00007C890000}"/>
    <cellStyle name="Output 2 5 2 2 3 5 3" xfId="35388" xr:uid="{00000000-0005-0000-0000-00007D890000}"/>
    <cellStyle name="Output 2 5 2 2 3 5 4" xfId="35389" xr:uid="{00000000-0005-0000-0000-00007E890000}"/>
    <cellStyle name="Output 2 5 2 2 3 5 5" xfId="35390" xr:uid="{00000000-0005-0000-0000-00007F890000}"/>
    <cellStyle name="Output 2 5 2 2 3 5 6" xfId="35391" xr:uid="{00000000-0005-0000-0000-000080890000}"/>
    <cellStyle name="Output 2 5 2 2 3 5 7" xfId="35392" xr:uid="{00000000-0005-0000-0000-000081890000}"/>
    <cellStyle name="Output 2 5 2 2 3 5 8" xfId="35393" xr:uid="{00000000-0005-0000-0000-000082890000}"/>
    <cellStyle name="Output 2 5 2 2 3 6" xfId="35394" xr:uid="{00000000-0005-0000-0000-000083890000}"/>
    <cellStyle name="Output 2 5 2 2 3 6 2" xfId="35395" xr:uid="{00000000-0005-0000-0000-000084890000}"/>
    <cellStyle name="Output 2 5 2 2 3 6 3" xfId="35396" xr:uid="{00000000-0005-0000-0000-000085890000}"/>
    <cellStyle name="Output 2 5 2 2 3 6 4" xfId="35397" xr:uid="{00000000-0005-0000-0000-000086890000}"/>
    <cellStyle name="Output 2 5 2 2 3 6 5" xfId="35398" xr:uid="{00000000-0005-0000-0000-000087890000}"/>
    <cellStyle name="Output 2 5 2 2 3 6 6" xfId="35399" xr:uid="{00000000-0005-0000-0000-000088890000}"/>
    <cellStyle name="Output 2 5 2 2 3 6 7" xfId="35400" xr:uid="{00000000-0005-0000-0000-000089890000}"/>
    <cellStyle name="Output 2 5 2 2 3 7" xfId="35401" xr:uid="{00000000-0005-0000-0000-00008A890000}"/>
    <cellStyle name="Output 2 5 2 2 3 8" xfId="35402" xr:uid="{00000000-0005-0000-0000-00008B890000}"/>
    <cellStyle name="Output 2 5 2 2 3 9" xfId="35403" xr:uid="{00000000-0005-0000-0000-00008C890000}"/>
    <cellStyle name="Output 2 5 2 2 4" xfId="35404" xr:uid="{00000000-0005-0000-0000-00008D890000}"/>
    <cellStyle name="Output 2 5 2 2 4 2" xfId="35405" xr:uid="{00000000-0005-0000-0000-00008E890000}"/>
    <cellStyle name="Output 2 5 2 2 4 2 2" xfId="35406" xr:uid="{00000000-0005-0000-0000-00008F890000}"/>
    <cellStyle name="Output 2 5 2 2 4 2 3" xfId="35407" xr:uid="{00000000-0005-0000-0000-000090890000}"/>
    <cellStyle name="Output 2 5 2 2 4 2 4" xfId="35408" xr:uid="{00000000-0005-0000-0000-000091890000}"/>
    <cellStyle name="Output 2 5 2 2 4 2 5" xfId="35409" xr:uid="{00000000-0005-0000-0000-000092890000}"/>
    <cellStyle name="Output 2 5 2 2 4 2 6" xfId="35410" xr:uid="{00000000-0005-0000-0000-000093890000}"/>
    <cellStyle name="Output 2 5 2 2 4 2 7" xfId="35411" xr:uid="{00000000-0005-0000-0000-000094890000}"/>
    <cellStyle name="Output 2 5 2 2 4 3" xfId="35412" xr:uid="{00000000-0005-0000-0000-000095890000}"/>
    <cellStyle name="Output 2 5 2 2 4 4" xfId="35413" xr:uid="{00000000-0005-0000-0000-000096890000}"/>
    <cellStyle name="Output 2 5 2 2 4 5" xfId="35414" xr:uid="{00000000-0005-0000-0000-000097890000}"/>
    <cellStyle name="Output 2 5 2 2 5" xfId="35415" xr:uid="{00000000-0005-0000-0000-000098890000}"/>
    <cellStyle name="Output 2 5 2 2 5 2" xfId="35416" xr:uid="{00000000-0005-0000-0000-000099890000}"/>
    <cellStyle name="Output 2 5 2 2 5 2 2" xfId="35417" xr:uid="{00000000-0005-0000-0000-00009A890000}"/>
    <cellStyle name="Output 2 5 2 2 5 2 3" xfId="35418" xr:uid="{00000000-0005-0000-0000-00009B890000}"/>
    <cellStyle name="Output 2 5 2 2 5 2 4" xfId="35419" xr:uid="{00000000-0005-0000-0000-00009C890000}"/>
    <cellStyle name="Output 2 5 2 2 5 2 5" xfId="35420" xr:uid="{00000000-0005-0000-0000-00009D890000}"/>
    <cellStyle name="Output 2 5 2 2 5 2 6" xfId="35421" xr:uid="{00000000-0005-0000-0000-00009E890000}"/>
    <cellStyle name="Output 2 5 2 2 5 2 7" xfId="35422" xr:uid="{00000000-0005-0000-0000-00009F890000}"/>
    <cellStyle name="Output 2 5 2 2 5 3" xfId="35423" xr:uid="{00000000-0005-0000-0000-0000A0890000}"/>
    <cellStyle name="Output 2 5 2 2 5 4" xfId="35424" xr:uid="{00000000-0005-0000-0000-0000A1890000}"/>
    <cellStyle name="Output 2 5 2 2 5 5" xfId="35425" xr:uid="{00000000-0005-0000-0000-0000A2890000}"/>
    <cellStyle name="Output 2 5 2 2 6" xfId="35426" xr:uid="{00000000-0005-0000-0000-0000A3890000}"/>
    <cellStyle name="Output 2 5 2 2 6 2" xfId="35427" xr:uid="{00000000-0005-0000-0000-0000A4890000}"/>
    <cellStyle name="Output 2 5 2 2 6 2 2" xfId="35428" xr:uid="{00000000-0005-0000-0000-0000A5890000}"/>
    <cellStyle name="Output 2 5 2 2 6 2 3" xfId="35429" xr:uid="{00000000-0005-0000-0000-0000A6890000}"/>
    <cellStyle name="Output 2 5 2 2 6 2 4" xfId="35430" xr:uid="{00000000-0005-0000-0000-0000A7890000}"/>
    <cellStyle name="Output 2 5 2 2 6 2 5" xfId="35431" xr:uid="{00000000-0005-0000-0000-0000A8890000}"/>
    <cellStyle name="Output 2 5 2 2 6 2 6" xfId="35432" xr:uid="{00000000-0005-0000-0000-0000A9890000}"/>
    <cellStyle name="Output 2 5 2 2 6 2 7" xfId="35433" xr:uid="{00000000-0005-0000-0000-0000AA890000}"/>
    <cellStyle name="Output 2 5 2 2 6 3" xfId="35434" xr:uid="{00000000-0005-0000-0000-0000AB890000}"/>
    <cellStyle name="Output 2 5 2 2 6 4" xfId="35435" xr:uid="{00000000-0005-0000-0000-0000AC890000}"/>
    <cellStyle name="Output 2 5 2 2 6 5" xfId="35436" xr:uid="{00000000-0005-0000-0000-0000AD890000}"/>
    <cellStyle name="Output 2 5 2 2 7" xfId="35437" xr:uid="{00000000-0005-0000-0000-0000AE890000}"/>
    <cellStyle name="Output 2 5 2 2 7 2" xfId="35438" xr:uid="{00000000-0005-0000-0000-0000AF890000}"/>
    <cellStyle name="Output 2 5 2 2 7 2 2" xfId="35439" xr:uid="{00000000-0005-0000-0000-0000B0890000}"/>
    <cellStyle name="Output 2 5 2 2 7 2 3" xfId="35440" xr:uid="{00000000-0005-0000-0000-0000B1890000}"/>
    <cellStyle name="Output 2 5 2 2 7 2 4" xfId="35441" xr:uid="{00000000-0005-0000-0000-0000B2890000}"/>
    <cellStyle name="Output 2 5 2 2 7 2 5" xfId="35442" xr:uid="{00000000-0005-0000-0000-0000B3890000}"/>
    <cellStyle name="Output 2 5 2 2 7 2 6" xfId="35443" xr:uid="{00000000-0005-0000-0000-0000B4890000}"/>
    <cellStyle name="Output 2 5 2 2 7 2 7" xfId="35444" xr:uid="{00000000-0005-0000-0000-0000B5890000}"/>
    <cellStyle name="Output 2 5 2 2 7 3" xfId="35445" xr:uid="{00000000-0005-0000-0000-0000B6890000}"/>
    <cellStyle name="Output 2 5 2 2 7 4" xfId="35446" xr:uid="{00000000-0005-0000-0000-0000B7890000}"/>
    <cellStyle name="Output 2 5 2 2 7 5" xfId="35447" xr:uid="{00000000-0005-0000-0000-0000B8890000}"/>
    <cellStyle name="Output 2 5 2 2 8" xfId="35448" xr:uid="{00000000-0005-0000-0000-0000B9890000}"/>
    <cellStyle name="Output 2 5 2 2 8 2" xfId="35449" xr:uid="{00000000-0005-0000-0000-0000BA890000}"/>
    <cellStyle name="Output 2 5 2 2 8 3" xfId="35450" xr:uid="{00000000-0005-0000-0000-0000BB890000}"/>
    <cellStyle name="Output 2 5 2 2 8 4" xfId="35451" xr:uid="{00000000-0005-0000-0000-0000BC890000}"/>
    <cellStyle name="Output 2 5 2 2 8 5" xfId="35452" xr:uid="{00000000-0005-0000-0000-0000BD890000}"/>
    <cellStyle name="Output 2 5 2 2 8 6" xfId="35453" xr:uid="{00000000-0005-0000-0000-0000BE890000}"/>
    <cellStyle name="Output 2 5 2 2 8 7" xfId="35454" xr:uid="{00000000-0005-0000-0000-0000BF890000}"/>
    <cellStyle name="Output 2 5 2 2 8 8" xfId="35455" xr:uid="{00000000-0005-0000-0000-0000C0890000}"/>
    <cellStyle name="Output 2 5 2 2 9" xfId="35456" xr:uid="{00000000-0005-0000-0000-0000C1890000}"/>
    <cellStyle name="Output 2 5 2 2 9 2" xfId="35457" xr:uid="{00000000-0005-0000-0000-0000C2890000}"/>
    <cellStyle name="Output 2 5 2 2 9 3" xfId="35458" xr:uid="{00000000-0005-0000-0000-0000C3890000}"/>
    <cellStyle name="Output 2 5 2 2 9 4" xfId="35459" xr:uid="{00000000-0005-0000-0000-0000C4890000}"/>
    <cellStyle name="Output 2 5 2 2 9 5" xfId="35460" xr:uid="{00000000-0005-0000-0000-0000C5890000}"/>
    <cellStyle name="Output 2 5 2 2 9 6" xfId="35461" xr:uid="{00000000-0005-0000-0000-0000C6890000}"/>
    <cellStyle name="Output 2 5 2 2 9 7" xfId="35462" xr:uid="{00000000-0005-0000-0000-0000C7890000}"/>
    <cellStyle name="Output 2 5 2 3" xfId="35463" xr:uid="{00000000-0005-0000-0000-0000C8890000}"/>
    <cellStyle name="Output 2 5 2 3 10" xfId="35464" xr:uid="{00000000-0005-0000-0000-0000C9890000}"/>
    <cellStyle name="Output 2 5 2 3 10 2" xfId="35465" xr:uid="{00000000-0005-0000-0000-0000CA890000}"/>
    <cellStyle name="Output 2 5 2 3 10 3" xfId="35466" xr:uid="{00000000-0005-0000-0000-0000CB890000}"/>
    <cellStyle name="Output 2 5 2 3 10 4" xfId="35467" xr:uid="{00000000-0005-0000-0000-0000CC890000}"/>
    <cellStyle name="Output 2 5 2 3 10 5" xfId="35468" xr:uid="{00000000-0005-0000-0000-0000CD890000}"/>
    <cellStyle name="Output 2 5 2 3 11" xfId="35469" xr:uid="{00000000-0005-0000-0000-0000CE890000}"/>
    <cellStyle name="Output 2 5 2 3 11 2" xfId="35470" xr:uid="{00000000-0005-0000-0000-0000CF890000}"/>
    <cellStyle name="Output 2 5 2 3 11 3" xfId="35471" xr:uid="{00000000-0005-0000-0000-0000D0890000}"/>
    <cellStyle name="Output 2 5 2 3 11 4" xfId="35472" xr:uid="{00000000-0005-0000-0000-0000D1890000}"/>
    <cellStyle name="Output 2 5 2 3 11 5" xfId="35473" xr:uid="{00000000-0005-0000-0000-0000D2890000}"/>
    <cellStyle name="Output 2 5 2 3 12" xfId="35474" xr:uid="{00000000-0005-0000-0000-0000D3890000}"/>
    <cellStyle name="Output 2 5 2 3 12 2" xfId="35475" xr:uid="{00000000-0005-0000-0000-0000D4890000}"/>
    <cellStyle name="Output 2 5 2 3 12 3" xfId="35476" xr:uid="{00000000-0005-0000-0000-0000D5890000}"/>
    <cellStyle name="Output 2 5 2 3 12 4" xfId="35477" xr:uid="{00000000-0005-0000-0000-0000D6890000}"/>
    <cellStyle name="Output 2 5 2 3 12 5" xfId="35478" xr:uid="{00000000-0005-0000-0000-0000D7890000}"/>
    <cellStyle name="Output 2 5 2 3 13" xfId="35479" xr:uid="{00000000-0005-0000-0000-0000D8890000}"/>
    <cellStyle name="Output 2 5 2 3 13 2" xfId="35480" xr:uid="{00000000-0005-0000-0000-0000D9890000}"/>
    <cellStyle name="Output 2 5 2 3 13 3" xfId="35481" xr:uid="{00000000-0005-0000-0000-0000DA890000}"/>
    <cellStyle name="Output 2 5 2 3 13 4" xfId="35482" xr:uid="{00000000-0005-0000-0000-0000DB890000}"/>
    <cellStyle name="Output 2 5 2 3 13 5" xfId="35483" xr:uid="{00000000-0005-0000-0000-0000DC890000}"/>
    <cellStyle name="Output 2 5 2 3 14" xfId="35484" xr:uid="{00000000-0005-0000-0000-0000DD890000}"/>
    <cellStyle name="Output 2 5 2 3 14 2" xfId="35485" xr:uid="{00000000-0005-0000-0000-0000DE890000}"/>
    <cellStyle name="Output 2 5 2 3 14 3" xfId="35486" xr:uid="{00000000-0005-0000-0000-0000DF890000}"/>
    <cellStyle name="Output 2 5 2 3 14 4" xfId="35487" xr:uid="{00000000-0005-0000-0000-0000E0890000}"/>
    <cellStyle name="Output 2 5 2 3 14 5" xfId="35488" xr:uid="{00000000-0005-0000-0000-0000E1890000}"/>
    <cellStyle name="Output 2 5 2 3 15" xfId="35489" xr:uid="{00000000-0005-0000-0000-0000E2890000}"/>
    <cellStyle name="Output 2 5 2 3 15 2" xfId="35490" xr:uid="{00000000-0005-0000-0000-0000E3890000}"/>
    <cellStyle name="Output 2 5 2 3 15 3" xfId="35491" xr:uid="{00000000-0005-0000-0000-0000E4890000}"/>
    <cellStyle name="Output 2 5 2 3 15 4" xfId="35492" xr:uid="{00000000-0005-0000-0000-0000E5890000}"/>
    <cellStyle name="Output 2 5 2 3 15 5" xfId="35493" xr:uid="{00000000-0005-0000-0000-0000E6890000}"/>
    <cellStyle name="Output 2 5 2 3 16" xfId="35494" xr:uid="{00000000-0005-0000-0000-0000E7890000}"/>
    <cellStyle name="Output 2 5 2 3 16 2" xfId="35495" xr:uid="{00000000-0005-0000-0000-0000E8890000}"/>
    <cellStyle name="Output 2 5 2 3 16 3" xfId="35496" xr:uid="{00000000-0005-0000-0000-0000E9890000}"/>
    <cellStyle name="Output 2 5 2 3 16 4" xfId="35497" xr:uid="{00000000-0005-0000-0000-0000EA890000}"/>
    <cellStyle name="Output 2 5 2 3 16 5" xfId="35498" xr:uid="{00000000-0005-0000-0000-0000EB890000}"/>
    <cellStyle name="Output 2 5 2 3 17" xfId="35499" xr:uid="{00000000-0005-0000-0000-0000EC890000}"/>
    <cellStyle name="Output 2 5 2 3 17 2" xfId="35500" xr:uid="{00000000-0005-0000-0000-0000ED890000}"/>
    <cellStyle name="Output 2 5 2 3 17 3" xfId="35501" xr:uid="{00000000-0005-0000-0000-0000EE890000}"/>
    <cellStyle name="Output 2 5 2 3 17 4" xfId="35502" xr:uid="{00000000-0005-0000-0000-0000EF890000}"/>
    <cellStyle name="Output 2 5 2 3 17 5" xfId="35503" xr:uid="{00000000-0005-0000-0000-0000F0890000}"/>
    <cellStyle name="Output 2 5 2 3 18" xfId="35504" xr:uid="{00000000-0005-0000-0000-0000F1890000}"/>
    <cellStyle name="Output 2 5 2 3 18 2" xfId="35505" xr:uid="{00000000-0005-0000-0000-0000F2890000}"/>
    <cellStyle name="Output 2 5 2 3 18 3" xfId="35506" xr:uid="{00000000-0005-0000-0000-0000F3890000}"/>
    <cellStyle name="Output 2 5 2 3 18 4" xfId="35507" xr:uid="{00000000-0005-0000-0000-0000F4890000}"/>
    <cellStyle name="Output 2 5 2 3 18 5" xfId="35508" xr:uid="{00000000-0005-0000-0000-0000F5890000}"/>
    <cellStyle name="Output 2 5 2 3 19" xfId="35509" xr:uid="{00000000-0005-0000-0000-0000F6890000}"/>
    <cellStyle name="Output 2 5 2 3 2" xfId="35510" xr:uid="{00000000-0005-0000-0000-0000F7890000}"/>
    <cellStyle name="Output 2 5 2 3 2 10" xfId="35511" xr:uid="{00000000-0005-0000-0000-0000F8890000}"/>
    <cellStyle name="Output 2 5 2 3 2 10 2" xfId="35512" xr:uid="{00000000-0005-0000-0000-0000F9890000}"/>
    <cellStyle name="Output 2 5 2 3 2 10 3" xfId="35513" xr:uid="{00000000-0005-0000-0000-0000FA890000}"/>
    <cellStyle name="Output 2 5 2 3 2 10 4" xfId="35514" xr:uid="{00000000-0005-0000-0000-0000FB890000}"/>
    <cellStyle name="Output 2 5 2 3 2 10 5" xfId="35515" xr:uid="{00000000-0005-0000-0000-0000FC890000}"/>
    <cellStyle name="Output 2 5 2 3 2 11" xfId="35516" xr:uid="{00000000-0005-0000-0000-0000FD890000}"/>
    <cellStyle name="Output 2 5 2 3 2 11 2" xfId="35517" xr:uid="{00000000-0005-0000-0000-0000FE890000}"/>
    <cellStyle name="Output 2 5 2 3 2 11 3" xfId="35518" xr:uid="{00000000-0005-0000-0000-0000FF890000}"/>
    <cellStyle name="Output 2 5 2 3 2 11 4" xfId="35519" xr:uid="{00000000-0005-0000-0000-0000008A0000}"/>
    <cellStyle name="Output 2 5 2 3 2 11 5" xfId="35520" xr:uid="{00000000-0005-0000-0000-0000018A0000}"/>
    <cellStyle name="Output 2 5 2 3 2 12" xfId="35521" xr:uid="{00000000-0005-0000-0000-0000028A0000}"/>
    <cellStyle name="Output 2 5 2 3 2 12 2" xfId="35522" xr:uid="{00000000-0005-0000-0000-0000038A0000}"/>
    <cellStyle name="Output 2 5 2 3 2 12 3" xfId="35523" xr:uid="{00000000-0005-0000-0000-0000048A0000}"/>
    <cellStyle name="Output 2 5 2 3 2 12 4" xfId="35524" xr:uid="{00000000-0005-0000-0000-0000058A0000}"/>
    <cellStyle name="Output 2 5 2 3 2 12 5" xfId="35525" xr:uid="{00000000-0005-0000-0000-0000068A0000}"/>
    <cellStyle name="Output 2 5 2 3 2 13" xfId="35526" xr:uid="{00000000-0005-0000-0000-0000078A0000}"/>
    <cellStyle name="Output 2 5 2 3 2 13 2" xfId="35527" xr:uid="{00000000-0005-0000-0000-0000088A0000}"/>
    <cellStyle name="Output 2 5 2 3 2 13 3" xfId="35528" xr:uid="{00000000-0005-0000-0000-0000098A0000}"/>
    <cellStyle name="Output 2 5 2 3 2 13 4" xfId="35529" xr:uid="{00000000-0005-0000-0000-00000A8A0000}"/>
    <cellStyle name="Output 2 5 2 3 2 13 5" xfId="35530" xr:uid="{00000000-0005-0000-0000-00000B8A0000}"/>
    <cellStyle name="Output 2 5 2 3 2 14" xfId="35531" xr:uid="{00000000-0005-0000-0000-00000C8A0000}"/>
    <cellStyle name="Output 2 5 2 3 2 14 2" xfId="35532" xr:uid="{00000000-0005-0000-0000-00000D8A0000}"/>
    <cellStyle name="Output 2 5 2 3 2 14 3" xfId="35533" xr:uid="{00000000-0005-0000-0000-00000E8A0000}"/>
    <cellStyle name="Output 2 5 2 3 2 14 4" xfId="35534" xr:uid="{00000000-0005-0000-0000-00000F8A0000}"/>
    <cellStyle name="Output 2 5 2 3 2 14 5" xfId="35535" xr:uid="{00000000-0005-0000-0000-0000108A0000}"/>
    <cellStyle name="Output 2 5 2 3 2 15" xfId="35536" xr:uid="{00000000-0005-0000-0000-0000118A0000}"/>
    <cellStyle name="Output 2 5 2 3 2 15 2" xfId="35537" xr:uid="{00000000-0005-0000-0000-0000128A0000}"/>
    <cellStyle name="Output 2 5 2 3 2 15 3" xfId="35538" xr:uid="{00000000-0005-0000-0000-0000138A0000}"/>
    <cellStyle name="Output 2 5 2 3 2 15 4" xfId="35539" xr:uid="{00000000-0005-0000-0000-0000148A0000}"/>
    <cellStyle name="Output 2 5 2 3 2 15 5" xfId="35540" xr:uid="{00000000-0005-0000-0000-0000158A0000}"/>
    <cellStyle name="Output 2 5 2 3 2 16" xfId="35541" xr:uid="{00000000-0005-0000-0000-0000168A0000}"/>
    <cellStyle name="Output 2 5 2 3 2 16 2" xfId="35542" xr:uid="{00000000-0005-0000-0000-0000178A0000}"/>
    <cellStyle name="Output 2 5 2 3 2 16 3" xfId="35543" xr:uid="{00000000-0005-0000-0000-0000188A0000}"/>
    <cellStyle name="Output 2 5 2 3 2 16 4" xfId="35544" xr:uid="{00000000-0005-0000-0000-0000198A0000}"/>
    <cellStyle name="Output 2 5 2 3 2 16 5" xfId="35545" xr:uid="{00000000-0005-0000-0000-00001A8A0000}"/>
    <cellStyle name="Output 2 5 2 3 2 17" xfId="35546" xr:uid="{00000000-0005-0000-0000-00001B8A0000}"/>
    <cellStyle name="Output 2 5 2 3 2 17 2" xfId="35547" xr:uid="{00000000-0005-0000-0000-00001C8A0000}"/>
    <cellStyle name="Output 2 5 2 3 2 17 3" xfId="35548" xr:uid="{00000000-0005-0000-0000-00001D8A0000}"/>
    <cellStyle name="Output 2 5 2 3 2 17 4" xfId="35549" xr:uid="{00000000-0005-0000-0000-00001E8A0000}"/>
    <cellStyle name="Output 2 5 2 3 2 17 5" xfId="35550" xr:uid="{00000000-0005-0000-0000-00001F8A0000}"/>
    <cellStyle name="Output 2 5 2 3 2 18" xfId="35551" xr:uid="{00000000-0005-0000-0000-0000208A0000}"/>
    <cellStyle name="Output 2 5 2 3 2 18 2" xfId="35552" xr:uid="{00000000-0005-0000-0000-0000218A0000}"/>
    <cellStyle name="Output 2 5 2 3 2 18 3" xfId="35553" xr:uid="{00000000-0005-0000-0000-0000228A0000}"/>
    <cellStyle name="Output 2 5 2 3 2 18 4" xfId="35554" xr:uid="{00000000-0005-0000-0000-0000238A0000}"/>
    <cellStyle name="Output 2 5 2 3 2 18 5" xfId="35555" xr:uid="{00000000-0005-0000-0000-0000248A0000}"/>
    <cellStyle name="Output 2 5 2 3 2 19" xfId="35556" xr:uid="{00000000-0005-0000-0000-0000258A0000}"/>
    <cellStyle name="Output 2 5 2 3 2 2" xfId="35557" xr:uid="{00000000-0005-0000-0000-0000268A0000}"/>
    <cellStyle name="Output 2 5 2 3 2 2 2" xfId="35558" xr:uid="{00000000-0005-0000-0000-0000278A0000}"/>
    <cellStyle name="Output 2 5 2 3 2 2 2 2" xfId="35559" xr:uid="{00000000-0005-0000-0000-0000288A0000}"/>
    <cellStyle name="Output 2 5 2 3 2 2 2 3" xfId="35560" xr:uid="{00000000-0005-0000-0000-0000298A0000}"/>
    <cellStyle name="Output 2 5 2 3 2 2 2 4" xfId="35561" xr:uid="{00000000-0005-0000-0000-00002A8A0000}"/>
    <cellStyle name="Output 2 5 2 3 2 2 2 5" xfId="35562" xr:uid="{00000000-0005-0000-0000-00002B8A0000}"/>
    <cellStyle name="Output 2 5 2 3 2 2 2 6" xfId="35563" xr:uid="{00000000-0005-0000-0000-00002C8A0000}"/>
    <cellStyle name="Output 2 5 2 3 2 2 2 7" xfId="35564" xr:uid="{00000000-0005-0000-0000-00002D8A0000}"/>
    <cellStyle name="Output 2 5 2 3 2 2 3" xfId="35565" xr:uid="{00000000-0005-0000-0000-00002E8A0000}"/>
    <cellStyle name="Output 2 5 2 3 2 2 4" xfId="35566" xr:uid="{00000000-0005-0000-0000-00002F8A0000}"/>
    <cellStyle name="Output 2 5 2 3 2 2 5" xfId="35567" xr:uid="{00000000-0005-0000-0000-0000308A0000}"/>
    <cellStyle name="Output 2 5 2 3 2 3" xfId="35568" xr:uid="{00000000-0005-0000-0000-0000318A0000}"/>
    <cellStyle name="Output 2 5 2 3 2 3 2" xfId="35569" xr:uid="{00000000-0005-0000-0000-0000328A0000}"/>
    <cellStyle name="Output 2 5 2 3 2 3 2 2" xfId="35570" xr:uid="{00000000-0005-0000-0000-0000338A0000}"/>
    <cellStyle name="Output 2 5 2 3 2 3 2 3" xfId="35571" xr:uid="{00000000-0005-0000-0000-0000348A0000}"/>
    <cellStyle name="Output 2 5 2 3 2 3 2 4" xfId="35572" xr:uid="{00000000-0005-0000-0000-0000358A0000}"/>
    <cellStyle name="Output 2 5 2 3 2 3 2 5" xfId="35573" xr:uid="{00000000-0005-0000-0000-0000368A0000}"/>
    <cellStyle name="Output 2 5 2 3 2 3 2 6" xfId="35574" xr:uid="{00000000-0005-0000-0000-0000378A0000}"/>
    <cellStyle name="Output 2 5 2 3 2 3 2 7" xfId="35575" xr:uid="{00000000-0005-0000-0000-0000388A0000}"/>
    <cellStyle name="Output 2 5 2 3 2 3 3" xfId="35576" xr:uid="{00000000-0005-0000-0000-0000398A0000}"/>
    <cellStyle name="Output 2 5 2 3 2 3 4" xfId="35577" xr:uid="{00000000-0005-0000-0000-00003A8A0000}"/>
    <cellStyle name="Output 2 5 2 3 2 3 5" xfId="35578" xr:uid="{00000000-0005-0000-0000-00003B8A0000}"/>
    <cellStyle name="Output 2 5 2 3 2 4" xfId="35579" xr:uid="{00000000-0005-0000-0000-00003C8A0000}"/>
    <cellStyle name="Output 2 5 2 3 2 4 2" xfId="35580" xr:uid="{00000000-0005-0000-0000-00003D8A0000}"/>
    <cellStyle name="Output 2 5 2 3 2 4 2 2" xfId="35581" xr:uid="{00000000-0005-0000-0000-00003E8A0000}"/>
    <cellStyle name="Output 2 5 2 3 2 4 2 3" xfId="35582" xr:uid="{00000000-0005-0000-0000-00003F8A0000}"/>
    <cellStyle name="Output 2 5 2 3 2 4 2 4" xfId="35583" xr:uid="{00000000-0005-0000-0000-0000408A0000}"/>
    <cellStyle name="Output 2 5 2 3 2 4 2 5" xfId="35584" xr:uid="{00000000-0005-0000-0000-0000418A0000}"/>
    <cellStyle name="Output 2 5 2 3 2 4 2 6" xfId="35585" xr:uid="{00000000-0005-0000-0000-0000428A0000}"/>
    <cellStyle name="Output 2 5 2 3 2 4 2 7" xfId="35586" xr:uid="{00000000-0005-0000-0000-0000438A0000}"/>
    <cellStyle name="Output 2 5 2 3 2 4 3" xfId="35587" xr:uid="{00000000-0005-0000-0000-0000448A0000}"/>
    <cellStyle name="Output 2 5 2 3 2 4 4" xfId="35588" xr:uid="{00000000-0005-0000-0000-0000458A0000}"/>
    <cellStyle name="Output 2 5 2 3 2 4 5" xfId="35589" xr:uid="{00000000-0005-0000-0000-0000468A0000}"/>
    <cellStyle name="Output 2 5 2 3 2 5" xfId="35590" xr:uid="{00000000-0005-0000-0000-0000478A0000}"/>
    <cellStyle name="Output 2 5 2 3 2 5 2" xfId="35591" xr:uid="{00000000-0005-0000-0000-0000488A0000}"/>
    <cellStyle name="Output 2 5 2 3 2 5 3" xfId="35592" xr:uid="{00000000-0005-0000-0000-0000498A0000}"/>
    <cellStyle name="Output 2 5 2 3 2 5 4" xfId="35593" xr:uid="{00000000-0005-0000-0000-00004A8A0000}"/>
    <cellStyle name="Output 2 5 2 3 2 5 5" xfId="35594" xr:uid="{00000000-0005-0000-0000-00004B8A0000}"/>
    <cellStyle name="Output 2 5 2 3 2 5 6" xfId="35595" xr:uid="{00000000-0005-0000-0000-00004C8A0000}"/>
    <cellStyle name="Output 2 5 2 3 2 5 7" xfId="35596" xr:uid="{00000000-0005-0000-0000-00004D8A0000}"/>
    <cellStyle name="Output 2 5 2 3 2 5 8" xfId="35597" xr:uid="{00000000-0005-0000-0000-00004E8A0000}"/>
    <cellStyle name="Output 2 5 2 3 2 6" xfId="35598" xr:uid="{00000000-0005-0000-0000-00004F8A0000}"/>
    <cellStyle name="Output 2 5 2 3 2 6 2" xfId="35599" xr:uid="{00000000-0005-0000-0000-0000508A0000}"/>
    <cellStyle name="Output 2 5 2 3 2 6 3" xfId="35600" xr:uid="{00000000-0005-0000-0000-0000518A0000}"/>
    <cellStyle name="Output 2 5 2 3 2 6 4" xfId="35601" xr:uid="{00000000-0005-0000-0000-0000528A0000}"/>
    <cellStyle name="Output 2 5 2 3 2 6 5" xfId="35602" xr:uid="{00000000-0005-0000-0000-0000538A0000}"/>
    <cellStyle name="Output 2 5 2 3 2 6 6" xfId="35603" xr:uid="{00000000-0005-0000-0000-0000548A0000}"/>
    <cellStyle name="Output 2 5 2 3 2 6 7" xfId="35604" xr:uid="{00000000-0005-0000-0000-0000558A0000}"/>
    <cellStyle name="Output 2 5 2 3 2 7" xfId="35605" xr:uid="{00000000-0005-0000-0000-0000568A0000}"/>
    <cellStyle name="Output 2 5 2 3 2 7 2" xfId="35606" xr:uid="{00000000-0005-0000-0000-0000578A0000}"/>
    <cellStyle name="Output 2 5 2 3 2 7 3" xfId="35607" xr:uid="{00000000-0005-0000-0000-0000588A0000}"/>
    <cellStyle name="Output 2 5 2 3 2 7 4" xfId="35608" xr:uid="{00000000-0005-0000-0000-0000598A0000}"/>
    <cellStyle name="Output 2 5 2 3 2 7 5" xfId="35609" xr:uid="{00000000-0005-0000-0000-00005A8A0000}"/>
    <cellStyle name="Output 2 5 2 3 2 8" xfId="35610" xr:uid="{00000000-0005-0000-0000-00005B8A0000}"/>
    <cellStyle name="Output 2 5 2 3 2 8 2" xfId="35611" xr:uid="{00000000-0005-0000-0000-00005C8A0000}"/>
    <cellStyle name="Output 2 5 2 3 2 8 3" xfId="35612" xr:uid="{00000000-0005-0000-0000-00005D8A0000}"/>
    <cellStyle name="Output 2 5 2 3 2 8 4" xfId="35613" xr:uid="{00000000-0005-0000-0000-00005E8A0000}"/>
    <cellStyle name="Output 2 5 2 3 2 8 5" xfId="35614" xr:uid="{00000000-0005-0000-0000-00005F8A0000}"/>
    <cellStyle name="Output 2 5 2 3 2 9" xfId="35615" xr:uid="{00000000-0005-0000-0000-0000608A0000}"/>
    <cellStyle name="Output 2 5 2 3 2 9 2" xfId="35616" xr:uid="{00000000-0005-0000-0000-0000618A0000}"/>
    <cellStyle name="Output 2 5 2 3 2 9 3" xfId="35617" xr:uid="{00000000-0005-0000-0000-0000628A0000}"/>
    <cellStyle name="Output 2 5 2 3 2 9 4" xfId="35618" xr:uid="{00000000-0005-0000-0000-0000638A0000}"/>
    <cellStyle name="Output 2 5 2 3 2 9 5" xfId="35619" xr:uid="{00000000-0005-0000-0000-0000648A0000}"/>
    <cellStyle name="Output 2 5 2 3 3" xfId="35620" xr:uid="{00000000-0005-0000-0000-0000658A0000}"/>
    <cellStyle name="Output 2 5 2 3 3 10" xfId="35621" xr:uid="{00000000-0005-0000-0000-0000668A0000}"/>
    <cellStyle name="Output 2 5 2 3 3 2" xfId="35622" xr:uid="{00000000-0005-0000-0000-0000678A0000}"/>
    <cellStyle name="Output 2 5 2 3 3 2 2" xfId="35623" xr:uid="{00000000-0005-0000-0000-0000688A0000}"/>
    <cellStyle name="Output 2 5 2 3 3 2 2 2" xfId="35624" xr:uid="{00000000-0005-0000-0000-0000698A0000}"/>
    <cellStyle name="Output 2 5 2 3 3 2 2 3" xfId="35625" xr:uid="{00000000-0005-0000-0000-00006A8A0000}"/>
    <cellStyle name="Output 2 5 2 3 3 2 2 4" xfId="35626" xr:uid="{00000000-0005-0000-0000-00006B8A0000}"/>
    <cellStyle name="Output 2 5 2 3 3 2 2 5" xfId="35627" xr:uid="{00000000-0005-0000-0000-00006C8A0000}"/>
    <cellStyle name="Output 2 5 2 3 3 2 2 6" xfId="35628" xr:uid="{00000000-0005-0000-0000-00006D8A0000}"/>
    <cellStyle name="Output 2 5 2 3 3 2 2 7" xfId="35629" xr:uid="{00000000-0005-0000-0000-00006E8A0000}"/>
    <cellStyle name="Output 2 5 2 3 3 2 3" xfId="35630" xr:uid="{00000000-0005-0000-0000-00006F8A0000}"/>
    <cellStyle name="Output 2 5 2 3 3 2 4" xfId="35631" xr:uid="{00000000-0005-0000-0000-0000708A0000}"/>
    <cellStyle name="Output 2 5 2 3 3 3" xfId="35632" xr:uid="{00000000-0005-0000-0000-0000718A0000}"/>
    <cellStyle name="Output 2 5 2 3 3 3 2" xfId="35633" xr:uid="{00000000-0005-0000-0000-0000728A0000}"/>
    <cellStyle name="Output 2 5 2 3 3 3 2 2" xfId="35634" xr:uid="{00000000-0005-0000-0000-0000738A0000}"/>
    <cellStyle name="Output 2 5 2 3 3 3 2 3" xfId="35635" xr:uid="{00000000-0005-0000-0000-0000748A0000}"/>
    <cellStyle name="Output 2 5 2 3 3 3 2 4" xfId="35636" xr:uid="{00000000-0005-0000-0000-0000758A0000}"/>
    <cellStyle name="Output 2 5 2 3 3 3 2 5" xfId="35637" xr:uid="{00000000-0005-0000-0000-0000768A0000}"/>
    <cellStyle name="Output 2 5 2 3 3 3 2 6" xfId="35638" xr:uid="{00000000-0005-0000-0000-0000778A0000}"/>
    <cellStyle name="Output 2 5 2 3 3 3 2 7" xfId="35639" xr:uid="{00000000-0005-0000-0000-0000788A0000}"/>
    <cellStyle name="Output 2 5 2 3 3 3 3" xfId="35640" xr:uid="{00000000-0005-0000-0000-0000798A0000}"/>
    <cellStyle name="Output 2 5 2 3 3 3 4" xfId="35641" xr:uid="{00000000-0005-0000-0000-00007A8A0000}"/>
    <cellStyle name="Output 2 5 2 3 3 4" xfId="35642" xr:uid="{00000000-0005-0000-0000-00007B8A0000}"/>
    <cellStyle name="Output 2 5 2 3 3 4 2" xfId="35643" xr:uid="{00000000-0005-0000-0000-00007C8A0000}"/>
    <cellStyle name="Output 2 5 2 3 3 4 2 2" xfId="35644" xr:uid="{00000000-0005-0000-0000-00007D8A0000}"/>
    <cellStyle name="Output 2 5 2 3 3 4 2 3" xfId="35645" xr:uid="{00000000-0005-0000-0000-00007E8A0000}"/>
    <cellStyle name="Output 2 5 2 3 3 4 2 4" xfId="35646" xr:uid="{00000000-0005-0000-0000-00007F8A0000}"/>
    <cellStyle name="Output 2 5 2 3 3 4 2 5" xfId="35647" xr:uid="{00000000-0005-0000-0000-0000808A0000}"/>
    <cellStyle name="Output 2 5 2 3 3 4 2 6" xfId="35648" xr:uid="{00000000-0005-0000-0000-0000818A0000}"/>
    <cellStyle name="Output 2 5 2 3 3 4 2 7" xfId="35649" xr:uid="{00000000-0005-0000-0000-0000828A0000}"/>
    <cellStyle name="Output 2 5 2 3 3 4 3" xfId="35650" xr:uid="{00000000-0005-0000-0000-0000838A0000}"/>
    <cellStyle name="Output 2 5 2 3 3 4 4" xfId="35651" xr:uid="{00000000-0005-0000-0000-0000848A0000}"/>
    <cellStyle name="Output 2 5 2 3 3 5" xfId="35652" xr:uid="{00000000-0005-0000-0000-0000858A0000}"/>
    <cellStyle name="Output 2 5 2 3 3 5 2" xfId="35653" xr:uid="{00000000-0005-0000-0000-0000868A0000}"/>
    <cellStyle name="Output 2 5 2 3 3 5 3" xfId="35654" xr:uid="{00000000-0005-0000-0000-0000878A0000}"/>
    <cellStyle name="Output 2 5 2 3 3 5 4" xfId="35655" xr:uid="{00000000-0005-0000-0000-0000888A0000}"/>
    <cellStyle name="Output 2 5 2 3 3 5 5" xfId="35656" xr:uid="{00000000-0005-0000-0000-0000898A0000}"/>
    <cellStyle name="Output 2 5 2 3 3 5 6" xfId="35657" xr:uid="{00000000-0005-0000-0000-00008A8A0000}"/>
    <cellStyle name="Output 2 5 2 3 3 5 7" xfId="35658" xr:uid="{00000000-0005-0000-0000-00008B8A0000}"/>
    <cellStyle name="Output 2 5 2 3 3 5 8" xfId="35659" xr:uid="{00000000-0005-0000-0000-00008C8A0000}"/>
    <cellStyle name="Output 2 5 2 3 3 6" xfId="35660" xr:uid="{00000000-0005-0000-0000-00008D8A0000}"/>
    <cellStyle name="Output 2 5 2 3 3 6 2" xfId="35661" xr:uid="{00000000-0005-0000-0000-00008E8A0000}"/>
    <cellStyle name="Output 2 5 2 3 3 6 3" xfId="35662" xr:uid="{00000000-0005-0000-0000-00008F8A0000}"/>
    <cellStyle name="Output 2 5 2 3 3 6 4" xfId="35663" xr:uid="{00000000-0005-0000-0000-0000908A0000}"/>
    <cellStyle name="Output 2 5 2 3 3 6 5" xfId="35664" xr:uid="{00000000-0005-0000-0000-0000918A0000}"/>
    <cellStyle name="Output 2 5 2 3 3 6 6" xfId="35665" xr:uid="{00000000-0005-0000-0000-0000928A0000}"/>
    <cellStyle name="Output 2 5 2 3 3 6 7" xfId="35666" xr:uid="{00000000-0005-0000-0000-0000938A0000}"/>
    <cellStyle name="Output 2 5 2 3 3 7" xfId="35667" xr:uid="{00000000-0005-0000-0000-0000948A0000}"/>
    <cellStyle name="Output 2 5 2 3 3 8" xfId="35668" xr:uid="{00000000-0005-0000-0000-0000958A0000}"/>
    <cellStyle name="Output 2 5 2 3 3 9" xfId="35669" xr:uid="{00000000-0005-0000-0000-0000968A0000}"/>
    <cellStyle name="Output 2 5 2 3 4" xfId="35670" xr:uid="{00000000-0005-0000-0000-0000978A0000}"/>
    <cellStyle name="Output 2 5 2 3 4 2" xfId="35671" xr:uid="{00000000-0005-0000-0000-0000988A0000}"/>
    <cellStyle name="Output 2 5 2 3 4 2 2" xfId="35672" xr:uid="{00000000-0005-0000-0000-0000998A0000}"/>
    <cellStyle name="Output 2 5 2 3 4 2 3" xfId="35673" xr:uid="{00000000-0005-0000-0000-00009A8A0000}"/>
    <cellStyle name="Output 2 5 2 3 4 2 4" xfId="35674" xr:uid="{00000000-0005-0000-0000-00009B8A0000}"/>
    <cellStyle name="Output 2 5 2 3 4 2 5" xfId="35675" xr:uid="{00000000-0005-0000-0000-00009C8A0000}"/>
    <cellStyle name="Output 2 5 2 3 4 2 6" xfId="35676" xr:uid="{00000000-0005-0000-0000-00009D8A0000}"/>
    <cellStyle name="Output 2 5 2 3 4 2 7" xfId="35677" xr:uid="{00000000-0005-0000-0000-00009E8A0000}"/>
    <cellStyle name="Output 2 5 2 3 4 3" xfId="35678" xr:uid="{00000000-0005-0000-0000-00009F8A0000}"/>
    <cellStyle name="Output 2 5 2 3 4 4" xfId="35679" xr:uid="{00000000-0005-0000-0000-0000A08A0000}"/>
    <cellStyle name="Output 2 5 2 3 4 5" xfId="35680" xr:uid="{00000000-0005-0000-0000-0000A18A0000}"/>
    <cellStyle name="Output 2 5 2 3 5" xfId="35681" xr:uid="{00000000-0005-0000-0000-0000A28A0000}"/>
    <cellStyle name="Output 2 5 2 3 5 2" xfId="35682" xr:uid="{00000000-0005-0000-0000-0000A38A0000}"/>
    <cellStyle name="Output 2 5 2 3 5 2 2" xfId="35683" xr:uid="{00000000-0005-0000-0000-0000A48A0000}"/>
    <cellStyle name="Output 2 5 2 3 5 2 3" xfId="35684" xr:uid="{00000000-0005-0000-0000-0000A58A0000}"/>
    <cellStyle name="Output 2 5 2 3 5 2 4" xfId="35685" xr:uid="{00000000-0005-0000-0000-0000A68A0000}"/>
    <cellStyle name="Output 2 5 2 3 5 2 5" xfId="35686" xr:uid="{00000000-0005-0000-0000-0000A78A0000}"/>
    <cellStyle name="Output 2 5 2 3 5 2 6" xfId="35687" xr:uid="{00000000-0005-0000-0000-0000A88A0000}"/>
    <cellStyle name="Output 2 5 2 3 5 2 7" xfId="35688" xr:uid="{00000000-0005-0000-0000-0000A98A0000}"/>
    <cellStyle name="Output 2 5 2 3 5 3" xfId="35689" xr:uid="{00000000-0005-0000-0000-0000AA8A0000}"/>
    <cellStyle name="Output 2 5 2 3 5 4" xfId="35690" xr:uid="{00000000-0005-0000-0000-0000AB8A0000}"/>
    <cellStyle name="Output 2 5 2 3 5 5" xfId="35691" xr:uid="{00000000-0005-0000-0000-0000AC8A0000}"/>
    <cellStyle name="Output 2 5 2 3 6" xfId="35692" xr:uid="{00000000-0005-0000-0000-0000AD8A0000}"/>
    <cellStyle name="Output 2 5 2 3 6 2" xfId="35693" xr:uid="{00000000-0005-0000-0000-0000AE8A0000}"/>
    <cellStyle name="Output 2 5 2 3 6 2 2" xfId="35694" xr:uid="{00000000-0005-0000-0000-0000AF8A0000}"/>
    <cellStyle name="Output 2 5 2 3 6 2 3" xfId="35695" xr:uid="{00000000-0005-0000-0000-0000B08A0000}"/>
    <cellStyle name="Output 2 5 2 3 6 2 4" xfId="35696" xr:uid="{00000000-0005-0000-0000-0000B18A0000}"/>
    <cellStyle name="Output 2 5 2 3 6 2 5" xfId="35697" xr:uid="{00000000-0005-0000-0000-0000B28A0000}"/>
    <cellStyle name="Output 2 5 2 3 6 2 6" xfId="35698" xr:uid="{00000000-0005-0000-0000-0000B38A0000}"/>
    <cellStyle name="Output 2 5 2 3 6 2 7" xfId="35699" xr:uid="{00000000-0005-0000-0000-0000B48A0000}"/>
    <cellStyle name="Output 2 5 2 3 6 3" xfId="35700" xr:uid="{00000000-0005-0000-0000-0000B58A0000}"/>
    <cellStyle name="Output 2 5 2 3 6 4" xfId="35701" xr:uid="{00000000-0005-0000-0000-0000B68A0000}"/>
    <cellStyle name="Output 2 5 2 3 6 5" xfId="35702" xr:uid="{00000000-0005-0000-0000-0000B78A0000}"/>
    <cellStyle name="Output 2 5 2 3 7" xfId="35703" xr:uid="{00000000-0005-0000-0000-0000B88A0000}"/>
    <cellStyle name="Output 2 5 2 3 7 2" xfId="35704" xr:uid="{00000000-0005-0000-0000-0000B98A0000}"/>
    <cellStyle name="Output 2 5 2 3 7 2 2" xfId="35705" xr:uid="{00000000-0005-0000-0000-0000BA8A0000}"/>
    <cellStyle name="Output 2 5 2 3 7 2 3" xfId="35706" xr:uid="{00000000-0005-0000-0000-0000BB8A0000}"/>
    <cellStyle name="Output 2 5 2 3 7 2 4" xfId="35707" xr:uid="{00000000-0005-0000-0000-0000BC8A0000}"/>
    <cellStyle name="Output 2 5 2 3 7 2 5" xfId="35708" xr:uid="{00000000-0005-0000-0000-0000BD8A0000}"/>
    <cellStyle name="Output 2 5 2 3 7 2 6" xfId="35709" xr:uid="{00000000-0005-0000-0000-0000BE8A0000}"/>
    <cellStyle name="Output 2 5 2 3 7 2 7" xfId="35710" xr:uid="{00000000-0005-0000-0000-0000BF8A0000}"/>
    <cellStyle name="Output 2 5 2 3 7 3" xfId="35711" xr:uid="{00000000-0005-0000-0000-0000C08A0000}"/>
    <cellStyle name="Output 2 5 2 3 7 4" xfId="35712" xr:uid="{00000000-0005-0000-0000-0000C18A0000}"/>
    <cellStyle name="Output 2 5 2 3 7 5" xfId="35713" xr:uid="{00000000-0005-0000-0000-0000C28A0000}"/>
    <cellStyle name="Output 2 5 2 3 8" xfId="35714" xr:uid="{00000000-0005-0000-0000-0000C38A0000}"/>
    <cellStyle name="Output 2 5 2 3 8 2" xfId="35715" xr:uid="{00000000-0005-0000-0000-0000C48A0000}"/>
    <cellStyle name="Output 2 5 2 3 8 3" xfId="35716" xr:uid="{00000000-0005-0000-0000-0000C58A0000}"/>
    <cellStyle name="Output 2 5 2 3 8 4" xfId="35717" xr:uid="{00000000-0005-0000-0000-0000C68A0000}"/>
    <cellStyle name="Output 2 5 2 3 8 5" xfId="35718" xr:uid="{00000000-0005-0000-0000-0000C78A0000}"/>
    <cellStyle name="Output 2 5 2 3 8 6" xfId="35719" xr:uid="{00000000-0005-0000-0000-0000C88A0000}"/>
    <cellStyle name="Output 2 5 2 3 8 7" xfId="35720" xr:uid="{00000000-0005-0000-0000-0000C98A0000}"/>
    <cellStyle name="Output 2 5 2 3 8 8" xfId="35721" xr:uid="{00000000-0005-0000-0000-0000CA8A0000}"/>
    <cellStyle name="Output 2 5 2 3 9" xfId="35722" xr:uid="{00000000-0005-0000-0000-0000CB8A0000}"/>
    <cellStyle name="Output 2 5 2 3 9 2" xfId="35723" xr:uid="{00000000-0005-0000-0000-0000CC8A0000}"/>
    <cellStyle name="Output 2 5 2 3 9 3" xfId="35724" xr:uid="{00000000-0005-0000-0000-0000CD8A0000}"/>
    <cellStyle name="Output 2 5 2 3 9 4" xfId="35725" xr:uid="{00000000-0005-0000-0000-0000CE8A0000}"/>
    <cellStyle name="Output 2 5 2 3 9 5" xfId="35726" xr:uid="{00000000-0005-0000-0000-0000CF8A0000}"/>
    <cellStyle name="Output 2 5 2 3 9 6" xfId="35727" xr:uid="{00000000-0005-0000-0000-0000D08A0000}"/>
    <cellStyle name="Output 2 5 2 3 9 7" xfId="35728" xr:uid="{00000000-0005-0000-0000-0000D18A0000}"/>
    <cellStyle name="Output 2 5 2 4" xfId="35729" xr:uid="{00000000-0005-0000-0000-0000D28A0000}"/>
    <cellStyle name="Output 2 5 2 4 10" xfId="35730" xr:uid="{00000000-0005-0000-0000-0000D38A0000}"/>
    <cellStyle name="Output 2 5 2 4 10 2" xfId="35731" xr:uid="{00000000-0005-0000-0000-0000D48A0000}"/>
    <cellStyle name="Output 2 5 2 4 10 3" xfId="35732" xr:uid="{00000000-0005-0000-0000-0000D58A0000}"/>
    <cellStyle name="Output 2 5 2 4 10 4" xfId="35733" xr:uid="{00000000-0005-0000-0000-0000D68A0000}"/>
    <cellStyle name="Output 2 5 2 4 10 5" xfId="35734" xr:uid="{00000000-0005-0000-0000-0000D78A0000}"/>
    <cellStyle name="Output 2 5 2 4 11" xfId="35735" xr:uid="{00000000-0005-0000-0000-0000D88A0000}"/>
    <cellStyle name="Output 2 5 2 4 11 2" xfId="35736" xr:uid="{00000000-0005-0000-0000-0000D98A0000}"/>
    <cellStyle name="Output 2 5 2 4 11 3" xfId="35737" xr:uid="{00000000-0005-0000-0000-0000DA8A0000}"/>
    <cellStyle name="Output 2 5 2 4 11 4" xfId="35738" xr:uid="{00000000-0005-0000-0000-0000DB8A0000}"/>
    <cellStyle name="Output 2 5 2 4 11 5" xfId="35739" xr:uid="{00000000-0005-0000-0000-0000DC8A0000}"/>
    <cellStyle name="Output 2 5 2 4 12" xfId="35740" xr:uid="{00000000-0005-0000-0000-0000DD8A0000}"/>
    <cellStyle name="Output 2 5 2 4 12 2" xfId="35741" xr:uid="{00000000-0005-0000-0000-0000DE8A0000}"/>
    <cellStyle name="Output 2 5 2 4 12 3" xfId="35742" xr:uid="{00000000-0005-0000-0000-0000DF8A0000}"/>
    <cellStyle name="Output 2 5 2 4 12 4" xfId="35743" xr:uid="{00000000-0005-0000-0000-0000E08A0000}"/>
    <cellStyle name="Output 2 5 2 4 12 5" xfId="35744" xr:uid="{00000000-0005-0000-0000-0000E18A0000}"/>
    <cellStyle name="Output 2 5 2 4 13" xfId="35745" xr:uid="{00000000-0005-0000-0000-0000E28A0000}"/>
    <cellStyle name="Output 2 5 2 4 13 2" xfId="35746" xr:uid="{00000000-0005-0000-0000-0000E38A0000}"/>
    <cellStyle name="Output 2 5 2 4 13 3" xfId="35747" xr:uid="{00000000-0005-0000-0000-0000E48A0000}"/>
    <cellStyle name="Output 2 5 2 4 13 4" xfId="35748" xr:uid="{00000000-0005-0000-0000-0000E58A0000}"/>
    <cellStyle name="Output 2 5 2 4 13 5" xfId="35749" xr:uid="{00000000-0005-0000-0000-0000E68A0000}"/>
    <cellStyle name="Output 2 5 2 4 14" xfId="35750" xr:uid="{00000000-0005-0000-0000-0000E78A0000}"/>
    <cellStyle name="Output 2 5 2 4 14 2" xfId="35751" xr:uid="{00000000-0005-0000-0000-0000E88A0000}"/>
    <cellStyle name="Output 2 5 2 4 14 3" xfId="35752" xr:uid="{00000000-0005-0000-0000-0000E98A0000}"/>
    <cellStyle name="Output 2 5 2 4 14 4" xfId="35753" xr:uid="{00000000-0005-0000-0000-0000EA8A0000}"/>
    <cellStyle name="Output 2 5 2 4 14 5" xfId="35754" xr:uid="{00000000-0005-0000-0000-0000EB8A0000}"/>
    <cellStyle name="Output 2 5 2 4 15" xfId="35755" xr:uid="{00000000-0005-0000-0000-0000EC8A0000}"/>
    <cellStyle name="Output 2 5 2 4 15 2" xfId="35756" xr:uid="{00000000-0005-0000-0000-0000ED8A0000}"/>
    <cellStyle name="Output 2 5 2 4 15 3" xfId="35757" xr:uid="{00000000-0005-0000-0000-0000EE8A0000}"/>
    <cellStyle name="Output 2 5 2 4 15 4" xfId="35758" xr:uid="{00000000-0005-0000-0000-0000EF8A0000}"/>
    <cellStyle name="Output 2 5 2 4 15 5" xfId="35759" xr:uid="{00000000-0005-0000-0000-0000F08A0000}"/>
    <cellStyle name="Output 2 5 2 4 16" xfId="35760" xr:uid="{00000000-0005-0000-0000-0000F18A0000}"/>
    <cellStyle name="Output 2 5 2 4 16 2" xfId="35761" xr:uid="{00000000-0005-0000-0000-0000F28A0000}"/>
    <cellStyle name="Output 2 5 2 4 16 3" xfId="35762" xr:uid="{00000000-0005-0000-0000-0000F38A0000}"/>
    <cellStyle name="Output 2 5 2 4 16 4" xfId="35763" xr:uid="{00000000-0005-0000-0000-0000F48A0000}"/>
    <cellStyle name="Output 2 5 2 4 16 5" xfId="35764" xr:uid="{00000000-0005-0000-0000-0000F58A0000}"/>
    <cellStyle name="Output 2 5 2 4 17" xfId="35765" xr:uid="{00000000-0005-0000-0000-0000F68A0000}"/>
    <cellStyle name="Output 2 5 2 4 17 2" xfId="35766" xr:uid="{00000000-0005-0000-0000-0000F78A0000}"/>
    <cellStyle name="Output 2 5 2 4 17 3" xfId="35767" xr:uid="{00000000-0005-0000-0000-0000F88A0000}"/>
    <cellStyle name="Output 2 5 2 4 17 4" xfId="35768" xr:uid="{00000000-0005-0000-0000-0000F98A0000}"/>
    <cellStyle name="Output 2 5 2 4 17 5" xfId="35769" xr:uid="{00000000-0005-0000-0000-0000FA8A0000}"/>
    <cellStyle name="Output 2 5 2 4 18" xfId="35770" xr:uid="{00000000-0005-0000-0000-0000FB8A0000}"/>
    <cellStyle name="Output 2 5 2 4 18 2" xfId="35771" xr:uid="{00000000-0005-0000-0000-0000FC8A0000}"/>
    <cellStyle name="Output 2 5 2 4 18 3" xfId="35772" xr:uid="{00000000-0005-0000-0000-0000FD8A0000}"/>
    <cellStyle name="Output 2 5 2 4 18 4" xfId="35773" xr:uid="{00000000-0005-0000-0000-0000FE8A0000}"/>
    <cellStyle name="Output 2 5 2 4 18 5" xfId="35774" xr:uid="{00000000-0005-0000-0000-0000FF8A0000}"/>
    <cellStyle name="Output 2 5 2 4 19" xfId="35775" xr:uid="{00000000-0005-0000-0000-0000008B0000}"/>
    <cellStyle name="Output 2 5 2 4 2" xfId="35776" xr:uid="{00000000-0005-0000-0000-0000018B0000}"/>
    <cellStyle name="Output 2 5 2 4 2 2" xfId="35777" xr:uid="{00000000-0005-0000-0000-0000028B0000}"/>
    <cellStyle name="Output 2 5 2 4 2 2 2" xfId="35778" xr:uid="{00000000-0005-0000-0000-0000038B0000}"/>
    <cellStyle name="Output 2 5 2 4 2 2 3" xfId="35779" xr:uid="{00000000-0005-0000-0000-0000048B0000}"/>
    <cellStyle name="Output 2 5 2 4 2 2 4" xfId="35780" xr:uid="{00000000-0005-0000-0000-0000058B0000}"/>
    <cellStyle name="Output 2 5 2 4 2 2 5" xfId="35781" xr:uid="{00000000-0005-0000-0000-0000068B0000}"/>
    <cellStyle name="Output 2 5 2 4 2 2 6" xfId="35782" xr:uid="{00000000-0005-0000-0000-0000078B0000}"/>
    <cellStyle name="Output 2 5 2 4 2 2 7" xfId="35783" xr:uid="{00000000-0005-0000-0000-0000088B0000}"/>
    <cellStyle name="Output 2 5 2 4 2 3" xfId="35784" xr:uid="{00000000-0005-0000-0000-0000098B0000}"/>
    <cellStyle name="Output 2 5 2 4 2 4" xfId="35785" xr:uid="{00000000-0005-0000-0000-00000A8B0000}"/>
    <cellStyle name="Output 2 5 2 4 2 5" xfId="35786" xr:uid="{00000000-0005-0000-0000-00000B8B0000}"/>
    <cellStyle name="Output 2 5 2 4 3" xfId="35787" xr:uid="{00000000-0005-0000-0000-00000C8B0000}"/>
    <cellStyle name="Output 2 5 2 4 3 2" xfId="35788" xr:uid="{00000000-0005-0000-0000-00000D8B0000}"/>
    <cellStyle name="Output 2 5 2 4 3 2 2" xfId="35789" xr:uid="{00000000-0005-0000-0000-00000E8B0000}"/>
    <cellStyle name="Output 2 5 2 4 3 2 3" xfId="35790" xr:uid="{00000000-0005-0000-0000-00000F8B0000}"/>
    <cellStyle name="Output 2 5 2 4 3 2 4" xfId="35791" xr:uid="{00000000-0005-0000-0000-0000108B0000}"/>
    <cellStyle name="Output 2 5 2 4 3 2 5" xfId="35792" xr:uid="{00000000-0005-0000-0000-0000118B0000}"/>
    <cellStyle name="Output 2 5 2 4 3 2 6" xfId="35793" xr:uid="{00000000-0005-0000-0000-0000128B0000}"/>
    <cellStyle name="Output 2 5 2 4 3 2 7" xfId="35794" xr:uid="{00000000-0005-0000-0000-0000138B0000}"/>
    <cellStyle name="Output 2 5 2 4 3 3" xfId="35795" xr:uid="{00000000-0005-0000-0000-0000148B0000}"/>
    <cellStyle name="Output 2 5 2 4 3 4" xfId="35796" xr:uid="{00000000-0005-0000-0000-0000158B0000}"/>
    <cellStyle name="Output 2 5 2 4 3 5" xfId="35797" xr:uid="{00000000-0005-0000-0000-0000168B0000}"/>
    <cellStyle name="Output 2 5 2 4 4" xfId="35798" xr:uid="{00000000-0005-0000-0000-0000178B0000}"/>
    <cellStyle name="Output 2 5 2 4 4 2" xfId="35799" xr:uid="{00000000-0005-0000-0000-0000188B0000}"/>
    <cellStyle name="Output 2 5 2 4 4 2 2" xfId="35800" xr:uid="{00000000-0005-0000-0000-0000198B0000}"/>
    <cellStyle name="Output 2 5 2 4 4 2 3" xfId="35801" xr:uid="{00000000-0005-0000-0000-00001A8B0000}"/>
    <cellStyle name="Output 2 5 2 4 4 2 4" xfId="35802" xr:uid="{00000000-0005-0000-0000-00001B8B0000}"/>
    <cellStyle name="Output 2 5 2 4 4 2 5" xfId="35803" xr:uid="{00000000-0005-0000-0000-00001C8B0000}"/>
    <cellStyle name="Output 2 5 2 4 4 2 6" xfId="35804" xr:uid="{00000000-0005-0000-0000-00001D8B0000}"/>
    <cellStyle name="Output 2 5 2 4 4 2 7" xfId="35805" xr:uid="{00000000-0005-0000-0000-00001E8B0000}"/>
    <cellStyle name="Output 2 5 2 4 4 3" xfId="35806" xr:uid="{00000000-0005-0000-0000-00001F8B0000}"/>
    <cellStyle name="Output 2 5 2 4 4 4" xfId="35807" xr:uid="{00000000-0005-0000-0000-0000208B0000}"/>
    <cellStyle name="Output 2 5 2 4 4 5" xfId="35808" xr:uid="{00000000-0005-0000-0000-0000218B0000}"/>
    <cellStyle name="Output 2 5 2 4 5" xfId="35809" xr:uid="{00000000-0005-0000-0000-0000228B0000}"/>
    <cellStyle name="Output 2 5 2 4 5 2" xfId="35810" xr:uid="{00000000-0005-0000-0000-0000238B0000}"/>
    <cellStyle name="Output 2 5 2 4 5 3" xfId="35811" xr:uid="{00000000-0005-0000-0000-0000248B0000}"/>
    <cellStyle name="Output 2 5 2 4 5 4" xfId="35812" xr:uid="{00000000-0005-0000-0000-0000258B0000}"/>
    <cellStyle name="Output 2 5 2 4 5 5" xfId="35813" xr:uid="{00000000-0005-0000-0000-0000268B0000}"/>
    <cellStyle name="Output 2 5 2 4 5 6" xfId="35814" xr:uid="{00000000-0005-0000-0000-0000278B0000}"/>
    <cellStyle name="Output 2 5 2 4 5 7" xfId="35815" xr:uid="{00000000-0005-0000-0000-0000288B0000}"/>
    <cellStyle name="Output 2 5 2 4 5 8" xfId="35816" xr:uid="{00000000-0005-0000-0000-0000298B0000}"/>
    <cellStyle name="Output 2 5 2 4 6" xfId="35817" xr:uid="{00000000-0005-0000-0000-00002A8B0000}"/>
    <cellStyle name="Output 2 5 2 4 6 2" xfId="35818" xr:uid="{00000000-0005-0000-0000-00002B8B0000}"/>
    <cellStyle name="Output 2 5 2 4 6 3" xfId="35819" xr:uid="{00000000-0005-0000-0000-00002C8B0000}"/>
    <cellStyle name="Output 2 5 2 4 6 4" xfId="35820" xr:uid="{00000000-0005-0000-0000-00002D8B0000}"/>
    <cellStyle name="Output 2 5 2 4 6 5" xfId="35821" xr:uid="{00000000-0005-0000-0000-00002E8B0000}"/>
    <cellStyle name="Output 2 5 2 4 6 6" xfId="35822" xr:uid="{00000000-0005-0000-0000-00002F8B0000}"/>
    <cellStyle name="Output 2 5 2 4 6 7" xfId="35823" xr:uid="{00000000-0005-0000-0000-0000308B0000}"/>
    <cellStyle name="Output 2 5 2 4 7" xfId="35824" xr:uid="{00000000-0005-0000-0000-0000318B0000}"/>
    <cellStyle name="Output 2 5 2 4 7 2" xfId="35825" xr:uid="{00000000-0005-0000-0000-0000328B0000}"/>
    <cellStyle name="Output 2 5 2 4 7 3" xfId="35826" xr:uid="{00000000-0005-0000-0000-0000338B0000}"/>
    <cellStyle name="Output 2 5 2 4 7 4" xfId="35827" xr:uid="{00000000-0005-0000-0000-0000348B0000}"/>
    <cellStyle name="Output 2 5 2 4 7 5" xfId="35828" xr:uid="{00000000-0005-0000-0000-0000358B0000}"/>
    <cellStyle name="Output 2 5 2 4 8" xfId="35829" xr:uid="{00000000-0005-0000-0000-0000368B0000}"/>
    <cellStyle name="Output 2 5 2 4 8 2" xfId="35830" xr:uid="{00000000-0005-0000-0000-0000378B0000}"/>
    <cellStyle name="Output 2 5 2 4 8 3" xfId="35831" xr:uid="{00000000-0005-0000-0000-0000388B0000}"/>
    <cellStyle name="Output 2 5 2 4 8 4" xfId="35832" xr:uid="{00000000-0005-0000-0000-0000398B0000}"/>
    <cellStyle name="Output 2 5 2 4 8 5" xfId="35833" xr:uid="{00000000-0005-0000-0000-00003A8B0000}"/>
    <cellStyle name="Output 2 5 2 4 9" xfId="35834" xr:uid="{00000000-0005-0000-0000-00003B8B0000}"/>
    <cellStyle name="Output 2 5 2 4 9 2" xfId="35835" xr:uid="{00000000-0005-0000-0000-00003C8B0000}"/>
    <cellStyle name="Output 2 5 2 4 9 3" xfId="35836" xr:uid="{00000000-0005-0000-0000-00003D8B0000}"/>
    <cellStyle name="Output 2 5 2 4 9 4" xfId="35837" xr:uid="{00000000-0005-0000-0000-00003E8B0000}"/>
    <cellStyle name="Output 2 5 2 4 9 5" xfId="35838" xr:uid="{00000000-0005-0000-0000-00003F8B0000}"/>
    <cellStyle name="Output 2 5 2 5" xfId="35839" xr:uid="{00000000-0005-0000-0000-0000408B0000}"/>
    <cellStyle name="Output 2 5 2 5 10" xfId="35840" xr:uid="{00000000-0005-0000-0000-0000418B0000}"/>
    <cellStyle name="Output 2 5 2 5 2" xfId="35841" xr:uid="{00000000-0005-0000-0000-0000428B0000}"/>
    <cellStyle name="Output 2 5 2 5 2 2" xfId="35842" xr:uid="{00000000-0005-0000-0000-0000438B0000}"/>
    <cellStyle name="Output 2 5 2 5 2 2 2" xfId="35843" xr:uid="{00000000-0005-0000-0000-0000448B0000}"/>
    <cellStyle name="Output 2 5 2 5 2 2 3" xfId="35844" xr:uid="{00000000-0005-0000-0000-0000458B0000}"/>
    <cellStyle name="Output 2 5 2 5 2 2 4" xfId="35845" xr:uid="{00000000-0005-0000-0000-0000468B0000}"/>
    <cellStyle name="Output 2 5 2 5 2 2 5" xfId="35846" xr:uid="{00000000-0005-0000-0000-0000478B0000}"/>
    <cellStyle name="Output 2 5 2 5 2 2 6" xfId="35847" xr:uid="{00000000-0005-0000-0000-0000488B0000}"/>
    <cellStyle name="Output 2 5 2 5 2 2 7" xfId="35848" xr:uid="{00000000-0005-0000-0000-0000498B0000}"/>
    <cellStyle name="Output 2 5 2 5 2 3" xfId="35849" xr:uid="{00000000-0005-0000-0000-00004A8B0000}"/>
    <cellStyle name="Output 2 5 2 5 2 4" xfId="35850" xr:uid="{00000000-0005-0000-0000-00004B8B0000}"/>
    <cellStyle name="Output 2 5 2 5 3" xfId="35851" xr:uid="{00000000-0005-0000-0000-00004C8B0000}"/>
    <cellStyle name="Output 2 5 2 5 3 2" xfId="35852" xr:uid="{00000000-0005-0000-0000-00004D8B0000}"/>
    <cellStyle name="Output 2 5 2 5 3 2 2" xfId="35853" xr:uid="{00000000-0005-0000-0000-00004E8B0000}"/>
    <cellStyle name="Output 2 5 2 5 3 2 3" xfId="35854" xr:uid="{00000000-0005-0000-0000-00004F8B0000}"/>
    <cellStyle name="Output 2 5 2 5 3 2 4" xfId="35855" xr:uid="{00000000-0005-0000-0000-0000508B0000}"/>
    <cellStyle name="Output 2 5 2 5 3 2 5" xfId="35856" xr:uid="{00000000-0005-0000-0000-0000518B0000}"/>
    <cellStyle name="Output 2 5 2 5 3 2 6" xfId="35857" xr:uid="{00000000-0005-0000-0000-0000528B0000}"/>
    <cellStyle name="Output 2 5 2 5 3 2 7" xfId="35858" xr:uid="{00000000-0005-0000-0000-0000538B0000}"/>
    <cellStyle name="Output 2 5 2 5 3 3" xfId="35859" xr:uid="{00000000-0005-0000-0000-0000548B0000}"/>
    <cellStyle name="Output 2 5 2 5 3 4" xfId="35860" xr:uid="{00000000-0005-0000-0000-0000558B0000}"/>
    <cellStyle name="Output 2 5 2 5 4" xfId="35861" xr:uid="{00000000-0005-0000-0000-0000568B0000}"/>
    <cellStyle name="Output 2 5 2 5 4 2" xfId="35862" xr:uid="{00000000-0005-0000-0000-0000578B0000}"/>
    <cellStyle name="Output 2 5 2 5 4 2 2" xfId="35863" xr:uid="{00000000-0005-0000-0000-0000588B0000}"/>
    <cellStyle name="Output 2 5 2 5 4 2 3" xfId="35864" xr:uid="{00000000-0005-0000-0000-0000598B0000}"/>
    <cellStyle name="Output 2 5 2 5 4 2 4" xfId="35865" xr:uid="{00000000-0005-0000-0000-00005A8B0000}"/>
    <cellStyle name="Output 2 5 2 5 4 2 5" xfId="35866" xr:uid="{00000000-0005-0000-0000-00005B8B0000}"/>
    <cellStyle name="Output 2 5 2 5 4 2 6" xfId="35867" xr:uid="{00000000-0005-0000-0000-00005C8B0000}"/>
    <cellStyle name="Output 2 5 2 5 4 2 7" xfId="35868" xr:uid="{00000000-0005-0000-0000-00005D8B0000}"/>
    <cellStyle name="Output 2 5 2 5 4 3" xfId="35869" xr:uid="{00000000-0005-0000-0000-00005E8B0000}"/>
    <cellStyle name="Output 2 5 2 5 4 4" xfId="35870" xr:uid="{00000000-0005-0000-0000-00005F8B0000}"/>
    <cellStyle name="Output 2 5 2 5 5" xfId="35871" xr:uid="{00000000-0005-0000-0000-0000608B0000}"/>
    <cellStyle name="Output 2 5 2 5 5 2" xfId="35872" xr:uid="{00000000-0005-0000-0000-0000618B0000}"/>
    <cellStyle name="Output 2 5 2 5 5 3" xfId="35873" xr:uid="{00000000-0005-0000-0000-0000628B0000}"/>
    <cellStyle name="Output 2 5 2 5 5 4" xfId="35874" xr:uid="{00000000-0005-0000-0000-0000638B0000}"/>
    <cellStyle name="Output 2 5 2 5 5 5" xfId="35875" xr:uid="{00000000-0005-0000-0000-0000648B0000}"/>
    <cellStyle name="Output 2 5 2 5 5 6" xfId="35876" xr:uid="{00000000-0005-0000-0000-0000658B0000}"/>
    <cellStyle name="Output 2 5 2 5 5 7" xfId="35877" xr:uid="{00000000-0005-0000-0000-0000668B0000}"/>
    <cellStyle name="Output 2 5 2 5 5 8" xfId="35878" xr:uid="{00000000-0005-0000-0000-0000678B0000}"/>
    <cellStyle name="Output 2 5 2 5 6" xfId="35879" xr:uid="{00000000-0005-0000-0000-0000688B0000}"/>
    <cellStyle name="Output 2 5 2 5 6 2" xfId="35880" xr:uid="{00000000-0005-0000-0000-0000698B0000}"/>
    <cellStyle name="Output 2 5 2 5 6 3" xfId="35881" xr:uid="{00000000-0005-0000-0000-00006A8B0000}"/>
    <cellStyle name="Output 2 5 2 5 6 4" xfId="35882" xr:uid="{00000000-0005-0000-0000-00006B8B0000}"/>
    <cellStyle name="Output 2 5 2 5 6 5" xfId="35883" xr:uid="{00000000-0005-0000-0000-00006C8B0000}"/>
    <cellStyle name="Output 2 5 2 5 6 6" xfId="35884" xr:uid="{00000000-0005-0000-0000-00006D8B0000}"/>
    <cellStyle name="Output 2 5 2 5 6 7" xfId="35885" xr:uid="{00000000-0005-0000-0000-00006E8B0000}"/>
    <cellStyle name="Output 2 5 2 5 7" xfId="35886" xr:uid="{00000000-0005-0000-0000-00006F8B0000}"/>
    <cellStyle name="Output 2 5 2 5 8" xfId="35887" xr:uid="{00000000-0005-0000-0000-0000708B0000}"/>
    <cellStyle name="Output 2 5 2 5 9" xfId="35888" xr:uid="{00000000-0005-0000-0000-0000718B0000}"/>
    <cellStyle name="Output 2 5 2 6" xfId="35889" xr:uid="{00000000-0005-0000-0000-0000728B0000}"/>
    <cellStyle name="Output 2 5 2 6 2" xfId="35890" xr:uid="{00000000-0005-0000-0000-0000738B0000}"/>
    <cellStyle name="Output 2 5 2 6 2 2" xfId="35891" xr:uid="{00000000-0005-0000-0000-0000748B0000}"/>
    <cellStyle name="Output 2 5 2 6 2 3" xfId="35892" xr:uid="{00000000-0005-0000-0000-0000758B0000}"/>
    <cellStyle name="Output 2 5 2 6 2 4" xfId="35893" xr:uid="{00000000-0005-0000-0000-0000768B0000}"/>
    <cellStyle name="Output 2 5 2 6 2 5" xfId="35894" xr:uid="{00000000-0005-0000-0000-0000778B0000}"/>
    <cellStyle name="Output 2 5 2 6 2 6" xfId="35895" xr:uid="{00000000-0005-0000-0000-0000788B0000}"/>
    <cellStyle name="Output 2 5 2 6 2 7" xfId="35896" xr:uid="{00000000-0005-0000-0000-0000798B0000}"/>
    <cellStyle name="Output 2 5 2 6 3" xfId="35897" xr:uid="{00000000-0005-0000-0000-00007A8B0000}"/>
    <cellStyle name="Output 2 5 2 6 4" xfId="35898" xr:uid="{00000000-0005-0000-0000-00007B8B0000}"/>
    <cellStyle name="Output 2 5 2 6 5" xfId="35899" xr:uid="{00000000-0005-0000-0000-00007C8B0000}"/>
    <cellStyle name="Output 2 5 2 7" xfId="35900" xr:uid="{00000000-0005-0000-0000-00007D8B0000}"/>
    <cellStyle name="Output 2 5 2 7 2" xfId="35901" xr:uid="{00000000-0005-0000-0000-00007E8B0000}"/>
    <cellStyle name="Output 2 5 2 7 2 2" xfId="35902" xr:uid="{00000000-0005-0000-0000-00007F8B0000}"/>
    <cellStyle name="Output 2 5 2 7 2 3" xfId="35903" xr:uid="{00000000-0005-0000-0000-0000808B0000}"/>
    <cellStyle name="Output 2 5 2 7 2 4" xfId="35904" xr:uid="{00000000-0005-0000-0000-0000818B0000}"/>
    <cellStyle name="Output 2 5 2 7 2 5" xfId="35905" xr:uid="{00000000-0005-0000-0000-0000828B0000}"/>
    <cellStyle name="Output 2 5 2 7 2 6" xfId="35906" xr:uid="{00000000-0005-0000-0000-0000838B0000}"/>
    <cellStyle name="Output 2 5 2 7 2 7" xfId="35907" xr:uid="{00000000-0005-0000-0000-0000848B0000}"/>
    <cellStyle name="Output 2 5 2 7 3" xfId="35908" xr:uid="{00000000-0005-0000-0000-0000858B0000}"/>
    <cellStyle name="Output 2 5 2 7 4" xfId="35909" xr:uid="{00000000-0005-0000-0000-0000868B0000}"/>
    <cellStyle name="Output 2 5 2 7 5" xfId="35910" xr:uid="{00000000-0005-0000-0000-0000878B0000}"/>
    <cellStyle name="Output 2 5 2 8" xfId="35911" xr:uid="{00000000-0005-0000-0000-0000888B0000}"/>
    <cellStyle name="Output 2 5 2 8 2" xfId="35912" xr:uid="{00000000-0005-0000-0000-0000898B0000}"/>
    <cellStyle name="Output 2 5 2 8 2 2" xfId="35913" xr:uid="{00000000-0005-0000-0000-00008A8B0000}"/>
    <cellStyle name="Output 2 5 2 8 2 3" xfId="35914" xr:uid="{00000000-0005-0000-0000-00008B8B0000}"/>
    <cellStyle name="Output 2 5 2 8 2 4" xfId="35915" xr:uid="{00000000-0005-0000-0000-00008C8B0000}"/>
    <cellStyle name="Output 2 5 2 8 2 5" xfId="35916" xr:uid="{00000000-0005-0000-0000-00008D8B0000}"/>
    <cellStyle name="Output 2 5 2 8 2 6" xfId="35917" xr:uid="{00000000-0005-0000-0000-00008E8B0000}"/>
    <cellStyle name="Output 2 5 2 8 2 7" xfId="35918" xr:uid="{00000000-0005-0000-0000-00008F8B0000}"/>
    <cellStyle name="Output 2 5 2 8 3" xfId="35919" xr:uid="{00000000-0005-0000-0000-0000908B0000}"/>
    <cellStyle name="Output 2 5 2 8 4" xfId="35920" xr:uid="{00000000-0005-0000-0000-0000918B0000}"/>
    <cellStyle name="Output 2 5 2 8 5" xfId="35921" xr:uid="{00000000-0005-0000-0000-0000928B0000}"/>
    <cellStyle name="Output 2 5 2 9" xfId="35922" xr:uid="{00000000-0005-0000-0000-0000938B0000}"/>
    <cellStyle name="Output 2 5 2 9 2" xfId="35923" xr:uid="{00000000-0005-0000-0000-0000948B0000}"/>
    <cellStyle name="Output 2 5 2 9 2 2" xfId="35924" xr:uid="{00000000-0005-0000-0000-0000958B0000}"/>
    <cellStyle name="Output 2 5 2 9 2 3" xfId="35925" xr:uid="{00000000-0005-0000-0000-0000968B0000}"/>
    <cellStyle name="Output 2 5 2 9 2 4" xfId="35926" xr:uid="{00000000-0005-0000-0000-0000978B0000}"/>
    <cellStyle name="Output 2 5 2 9 2 5" xfId="35927" xr:uid="{00000000-0005-0000-0000-0000988B0000}"/>
    <cellStyle name="Output 2 5 2 9 2 6" xfId="35928" xr:uid="{00000000-0005-0000-0000-0000998B0000}"/>
    <cellStyle name="Output 2 5 2 9 2 7" xfId="35929" xr:uid="{00000000-0005-0000-0000-00009A8B0000}"/>
    <cellStyle name="Output 2 5 2 9 3" xfId="35930" xr:uid="{00000000-0005-0000-0000-00009B8B0000}"/>
    <cellStyle name="Output 2 5 2 9 4" xfId="35931" xr:uid="{00000000-0005-0000-0000-00009C8B0000}"/>
    <cellStyle name="Output 2 5 2 9 5" xfId="35932" xr:uid="{00000000-0005-0000-0000-00009D8B0000}"/>
    <cellStyle name="Output 2 5 20" xfId="35933" xr:uid="{00000000-0005-0000-0000-00009E8B0000}"/>
    <cellStyle name="Output 2 5 3" xfId="35934" xr:uid="{00000000-0005-0000-0000-00009F8B0000}"/>
    <cellStyle name="Output 2 5 3 10" xfId="35935" xr:uid="{00000000-0005-0000-0000-0000A08B0000}"/>
    <cellStyle name="Output 2 5 3 10 2" xfId="35936" xr:uid="{00000000-0005-0000-0000-0000A18B0000}"/>
    <cellStyle name="Output 2 5 3 10 3" xfId="35937" xr:uid="{00000000-0005-0000-0000-0000A28B0000}"/>
    <cellStyle name="Output 2 5 3 10 4" xfId="35938" xr:uid="{00000000-0005-0000-0000-0000A38B0000}"/>
    <cellStyle name="Output 2 5 3 10 5" xfId="35939" xr:uid="{00000000-0005-0000-0000-0000A48B0000}"/>
    <cellStyle name="Output 2 5 3 10 6" xfId="35940" xr:uid="{00000000-0005-0000-0000-0000A58B0000}"/>
    <cellStyle name="Output 2 5 3 10 7" xfId="35941" xr:uid="{00000000-0005-0000-0000-0000A68B0000}"/>
    <cellStyle name="Output 2 5 3 10 8" xfId="35942" xr:uid="{00000000-0005-0000-0000-0000A78B0000}"/>
    <cellStyle name="Output 2 5 3 11" xfId="35943" xr:uid="{00000000-0005-0000-0000-0000A88B0000}"/>
    <cellStyle name="Output 2 5 3 11 2" xfId="35944" xr:uid="{00000000-0005-0000-0000-0000A98B0000}"/>
    <cellStyle name="Output 2 5 3 11 3" xfId="35945" xr:uid="{00000000-0005-0000-0000-0000AA8B0000}"/>
    <cellStyle name="Output 2 5 3 11 4" xfId="35946" xr:uid="{00000000-0005-0000-0000-0000AB8B0000}"/>
    <cellStyle name="Output 2 5 3 11 5" xfId="35947" xr:uid="{00000000-0005-0000-0000-0000AC8B0000}"/>
    <cellStyle name="Output 2 5 3 11 6" xfId="35948" xr:uid="{00000000-0005-0000-0000-0000AD8B0000}"/>
    <cellStyle name="Output 2 5 3 11 7" xfId="35949" xr:uid="{00000000-0005-0000-0000-0000AE8B0000}"/>
    <cellStyle name="Output 2 5 3 12" xfId="35950" xr:uid="{00000000-0005-0000-0000-0000AF8B0000}"/>
    <cellStyle name="Output 2 5 3 12 2" xfId="35951" xr:uid="{00000000-0005-0000-0000-0000B08B0000}"/>
    <cellStyle name="Output 2 5 3 12 3" xfId="35952" xr:uid="{00000000-0005-0000-0000-0000B18B0000}"/>
    <cellStyle name="Output 2 5 3 12 4" xfId="35953" xr:uid="{00000000-0005-0000-0000-0000B28B0000}"/>
    <cellStyle name="Output 2 5 3 12 5" xfId="35954" xr:uid="{00000000-0005-0000-0000-0000B38B0000}"/>
    <cellStyle name="Output 2 5 3 13" xfId="35955" xr:uid="{00000000-0005-0000-0000-0000B48B0000}"/>
    <cellStyle name="Output 2 5 3 13 2" xfId="35956" xr:uid="{00000000-0005-0000-0000-0000B58B0000}"/>
    <cellStyle name="Output 2 5 3 13 3" xfId="35957" xr:uid="{00000000-0005-0000-0000-0000B68B0000}"/>
    <cellStyle name="Output 2 5 3 13 4" xfId="35958" xr:uid="{00000000-0005-0000-0000-0000B78B0000}"/>
    <cellStyle name="Output 2 5 3 13 5" xfId="35959" xr:uid="{00000000-0005-0000-0000-0000B88B0000}"/>
    <cellStyle name="Output 2 5 3 14" xfId="35960" xr:uid="{00000000-0005-0000-0000-0000B98B0000}"/>
    <cellStyle name="Output 2 5 3 14 2" xfId="35961" xr:uid="{00000000-0005-0000-0000-0000BA8B0000}"/>
    <cellStyle name="Output 2 5 3 14 3" xfId="35962" xr:uid="{00000000-0005-0000-0000-0000BB8B0000}"/>
    <cellStyle name="Output 2 5 3 14 4" xfId="35963" xr:uid="{00000000-0005-0000-0000-0000BC8B0000}"/>
    <cellStyle name="Output 2 5 3 14 5" xfId="35964" xr:uid="{00000000-0005-0000-0000-0000BD8B0000}"/>
    <cellStyle name="Output 2 5 3 15" xfId="35965" xr:uid="{00000000-0005-0000-0000-0000BE8B0000}"/>
    <cellStyle name="Output 2 5 3 15 2" xfId="35966" xr:uid="{00000000-0005-0000-0000-0000BF8B0000}"/>
    <cellStyle name="Output 2 5 3 15 3" xfId="35967" xr:uid="{00000000-0005-0000-0000-0000C08B0000}"/>
    <cellStyle name="Output 2 5 3 15 4" xfId="35968" xr:uid="{00000000-0005-0000-0000-0000C18B0000}"/>
    <cellStyle name="Output 2 5 3 15 5" xfId="35969" xr:uid="{00000000-0005-0000-0000-0000C28B0000}"/>
    <cellStyle name="Output 2 5 3 16" xfId="35970" xr:uid="{00000000-0005-0000-0000-0000C38B0000}"/>
    <cellStyle name="Output 2 5 3 16 2" xfId="35971" xr:uid="{00000000-0005-0000-0000-0000C48B0000}"/>
    <cellStyle name="Output 2 5 3 16 3" xfId="35972" xr:uid="{00000000-0005-0000-0000-0000C58B0000}"/>
    <cellStyle name="Output 2 5 3 16 4" xfId="35973" xr:uid="{00000000-0005-0000-0000-0000C68B0000}"/>
    <cellStyle name="Output 2 5 3 16 5" xfId="35974" xr:uid="{00000000-0005-0000-0000-0000C78B0000}"/>
    <cellStyle name="Output 2 5 3 17" xfId="35975" xr:uid="{00000000-0005-0000-0000-0000C88B0000}"/>
    <cellStyle name="Output 2 5 3 17 2" xfId="35976" xr:uid="{00000000-0005-0000-0000-0000C98B0000}"/>
    <cellStyle name="Output 2 5 3 17 3" xfId="35977" xr:uid="{00000000-0005-0000-0000-0000CA8B0000}"/>
    <cellStyle name="Output 2 5 3 17 4" xfId="35978" xr:uid="{00000000-0005-0000-0000-0000CB8B0000}"/>
    <cellStyle name="Output 2 5 3 17 5" xfId="35979" xr:uid="{00000000-0005-0000-0000-0000CC8B0000}"/>
    <cellStyle name="Output 2 5 3 18" xfId="35980" xr:uid="{00000000-0005-0000-0000-0000CD8B0000}"/>
    <cellStyle name="Output 2 5 3 2" xfId="35981" xr:uid="{00000000-0005-0000-0000-0000CE8B0000}"/>
    <cellStyle name="Output 2 5 3 2 10" xfId="35982" xr:uid="{00000000-0005-0000-0000-0000CF8B0000}"/>
    <cellStyle name="Output 2 5 3 2 10 2" xfId="35983" xr:uid="{00000000-0005-0000-0000-0000D08B0000}"/>
    <cellStyle name="Output 2 5 3 2 10 3" xfId="35984" xr:uid="{00000000-0005-0000-0000-0000D18B0000}"/>
    <cellStyle name="Output 2 5 3 2 10 4" xfId="35985" xr:uid="{00000000-0005-0000-0000-0000D28B0000}"/>
    <cellStyle name="Output 2 5 3 2 10 5" xfId="35986" xr:uid="{00000000-0005-0000-0000-0000D38B0000}"/>
    <cellStyle name="Output 2 5 3 2 11" xfId="35987" xr:uid="{00000000-0005-0000-0000-0000D48B0000}"/>
    <cellStyle name="Output 2 5 3 2 11 2" xfId="35988" xr:uid="{00000000-0005-0000-0000-0000D58B0000}"/>
    <cellStyle name="Output 2 5 3 2 11 3" xfId="35989" xr:uid="{00000000-0005-0000-0000-0000D68B0000}"/>
    <cellStyle name="Output 2 5 3 2 11 4" xfId="35990" xr:uid="{00000000-0005-0000-0000-0000D78B0000}"/>
    <cellStyle name="Output 2 5 3 2 11 5" xfId="35991" xr:uid="{00000000-0005-0000-0000-0000D88B0000}"/>
    <cellStyle name="Output 2 5 3 2 12" xfId="35992" xr:uid="{00000000-0005-0000-0000-0000D98B0000}"/>
    <cellStyle name="Output 2 5 3 2 12 2" xfId="35993" xr:uid="{00000000-0005-0000-0000-0000DA8B0000}"/>
    <cellStyle name="Output 2 5 3 2 12 3" xfId="35994" xr:uid="{00000000-0005-0000-0000-0000DB8B0000}"/>
    <cellStyle name="Output 2 5 3 2 12 4" xfId="35995" xr:uid="{00000000-0005-0000-0000-0000DC8B0000}"/>
    <cellStyle name="Output 2 5 3 2 12 5" xfId="35996" xr:uid="{00000000-0005-0000-0000-0000DD8B0000}"/>
    <cellStyle name="Output 2 5 3 2 13" xfId="35997" xr:uid="{00000000-0005-0000-0000-0000DE8B0000}"/>
    <cellStyle name="Output 2 5 3 2 13 2" xfId="35998" xr:uid="{00000000-0005-0000-0000-0000DF8B0000}"/>
    <cellStyle name="Output 2 5 3 2 13 3" xfId="35999" xr:uid="{00000000-0005-0000-0000-0000E08B0000}"/>
    <cellStyle name="Output 2 5 3 2 13 4" xfId="36000" xr:uid="{00000000-0005-0000-0000-0000E18B0000}"/>
    <cellStyle name="Output 2 5 3 2 13 5" xfId="36001" xr:uid="{00000000-0005-0000-0000-0000E28B0000}"/>
    <cellStyle name="Output 2 5 3 2 14" xfId="36002" xr:uid="{00000000-0005-0000-0000-0000E38B0000}"/>
    <cellStyle name="Output 2 5 3 2 14 2" xfId="36003" xr:uid="{00000000-0005-0000-0000-0000E48B0000}"/>
    <cellStyle name="Output 2 5 3 2 14 3" xfId="36004" xr:uid="{00000000-0005-0000-0000-0000E58B0000}"/>
    <cellStyle name="Output 2 5 3 2 14 4" xfId="36005" xr:uid="{00000000-0005-0000-0000-0000E68B0000}"/>
    <cellStyle name="Output 2 5 3 2 14 5" xfId="36006" xr:uid="{00000000-0005-0000-0000-0000E78B0000}"/>
    <cellStyle name="Output 2 5 3 2 15" xfId="36007" xr:uid="{00000000-0005-0000-0000-0000E88B0000}"/>
    <cellStyle name="Output 2 5 3 2 15 2" xfId="36008" xr:uid="{00000000-0005-0000-0000-0000E98B0000}"/>
    <cellStyle name="Output 2 5 3 2 15 3" xfId="36009" xr:uid="{00000000-0005-0000-0000-0000EA8B0000}"/>
    <cellStyle name="Output 2 5 3 2 15 4" xfId="36010" xr:uid="{00000000-0005-0000-0000-0000EB8B0000}"/>
    <cellStyle name="Output 2 5 3 2 15 5" xfId="36011" xr:uid="{00000000-0005-0000-0000-0000EC8B0000}"/>
    <cellStyle name="Output 2 5 3 2 16" xfId="36012" xr:uid="{00000000-0005-0000-0000-0000ED8B0000}"/>
    <cellStyle name="Output 2 5 3 2 16 2" xfId="36013" xr:uid="{00000000-0005-0000-0000-0000EE8B0000}"/>
    <cellStyle name="Output 2 5 3 2 16 3" xfId="36014" xr:uid="{00000000-0005-0000-0000-0000EF8B0000}"/>
    <cellStyle name="Output 2 5 3 2 16 4" xfId="36015" xr:uid="{00000000-0005-0000-0000-0000F08B0000}"/>
    <cellStyle name="Output 2 5 3 2 16 5" xfId="36016" xr:uid="{00000000-0005-0000-0000-0000F18B0000}"/>
    <cellStyle name="Output 2 5 3 2 17" xfId="36017" xr:uid="{00000000-0005-0000-0000-0000F28B0000}"/>
    <cellStyle name="Output 2 5 3 2 17 2" xfId="36018" xr:uid="{00000000-0005-0000-0000-0000F38B0000}"/>
    <cellStyle name="Output 2 5 3 2 17 3" xfId="36019" xr:uid="{00000000-0005-0000-0000-0000F48B0000}"/>
    <cellStyle name="Output 2 5 3 2 17 4" xfId="36020" xr:uid="{00000000-0005-0000-0000-0000F58B0000}"/>
    <cellStyle name="Output 2 5 3 2 17 5" xfId="36021" xr:uid="{00000000-0005-0000-0000-0000F68B0000}"/>
    <cellStyle name="Output 2 5 3 2 18" xfId="36022" xr:uid="{00000000-0005-0000-0000-0000F78B0000}"/>
    <cellStyle name="Output 2 5 3 2 18 2" xfId="36023" xr:uid="{00000000-0005-0000-0000-0000F88B0000}"/>
    <cellStyle name="Output 2 5 3 2 18 3" xfId="36024" xr:uid="{00000000-0005-0000-0000-0000F98B0000}"/>
    <cellStyle name="Output 2 5 3 2 18 4" xfId="36025" xr:uid="{00000000-0005-0000-0000-0000FA8B0000}"/>
    <cellStyle name="Output 2 5 3 2 18 5" xfId="36026" xr:uid="{00000000-0005-0000-0000-0000FB8B0000}"/>
    <cellStyle name="Output 2 5 3 2 19" xfId="36027" xr:uid="{00000000-0005-0000-0000-0000FC8B0000}"/>
    <cellStyle name="Output 2 5 3 2 2" xfId="36028" xr:uid="{00000000-0005-0000-0000-0000FD8B0000}"/>
    <cellStyle name="Output 2 5 3 2 2 10" xfId="36029" xr:uid="{00000000-0005-0000-0000-0000FE8B0000}"/>
    <cellStyle name="Output 2 5 3 2 2 10 2" xfId="36030" xr:uid="{00000000-0005-0000-0000-0000FF8B0000}"/>
    <cellStyle name="Output 2 5 3 2 2 10 3" xfId="36031" xr:uid="{00000000-0005-0000-0000-0000008C0000}"/>
    <cellStyle name="Output 2 5 3 2 2 10 4" xfId="36032" xr:uid="{00000000-0005-0000-0000-0000018C0000}"/>
    <cellStyle name="Output 2 5 3 2 2 10 5" xfId="36033" xr:uid="{00000000-0005-0000-0000-0000028C0000}"/>
    <cellStyle name="Output 2 5 3 2 2 11" xfId="36034" xr:uid="{00000000-0005-0000-0000-0000038C0000}"/>
    <cellStyle name="Output 2 5 3 2 2 11 2" xfId="36035" xr:uid="{00000000-0005-0000-0000-0000048C0000}"/>
    <cellStyle name="Output 2 5 3 2 2 11 3" xfId="36036" xr:uid="{00000000-0005-0000-0000-0000058C0000}"/>
    <cellStyle name="Output 2 5 3 2 2 11 4" xfId="36037" xr:uid="{00000000-0005-0000-0000-0000068C0000}"/>
    <cellStyle name="Output 2 5 3 2 2 11 5" xfId="36038" xr:uid="{00000000-0005-0000-0000-0000078C0000}"/>
    <cellStyle name="Output 2 5 3 2 2 12" xfId="36039" xr:uid="{00000000-0005-0000-0000-0000088C0000}"/>
    <cellStyle name="Output 2 5 3 2 2 12 2" xfId="36040" xr:uid="{00000000-0005-0000-0000-0000098C0000}"/>
    <cellStyle name="Output 2 5 3 2 2 12 3" xfId="36041" xr:uid="{00000000-0005-0000-0000-00000A8C0000}"/>
    <cellStyle name="Output 2 5 3 2 2 12 4" xfId="36042" xr:uid="{00000000-0005-0000-0000-00000B8C0000}"/>
    <cellStyle name="Output 2 5 3 2 2 12 5" xfId="36043" xr:uid="{00000000-0005-0000-0000-00000C8C0000}"/>
    <cellStyle name="Output 2 5 3 2 2 13" xfId="36044" xr:uid="{00000000-0005-0000-0000-00000D8C0000}"/>
    <cellStyle name="Output 2 5 3 2 2 13 2" xfId="36045" xr:uid="{00000000-0005-0000-0000-00000E8C0000}"/>
    <cellStyle name="Output 2 5 3 2 2 13 3" xfId="36046" xr:uid="{00000000-0005-0000-0000-00000F8C0000}"/>
    <cellStyle name="Output 2 5 3 2 2 13 4" xfId="36047" xr:uid="{00000000-0005-0000-0000-0000108C0000}"/>
    <cellStyle name="Output 2 5 3 2 2 13 5" xfId="36048" xr:uid="{00000000-0005-0000-0000-0000118C0000}"/>
    <cellStyle name="Output 2 5 3 2 2 14" xfId="36049" xr:uid="{00000000-0005-0000-0000-0000128C0000}"/>
    <cellStyle name="Output 2 5 3 2 2 14 2" xfId="36050" xr:uid="{00000000-0005-0000-0000-0000138C0000}"/>
    <cellStyle name="Output 2 5 3 2 2 14 3" xfId="36051" xr:uid="{00000000-0005-0000-0000-0000148C0000}"/>
    <cellStyle name="Output 2 5 3 2 2 14 4" xfId="36052" xr:uid="{00000000-0005-0000-0000-0000158C0000}"/>
    <cellStyle name="Output 2 5 3 2 2 14 5" xfId="36053" xr:uid="{00000000-0005-0000-0000-0000168C0000}"/>
    <cellStyle name="Output 2 5 3 2 2 15" xfId="36054" xr:uid="{00000000-0005-0000-0000-0000178C0000}"/>
    <cellStyle name="Output 2 5 3 2 2 15 2" xfId="36055" xr:uid="{00000000-0005-0000-0000-0000188C0000}"/>
    <cellStyle name="Output 2 5 3 2 2 15 3" xfId="36056" xr:uid="{00000000-0005-0000-0000-0000198C0000}"/>
    <cellStyle name="Output 2 5 3 2 2 15 4" xfId="36057" xr:uid="{00000000-0005-0000-0000-00001A8C0000}"/>
    <cellStyle name="Output 2 5 3 2 2 15 5" xfId="36058" xr:uid="{00000000-0005-0000-0000-00001B8C0000}"/>
    <cellStyle name="Output 2 5 3 2 2 16" xfId="36059" xr:uid="{00000000-0005-0000-0000-00001C8C0000}"/>
    <cellStyle name="Output 2 5 3 2 2 16 2" xfId="36060" xr:uid="{00000000-0005-0000-0000-00001D8C0000}"/>
    <cellStyle name="Output 2 5 3 2 2 16 3" xfId="36061" xr:uid="{00000000-0005-0000-0000-00001E8C0000}"/>
    <cellStyle name="Output 2 5 3 2 2 16 4" xfId="36062" xr:uid="{00000000-0005-0000-0000-00001F8C0000}"/>
    <cellStyle name="Output 2 5 3 2 2 16 5" xfId="36063" xr:uid="{00000000-0005-0000-0000-0000208C0000}"/>
    <cellStyle name="Output 2 5 3 2 2 17" xfId="36064" xr:uid="{00000000-0005-0000-0000-0000218C0000}"/>
    <cellStyle name="Output 2 5 3 2 2 17 2" xfId="36065" xr:uid="{00000000-0005-0000-0000-0000228C0000}"/>
    <cellStyle name="Output 2 5 3 2 2 17 3" xfId="36066" xr:uid="{00000000-0005-0000-0000-0000238C0000}"/>
    <cellStyle name="Output 2 5 3 2 2 17 4" xfId="36067" xr:uid="{00000000-0005-0000-0000-0000248C0000}"/>
    <cellStyle name="Output 2 5 3 2 2 17 5" xfId="36068" xr:uid="{00000000-0005-0000-0000-0000258C0000}"/>
    <cellStyle name="Output 2 5 3 2 2 18" xfId="36069" xr:uid="{00000000-0005-0000-0000-0000268C0000}"/>
    <cellStyle name="Output 2 5 3 2 2 18 2" xfId="36070" xr:uid="{00000000-0005-0000-0000-0000278C0000}"/>
    <cellStyle name="Output 2 5 3 2 2 18 3" xfId="36071" xr:uid="{00000000-0005-0000-0000-0000288C0000}"/>
    <cellStyle name="Output 2 5 3 2 2 18 4" xfId="36072" xr:uid="{00000000-0005-0000-0000-0000298C0000}"/>
    <cellStyle name="Output 2 5 3 2 2 18 5" xfId="36073" xr:uid="{00000000-0005-0000-0000-00002A8C0000}"/>
    <cellStyle name="Output 2 5 3 2 2 19" xfId="36074" xr:uid="{00000000-0005-0000-0000-00002B8C0000}"/>
    <cellStyle name="Output 2 5 3 2 2 2" xfId="36075" xr:uid="{00000000-0005-0000-0000-00002C8C0000}"/>
    <cellStyle name="Output 2 5 3 2 2 2 2" xfId="36076" xr:uid="{00000000-0005-0000-0000-00002D8C0000}"/>
    <cellStyle name="Output 2 5 3 2 2 2 2 2" xfId="36077" xr:uid="{00000000-0005-0000-0000-00002E8C0000}"/>
    <cellStyle name="Output 2 5 3 2 2 2 2 3" xfId="36078" xr:uid="{00000000-0005-0000-0000-00002F8C0000}"/>
    <cellStyle name="Output 2 5 3 2 2 2 2 4" xfId="36079" xr:uid="{00000000-0005-0000-0000-0000308C0000}"/>
    <cellStyle name="Output 2 5 3 2 2 2 2 5" xfId="36080" xr:uid="{00000000-0005-0000-0000-0000318C0000}"/>
    <cellStyle name="Output 2 5 3 2 2 2 2 6" xfId="36081" xr:uid="{00000000-0005-0000-0000-0000328C0000}"/>
    <cellStyle name="Output 2 5 3 2 2 2 2 7" xfId="36082" xr:uid="{00000000-0005-0000-0000-0000338C0000}"/>
    <cellStyle name="Output 2 5 3 2 2 2 3" xfId="36083" xr:uid="{00000000-0005-0000-0000-0000348C0000}"/>
    <cellStyle name="Output 2 5 3 2 2 2 4" xfId="36084" xr:uid="{00000000-0005-0000-0000-0000358C0000}"/>
    <cellStyle name="Output 2 5 3 2 2 2 5" xfId="36085" xr:uid="{00000000-0005-0000-0000-0000368C0000}"/>
    <cellStyle name="Output 2 5 3 2 2 3" xfId="36086" xr:uid="{00000000-0005-0000-0000-0000378C0000}"/>
    <cellStyle name="Output 2 5 3 2 2 3 2" xfId="36087" xr:uid="{00000000-0005-0000-0000-0000388C0000}"/>
    <cellStyle name="Output 2 5 3 2 2 3 2 2" xfId="36088" xr:uid="{00000000-0005-0000-0000-0000398C0000}"/>
    <cellStyle name="Output 2 5 3 2 2 3 2 3" xfId="36089" xr:uid="{00000000-0005-0000-0000-00003A8C0000}"/>
    <cellStyle name="Output 2 5 3 2 2 3 2 4" xfId="36090" xr:uid="{00000000-0005-0000-0000-00003B8C0000}"/>
    <cellStyle name="Output 2 5 3 2 2 3 2 5" xfId="36091" xr:uid="{00000000-0005-0000-0000-00003C8C0000}"/>
    <cellStyle name="Output 2 5 3 2 2 3 2 6" xfId="36092" xr:uid="{00000000-0005-0000-0000-00003D8C0000}"/>
    <cellStyle name="Output 2 5 3 2 2 3 2 7" xfId="36093" xr:uid="{00000000-0005-0000-0000-00003E8C0000}"/>
    <cellStyle name="Output 2 5 3 2 2 3 3" xfId="36094" xr:uid="{00000000-0005-0000-0000-00003F8C0000}"/>
    <cellStyle name="Output 2 5 3 2 2 3 4" xfId="36095" xr:uid="{00000000-0005-0000-0000-0000408C0000}"/>
    <cellStyle name="Output 2 5 3 2 2 3 5" xfId="36096" xr:uid="{00000000-0005-0000-0000-0000418C0000}"/>
    <cellStyle name="Output 2 5 3 2 2 4" xfId="36097" xr:uid="{00000000-0005-0000-0000-0000428C0000}"/>
    <cellStyle name="Output 2 5 3 2 2 4 2" xfId="36098" xr:uid="{00000000-0005-0000-0000-0000438C0000}"/>
    <cellStyle name="Output 2 5 3 2 2 4 2 2" xfId="36099" xr:uid="{00000000-0005-0000-0000-0000448C0000}"/>
    <cellStyle name="Output 2 5 3 2 2 4 2 3" xfId="36100" xr:uid="{00000000-0005-0000-0000-0000458C0000}"/>
    <cellStyle name="Output 2 5 3 2 2 4 2 4" xfId="36101" xr:uid="{00000000-0005-0000-0000-0000468C0000}"/>
    <cellStyle name="Output 2 5 3 2 2 4 2 5" xfId="36102" xr:uid="{00000000-0005-0000-0000-0000478C0000}"/>
    <cellStyle name="Output 2 5 3 2 2 4 2 6" xfId="36103" xr:uid="{00000000-0005-0000-0000-0000488C0000}"/>
    <cellStyle name="Output 2 5 3 2 2 4 2 7" xfId="36104" xr:uid="{00000000-0005-0000-0000-0000498C0000}"/>
    <cellStyle name="Output 2 5 3 2 2 4 3" xfId="36105" xr:uid="{00000000-0005-0000-0000-00004A8C0000}"/>
    <cellStyle name="Output 2 5 3 2 2 4 4" xfId="36106" xr:uid="{00000000-0005-0000-0000-00004B8C0000}"/>
    <cellStyle name="Output 2 5 3 2 2 4 5" xfId="36107" xr:uid="{00000000-0005-0000-0000-00004C8C0000}"/>
    <cellStyle name="Output 2 5 3 2 2 5" xfId="36108" xr:uid="{00000000-0005-0000-0000-00004D8C0000}"/>
    <cellStyle name="Output 2 5 3 2 2 5 2" xfId="36109" xr:uid="{00000000-0005-0000-0000-00004E8C0000}"/>
    <cellStyle name="Output 2 5 3 2 2 5 3" xfId="36110" xr:uid="{00000000-0005-0000-0000-00004F8C0000}"/>
    <cellStyle name="Output 2 5 3 2 2 5 4" xfId="36111" xr:uid="{00000000-0005-0000-0000-0000508C0000}"/>
    <cellStyle name="Output 2 5 3 2 2 5 5" xfId="36112" xr:uid="{00000000-0005-0000-0000-0000518C0000}"/>
    <cellStyle name="Output 2 5 3 2 2 5 6" xfId="36113" xr:uid="{00000000-0005-0000-0000-0000528C0000}"/>
    <cellStyle name="Output 2 5 3 2 2 5 7" xfId="36114" xr:uid="{00000000-0005-0000-0000-0000538C0000}"/>
    <cellStyle name="Output 2 5 3 2 2 5 8" xfId="36115" xr:uid="{00000000-0005-0000-0000-0000548C0000}"/>
    <cellStyle name="Output 2 5 3 2 2 6" xfId="36116" xr:uid="{00000000-0005-0000-0000-0000558C0000}"/>
    <cellStyle name="Output 2 5 3 2 2 6 2" xfId="36117" xr:uid="{00000000-0005-0000-0000-0000568C0000}"/>
    <cellStyle name="Output 2 5 3 2 2 6 3" xfId="36118" xr:uid="{00000000-0005-0000-0000-0000578C0000}"/>
    <cellStyle name="Output 2 5 3 2 2 6 4" xfId="36119" xr:uid="{00000000-0005-0000-0000-0000588C0000}"/>
    <cellStyle name="Output 2 5 3 2 2 6 5" xfId="36120" xr:uid="{00000000-0005-0000-0000-0000598C0000}"/>
    <cellStyle name="Output 2 5 3 2 2 6 6" xfId="36121" xr:uid="{00000000-0005-0000-0000-00005A8C0000}"/>
    <cellStyle name="Output 2 5 3 2 2 6 7" xfId="36122" xr:uid="{00000000-0005-0000-0000-00005B8C0000}"/>
    <cellStyle name="Output 2 5 3 2 2 7" xfId="36123" xr:uid="{00000000-0005-0000-0000-00005C8C0000}"/>
    <cellStyle name="Output 2 5 3 2 2 7 2" xfId="36124" xr:uid="{00000000-0005-0000-0000-00005D8C0000}"/>
    <cellStyle name="Output 2 5 3 2 2 7 3" xfId="36125" xr:uid="{00000000-0005-0000-0000-00005E8C0000}"/>
    <cellStyle name="Output 2 5 3 2 2 7 4" xfId="36126" xr:uid="{00000000-0005-0000-0000-00005F8C0000}"/>
    <cellStyle name="Output 2 5 3 2 2 7 5" xfId="36127" xr:uid="{00000000-0005-0000-0000-0000608C0000}"/>
    <cellStyle name="Output 2 5 3 2 2 8" xfId="36128" xr:uid="{00000000-0005-0000-0000-0000618C0000}"/>
    <cellStyle name="Output 2 5 3 2 2 8 2" xfId="36129" xr:uid="{00000000-0005-0000-0000-0000628C0000}"/>
    <cellStyle name="Output 2 5 3 2 2 8 3" xfId="36130" xr:uid="{00000000-0005-0000-0000-0000638C0000}"/>
    <cellStyle name="Output 2 5 3 2 2 8 4" xfId="36131" xr:uid="{00000000-0005-0000-0000-0000648C0000}"/>
    <cellStyle name="Output 2 5 3 2 2 8 5" xfId="36132" xr:uid="{00000000-0005-0000-0000-0000658C0000}"/>
    <cellStyle name="Output 2 5 3 2 2 9" xfId="36133" xr:uid="{00000000-0005-0000-0000-0000668C0000}"/>
    <cellStyle name="Output 2 5 3 2 2 9 2" xfId="36134" xr:uid="{00000000-0005-0000-0000-0000678C0000}"/>
    <cellStyle name="Output 2 5 3 2 2 9 3" xfId="36135" xr:uid="{00000000-0005-0000-0000-0000688C0000}"/>
    <cellStyle name="Output 2 5 3 2 2 9 4" xfId="36136" xr:uid="{00000000-0005-0000-0000-0000698C0000}"/>
    <cellStyle name="Output 2 5 3 2 2 9 5" xfId="36137" xr:uid="{00000000-0005-0000-0000-00006A8C0000}"/>
    <cellStyle name="Output 2 5 3 2 3" xfId="36138" xr:uid="{00000000-0005-0000-0000-00006B8C0000}"/>
    <cellStyle name="Output 2 5 3 2 3 10" xfId="36139" xr:uid="{00000000-0005-0000-0000-00006C8C0000}"/>
    <cellStyle name="Output 2 5 3 2 3 2" xfId="36140" xr:uid="{00000000-0005-0000-0000-00006D8C0000}"/>
    <cellStyle name="Output 2 5 3 2 3 2 2" xfId="36141" xr:uid="{00000000-0005-0000-0000-00006E8C0000}"/>
    <cellStyle name="Output 2 5 3 2 3 2 2 2" xfId="36142" xr:uid="{00000000-0005-0000-0000-00006F8C0000}"/>
    <cellStyle name="Output 2 5 3 2 3 2 2 3" xfId="36143" xr:uid="{00000000-0005-0000-0000-0000708C0000}"/>
    <cellStyle name="Output 2 5 3 2 3 2 2 4" xfId="36144" xr:uid="{00000000-0005-0000-0000-0000718C0000}"/>
    <cellStyle name="Output 2 5 3 2 3 2 2 5" xfId="36145" xr:uid="{00000000-0005-0000-0000-0000728C0000}"/>
    <cellStyle name="Output 2 5 3 2 3 2 2 6" xfId="36146" xr:uid="{00000000-0005-0000-0000-0000738C0000}"/>
    <cellStyle name="Output 2 5 3 2 3 2 2 7" xfId="36147" xr:uid="{00000000-0005-0000-0000-0000748C0000}"/>
    <cellStyle name="Output 2 5 3 2 3 2 3" xfId="36148" xr:uid="{00000000-0005-0000-0000-0000758C0000}"/>
    <cellStyle name="Output 2 5 3 2 3 2 4" xfId="36149" xr:uid="{00000000-0005-0000-0000-0000768C0000}"/>
    <cellStyle name="Output 2 5 3 2 3 3" xfId="36150" xr:uid="{00000000-0005-0000-0000-0000778C0000}"/>
    <cellStyle name="Output 2 5 3 2 3 3 2" xfId="36151" xr:uid="{00000000-0005-0000-0000-0000788C0000}"/>
    <cellStyle name="Output 2 5 3 2 3 3 2 2" xfId="36152" xr:uid="{00000000-0005-0000-0000-0000798C0000}"/>
    <cellStyle name="Output 2 5 3 2 3 3 2 3" xfId="36153" xr:uid="{00000000-0005-0000-0000-00007A8C0000}"/>
    <cellStyle name="Output 2 5 3 2 3 3 2 4" xfId="36154" xr:uid="{00000000-0005-0000-0000-00007B8C0000}"/>
    <cellStyle name="Output 2 5 3 2 3 3 2 5" xfId="36155" xr:uid="{00000000-0005-0000-0000-00007C8C0000}"/>
    <cellStyle name="Output 2 5 3 2 3 3 2 6" xfId="36156" xr:uid="{00000000-0005-0000-0000-00007D8C0000}"/>
    <cellStyle name="Output 2 5 3 2 3 3 2 7" xfId="36157" xr:uid="{00000000-0005-0000-0000-00007E8C0000}"/>
    <cellStyle name="Output 2 5 3 2 3 3 3" xfId="36158" xr:uid="{00000000-0005-0000-0000-00007F8C0000}"/>
    <cellStyle name="Output 2 5 3 2 3 3 4" xfId="36159" xr:uid="{00000000-0005-0000-0000-0000808C0000}"/>
    <cellStyle name="Output 2 5 3 2 3 4" xfId="36160" xr:uid="{00000000-0005-0000-0000-0000818C0000}"/>
    <cellStyle name="Output 2 5 3 2 3 4 2" xfId="36161" xr:uid="{00000000-0005-0000-0000-0000828C0000}"/>
    <cellStyle name="Output 2 5 3 2 3 4 2 2" xfId="36162" xr:uid="{00000000-0005-0000-0000-0000838C0000}"/>
    <cellStyle name="Output 2 5 3 2 3 4 2 3" xfId="36163" xr:uid="{00000000-0005-0000-0000-0000848C0000}"/>
    <cellStyle name="Output 2 5 3 2 3 4 2 4" xfId="36164" xr:uid="{00000000-0005-0000-0000-0000858C0000}"/>
    <cellStyle name="Output 2 5 3 2 3 4 2 5" xfId="36165" xr:uid="{00000000-0005-0000-0000-0000868C0000}"/>
    <cellStyle name="Output 2 5 3 2 3 4 2 6" xfId="36166" xr:uid="{00000000-0005-0000-0000-0000878C0000}"/>
    <cellStyle name="Output 2 5 3 2 3 4 2 7" xfId="36167" xr:uid="{00000000-0005-0000-0000-0000888C0000}"/>
    <cellStyle name="Output 2 5 3 2 3 4 3" xfId="36168" xr:uid="{00000000-0005-0000-0000-0000898C0000}"/>
    <cellStyle name="Output 2 5 3 2 3 4 4" xfId="36169" xr:uid="{00000000-0005-0000-0000-00008A8C0000}"/>
    <cellStyle name="Output 2 5 3 2 3 5" xfId="36170" xr:uid="{00000000-0005-0000-0000-00008B8C0000}"/>
    <cellStyle name="Output 2 5 3 2 3 5 2" xfId="36171" xr:uid="{00000000-0005-0000-0000-00008C8C0000}"/>
    <cellStyle name="Output 2 5 3 2 3 5 3" xfId="36172" xr:uid="{00000000-0005-0000-0000-00008D8C0000}"/>
    <cellStyle name="Output 2 5 3 2 3 5 4" xfId="36173" xr:uid="{00000000-0005-0000-0000-00008E8C0000}"/>
    <cellStyle name="Output 2 5 3 2 3 5 5" xfId="36174" xr:uid="{00000000-0005-0000-0000-00008F8C0000}"/>
    <cellStyle name="Output 2 5 3 2 3 5 6" xfId="36175" xr:uid="{00000000-0005-0000-0000-0000908C0000}"/>
    <cellStyle name="Output 2 5 3 2 3 5 7" xfId="36176" xr:uid="{00000000-0005-0000-0000-0000918C0000}"/>
    <cellStyle name="Output 2 5 3 2 3 5 8" xfId="36177" xr:uid="{00000000-0005-0000-0000-0000928C0000}"/>
    <cellStyle name="Output 2 5 3 2 3 6" xfId="36178" xr:uid="{00000000-0005-0000-0000-0000938C0000}"/>
    <cellStyle name="Output 2 5 3 2 3 6 2" xfId="36179" xr:uid="{00000000-0005-0000-0000-0000948C0000}"/>
    <cellStyle name="Output 2 5 3 2 3 6 3" xfId="36180" xr:uid="{00000000-0005-0000-0000-0000958C0000}"/>
    <cellStyle name="Output 2 5 3 2 3 6 4" xfId="36181" xr:uid="{00000000-0005-0000-0000-0000968C0000}"/>
    <cellStyle name="Output 2 5 3 2 3 6 5" xfId="36182" xr:uid="{00000000-0005-0000-0000-0000978C0000}"/>
    <cellStyle name="Output 2 5 3 2 3 6 6" xfId="36183" xr:uid="{00000000-0005-0000-0000-0000988C0000}"/>
    <cellStyle name="Output 2 5 3 2 3 6 7" xfId="36184" xr:uid="{00000000-0005-0000-0000-0000998C0000}"/>
    <cellStyle name="Output 2 5 3 2 3 7" xfId="36185" xr:uid="{00000000-0005-0000-0000-00009A8C0000}"/>
    <cellStyle name="Output 2 5 3 2 3 8" xfId="36186" xr:uid="{00000000-0005-0000-0000-00009B8C0000}"/>
    <cellStyle name="Output 2 5 3 2 3 9" xfId="36187" xr:uid="{00000000-0005-0000-0000-00009C8C0000}"/>
    <cellStyle name="Output 2 5 3 2 4" xfId="36188" xr:uid="{00000000-0005-0000-0000-00009D8C0000}"/>
    <cellStyle name="Output 2 5 3 2 4 2" xfId="36189" xr:uid="{00000000-0005-0000-0000-00009E8C0000}"/>
    <cellStyle name="Output 2 5 3 2 4 2 2" xfId="36190" xr:uid="{00000000-0005-0000-0000-00009F8C0000}"/>
    <cellStyle name="Output 2 5 3 2 4 2 3" xfId="36191" xr:uid="{00000000-0005-0000-0000-0000A08C0000}"/>
    <cellStyle name="Output 2 5 3 2 4 2 4" xfId="36192" xr:uid="{00000000-0005-0000-0000-0000A18C0000}"/>
    <cellStyle name="Output 2 5 3 2 4 2 5" xfId="36193" xr:uid="{00000000-0005-0000-0000-0000A28C0000}"/>
    <cellStyle name="Output 2 5 3 2 4 2 6" xfId="36194" xr:uid="{00000000-0005-0000-0000-0000A38C0000}"/>
    <cellStyle name="Output 2 5 3 2 4 2 7" xfId="36195" xr:uid="{00000000-0005-0000-0000-0000A48C0000}"/>
    <cellStyle name="Output 2 5 3 2 4 3" xfId="36196" xr:uid="{00000000-0005-0000-0000-0000A58C0000}"/>
    <cellStyle name="Output 2 5 3 2 4 4" xfId="36197" xr:uid="{00000000-0005-0000-0000-0000A68C0000}"/>
    <cellStyle name="Output 2 5 3 2 4 5" xfId="36198" xr:uid="{00000000-0005-0000-0000-0000A78C0000}"/>
    <cellStyle name="Output 2 5 3 2 5" xfId="36199" xr:uid="{00000000-0005-0000-0000-0000A88C0000}"/>
    <cellStyle name="Output 2 5 3 2 5 2" xfId="36200" xr:uid="{00000000-0005-0000-0000-0000A98C0000}"/>
    <cellStyle name="Output 2 5 3 2 5 2 2" xfId="36201" xr:uid="{00000000-0005-0000-0000-0000AA8C0000}"/>
    <cellStyle name="Output 2 5 3 2 5 2 3" xfId="36202" xr:uid="{00000000-0005-0000-0000-0000AB8C0000}"/>
    <cellStyle name="Output 2 5 3 2 5 2 4" xfId="36203" xr:uid="{00000000-0005-0000-0000-0000AC8C0000}"/>
    <cellStyle name="Output 2 5 3 2 5 2 5" xfId="36204" xr:uid="{00000000-0005-0000-0000-0000AD8C0000}"/>
    <cellStyle name="Output 2 5 3 2 5 2 6" xfId="36205" xr:uid="{00000000-0005-0000-0000-0000AE8C0000}"/>
    <cellStyle name="Output 2 5 3 2 5 2 7" xfId="36206" xr:uid="{00000000-0005-0000-0000-0000AF8C0000}"/>
    <cellStyle name="Output 2 5 3 2 5 3" xfId="36207" xr:uid="{00000000-0005-0000-0000-0000B08C0000}"/>
    <cellStyle name="Output 2 5 3 2 5 4" xfId="36208" xr:uid="{00000000-0005-0000-0000-0000B18C0000}"/>
    <cellStyle name="Output 2 5 3 2 5 5" xfId="36209" xr:uid="{00000000-0005-0000-0000-0000B28C0000}"/>
    <cellStyle name="Output 2 5 3 2 6" xfId="36210" xr:uid="{00000000-0005-0000-0000-0000B38C0000}"/>
    <cellStyle name="Output 2 5 3 2 6 2" xfId="36211" xr:uid="{00000000-0005-0000-0000-0000B48C0000}"/>
    <cellStyle name="Output 2 5 3 2 6 2 2" xfId="36212" xr:uid="{00000000-0005-0000-0000-0000B58C0000}"/>
    <cellStyle name="Output 2 5 3 2 6 2 3" xfId="36213" xr:uid="{00000000-0005-0000-0000-0000B68C0000}"/>
    <cellStyle name="Output 2 5 3 2 6 2 4" xfId="36214" xr:uid="{00000000-0005-0000-0000-0000B78C0000}"/>
    <cellStyle name="Output 2 5 3 2 6 2 5" xfId="36215" xr:uid="{00000000-0005-0000-0000-0000B88C0000}"/>
    <cellStyle name="Output 2 5 3 2 6 2 6" xfId="36216" xr:uid="{00000000-0005-0000-0000-0000B98C0000}"/>
    <cellStyle name="Output 2 5 3 2 6 2 7" xfId="36217" xr:uid="{00000000-0005-0000-0000-0000BA8C0000}"/>
    <cellStyle name="Output 2 5 3 2 6 3" xfId="36218" xr:uid="{00000000-0005-0000-0000-0000BB8C0000}"/>
    <cellStyle name="Output 2 5 3 2 6 4" xfId="36219" xr:uid="{00000000-0005-0000-0000-0000BC8C0000}"/>
    <cellStyle name="Output 2 5 3 2 6 5" xfId="36220" xr:uid="{00000000-0005-0000-0000-0000BD8C0000}"/>
    <cellStyle name="Output 2 5 3 2 7" xfId="36221" xr:uid="{00000000-0005-0000-0000-0000BE8C0000}"/>
    <cellStyle name="Output 2 5 3 2 7 2" xfId="36222" xr:uid="{00000000-0005-0000-0000-0000BF8C0000}"/>
    <cellStyle name="Output 2 5 3 2 7 2 2" xfId="36223" xr:uid="{00000000-0005-0000-0000-0000C08C0000}"/>
    <cellStyle name="Output 2 5 3 2 7 2 3" xfId="36224" xr:uid="{00000000-0005-0000-0000-0000C18C0000}"/>
    <cellStyle name="Output 2 5 3 2 7 2 4" xfId="36225" xr:uid="{00000000-0005-0000-0000-0000C28C0000}"/>
    <cellStyle name="Output 2 5 3 2 7 2 5" xfId="36226" xr:uid="{00000000-0005-0000-0000-0000C38C0000}"/>
    <cellStyle name="Output 2 5 3 2 7 2 6" xfId="36227" xr:uid="{00000000-0005-0000-0000-0000C48C0000}"/>
    <cellStyle name="Output 2 5 3 2 7 2 7" xfId="36228" xr:uid="{00000000-0005-0000-0000-0000C58C0000}"/>
    <cellStyle name="Output 2 5 3 2 7 3" xfId="36229" xr:uid="{00000000-0005-0000-0000-0000C68C0000}"/>
    <cellStyle name="Output 2 5 3 2 7 4" xfId="36230" xr:uid="{00000000-0005-0000-0000-0000C78C0000}"/>
    <cellStyle name="Output 2 5 3 2 7 5" xfId="36231" xr:uid="{00000000-0005-0000-0000-0000C88C0000}"/>
    <cellStyle name="Output 2 5 3 2 8" xfId="36232" xr:uid="{00000000-0005-0000-0000-0000C98C0000}"/>
    <cellStyle name="Output 2 5 3 2 8 2" xfId="36233" xr:uid="{00000000-0005-0000-0000-0000CA8C0000}"/>
    <cellStyle name="Output 2 5 3 2 8 3" xfId="36234" xr:uid="{00000000-0005-0000-0000-0000CB8C0000}"/>
    <cellStyle name="Output 2 5 3 2 8 4" xfId="36235" xr:uid="{00000000-0005-0000-0000-0000CC8C0000}"/>
    <cellStyle name="Output 2 5 3 2 8 5" xfId="36236" xr:uid="{00000000-0005-0000-0000-0000CD8C0000}"/>
    <cellStyle name="Output 2 5 3 2 8 6" xfId="36237" xr:uid="{00000000-0005-0000-0000-0000CE8C0000}"/>
    <cellStyle name="Output 2 5 3 2 8 7" xfId="36238" xr:uid="{00000000-0005-0000-0000-0000CF8C0000}"/>
    <cellStyle name="Output 2 5 3 2 8 8" xfId="36239" xr:uid="{00000000-0005-0000-0000-0000D08C0000}"/>
    <cellStyle name="Output 2 5 3 2 9" xfId="36240" xr:uid="{00000000-0005-0000-0000-0000D18C0000}"/>
    <cellStyle name="Output 2 5 3 2 9 2" xfId="36241" xr:uid="{00000000-0005-0000-0000-0000D28C0000}"/>
    <cellStyle name="Output 2 5 3 2 9 3" xfId="36242" xr:uid="{00000000-0005-0000-0000-0000D38C0000}"/>
    <cellStyle name="Output 2 5 3 2 9 4" xfId="36243" xr:uid="{00000000-0005-0000-0000-0000D48C0000}"/>
    <cellStyle name="Output 2 5 3 2 9 5" xfId="36244" xr:uid="{00000000-0005-0000-0000-0000D58C0000}"/>
    <cellStyle name="Output 2 5 3 2 9 6" xfId="36245" xr:uid="{00000000-0005-0000-0000-0000D68C0000}"/>
    <cellStyle name="Output 2 5 3 2 9 7" xfId="36246" xr:uid="{00000000-0005-0000-0000-0000D78C0000}"/>
    <cellStyle name="Output 2 5 3 3" xfId="36247" xr:uid="{00000000-0005-0000-0000-0000D88C0000}"/>
    <cellStyle name="Output 2 5 3 3 10" xfId="36248" xr:uid="{00000000-0005-0000-0000-0000D98C0000}"/>
    <cellStyle name="Output 2 5 3 3 10 2" xfId="36249" xr:uid="{00000000-0005-0000-0000-0000DA8C0000}"/>
    <cellStyle name="Output 2 5 3 3 10 3" xfId="36250" xr:uid="{00000000-0005-0000-0000-0000DB8C0000}"/>
    <cellStyle name="Output 2 5 3 3 10 4" xfId="36251" xr:uid="{00000000-0005-0000-0000-0000DC8C0000}"/>
    <cellStyle name="Output 2 5 3 3 10 5" xfId="36252" xr:uid="{00000000-0005-0000-0000-0000DD8C0000}"/>
    <cellStyle name="Output 2 5 3 3 11" xfId="36253" xr:uid="{00000000-0005-0000-0000-0000DE8C0000}"/>
    <cellStyle name="Output 2 5 3 3 11 2" xfId="36254" xr:uid="{00000000-0005-0000-0000-0000DF8C0000}"/>
    <cellStyle name="Output 2 5 3 3 11 3" xfId="36255" xr:uid="{00000000-0005-0000-0000-0000E08C0000}"/>
    <cellStyle name="Output 2 5 3 3 11 4" xfId="36256" xr:uid="{00000000-0005-0000-0000-0000E18C0000}"/>
    <cellStyle name="Output 2 5 3 3 11 5" xfId="36257" xr:uid="{00000000-0005-0000-0000-0000E28C0000}"/>
    <cellStyle name="Output 2 5 3 3 12" xfId="36258" xr:uid="{00000000-0005-0000-0000-0000E38C0000}"/>
    <cellStyle name="Output 2 5 3 3 12 2" xfId="36259" xr:uid="{00000000-0005-0000-0000-0000E48C0000}"/>
    <cellStyle name="Output 2 5 3 3 12 3" xfId="36260" xr:uid="{00000000-0005-0000-0000-0000E58C0000}"/>
    <cellStyle name="Output 2 5 3 3 12 4" xfId="36261" xr:uid="{00000000-0005-0000-0000-0000E68C0000}"/>
    <cellStyle name="Output 2 5 3 3 12 5" xfId="36262" xr:uid="{00000000-0005-0000-0000-0000E78C0000}"/>
    <cellStyle name="Output 2 5 3 3 13" xfId="36263" xr:uid="{00000000-0005-0000-0000-0000E88C0000}"/>
    <cellStyle name="Output 2 5 3 3 13 2" xfId="36264" xr:uid="{00000000-0005-0000-0000-0000E98C0000}"/>
    <cellStyle name="Output 2 5 3 3 13 3" xfId="36265" xr:uid="{00000000-0005-0000-0000-0000EA8C0000}"/>
    <cellStyle name="Output 2 5 3 3 13 4" xfId="36266" xr:uid="{00000000-0005-0000-0000-0000EB8C0000}"/>
    <cellStyle name="Output 2 5 3 3 13 5" xfId="36267" xr:uid="{00000000-0005-0000-0000-0000EC8C0000}"/>
    <cellStyle name="Output 2 5 3 3 14" xfId="36268" xr:uid="{00000000-0005-0000-0000-0000ED8C0000}"/>
    <cellStyle name="Output 2 5 3 3 14 2" xfId="36269" xr:uid="{00000000-0005-0000-0000-0000EE8C0000}"/>
    <cellStyle name="Output 2 5 3 3 14 3" xfId="36270" xr:uid="{00000000-0005-0000-0000-0000EF8C0000}"/>
    <cellStyle name="Output 2 5 3 3 14 4" xfId="36271" xr:uid="{00000000-0005-0000-0000-0000F08C0000}"/>
    <cellStyle name="Output 2 5 3 3 14 5" xfId="36272" xr:uid="{00000000-0005-0000-0000-0000F18C0000}"/>
    <cellStyle name="Output 2 5 3 3 15" xfId="36273" xr:uid="{00000000-0005-0000-0000-0000F28C0000}"/>
    <cellStyle name="Output 2 5 3 3 15 2" xfId="36274" xr:uid="{00000000-0005-0000-0000-0000F38C0000}"/>
    <cellStyle name="Output 2 5 3 3 15 3" xfId="36275" xr:uid="{00000000-0005-0000-0000-0000F48C0000}"/>
    <cellStyle name="Output 2 5 3 3 15 4" xfId="36276" xr:uid="{00000000-0005-0000-0000-0000F58C0000}"/>
    <cellStyle name="Output 2 5 3 3 15 5" xfId="36277" xr:uid="{00000000-0005-0000-0000-0000F68C0000}"/>
    <cellStyle name="Output 2 5 3 3 16" xfId="36278" xr:uid="{00000000-0005-0000-0000-0000F78C0000}"/>
    <cellStyle name="Output 2 5 3 3 16 2" xfId="36279" xr:uid="{00000000-0005-0000-0000-0000F88C0000}"/>
    <cellStyle name="Output 2 5 3 3 16 3" xfId="36280" xr:uid="{00000000-0005-0000-0000-0000F98C0000}"/>
    <cellStyle name="Output 2 5 3 3 16 4" xfId="36281" xr:uid="{00000000-0005-0000-0000-0000FA8C0000}"/>
    <cellStyle name="Output 2 5 3 3 16 5" xfId="36282" xr:uid="{00000000-0005-0000-0000-0000FB8C0000}"/>
    <cellStyle name="Output 2 5 3 3 17" xfId="36283" xr:uid="{00000000-0005-0000-0000-0000FC8C0000}"/>
    <cellStyle name="Output 2 5 3 3 17 2" xfId="36284" xr:uid="{00000000-0005-0000-0000-0000FD8C0000}"/>
    <cellStyle name="Output 2 5 3 3 17 3" xfId="36285" xr:uid="{00000000-0005-0000-0000-0000FE8C0000}"/>
    <cellStyle name="Output 2 5 3 3 17 4" xfId="36286" xr:uid="{00000000-0005-0000-0000-0000FF8C0000}"/>
    <cellStyle name="Output 2 5 3 3 17 5" xfId="36287" xr:uid="{00000000-0005-0000-0000-0000008D0000}"/>
    <cellStyle name="Output 2 5 3 3 18" xfId="36288" xr:uid="{00000000-0005-0000-0000-0000018D0000}"/>
    <cellStyle name="Output 2 5 3 3 18 2" xfId="36289" xr:uid="{00000000-0005-0000-0000-0000028D0000}"/>
    <cellStyle name="Output 2 5 3 3 18 3" xfId="36290" xr:uid="{00000000-0005-0000-0000-0000038D0000}"/>
    <cellStyle name="Output 2 5 3 3 18 4" xfId="36291" xr:uid="{00000000-0005-0000-0000-0000048D0000}"/>
    <cellStyle name="Output 2 5 3 3 18 5" xfId="36292" xr:uid="{00000000-0005-0000-0000-0000058D0000}"/>
    <cellStyle name="Output 2 5 3 3 19" xfId="36293" xr:uid="{00000000-0005-0000-0000-0000068D0000}"/>
    <cellStyle name="Output 2 5 3 3 2" xfId="36294" xr:uid="{00000000-0005-0000-0000-0000078D0000}"/>
    <cellStyle name="Output 2 5 3 3 2 10" xfId="36295" xr:uid="{00000000-0005-0000-0000-0000088D0000}"/>
    <cellStyle name="Output 2 5 3 3 2 10 2" xfId="36296" xr:uid="{00000000-0005-0000-0000-0000098D0000}"/>
    <cellStyle name="Output 2 5 3 3 2 10 3" xfId="36297" xr:uid="{00000000-0005-0000-0000-00000A8D0000}"/>
    <cellStyle name="Output 2 5 3 3 2 10 4" xfId="36298" xr:uid="{00000000-0005-0000-0000-00000B8D0000}"/>
    <cellStyle name="Output 2 5 3 3 2 10 5" xfId="36299" xr:uid="{00000000-0005-0000-0000-00000C8D0000}"/>
    <cellStyle name="Output 2 5 3 3 2 11" xfId="36300" xr:uid="{00000000-0005-0000-0000-00000D8D0000}"/>
    <cellStyle name="Output 2 5 3 3 2 11 2" xfId="36301" xr:uid="{00000000-0005-0000-0000-00000E8D0000}"/>
    <cellStyle name="Output 2 5 3 3 2 11 3" xfId="36302" xr:uid="{00000000-0005-0000-0000-00000F8D0000}"/>
    <cellStyle name="Output 2 5 3 3 2 11 4" xfId="36303" xr:uid="{00000000-0005-0000-0000-0000108D0000}"/>
    <cellStyle name="Output 2 5 3 3 2 11 5" xfId="36304" xr:uid="{00000000-0005-0000-0000-0000118D0000}"/>
    <cellStyle name="Output 2 5 3 3 2 12" xfId="36305" xr:uid="{00000000-0005-0000-0000-0000128D0000}"/>
    <cellStyle name="Output 2 5 3 3 2 12 2" xfId="36306" xr:uid="{00000000-0005-0000-0000-0000138D0000}"/>
    <cellStyle name="Output 2 5 3 3 2 12 3" xfId="36307" xr:uid="{00000000-0005-0000-0000-0000148D0000}"/>
    <cellStyle name="Output 2 5 3 3 2 12 4" xfId="36308" xr:uid="{00000000-0005-0000-0000-0000158D0000}"/>
    <cellStyle name="Output 2 5 3 3 2 12 5" xfId="36309" xr:uid="{00000000-0005-0000-0000-0000168D0000}"/>
    <cellStyle name="Output 2 5 3 3 2 13" xfId="36310" xr:uid="{00000000-0005-0000-0000-0000178D0000}"/>
    <cellStyle name="Output 2 5 3 3 2 13 2" xfId="36311" xr:uid="{00000000-0005-0000-0000-0000188D0000}"/>
    <cellStyle name="Output 2 5 3 3 2 13 3" xfId="36312" xr:uid="{00000000-0005-0000-0000-0000198D0000}"/>
    <cellStyle name="Output 2 5 3 3 2 13 4" xfId="36313" xr:uid="{00000000-0005-0000-0000-00001A8D0000}"/>
    <cellStyle name="Output 2 5 3 3 2 13 5" xfId="36314" xr:uid="{00000000-0005-0000-0000-00001B8D0000}"/>
    <cellStyle name="Output 2 5 3 3 2 14" xfId="36315" xr:uid="{00000000-0005-0000-0000-00001C8D0000}"/>
    <cellStyle name="Output 2 5 3 3 2 14 2" xfId="36316" xr:uid="{00000000-0005-0000-0000-00001D8D0000}"/>
    <cellStyle name="Output 2 5 3 3 2 14 3" xfId="36317" xr:uid="{00000000-0005-0000-0000-00001E8D0000}"/>
    <cellStyle name="Output 2 5 3 3 2 14 4" xfId="36318" xr:uid="{00000000-0005-0000-0000-00001F8D0000}"/>
    <cellStyle name="Output 2 5 3 3 2 14 5" xfId="36319" xr:uid="{00000000-0005-0000-0000-0000208D0000}"/>
    <cellStyle name="Output 2 5 3 3 2 15" xfId="36320" xr:uid="{00000000-0005-0000-0000-0000218D0000}"/>
    <cellStyle name="Output 2 5 3 3 2 15 2" xfId="36321" xr:uid="{00000000-0005-0000-0000-0000228D0000}"/>
    <cellStyle name="Output 2 5 3 3 2 15 3" xfId="36322" xr:uid="{00000000-0005-0000-0000-0000238D0000}"/>
    <cellStyle name="Output 2 5 3 3 2 15 4" xfId="36323" xr:uid="{00000000-0005-0000-0000-0000248D0000}"/>
    <cellStyle name="Output 2 5 3 3 2 15 5" xfId="36324" xr:uid="{00000000-0005-0000-0000-0000258D0000}"/>
    <cellStyle name="Output 2 5 3 3 2 16" xfId="36325" xr:uid="{00000000-0005-0000-0000-0000268D0000}"/>
    <cellStyle name="Output 2 5 3 3 2 16 2" xfId="36326" xr:uid="{00000000-0005-0000-0000-0000278D0000}"/>
    <cellStyle name="Output 2 5 3 3 2 16 3" xfId="36327" xr:uid="{00000000-0005-0000-0000-0000288D0000}"/>
    <cellStyle name="Output 2 5 3 3 2 16 4" xfId="36328" xr:uid="{00000000-0005-0000-0000-0000298D0000}"/>
    <cellStyle name="Output 2 5 3 3 2 16 5" xfId="36329" xr:uid="{00000000-0005-0000-0000-00002A8D0000}"/>
    <cellStyle name="Output 2 5 3 3 2 17" xfId="36330" xr:uid="{00000000-0005-0000-0000-00002B8D0000}"/>
    <cellStyle name="Output 2 5 3 3 2 17 2" xfId="36331" xr:uid="{00000000-0005-0000-0000-00002C8D0000}"/>
    <cellStyle name="Output 2 5 3 3 2 17 3" xfId="36332" xr:uid="{00000000-0005-0000-0000-00002D8D0000}"/>
    <cellStyle name="Output 2 5 3 3 2 17 4" xfId="36333" xr:uid="{00000000-0005-0000-0000-00002E8D0000}"/>
    <cellStyle name="Output 2 5 3 3 2 17 5" xfId="36334" xr:uid="{00000000-0005-0000-0000-00002F8D0000}"/>
    <cellStyle name="Output 2 5 3 3 2 18" xfId="36335" xr:uid="{00000000-0005-0000-0000-0000308D0000}"/>
    <cellStyle name="Output 2 5 3 3 2 18 2" xfId="36336" xr:uid="{00000000-0005-0000-0000-0000318D0000}"/>
    <cellStyle name="Output 2 5 3 3 2 18 3" xfId="36337" xr:uid="{00000000-0005-0000-0000-0000328D0000}"/>
    <cellStyle name="Output 2 5 3 3 2 18 4" xfId="36338" xr:uid="{00000000-0005-0000-0000-0000338D0000}"/>
    <cellStyle name="Output 2 5 3 3 2 18 5" xfId="36339" xr:uid="{00000000-0005-0000-0000-0000348D0000}"/>
    <cellStyle name="Output 2 5 3 3 2 19" xfId="36340" xr:uid="{00000000-0005-0000-0000-0000358D0000}"/>
    <cellStyle name="Output 2 5 3 3 2 2" xfId="36341" xr:uid="{00000000-0005-0000-0000-0000368D0000}"/>
    <cellStyle name="Output 2 5 3 3 2 2 2" xfId="36342" xr:uid="{00000000-0005-0000-0000-0000378D0000}"/>
    <cellStyle name="Output 2 5 3 3 2 2 2 2" xfId="36343" xr:uid="{00000000-0005-0000-0000-0000388D0000}"/>
    <cellStyle name="Output 2 5 3 3 2 2 2 3" xfId="36344" xr:uid="{00000000-0005-0000-0000-0000398D0000}"/>
    <cellStyle name="Output 2 5 3 3 2 2 2 4" xfId="36345" xr:uid="{00000000-0005-0000-0000-00003A8D0000}"/>
    <cellStyle name="Output 2 5 3 3 2 2 2 5" xfId="36346" xr:uid="{00000000-0005-0000-0000-00003B8D0000}"/>
    <cellStyle name="Output 2 5 3 3 2 2 2 6" xfId="36347" xr:uid="{00000000-0005-0000-0000-00003C8D0000}"/>
    <cellStyle name="Output 2 5 3 3 2 2 2 7" xfId="36348" xr:uid="{00000000-0005-0000-0000-00003D8D0000}"/>
    <cellStyle name="Output 2 5 3 3 2 2 3" xfId="36349" xr:uid="{00000000-0005-0000-0000-00003E8D0000}"/>
    <cellStyle name="Output 2 5 3 3 2 2 4" xfId="36350" xr:uid="{00000000-0005-0000-0000-00003F8D0000}"/>
    <cellStyle name="Output 2 5 3 3 2 2 5" xfId="36351" xr:uid="{00000000-0005-0000-0000-0000408D0000}"/>
    <cellStyle name="Output 2 5 3 3 2 3" xfId="36352" xr:uid="{00000000-0005-0000-0000-0000418D0000}"/>
    <cellStyle name="Output 2 5 3 3 2 3 2" xfId="36353" xr:uid="{00000000-0005-0000-0000-0000428D0000}"/>
    <cellStyle name="Output 2 5 3 3 2 3 2 2" xfId="36354" xr:uid="{00000000-0005-0000-0000-0000438D0000}"/>
    <cellStyle name="Output 2 5 3 3 2 3 2 3" xfId="36355" xr:uid="{00000000-0005-0000-0000-0000448D0000}"/>
    <cellStyle name="Output 2 5 3 3 2 3 2 4" xfId="36356" xr:uid="{00000000-0005-0000-0000-0000458D0000}"/>
    <cellStyle name="Output 2 5 3 3 2 3 2 5" xfId="36357" xr:uid="{00000000-0005-0000-0000-0000468D0000}"/>
    <cellStyle name="Output 2 5 3 3 2 3 2 6" xfId="36358" xr:uid="{00000000-0005-0000-0000-0000478D0000}"/>
    <cellStyle name="Output 2 5 3 3 2 3 2 7" xfId="36359" xr:uid="{00000000-0005-0000-0000-0000488D0000}"/>
    <cellStyle name="Output 2 5 3 3 2 3 3" xfId="36360" xr:uid="{00000000-0005-0000-0000-0000498D0000}"/>
    <cellStyle name="Output 2 5 3 3 2 3 4" xfId="36361" xr:uid="{00000000-0005-0000-0000-00004A8D0000}"/>
    <cellStyle name="Output 2 5 3 3 2 3 5" xfId="36362" xr:uid="{00000000-0005-0000-0000-00004B8D0000}"/>
    <cellStyle name="Output 2 5 3 3 2 4" xfId="36363" xr:uid="{00000000-0005-0000-0000-00004C8D0000}"/>
    <cellStyle name="Output 2 5 3 3 2 4 2" xfId="36364" xr:uid="{00000000-0005-0000-0000-00004D8D0000}"/>
    <cellStyle name="Output 2 5 3 3 2 4 2 2" xfId="36365" xr:uid="{00000000-0005-0000-0000-00004E8D0000}"/>
    <cellStyle name="Output 2 5 3 3 2 4 2 3" xfId="36366" xr:uid="{00000000-0005-0000-0000-00004F8D0000}"/>
    <cellStyle name="Output 2 5 3 3 2 4 2 4" xfId="36367" xr:uid="{00000000-0005-0000-0000-0000508D0000}"/>
    <cellStyle name="Output 2 5 3 3 2 4 2 5" xfId="36368" xr:uid="{00000000-0005-0000-0000-0000518D0000}"/>
    <cellStyle name="Output 2 5 3 3 2 4 2 6" xfId="36369" xr:uid="{00000000-0005-0000-0000-0000528D0000}"/>
    <cellStyle name="Output 2 5 3 3 2 4 2 7" xfId="36370" xr:uid="{00000000-0005-0000-0000-0000538D0000}"/>
    <cellStyle name="Output 2 5 3 3 2 4 3" xfId="36371" xr:uid="{00000000-0005-0000-0000-0000548D0000}"/>
    <cellStyle name="Output 2 5 3 3 2 4 4" xfId="36372" xr:uid="{00000000-0005-0000-0000-0000558D0000}"/>
    <cellStyle name="Output 2 5 3 3 2 4 5" xfId="36373" xr:uid="{00000000-0005-0000-0000-0000568D0000}"/>
    <cellStyle name="Output 2 5 3 3 2 5" xfId="36374" xr:uid="{00000000-0005-0000-0000-0000578D0000}"/>
    <cellStyle name="Output 2 5 3 3 2 5 2" xfId="36375" xr:uid="{00000000-0005-0000-0000-0000588D0000}"/>
    <cellStyle name="Output 2 5 3 3 2 5 3" xfId="36376" xr:uid="{00000000-0005-0000-0000-0000598D0000}"/>
    <cellStyle name="Output 2 5 3 3 2 5 4" xfId="36377" xr:uid="{00000000-0005-0000-0000-00005A8D0000}"/>
    <cellStyle name="Output 2 5 3 3 2 5 5" xfId="36378" xr:uid="{00000000-0005-0000-0000-00005B8D0000}"/>
    <cellStyle name="Output 2 5 3 3 2 5 6" xfId="36379" xr:uid="{00000000-0005-0000-0000-00005C8D0000}"/>
    <cellStyle name="Output 2 5 3 3 2 5 7" xfId="36380" xr:uid="{00000000-0005-0000-0000-00005D8D0000}"/>
    <cellStyle name="Output 2 5 3 3 2 5 8" xfId="36381" xr:uid="{00000000-0005-0000-0000-00005E8D0000}"/>
    <cellStyle name="Output 2 5 3 3 2 6" xfId="36382" xr:uid="{00000000-0005-0000-0000-00005F8D0000}"/>
    <cellStyle name="Output 2 5 3 3 2 6 2" xfId="36383" xr:uid="{00000000-0005-0000-0000-0000608D0000}"/>
    <cellStyle name="Output 2 5 3 3 2 6 3" xfId="36384" xr:uid="{00000000-0005-0000-0000-0000618D0000}"/>
    <cellStyle name="Output 2 5 3 3 2 6 4" xfId="36385" xr:uid="{00000000-0005-0000-0000-0000628D0000}"/>
    <cellStyle name="Output 2 5 3 3 2 6 5" xfId="36386" xr:uid="{00000000-0005-0000-0000-0000638D0000}"/>
    <cellStyle name="Output 2 5 3 3 2 6 6" xfId="36387" xr:uid="{00000000-0005-0000-0000-0000648D0000}"/>
    <cellStyle name="Output 2 5 3 3 2 6 7" xfId="36388" xr:uid="{00000000-0005-0000-0000-0000658D0000}"/>
    <cellStyle name="Output 2 5 3 3 2 7" xfId="36389" xr:uid="{00000000-0005-0000-0000-0000668D0000}"/>
    <cellStyle name="Output 2 5 3 3 2 7 2" xfId="36390" xr:uid="{00000000-0005-0000-0000-0000678D0000}"/>
    <cellStyle name="Output 2 5 3 3 2 7 3" xfId="36391" xr:uid="{00000000-0005-0000-0000-0000688D0000}"/>
    <cellStyle name="Output 2 5 3 3 2 7 4" xfId="36392" xr:uid="{00000000-0005-0000-0000-0000698D0000}"/>
    <cellStyle name="Output 2 5 3 3 2 7 5" xfId="36393" xr:uid="{00000000-0005-0000-0000-00006A8D0000}"/>
    <cellStyle name="Output 2 5 3 3 2 8" xfId="36394" xr:uid="{00000000-0005-0000-0000-00006B8D0000}"/>
    <cellStyle name="Output 2 5 3 3 2 8 2" xfId="36395" xr:uid="{00000000-0005-0000-0000-00006C8D0000}"/>
    <cellStyle name="Output 2 5 3 3 2 8 3" xfId="36396" xr:uid="{00000000-0005-0000-0000-00006D8D0000}"/>
    <cellStyle name="Output 2 5 3 3 2 8 4" xfId="36397" xr:uid="{00000000-0005-0000-0000-00006E8D0000}"/>
    <cellStyle name="Output 2 5 3 3 2 8 5" xfId="36398" xr:uid="{00000000-0005-0000-0000-00006F8D0000}"/>
    <cellStyle name="Output 2 5 3 3 2 9" xfId="36399" xr:uid="{00000000-0005-0000-0000-0000708D0000}"/>
    <cellStyle name="Output 2 5 3 3 2 9 2" xfId="36400" xr:uid="{00000000-0005-0000-0000-0000718D0000}"/>
    <cellStyle name="Output 2 5 3 3 2 9 3" xfId="36401" xr:uid="{00000000-0005-0000-0000-0000728D0000}"/>
    <cellStyle name="Output 2 5 3 3 2 9 4" xfId="36402" xr:uid="{00000000-0005-0000-0000-0000738D0000}"/>
    <cellStyle name="Output 2 5 3 3 2 9 5" xfId="36403" xr:uid="{00000000-0005-0000-0000-0000748D0000}"/>
    <cellStyle name="Output 2 5 3 3 3" xfId="36404" xr:uid="{00000000-0005-0000-0000-0000758D0000}"/>
    <cellStyle name="Output 2 5 3 3 3 10" xfId="36405" xr:uid="{00000000-0005-0000-0000-0000768D0000}"/>
    <cellStyle name="Output 2 5 3 3 3 2" xfId="36406" xr:uid="{00000000-0005-0000-0000-0000778D0000}"/>
    <cellStyle name="Output 2 5 3 3 3 2 2" xfId="36407" xr:uid="{00000000-0005-0000-0000-0000788D0000}"/>
    <cellStyle name="Output 2 5 3 3 3 2 2 2" xfId="36408" xr:uid="{00000000-0005-0000-0000-0000798D0000}"/>
    <cellStyle name="Output 2 5 3 3 3 2 2 3" xfId="36409" xr:uid="{00000000-0005-0000-0000-00007A8D0000}"/>
    <cellStyle name="Output 2 5 3 3 3 2 2 4" xfId="36410" xr:uid="{00000000-0005-0000-0000-00007B8D0000}"/>
    <cellStyle name="Output 2 5 3 3 3 2 2 5" xfId="36411" xr:uid="{00000000-0005-0000-0000-00007C8D0000}"/>
    <cellStyle name="Output 2 5 3 3 3 2 2 6" xfId="36412" xr:uid="{00000000-0005-0000-0000-00007D8D0000}"/>
    <cellStyle name="Output 2 5 3 3 3 2 2 7" xfId="36413" xr:uid="{00000000-0005-0000-0000-00007E8D0000}"/>
    <cellStyle name="Output 2 5 3 3 3 2 3" xfId="36414" xr:uid="{00000000-0005-0000-0000-00007F8D0000}"/>
    <cellStyle name="Output 2 5 3 3 3 2 4" xfId="36415" xr:uid="{00000000-0005-0000-0000-0000808D0000}"/>
    <cellStyle name="Output 2 5 3 3 3 3" xfId="36416" xr:uid="{00000000-0005-0000-0000-0000818D0000}"/>
    <cellStyle name="Output 2 5 3 3 3 3 2" xfId="36417" xr:uid="{00000000-0005-0000-0000-0000828D0000}"/>
    <cellStyle name="Output 2 5 3 3 3 3 2 2" xfId="36418" xr:uid="{00000000-0005-0000-0000-0000838D0000}"/>
    <cellStyle name="Output 2 5 3 3 3 3 2 3" xfId="36419" xr:uid="{00000000-0005-0000-0000-0000848D0000}"/>
    <cellStyle name="Output 2 5 3 3 3 3 2 4" xfId="36420" xr:uid="{00000000-0005-0000-0000-0000858D0000}"/>
    <cellStyle name="Output 2 5 3 3 3 3 2 5" xfId="36421" xr:uid="{00000000-0005-0000-0000-0000868D0000}"/>
    <cellStyle name="Output 2 5 3 3 3 3 2 6" xfId="36422" xr:uid="{00000000-0005-0000-0000-0000878D0000}"/>
    <cellStyle name="Output 2 5 3 3 3 3 2 7" xfId="36423" xr:uid="{00000000-0005-0000-0000-0000888D0000}"/>
    <cellStyle name="Output 2 5 3 3 3 3 3" xfId="36424" xr:uid="{00000000-0005-0000-0000-0000898D0000}"/>
    <cellStyle name="Output 2 5 3 3 3 3 4" xfId="36425" xr:uid="{00000000-0005-0000-0000-00008A8D0000}"/>
    <cellStyle name="Output 2 5 3 3 3 4" xfId="36426" xr:uid="{00000000-0005-0000-0000-00008B8D0000}"/>
    <cellStyle name="Output 2 5 3 3 3 4 2" xfId="36427" xr:uid="{00000000-0005-0000-0000-00008C8D0000}"/>
    <cellStyle name="Output 2 5 3 3 3 4 2 2" xfId="36428" xr:uid="{00000000-0005-0000-0000-00008D8D0000}"/>
    <cellStyle name="Output 2 5 3 3 3 4 2 3" xfId="36429" xr:uid="{00000000-0005-0000-0000-00008E8D0000}"/>
    <cellStyle name="Output 2 5 3 3 3 4 2 4" xfId="36430" xr:uid="{00000000-0005-0000-0000-00008F8D0000}"/>
    <cellStyle name="Output 2 5 3 3 3 4 2 5" xfId="36431" xr:uid="{00000000-0005-0000-0000-0000908D0000}"/>
    <cellStyle name="Output 2 5 3 3 3 4 2 6" xfId="36432" xr:uid="{00000000-0005-0000-0000-0000918D0000}"/>
    <cellStyle name="Output 2 5 3 3 3 4 2 7" xfId="36433" xr:uid="{00000000-0005-0000-0000-0000928D0000}"/>
    <cellStyle name="Output 2 5 3 3 3 4 3" xfId="36434" xr:uid="{00000000-0005-0000-0000-0000938D0000}"/>
    <cellStyle name="Output 2 5 3 3 3 4 4" xfId="36435" xr:uid="{00000000-0005-0000-0000-0000948D0000}"/>
    <cellStyle name="Output 2 5 3 3 3 5" xfId="36436" xr:uid="{00000000-0005-0000-0000-0000958D0000}"/>
    <cellStyle name="Output 2 5 3 3 3 5 2" xfId="36437" xr:uid="{00000000-0005-0000-0000-0000968D0000}"/>
    <cellStyle name="Output 2 5 3 3 3 5 3" xfId="36438" xr:uid="{00000000-0005-0000-0000-0000978D0000}"/>
    <cellStyle name="Output 2 5 3 3 3 5 4" xfId="36439" xr:uid="{00000000-0005-0000-0000-0000988D0000}"/>
    <cellStyle name="Output 2 5 3 3 3 5 5" xfId="36440" xr:uid="{00000000-0005-0000-0000-0000998D0000}"/>
    <cellStyle name="Output 2 5 3 3 3 5 6" xfId="36441" xr:uid="{00000000-0005-0000-0000-00009A8D0000}"/>
    <cellStyle name="Output 2 5 3 3 3 5 7" xfId="36442" xr:uid="{00000000-0005-0000-0000-00009B8D0000}"/>
    <cellStyle name="Output 2 5 3 3 3 5 8" xfId="36443" xr:uid="{00000000-0005-0000-0000-00009C8D0000}"/>
    <cellStyle name="Output 2 5 3 3 3 6" xfId="36444" xr:uid="{00000000-0005-0000-0000-00009D8D0000}"/>
    <cellStyle name="Output 2 5 3 3 3 6 2" xfId="36445" xr:uid="{00000000-0005-0000-0000-00009E8D0000}"/>
    <cellStyle name="Output 2 5 3 3 3 6 3" xfId="36446" xr:uid="{00000000-0005-0000-0000-00009F8D0000}"/>
    <cellStyle name="Output 2 5 3 3 3 6 4" xfId="36447" xr:uid="{00000000-0005-0000-0000-0000A08D0000}"/>
    <cellStyle name="Output 2 5 3 3 3 6 5" xfId="36448" xr:uid="{00000000-0005-0000-0000-0000A18D0000}"/>
    <cellStyle name="Output 2 5 3 3 3 6 6" xfId="36449" xr:uid="{00000000-0005-0000-0000-0000A28D0000}"/>
    <cellStyle name="Output 2 5 3 3 3 6 7" xfId="36450" xr:uid="{00000000-0005-0000-0000-0000A38D0000}"/>
    <cellStyle name="Output 2 5 3 3 3 7" xfId="36451" xr:uid="{00000000-0005-0000-0000-0000A48D0000}"/>
    <cellStyle name="Output 2 5 3 3 3 8" xfId="36452" xr:uid="{00000000-0005-0000-0000-0000A58D0000}"/>
    <cellStyle name="Output 2 5 3 3 3 9" xfId="36453" xr:uid="{00000000-0005-0000-0000-0000A68D0000}"/>
    <cellStyle name="Output 2 5 3 3 4" xfId="36454" xr:uid="{00000000-0005-0000-0000-0000A78D0000}"/>
    <cellStyle name="Output 2 5 3 3 4 2" xfId="36455" xr:uid="{00000000-0005-0000-0000-0000A88D0000}"/>
    <cellStyle name="Output 2 5 3 3 4 2 2" xfId="36456" xr:uid="{00000000-0005-0000-0000-0000A98D0000}"/>
    <cellStyle name="Output 2 5 3 3 4 2 3" xfId="36457" xr:uid="{00000000-0005-0000-0000-0000AA8D0000}"/>
    <cellStyle name="Output 2 5 3 3 4 2 4" xfId="36458" xr:uid="{00000000-0005-0000-0000-0000AB8D0000}"/>
    <cellStyle name="Output 2 5 3 3 4 2 5" xfId="36459" xr:uid="{00000000-0005-0000-0000-0000AC8D0000}"/>
    <cellStyle name="Output 2 5 3 3 4 2 6" xfId="36460" xr:uid="{00000000-0005-0000-0000-0000AD8D0000}"/>
    <cellStyle name="Output 2 5 3 3 4 2 7" xfId="36461" xr:uid="{00000000-0005-0000-0000-0000AE8D0000}"/>
    <cellStyle name="Output 2 5 3 3 4 3" xfId="36462" xr:uid="{00000000-0005-0000-0000-0000AF8D0000}"/>
    <cellStyle name="Output 2 5 3 3 4 4" xfId="36463" xr:uid="{00000000-0005-0000-0000-0000B08D0000}"/>
    <cellStyle name="Output 2 5 3 3 4 5" xfId="36464" xr:uid="{00000000-0005-0000-0000-0000B18D0000}"/>
    <cellStyle name="Output 2 5 3 3 5" xfId="36465" xr:uid="{00000000-0005-0000-0000-0000B28D0000}"/>
    <cellStyle name="Output 2 5 3 3 5 2" xfId="36466" xr:uid="{00000000-0005-0000-0000-0000B38D0000}"/>
    <cellStyle name="Output 2 5 3 3 5 2 2" xfId="36467" xr:uid="{00000000-0005-0000-0000-0000B48D0000}"/>
    <cellStyle name="Output 2 5 3 3 5 2 3" xfId="36468" xr:uid="{00000000-0005-0000-0000-0000B58D0000}"/>
    <cellStyle name="Output 2 5 3 3 5 2 4" xfId="36469" xr:uid="{00000000-0005-0000-0000-0000B68D0000}"/>
    <cellStyle name="Output 2 5 3 3 5 2 5" xfId="36470" xr:uid="{00000000-0005-0000-0000-0000B78D0000}"/>
    <cellStyle name="Output 2 5 3 3 5 2 6" xfId="36471" xr:uid="{00000000-0005-0000-0000-0000B88D0000}"/>
    <cellStyle name="Output 2 5 3 3 5 2 7" xfId="36472" xr:uid="{00000000-0005-0000-0000-0000B98D0000}"/>
    <cellStyle name="Output 2 5 3 3 5 3" xfId="36473" xr:uid="{00000000-0005-0000-0000-0000BA8D0000}"/>
    <cellStyle name="Output 2 5 3 3 5 4" xfId="36474" xr:uid="{00000000-0005-0000-0000-0000BB8D0000}"/>
    <cellStyle name="Output 2 5 3 3 5 5" xfId="36475" xr:uid="{00000000-0005-0000-0000-0000BC8D0000}"/>
    <cellStyle name="Output 2 5 3 3 6" xfId="36476" xr:uid="{00000000-0005-0000-0000-0000BD8D0000}"/>
    <cellStyle name="Output 2 5 3 3 6 2" xfId="36477" xr:uid="{00000000-0005-0000-0000-0000BE8D0000}"/>
    <cellStyle name="Output 2 5 3 3 6 2 2" xfId="36478" xr:uid="{00000000-0005-0000-0000-0000BF8D0000}"/>
    <cellStyle name="Output 2 5 3 3 6 2 3" xfId="36479" xr:uid="{00000000-0005-0000-0000-0000C08D0000}"/>
    <cellStyle name="Output 2 5 3 3 6 2 4" xfId="36480" xr:uid="{00000000-0005-0000-0000-0000C18D0000}"/>
    <cellStyle name="Output 2 5 3 3 6 2 5" xfId="36481" xr:uid="{00000000-0005-0000-0000-0000C28D0000}"/>
    <cellStyle name="Output 2 5 3 3 6 2 6" xfId="36482" xr:uid="{00000000-0005-0000-0000-0000C38D0000}"/>
    <cellStyle name="Output 2 5 3 3 6 2 7" xfId="36483" xr:uid="{00000000-0005-0000-0000-0000C48D0000}"/>
    <cellStyle name="Output 2 5 3 3 6 3" xfId="36484" xr:uid="{00000000-0005-0000-0000-0000C58D0000}"/>
    <cellStyle name="Output 2 5 3 3 6 4" xfId="36485" xr:uid="{00000000-0005-0000-0000-0000C68D0000}"/>
    <cellStyle name="Output 2 5 3 3 6 5" xfId="36486" xr:uid="{00000000-0005-0000-0000-0000C78D0000}"/>
    <cellStyle name="Output 2 5 3 3 7" xfId="36487" xr:uid="{00000000-0005-0000-0000-0000C88D0000}"/>
    <cellStyle name="Output 2 5 3 3 7 2" xfId="36488" xr:uid="{00000000-0005-0000-0000-0000C98D0000}"/>
    <cellStyle name="Output 2 5 3 3 7 2 2" xfId="36489" xr:uid="{00000000-0005-0000-0000-0000CA8D0000}"/>
    <cellStyle name="Output 2 5 3 3 7 2 3" xfId="36490" xr:uid="{00000000-0005-0000-0000-0000CB8D0000}"/>
    <cellStyle name="Output 2 5 3 3 7 2 4" xfId="36491" xr:uid="{00000000-0005-0000-0000-0000CC8D0000}"/>
    <cellStyle name="Output 2 5 3 3 7 2 5" xfId="36492" xr:uid="{00000000-0005-0000-0000-0000CD8D0000}"/>
    <cellStyle name="Output 2 5 3 3 7 2 6" xfId="36493" xr:uid="{00000000-0005-0000-0000-0000CE8D0000}"/>
    <cellStyle name="Output 2 5 3 3 7 2 7" xfId="36494" xr:uid="{00000000-0005-0000-0000-0000CF8D0000}"/>
    <cellStyle name="Output 2 5 3 3 7 3" xfId="36495" xr:uid="{00000000-0005-0000-0000-0000D08D0000}"/>
    <cellStyle name="Output 2 5 3 3 7 4" xfId="36496" xr:uid="{00000000-0005-0000-0000-0000D18D0000}"/>
    <cellStyle name="Output 2 5 3 3 7 5" xfId="36497" xr:uid="{00000000-0005-0000-0000-0000D28D0000}"/>
    <cellStyle name="Output 2 5 3 3 8" xfId="36498" xr:uid="{00000000-0005-0000-0000-0000D38D0000}"/>
    <cellStyle name="Output 2 5 3 3 8 2" xfId="36499" xr:uid="{00000000-0005-0000-0000-0000D48D0000}"/>
    <cellStyle name="Output 2 5 3 3 8 3" xfId="36500" xr:uid="{00000000-0005-0000-0000-0000D58D0000}"/>
    <cellStyle name="Output 2 5 3 3 8 4" xfId="36501" xr:uid="{00000000-0005-0000-0000-0000D68D0000}"/>
    <cellStyle name="Output 2 5 3 3 8 5" xfId="36502" xr:uid="{00000000-0005-0000-0000-0000D78D0000}"/>
    <cellStyle name="Output 2 5 3 3 8 6" xfId="36503" xr:uid="{00000000-0005-0000-0000-0000D88D0000}"/>
    <cellStyle name="Output 2 5 3 3 8 7" xfId="36504" xr:uid="{00000000-0005-0000-0000-0000D98D0000}"/>
    <cellStyle name="Output 2 5 3 3 8 8" xfId="36505" xr:uid="{00000000-0005-0000-0000-0000DA8D0000}"/>
    <cellStyle name="Output 2 5 3 3 9" xfId="36506" xr:uid="{00000000-0005-0000-0000-0000DB8D0000}"/>
    <cellStyle name="Output 2 5 3 3 9 2" xfId="36507" xr:uid="{00000000-0005-0000-0000-0000DC8D0000}"/>
    <cellStyle name="Output 2 5 3 3 9 3" xfId="36508" xr:uid="{00000000-0005-0000-0000-0000DD8D0000}"/>
    <cellStyle name="Output 2 5 3 3 9 4" xfId="36509" xr:uid="{00000000-0005-0000-0000-0000DE8D0000}"/>
    <cellStyle name="Output 2 5 3 3 9 5" xfId="36510" xr:uid="{00000000-0005-0000-0000-0000DF8D0000}"/>
    <cellStyle name="Output 2 5 3 3 9 6" xfId="36511" xr:uid="{00000000-0005-0000-0000-0000E08D0000}"/>
    <cellStyle name="Output 2 5 3 3 9 7" xfId="36512" xr:uid="{00000000-0005-0000-0000-0000E18D0000}"/>
    <cellStyle name="Output 2 5 3 4" xfId="36513" xr:uid="{00000000-0005-0000-0000-0000E28D0000}"/>
    <cellStyle name="Output 2 5 3 4 10" xfId="36514" xr:uid="{00000000-0005-0000-0000-0000E38D0000}"/>
    <cellStyle name="Output 2 5 3 4 10 2" xfId="36515" xr:uid="{00000000-0005-0000-0000-0000E48D0000}"/>
    <cellStyle name="Output 2 5 3 4 10 3" xfId="36516" xr:uid="{00000000-0005-0000-0000-0000E58D0000}"/>
    <cellStyle name="Output 2 5 3 4 10 4" xfId="36517" xr:uid="{00000000-0005-0000-0000-0000E68D0000}"/>
    <cellStyle name="Output 2 5 3 4 10 5" xfId="36518" xr:uid="{00000000-0005-0000-0000-0000E78D0000}"/>
    <cellStyle name="Output 2 5 3 4 11" xfId="36519" xr:uid="{00000000-0005-0000-0000-0000E88D0000}"/>
    <cellStyle name="Output 2 5 3 4 11 2" xfId="36520" xr:uid="{00000000-0005-0000-0000-0000E98D0000}"/>
    <cellStyle name="Output 2 5 3 4 11 3" xfId="36521" xr:uid="{00000000-0005-0000-0000-0000EA8D0000}"/>
    <cellStyle name="Output 2 5 3 4 11 4" xfId="36522" xr:uid="{00000000-0005-0000-0000-0000EB8D0000}"/>
    <cellStyle name="Output 2 5 3 4 11 5" xfId="36523" xr:uid="{00000000-0005-0000-0000-0000EC8D0000}"/>
    <cellStyle name="Output 2 5 3 4 12" xfId="36524" xr:uid="{00000000-0005-0000-0000-0000ED8D0000}"/>
    <cellStyle name="Output 2 5 3 4 12 2" xfId="36525" xr:uid="{00000000-0005-0000-0000-0000EE8D0000}"/>
    <cellStyle name="Output 2 5 3 4 12 3" xfId="36526" xr:uid="{00000000-0005-0000-0000-0000EF8D0000}"/>
    <cellStyle name="Output 2 5 3 4 12 4" xfId="36527" xr:uid="{00000000-0005-0000-0000-0000F08D0000}"/>
    <cellStyle name="Output 2 5 3 4 12 5" xfId="36528" xr:uid="{00000000-0005-0000-0000-0000F18D0000}"/>
    <cellStyle name="Output 2 5 3 4 13" xfId="36529" xr:uid="{00000000-0005-0000-0000-0000F28D0000}"/>
    <cellStyle name="Output 2 5 3 4 13 2" xfId="36530" xr:uid="{00000000-0005-0000-0000-0000F38D0000}"/>
    <cellStyle name="Output 2 5 3 4 13 3" xfId="36531" xr:uid="{00000000-0005-0000-0000-0000F48D0000}"/>
    <cellStyle name="Output 2 5 3 4 13 4" xfId="36532" xr:uid="{00000000-0005-0000-0000-0000F58D0000}"/>
    <cellStyle name="Output 2 5 3 4 13 5" xfId="36533" xr:uid="{00000000-0005-0000-0000-0000F68D0000}"/>
    <cellStyle name="Output 2 5 3 4 14" xfId="36534" xr:uid="{00000000-0005-0000-0000-0000F78D0000}"/>
    <cellStyle name="Output 2 5 3 4 14 2" xfId="36535" xr:uid="{00000000-0005-0000-0000-0000F88D0000}"/>
    <cellStyle name="Output 2 5 3 4 14 3" xfId="36536" xr:uid="{00000000-0005-0000-0000-0000F98D0000}"/>
    <cellStyle name="Output 2 5 3 4 14 4" xfId="36537" xr:uid="{00000000-0005-0000-0000-0000FA8D0000}"/>
    <cellStyle name="Output 2 5 3 4 14 5" xfId="36538" xr:uid="{00000000-0005-0000-0000-0000FB8D0000}"/>
    <cellStyle name="Output 2 5 3 4 15" xfId="36539" xr:uid="{00000000-0005-0000-0000-0000FC8D0000}"/>
    <cellStyle name="Output 2 5 3 4 15 2" xfId="36540" xr:uid="{00000000-0005-0000-0000-0000FD8D0000}"/>
    <cellStyle name="Output 2 5 3 4 15 3" xfId="36541" xr:uid="{00000000-0005-0000-0000-0000FE8D0000}"/>
    <cellStyle name="Output 2 5 3 4 15 4" xfId="36542" xr:uid="{00000000-0005-0000-0000-0000FF8D0000}"/>
    <cellStyle name="Output 2 5 3 4 15 5" xfId="36543" xr:uid="{00000000-0005-0000-0000-0000008E0000}"/>
    <cellStyle name="Output 2 5 3 4 16" xfId="36544" xr:uid="{00000000-0005-0000-0000-0000018E0000}"/>
    <cellStyle name="Output 2 5 3 4 16 2" xfId="36545" xr:uid="{00000000-0005-0000-0000-0000028E0000}"/>
    <cellStyle name="Output 2 5 3 4 16 3" xfId="36546" xr:uid="{00000000-0005-0000-0000-0000038E0000}"/>
    <cellStyle name="Output 2 5 3 4 16 4" xfId="36547" xr:uid="{00000000-0005-0000-0000-0000048E0000}"/>
    <cellStyle name="Output 2 5 3 4 16 5" xfId="36548" xr:uid="{00000000-0005-0000-0000-0000058E0000}"/>
    <cellStyle name="Output 2 5 3 4 17" xfId="36549" xr:uid="{00000000-0005-0000-0000-0000068E0000}"/>
    <cellStyle name="Output 2 5 3 4 17 2" xfId="36550" xr:uid="{00000000-0005-0000-0000-0000078E0000}"/>
    <cellStyle name="Output 2 5 3 4 17 3" xfId="36551" xr:uid="{00000000-0005-0000-0000-0000088E0000}"/>
    <cellStyle name="Output 2 5 3 4 17 4" xfId="36552" xr:uid="{00000000-0005-0000-0000-0000098E0000}"/>
    <cellStyle name="Output 2 5 3 4 17 5" xfId="36553" xr:uid="{00000000-0005-0000-0000-00000A8E0000}"/>
    <cellStyle name="Output 2 5 3 4 18" xfId="36554" xr:uid="{00000000-0005-0000-0000-00000B8E0000}"/>
    <cellStyle name="Output 2 5 3 4 18 2" xfId="36555" xr:uid="{00000000-0005-0000-0000-00000C8E0000}"/>
    <cellStyle name="Output 2 5 3 4 18 3" xfId="36556" xr:uid="{00000000-0005-0000-0000-00000D8E0000}"/>
    <cellStyle name="Output 2 5 3 4 18 4" xfId="36557" xr:uid="{00000000-0005-0000-0000-00000E8E0000}"/>
    <cellStyle name="Output 2 5 3 4 18 5" xfId="36558" xr:uid="{00000000-0005-0000-0000-00000F8E0000}"/>
    <cellStyle name="Output 2 5 3 4 19" xfId="36559" xr:uid="{00000000-0005-0000-0000-0000108E0000}"/>
    <cellStyle name="Output 2 5 3 4 2" xfId="36560" xr:uid="{00000000-0005-0000-0000-0000118E0000}"/>
    <cellStyle name="Output 2 5 3 4 2 2" xfId="36561" xr:uid="{00000000-0005-0000-0000-0000128E0000}"/>
    <cellStyle name="Output 2 5 3 4 2 2 2" xfId="36562" xr:uid="{00000000-0005-0000-0000-0000138E0000}"/>
    <cellStyle name="Output 2 5 3 4 2 2 3" xfId="36563" xr:uid="{00000000-0005-0000-0000-0000148E0000}"/>
    <cellStyle name="Output 2 5 3 4 2 2 4" xfId="36564" xr:uid="{00000000-0005-0000-0000-0000158E0000}"/>
    <cellStyle name="Output 2 5 3 4 2 2 5" xfId="36565" xr:uid="{00000000-0005-0000-0000-0000168E0000}"/>
    <cellStyle name="Output 2 5 3 4 2 2 6" xfId="36566" xr:uid="{00000000-0005-0000-0000-0000178E0000}"/>
    <cellStyle name="Output 2 5 3 4 2 2 7" xfId="36567" xr:uid="{00000000-0005-0000-0000-0000188E0000}"/>
    <cellStyle name="Output 2 5 3 4 2 3" xfId="36568" xr:uid="{00000000-0005-0000-0000-0000198E0000}"/>
    <cellStyle name="Output 2 5 3 4 2 4" xfId="36569" xr:uid="{00000000-0005-0000-0000-00001A8E0000}"/>
    <cellStyle name="Output 2 5 3 4 2 5" xfId="36570" xr:uid="{00000000-0005-0000-0000-00001B8E0000}"/>
    <cellStyle name="Output 2 5 3 4 3" xfId="36571" xr:uid="{00000000-0005-0000-0000-00001C8E0000}"/>
    <cellStyle name="Output 2 5 3 4 3 2" xfId="36572" xr:uid="{00000000-0005-0000-0000-00001D8E0000}"/>
    <cellStyle name="Output 2 5 3 4 3 2 2" xfId="36573" xr:uid="{00000000-0005-0000-0000-00001E8E0000}"/>
    <cellStyle name="Output 2 5 3 4 3 2 3" xfId="36574" xr:uid="{00000000-0005-0000-0000-00001F8E0000}"/>
    <cellStyle name="Output 2 5 3 4 3 2 4" xfId="36575" xr:uid="{00000000-0005-0000-0000-0000208E0000}"/>
    <cellStyle name="Output 2 5 3 4 3 2 5" xfId="36576" xr:uid="{00000000-0005-0000-0000-0000218E0000}"/>
    <cellStyle name="Output 2 5 3 4 3 2 6" xfId="36577" xr:uid="{00000000-0005-0000-0000-0000228E0000}"/>
    <cellStyle name="Output 2 5 3 4 3 2 7" xfId="36578" xr:uid="{00000000-0005-0000-0000-0000238E0000}"/>
    <cellStyle name="Output 2 5 3 4 3 3" xfId="36579" xr:uid="{00000000-0005-0000-0000-0000248E0000}"/>
    <cellStyle name="Output 2 5 3 4 3 4" xfId="36580" xr:uid="{00000000-0005-0000-0000-0000258E0000}"/>
    <cellStyle name="Output 2 5 3 4 3 5" xfId="36581" xr:uid="{00000000-0005-0000-0000-0000268E0000}"/>
    <cellStyle name="Output 2 5 3 4 4" xfId="36582" xr:uid="{00000000-0005-0000-0000-0000278E0000}"/>
    <cellStyle name="Output 2 5 3 4 4 2" xfId="36583" xr:uid="{00000000-0005-0000-0000-0000288E0000}"/>
    <cellStyle name="Output 2 5 3 4 4 2 2" xfId="36584" xr:uid="{00000000-0005-0000-0000-0000298E0000}"/>
    <cellStyle name="Output 2 5 3 4 4 2 3" xfId="36585" xr:uid="{00000000-0005-0000-0000-00002A8E0000}"/>
    <cellStyle name="Output 2 5 3 4 4 2 4" xfId="36586" xr:uid="{00000000-0005-0000-0000-00002B8E0000}"/>
    <cellStyle name="Output 2 5 3 4 4 2 5" xfId="36587" xr:uid="{00000000-0005-0000-0000-00002C8E0000}"/>
    <cellStyle name="Output 2 5 3 4 4 2 6" xfId="36588" xr:uid="{00000000-0005-0000-0000-00002D8E0000}"/>
    <cellStyle name="Output 2 5 3 4 4 2 7" xfId="36589" xr:uid="{00000000-0005-0000-0000-00002E8E0000}"/>
    <cellStyle name="Output 2 5 3 4 4 3" xfId="36590" xr:uid="{00000000-0005-0000-0000-00002F8E0000}"/>
    <cellStyle name="Output 2 5 3 4 4 4" xfId="36591" xr:uid="{00000000-0005-0000-0000-0000308E0000}"/>
    <cellStyle name="Output 2 5 3 4 4 5" xfId="36592" xr:uid="{00000000-0005-0000-0000-0000318E0000}"/>
    <cellStyle name="Output 2 5 3 4 5" xfId="36593" xr:uid="{00000000-0005-0000-0000-0000328E0000}"/>
    <cellStyle name="Output 2 5 3 4 5 2" xfId="36594" xr:uid="{00000000-0005-0000-0000-0000338E0000}"/>
    <cellStyle name="Output 2 5 3 4 5 3" xfId="36595" xr:uid="{00000000-0005-0000-0000-0000348E0000}"/>
    <cellStyle name="Output 2 5 3 4 5 4" xfId="36596" xr:uid="{00000000-0005-0000-0000-0000358E0000}"/>
    <cellStyle name="Output 2 5 3 4 5 5" xfId="36597" xr:uid="{00000000-0005-0000-0000-0000368E0000}"/>
    <cellStyle name="Output 2 5 3 4 5 6" xfId="36598" xr:uid="{00000000-0005-0000-0000-0000378E0000}"/>
    <cellStyle name="Output 2 5 3 4 5 7" xfId="36599" xr:uid="{00000000-0005-0000-0000-0000388E0000}"/>
    <cellStyle name="Output 2 5 3 4 5 8" xfId="36600" xr:uid="{00000000-0005-0000-0000-0000398E0000}"/>
    <cellStyle name="Output 2 5 3 4 6" xfId="36601" xr:uid="{00000000-0005-0000-0000-00003A8E0000}"/>
    <cellStyle name="Output 2 5 3 4 6 2" xfId="36602" xr:uid="{00000000-0005-0000-0000-00003B8E0000}"/>
    <cellStyle name="Output 2 5 3 4 6 3" xfId="36603" xr:uid="{00000000-0005-0000-0000-00003C8E0000}"/>
    <cellStyle name="Output 2 5 3 4 6 4" xfId="36604" xr:uid="{00000000-0005-0000-0000-00003D8E0000}"/>
    <cellStyle name="Output 2 5 3 4 6 5" xfId="36605" xr:uid="{00000000-0005-0000-0000-00003E8E0000}"/>
    <cellStyle name="Output 2 5 3 4 6 6" xfId="36606" xr:uid="{00000000-0005-0000-0000-00003F8E0000}"/>
    <cellStyle name="Output 2 5 3 4 6 7" xfId="36607" xr:uid="{00000000-0005-0000-0000-0000408E0000}"/>
    <cellStyle name="Output 2 5 3 4 7" xfId="36608" xr:uid="{00000000-0005-0000-0000-0000418E0000}"/>
    <cellStyle name="Output 2 5 3 4 7 2" xfId="36609" xr:uid="{00000000-0005-0000-0000-0000428E0000}"/>
    <cellStyle name="Output 2 5 3 4 7 3" xfId="36610" xr:uid="{00000000-0005-0000-0000-0000438E0000}"/>
    <cellStyle name="Output 2 5 3 4 7 4" xfId="36611" xr:uid="{00000000-0005-0000-0000-0000448E0000}"/>
    <cellStyle name="Output 2 5 3 4 7 5" xfId="36612" xr:uid="{00000000-0005-0000-0000-0000458E0000}"/>
    <cellStyle name="Output 2 5 3 4 8" xfId="36613" xr:uid="{00000000-0005-0000-0000-0000468E0000}"/>
    <cellStyle name="Output 2 5 3 4 8 2" xfId="36614" xr:uid="{00000000-0005-0000-0000-0000478E0000}"/>
    <cellStyle name="Output 2 5 3 4 8 3" xfId="36615" xr:uid="{00000000-0005-0000-0000-0000488E0000}"/>
    <cellStyle name="Output 2 5 3 4 8 4" xfId="36616" xr:uid="{00000000-0005-0000-0000-0000498E0000}"/>
    <cellStyle name="Output 2 5 3 4 8 5" xfId="36617" xr:uid="{00000000-0005-0000-0000-00004A8E0000}"/>
    <cellStyle name="Output 2 5 3 4 9" xfId="36618" xr:uid="{00000000-0005-0000-0000-00004B8E0000}"/>
    <cellStyle name="Output 2 5 3 4 9 2" xfId="36619" xr:uid="{00000000-0005-0000-0000-00004C8E0000}"/>
    <cellStyle name="Output 2 5 3 4 9 3" xfId="36620" xr:uid="{00000000-0005-0000-0000-00004D8E0000}"/>
    <cellStyle name="Output 2 5 3 4 9 4" xfId="36621" xr:uid="{00000000-0005-0000-0000-00004E8E0000}"/>
    <cellStyle name="Output 2 5 3 4 9 5" xfId="36622" xr:uid="{00000000-0005-0000-0000-00004F8E0000}"/>
    <cellStyle name="Output 2 5 3 5" xfId="36623" xr:uid="{00000000-0005-0000-0000-0000508E0000}"/>
    <cellStyle name="Output 2 5 3 5 10" xfId="36624" xr:uid="{00000000-0005-0000-0000-0000518E0000}"/>
    <cellStyle name="Output 2 5 3 5 2" xfId="36625" xr:uid="{00000000-0005-0000-0000-0000528E0000}"/>
    <cellStyle name="Output 2 5 3 5 2 2" xfId="36626" xr:uid="{00000000-0005-0000-0000-0000538E0000}"/>
    <cellStyle name="Output 2 5 3 5 2 2 2" xfId="36627" xr:uid="{00000000-0005-0000-0000-0000548E0000}"/>
    <cellStyle name="Output 2 5 3 5 2 2 3" xfId="36628" xr:uid="{00000000-0005-0000-0000-0000558E0000}"/>
    <cellStyle name="Output 2 5 3 5 2 2 4" xfId="36629" xr:uid="{00000000-0005-0000-0000-0000568E0000}"/>
    <cellStyle name="Output 2 5 3 5 2 2 5" xfId="36630" xr:uid="{00000000-0005-0000-0000-0000578E0000}"/>
    <cellStyle name="Output 2 5 3 5 2 2 6" xfId="36631" xr:uid="{00000000-0005-0000-0000-0000588E0000}"/>
    <cellStyle name="Output 2 5 3 5 2 2 7" xfId="36632" xr:uid="{00000000-0005-0000-0000-0000598E0000}"/>
    <cellStyle name="Output 2 5 3 5 2 3" xfId="36633" xr:uid="{00000000-0005-0000-0000-00005A8E0000}"/>
    <cellStyle name="Output 2 5 3 5 2 4" xfId="36634" xr:uid="{00000000-0005-0000-0000-00005B8E0000}"/>
    <cellStyle name="Output 2 5 3 5 3" xfId="36635" xr:uid="{00000000-0005-0000-0000-00005C8E0000}"/>
    <cellStyle name="Output 2 5 3 5 3 2" xfId="36636" xr:uid="{00000000-0005-0000-0000-00005D8E0000}"/>
    <cellStyle name="Output 2 5 3 5 3 2 2" xfId="36637" xr:uid="{00000000-0005-0000-0000-00005E8E0000}"/>
    <cellStyle name="Output 2 5 3 5 3 2 3" xfId="36638" xr:uid="{00000000-0005-0000-0000-00005F8E0000}"/>
    <cellStyle name="Output 2 5 3 5 3 2 4" xfId="36639" xr:uid="{00000000-0005-0000-0000-0000608E0000}"/>
    <cellStyle name="Output 2 5 3 5 3 2 5" xfId="36640" xr:uid="{00000000-0005-0000-0000-0000618E0000}"/>
    <cellStyle name="Output 2 5 3 5 3 2 6" xfId="36641" xr:uid="{00000000-0005-0000-0000-0000628E0000}"/>
    <cellStyle name="Output 2 5 3 5 3 2 7" xfId="36642" xr:uid="{00000000-0005-0000-0000-0000638E0000}"/>
    <cellStyle name="Output 2 5 3 5 3 3" xfId="36643" xr:uid="{00000000-0005-0000-0000-0000648E0000}"/>
    <cellStyle name="Output 2 5 3 5 3 4" xfId="36644" xr:uid="{00000000-0005-0000-0000-0000658E0000}"/>
    <cellStyle name="Output 2 5 3 5 4" xfId="36645" xr:uid="{00000000-0005-0000-0000-0000668E0000}"/>
    <cellStyle name="Output 2 5 3 5 4 2" xfId="36646" xr:uid="{00000000-0005-0000-0000-0000678E0000}"/>
    <cellStyle name="Output 2 5 3 5 4 2 2" xfId="36647" xr:uid="{00000000-0005-0000-0000-0000688E0000}"/>
    <cellStyle name="Output 2 5 3 5 4 2 3" xfId="36648" xr:uid="{00000000-0005-0000-0000-0000698E0000}"/>
    <cellStyle name="Output 2 5 3 5 4 2 4" xfId="36649" xr:uid="{00000000-0005-0000-0000-00006A8E0000}"/>
    <cellStyle name="Output 2 5 3 5 4 2 5" xfId="36650" xr:uid="{00000000-0005-0000-0000-00006B8E0000}"/>
    <cellStyle name="Output 2 5 3 5 4 2 6" xfId="36651" xr:uid="{00000000-0005-0000-0000-00006C8E0000}"/>
    <cellStyle name="Output 2 5 3 5 4 2 7" xfId="36652" xr:uid="{00000000-0005-0000-0000-00006D8E0000}"/>
    <cellStyle name="Output 2 5 3 5 4 3" xfId="36653" xr:uid="{00000000-0005-0000-0000-00006E8E0000}"/>
    <cellStyle name="Output 2 5 3 5 4 4" xfId="36654" xr:uid="{00000000-0005-0000-0000-00006F8E0000}"/>
    <cellStyle name="Output 2 5 3 5 5" xfId="36655" xr:uid="{00000000-0005-0000-0000-0000708E0000}"/>
    <cellStyle name="Output 2 5 3 5 5 2" xfId="36656" xr:uid="{00000000-0005-0000-0000-0000718E0000}"/>
    <cellStyle name="Output 2 5 3 5 5 3" xfId="36657" xr:uid="{00000000-0005-0000-0000-0000728E0000}"/>
    <cellStyle name="Output 2 5 3 5 5 4" xfId="36658" xr:uid="{00000000-0005-0000-0000-0000738E0000}"/>
    <cellStyle name="Output 2 5 3 5 5 5" xfId="36659" xr:uid="{00000000-0005-0000-0000-0000748E0000}"/>
    <cellStyle name="Output 2 5 3 5 5 6" xfId="36660" xr:uid="{00000000-0005-0000-0000-0000758E0000}"/>
    <cellStyle name="Output 2 5 3 5 5 7" xfId="36661" xr:uid="{00000000-0005-0000-0000-0000768E0000}"/>
    <cellStyle name="Output 2 5 3 5 5 8" xfId="36662" xr:uid="{00000000-0005-0000-0000-0000778E0000}"/>
    <cellStyle name="Output 2 5 3 5 6" xfId="36663" xr:uid="{00000000-0005-0000-0000-0000788E0000}"/>
    <cellStyle name="Output 2 5 3 5 6 2" xfId="36664" xr:uid="{00000000-0005-0000-0000-0000798E0000}"/>
    <cellStyle name="Output 2 5 3 5 6 3" xfId="36665" xr:uid="{00000000-0005-0000-0000-00007A8E0000}"/>
    <cellStyle name="Output 2 5 3 5 6 4" xfId="36666" xr:uid="{00000000-0005-0000-0000-00007B8E0000}"/>
    <cellStyle name="Output 2 5 3 5 6 5" xfId="36667" xr:uid="{00000000-0005-0000-0000-00007C8E0000}"/>
    <cellStyle name="Output 2 5 3 5 6 6" xfId="36668" xr:uid="{00000000-0005-0000-0000-00007D8E0000}"/>
    <cellStyle name="Output 2 5 3 5 6 7" xfId="36669" xr:uid="{00000000-0005-0000-0000-00007E8E0000}"/>
    <cellStyle name="Output 2 5 3 5 7" xfId="36670" xr:uid="{00000000-0005-0000-0000-00007F8E0000}"/>
    <cellStyle name="Output 2 5 3 5 8" xfId="36671" xr:uid="{00000000-0005-0000-0000-0000808E0000}"/>
    <cellStyle name="Output 2 5 3 5 9" xfId="36672" xr:uid="{00000000-0005-0000-0000-0000818E0000}"/>
    <cellStyle name="Output 2 5 3 6" xfId="36673" xr:uid="{00000000-0005-0000-0000-0000828E0000}"/>
    <cellStyle name="Output 2 5 3 6 2" xfId="36674" xr:uid="{00000000-0005-0000-0000-0000838E0000}"/>
    <cellStyle name="Output 2 5 3 6 2 2" xfId="36675" xr:uid="{00000000-0005-0000-0000-0000848E0000}"/>
    <cellStyle name="Output 2 5 3 6 2 3" xfId="36676" xr:uid="{00000000-0005-0000-0000-0000858E0000}"/>
    <cellStyle name="Output 2 5 3 6 2 4" xfId="36677" xr:uid="{00000000-0005-0000-0000-0000868E0000}"/>
    <cellStyle name="Output 2 5 3 6 2 5" xfId="36678" xr:uid="{00000000-0005-0000-0000-0000878E0000}"/>
    <cellStyle name="Output 2 5 3 6 2 6" xfId="36679" xr:uid="{00000000-0005-0000-0000-0000888E0000}"/>
    <cellStyle name="Output 2 5 3 6 2 7" xfId="36680" xr:uid="{00000000-0005-0000-0000-0000898E0000}"/>
    <cellStyle name="Output 2 5 3 6 3" xfId="36681" xr:uid="{00000000-0005-0000-0000-00008A8E0000}"/>
    <cellStyle name="Output 2 5 3 6 4" xfId="36682" xr:uid="{00000000-0005-0000-0000-00008B8E0000}"/>
    <cellStyle name="Output 2 5 3 6 5" xfId="36683" xr:uid="{00000000-0005-0000-0000-00008C8E0000}"/>
    <cellStyle name="Output 2 5 3 7" xfId="36684" xr:uid="{00000000-0005-0000-0000-00008D8E0000}"/>
    <cellStyle name="Output 2 5 3 7 2" xfId="36685" xr:uid="{00000000-0005-0000-0000-00008E8E0000}"/>
    <cellStyle name="Output 2 5 3 7 2 2" xfId="36686" xr:uid="{00000000-0005-0000-0000-00008F8E0000}"/>
    <cellStyle name="Output 2 5 3 7 2 3" xfId="36687" xr:uid="{00000000-0005-0000-0000-0000908E0000}"/>
    <cellStyle name="Output 2 5 3 7 2 4" xfId="36688" xr:uid="{00000000-0005-0000-0000-0000918E0000}"/>
    <cellStyle name="Output 2 5 3 7 2 5" xfId="36689" xr:uid="{00000000-0005-0000-0000-0000928E0000}"/>
    <cellStyle name="Output 2 5 3 7 2 6" xfId="36690" xr:uid="{00000000-0005-0000-0000-0000938E0000}"/>
    <cellStyle name="Output 2 5 3 7 2 7" xfId="36691" xr:uid="{00000000-0005-0000-0000-0000948E0000}"/>
    <cellStyle name="Output 2 5 3 7 3" xfId="36692" xr:uid="{00000000-0005-0000-0000-0000958E0000}"/>
    <cellStyle name="Output 2 5 3 7 4" xfId="36693" xr:uid="{00000000-0005-0000-0000-0000968E0000}"/>
    <cellStyle name="Output 2 5 3 7 5" xfId="36694" xr:uid="{00000000-0005-0000-0000-0000978E0000}"/>
    <cellStyle name="Output 2 5 3 8" xfId="36695" xr:uid="{00000000-0005-0000-0000-0000988E0000}"/>
    <cellStyle name="Output 2 5 3 8 2" xfId="36696" xr:uid="{00000000-0005-0000-0000-0000998E0000}"/>
    <cellStyle name="Output 2 5 3 8 2 2" xfId="36697" xr:uid="{00000000-0005-0000-0000-00009A8E0000}"/>
    <cellStyle name="Output 2 5 3 8 2 3" xfId="36698" xr:uid="{00000000-0005-0000-0000-00009B8E0000}"/>
    <cellStyle name="Output 2 5 3 8 2 4" xfId="36699" xr:uid="{00000000-0005-0000-0000-00009C8E0000}"/>
    <cellStyle name="Output 2 5 3 8 2 5" xfId="36700" xr:uid="{00000000-0005-0000-0000-00009D8E0000}"/>
    <cellStyle name="Output 2 5 3 8 2 6" xfId="36701" xr:uid="{00000000-0005-0000-0000-00009E8E0000}"/>
    <cellStyle name="Output 2 5 3 8 2 7" xfId="36702" xr:uid="{00000000-0005-0000-0000-00009F8E0000}"/>
    <cellStyle name="Output 2 5 3 8 3" xfId="36703" xr:uid="{00000000-0005-0000-0000-0000A08E0000}"/>
    <cellStyle name="Output 2 5 3 8 4" xfId="36704" xr:uid="{00000000-0005-0000-0000-0000A18E0000}"/>
    <cellStyle name="Output 2 5 3 8 5" xfId="36705" xr:uid="{00000000-0005-0000-0000-0000A28E0000}"/>
    <cellStyle name="Output 2 5 3 9" xfId="36706" xr:uid="{00000000-0005-0000-0000-0000A38E0000}"/>
    <cellStyle name="Output 2 5 3 9 2" xfId="36707" xr:uid="{00000000-0005-0000-0000-0000A48E0000}"/>
    <cellStyle name="Output 2 5 3 9 2 2" xfId="36708" xr:uid="{00000000-0005-0000-0000-0000A58E0000}"/>
    <cellStyle name="Output 2 5 3 9 2 3" xfId="36709" xr:uid="{00000000-0005-0000-0000-0000A68E0000}"/>
    <cellStyle name="Output 2 5 3 9 2 4" xfId="36710" xr:uid="{00000000-0005-0000-0000-0000A78E0000}"/>
    <cellStyle name="Output 2 5 3 9 2 5" xfId="36711" xr:uid="{00000000-0005-0000-0000-0000A88E0000}"/>
    <cellStyle name="Output 2 5 3 9 2 6" xfId="36712" xr:uid="{00000000-0005-0000-0000-0000A98E0000}"/>
    <cellStyle name="Output 2 5 3 9 2 7" xfId="36713" xr:uid="{00000000-0005-0000-0000-0000AA8E0000}"/>
    <cellStyle name="Output 2 5 3 9 3" xfId="36714" xr:uid="{00000000-0005-0000-0000-0000AB8E0000}"/>
    <cellStyle name="Output 2 5 3 9 4" xfId="36715" xr:uid="{00000000-0005-0000-0000-0000AC8E0000}"/>
    <cellStyle name="Output 2 5 3 9 5" xfId="36716" xr:uid="{00000000-0005-0000-0000-0000AD8E0000}"/>
    <cellStyle name="Output 2 5 4" xfId="36717" xr:uid="{00000000-0005-0000-0000-0000AE8E0000}"/>
    <cellStyle name="Output 2 5 4 10" xfId="36718" xr:uid="{00000000-0005-0000-0000-0000AF8E0000}"/>
    <cellStyle name="Output 2 5 4 10 2" xfId="36719" xr:uid="{00000000-0005-0000-0000-0000B08E0000}"/>
    <cellStyle name="Output 2 5 4 10 3" xfId="36720" xr:uid="{00000000-0005-0000-0000-0000B18E0000}"/>
    <cellStyle name="Output 2 5 4 10 4" xfId="36721" xr:uid="{00000000-0005-0000-0000-0000B28E0000}"/>
    <cellStyle name="Output 2 5 4 10 5" xfId="36722" xr:uid="{00000000-0005-0000-0000-0000B38E0000}"/>
    <cellStyle name="Output 2 5 4 11" xfId="36723" xr:uid="{00000000-0005-0000-0000-0000B48E0000}"/>
    <cellStyle name="Output 2 5 4 11 2" xfId="36724" xr:uid="{00000000-0005-0000-0000-0000B58E0000}"/>
    <cellStyle name="Output 2 5 4 11 3" xfId="36725" xr:uid="{00000000-0005-0000-0000-0000B68E0000}"/>
    <cellStyle name="Output 2 5 4 11 4" xfId="36726" xr:uid="{00000000-0005-0000-0000-0000B78E0000}"/>
    <cellStyle name="Output 2 5 4 11 5" xfId="36727" xr:uid="{00000000-0005-0000-0000-0000B88E0000}"/>
    <cellStyle name="Output 2 5 4 12" xfId="36728" xr:uid="{00000000-0005-0000-0000-0000B98E0000}"/>
    <cellStyle name="Output 2 5 4 12 2" xfId="36729" xr:uid="{00000000-0005-0000-0000-0000BA8E0000}"/>
    <cellStyle name="Output 2 5 4 12 3" xfId="36730" xr:uid="{00000000-0005-0000-0000-0000BB8E0000}"/>
    <cellStyle name="Output 2 5 4 12 4" xfId="36731" xr:uid="{00000000-0005-0000-0000-0000BC8E0000}"/>
    <cellStyle name="Output 2 5 4 12 5" xfId="36732" xr:uid="{00000000-0005-0000-0000-0000BD8E0000}"/>
    <cellStyle name="Output 2 5 4 13" xfId="36733" xr:uid="{00000000-0005-0000-0000-0000BE8E0000}"/>
    <cellStyle name="Output 2 5 4 13 2" xfId="36734" xr:uid="{00000000-0005-0000-0000-0000BF8E0000}"/>
    <cellStyle name="Output 2 5 4 13 3" xfId="36735" xr:uid="{00000000-0005-0000-0000-0000C08E0000}"/>
    <cellStyle name="Output 2 5 4 13 4" xfId="36736" xr:uid="{00000000-0005-0000-0000-0000C18E0000}"/>
    <cellStyle name="Output 2 5 4 13 5" xfId="36737" xr:uid="{00000000-0005-0000-0000-0000C28E0000}"/>
    <cellStyle name="Output 2 5 4 14" xfId="36738" xr:uid="{00000000-0005-0000-0000-0000C38E0000}"/>
    <cellStyle name="Output 2 5 4 14 2" xfId="36739" xr:uid="{00000000-0005-0000-0000-0000C48E0000}"/>
    <cellStyle name="Output 2 5 4 14 3" xfId="36740" xr:uid="{00000000-0005-0000-0000-0000C58E0000}"/>
    <cellStyle name="Output 2 5 4 14 4" xfId="36741" xr:uid="{00000000-0005-0000-0000-0000C68E0000}"/>
    <cellStyle name="Output 2 5 4 14 5" xfId="36742" xr:uid="{00000000-0005-0000-0000-0000C78E0000}"/>
    <cellStyle name="Output 2 5 4 15" xfId="36743" xr:uid="{00000000-0005-0000-0000-0000C88E0000}"/>
    <cellStyle name="Output 2 5 4 15 2" xfId="36744" xr:uid="{00000000-0005-0000-0000-0000C98E0000}"/>
    <cellStyle name="Output 2 5 4 15 3" xfId="36745" xr:uid="{00000000-0005-0000-0000-0000CA8E0000}"/>
    <cellStyle name="Output 2 5 4 15 4" xfId="36746" xr:uid="{00000000-0005-0000-0000-0000CB8E0000}"/>
    <cellStyle name="Output 2 5 4 15 5" xfId="36747" xr:uid="{00000000-0005-0000-0000-0000CC8E0000}"/>
    <cellStyle name="Output 2 5 4 16" xfId="36748" xr:uid="{00000000-0005-0000-0000-0000CD8E0000}"/>
    <cellStyle name="Output 2 5 4 16 2" xfId="36749" xr:uid="{00000000-0005-0000-0000-0000CE8E0000}"/>
    <cellStyle name="Output 2 5 4 16 3" xfId="36750" xr:uid="{00000000-0005-0000-0000-0000CF8E0000}"/>
    <cellStyle name="Output 2 5 4 16 4" xfId="36751" xr:uid="{00000000-0005-0000-0000-0000D08E0000}"/>
    <cellStyle name="Output 2 5 4 16 5" xfId="36752" xr:uid="{00000000-0005-0000-0000-0000D18E0000}"/>
    <cellStyle name="Output 2 5 4 17" xfId="36753" xr:uid="{00000000-0005-0000-0000-0000D28E0000}"/>
    <cellStyle name="Output 2 5 4 17 2" xfId="36754" xr:uid="{00000000-0005-0000-0000-0000D38E0000}"/>
    <cellStyle name="Output 2 5 4 17 3" xfId="36755" xr:uid="{00000000-0005-0000-0000-0000D48E0000}"/>
    <cellStyle name="Output 2 5 4 17 4" xfId="36756" xr:uid="{00000000-0005-0000-0000-0000D58E0000}"/>
    <cellStyle name="Output 2 5 4 17 5" xfId="36757" xr:uid="{00000000-0005-0000-0000-0000D68E0000}"/>
    <cellStyle name="Output 2 5 4 18" xfId="36758" xr:uid="{00000000-0005-0000-0000-0000D78E0000}"/>
    <cellStyle name="Output 2 5 4 18 2" xfId="36759" xr:uid="{00000000-0005-0000-0000-0000D88E0000}"/>
    <cellStyle name="Output 2 5 4 18 3" xfId="36760" xr:uid="{00000000-0005-0000-0000-0000D98E0000}"/>
    <cellStyle name="Output 2 5 4 18 4" xfId="36761" xr:uid="{00000000-0005-0000-0000-0000DA8E0000}"/>
    <cellStyle name="Output 2 5 4 18 5" xfId="36762" xr:uid="{00000000-0005-0000-0000-0000DB8E0000}"/>
    <cellStyle name="Output 2 5 4 19" xfId="36763" xr:uid="{00000000-0005-0000-0000-0000DC8E0000}"/>
    <cellStyle name="Output 2 5 4 2" xfId="36764" xr:uid="{00000000-0005-0000-0000-0000DD8E0000}"/>
    <cellStyle name="Output 2 5 4 2 10" xfId="36765" xr:uid="{00000000-0005-0000-0000-0000DE8E0000}"/>
    <cellStyle name="Output 2 5 4 2 10 2" xfId="36766" xr:uid="{00000000-0005-0000-0000-0000DF8E0000}"/>
    <cellStyle name="Output 2 5 4 2 10 3" xfId="36767" xr:uid="{00000000-0005-0000-0000-0000E08E0000}"/>
    <cellStyle name="Output 2 5 4 2 10 4" xfId="36768" xr:uid="{00000000-0005-0000-0000-0000E18E0000}"/>
    <cellStyle name="Output 2 5 4 2 10 5" xfId="36769" xr:uid="{00000000-0005-0000-0000-0000E28E0000}"/>
    <cellStyle name="Output 2 5 4 2 11" xfId="36770" xr:uid="{00000000-0005-0000-0000-0000E38E0000}"/>
    <cellStyle name="Output 2 5 4 2 11 2" xfId="36771" xr:uid="{00000000-0005-0000-0000-0000E48E0000}"/>
    <cellStyle name="Output 2 5 4 2 11 3" xfId="36772" xr:uid="{00000000-0005-0000-0000-0000E58E0000}"/>
    <cellStyle name="Output 2 5 4 2 11 4" xfId="36773" xr:uid="{00000000-0005-0000-0000-0000E68E0000}"/>
    <cellStyle name="Output 2 5 4 2 11 5" xfId="36774" xr:uid="{00000000-0005-0000-0000-0000E78E0000}"/>
    <cellStyle name="Output 2 5 4 2 12" xfId="36775" xr:uid="{00000000-0005-0000-0000-0000E88E0000}"/>
    <cellStyle name="Output 2 5 4 2 12 2" xfId="36776" xr:uid="{00000000-0005-0000-0000-0000E98E0000}"/>
    <cellStyle name="Output 2 5 4 2 12 3" xfId="36777" xr:uid="{00000000-0005-0000-0000-0000EA8E0000}"/>
    <cellStyle name="Output 2 5 4 2 12 4" xfId="36778" xr:uid="{00000000-0005-0000-0000-0000EB8E0000}"/>
    <cellStyle name="Output 2 5 4 2 12 5" xfId="36779" xr:uid="{00000000-0005-0000-0000-0000EC8E0000}"/>
    <cellStyle name="Output 2 5 4 2 13" xfId="36780" xr:uid="{00000000-0005-0000-0000-0000ED8E0000}"/>
    <cellStyle name="Output 2 5 4 2 13 2" xfId="36781" xr:uid="{00000000-0005-0000-0000-0000EE8E0000}"/>
    <cellStyle name="Output 2 5 4 2 13 3" xfId="36782" xr:uid="{00000000-0005-0000-0000-0000EF8E0000}"/>
    <cellStyle name="Output 2 5 4 2 13 4" xfId="36783" xr:uid="{00000000-0005-0000-0000-0000F08E0000}"/>
    <cellStyle name="Output 2 5 4 2 13 5" xfId="36784" xr:uid="{00000000-0005-0000-0000-0000F18E0000}"/>
    <cellStyle name="Output 2 5 4 2 14" xfId="36785" xr:uid="{00000000-0005-0000-0000-0000F28E0000}"/>
    <cellStyle name="Output 2 5 4 2 14 2" xfId="36786" xr:uid="{00000000-0005-0000-0000-0000F38E0000}"/>
    <cellStyle name="Output 2 5 4 2 14 3" xfId="36787" xr:uid="{00000000-0005-0000-0000-0000F48E0000}"/>
    <cellStyle name="Output 2 5 4 2 14 4" xfId="36788" xr:uid="{00000000-0005-0000-0000-0000F58E0000}"/>
    <cellStyle name="Output 2 5 4 2 14 5" xfId="36789" xr:uid="{00000000-0005-0000-0000-0000F68E0000}"/>
    <cellStyle name="Output 2 5 4 2 15" xfId="36790" xr:uid="{00000000-0005-0000-0000-0000F78E0000}"/>
    <cellStyle name="Output 2 5 4 2 15 2" xfId="36791" xr:uid="{00000000-0005-0000-0000-0000F88E0000}"/>
    <cellStyle name="Output 2 5 4 2 15 3" xfId="36792" xr:uid="{00000000-0005-0000-0000-0000F98E0000}"/>
    <cellStyle name="Output 2 5 4 2 15 4" xfId="36793" xr:uid="{00000000-0005-0000-0000-0000FA8E0000}"/>
    <cellStyle name="Output 2 5 4 2 15 5" xfId="36794" xr:uid="{00000000-0005-0000-0000-0000FB8E0000}"/>
    <cellStyle name="Output 2 5 4 2 16" xfId="36795" xr:uid="{00000000-0005-0000-0000-0000FC8E0000}"/>
    <cellStyle name="Output 2 5 4 2 16 2" xfId="36796" xr:uid="{00000000-0005-0000-0000-0000FD8E0000}"/>
    <cellStyle name="Output 2 5 4 2 16 3" xfId="36797" xr:uid="{00000000-0005-0000-0000-0000FE8E0000}"/>
    <cellStyle name="Output 2 5 4 2 16 4" xfId="36798" xr:uid="{00000000-0005-0000-0000-0000FF8E0000}"/>
    <cellStyle name="Output 2 5 4 2 16 5" xfId="36799" xr:uid="{00000000-0005-0000-0000-0000008F0000}"/>
    <cellStyle name="Output 2 5 4 2 17" xfId="36800" xr:uid="{00000000-0005-0000-0000-0000018F0000}"/>
    <cellStyle name="Output 2 5 4 2 17 2" xfId="36801" xr:uid="{00000000-0005-0000-0000-0000028F0000}"/>
    <cellStyle name="Output 2 5 4 2 17 3" xfId="36802" xr:uid="{00000000-0005-0000-0000-0000038F0000}"/>
    <cellStyle name="Output 2 5 4 2 17 4" xfId="36803" xr:uid="{00000000-0005-0000-0000-0000048F0000}"/>
    <cellStyle name="Output 2 5 4 2 17 5" xfId="36804" xr:uid="{00000000-0005-0000-0000-0000058F0000}"/>
    <cellStyle name="Output 2 5 4 2 18" xfId="36805" xr:uid="{00000000-0005-0000-0000-0000068F0000}"/>
    <cellStyle name="Output 2 5 4 2 18 2" xfId="36806" xr:uid="{00000000-0005-0000-0000-0000078F0000}"/>
    <cellStyle name="Output 2 5 4 2 18 3" xfId="36807" xr:uid="{00000000-0005-0000-0000-0000088F0000}"/>
    <cellStyle name="Output 2 5 4 2 18 4" xfId="36808" xr:uid="{00000000-0005-0000-0000-0000098F0000}"/>
    <cellStyle name="Output 2 5 4 2 18 5" xfId="36809" xr:uid="{00000000-0005-0000-0000-00000A8F0000}"/>
    <cellStyle name="Output 2 5 4 2 19" xfId="36810" xr:uid="{00000000-0005-0000-0000-00000B8F0000}"/>
    <cellStyle name="Output 2 5 4 2 2" xfId="36811" xr:uid="{00000000-0005-0000-0000-00000C8F0000}"/>
    <cellStyle name="Output 2 5 4 2 2 2" xfId="36812" xr:uid="{00000000-0005-0000-0000-00000D8F0000}"/>
    <cellStyle name="Output 2 5 4 2 2 2 2" xfId="36813" xr:uid="{00000000-0005-0000-0000-00000E8F0000}"/>
    <cellStyle name="Output 2 5 4 2 2 2 3" xfId="36814" xr:uid="{00000000-0005-0000-0000-00000F8F0000}"/>
    <cellStyle name="Output 2 5 4 2 2 2 4" xfId="36815" xr:uid="{00000000-0005-0000-0000-0000108F0000}"/>
    <cellStyle name="Output 2 5 4 2 2 2 5" xfId="36816" xr:uid="{00000000-0005-0000-0000-0000118F0000}"/>
    <cellStyle name="Output 2 5 4 2 2 2 6" xfId="36817" xr:uid="{00000000-0005-0000-0000-0000128F0000}"/>
    <cellStyle name="Output 2 5 4 2 2 2 7" xfId="36818" xr:uid="{00000000-0005-0000-0000-0000138F0000}"/>
    <cellStyle name="Output 2 5 4 2 2 3" xfId="36819" xr:uid="{00000000-0005-0000-0000-0000148F0000}"/>
    <cellStyle name="Output 2 5 4 2 2 4" xfId="36820" xr:uid="{00000000-0005-0000-0000-0000158F0000}"/>
    <cellStyle name="Output 2 5 4 2 2 5" xfId="36821" xr:uid="{00000000-0005-0000-0000-0000168F0000}"/>
    <cellStyle name="Output 2 5 4 2 3" xfId="36822" xr:uid="{00000000-0005-0000-0000-0000178F0000}"/>
    <cellStyle name="Output 2 5 4 2 3 2" xfId="36823" xr:uid="{00000000-0005-0000-0000-0000188F0000}"/>
    <cellStyle name="Output 2 5 4 2 3 2 2" xfId="36824" xr:uid="{00000000-0005-0000-0000-0000198F0000}"/>
    <cellStyle name="Output 2 5 4 2 3 2 3" xfId="36825" xr:uid="{00000000-0005-0000-0000-00001A8F0000}"/>
    <cellStyle name="Output 2 5 4 2 3 2 4" xfId="36826" xr:uid="{00000000-0005-0000-0000-00001B8F0000}"/>
    <cellStyle name="Output 2 5 4 2 3 2 5" xfId="36827" xr:uid="{00000000-0005-0000-0000-00001C8F0000}"/>
    <cellStyle name="Output 2 5 4 2 3 2 6" xfId="36828" xr:uid="{00000000-0005-0000-0000-00001D8F0000}"/>
    <cellStyle name="Output 2 5 4 2 3 2 7" xfId="36829" xr:uid="{00000000-0005-0000-0000-00001E8F0000}"/>
    <cellStyle name="Output 2 5 4 2 3 3" xfId="36830" xr:uid="{00000000-0005-0000-0000-00001F8F0000}"/>
    <cellStyle name="Output 2 5 4 2 3 4" xfId="36831" xr:uid="{00000000-0005-0000-0000-0000208F0000}"/>
    <cellStyle name="Output 2 5 4 2 3 5" xfId="36832" xr:uid="{00000000-0005-0000-0000-0000218F0000}"/>
    <cellStyle name="Output 2 5 4 2 4" xfId="36833" xr:uid="{00000000-0005-0000-0000-0000228F0000}"/>
    <cellStyle name="Output 2 5 4 2 4 2" xfId="36834" xr:uid="{00000000-0005-0000-0000-0000238F0000}"/>
    <cellStyle name="Output 2 5 4 2 4 2 2" xfId="36835" xr:uid="{00000000-0005-0000-0000-0000248F0000}"/>
    <cellStyle name="Output 2 5 4 2 4 2 3" xfId="36836" xr:uid="{00000000-0005-0000-0000-0000258F0000}"/>
    <cellStyle name="Output 2 5 4 2 4 2 4" xfId="36837" xr:uid="{00000000-0005-0000-0000-0000268F0000}"/>
    <cellStyle name="Output 2 5 4 2 4 2 5" xfId="36838" xr:uid="{00000000-0005-0000-0000-0000278F0000}"/>
    <cellStyle name="Output 2 5 4 2 4 2 6" xfId="36839" xr:uid="{00000000-0005-0000-0000-0000288F0000}"/>
    <cellStyle name="Output 2 5 4 2 4 2 7" xfId="36840" xr:uid="{00000000-0005-0000-0000-0000298F0000}"/>
    <cellStyle name="Output 2 5 4 2 4 3" xfId="36841" xr:uid="{00000000-0005-0000-0000-00002A8F0000}"/>
    <cellStyle name="Output 2 5 4 2 4 4" xfId="36842" xr:uid="{00000000-0005-0000-0000-00002B8F0000}"/>
    <cellStyle name="Output 2 5 4 2 4 5" xfId="36843" xr:uid="{00000000-0005-0000-0000-00002C8F0000}"/>
    <cellStyle name="Output 2 5 4 2 5" xfId="36844" xr:uid="{00000000-0005-0000-0000-00002D8F0000}"/>
    <cellStyle name="Output 2 5 4 2 5 2" xfId="36845" xr:uid="{00000000-0005-0000-0000-00002E8F0000}"/>
    <cellStyle name="Output 2 5 4 2 5 3" xfId="36846" xr:uid="{00000000-0005-0000-0000-00002F8F0000}"/>
    <cellStyle name="Output 2 5 4 2 5 4" xfId="36847" xr:uid="{00000000-0005-0000-0000-0000308F0000}"/>
    <cellStyle name="Output 2 5 4 2 5 5" xfId="36848" xr:uid="{00000000-0005-0000-0000-0000318F0000}"/>
    <cellStyle name="Output 2 5 4 2 5 6" xfId="36849" xr:uid="{00000000-0005-0000-0000-0000328F0000}"/>
    <cellStyle name="Output 2 5 4 2 5 7" xfId="36850" xr:uid="{00000000-0005-0000-0000-0000338F0000}"/>
    <cellStyle name="Output 2 5 4 2 5 8" xfId="36851" xr:uid="{00000000-0005-0000-0000-0000348F0000}"/>
    <cellStyle name="Output 2 5 4 2 6" xfId="36852" xr:uid="{00000000-0005-0000-0000-0000358F0000}"/>
    <cellStyle name="Output 2 5 4 2 6 2" xfId="36853" xr:uid="{00000000-0005-0000-0000-0000368F0000}"/>
    <cellStyle name="Output 2 5 4 2 6 3" xfId="36854" xr:uid="{00000000-0005-0000-0000-0000378F0000}"/>
    <cellStyle name="Output 2 5 4 2 6 4" xfId="36855" xr:uid="{00000000-0005-0000-0000-0000388F0000}"/>
    <cellStyle name="Output 2 5 4 2 6 5" xfId="36856" xr:uid="{00000000-0005-0000-0000-0000398F0000}"/>
    <cellStyle name="Output 2 5 4 2 6 6" xfId="36857" xr:uid="{00000000-0005-0000-0000-00003A8F0000}"/>
    <cellStyle name="Output 2 5 4 2 6 7" xfId="36858" xr:uid="{00000000-0005-0000-0000-00003B8F0000}"/>
    <cellStyle name="Output 2 5 4 2 7" xfId="36859" xr:uid="{00000000-0005-0000-0000-00003C8F0000}"/>
    <cellStyle name="Output 2 5 4 2 7 2" xfId="36860" xr:uid="{00000000-0005-0000-0000-00003D8F0000}"/>
    <cellStyle name="Output 2 5 4 2 7 3" xfId="36861" xr:uid="{00000000-0005-0000-0000-00003E8F0000}"/>
    <cellStyle name="Output 2 5 4 2 7 4" xfId="36862" xr:uid="{00000000-0005-0000-0000-00003F8F0000}"/>
    <cellStyle name="Output 2 5 4 2 7 5" xfId="36863" xr:uid="{00000000-0005-0000-0000-0000408F0000}"/>
    <cellStyle name="Output 2 5 4 2 8" xfId="36864" xr:uid="{00000000-0005-0000-0000-0000418F0000}"/>
    <cellStyle name="Output 2 5 4 2 8 2" xfId="36865" xr:uid="{00000000-0005-0000-0000-0000428F0000}"/>
    <cellStyle name="Output 2 5 4 2 8 3" xfId="36866" xr:uid="{00000000-0005-0000-0000-0000438F0000}"/>
    <cellStyle name="Output 2 5 4 2 8 4" xfId="36867" xr:uid="{00000000-0005-0000-0000-0000448F0000}"/>
    <cellStyle name="Output 2 5 4 2 8 5" xfId="36868" xr:uid="{00000000-0005-0000-0000-0000458F0000}"/>
    <cellStyle name="Output 2 5 4 2 9" xfId="36869" xr:uid="{00000000-0005-0000-0000-0000468F0000}"/>
    <cellStyle name="Output 2 5 4 2 9 2" xfId="36870" xr:uid="{00000000-0005-0000-0000-0000478F0000}"/>
    <cellStyle name="Output 2 5 4 2 9 3" xfId="36871" xr:uid="{00000000-0005-0000-0000-0000488F0000}"/>
    <cellStyle name="Output 2 5 4 2 9 4" xfId="36872" xr:uid="{00000000-0005-0000-0000-0000498F0000}"/>
    <cellStyle name="Output 2 5 4 2 9 5" xfId="36873" xr:uid="{00000000-0005-0000-0000-00004A8F0000}"/>
    <cellStyle name="Output 2 5 4 3" xfId="36874" xr:uid="{00000000-0005-0000-0000-00004B8F0000}"/>
    <cellStyle name="Output 2 5 4 3 10" xfId="36875" xr:uid="{00000000-0005-0000-0000-00004C8F0000}"/>
    <cellStyle name="Output 2 5 4 3 2" xfId="36876" xr:uid="{00000000-0005-0000-0000-00004D8F0000}"/>
    <cellStyle name="Output 2 5 4 3 2 2" xfId="36877" xr:uid="{00000000-0005-0000-0000-00004E8F0000}"/>
    <cellStyle name="Output 2 5 4 3 2 2 2" xfId="36878" xr:uid="{00000000-0005-0000-0000-00004F8F0000}"/>
    <cellStyle name="Output 2 5 4 3 2 2 3" xfId="36879" xr:uid="{00000000-0005-0000-0000-0000508F0000}"/>
    <cellStyle name="Output 2 5 4 3 2 2 4" xfId="36880" xr:uid="{00000000-0005-0000-0000-0000518F0000}"/>
    <cellStyle name="Output 2 5 4 3 2 2 5" xfId="36881" xr:uid="{00000000-0005-0000-0000-0000528F0000}"/>
    <cellStyle name="Output 2 5 4 3 2 2 6" xfId="36882" xr:uid="{00000000-0005-0000-0000-0000538F0000}"/>
    <cellStyle name="Output 2 5 4 3 2 2 7" xfId="36883" xr:uid="{00000000-0005-0000-0000-0000548F0000}"/>
    <cellStyle name="Output 2 5 4 3 2 3" xfId="36884" xr:uid="{00000000-0005-0000-0000-0000558F0000}"/>
    <cellStyle name="Output 2 5 4 3 2 4" xfId="36885" xr:uid="{00000000-0005-0000-0000-0000568F0000}"/>
    <cellStyle name="Output 2 5 4 3 3" xfId="36886" xr:uid="{00000000-0005-0000-0000-0000578F0000}"/>
    <cellStyle name="Output 2 5 4 3 3 2" xfId="36887" xr:uid="{00000000-0005-0000-0000-0000588F0000}"/>
    <cellStyle name="Output 2 5 4 3 3 2 2" xfId="36888" xr:uid="{00000000-0005-0000-0000-0000598F0000}"/>
    <cellStyle name="Output 2 5 4 3 3 2 3" xfId="36889" xr:uid="{00000000-0005-0000-0000-00005A8F0000}"/>
    <cellStyle name="Output 2 5 4 3 3 2 4" xfId="36890" xr:uid="{00000000-0005-0000-0000-00005B8F0000}"/>
    <cellStyle name="Output 2 5 4 3 3 2 5" xfId="36891" xr:uid="{00000000-0005-0000-0000-00005C8F0000}"/>
    <cellStyle name="Output 2 5 4 3 3 2 6" xfId="36892" xr:uid="{00000000-0005-0000-0000-00005D8F0000}"/>
    <cellStyle name="Output 2 5 4 3 3 2 7" xfId="36893" xr:uid="{00000000-0005-0000-0000-00005E8F0000}"/>
    <cellStyle name="Output 2 5 4 3 3 3" xfId="36894" xr:uid="{00000000-0005-0000-0000-00005F8F0000}"/>
    <cellStyle name="Output 2 5 4 3 3 4" xfId="36895" xr:uid="{00000000-0005-0000-0000-0000608F0000}"/>
    <cellStyle name="Output 2 5 4 3 4" xfId="36896" xr:uid="{00000000-0005-0000-0000-0000618F0000}"/>
    <cellStyle name="Output 2 5 4 3 4 2" xfId="36897" xr:uid="{00000000-0005-0000-0000-0000628F0000}"/>
    <cellStyle name="Output 2 5 4 3 4 2 2" xfId="36898" xr:uid="{00000000-0005-0000-0000-0000638F0000}"/>
    <cellStyle name="Output 2 5 4 3 4 2 3" xfId="36899" xr:uid="{00000000-0005-0000-0000-0000648F0000}"/>
    <cellStyle name="Output 2 5 4 3 4 2 4" xfId="36900" xr:uid="{00000000-0005-0000-0000-0000658F0000}"/>
    <cellStyle name="Output 2 5 4 3 4 2 5" xfId="36901" xr:uid="{00000000-0005-0000-0000-0000668F0000}"/>
    <cellStyle name="Output 2 5 4 3 4 2 6" xfId="36902" xr:uid="{00000000-0005-0000-0000-0000678F0000}"/>
    <cellStyle name="Output 2 5 4 3 4 2 7" xfId="36903" xr:uid="{00000000-0005-0000-0000-0000688F0000}"/>
    <cellStyle name="Output 2 5 4 3 4 3" xfId="36904" xr:uid="{00000000-0005-0000-0000-0000698F0000}"/>
    <cellStyle name="Output 2 5 4 3 4 4" xfId="36905" xr:uid="{00000000-0005-0000-0000-00006A8F0000}"/>
    <cellStyle name="Output 2 5 4 3 5" xfId="36906" xr:uid="{00000000-0005-0000-0000-00006B8F0000}"/>
    <cellStyle name="Output 2 5 4 3 5 2" xfId="36907" xr:uid="{00000000-0005-0000-0000-00006C8F0000}"/>
    <cellStyle name="Output 2 5 4 3 5 3" xfId="36908" xr:uid="{00000000-0005-0000-0000-00006D8F0000}"/>
    <cellStyle name="Output 2 5 4 3 5 4" xfId="36909" xr:uid="{00000000-0005-0000-0000-00006E8F0000}"/>
    <cellStyle name="Output 2 5 4 3 5 5" xfId="36910" xr:uid="{00000000-0005-0000-0000-00006F8F0000}"/>
    <cellStyle name="Output 2 5 4 3 5 6" xfId="36911" xr:uid="{00000000-0005-0000-0000-0000708F0000}"/>
    <cellStyle name="Output 2 5 4 3 5 7" xfId="36912" xr:uid="{00000000-0005-0000-0000-0000718F0000}"/>
    <cellStyle name="Output 2 5 4 3 5 8" xfId="36913" xr:uid="{00000000-0005-0000-0000-0000728F0000}"/>
    <cellStyle name="Output 2 5 4 3 6" xfId="36914" xr:uid="{00000000-0005-0000-0000-0000738F0000}"/>
    <cellStyle name="Output 2 5 4 3 6 2" xfId="36915" xr:uid="{00000000-0005-0000-0000-0000748F0000}"/>
    <cellStyle name="Output 2 5 4 3 6 3" xfId="36916" xr:uid="{00000000-0005-0000-0000-0000758F0000}"/>
    <cellStyle name="Output 2 5 4 3 6 4" xfId="36917" xr:uid="{00000000-0005-0000-0000-0000768F0000}"/>
    <cellStyle name="Output 2 5 4 3 6 5" xfId="36918" xr:uid="{00000000-0005-0000-0000-0000778F0000}"/>
    <cellStyle name="Output 2 5 4 3 6 6" xfId="36919" xr:uid="{00000000-0005-0000-0000-0000788F0000}"/>
    <cellStyle name="Output 2 5 4 3 6 7" xfId="36920" xr:uid="{00000000-0005-0000-0000-0000798F0000}"/>
    <cellStyle name="Output 2 5 4 3 7" xfId="36921" xr:uid="{00000000-0005-0000-0000-00007A8F0000}"/>
    <cellStyle name="Output 2 5 4 3 8" xfId="36922" xr:uid="{00000000-0005-0000-0000-00007B8F0000}"/>
    <cellStyle name="Output 2 5 4 3 9" xfId="36923" xr:uid="{00000000-0005-0000-0000-00007C8F0000}"/>
    <cellStyle name="Output 2 5 4 4" xfId="36924" xr:uid="{00000000-0005-0000-0000-00007D8F0000}"/>
    <cellStyle name="Output 2 5 4 4 2" xfId="36925" xr:uid="{00000000-0005-0000-0000-00007E8F0000}"/>
    <cellStyle name="Output 2 5 4 4 2 2" xfId="36926" xr:uid="{00000000-0005-0000-0000-00007F8F0000}"/>
    <cellStyle name="Output 2 5 4 4 2 3" xfId="36927" xr:uid="{00000000-0005-0000-0000-0000808F0000}"/>
    <cellStyle name="Output 2 5 4 4 2 4" xfId="36928" xr:uid="{00000000-0005-0000-0000-0000818F0000}"/>
    <cellStyle name="Output 2 5 4 4 2 5" xfId="36929" xr:uid="{00000000-0005-0000-0000-0000828F0000}"/>
    <cellStyle name="Output 2 5 4 4 2 6" xfId="36930" xr:uid="{00000000-0005-0000-0000-0000838F0000}"/>
    <cellStyle name="Output 2 5 4 4 2 7" xfId="36931" xr:uid="{00000000-0005-0000-0000-0000848F0000}"/>
    <cellStyle name="Output 2 5 4 4 3" xfId="36932" xr:uid="{00000000-0005-0000-0000-0000858F0000}"/>
    <cellStyle name="Output 2 5 4 4 4" xfId="36933" xr:uid="{00000000-0005-0000-0000-0000868F0000}"/>
    <cellStyle name="Output 2 5 4 4 5" xfId="36934" xr:uid="{00000000-0005-0000-0000-0000878F0000}"/>
    <cellStyle name="Output 2 5 4 5" xfId="36935" xr:uid="{00000000-0005-0000-0000-0000888F0000}"/>
    <cellStyle name="Output 2 5 4 5 2" xfId="36936" xr:uid="{00000000-0005-0000-0000-0000898F0000}"/>
    <cellStyle name="Output 2 5 4 5 2 2" xfId="36937" xr:uid="{00000000-0005-0000-0000-00008A8F0000}"/>
    <cellStyle name="Output 2 5 4 5 2 3" xfId="36938" xr:uid="{00000000-0005-0000-0000-00008B8F0000}"/>
    <cellStyle name="Output 2 5 4 5 2 4" xfId="36939" xr:uid="{00000000-0005-0000-0000-00008C8F0000}"/>
    <cellStyle name="Output 2 5 4 5 2 5" xfId="36940" xr:uid="{00000000-0005-0000-0000-00008D8F0000}"/>
    <cellStyle name="Output 2 5 4 5 2 6" xfId="36941" xr:uid="{00000000-0005-0000-0000-00008E8F0000}"/>
    <cellStyle name="Output 2 5 4 5 2 7" xfId="36942" xr:uid="{00000000-0005-0000-0000-00008F8F0000}"/>
    <cellStyle name="Output 2 5 4 5 3" xfId="36943" xr:uid="{00000000-0005-0000-0000-0000908F0000}"/>
    <cellStyle name="Output 2 5 4 5 4" xfId="36944" xr:uid="{00000000-0005-0000-0000-0000918F0000}"/>
    <cellStyle name="Output 2 5 4 5 5" xfId="36945" xr:uid="{00000000-0005-0000-0000-0000928F0000}"/>
    <cellStyle name="Output 2 5 4 6" xfId="36946" xr:uid="{00000000-0005-0000-0000-0000938F0000}"/>
    <cellStyle name="Output 2 5 4 6 2" xfId="36947" xr:uid="{00000000-0005-0000-0000-0000948F0000}"/>
    <cellStyle name="Output 2 5 4 6 2 2" xfId="36948" xr:uid="{00000000-0005-0000-0000-0000958F0000}"/>
    <cellStyle name="Output 2 5 4 6 2 3" xfId="36949" xr:uid="{00000000-0005-0000-0000-0000968F0000}"/>
    <cellStyle name="Output 2 5 4 6 2 4" xfId="36950" xr:uid="{00000000-0005-0000-0000-0000978F0000}"/>
    <cellStyle name="Output 2 5 4 6 2 5" xfId="36951" xr:uid="{00000000-0005-0000-0000-0000988F0000}"/>
    <cellStyle name="Output 2 5 4 6 2 6" xfId="36952" xr:uid="{00000000-0005-0000-0000-0000998F0000}"/>
    <cellStyle name="Output 2 5 4 6 2 7" xfId="36953" xr:uid="{00000000-0005-0000-0000-00009A8F0000}"/>
    <cellStyle name="Output 2 5 4 6 3" xfId="36954" xr:uid="{00000000-0005-0000-0000-00009B8F0000}"/>
    <cellStyle name="Output 2 5 4 6 4" xfId="36955" xr:uid="{00000000-0005-0000-0000-00009C8F0000}"/>
    <cellStyle name="Output 2 5 4 6 5" xfId="36956" xr:uid="{00000000-0005-0000-0000-00009D8F0000}"/>
    <cellStyle name="Output 2 5 4 7" xfId="36957" xr:uid="{00000000-0005-0000-0000-00009E8F0000}"/>
    <cellStyle name="Output 2 5 4 7 2" xfId="36958" xr:uid="{00000000-0005-0000-0000-00009F8F0000}"/>
    <cellStyle name="Output 2 5 4 7 2 2" xfId="36959" xr:uid="{00000000-0005-0000-0000-0000A08F0000}"/>
    <cellStyle name="Output 2 5 4 7 2 3" xfId="36960" xr:uid="{00000000-0005-0000-0000-0000A18F0000}"/>
    <cellStyle name="Output 2 5 4 7 2 4" xfId="36961" xr:uid="{00000000-0005-0000-0000-0000A28F0000}"/>
    <cellStyle name="Output 2 5 4 7 2 5" xfId="36962" xr:uid="{00000000-0005-0000-0000-0000A38F0000}"/>
    <cellStyle name="Output 2 5 4 7 2 6" xfId="36963" xr:uid="{00000000-0005-0000-0000-0000A48F0000}"/>
    <cellStyle name="Output 2 5 4 7 2 7" xfId="36964" xr:uid="{00000000-0005-0000-0000-0000A58F0000}"/>
    <cellStyle name="Output 2 5 4 7 3" xfId="36965" xr:uid="{00000000-0005-0000-0000-0000A68F0000}"/>
    <cellStyle name="Output 2 5 4 7 4" xfId="36966" xr:uid="{00000000-0005-0000-0000-0000A78F0000}"/>
    <cellStyle name="Output 2 5 4 7 5" xfId="36967" xr:uid="{00000000-0005-0000-0000-0000A88F0000}"/>
    <cellStyle name="Output 2 5 4 8" xfId="36968" xr:uid="{00000000-0005-0000-0000-0000A98F0000}"/>
    <cellStyle name="Output 2 5 4 8 2" xfId="36969" xr:uid="{00000000-0005-0000-0000-0000AA8F0000}"/>
    <cellStyle name="Output 2 5 4 8 3" xfId="36970" xr:uid="{00000000-0005-0000-0000-0000AB8F0000}"/>
    <cellStyle name="Output 2 5 4 8 4" xfId="36971" xr:uid="{00000000-0005-0000-0000-0000AC8F0000}"/>
    <cellStyle name="Output 2 5 4 8 5" xfId="36972" xr:uid="{00000000-0005-0000-0000-0000AD8F0000}"/>
    <cellStyle name="Output 2 5 4 8 6" xfId="36973" xr:uid="{00000000-0005-0000-0000-0000AE8F0000}"/>
    <cellStyle name="Output 2 5 4 8 7" xfId="36974" xr:uid="{00000000-0005-0000-0000-0000AF8F0000}"/>
    <cellStyle name="Output 2 5 4 8 8" xfId="36975" xr:uid="{00000000-0005-0000-0000-0000B08F0000}"/>
    <cellStyle name="Output 2 5 4 9" xfId="36976" xr:uid="{00000000-0005-0000-0000-0000B18F0000}"/>
    <cellStyle name="Output 2 5 4 9 2" xfId="36977" xr:uid="{00000000-0005-0000-0000-0000B28F0000}"/>
    <cellStyle name="Output 2 5 4 9 3" xfId="36978" xr:uid="{00000000-0005-0000-0000-0000B38F0000}"/>
    <cellStyle name="Output 2 5 4 9 4" xfId="36979" xr:uid="{00000000-0005-0000-0000-0000B48F0000}"/>
    <cellStyle name="Output 2 5 4 9 5" xfId="36980" xr:uid="{00000000-0005-0000-0000-0000B58F0000}"/>
    <cellStyle name="Output 2 5 4 9 6" xfId="36981" xr:uid="{00000000-0005-0000-0000-0000B68F0000}"/>
    <cellStyle name="Output 2 5 4 9 7" xfId="36982" xr:uid="{00000000-0005-0000-0000-0000B78F0000}"/>
    <cellStyle name="Output 2 5 5" xfId="36983" xr:uid="{00000000-0005-0000-0000-0000B88F0000}"/>
    <cellStyle name="Output 2 5 5 10" xfId="36984" xr:uid="{00000000-0005-0000-0000-0000B98F0000}"/>
    <cellStyle name="Output 2 5 5 10 2" xfId="36985" xr:uid="{00000000-0005-0000-0000-0000BA8F0000}"/>
    <cellStyle name="Output 2 5 5 10 3" xfId="36986" xr:uid="{00000000-0005-0000-0000-0000BB8F0000}"/>
    <cellStyle name="Output 2 5 5 10 4" xfId="36987" xr:uid="{00000000-0005-0000-0000-0000BC8F0000}"/>
    <cellStyle name="Output 2 5 5 10 5" xfId="36988" xr:uid="{00000000-0005-0000-0000-0000BD8F0000}"/>
    <cellStyle name="Output 2 5 5 11" xfId="36989" xr:uid="{00000000-0005-0000-0000-0000BE8F0000}"/>
    <cellStyle name="Output 2 5 5 11 2" xfId="36990" xr:uid="{00000000-0005-0000-0000-0000BF8F0000}"/>
    <cellStyle name="Output 2 5 5 11 3" xfId="36991" xr:uid="{00000000-0005-0000-0000-0000C08F0000}"/>
    <cellStyle name="Output 2 5 5 11 4" xfId="36992" xr:uid="{00000000-0005-0000-0000-0000C18F0000}"/>
    <cellStyle name="Output 2 5 5 11 5" xfId="36993" xr:uid="{00000000-0005-0000-0000-0000C28F0000}"/>
    <cellStyle name="Output 2 5 5 12" xfId="36994" xr:uid="{00000000-0005-0000-0000-0000C38F0000}"/>
    <cellStyle name="Output 2 5 5 12 2" xfId="36995" xr:uid="{00000000-0005-0000-0000-0000C48F0000}"/>
    <cellStyle name="Output 2 5 5 12 3" xfId="36996" xr:uid="{00000000-0005-0000-0000-0000C58F0000}"/>
    <cellStyle name="Output 2 5 5 12 4" xfId="36997" xr:uid="{00000000-0005-0000-0000-0000C68F0000}"/>
    <cellStyle name="Output 2 5 5 12 5" xfId="36998" xr:uid="{00000000-0005-0000-0000-0000C78F0000}"/>
    <cellStyle name="Output 2 5 5 13" xfId="36999" xr:uid="{00000000-0005-0000-0000-0000C88F0000}"/>
    <cellStyle name="Output 2 5 5 13 2" xfId="37000" xr:uid="{00000000-0005-0000-0000-0000C98F0000}"/>
    <cellStyle name="Output 2 5 5 13 3" xfId="37001" xr:uid="{00000000-0005-0000-0000-0000CA8F0000}"/>
    <cellStyle name="Output 2 5 5 13 4" xfId="37002" xr:uid="{00000000-0005-0000-0000-0000CB8F0000}"/>
    <cellStyle name="Output 2 5 5 13 5" xfId="37003" xr:uid="{00000000-0005-0000-0000-0000CC8F0000}"/>
    <cellStyle name="Output 2 5 5 14" xfId="37004" xr:uid="{00000000-0005-0000-0000-0000CD8F0000}"/>
    <cellStyle name="Output 2 5 5 14 2" xfId="37005" xr:uid="{00000000-0005-0000-0000-0000CE8F0000}"/>
    <cellStyle name="Output 2 5 5 14 3" xfId="37006" xr:uid="{00000000-0005-0000-0000-0000CF8F0000}"/>
    <cellStyle name="Output 2 5 5 14 4" xfId="37007" xr:uid="{00000000-0005-0000-0000-0000D08F0000}"/>
    <cellStyle name="Output 2 5 5 14 5" xfId="37008" xr:uid="{00000000-0005-0000-0000-0000D18F0000}"/>
    <cellStyle name="Output 2 5 5 15" xfId="37009" xr:uid="{00000000-0005-0000-0000-0000D28F0000}"/>
    <cellStyle name="Output 2 5 5 15 2" xfId="37010" xr:uid="{00000000-0005-0000-0000-0000D38F0000}"/>
    <cellStyle name="Output 2 5 5 15 3" xfId="37011" xr:uid="{00000000-0005-0000-0000-0000D48F0000}"/>
    <cellStyle name="Output 2 5 5 15 4" xfId="37012" xr:uid="{00000000-0005-0000-0000-0000D58F0000}"/>
    <cellStyle name="Output 2 5 5 15 5" xfId="37013" xr:uid="{00000000-0005-0000-0000-0000D68F0000}"/>
    <cellStyle name="Output 2 5 5 16" xfId="37014" xr:uid="{00000000-0005-0000-0000-0000D78F0000}"/>
    <cellStyle name="Output 2 5 5 16 2" xfId="37015" xr:uid="{00000000-0005-0000-0000-0000D88F0000}"/>
    <cellStyle name="Output 2 5 5 16 3" xfId="37016" xr:uid="{00000000-0005-0000-0000-0000D98F0000}"/>
    <cellStyle name="Output 2 5 5 16 4" xfId="37017" xr:uid="{00000000-0005-0000-0000-0000DA8F0000}"/>
    <cellStyle name="Output 2 5 5 16 5" xfId="37018" xr:uid="{00000000-0005-0000-0000-0000DB8F0000}"/>
    <cellStyle name="Output 2 5 5 17" xfId="37019" xr:uid="{00000000-0005-0000-0000-0000DC8F0000}"/>
    <cellStyle name="Output 2 5 5 17 2" xfId="37020" xr:uid="{00000000-0005-0000-0000-0000DD8F0000}"/>
    <cellStyle name="Output 2 5 5 17 3" xfId="37021" xr:uid="{00000000-0005-0000-0000-0000DE8F0000}"/>
    <cellStyle name="Output 2 5 5 17 4" xfId="37022" xr:uid="{00000000-0005-0000-0000-0000DF8F0000}"/>
    <cellStyle name="Output 2 5 5 17 5" xfId="37023" xr:uid="{00000000-0005-0000-0000-0000E08F0000}"/>
    <cellStyle name="Output 2 5 5 18" xfId="37024" xr:uid="{00000000-0005-0000-0000-0000E18F0000}"/>
    <cellStyle name="Output 2 5 5 18 2" xfId="37025" xr:uid="{00000000-0005-0000-0000-0000E28F0000}"/>
    <cellStyle name="Output 2 5 5 18 3" xfId="37026" xr:uid="{00000000-0005-0000-0000-0000E38F0000}"/>
    <cellStyle name="Output 2 5 5 18 4" xfId="37027" xr:uid="{00000000-0005-0000-0000-0000E48F0000}"/>
    <cellStyle name="Output 2 5 5 18 5" xfId="37028" xr:uid="{00000000-0005-0000-0000-0000E58F0000}"/>
    <cellStyle name="Output 2 5 5 19" xfId="37029" xr:uid="{00000000-0005-0000-0000-0000E68F0000}"/>
    <cellStyle name="Output 2 5 5 2" xfId="37030" xr:uid="{00000000-0005-0000-0000-0000E78F0000}"/>
    <cellStyle name="Output 2 5 5 2 10" xfId="37031" xr:uid="{00000000-0005-0000-0000-0000E88F0000}"/>
    <cellStyle name="Output 2 5 5 2 10 2" xfId="37032" xr:uid="{00000000-0005-0000-0000-0000E98F0000}"/>
    <cellStyle name="Output 2 5 5 2 10 3" xfId="37033" xr:uid="{00000000-0005-0000-0000-0000EA8F0000}"/>
    <cellStyle name="Output 2 5 5 2 10 4" xfId="37034" xr:uid="{00000000-0005-0000-0000-0000EB8F0000}"/>
    <cellStyle name="Output 2 5 5 2 10 5" xfId="37035" xr:uid="{00000000-0005-0000-0000-0000EC8F0000}"/>
    <cellStyle name="Output 2 5 5 2 11" xfId="37036" xr:uid="{00000000-0005-0000-0000-0000ED8F0000}"/>
    <cellStyle name="Output 2 5 5 2 11 2" xfId="37037" xr:uid="{00000000-0005-0000-0000-0000EE8F0000}"/>
    <cellStyle name="Output 2 5 5 2 11 3" xfId="37038" xr:uid="{00000000-0005-0000-0000-0000EF8F0000}"/>
    <cellStyle name="Output 2 5 5 2 11 4" xfId="37039" xr:uid="{00000000-0005-0000-0000-0000F08F0000}"/>
    <cellStyle name="Output 2 5 5 2 11 5" xfId="37040" xr:uid="{00000000-0005-0000-0000-0000F18F0000}"/>
    <cellStyle name="Output 2 5 5 2 12" xfId="37041" xr:uid="{00000000-0005-0000-0000-0000F28F0000}"/>
    <cellStyle name="Output 2 5 5 2 12 2" xfId="37042" xr:uid="{00000000-0005-0000-0000-0000F38F0000}"/>
    <cellStyle name="Output 2 5 5 2 12 3" xfId="37043" xr:uid="{00000000-0005-0000-0000-0000F48F0000}"/>
    <cellStyle name="Output 2 5 5 2 12 4" xfId="37044" xr:uid="{00000000-0005-0000-0000-0000F58F0000}"/>
    <cellStyle name="Output 2 5 5 2 12 5" xfId="37045" xr:uid="{00000000-0005-0000-0000-0000F68F0000}"/>
    <cellStyle name="Output 2 5 5 2 13" xfId="37046" xr:uid="{00000000-0005-0000-0000-0000F78F0000}"/>
    <cellStyle name="Output 2 5 5 2 13 2" xfId="37047" xr:uid="{00000000-0005-0000-0000-0000F88F0000}"/>
    <cellStyle name="Output 2 5 5 2 13 3" xfId="37048" xr:uid="{00000000-0005-0000-0000-0000F98F0000}"/>
    <cellStyle name="Output 2 5 5 2 13 4" xfId="37049" xr:uid="{00000000-0005-0000-0000-0000FA8F0000}"/>
    <cellStyle name="Output 2 5 5 2 13 5" xfId="37050" xr:uid="{00000000-0005-0000-0000-0000FB8F0000}"/>
    <cellStyle name="Output 2 5 5 2 14" xfId="37051" xr:uid="{00000000-0005-0000-0000-0000FC8F0000}"/>
    <cellStyle name="Output 2 5 5 2 14 2" xfId="37052" xr:uid="{00000000-0005-0000-0000-0000FD8F0000}"/>
    <cellStyle name="Output 2 5 5 2 14 3" xfId="37053" xr:uid="{00000000-0005-0000-0000-0000FE8F0000}"/>
    <cellStyle name="Output 2 5 5 2 14 4" xfId="37054" xr:uid="{00000000-0005-0000-0000-0000FF8F0000}"/>
    <cellStyle name="Output 2 5 5 2 14 5" xfId="37055" xr:uid="{00000000-0005-0000-0000-000000900000}"/>
    <cellStyle name="Output 2 5 5 2 15" xfId="37056" xr:uid="{00000000-0005-0000-0000-000001900000}"/>
    <cellStyle name="Output 2 5 5 2 15 2" xfId="37057" xr:uid="{00000000-0005-0000-0000-000002900000}"/>
    <cellStyle name="Output 2 5 5 2 15 3" xfId="37058" xr:uid="{00000000-0005-0000-0000-000003900000}"/>
    <cellStyle name="Output 2 5 5 2 15 4" xfId="37059" xr:uid="{00000000-0005-0000-0000-000004900000}"/>
    <cellStyle name="Output 2 5 5 2 15 5" xfId="37060" xr:uid="{00000000-0005-0000-0000-000005900000}"/>
    <cellStyle name="Output 2 5 5 2 16" xfId="37061" xr:uid="{00000000-0005-0000-0000-000006900000}"/>
    <cellStyle name="Output 2 5 5 2 16 2" xfId="37062" xr:uid="{00000000-0005-0000-0000-000007900000}"/>
    <cellStyle name="Output 2 5 5 2 16 3" xfId="37063" xr:uid="{00000000-0005-0000-0000-000008900000}"/>
    <cellStyle name="Output 2 5 5 2 16 4" xfId="37064" xr:uid="{00000000-0005-0000-0000-000009900000}"/>
    <cellStyle name="Output 2 5 5 2 16 5" xfId="37065" xr:uid="{00000000-0005-0000-0000-00000A900000}"/>
    <cellStyle name="Output 2 5 5 2 17" xfId="37066" xr:uid="{00000000-0005-0000-0000-00000B900000}"/>
    <cellStyle name="Output 2 5 5 2 17 2" xfId="37067" xr:uid="{00000000-0005-0000-0000-00000C900000}"/>
    <cellStyle name="Output 2 5 5 2 17 3" xfId="37068" xr:uid="{00000000-0005-0000-0000-00000D900000}"/>
    <cellStyle name="Output 2 5 5 2 17 4" xfId="37069" xr:uid="{00000000-0005-0000-0000-00000E900000}"/>
    <cellStyle name="Output 2 5 5 2 17 5" xfId="37070" xr:uid="{00000000-0005-0000-0000-00000F900000}"/>
    <cellStyle name="Output 2 5 5 2 18" xfId="37071" xr:uid="{00000000-0005-0000-0000-000010900000}"/>
    <cellStyle name="Output 2 5 5 2 18 2" xfId="37072" xr:uid="{00000000-0005-0000-0000-000011900000}"/>
    <cellStyle name="Output 2 5 5 2 18 3" xfId="37073" xr:uid="{00000000-0005-0000-0000-000012900000}"/>
    <cellStyle name="Output 2 5 5 2 18 4" xfId="37074" xr:uid="{00000000-0005-0000-0000-000013900000}"/>
    <cellStyle name="Output 2 5 5 2 18 5" xfId="37075" xr:uid="{00000000-0005-0000-0000-000014900000}"/>
    <cellStyle name="Output 2 5 5 2 19" xfId="37076" xr:uid="{00000000-0005-0000-0000-000015900000}"/>
    <cellStyle name="Output 2 5 5 2 2" xfId="37077" xr:uid="{00000000-0005-0000-0000-000016900000}"/>
    <cellStyle name="Output 2 5 5 2 2 2" xfId="37078" xr:uid="{00000000-0005-0000-0000-000017900000}"/>
    <cellStyle name="Output 2 5 5 2 2 2 2" xfId="37079" xr:uid="{00000000-0005-0000-0000-000018900000}"/>
    <cellStyle name="Output 2 5 5 2 2 2 3" xfId="37080" xr:uid="{00000000-0005-0000-0000-000019900000}"/>
    <cellStyle name="Output 2 5 5 2 2 2 4" xfId="37081" xr:uid="{00000000-0005-0000-0000-00001A900000}"/>
    <cellStyle name="Output 2 5 5 2 2 2 5" xfId="37082" xr:uid="{00000000-0005-0000-0000-00001B900000}"/>
    <cellStyle name="Output 2 5 5 2 2 2 6" xfId="37083" xr:uid="{00000000-0005-0000-0000-00001C900000}"/>
    <cellStyle name="Output 2 5 5 2 2 2 7" xfId="37084" xr:uid="{00000000-0005-0000-0000-00001D900000}"/>
    <cellStyle name="Output 2 5 5 2 2 3" xfId="37085" xr:uid="{00000000-0005-0000-0000-00001E900000}"/>
    <cellStyle name="Output 2 5 5 2 2 4" xfId="37086" xr:uid="{00000000-0005-0000-0000-00001F900000}"/>
    <cellStyle name="Output 2 5 5 2 2 5" xfId="37087" xr:uid="{00000000-0005-0000-0000-000020900000}"/>
    <cellStyle name="Output 2 5 5 2 3" xfId="37088" xr:uid="{00000000-0005-0000-0000-000021900000}"/>
    <cellStyle name="Output 2 5 5 2 3 2" xfId="37089" xr:uid="{00000000-0005-0000-0000-000022900000}"/>
    <cellStyle name="Output 2 5 5 2 3 2 2" xfId="37090" xr:uid="{00000000-0005-0000-0000-000023900000}"/>
    <cellStyle name="Output 2 5 5 2 3 2 3" xfId="37091" xr:uid="{00000000-0005-0000-0000-000024900000}"/>
    <cellStyle name="Output 2 5 5 2 3 2 4" xfId="37092" xr:uid="{00000000-0005-0000-0000-000025900000}"/>
    <cellStyle name="Output 2 5 5 2 3 2 5" xfId="37093" xr:uid="{00000000-0005-0000-0000-000026900000}"/>
    <cellStyle name="Output 2 5 5 2 3 2 6" xfId="37094" xr:uid="{00000000-0005-0000-0000-000027900000}"/>
    <cellStyle name="Output 2 5 5 2 3 2 7" xfId="37095" xr:uid="{00000000-0005-0000-0000-000028900000}"/>
    <cellStyle name="Output 2 5 5 2 3 3" xfId="37096" xr:uid="{00000000-0005-0000-0000-000029900000}"/>
    <cellStyle name="Output 2 5 5 2 3 4" xfId="37097" xr:uid="{00000000-0005-0000-0000-00002A900000}"/>
    <cellStyle name="Output 2 5 5 2 3 5" xfId="37098" xr:uid="{00000000-0005-0000-0000-00002B900000}"/>
    <cellStyle name="Output 2 5 5 2 4" xfId="37099" xr:uid="{00000000-0005-0000-0000-00002C900000}"/>
    <cellStyle name="Output 2 5 5 2 4 2" xfId="37100" xr:uid="{00000000-0005-0000-0000-00002D900000}"/>
    <cellStyle name="Output 2 5 5 2 4 2 2" xfId="37101" xr:uid="{00000000-0005-0000-0000-00002E900000}"/>
    <cellStyle name="Output 2 5 5 2 4 2 3" xfId="37102" xr:uid="{00000000-0005-0000-0000-00002F900000}"/>
    <cellStyle name="Output 2 5 5 2 4 2 4" xfId="37103" xr:uid="{00000000-0005-0000-0000-000030900000}"/>
    <cellStyle name="Output 2 5 5 2 4 2 5" xfId="37104" xr:uid="{00000000-0005-0000-0000-000031900000}"/>
    <cellStyle name="Output 2 5 5 2 4 2 6" xfId="37105" xr:uid="{00000000-0005-0000-0000-000032900000}"/>
    <cellStyle name="Output 2 5 5 2 4 2 7" xfId="37106" xr:uid="{00000000-0005-0000-0000-000033900000}"/>
    <cellStyle name="Output 2 5 5 2 4 3" xfId="37107" xr:uid="{00000000-0005-0000-0000-000034900000}"/>
    <cellStyle name="Output 2 5 5 2 4 4" xfId="37108" xr:uid="{00000000-0005-0000-0000-000035900000}"/>
    <cellStyle name="Output 2 5 5 2 4 5" xfId="37109" xr:uid="{00000000-0005-0000-0000-000036900000}"/>
    <cellStyle name="Output 2 5 5 2 5" xfId="37110" xr:uid="{00000000-0005-0000-0000-000037900000}"/>
    <cellStyle name="Output 2 5 5 2 5 2" xfId="37111" xr:uid="{00000000-0005-0000-0000-000038900000}"/>
    <cellStyle name="Output 2 5 5 2 5 3" xfId="37112" xr:uid="{00000000-0005-0000-0000-000039900000}"/>
    <cellStyle name="Output 2 5 5 2 5 4" xfId="37113" xr:uid="{00000000-0005-0000-0000-00003A900000}"/>
    <cellStyle name="Output 2 5 5 2 5 5" xfId="37114" xr:uid="{00000000-0005-0000-0000-00003B900000}"/>
    <cellStyle name="Output 2 5 5 2 5 6" xfId="37115" xr:uid="{00000000-0005-0000-0000-00003C900000}"/>
    <cellStyle name="Output 2 5 5 2 5 7" xfId="37116" xr:uid="{00000000-0005-0000-0000-00003D900000}"/>
    <cellStyle name="Output 2 5 5 2 5 8" xfId="37117" xr:uid="{00000000-0005-0000-0000-00003E900000}"/>
    <cellStyle name="Output 2 5 5 2 6" xfId="37118" xr:uid="{00000000-0005-0000-0000-00003F900000}"/>
    <cellStyle name="Output 2 5 5 2 6 2" xfId="37119" xr:uid="{00000000-0005-0000-0000-000040900000}"/>
    <cellStyle name="Output 2 5 5 2 6 3" xfId="37120" xr:uid="{00000000-0005-0000-0000-000041900000}"/>
    <cellStyle name="Output 2 5 5 2 6 4" xfId="37121" xr:uid="{00000000-0005-0000-0000-000042900000}"/>
    <cellStyle name="Output 2 5 5 2 6 5" xfId="37122" xr:uid="{00000000-0005-0000-0000-000043900000}"/>
    <cellStyle name="Output 2 5 5 2 6 6" xfId="37123" xr:uid="{00000000-0005-0000-0000-000044900000}"/>
    <cellStyle name="Output 2 5 5 2 6 7" xfId="37124" xr:uid="{00000000-0005-0000-0000-000045900000}"/>
    <cellStyle name="Output 2 5 5 2 7" xfId="37125" xr:uid="{00000000-0005-0000-0000-000046900000}"/>
    <cellStyle name="Output 2 5 5 2 7 2" xfId="37126" xr:uid="{00000000-0005-0000-0000-000047900000}"/>
    <cellStyle name="Output 2 5 5 2 7 3" xfId="37127" xr:uid="{00000000-0005-0000-0000-000048900000}"/>
    <cellStyle name="Output 2 5 5 2 7 4" xfId="37128" xr:uid="{00000000-0005-0000-0000-000049900000}"/>
    <cellStyle name="Output 2 5 5 2 7 5" xfId="37129" xr:uid="{00000000-0005-0000-0000-00004A900000}"/>
    <cellStyle name="Output 2 5 5 2 8" xfId="37130" xr:uid="{00000000-0005-0000-0000-00004B900000}"/>
    <cellStyle name="Output 2 5 5 2 8 2" xfId="37131" xr:uid="{00000000-0005-0000-0000-00004C900000}"/>
    <cellStyle name="Output 2 5 5 2 8 3" xfId="37132" xr:uid="{00000000-0005-0000-0000-00004D900000}"/>
    <cellStyle name="Output 2 5 5 2 8 4" xfId="37133" xr:uid="{00000000-0005-0000-0000-00004E900000}"/>
    <cellStyle name="Output 2 5 5 2 8 5" xfId="37134" xr:uid="{00000000-0005-0000-0000-00004F900000}"/>
    <cellStyle name="Output 2 5 5 2 9" xfId="37135" xr:uid="{00000000-0005-0000-0000-000050900000}"/>
    <cellStyle name="Output 2 5 5 2 9 2" xfId="37136" xr:uid="{00000000-0005-0000-0000-000051900000}"/>
    <cellStyle name="Output 2 5 5 2 9 3" xfId="37137" xr:uid="{00000000-0005-0000-0000-000052900000}"/>
    <cellStyle name="Output 2 5 5 2 9 4" xfId="37138" xr:uid="{00000000-0005-0000-0000-000053900000}"/>
    <cellStyle name="Output 2 5 5 2 9 5" xfId="37139" xr:uid="{00000000-0005-0000-0000-000054900000}"/>
    <cellStyle name="Output 2 5 5 3" xfId="37140" xr:uid="{00000000-0005-0000-0000-000055900000}"/>
    <cellStyle name="Output 2 5 5 3 10" xfId="37141" xr:uid="{00000000-0005-0000-0000-000056900000}"/>
    <cellStyle name="Output 2 5 5 3 2" xfId="37142" xr:uid="{00000000-0005-0000-0000-000057900000}"/>
    <cellStyle name="Output 2 5 5 3 2 2" xfId="37143" xr:uid="{00000000-0005-0000-0000-000058900000}"/>
    <cellStyle name="Output 2 5 5 3 2 2 2" xfId="37144" xr:uid="{00000000-0005-0000-0000-000059900000}"/>
    <cellStyle name="Output 2 5 5 3 2 2 3" xfId="37145" xr:uid="{00000000-0005-0000-0000-00005A900000}"/>
    <cellStyle name="Output 2 5 5 3 2 2 4" xfId="37146" xr:uid="{00000000-0005-0000-0000-00005B900000}"/>
    <cellStyle name="Output 2 5 5 3 2 2 5" xfId="37147" xr:uid="{00000000-0005-0000-0000-00005C900000}"/>
    <cellStyle name="Output 2 5 5 3 2 2 6" xfId="37148" xr:uid="{00000000-0005-0000-0000-00005D900000}"/>
    <cellStyle name="Output 2 5 5 3 2 2 7" xfId="37149" xr:uid="{00000000-0005-0000-0000-00005E900000}"/>
    <cellStyle name="Output 2 5 5 3 2 3" xfId="37150" xr:uid="{00000000-0005-0000-0000-00005F900000}"/>
    <cellStyle name="Output 2 5 5 3 2 4" xfId="37151" xr:uid="{00000000-0005-0000-0000-000060900000}"/>
    <cellStyle name="Output 2 5 5 3 3" xfId="37152" xr:uid="{00000000-0005-0000-0000-000061900000}"/>
    <cellStyle name="Output 2 5 5 3 3 2" xfId="37153" xr:uid="{00000000-0005-0000-0000-000062900000}"/>
    <cellStyle name="Output 2 5 5 3 3 2 2" xfId="37154" xr:uid="{00000000-0005-0000-0000-000063900000}"/>
    <cellStyle name="Output 2 5 5 3 3 2 3" xfId="37155" xr:uid="{00000000-0005-0000-0000-000064900000}"/>
    <cellStyle name="Output 2 5 5 3 3 2 4" xfId="37156" xr:uid="{00000000-0005-0000-0000-000065900000}"/>
    <cellStyle name="Output 2 5 5 3 3 2 5" xfId="37157" xr:uid="{00000000-0005-0000-0000-000066900000}"/>
    <cellStyle name="Output 2 5 5 3 3 2 6" xfId="37158" xr:uid="{00000000-0005-0000-0000-000067900000}"/>
    <cellStyle name="Output 2 5 5 3 3 2 7" xfId="37159" xr:uid="{00000000-0005-0000-0000-000068900000}"/>
    <cellStyle name="Output 2 5 5 3 3 3" xfId="37160" xr:uid="{00000000-0005-0000-0000-000069900000}"/>
    <cellStyle name="Output 2 5 5 3 3 4" xfId="37161" xr:uid="{00000000-0005-0000-0000-00006A900000}"/>
    <cellStyle name="Output 2 5 5 3 4" xfId="37162" xr:uid="{00000000-0005-0000-0000-00006B900000}"/>
    <cellStyle name="Output 2 5 5 3 4 2" xfId="37163" xr:uid="{00000000-0005-0000-0000-00006C900000}"/>
    <cellStyle name="Output 2 5 5 3 4 2 2" xfId="37164" xr:uid="{00000000-0005-0000-0000-00006D900000}"/>
    <cellStyle name="Output 2 5 5 3 4 2 3" xfId="37165" xr:uid="{00000000-0005-0000-0000-00006E900000}"/>
    <cellStyle name="Output 2 5 5 3 4 2 4" xfId="37166" xr:uid="{00000000-0005-0000-0000-00006F900000}"/>
    <cellStyle name="Output 2 5 5 3 4 2 5" xfId="37167" xr:uid="{00000000-0005-0000-0000-000070900000}"/>
    <cellStyle name="Output 2 5 5 3 4 2 6" xfId="37168" xr:uid="{00000000-0005-0000-0000-000071900000}"/>
    <cellStyle name="Output 2 5 5 3 4 2 7" xfId="37169" xr:uid="{00000000-0005-0000-0000-000072900000}"/>
    <cellStyle name="Output 2 5 5 3 4 3" xfId="37170" xr:uid="{00000000-0005-0000-0000-000073900000}"/>
    <cellStyle name="Output 2 5 5 3 4 4" xfId="37171" xr:uid="{00000000-0005-0000-0000-000074900000}"/>
    <cellStyle name="Output 2 5 5 3 5" xfId="37172" xr:uid="{00000000-0005-0000-0000-000075900000}"/>
    <cellStyle name="Output 2 5 5 3 5 2" xfId="37173" xr:uid="{00000000-0005-0000-0000-000076900000}"/>
    <cellStyle name="Output 2 5 5 3 5 3" xfId="37174" xr:uid="{00000000-0005-0000-0000-000077900000}"/>
    <cellStyle name="Output 2 5 5 3 5 4" xfId="37175" xr:uid="{00000000-0005-0000-0000-000078900000}"/>
    <cellStyle name="Output 2 5 5 3 5 5" xfId="37176" xr:uid="{00000000-0005-0000-0000-000079900000}"/>
    <cellStyle name="Output 2 5 5 3 5 6" xfId="37177" xr:uid="{00000000-0005-0000-0000-00007A900000}"/>
    <cellStyle name="Output 2 5 5 3 5 7" xfId="37178" xr:uid="{00000000-0005-0000-0000-00007B900000}"/>
    <cellStyle name="Output 2 5 5 3 5 8" xfId="37179" xr:uid="{00000000-0005-0000-0000-00007C900000}"/>
    <cellStyle name="Output 2 5 5 3 6" xfId="37180" xr:uid="{00000000-0005-0000-0000-00007D900000}"/>
    <cellStyle name="Output 2 5 5 3 6 2" xfId="37181" xr:uid="{00000000-0005-0000-0000-00007E900000}"/>
    <cellStyle name="Output 2 5 5 3 6 3" xfId="37182" xr:uid="{00000000-0005-0000-0000-00007F900000}"/>
    <cellStyle name="Output 2 5 5 3 6 4" xfId="37183" xr:uid="{00000000-0005-0000-0000-000080900000}"/>
    <cellStyle name="Output 2 5 5 3 6 5" xfId="37184" xr:uid="{00000000-0005-0000-0000-000081900000}"/>
    <cellStyle name="Output 2 5 5 3 6 6" xfId="37185" xr:uid="{00000000-0005-0000-0000-000082900000}"/>
    <cellStyle name="Output 2 5 5 3 6 7" xfId="37186" xr:uid="{00000000-0005-0000-0000-000083900000}"/>
    <cellStyle name="Output 2 5 5 3 7" xfId="37187" xr:uid="{00000000-0005-0000-0000-000084900000}"/>
    <cellStyle name="Output 2 5 5 3 8" xfId="37188" xr:uid="{00000000-0005-0000-0000-000085900000}"/>
    <cellStyle name="Output 2 5 5 3 9" xfId="37189" xr:uid="{00000000-0005-0000-0000-000086900000}"/>
    <cellStyle name="Output 2 5 5 4" xfId="37190" xr:uid="{00000000-0005-0000-0000-000087900000}"/>
    <cellStyle name="Output 2 5 5 4 2" xfId="37191" xr:uid="{00000000-0005-0000-0000-000088900000}"/>
    <cellStyle name="Output 2 5 5 4 2 2" xfId="37192" xr:uid="{00000000-0005-0000-0000-000089900000}"/>
    <cellStyle name="Output 2 5 5 4 2 3" xfId="37193" xr:uid="{00000000-0005-0000-0000-00008A900000}"/>
    <cellStyle name="Output 2 5 5 4 2 4" xfId="37194" xr:uid="{00000000-0005-0000-0000-00008B900000}"/>
    <cellStyle name="Output 2 5 5 4 2 5" xfId="37195" xr:uid="{00000000-0005-0000-0000-00008C900000}"/>
    <cellStyle name="Output 2 5 5 4 2 6" xfId="37196" xr:uid="{00000000-0005-0000-0000-00008D900000}"/>
    <cellStyle name="Output 2 5 5 4 2 7" xfId="37197" xr:uid="{00000000-0005-0000-0000-00008E900000}"/>
    <cellStyle name="Output 2 5 5 4 3" xfId="37198" xr:uid="{00000000-0005-0000-0000-00008F900000}"/>
    <cellStyle name="Output 2 5 5 4 4" xfId="37199" xr:uid="{00000000-0005-0000-0000-000090900000}"/>
    <cellStyle name="Output 2 5 5 4 5" xfId="37200" xr:uid="{00000000-0005-0000-0000-000091900000}"/>
    <cellStyle name="Output 2 5 5 5" xfId="37201" xr:uid="{00000000-0005-0000-0000-000092900000}"/>
    <cellStyle name="Output 2 5 5 5 2" xfId="37202" xr:uid="{00000000-0005-0000-0000-000093900000}"/>
    <cellStyle name="Output 2 5 5 5 2 2" xfId="37203" xr:uid="{00000000-0005-0000-0000-000094900000}"/>
    <cellStyle name="Output 2 5 5 5 2 3" xfId="37204" xr:uid="{00000000-0005-0000-0000-000095900000}"/>
    <cellStyle name="Output 2 5 5 5 2 4" xfId="37205" xr:uid="{00000000-0005-0000-0000-000096900000}"/>
    <cellStyle name="Output 2 5 5 5 2 5" xfId="37206" xr:uid="{00000000-0005-0000-0000-000097900000}"/>
    <cellStyle name="Output 2 5 5 5 2 6" xfId="37207" xr:uid="{00000000-0005-0000-0000-000098900000}"/>
    <cellStyle name="Output 2 5 5 5 2 7" xfId="37208" xr:uid="{00000000-0005-0000-0000-000099900000}"/>
    <cellStyle name="Output 2 5 5 5 3" xfId="37209" xr:uid="{00000000-0005-0000-0000-00009A900000}"/>
    <cellStyle name="Output 2 5 5 5 4" xfId="37210" xr:uid="{00000000-0005-0000-0000-00009B900000}"/>
    <cellStyle name="Output 2 5 5 5 5" xfId="37211" xr:uid="{00000000-0005-0000-0000-00009C900000}"/>
    <cellStyle name="Output 2 5 5 6" xfId="37212" xr:uid="{00000000-0005-0000-0000-00009D900000}"/>
    <cellStyle name="Output 2 5 5 6 2" xfId="37213" xr:uid="{00000000-0005-0000-0000-00009E900000}"/>
    <cellStyle name="Output 2 5 5 6 2 2" xfId="37214" xr:uid="{00000000-0005-0000-0000-00009F900000}"/>
    <cellStyle name="Output 2 5 5 6 2 3" xfId="37215" xr:uid="{00000000-0005-0000-0000-0000A0900000}"/>
    <cellStyle name="Output 2 5 5 6 2 4" xfId="37216" xr:uid="{00000000-0005-0000-0000-0000A1900000}"/>
    <cellStyle name="Output 2 5 5 6 2 5" xfId="37217" xr:uid="{00000000-0005-0000-0000-0000A2900000}"/>
    <cellStyle name="Output 2 5 5 6 2 6" xfId="37218" xr:uid="{00000000-0005-0000-0000-0000A3900000}"/>
    <cellStyle name="Output 2 5 5 6 2 7" xfId="37219" xr:uid="{00000000-0005-0000-0000-0000A4900000}"/>
    <cellStyle name="Output 2 5 5 6 3" xfId="37220" xr:uid="{00000000-0005-0000-0000-0000A5900000}"/>
    <cellStyle name="Output 2 5 5 6 4" xfId="37221" xr:uid="{00000000-0005-0000-0000-0000A6900000}"/>
    <cellStyle name="Output 2 5 5 6 5" xfId="37222" xr:uid="{00000000-0005-0000-0000-0000A7900000}"/>
    <cellStyle name="Output 2 5 5 7" xfId="37223" xr:uid="{00000000-0005-0000-0000-0000A8900000}"/>
    <cellStyle name="Output 2 5 5 7 2" xfId="37224" xr:uid="{00000000-0005-0000-0000-0000A9900000}"/>
    <cellStyle name="Output 2 5 5 7 2 2" xfId="37225" xr:uid="{00000000-0005-0000-0000-0000AA900000}"/>
    <cellStyle name="Output 2 5 5 7 2 3" xfId="37226" xr:uid="{00000000-0005-0000-0000-0000AB900000}"/>
    <cellStyle name="Output 2 5 5 7 2 4" xfId="37227" xr:uid="{00000000-0005-0000-0000-0000AC900000}"/>
    <cellStyle name="Output 2 5 5 7 2 5" xfId="37228" xr:uid="{00000000-0005-0000-0000-0000AD900000}"/>
    <cellStyle name="Output 2 5 5 7 2 6" xfId="37229" xr:uid="{00000000-0005-0000-0000-0000AE900000}"/>
    <cellStyle name="Output 2 5 5 7 2 7" xfId="37230" xr:uid="{00000000-0005-0000-0000-0000AF900000}"/>
    <cellStyle name="Output 2 5 5 7 3" xfId="37231" xr:uid="{00000000-0005-0000-0000-0000B0900000}"/>
    <cellStyle name="Output 2 5 5 7 4" xfId="37232" xr:uid="{00000000-0005-0000-0000-0000B1900000}"/>
    <cellStyle name="Output 2 5 5 7 5" xfId="37233" xr:uid="{00000000-0005-0000-0000-0000B2900000}"/>
    <cellStyle name="Output 2 5 5 8" xfId="37234" xr:uid="{00000000-0005-0000-0000-0000B3900000}"/>
    <cellStyle name="Output 2 5 5 8 2" xfId="37235" xr:uid="{00000000-0005-0000-0000-0000B4900000}"/>
    <cellStyle name="Output 2 5 5 8 3" xfId="37236" xr:uid="{00000000-0005-0000-0000-0000B5900000}"/>
    <cellStyle name="Output 2 5 5 8 4" xfId="37237" xr:uid="{00000000-0005-0000-0000-0000B6900000}"/>
    <cellStyle name="Output 2 5 5 8 5" xfId="37238" xr:uid="{00000000-0005-0000-0000-0000B7900000}"/>
    <cellStyle name="Output 2 5 5 8 6" xfId="37239" xr:uid="{00000000-0005-0000-0000-0000B8900000}"/>
    <cellStyle name="Output 2 5 5 8 7" xfId="37240" xr:uid="{00000000-0005-0000-0000-0000B9900000}"/>
    <cellStyle name="Output 2 5 5 8 8" xfId="37241" xr:uid="{00000000-0005-0000-0000-0000BA900000}"/>
    <cellStyle name="Output 2 5 5 9" xfId="37242" xr:uid="{00000000-0005-0000-0000-0000BB900000}"/>
    <cellStyle name="Output 2 5 5 9 2" xfId="37243" xr:uid="{00000000-0005-0000-0000-0000BC900000}"/>
    <cellStyle name="Output 2 5 5 9 3" xfId="37244" xr:uid="{00000000-0005-0000-0000-0000BD900000}"/>
    <cellStyle name="Output 2 5 5 9 4" xfId="37245" xr:uid="{00000000-0005-0000-0000-0000BE900000}"/>
    <cellStyle name="Output 2 5 5 9 5" xfId="37246" xr:uid="{00000000-0005-0000-0000-0000BF900000}"/>
    <cellStyle name="Output 2 5 5 9 6" xfId="37247" xr:uid="{00000000-0005-0000-0000-0000C0900000}"/>
    <cellStyle name="Output 2 5 5 9 7" xfId="37248" xr:uid="{00000000-0005-0000-0000-0000C1900000}"/>
    <cellStyle name="Output 2 5 6" xfId="37249" xr:uid="{00000000-0005-0000-0000-0000C2900000}"/>
    <cellStyle name="Output 2 5 6 10" xfId="37250" xr:uid="{00000000-0005-0000-0000-0000C3900000}"/>
    <cellStyle name="Output 2 5 6 10 2" xfId="37251" xr:uid="{00000000-0005-0000-0000-0000C4900000}"/>
    <cellStyle name="Output 2 5 6 10 3" xfId="37252" xr:uid="{00000000-0005-0000-0000-0000C5900000}"/>
    <cellStyle name="Output 2 5 6 10 4" xfId="37253" xr:uid="{00000000-0005-0000-0000-0000C6900000}"/>
    <cellStyle name="Output 2 5 6 10 5" xfId="37254" xr:uid="{00000000-0005-0000-0000-0000C7900000}"/>
    <cellStyle name="Output 2 5 6 11" xfId="37255" xr:uid="{00000000-0005-0000-0000-0000C8900000}"/>
    <cellStyle name="Output 2 5 6 11 2" xfId="37256" xr:uid="{00000000-0005-0000-0000-0000C9900000}"/>
    <cellStyle name="Output 2 5 6 11 3" xfId="37257" xr:uid="{00000000-0005-0000-0000-0000CA900000}"/>
    <cellStyle name="Output 2 5 6 11 4" xfId="37258" xr:uid="{00000000-0005-0000-0000-0000CB900000}"/>
    <cellStyle name="Output 2 5 6 11 5" xfId="37259" xr:uid="{00000000-0005-0000-0000-0000CC900000}"/>
    <cellStyle name="Output 2 5 6 12" xfId="37260" xr:uid="{00000000-0005-0000-0000-0000CD900000}"/>
    <cellStyle name="Output 2 5 6 12 2" xfId="37261" xr:uid="{00000000-0005-0000-0000-0000CE900000}"/>
    <cellStyle name="Output 2 5 6 12 3" xfId="37262" xr:uid="{00000000-0005-0000-0000-0000CF900000}"/>
    <cellStyle name="Output 2 5 6 12 4" xfId="37263" xr:uid="{00000000-0005-0000-0000-0000D0900000}"/>
    <cellStyle name="Output 2 5 6 12 5" xfId="37264" xr:uid="{00000000-0005-0000-0000-0000D1900000}"/>
    <cellStyle name="Output 2 5 6 13" xfId="37265" xr:uid="{00000000-0005-0000-0000-0000D2900000}"/>
    <cellStyle name="Output 2 5 6 13 2" xfId="37266" xr:uid="{00000000-0005-0000-0000-0000D3900000}"/>
    <cellStyle name="Output 2 5 6 13 3" xfId="37267" xr:uid="{00000000-0005-0000-0000-0000D4900000}"/>
    <cellStyle name="Output 2 5 6 13 4" xfId="37268" xr:uid="{00000000-0005-0000-0000-0000D5900000}"/>
    <cellStyle name="Output 2 5 6 13 5" xfId="37269" xr:uid="{00000000-0005-0000-0000-0000D6900000}"/>
    <cellStyle name="Output 2 5 6 14" xfId="37270" xr:uid="{00000000-0005-0000-0000-0000D7900000}"/>
    <cellStyle name="Output 2 5 6 14 2" xfId="37271" xr:uid="{00000000-0005-0000-0000-0000D8900000}"/>
    <cellStyle name="Output 2 5 6 14 3" xfId="37272" xr:uid="{00000000-0005-0000-0000-0000D9900000}"/>
    <cellStyle name="Output 2 5 6 14 4" xfId="37273" xr:uid="{00000000-0005-0000-0000-0000DA900000}"/>
    <cellStyle name="Output 2 5 6 14 5" xfId="37274" xr:uid="{00000000-0005-0000-0000-0000DB900000}"/>
    <cellStyle name="Output 2 5 6 15" xfId="37275" xr:uid="{00000000-0005-0000-0000-0000DC900000}"/>
    <cellStyle name="Output 2 5 6 15 2" xfId="37276" xr:uid="{00000000-0005-0000-0000-0000DD900000}"/>
    <cellStyle name="Output 2 5 6 15 3" xfId="37277" xr:uid="{00000000-0005-0000-0000-0000DE900000}"/>
    <cellStyle name="Output 2 5 6 15 4" xfId="37278" xr:uid="{00000000-0005-0000-0000-0000DF900000}"/>
    <cellStyle name="Output 2 5 6 15 5" xfId="37279" xr:uid="{00000000-0005-0000-0000-0000E0900000}"/>
    <cellStyle name="Output 2 5 6 16" xfId="37280" xr:uid="{00000000-0005-0000-0000-0000E1900000}"/>
    <cellStyle name="Output 2 5 6 16 2" xfId="37281" xr:uid="{00000000-0005-0000-0000-0000E2900000}"/>
    <cellStyle name="Output 2 5 6 16 3" xfId="37282" xr:uid="{00000000-0005-0000-0000-0000E3900000}"/>
    <cellStyle name="Output 2 5 6 16 4" xfId="37283" xr:uid="{00000000-0005-0000-0000-0000E4900000}"/>
    <cellStyle name="Output 2 5 6 16 5" xfId="37284" xr:uid="{00000000-0005-0000-0000-0000E5900000}"/>
    <cellStyle name="Output 2 5 6 17" xfId="37285" xr:uid="{00000000-0005-0000-0000-0000E6900000}"/>
    <cellStyle name="Output 2 5 6 17 2" xfId="37286" xr:uid="{00000000-0005-0000-0000-0000E7900000}"/>
    <cellStyle name="Output 2 5 6 17 3" xfId="37287" xr:uid="{00000000-0005-0000-0000-0000E8900000}"/>
    <cellStyle name="Output 2 5 6 17 4" xfId="37288" xr:uid="{00000000-0005-0000-0000-0000E9900000}"/>
    <cellStyle name="Output 2 5 6 17 5" xfId="37289" xr:uid="{00000000-0005-0000-0000-0000EA900000}"/>
    <cellStyle name="Output 2 5 6 18" xfId="37290" xr:uid="{00000000-0005-0000-0000-0000EB900000}"/>
    <cellStyle name="Output 2 5 6 18 2" xfId="37291" xr:uid="{00000000-0005-0000-0000-0000EC900000}"/>
    <cellStyle name="Output 2 5 6 18 3" xfId="37292" xr:uid="{00000000-0005-0000-0000-0000ED900000}"/>
    <cellStyle name="Output 2 5 6 18 4" xfId="37293" xr:uid="{00000000-0005-0000-0000-0000EE900000}"/>
    <cellStyle name="Output 2 5 6 18 5" xfId="37294" xr:uid="{00000000-0005-0000-0000-0000EF900000}"/>
    <cellStyle name="Output 2 5 6 19" xfId="37295" xr:uid="{00000000-0005-0000-0000-0000F0900000}"/>
    <cellStyle name="Output 2 5 6 2" xfId="37296" xr:uid="{00000000-0005-0000-0000-0000F1900000}"/>
    <cellStyle name="Output 2 5 6 2 2" xfId="37297" xr:uid="{00000000-0005-0000-0000-0000F2900000}"/>
    <cellStyle name="Output 2 5 6 2 2 2" xfId="37298" xr:uid="{00000000-0005-0000-0000-0000F3900000}"/>
    <cellStyle name="Output 2 5 6 2 2 3" xfId="37299" xr:uid="{00000000-0005-0000-0000-0000F4900000}"/>
    <cellStyle name="Output 2 5 6 2 2 4" xfId="37300" xr:uid="{00000000-0005-0000-0000-0000F5900000}"/>
    <cellStyle name="Output 2 5 6 2 2 5" xfId="37301" xr:uid="{00000000-0005-0000-0000-0000F6900000}"/>
    <cellStyle name="Output 2 5 6 2 2 6" xfId="37302" xr:uid="{00000000-0005-0000-0000-0000F7900000}"/>
    <cellStyle name="Output 2 5 6 2 2 7" xfId="37303" xr:uid="{00000000-0005-0000-0000-0000F8900000}"/>
    <cellStyle name="Output 2 5 6 2 3" xfId="37304" xr:uid="{00000000-0005-0000-0000-0000F9900000}"/>
    <cellStyle name="Output 2 5 6 2 4" xfId="37305" xr:uid="{00000000-0005-0000-0000-0000FA900000}"/>
    <cellStyle name="Output 2 5 6 2 5" xfId="37306" xr:uid="{00000000-0005-0000-0000-0000FB900000}"/>
    <cellStyle name="Output 2 5 6 3" xfId="37307" xr:uid="{00000000-0005-0000-0000-0000FC900000}"/>
    <cellStyle name="Output 2 5 6 3 2" xfId="37308" xr:uid="{00000000-0005-0000-0000-0000FD900000}"/>
    <cellStyle name="Output 2 5 6 3 2 2" xfId="37309" xr:uid="{00000000-0005-0000-0000-0000FE900000}"/>
    <cellStyle name="Output 2 5 6 3 2 3" xfId="37310" xr:uid="{00000000-0005-0000-0000-0000FF900000}"/>
    <cellStyle name="Output 2 5 6 3 2 4" xfId="37311" xr:uid="{00000000-0005-0000-0000-000000910000}"/>
    <cellStyle name="Output 2 5 6 3 2 5" xfId="37312" xr:uid="{00000000-0005-0000-0000-000001910000}"/>
    <cellStyle name="Output 2 5 6 3 2 6" xfId="37313" xr:uid="{00000000-0005-0000-0000-000002910000}"/>
    <cellStyle name="Output 2 5 6 3 2 7" xfId="37314" xr:uid="{00000000-0005-0000-0000-000003910000}"/>
    <cellStyle name="Output 2 5 6 3 3" xfId="37315" xr:uid="{00000000-0005-0000-0000-000004910000}"/>
    <cellStyle name="Output 2 5 6 3 4" xfId="37316" xr:uid="{00000000-0005-0000-0000-000005910000}"/>
    <cellStyle name="Output 2 5 6 3 5" xfId="37317" xr:uid="{00000000-0005-0000-0000-000006910000}"/>
    <cellStyle name="Output 2 5 6 4" xfId="37318" xr:uid="{00000000-0005-0000-0000-000007910000}"/>
    <cellStyle name="Output 2 5 6 4 2" xfId="37319" xr:uid="{00000000-0005-0000-0000-000008910000}"/>
    <cellStyle name="Output 2 5 6 4 2 2" xfId="37320" xr:uid="{00000000-0005-0000-0000-000009910000}"/>
    <cellStyle name="Output 2 5 6 4 2 3" xfId="37321" xr:uid="{00000000-0005-0000-0000-00000A910000}"/>
    <cellStyle name="Output 2 5 6 4 2 4" xfId="37322" xr:uid="{00000000-0005-0000-0000-00000B910000}"/>
    <cellStyle name="Output 2 5 6 4 2 5" xfId="37323" xr:uid="{00000000-0005-0000-0000-00000C910000}"/>
    <cellStyle name="Output 2 5 6 4 2 6" xfId="37324" xr:uid="{00000000-0005-0000-0000-00000D910000}"/>
    <cellStyle name="Output 2 5 6 4 2 7" xfId="37325" xr:uid="{00000000-0005-0000-0000-00000E910000}"/>
    <cellStyle name="Output 2 5 6 4 3" xfId="37326" xr:uid="{00000000-0005-0000-0000-00000F910000}"/>
    <cellStyle name="Output 2 5 6 4 4" xfId="37327" xr:uid="{00000000-0005-0000-0000-000010910000}"/>
    <cellStyle name="Output 2 5 6 4 5" xfId="37328" xr:uid="{00000000-0005-0000-0000-000011910000}"/>
    <cellStyle name="Output 2 5 6 5" xfId="37329" xr:uid="{00000000-0005-0000-0000-000012910000}"/>
    <cellStyle name="Output 2 5 6 5 2" xfId="37330" xr:uid="{00000000-0005-0000-0000-000013910000}"/>
    <cellStyle name="Output 2 5 6 5 3" xfId="37331" xr:uid="{00000000-0005-0000-0000-000014910000}"/>
    <cellStyle name="Output 2 5 6 5 4" xfId="37332" xr:uid="{00000000-0005-0000-0000-000015910000}"/>
    <cellStyle name="Output 2 5 6 5 5" xfId="37333" xr:uid="{00000000-0005-0000-0000-000016910000}"/>
    <cellStyle name="Output 2 5 6 5 6" xfId="37334" xr:uid="{00000000-0005-0000-0000-000017910000}"/>
    <cellStyle name="Output 2 5 6 5 7" xfId="37335" xr:uid="{00000000-0005-0000-0000-000018910000}"/>
    <cellStyle name="Output 2 5 6 5 8" xfId="37336" xr:uid="{00000000-0005-0000-0000-000019910000}"/>
    <cellStyle name="Output 2 5 6 6" xfId="37337" xr:uid="{00000000-0005-0000-0000-00001A910000}"/>
    <cellStyle name="Output 2 5 6 6 2" xfId="37338" xr:uid="{00000000-0005-0000-0000-00001B910000}"/>
    <cellStyle name="Output 2 5 6 6 3" xfId="37339" xr:uid="{00000000-0005-0000-0000-00001C910000}"/>
    <cellStyle name="Output 2 5 6 6 4" xfId="37340" xr:uid="{00000000-0005-0000-0000-00001D910000}"/>
    <cellStyle name="Output 2 5 6 6 5" xfId="37341" xr:uid="{00000000-0005-0000-0000-00001E910000}"/>
    <cellStyle name="Output 2 5 6 6 6" xfId="37342" xr:uid="{00000000-0005-0000-0000-00001F910000}"/>
    <cellStyle name="Output 2 5 6 6 7" xfId="37343" xr:uid="{00000000-0005-0000-0000-000020910000}"/>
    <cellStyle name="Output 2 5 6 7" xfId="37344" xr:uid="{00000000-0005-0000-0000-000021910000}"/>
    <cellStyle name="Output 2 5 6 7 2" xfId="37345" xr:uid="{00000000-0005-0000-0000-000022910000}"/>
    <cellStyle name="Output 2 5 6 7 3" xfId="37346" xr:uid="{00000000-0005-0000-0000-000023910000}"/>
    <cellStyle name="Output 2 5 6 7 4" xfId="37347" xr:uid="{00000000-0005-0000-0000-000024910000}"/>
    <cellStyle name="Output 2 5 6 7 5" xfId="37348" xr:uid="{00000000-0005-0000-0000-000025910000}"/>
    <cellStyle name="Output 2 5 6 8" xfId="37349" xr:uid="{00000000-0005-0000-0000-000026910000}"/>
    <cellStyle name="Output 2 5 6 8 2" xfId="37350" xr:uid="{00000000-0005-0000-0000-000027910000}"/>
    <cellStyle name="Output 2 5 6 8 3" xfId="37351" xr:uid="{00000000-0005-0000-0000-000028910000}"/>
    <cellStyle name="Output 2 5 6 8 4" xfId="37352" xr:uid="{00000000-0005-0000-0000-000029910000}"/>
    <cellStyle name="Output 2 5 6 8 5" xfId="37353" xr:uid="{00000000-0005-0000-0000-00002A910000}"/>
    <cellStyle name="Output 2 5 6 9" xfId="37354" xr:uid="{00000000-0005-0000-0000-00002B910000}"/>
    <cellStyle name="Output 2 5 6 9 2" xfId="37355" xr:uid="{00000000-0005-0000-0000-00002C910000}"/>
    <cellStyle name="Output 2 5 6 9 3" xfId="37356" xr:uid="{00000000-0005-0000-0000-00002D910000}"/>
    <cellStyle name="Output 2 5 6 9 4" xfId="37357" xr:uid="{00000000-0005-0000-0000-00002E910000}"/>
    <cellStyle name="Output 2 5 6 9 5" xfId="37358" xr:uid="{00000000-0005-0000-0000-00002F910000}"/>
    <cellStyle name="Output 2 5 7" xfId="37359" xr:uid="{00000000-0005-0000-0000-000030910000}"/>
    <cellStyle name="Output 2 5 7 10" xfId="37360" xr:uid="{00000000-0005-0000-0000-000031910000}"/>
    <cellStyle name="Output 2 5 7 2" xfId="37361" xr:uid="{00000000-0005-0000-0000-000032910000}"/>
    <cellStyle name="Output 2 5 7 2 2" xfId="37362" xr:uid="{00000000-0005-0000-0000-000033910000}"/>
    <cellStyle name="Output 2 5 7 2 2 2" xfId="37363" xr:uid="{00000000-0005-0000-0000-000034910000}"/>
    <cellStyle name="Output 2 5 7 2 2 3" xfId="37364" xr:uid="{00000000-0005-0000-0000-000035910000}"/>
    <cellStyle name="Output 2 5 7 2 2 4" xfId="37365" xr:uid="{00000000-0005-0000-0000-000036910000}"/>
    <cellStyle name="Output 2 5 7 2 2 5" xfId="37366" xr:uid="{00000000-0005-0000-0000-000037910000}"/>
    <cellStyle name="Output 2 5 7 2 2 6" xfId="37367" xr:uid="{00000000-0005-0000-0000-000038910000}"/>
    <cellStyle name="Output 2 5 7 2 2 7" xfId="37368" xr:uid="{00000000-0005-0000-0000-000039910000}"/>
    <cellStyle name="Output 2 5 7 2 3" xfId="37369" xr:uid="{00000000-0005-0000-0000-00003A910000}"/>
    <cellStyle name="Output 2 5 7 2 4" xfId="37370" xr:uid="{00000000-0005-0000-0000-00003B910000}"/>
    <cellStyle name="Output 2 5 7 3" xfId="37371" xr:uid="{00000000-0005-0000-0000-00003C910000}"/>
    <cellStyle name="Output 2 5 7 3 2" xfId="37372" xr:uid="{00000000-0005-0000-0000-00003D910000}"/>
    <cellStyle name="Output 2 5 7 3 2 2" xfId="37373" xr:uid="{00000000-0005-0000-0000-00003E910000}"/>
    <cellStyle name="Output 2 5 7 3 2 3" xfId="37374" xr:uid="{00000000-0005-0000-0000-00003F910000}"/>
    <cellStyle name="Output 2 5 7 3 2 4" xfId="37375" xr:uid="{00000000-0005-0000-0000-000040910000}"/>
    <cellStyle name="Output 2 5 7 3 2 5" xfId="37376" xr:uid="{00000000-0005-0000-0000-000041910000}"/>
    <cellStyle name="Output 2 5 7 3 2 6" xfId="37377" xr:uid="{00000000-0005-0000-0000-000042910000}"/>
    <cellStyle name="Output 2 5 7 3 2 7" xfId="37378" xr:uid="{00000000-0005-0000-0000-000043910000}"/>
    <cellStyle name="Output 2 5 7 3 3" xfId="37379" xr:uid="{00000000-0005-0000-0000-000044910000}"/>
    <cellStyle name="Output 2 5 7 3 4" xfId="37380" xr:uid="{00000000-0005-0000-0000-000045910000}"/>
    <cellStyle name="Output 2 5 7 4" xfId="37381" xr:uid="{00000000-0005-0000-0000-000046910000}"/>
    <cellStyle name="Output 2 5 7 4 2" xfId="37382" xr:uid="{00000000-0005-0000-0000-000047910000}"/>
    <cellStyle name="Output 2 5 7 4 2 2" xfId="37383" xr:uid="{00000000-0005-0000-0000-000048910000}"/>
    <cellStyle name="Output 2 5 7 4 2 3" xfId="37384" xr:uid="{00000000-0005-0000-0000-000049910000}"/>
    <cellStyle name="Output 2 5 7 4 2 4" xfId="37385" xr:uid="{00000000-0005-0000-0000-00004A910000}"/>
    <cellStyle name="Output 2 5 7 4 2 5" xfId="37386" xr:uid="{00000000-0005-0000-0000-00004B910000}"/>
    <cellStyle name="Output 2 5 7 4 2 6" xfId="37387" xr:uid="{00000000-0005-0000-0000-00004C910000}"/>
    <cellStyle name="Output 2 5 7 4 2 7" xfId="37388" xr:uid="{00000000-0005-0000-0000-00004D910000}"/>
    <cellStyle name="Output 2 5 7 4 3" xfId="37389" xr:uid="{00000000-0005-0000-0000-00004E910000}"/>
    <cellStyle name="Output 2 5 7 4 4" xfId="37390" xr:uid="{00000000-0005-0000-0000-00004F910000}"/>
    <cellStyle name="Output 2 5 7 5" xfId="37391" xr:uid="{00000000-0005-0000-0000-000050910000}"/>
    <cellStyle name="Output 2 5 7 5 2" xfId="37392" xr:uid="{00000000-0005-0000-0000-000051910000}"/>
    <cellStyle name="Output 2 5 7 5 3" xfId="37393" xr:uid="{00000000-0005-0000-0000-000052910000}"/>
    <cellStyle name="Output 2 5 7 5 4" xfId="37394" xr:uid="{00000000-0005-0000-0000-000053910000}"/>
    <cellStyle name="Output 2 5 7 5 5" xfId="37395" xr:uid="{00000000-0005-0000-0000-000054910000}"/>
    <cellStyle name="Output 2 5 7 5 6" xfId="37396" xr:uid="{00000000-0005-0000-0000-000055910000}"/>
    <cellStyle name="Output 2 5 7 5 7" xfId="37397" xr:uid="{00000000-0005-0000-0000-000056910000}"/>
    <cellStyle name="Output 2 5 7 5 8" xfId="37398" xr:uid="{00000000-0005-0000-0000-000057910000}"/>
    <cellStyle name="Output 2 5 7 6" xfId="37399" xr:uid="{00000000-0005-0000-0000-000058910000}"/>
    <cellStyle name="Output 2 5 7 6 2" xfId="37400" xr:uid="{00000000-0005-0000-0000-000059910000}"/>
    <cellStyle name="Output 2 5 7 6 3" xfId="37401" xr:uid="{00000000-0005-0000-0000-00005A910000}"/>
    <cellStyle name="Output 2 5 7 6 4" xfId="37402" xr:uid="{00000000-0005-0000-0000-00005B910000}"/>
    <cellStyle name="Output 2 5 7 6 5" xfId="37403" xr:uid="{00000000-0005-0000-0000-00005C910000}"/>
    <cellStyle name="Output 2 5 7 6 6" xfId="37404" xr:uid="{00000000-0005-0000-0000-00005D910000}"/>
    <cellStyle name="Output 2 5 7 6 7" xfId="37405" xr:uid="{00000000-0005-0000-0000-00005E910000}"/>
    <cellStyle name="Output 2 5 7 7" xfId="37406" xr:uid="{00000000-0005-0000-0000-00005F910000}"/>
    <cellStyle name="Output 2 5 7 8" xfId="37407" xr:uid="{00000000-0005-0000-0000-000060910000}"/>
    <cellStyle name="Output 2 5 7 9" xfId="37408" xr:uid="{00000000-0005-0000-0000-000061910000}"/>
    <cellStyle name="Output 2 5 8" xfId="37409" xr:uid="{00000000-0005-0000-0000-000062910000}"/>
    <cellStyle name="Output 2 5 8 2" xfId="37410" xr:uid="{00000000-0005-0000-0000-000063910000}"/>
    <cellStyle name="Output 2 5 8 2 2" xfId="37411" xr:uid="{00000000-0005-0000-0000-000064910000}"/>
    <cellStyle name="Output 2 5 8 2 3" xfId="37412" xr:uid="{00000000-0005-0000-0000-000065910000}"/>
    <cellStyle name="Output 2 5 8 2 4" xfId="37413" xr:uid="{00000000-0005-0000-0000-000066910000}"/>
    <cellStyle name="Output 2 5 8 2 5" xfId="37414" xr:uid="{00000000-0005-0000-0000-000067910000}"/>
    <cellStyle name="Output 2 5 8 2 6" xfId="37415" xr:uid="{00000000-0005-0000-0000-000068910000}"/>
    <cellStyle name="Output 2 5 8 2 7" xfId="37416" xr:uid="{00000000-0005-0000-0000-000069910000}"/>
    <cellStyle name="Output 2 5 8 3" xfId="37417" xr:uid="{00000000-0005-0000-0000-00006A910000}"/>
    <cellStyle name="Output 2 5 8 4" xfId="37418" xr:uid="{00000000-0005-0000-0000-00006B910000}"/>
    <cellStyle name="Output 2 5 8 5" xfId="37419" xr:uid="{00000000-0005-0000-0000-00006C910000}"/>
    <cellStyle name="Output 2 5 9" xfId="37420" xr:uid="{00000000-0005-0000-0000-00006D910000}"/>
    <cellStyle name="Output 2 5 9 2" xfId="37421" xr:uid="{00000000-0005-0000-0000-00006E910000}"/>
    <cellStyle name="Output 2 5 9 2 2" xfId="37422" xr:uid="{00000000-0005-0000-0000-00006F910000}"/>
    <cellStyle name="Output 2 5 9 2 3" xfId="37423" xr:uid="{00000000-0005-0000-0000-000070910000}"/>
    <cellStyle name="Output 2 5 9 2 4" xfId="37424" xr:uid="{00000000-0005-0000-0000-000071910000}"/>
    <cellStyle name="Output 2 5 9 2 5" xfId="37425" xr:uid="{00000000-0005-0000-0000-000072910000}"/>
    <cellStyle name="Output 2 5 9 2 6" xfId="37426" xr:uid="{00000000-0005-0000-0000-000073910000}"/>
    <cellStyle name="Output 2 5 9 2 7" xfId="37427" xr:uid="{00000000-0005-0000-0000-000074910000}"/>
    <cellStyle name="Output 2 5 9 3" xfId="37428" xr:uid="{00000000-0005-0000-0000-000075910000}"/>
    <cellStyle name="Output 2 5 9 4" xfId="37429" xr:uid="{00000000-0005-0000-0000-000076910000}"/>
    <cellStyle name="Output 2 5 9 5" xfId="37430" xr:uid="{00000000-0005-0000-0000-000077910000}"/>
    <cellStyle name="Output 2 6" xfId="37431" xr:uid="{00000000-0005-0000-0000-000078910000}"/>
    <cellStyle name="Output 2 6 10" xfId="37432" xr:uid="{00000000-0005-0000-0000-000079910000}"/>
    <cellStyle name="Output 2 6 10 2" xfId="37433" xr:uid="{00000000-0005-0000-0000-00007A910000}"/>
    <cellStyle name="Output 2 6 10 2 2" xfId="37434" xr:uid="{00000000-0005-0000-0000-00007B910000}"/>
    <cellStyle name="Output 2 6 10 2 3" xfId="37435" xr:uid="{00000000-0005-0000-0000-00007C910000}"/>
    <cellStyle name="Output 2 6 10 2 4" xfId="37436" xr:uid="{00000000-0005-0000-0000-00007D910000}"/>
    <cellStyle name="Output 2 6 10 2 5" xfId="37437" xr:uid="{00000000-0005-0000-0000-00007E910000}"/>
    <cellStyle name="Output 2 6 10 2 6" xfId="37438" xr:uid="{00000000-0005-0000-0000-00007F910000}"/>
    <cellStyle name="Output 2 6 10 2 7" xfId="37439" xr:uid="{00000000-0005-0000-0000-000080910000}"/>
    <cellStyle name="Output 2 6 10 3" xfId="37440" xr:uid="{00000000-0005-0000-0000-000081910000}"/>
    <cellStyle name="Output 2 6 10 4" xfId="37441" xr:uid="{00000000-0005-0000-0000-000082910000}"/>
    <cellStyle name="Output 2 6 10 5" xfId="37442" xr:uid="{00000000-0005-0000-0000-000083910000}"/>
    <cellStyle name="Output 2 6 11" xfId="37443" xr:uid="{00000000-0005-0000-0000-000084910000}"/>
    <cellStyle name="Output 2 6 11 2" xfId="37444" xr:uid="{00000000-0005-0000-0000-000085910000}"/>
    <cellStyle name="Output 2 6 11 2 2" xfId="37445" xr:uid="{00000000-0005-0000-0000-000086910000}"/>
    <cellStyle name="Output 2 6 11 2 3" xfId="37446" xr:uid="{00000000-0005-0000-0000-000087910000}"/>
    <cellStyle name="Output 2 6 11 2 4" xfId="37447" xr:uid="{00000000-0005-0000-0000-000088910000}"/>
    <cellStyle name="Output 2 6 11 2 5" xfId="37448" xr:uid="{00000000-0005-0000-0000-000089910000}"/>
    <cellStyle name="Output 2 6 11 2 6" xfId="37449" xr:uid="{00000000-0005-0000-0000-00008A910000}"/>
    <cellStyle name="Output 2 6 11 2 7" xfId="37450" xr:uid="{00000000-0005-0000-0000-00008B910000}"/>
    <cellStyle name="Output 2 6 11 3" xfId="37451" xr:uid="{00000000-0005-0000-0000-00008C910000}"/>
    <cellStyle name="Output 2 6 11 4" xfId="37452" xr:uid="{00000000-0005-0000-0000-00008D910000}"/>
    <cellStyle name="Output 2 6 11 5" xfId="37453" xr:uid="{00000000-0005-0000-0000-00008E910000}"/>
    <cellStyle name="Output 2 6 12" xfId="37454" xr:uid="{00000000-0005-0000-0000-00008F910000}"/>
    <cellStyle name="Output 2 6 12 2" xfId="37455" xr:uid="{00000000-0005-0000-0000-000090910000}"/>
    <cellStyle name="Output 2 6 12 3" xfId="37456" xr:uid="{00000000-0005-0000-0000-000091910000}"/>
    <cellStyle name="Output 2 6 12 4" xfId="37457" xr:uid="{00000000-0005-0000-0000-000092910000}"/>
    <cellStyle name="Output 2 6 12 5" xfId="37458" xr:uid="{00000000-0005-0000-0000-000093910000}"/>
    <cellStyle name="Output 2 6 12 6" xfId="37459" xr:uid="{00000000-0005-0000-0000-000094910000}"/>
    <cellStyle name="Output 2 6 12 7" xfId="37460" xr:uid="{00000000-0005-0000-0000-000095910000}"/>
    <cellStyle name="Output 2 6 12 8" xfId="37461" xr:uid="{00000000-0005-0000-0000-000096910000}"/>
    <cellStyle name="Output 2 6 13" xfId="37462" xr:uid="{00000000-0005-0000-0000-000097910000}"/>
    <cellStyle name="Output 2 6 13 2" xfId="37463" xr:uid="{00000000-0005-0000-0000-000098910000}"/>
    <cellStyle name="Output 2 6 13 3" xfId="37464" xr:uid="{00000000-0005-0000-0000-000099910000}"/>
    <cellStyle name="Output 2 6 13 4" xfId="37465" xr:uid="{00000000-0005-0000-0000-00009A910000}"/>
    <cellStyle name="Output 2 6 13 5" xfId="37466" xr:uid="{00000000-0005-0000-0000-00009B910000}"/>
    <cellStyle name="Output 2 6 13 6" xfId="37467" xr:uid="{00000000-0005-0000-0000-00009C910000}"/>
    <cellStyle name="Output 2 6 13 7" xfId="37468" xr:uid="{00000000-0005-0000-0000-00009D910000}"/>
    <cellStyle name="Output 2 6 14" xfId="37469" xr:uid="{00000000-0005-0000-0000-00009E910000}"/>
    <cellStyle name="Output 2 6 14 2" xfId="37470" xr:uid="{00000000-0005-0000-0000-00009F910000}"/>
    <cellStyle name="Output 2 6 14 3" xfId="37471" xr:uid="{00000000-0005-0000-0000-0000A0910000}"/>
    <cellStyle name="Output 2 6 14 4" xfId="37472" xr:uid="{00000000-0005-0000-0000-0000A1910000}"/>
    <cellStyle name="Output 2 6 14 5" xfId="37473" xr:uid="{00000000-0005-0000-0000-0000A2910000}"/>
    <cellStyle name="Output 2 6 15" xfId="37474" xr:uid="{00000000-0005-0000-0000-0000A3910000}"/>
    <cellStyle name="Output 2 6 15 2" xfId="37475" xr:uid="{00000000-0005-0000-0000-0000A4910000}"/>
    <cellStyle name="Output 2 6 15 3" xfId="37476" xr:uid="{00000000-0005-0000-0000-0000A5910000}"/>
    <cellStyle name="Output 2 6 15 4" xfId="37477" xr:uid="{00000000-0005-0000-0000-0000A6910000}"/>
    <cellStyle name="Output 2 6 15 5" xfId="37478" xr:uid="{00000000-0005-0000-0000-0000A7910000}"/>
    <cellStyle name="Output 2 6 16" xfId="37479" xr:uid="{00000000-0005-0000-0000-0000A8910000}"/>
    <cellStyle name="Output 2 6 16 2" xfId="37480" xr:uid="{00000000-0005-0000-0000-0000A9910000}"/>
    <cellStyle name="Output 2 6 16 3" xfId="37481" xr:uid="{00000000-0005-0000-0000-0000AA910000}"/>
    <cellStyle name="Output 2 6 16 4" xfId="37482" xr:uid="{00000000-0005-0000-0000-0000AB910000}"/>
    <cellStyle name="Output 2 6 16 5" xfId="37483" xr:uid="{00000000-0005-0000-0000-0000AC910000}"/>
    <cellStyle name="Output 2 6 17" xfId="37484" xr:uid="{00000000-0005-0000-0000-0000AD910000}"/>
    <cellStyle name="Output 2 6 17 2" xfId="37485" xr:uid="{00000000-0005-0000-0000-0000AE910000}"/>
    <cellStyle name="Output 2 6 17 3" xfId="37486" xr:uid="{00000000-0005-0000-0000-0000AF910000}"/>
    <cellStyle name="Output 2 6 17 4" xfId="37487" xr:uid="{00000000-0005-0000-0000-0000B0910000}"/>
    <cellStyle name="Output 2 6 17 5" xfId="37488" xr:uid="{00000000-0005-0000-0000-0000B1910000}"/>
    <cellStyle name="Output 2 6 18" xfId="37489" xr:uid="{00000000-0005-0000-0000-0000B2910000}"/>
    <cellStyle name="Output 2 6 18 2" xfId="37490" xr:uid="{00000000-0005-0000-0000-0000B3910000}"/>
    <cellStyle name="Output 2 6 18 3" xfId="37491" xr:uid="{00000000-0005-0000-0000-0000B4910000}"/>
    <cellStyle name="Output 2 6 18 4" xfId="37492" xr:uid="{00000000-0005-0000-0000-0000B5910000}"/>
    <cellStyle name="Output 2 6 18 5" xfId="37493" xr:uid="{00000000-0005-0000-0000-0000B6910000}"/>
    <cellStyle name="Output 2 6 19" xfId="37494" xr:uid="{00000000-0005-0000-0000-0000B7910000}"/>
    <cellStyle name="Output 2 6 19 2" xfId="37495" xr:uid="{00000000-0005-0000-0000-0000B8910000}"/>
    <cellStyle name="Output 2 6 19 3" xfId="37496" xr:uid="{00000000-0005-0000-0000-0000B9910000}"/>
    <cellStyle name="Output 2 6 19 4" xfId="37497" xr:uid="{00000000-0005-0000-0000-0000BA910000}"/>
    <cellStyle name="Output 2 6 19 5" xfId="37498" xr:uid="{00000000-0005-0000-0000-0000BB910000}"/>
    <cellStyle name="Output 2 6 2" xfId="37499" xr:uid="{00000000-0005-0000-0000-0000BC910000}"/>
    <cellStyle name="Output 2 6 2 10" xfId="37500" xr:uid="{00000000-0005-0000-0000-0000BD910000}"/>
    <cellStyle name="Output 2 6 2 10 2" xfId="37501" xr:uid="{00000000-0005-0000-0000-0000BE910000}"/>
    <cellStyle name="Output 2 6 2 10 3" xfId="37502" xr:uid="{00000000-0005-0000-0000-0000BF910000}"/>
    <cellStyle name="Output 2 6 2 10 4" xfId="37503" xr:uid="{00000000-0005-0000-0000-0000C0910000}"/>
    <cellStyle name="Output 2 6 2 10 5" xfId="37504" xr:uid="{00000000-0005-0000-0000-0000C1910000}"/>
    <cellStyle name="Output 2 6 2 10 6" xfId="37505" xr:uid="{00000000-0005-0000-0000-0000C2910000}"/>
    <cellStyle name="Output 2 6 2 10 7" xfId="37506" xr:uid="{00000000-0005-0000-0000-0000C3910000}"/>
    <cellStyle name="Output 2 6 2 10 8" xfId="37507" xr:uid="{00000000-0005-0000-0000-0000C4910000}"/>
    <cellStyle name="Output 2 6 2 11" xfId="37508" xr:uid="{00000000-0005-0000-0000-0000C5910000}"/>
    <cellStyle name="Output 2 6 2 11 2" xfId="37509" xr:uid="{00000000-0005-0000-0000-0000C6910000}"/>
    <cellStyle name="Output 2 6 2 11 3" xfId="37510" xr:uid="{00000000-0005-0000-0000-0000C7910000}"/>
    <cellStyle name="Output 2 6 2 11 4" xfId="37511" xr:uid="{00000000-0005-0000-0000-0000C8910000}"/>
    <cellStyle name="Output 2 6 2 11 5" xfId="37512" xr:uid="{00000000-0005-0000-0000-0000C9910000}"/>
    <cellStyle name="Output 2 6 2 11 6" xfId="37513" xr:uid="{00000000-0005-0000-0000-0000CA910000}"/>
    <cellStyle name="Output 2 6 2 11 7" xfId="37514" xr:uid="{00000000-0005-0000-0000-0000CB910000}"/>
    <cellStyle name="Output 2 6 2 12" xfId="37515" xr:uid="{00000000-0005-0000-0000-0000CC910000}"/>
    <cellStyle name="Output 2 6 2 12 2" xfId="37516" xr:uid="{00000000-0005-0000-0000-0000CD910000}"/>
    <cellStyle name="Output 2 6 2 12 3" xfId="37517" xr:uid="{00000000-0005-0000-0000-0000CE910000}"/>
    <cellStyle name="Output 2 6 2 12 4" xfId="37518" xr:uid="{00000000-0005-0000-0000-0000CF910000}"/>
    <cellStyle name="Output 2 6 2 12 5" xfId="37519" xr:uid="{00000000-0005-0000-0000-0000D0910000}"/>
    <cellStyle name="Output 2 6 2 13" xfId="37520" xr:uid="{00000000-0005-0000-0000-0000D1910000}"/>
    <cellStyle name="Output 2 6 2 13 2" xfId="37521" xr:uid="{00000000-0005-0000-0000-0000D2910000}"/>
    <cellStyle name="Output 2 6 2 13 3" xfId="37522" xr:uid="{00000000-0005-0000-0000-0000D3910000}"/>
    <cellStyle name="Output 2 6 2 13 4" xfId="37523" xr:uid="{00000000-0005-0000-0000-0000D4910000}"/>
    <cellStyle name="Output 2 6 2 13 5" xfId="37524" xr:uid="{00000000-0005-0000-0000-0000D5910000}"/>
    <cellStyle name="Output 2 6 2 14" xfId="37525" xr:uid="{00000000-0005-0000-0000-0000D6910000}"/>
    <cellStyle name="Output 2 6 2 14 2" xfId="37526" xr:uid="{00000000-0005-0000-0000-0000D7910000}"/>
    <cellStyle name="Output 2 6 2 14 3" xfId="37527" xr:uid="{00000000-0005-0000-0000-0000D8910000}"/>
    <cellStyle name="Output 2 6 2 14 4" xfId="37528" xr:uid="{00000000-0005-0000-0000-0000D9910000}"/>
    <cellStyle name="Output 2 6 2 14 5" xfId="37529" xr:uid="{00000000-0005-0000-0000-0000DA910000}"/>
    <cellStyle name="Output 2 6 2 15" xfId="37530" xr:uid="{00000000-0005-0000-0000-0000DB910000}"/>
    <cellStyle name="Output 2 6 2 15 2" xfId="37531" xr:uid="{00000000-0005-0000-0000-0000DC910000}"/>
    <cellStyle name="Output 2 6 2 15 3" xfId="37532" xr:uid="{00000000-0005-0000-0000-0000DD910000}"/>
    <cellStyle name="Output 2 6 2 15 4" xfId="37533" xr:uid="{00000000-0005-0000-0000-0000DE910000}"/>
    <cellStyle name="Output 2 6 2 15 5" xfId="37534" xr:uid="{00000000-0005-0000-0000-0000DF910000}"/>
    <cellStyle name="Output 2 6 2 16" xfId="37535" xr:uid="{00000000-0005-0000-0000-0000E0910000}"/>
    <cellStyle name="Output 2 6 2 16 2" xfId="37536" xr:uid="{00000000-0005-0000-0000-0000E1910000}"/>
    <cellStyle name="Output 2 6 2 16 3" xfId="37537" xr:uid="{00000000-0005-0000-0000-0000E2910000}"/>
    <cellStyle name="Output 2 6 2 16 4" xfId="37538" xr:uid="{00000000-0005-0000-0000-0000E3910000}"/>
    <cellStyle name="Output 2 6 2 16 5" xfId="37539" xr:uid="{00000000-0005-0000-0000-0000E4910000}"/>
    <cellStyle name="Output 2 6 2 17" xfId="37540" xr:uid="{00000000-0005-0000-0000-0000E5910000}"/>
    <cellStyle name="Output 2 6 2 17 2" xfId="37541" xr:uid="{00000000-0005-0000-0000-0000E6910000}"/>
    <cellStyle name="Output 2 6 2 17 3" xfId="37542" xr:uid="{00000000-0005-0000-0000-0000E7910000}"/>
    <cellStyle name="Output 2 6 2 17 4" xfId="37543" xr:uid="{00000000-0005-0000-0000-0000E8910000}"/>
    <cellStyle name="Output 2 6 2 17 5" xfId="37544" xr:uid="{00000000-0005-0000-0000-0000E9910000}"/>
    <cellStyle name="Output 2 6 2 18" xfId="37545" xr:uid="{00000000-0005-0000-0000-0000EA910000}"/>
    <cellStyle name="Output 2 6 2 2" xfId="37546" xr:uid="{00000000-0005-0000-0000-0000EB910000}"/>
    <cellStyle name="Output 2 6 2 2 10" xfId="37547" xr:uid="{00000000-0005-0000-0000-0000EC910000}"/>
    <cellStyle name="Output 2 6 2 2 10 2" xfId="37548" xr:uid="{00000000-0005-0000-0000-0000ED910000}"/>
    <cellStyle name="Output 2 6 2 2 10 3" xfId="37549" xr:uid="{00000000-0005-0000-0000-0000EE910000}"/>
    <cellStyle name="Output 2 6 2 2 10 4" xfId="37550" xr:uid="{00000000-0005-0000-0000-0000EF910000}"/>
    <cellStyle name="Output 2 6 2 2 10 5" xfId="37551" xr:uid="{00000000-0005-0000-0000-0000F0910000}"/>
    <cellStyle name="Output 2 6 2 2 11" xfId="37552" xr:uid="{00000000-0005-0000-0000-0000F1910000}"/>
    <cellStyle name="Output 2 6 2 2 11 2" xfId="37553" xr:uid="{00000000-0005-0000-0000-0000F2910000}"/>
    <cellStyle name="Output 2 6 2 2 11 3" xfId="37554" xr:uid="{00000000-0005-0000-0000-0000F3910000}"/>
    <cellStyle name="Output 2 6 2 2 11 4" xfId="37555" xr:uid="{00000000-0005-0000-0000-0000F4910000}"/>
    <cellStyle name="Output 2 6 2 2 11 5" xfId="37556" xr:uid="{00000000-0005-0000-0000-0000F5910000}"/>
    <cellStyle name="Output 2 6 2 2 12" xfId="37557" xr:uid="{00000000-0005-0000-0000-0000F6910000}"/>
    <cellStyle name="Output 2 6 2 2 12 2" xfId="37558" xr:uid="{00000000-0005-0000-0000-0000F7910000}"/>
    <cellStyle name="Output 2 6 2 2 12 3" xfId="37559" xr:uid="{00000000-0005-0000-0000-0000F8910000}"/>
    <cellStyle name="Output 2 6 2 2 12 4" xfId="37560" xr:uid="{00000000-0005-0000-0000-0000F9910000}"/>
    <cellStyle name="Output 2 6 2 2 12 5" xfId="37561" xr:uid="{00000000-0005-0000-0000-0000FA910000}"/>
    <cellStyle name="Output 2 6 2 2 13" xfId="37562" xr:uid="{00000000-0005-0000-0000-0000FB910000}"/>
    <cellStyle name="Output 2 6 2 2 13 2" xfId="37563" xr:uid="{00000000-0005-0000-0000-0000FC910000}"/>
    <cellStyle name="Output 2 6 2 2 13 3" xfId="37564" xr:uid="{00000000-0005-0000-0000-0000FD910000}"/>
    <cellStyle name="Output 2 6 2 2 13 4" xfId="37565" xr:uid="{00000000-0005-0000-0000-0000FE910000}"/>
    <cellStyle name="Output 2 6 2 2 13 5" xfId="37566" xr:uid="{00000000-0005-0000-0000-0000FF910000}"/>
    <cellStyle name="Output 2 6 2 2 14" xfId="37567" xr:uid="{00000000-0005-0000-0000-000000920000}"/>
    <cellStyle name="Output 2 6 2 2 14 2" xfId="37568" xr:uid="{00000000-0005-0000-0000-000001920000}"/>
    <cellStyle name="Output 2 6 2 2 14 3" xfId="37569" xr:uid="{00000000-0005-0000-0000-000002920000}"/>
    <cellStyle name="Output 2 6 2 2 14 4" xfId="37570" xr:uid="{00000000-0005-0000-0000-000003920000}"/>
    <cellStyle name="Output 2 6 2 2 14 5" xfId="37571" xr:uid="{00000000-0005-0000-0000-000004920000}"/>
    <cellStyle name="Output 2 6 2 2 15" xfId="37572" xr:uid="{00000000-0005-0000-0000-000005920000}"/>
    <cellStyle name="Output 2 6 2 2 15 2" xfId="37573" xr:uid="{00000000-0005-0000-0000-000006920000}"/>
    <cellStyle name="Output 2 6 2 2 15 3" xfId="37574" xr:uid="{00000000-0005-0000-0000-000007920000}"/>
    <cellStyle name="Output 2 6 2 2 15 4" xfId="37575" xr:uid="{00000000-0005-0000-0000-000008920000}"/>
    <cellStyle name="Output 2 6 2 2 15 5" xfId="37576" xr:uid="{00000000-0005-0000-0000-000009920000}"/>
    <cellStyle name="Output 2 6 2 2 16" xfId="37577" xr:uid="{00000000-0005-0000-0000-00000A920000}"/>
    <cellStyle name="Output 2 6 2 2 16 2" xfId="37578" xr:uid="{00000000-0005-0000-0000-00000B920000}"/>
    <cellStyle name="Output 2 6 2 2 16 3" xfId="37579" xr:uid="{00000000-0005-0000-0000-00000C920000}"/>
    <cellStyle name="Output 2 6 2 2 16 4" xfId="37580" xr:uid="{00000000-0005-0000-0000-00000D920000}"/>
    <cellStyle name="Output 2 6 2 2 16 5" xfId="37581" xr:uid="{00000000-0005-0000-0000-00000E920000}"/>
    <cellStyle name="Output 2 6 2 2 17" xfId="37582" xr:uid="{00000000-0005-0000-0000-00000F920000}"/>
    <cellStyle name="Output 2 6 2 2 17 2" xfId="37583" xr:uid="{00000000-0005-0000-0000-000010920000}"/>
    <cellStyle name="Output 2 6 2 2 17 3" xfId="37584" xr:uid="{00000000-0005-0000-0000-000011920000}"/>
    <cellStyle name="Output 2 6 2 2 17 4" xfId="37585" xr:uid="{00000000-0005-0000-0000-000012920000}"/>
    <cellStyle name="Output 2 6 2 2 17 5" xfId="37586" xr:uid="{00000000-0005-0000-0000-000013920000}"/>
    <cellStyle name="Output 2 6 2 2 18" xfId="37587" xr:uid="{00000000-0005-0000-0000-000014920000}"/>
    <cellStyle name="Output 2 6 2 2 18 2" xfId="37588" xr:uid="{00000000-0005-0000-0000-000015920000}"/>
    <cellStyle name="Output 2 6 2 2 18 3" xfId="37589" xr:uid="{00000000-0005-0000-0000-000016920000}"/>
    <cellStyle name="Output 2 6 2 2 18 4" xfId="37590" xr:uid="{00000000-0005-0000-0000-000017920000}"/>
    <cellStyle name="Output 2 6 2 2 18 5" xfId="37591" xr:uid="{00000000-0005-0000-0000-000018920000}"/>
    <cellStyle name="Output 2 6 2 2 19" xfId="37592" xr:uid="{00000000-0005-0000-0000-000019920000}"/>
    <cellStyle name="Output 2 6 2 2 2" xfId="37593" xr:uid="{00000000-0005-0000-0000-00001A920000}"/>
    <cellStyle name="Output 2 6 2 2 2 10" xfId="37594" xr:uid="{00000000-0005-0000-0000-00001B920000}"/>
    <cellStyle name="Output 2 6 2 2 2 10 2" xfId="37595" xr:uid="{00000000-0005-0000-0000-00001C920000}"/>
    <cellStyle name="Output 2 6 2 2 2 10 3" xfId="37596" xr:uid="{00000000-0005-0000-0000-00001D920000}"/>
    <cellStyle name="Output 2 6 2 2 2 10 4" xfId="37597" xr:uid="{00000000-0005-0000-0000-00001E920000}"/>
    <cellStyle name="Output 2 6 2 2 2 10 5" xfId="37598" xr:uid="{00000000-0005-0000-0000-00001F920000}"/>
    <cellStyle name="Output 2 6 2 2 2 11" xfId="37599" xr:uid="{00000000-0005-0000-0000-000020920000}"/>
    <cellStyle name="Output 2 6 2 2 2 11 2" xfId="37600" xr:uid="{00000000-0005-0000-0000-000021920000}"/>
    <cellStyle name="Output 2 6 2 2 2 11 3" xfId="37601" xr:uid="{00000000-0005-0000-0000-000022920000}"/>
    <cellStyle name="Output 2 6 2 2 2 11 4" xfId="37602" xr:uid="{00000000-0005-0000-0000-000023920000}"/>
    <cellStyle name="Output 2 6 2 2 2 11 5" xfId="37603" xr:uid="{00000000-0005-0000-0000-000024920000}"/>
    <cellStyle name="Output 2 6 2 2 2 12" xfId="37604" xr:uid="{00000000-0005-0000-0000-000025920000}"/>
    <cellStyle name="Output 2 6 2 2 2 12 2" xfId="37605" xr:uid="{00000000-0005-0000-0000-000026920000}"/>
    <cellStyle name="Output 2 6 2 2 2 12 3" xfId="37606" xr:uid="{00000000-0005-0000-0000-000027920000}"/>
    <cellStyle name="Output 2 6 2 2 2 12 4" xfId="37607" xr:uid="{00000000-0005-0000-0000-000028920000}"/>
    <cellStyle name="Output 2 6 2 2 2 12 5" xfId="37608" xr:uid="{00000000-0005-0000-0000-000029920000}"/>
    <cellStyle name="Output 2 6 2 2 2 13" xfId="37609" xr:uid="{00000000-0005-0000-0000-00002A920000}"/>
    <cellStyle name="Output 2 6 2 2 2 13 2" xfId="37610" xr:uid="{00000000-0005-0000-0000-00002B920000}"/>
    <cellStyle name="Output 2 6 2 2 2 13 3" xfId="37611" xr:uid="{00000000-0005-0000-0000-00002C920000}"/>
    <cellStyle name="Output 2 6 2 2 2 13 4" xfId="37612" xr:uid="{00000000-0005-0000-0000-00002D920000}"/>
    <cellStyle name="Output 2 6 2 2 2 13 5" xfId="37613" xr:uid="{00000000-0005-0000-0000-00002E920000}"/>
    <cellStyle name="Output 2 6 2 2 2 14" xfId="37614" xr:uid="{00000000-0005-0000-0000-00002F920000}"/>
    <cellStyle name="Output 2 6 2 2 2 14 2" xfId="37615" xr:uid="{00000000-0005-0000-0000-000030920000}"/>
    <cellStyle name="Output 2 6 2 2 2 14 3" xfId="37616" xr:uid="{00000000-0005-0000-0000-000031920000}"/>
    <cellStyle name="Output 2 6 2 2 2 14 4" xfId="37617" xr:uid="{00000000-0005-0000-0000-000032920000}"/>
    <cellStyle name="Output 2 6 2 2 2 14 5" xfId="37618" xr:uid="{00000000-0005-0000-0000-000033920000}"/>
    <cellStyle name="Output 2 6 2 2 2 15" xfId="37619" xr:uid="{00000000-0005-0000-0000-000034920000}"/>
    <cellStyle name="Output 2 6 2 2 2 15 2" xfId="37620" xr:uid="{00000000-0005-0000-0000-000035920000}"/>
    <cellStyle name="Output 2 6 2 2 2 15 3" xfId="37621" xr:uid="{00000000-0005-0000-0000-000036920000}"/>
    <cellStyle name="Output 2 6 2 2 2 15 4" xfId="37622" xr:uid="{00000000-0005-0000-0000-000037920000}"/>
    <cellStyle name="Output 2 6 2 2 2 15 5" xfId="37623" xr:uid="{00000000-0005-0000-0000-000038920000}"/>
    <cellStyle name="Output 2 6 2 2 2 16" xfId="37624" xr:uid="{00000000-0005-0000-0000-000039920000}"/>
    <cellStyle name="Output 2 6 2 2 2 16 2" xfId="37625" xr:uid="{00000000-0005-0000-0000-00003A920000}"/>
    <cellStyle name="Output 2 6 2 2 2 16 3" xfId="37626" xr:uid="{00000000-0005-0000-0000-00003B920000}"/>
    <cellStyle name="Output 2 6 2 2 2 16 4" xfId="37627" xr:uid="{00000000-0005-0000-0000-00003C920000}"/>
    <cellStyle name="Output 2 6 2 2 2 16 5" xfId="37628" xr:uid="{00000000-0005-0000-0000-00003D920000}"/>
    <cellStyle name="Output 2 6 2 2 2 17" xfId="37629" xr:uid="{00000000-0005-0000-0000-00003E920000}"/>
    <cellStyle name="Output 2 6 2 2 2 17 2" xfId="37630" xr:uid="{00000000-0005-0000-0000-00003F920000}"/>
    <cellStyle name="Output 2 6 2 2 2 17 3" xfId="37631" xr:uid="{00000000-0005-0000-0000-000040920000}"/>
    <cellStyle name="Output 2 6 2 2 2 17 4" xfId="37632" xr:uid="{00000000-0005-0000-0000-000041920000}"/>
    <cellStyle name="Output 2 6 2 2 2 17 5" xfId="37633" xr:uid="{00000000-0005-0000-0000-000042920000}"/>
    <cellStyle name="Output 2 6 2 2 2 18" xfId="37634" xr:uid="{00000000-0005-0000-0000-000043920000}"/>
    <cellStyle name="Output 2 6 2 2 2 18 2" xfId="37635" xr:uid="{00000000-0005-0000-0000-000044920000}"/>
    <cellStyle name="Output 2 6 2 2 2 18 3" xfId="37636" xr:uid="{00000000-0005-0000-0000-000045920000}"/>
    <cellStyle name="Output 2 6 2 2 2 18 4" xfId="37637" xr:uid="{00000000-0005-0000-0000-000046920000}"/>
    <cellStyle name="Output 2 6 2 2 2 18 5" xfId="37638" xr:uid="{00000000-0005-0000-0000-000047920000}"/>
    <cellStyle name="Output 2 6 2 2 2 19" xfId="37639" xr:uid="{00000000-0005-0000-0000-000048920000}"/>
    <cellStyle name="Output 2 6 2 2 2 2" xfId="37640" xr:uid="{00000000-0005-0000-0000-000049920000}"/>
    <cellStyle name="Output 2 6 2 2 2 2 2" xfId="37641" xr:uid="{00000000-0005-0000-0000-00004A920000}"/>
    <cellStyle name="Output 2 6 2 2 2 2 2 2" xfId="37642" xr:uid="{00000000-0005-0000-0000-00004B920000}"/>
    <cellStyle name="Output 2 6 2 2 2 2 2 3" xfId="37643" xr:uid="{00000000-0005-0000-0000-00004C920000}"/>
    <cellStyle name="Output 2 6 2 2 2 2 2 4" xfId="37644" xr:uid="{00000000-0005-0000-0000-00004D920000}"/>
    <cellStyle name="Output 2 6 2 2 2 2 2 5" xfId="37645" xr:uid="{00000000-0005-0000-0000-00004E920000}"/>
    <cellStyle name="Output 2 6 2 2 2 2 2 6" xfId="37646" xr:uid="{00000000-0005-0000-0000-00004F920000}"/>
    <cellStyle name="Output 2 6 2 2 2 2 2 7" xfId="37647" xr:uid="{00000000-0005-0000-0000-000050920000}"/>
    <cellStyle name="Output 2 6 2 2 2 2 3" xfId="37648" xr:uid="{00000000-0005-0000-0000-000051920000}"/>
    <cellStyle name="Output 2 6 2 2 2 2 4" xfId="37649" xr:uid="{00000000-0005-0000-0000-000052920000}"/>
    <cellStyle name="Output 2 6 2 2 2 2 5" xfId="37650" xr:uid="{00000000-0005-0000-0000-000053920000}"/>
    <cellStyle name="Output 2 6 2 2 2 3" xfId="37651" xr:uid="{00000000-0005-0000-0000-000054920000}"/>
    <cellStyle name="Output 2 6 2 2 2 3 2" xfId="37652" xr:uid="{00000000-0005-0000-0000-000055920000}"/>
    <cellStyle name="Output 2 6 2 2 2 3 2 2" xfId="37653" xr:uid="{00000000-0005-0000-0000-000056920000}"/>
    <cellStyle name="Output 2 6 2 2 2 3 2 3" xfId="37654" xr:uid="{00000000-0005-0000-0000-000057920000}"/>
    <cellStyle name="Output 2 6 2 2 2 3 2 4" xfId="37655" xr:uid="{00000000-0005-0000-0000-000058920000}"/>
    <cellStyle name="Output 2 6 2 2 2 3 2 5" xfId="37656" xr:uid="{00000000-0005-0000-0000-000059920000}"/>
    <cellStyle name="Output 2 6 2 2 2 3 2 6" xfId="37657" xr:uid="{00000000-0005-0000-0000-00005A920000}"/>
    <cellStyle name="Output 2 6 2 2 2 3 2 7" xfId="37658" xr:uid="{00000000-0005-0000-0000-00005B920000}"/>
    <cellStyle name="Output 2 6 2 2 2 3 3" xfId="37659" xr:uid="{00000000-0005-0000-0000-00005C920000}"/>
    <cellStyle name="Output 2 6 2 2 2 3 4" xfId="37660" xr:uid="{00000000-0005-0000-0000-00005D920000}"/>
    <cellStyle name="Output 2 6 2 2 2 3 5" xfId="37661" xr:uid="{00000000-0005-0000-0000-00005E920000}"/>
    <cellStyle name="Output 2 6 2 2 2 4" xfId="37662" xr:uid="{00000000-0005-0000-0000-00005F920000}"/>
    <cellStyle name="Output 2 6 2 2 2 4 2" xfId="37663" xr:uid="{00000000-0005-0000-0000-000060920000}"/>
    <cellStyle name="Output 2 6 2 2 2 4 2 2" xfId="37664" xr:uid="{00000000-0005-0000-0000-000061920000}"/>
    <cellStyle name="Output 2 6 2 2 2 4 2 3" xfId="37665" xr:uid="{00000000-0005-0000-0000-000062920000}"/>
    <cellStyle name="Output 2 6 2 2 2 4 2 4" xfId="37666" xr:uid="{00000000-0005-0000-0000-000063920000}"/>
    <cellStyle name="Output 2 6 2 2 2 4 2 5" xfId="37667" xr:uid="{00000000-0005-0000-0000-000064920000}"/>
    <cellStyle name="Output 2 6 2 2 2 4 2 6" xfId="37668" xr:uid="{00000000-0005-0000-0000-000065920000}"/>
    <cellStyle name="Output 2 6 2 2 2 4 2 7" xfId="37669" xr:uid="{00000000-0005-0000-0000-000066920000}"/>
    <cellStyle name="Output 2 6 2 2 2 4 3" xfId="37670" xr:uid="{00000000-0005-0000-0000-000067920000}"/>
    <cellStyle name="Output 2 6 2 2 2 4 4" xfId="37671" xr:uid="{00000000-0005-0000-0000-000068920000}"/>
    <cellStyle name="Output 2 6 2 2 2 4 5" xfId="37672" xr:uid="{00000000-0005-0000-0000-000069920000}"/>
    <cellStyle name="Output 2 6 2 2 2 5" xfId="37673" xr:uid="{00000000-0005-0000-0000-00006A920000}"/>
    <cellStyle name="Output 2 6 2 2 2 5 2" xfId="37674" xr:uid="{00000000-0005-0000-0000-00006B920000}"/>
    <cellStyle name="Output 2 6 2 2 2 5 3" xfId="37675" xr:uid="{00000000-0005-0000-0000-00006C920000}"/>
    <cellStyle name="Output 2 6 2 2 2 5 4" xfId="37676" xr:uid="{00000000-0005-0000-0000-00006D920000}"/>
    <cellStyle name="Output 2 6 2 2 2 5 5" xfId="37677" xr:uid="{00000000-0005-0000-0000-00006E920000}"/>
    <cellStyle name="Output 2 6 2 2 2 5 6" xfId="37678" xr:uid="{00000000-0005-0000-0000-00006F920000}"/>
    <cellStyle name="Output 2 6 2 2 2 5 7" xfId="37679" xr:uid="{00000000-0005-0000-0000-000070920000}"/>
    <cellStyle name="Output 2 6 2 2 2 5 8" xfId="37680" xr:uid="{00000000-0005-0000-0000-000071920000}"/>
    <cellStyle name="Output 2 6 2 2 2 6" xfId="37681" xr:uid="{00000000-0005-0000-0000-000072920000}"/>
    <cellStyle name="Output 2 6 2 2 2 6 2" xfId="37682" xr:uid="{00000000-0005-0000-0000-000073920000}"/>
    <cellStyle name="Output 2 6 2 2 2 6 3" xfId="37683" xr:uid="{00000000-0005-0000-0000-000074920000}"/>
    <cellStyle name="Output 2 6 2 2 2 6 4" xfId="37684" xr:uid="{00000000-0005-0000-0000-000075920000}"/>
    <cellStyle name="Output 2 6 2 2 2 6 5" xfId="37685" xr:uid="{00000000-0005-0000-0000-000076920000}"/>
    <cellStyle name="Output 2 6 2 2 2 6 6" xfId="37686" xr:uid="{00000000-0005-0000-0000-000077920000}"/>
    <cellStyle name="Output 2 6 2 2 2 6 7" xfId="37687" xr:uid="{00000000-0005-0000-0000-000078920000}"/>
    <cellStyle name="Output 2 6 2 2 2 7" xfId="37688" xr:uid="{00000000-0005-0000-0000-000079920000}"/>
    <cellStyle name="Output 2 6 2 2 2 7 2" xfId="37689" xr:uid="{00000000-0005-0000-0000-00007A920000}"/>
    <cellStyle name="Output 2 6 2 2 2 7 3" xfId="37690" xr:uid="{00000000-0005-0000-0000-00007B920000}"/>
    <cellStyle name="Output 2 6 2 2 2 7 4" xfId="37691" xr:uid="{00000000-0005-0000-0000-00007C920000}"/>
    <cellStyle name="Output 2 6 2 2 2 7 5" xfId="37692" xr:uid="{00000000-0005-0000-0000-00007D920000}"/>
    <cellStyle name="Output 2 6 2 2 2 8" xfId="37693" xr:uid="{00000000-0005-0000-0000-00007E920000}"/>
    <cellStyle name="Output 2 6 2 2 2 8 2" xfId="37694" xr:uid="{00000000-0005-0000-0000-00007F920000}"/>
    <cellStyle name="Output 2 6 2 2 2 8 3" xfId="37695" xr:uid="{00000000-0005-0000-0000-000080920000}"/>
    <cellStyle name="Output 2 6 2 2 2 8 4" xfId="37696" xr:uid="{00000000-0005-0000-0000-000081920000}"/>
    <cellStyle name="Output 2 6 2 2 2 8 5" xfId="37697" xr:uid="{00000000-0005-0000-0000-000082920000}"/>
    <cellStyle name="Output 2 6 2 2 2 9" xfId="37698" xr:uid="{00000000-0005-0000-0000-000083920000}"/>
    <cellStyle name="Output 2 6 2 2 2 9 2" xfId="37699" xr:uid="{00000000-0005-0000-0000-000084920000}"/>
    <cellStyle name="Output 2 6 2 2 2 9 3" xfId="37700" xr:uid="{00000000-0005-0000-0000-000085920000}"/>
    <cellStyle name="Output 2 6 2 2 2 9 4" xfId="37701" xr:uid="{00000000-0005-0000-0000-000086920000}"/>
    <cellStyle name="Output 2 6 2 2 2 9 5" xfId="37702" xr:uid="{00000000-0005-0000-0000-000087920000}"/>
    <cellStyle name="Output 2 6 2 2 3" xfId="37703" xr:uid="{00000000-0005-0000-0000-000088920000}"/>
    <cellStyle name="Output 2 6 2 2 3 10" xfId="37704" xr:uid="{00000000-0005-0000-0000-000089920000}"/>
    <cellStyle name="Output 2 6 2 2 3 2" xfId="37705" xr:uid="{00000000-0005-0000-0000-00008A920000}"/>
    <cellStyle name="Output 2 6 2 2 3 2 2" xfId="37706" xr:uid="{00000000-0005-0000-0000-00008B920000}"/>
    <cellStyle name="Output 2 6 2 2 3 2 2 2" xfId="37707" xr:uid="{00000000-0005-0000-0000-00008C920000}"/>
    <cellStyle name="Output 2 6 2 2 3 2 2 3" xfId="37708" xr:uid="{00000000-0005-0000-0000-00008D920000}"/>
    <cellStyle name="Output 2 6 2 2 3 2 2 4" xfId="37709" xr:uid="{00000000-0005-0000-0000-00008E920000}"/>
    <cellStyle name="Output 2 6 2 2 3 2 2 5" xfId="37710" xr:uid="{00000000-0005-0000-0000-00008F920000}"/>
    <cellStyle name="Output 2 6 2 2 3 2 2 6" xfId="37711" xr:uid="{00000000-0005-0000-0000-000090920000}"/>
    <cellStyle name="Output 2 6 2 2 3 2 2 7" xfId="37712" xr:uid="{00000000-0005-0000-0000-000091920000}"/>
    <cellStyle name="Output 2 6 2 2 3 2 3" xfId="37713" xr:uid="{00000000-0005-0000-0000-000092920000}"/>
    <cellStyle name="Output 2 6 2 2 3 2 4" xfId="37714" xr:uid="{00000000-0005-0000-0000-000093920000}"/>
    <cellStyle name="Output 2 6 2 2 3 3" xfId="37715" xr:uid="{00000000-0005-0000-0000-000094920000}"/>
    <cellStyle name="Output 2 6 2 2 3 3 2" xfId="37716" xr:uid="{00000000-0005-0000-0000-000095920000}"/>
    <cellStyle name="Output 2 6 2 2 3 3 2 2" xfId="37717" xr:uid="{00000000-0005-0000-0000-000096920000}"/>
    <cellStyle name="Output 2 6 2 2 3 3 2 3" xfId="37718" xr:uid="{00000000-0005-0000-0000-000097920000}"/>
    <cellStyle name="Output 2 6 2 2 3 3 2 4" xfId="37719" xr:uid="{00000000-0005-0000-0000-000098920000}"/>
    <cellStyle name="Output 2 6 2 2 3 3 2 5" xfId="37720" xr:uid="{00000000-0005-0000-0000-000099920000}"/>
    <cellStyle name="Output 2 6 2 2 3 3 2 6" xfId="37721" xr:uid="{00000000-0005-0000-0000-00009A920000}"/>
    <cellStyle name="Output 2 6 2 2 3 3 2 7" xfId="37722" xr:uid="{00000000-0005-0000-0000-00009B920000}"/>
    <cellStyle name="Output 2 6 2 2 3 3 3" xfId="37723" xr:uid="{00000000-0005-0000-0000-00009C920000}"/>
    <cellStyle name="Output 2 6 2 2 3 3 4" xfId="37724" xr:uid="{00000000-0005-0000-0000-00009D920000}"/>
    <cellStyle name="Output 2 6 2 2 3 4" xfId="37725" xr:uid="{00000000-0005-0000-0000-00009E920000}"/>
    <cellStyle name="Output 2 6 2 2 3 4 2" xfId="37726" xr:uid="{00000000-0005-0000-0000-00009F920000}"/>
    <cellStyle name="Output 2 6 2 2 3 4 2 2" xfId="37727" xr:uid="{00000000-0005-0000-0000-0000A0920000}"/>
    <cellStyle name="Output 2 6 2 2 3 4 2 3" xfId="37728" xr:uid="{00000000-0005-0000-0000-0000A1920000}"/>
    <cellStyle name="Output 2 6 2 2 3 4 2 4" xfId="37729" xr:uid="{00000000-0005-0000-0000-0000A2920000}"/>
    <cellStyle name="Output 2 6 2 2 3 4 2 5" xfId="37730" xr:uid="{00000000-0005-0000-0000-0000A3920000}"/>
    <cellStyle name="Output 2 6 2 2 3 4 2 6" xfId="37731" xr:uid="{00000000-0005-0000-0000-0000A4920000}"/>
    <cellStyle name="Output 2 6 2 2 3 4 2 7" xfId="37732" xr:uid="{00000000-0005-0000-0000-0000A5920000}"/>
    <cellStyle name="Output 2 6 2 2 3 4 3" xfId="37733" xr:uid="{00000000-0005-0000-0000-0000A6920000}"/>
    <cellStyle name="Output 2 6 2 2 3 4 4" xfId="37734" xr:uid="{00000000-0005-0000-0000-0000A7920000}"/>
    <cellStyle name="Output 2 6 2 2 3 5" xfId="37735" xr:uid="{00000000-0005-0000-0000-0000A8920000}"/>
    <cellStyle name="Output 2 6 2 2 3 5 2" xfId="37736" xr:uid="{00000000-0005-0000-0000-0000A9920000}"/>
    <cellStyle name="Output 2 6 2 2 3 5 3" xfId="37737" xr:uid="{00000000-0005-0000-0000-0000AA920000}"/>
    <cellStyle name="Output 2 6 2 2 3 5 4" xfId="37738" xr:uid="{00000000-0005-0000-0000-0000AB920000}"/>
    <cellStyle name="Output 2 6 2 2 3 5 5" xfId="37739" xr:uid="{00000000-0005-0000-0000-0000AC920000}"/>
    <cellStyle name="Output 2 6 2 2 3 5 6" xfId="37740" xr:uid="{00000000-0005-0000-0000-0000AD920000}"/>
    <cellStyle name="Output 2 6 2 2 3 5 7" xfId="37741" xr:uid="{00000000-0005-0000-0000-0000AE920000}"/>
    <cellStyle name="Output 2 6 2 2 3 5 8" xfId="37742" xr:uid="{00000000-0005-0000-0000-0000AF920000}"/>
    <cellStyle name="Output 2 6 2 2 3 6" xfId="37743" xr:uid="{00000000-0005-0000-0000-0000B0920000}"/>
    <cellStyle name="Output 2 6 2 2 3 6 2" xfId="37744" xr:uid="{00000000-0005-0000-0000-0000B1920000}"/>
    <cellStyle name="Output 2 6 2 2 3 6 3" xfId="37745" xr:uid="{00000000-0005-0000-0000-0000B2920000}"/>
    <cellStyle name="Output 2 6 2 2 3 6 4" xfId="37746" xr:uid="{00000000-0005-0000-0000-0000B3920000}"/>
    <cellStyle name="Output 2 6 2 2 3 6 5" xfId="37747" xr:uid="{00000000-0005-0000-0000-0000B4920000}"/>
    <cellStyle name="Output 2 6 2 2 3 6 6" xfId="37748" xr:uid="{00000000-0005-0000-0000-0000B5920000}"/>
    <cellStyle name="Output 2 6 2 2 3 6 7" xfId="37749" xr:uid="{00000000-0005-0000-0000-0000B6920000}"/>
    <cellStyle name="Output 2 6 2 2 3 7" xfId="37750" xr:uid="{00000000-0005-0000-0000-0000B7920000}"/>
    <cellStyle name="Output 2 6 2 2 3 8" xfId="37751" xr:uid="{00000000-0005-0000-0000-0000B8920000}"/>
    <cellStyle name="Output 2 6 2 2 3 9" xfId="37752" xr:uid="{00000000-0005-0000-0000-0000B9920000}"/>
    <cellStyle name="Output 2 6 2 2 4" xfId="37753" xr:uid="{00000000-0005-0000-0000-0000BA920000}"/>
    <cellStyle name="Output 2 6 2 2 4 2" xfId="37754" xr:uid="{00000000-0005-0000-0000-0000BB920000}"/>
    <cellStyle name="Output 2 6 2 2 4 2 2" xfId="37755" xr:uid="{00000000-0005-0000-0000-0000BC920000}"/>
    <cellStyle name="Output 2 6 2 2 4 2 3" xfId="37756" xr:uid="{00000000-0005-0000-0000-0000BD920000}"/>
    <cellStyle name="Output 2 6 2 2 4 2 4" xfId="37757" xr:uid="{00000000-0005-0000-0000-0000BE920000}"/>
    <cellStyle name="Output 2 6 2 2 4 2 5" xfId="37758" xr:uid="{00000000-0005-0000-0000-0000BF920000}"/>
    <cellStyle name="Output 2 6 2 2 4 2 6" xfId="37759" xr:uid="{00000000-0005-0000-0000-0000C0920000}"/>
    <cellStyle name="Output 2 6 2 2 4 2 7" xfId="37760" xr:uid="{00000000-0005-0000-0000-0000C1920000}"/>
    <cellStyle name="Output 2 6 2 2 4 3" xfId="37761" xr:uid="{00000000-0005-0000-0000-0000C2920000}"/>
    <cellStyle name="Output 2 6 2 2 4 4" xfId="37762" xr:uid="{00000000-0005-0000-0000-0000C3920000}"/>
    <cellStyle name="Output 2 6 2 2 4 5" xfId="37763" xr:uid="{00000000-0005-0000-0000-0000C4920000}"/>
    <cellStyle name="Output 2 6 2 2 5" xfId="37764" xr:uid="{00000000-0005-0000-0000-0000C5920000}"/>
    <cellStyle name="Output 2 6 2 2 5 2" xfId="37765" xr:uid="{00000000-0005-0000-0000-0000C6920000}"/>
    <cellStyle name="Output 2 6 2 2 5 2 2" xfId="37766" xr:uid="{00000000-0005-0000-0000-0000C7920000}"/>
    <cellStyle name="Output 2 6 2 2 5 2 3" xfId="37767" xr:uid="{00000000-0005-0000-0000-0000C8920000}"/>
    <cellStyle name="Output 2 6 2 2 5 2 4" xfId="37768" xr:uid="{00000000-0005-0000-0000-0000C9920000}"/>
    <cellStyle name="Output 2 6 2 2 5 2 5" xfId="37769" xr:uid="{00000000-0005-0000-0000-0000CA920000}"/>
    <cellStyle name="Output 2 6 2 2 5 2 6" xfId="37770" xr:uid="{00000000-0005-0000-0000-0000CB920000}"/>
    <cellStyle name="Output 2 6 2 2 5 2 7" xfId="37771" xr:uid="{00000000-0005-0000-0000-0000CC920000}"/>
    <cellStyle name="Output 2 6 2 2 5 3" xfId="37772" xr:uid="{00000000-0005-0000-0000-0000CD920000}"/>
    <cellStyle name="Output 2 6 2 2 5 4" xfId="37773" xr:uid="{00000000-0005-0000-0000-0000CE920000}"/>
    <cellStyle name="Output 2 6 2 2 5 5" xfId="37774" xr:uid="{00000000-0005-0000-0000-0000CF920000}"/>
    <cellStyle name="Output 2 6 2 2 6" xfId="37775" xr:uid="{00000000-0005-0000-0000-0000D0920000}"/>
    <cellStyle name="Output 2 6 2 2 6 2" xfId="37776" xr:uid="{00000000-0005-0000-0000-0000D1920000}"/>
    <cellStyle name="Output 2 6 2 2 6 2 2" xfId="37777" xr:uid="{00000000-0005-0000-0000-0000D2920000}"/>
    <cellStyle name="Output 2 6 2 2 6 2 3" xfId="37778" xr:uid="{00000000-0005-0000-0000-0000D3920000}"/>
    <cellStyle name="Output 2 6 2 2 6 2 4" xfId="37779" xr:uid="{00000000-0005-0000-0000-0000D4920000}"/>
    <cellStyle name="Output 2 6 2 2 6 2 5" xfId="37780" xr:uid="{00000000-0005-0000-0000-0000D5920000}"/>
    <cellStyle name="Output 2 6 2 2 6 2 6" xfId="37781" xr:uid="{00000000-0005-0000-0000-0000D6920000}"/>
    <cellStyle name="Output 2 6 2 2 6 2 7" xfId="37782" xr:uid="{00000000-0005-0000-0000-0000D7920000}"/>
    <cellStyle name="Output 2 6 2 2 6 3" xfId="37783" xr:uid="{00000000-0005-0000-0000-0000D8920000}"/>
    <cellStyle name="Output 2 6 2 2 6 4" xfId="37784" xr:uid="{00000000-0005-0000-0000-0000D9920000}"/>
    <cellStyle name="Output 2 6 2 2 6 5" xfId="37785" xr:uid="{00000000-0005-0000-0000-0000DA920000}"/>
    <cellStyle name="Output 2 6 2 2 7" xfId="37786" xr:uid="{00000000-0005-0000-0000-0000DB920000}"/>
    <cellStyle name="Output 2 6 2 2 7 2" xfId="37787" xr:uid="{00000000-0005-0000-0000-0000DC920000}"/>
    <cellStyle name="Output 2 6 2 2 7 2 2" xfId="37788" xr:uid="{00000000-0005-0000-0000-0000DD920000}"/>
    <cellStyle name="Output 2 6 2 2 7 2 3" xfId="37789" xr:uid="{00000000-0005-0000-0000-0000DE920000}"/>
    <cellStyle name="Output 2 6 2 2 7 2 4" xfId="37790" xr:uid="{00000000-0005-0000-0000-0000DF920000}"/>
    <cellStyle name="Output 2 6 2 2 7 2 5" xfId="37791" xr:uid="{00000000-0005-0000-0000-0000E0920000}"/>
    <cellStyle name="Output 2 6 2 2 7 2 6" xfId="37792" xr:uid="{00000000-0005-0000-0000-0000E1920000}"/>
    <cellStyle name="Output 2 6 2 2 7 2 7" xfId="37793" xr:uid="{00000000-0005-0000-0000-0000E2920000}"/>
    <cellStyle name="Output 2 6 2 2 7 3" xfId="37794" xr:uid="{00000000-0005-0000-0000-0000E3920000}"/>
    <cellStyle name="Output 2 6 2 2 7 4" xfId="37795" xr:uid="{00000000-0005-0000-0000-0000E4920000}"/>
    <cellStyle name="Output 2 6 2 2 7 5" xfId="37796" xr:uid="{00000000-0005-0000-0000-0000E5920000}"/>
    <cellStyle name="Output 2 6 2 2 8" xfId="37797" xr:uid="{00000000-0005-0000-0000-0000E6920000}"/>
    <cellStyle name="Output 2 6 2 2 8 2" xfId="37798" xr:uid="{00000000-0005-0000-0000-0000E7920000}"/>
    <cellStyle name="Output 2 6 2 2 8 3" xfId="37799" xr:uid="{00000000-0005-0000-0000-0000E8920000}"/>
    <cellStyle name="Output 2 6 2 2 8 4" xfId="37800" xr:uid="{00000000-0005-0000-0000-0000E9920000}"/>
    <cellStyle name="Output 2 6 2 2 8 5" xfId="37801" xr:uid="{00000000-0005-0000-0000-0000EA920000}"/>
    <cellStyle name="Output 2 6 2 2 8 6" xfId="37802" xr:uid="{00000000-0005-0000-0000-0000EB920000}"/>
    <cellStyle name="Output 2 6 2 2 8 7" xfId="37803" xr:uid="{00000000-0005-0000-0000-0000EC920000}"/>
    <cellStyle name="Output 2 6 2 2 8 8" xfId="37804" xr:uid="{00000000-0005-0000-0000-0000ED920000}"/>
    <cellStyle name="Output 2 6 2 2 9" xfId="37805" xr:uid="{00000000-0005-0000-0000-0000EE920000}"/>
    <cellStyle name="Output 2 6 2 2 9 2" xfId="37806" xr:uid="{00000000-0005-0000-0000-0000EF920000}"/>
    <cellStyle name="Output 2 6 2 2 9 3" xfId="37807" xr:uid="{00000000-0005-0000-0000-0000F0920000}"/>
    <cellStyle name="Output 2 6 2 2 9 4" xfId="37808" xr:uid="{00000000-0005-0000-0000-0000F1920000}"/>
    <cellStyle name="Output 2 6 2 2 9 5" xfId="37809" xr:uid="{00000000-0005-0000-0000-0000F2920000}"/>
    <cellStyle name="Output 2 6 2 2 9 6" xfId="37810" xr:uid="{00000000-0005-0000-0000-0000F3920000}"/>
    <cellStyle name="Output 2 6 2 2 9 7" xfId="37811" xr:uid="{00000000-0005-0000-0000-0000F4920000}"/>
    <cellStyle name="Output 2 6 2 3" xfId="37812" xr:uid="{00000000-0005-0000-0000-0000F5920000}"/>
    <cellStyle name="Output 2 6 2 3 10" xfId="37813" xr:uid="{00000000-0005-0000-0000-0000F6920000}"/>
    <cellStyle name="Output 2 6 2 3 10 2" xfId="37814" xr:uid="{00000000-0005-0000-0000-0000F7920000}"/>
    <cellStyle name="Output 2 6 2 3 10 3" xfId="37815" xr:uid="{00000000-0005-0000-0000-0000F8920000}"/>
    <cellStyle name="Output 2 6 2 3 10 4" xfId="37816" xr:uid="{00000000-0005-0000-0000-0000F9920000}"/>
    <cellStyle name="Output 2 6 2 3 10 5" xfId="37817" xr:uid="{00000000-0005-0000-0000-0000FA920000}"/>
    <cellStyle name="Output 2 6 2 3 11" xfId="37818" xr:uid="{00000000-0005-0000-0000-0000FB920000}"/>
    <cellStyle name="Output 2 6 2 3 11 2" xfId="37819" xr:uid="{00000000-0005-0000-0000-0000FC920000}"/>
    <cellStyle name="Output 2 6 2 3 11 3" xfId="37820" xr:uid="{00000000-0005-0000-0000-0000FD920000}"/>
    <cellStyle name="Output 2 6 2 3 11 4" xfId="37821" xr:uid="{00000000-0005-0000-0000-0000FE920000}"/>
    <cellStyle name="Output 2 6 2 3 11 5" xfId="37822" xr:uid="{00000000-0005-0000-0000-0000FF920000}"/>
    <cellStyle name="Output 2 6 2 3 12" xfId="37823" xr:uid="{00000000-0005-0000-0000-000000930000}"/>
    <cellStyle name="Output 2 6 2 3 12 2" xfId="37824" xr:uid="{00000000-0005-0000-0000-000001930000}"/>
    <cellStyle name="Output 2 6 2 3 12 3" xfId="37825" xr:uid="{00000000-0005-0000-0000-000002930000}"/>
    <cellStyle name="Output 2 6 2 3 12 4" xfId="37826" xr:uid="{00000000-0005-0000-0000-000003930000}"/>
    <cellStyle name="Output 2 6 2 3 12 5" xfId="37827" xr:uid="{00000000-0005-0000-0000-000004930000}"/>
    <cellStyle name="Output 2 6 2 3 13" xfId="37828" xr:uid="{00000000-0005-0000-0000-000005930000}"/>
    <cellStyle name="Output 2 6 2 3 13 2" xfId="37829" xr:uid="{00000000-0005-0000-0000-000006930000}"/>
    <cellStyle name="Output 2 6 2 3 13 3" xfId="37830" xr:uid="{00000000-0005-0000-0000-000007930000}"/>
    <cellStyle name="Output 2 6 2 3 13 4" xfId="37831" xr:uid="{00000000-0005-0000-0000-000008930000}"/>
    <cellStyle name="Output 2 6 2 3 13 5" xfId="37832" xr:uid="{00000000-0005-0000-0000-000009930000}"/>
    <cellStyle name="Output 2 6 2 3 14" xfId="37833" xr:uid="{00000000-0005-0000-0000-00000A930000}"/>
    <cellStyle name="Output 2 6 2 3 14 2" xfId="37834" xr:uid="{00000000-0005-0000-0000-00000B930000}"/>
    <cellStyle name="Output 2 6 2 3 14 3" xfId="37835" xr:uid="{00000000-0005-0000-0000-00000C930000}"/>
    <cellStyle name="Output 2 6 2 3 14 4" xfId="37836" xr:uid="{00000000-0005-0000-0000-00000D930000}"/>
    <cellStyle name="Output 2 6 2 3 14 5" xfId="37837" xr:uid="{00000000-0005-0000-0000-00000E930000}"/>
    <cellStyle name="Output 2 6 2 3 15" xfId="37838" xr:uid="{00000000-0005-0000-0000-00000F930000}"/>
    <cellStyle name="Output 2 6 2 3 15 2" xfId="37839" xr:uid="{00000000-0005-0000-0000-000010930000}"/>
    <cellStyle name="Output 2 6 2 3 15 3" xfId="37840" xr:uid="{00000000-0005-0000-0000-000011930000}"/>
    <cellStyle name="Output 2 6 2 3 15 4" xfId="37841" xr:uid="{00000000-0005-0000-0000-000012930000}"/>
    <cellStyle name="Output 2 6 2 3 15 5" xfId="37842" xr:uid="{00000000-0005-0000-0000-000013930000}"/>
    <cellStyle name="Output 2 6 2 3 16" xfId="37843" xr:uid="{00000000-0005-0000-0000-000014930000}"/>
    <cellStyle name="Output 2 6 2 3 16 2" xfId="37844" xr:uid="{00000000-0005-0000-0000-000015930000}"/>
    <cellStyle name="Output 2 6 2 3 16 3" xfId="37845" xr:uid="{00000000-0005-0000-0000-000016930000}"/>
    <cellStyle name="Output 2 6 2 3 16 4" xfId="37846" xr:uid="{00000000-0005-0000-0000-000017930000}"/>
    <cellStyle name="Output 2 6 2 3 16 5" xfId="37847" xr:uid="{00000000-0005-0000-0000-000018930000}"/>
    <cellStyle name="Output 2 6 2 3 17" xfId="37848" xr:uid="{00000000-0005-0000-0000-000019930000}"/>
    <cellStyle name="Output 2 6 2 3 17 2" xfId="37849" xr:uid="{00000000-0005-0000-0000-00001A930000}"/>
    <cellStyle name="Output 2 6 2 3 17 3" xfId="37850" xr:uid="{00000000-0005-0000-0000-00001B930000}"/>
    <cellStyle name="Output 2 6 2 3 17 4" xfId="37851" xr:uid="{00000000-0005-0000-0000-00001C930000}"/>
    <cellStyle name="Output 2 6 2 3 17 5" xfId="37852" xr:uid="{00000000-0005-0000-0000-00001D930000}"/>
    <cellStyle name="Output 2 6 2 3 18" xfId="37853" xr:uid="{00000000-0005-0000-0000-00001E930000}"/>
    <cellStyle name="Output 2 6 2 3 18 2" xfId="37854" xr:uid="{00000000-0005-0000-0000-00001F930000}"/>
    <cellStyle name="Output 2 6 2 3 18 3" xfId="37855" xr:uid="{00000000-0005-0000-0000-000020930000}"/>
    <cellStyle name="Output 2 6 2 3 18 4" xfId="37856" xr:uid="{00000000-0005-0000-0000-000021930000}"/>
    <cellStyle name="Output 2 6 2 3 18 5" xfId="37857" xr:uid="{00000000-0005-0000-0000-000022930000}"/>
    <cellStyle name="Output 2 6 2 3 19" xfId="37858" xr:uid="{00000000-0005-0000-0000-000023930000}"/>
    <cellStyle name="Output 2 6 2 3 2" xfId="37859" xr:uid="{00000000-0005-0000-0000-000024930000}"/>
    <cellStyle name="Output 2 6 2 3 2 10" xfId="37860" xr:uid="{00000000-0005-0000-0000-000025930000}"/>
    <cellStyle name="Output 2 6 2 3 2 10 2" xfId="37861" xr:uid="{00000000-0005-0000-0000-000026930000}"/>
    <cellStyle name="Output 2 6 2 3 2 10 3" xfId="37862" xr:uid="{00000000-0005-0000-0000-000027930000}"/>
    <cellStyle name="Output 2 6 2 3 2 10 4" xfId="37863" xr:uid="{00000000-0005-0000-0000-000028930000}"/>
    <cellStyle name="Output 2 6 2 3 2 10 5" xfId="37864" xr:uid="{00000000-0005-0000-0000-000029930000}"/>
    <cellStyle name="Output 2 6 2 3 2 11" xfId="37865" xr:uid="{00000000-0005-0000-0000-00002A930000}"/>
    <cellStyle name="Output 2 6 2 3 2 11 2" xfId="37866" xr:uid="{00000000-0005-0000-0000-00002B930000}"/>
    <cellStyle name="Output 2 6 2 3 2 11 3" xfId="37867" xr:uid="{00000000-0005-0000-0000-00002C930000}"/>
    <cellStyle name="Output 2 6 2 3 2 11 4" xfId="37868" xr:uid="{00000000-0005-0000-0000-00002D930000}"/>
    <cellStyle name="Output 2 6 2 3 2 11 5" xfId="37869" xr:uid="{00000000-0005-0000-0000-00002E930000}"/>
    <cellStyle name="Output 2 6 2 3 2 12" xfId="37870" xr:uid="{00000000-0005-0000-0000-00002F930000}"/>
    <cellStyle name="Output 2 6 2 3 2 12 2" xfId="37871" xr:uid="{00000000-0005-0000-0000-000030930000}"/>
    <cellStyle name="Output 2 6 2 3 2 12 3" xfId="37872" xr:uid="{00000000-0005-0000-0000-000031930000}"/>
    <cellStyle name="Output 2 6 2 3 2 12 4" xfId="37873" xr:uid="{00000000-0005-0000-0000-000032930000}"/>
    <cellStyle name="Output 2 6 2 3 2 12 5" xfId="37874" xr:uid="{00000000-0005-0000-0000-000033930000}"/>
    <cellStyle name="Output 2 6 2 3 2 13" xfId="37875" xr:uid="{00000000-0005-0000-0000-000034930000}"/>
    <cellStyle name="Output 2 6 2 3 2 13 2" xfId="37876" xr:uid="{00000000-0005-0000-0000-000035930000}"/>
    <cellStyle name="Output 2 6 2 3 2 13 3" xfId="37877" xr:uid="{00000000-0005-0000-0000-000036930000}"/>
    <cellStyle name="Output 2 6 2 3 2 13 4" xfId="37878" xr:uid="{00000000-0005-0000-0000-000037930000}"/>
    <cellStyle name="Output 2 6 2 3 2 13 5" xfId="37879" xr:uid="{00000000-0005-0000-0000-000038930000}"/>
    <cellStyle name="Output 2 6 2 3 2 14" xfId="37880" xr:uid="{00000000-0005-0000-0000-000039930000}"/>
    <cellStyle name="Output 2 6 2 3 2 14 2" xfId="37881" xr:uid="{00000000-0005-0000-0000-00003A930000}"/>
    <cellStyle name="Output 2 6 2 3 2 14 3" xfId="37882" xr:uid="{00000000-0005-0000-0000-00003B930000}"/>
    <cellStyle name="Output 2 6 2 3 2 14 4" xfId="37883" xr:uid="{00000000-0005-0000-0000-00003C930000}"/>
    <cellStyle name="Output 2 6 2 3 2 14 5" xfId="37884" xr:uid="{00000000-0005-0000-0000-00003D930000}"/>
    <cellStyle name="Output 2 6 2 3 2 15" xfId="37885" xr:uid="{00000000-0005-0000-0000-00003E930000}"/>
    <cellStyle name="Output 2 6 2 3 2 15 2" xfId="37886" xr:uid="{00000000-0005-0000-0000-00003F930000}"/>
    <cellStyle name="Output 2 6 2 3 2 15 3" xfId="37887" xr:uid="{00000000-0005-0000-0000-000040930000}"/>
    <cellStyle name="Output 2 6 2 3 2 15 4" xfId="37888" xr:uid="{00000000-0005-0000-0000-000041930000}"/>
    <cellStyle name="Output 2 6 2 3 2 15 5" xfId="37889" xr:uid="{00000000-0005-0000-0000-000042930000}"/>
    <cellStyle name="Output 2 6 2 3 2 16" xfId="37890" xr:uid="{00000000-0005-0000-0000-000043930000}"/>
    <cellStyle name="Output 2 6 2 3 2 16 2" xfId="37891" xr:uid="{00000000-0005-0000-0000-000044930000}"/>
    <cellStyle name="Output 2 6 2 3 2 16 3" xfId="37892" xr:uid="{00000000-0005-0000-0000-000045930000}"/>
    <cellStyle name="Output 2 6 2 3 2 16 4" xfId="37893" xr:uid="{00000000-0005-0000-0000-000046930000}"/>
    <cellStyle name="Output 2 6 2 3 2 16 5" xfId="37894" xr:uid="{00000000-0005-0000-0000-000047930000}"/>
    <cellStyle name="Output 2 6 2 3 2 17" xfId="37895" xr:uid="{00000000-0005-0000-0000-000048930000}"/>
    <cellStyle name="Output 2 6 2 3 2 17 2" xfId="37896" xr:uid="{00000000-0005-0000-0000-000049930000}"/>
    <cellStyle name="Output 2 6 2 3 2 17 3" xfId="37897" xr:uid="{00000000-0005-0000-0000-00004A930000}"/>
    <cellStyle name="Output 2 6 2 3 2 17 4" xfId="37898" xr:uid="{00000000-0005-0000-0000-00004B930000}"/>
    <cellStyle name="Output 2 6 2 3 2 17 5" xfId="37899" xr:uid="{00000000-0005-0000-0000-00004C930000}"/>
    <cellStyle name="Output 2 6 2 3 2 18" xfId="37900" xr:uid="{00000000-0005-0000-0000-00004D930000}"/>
    <cellStyle name="Output 2 6 2 3 2 18 2" xfId="37901" xr:uid="{00000000-0005-0000-0000-00004E930000}"/>
    <cellStyle name="Output 2 6 2 3 2 18 3" xfId="37902" xr:uid="{00000000-0005-0000-0000-00004F930000}"/>
    <cellStyle name="Output 2 6 2 3 2 18 4" xfId="37903" xr:uid="{00000000-0005-0000-0000-000050930000}"/>
    <cellStyle name="Output 2 6 2 3 2 18 5" xfId="37904" xr:uid="{00000000-0005-0000-0000-000051930000}"/>
    <cellStyle name="Output 2 6 2 3 2 19" xfId="37905" xr:uid="{00000000-0005-0000-0000-000052930000}"/>
    <cellStyle name="Output 2 6 2 3 2 2" xfId="37906" xr:uid="{00000000-0005-0000-0000-000053930000}"/>
    <cellStyle name="Output 2 6 2 3 2 2 2" xfId="37907" xr:uid="{00000000-0005-0000-0000-000054930000}"/>
    <cellStyle name="Output 2 6 2 3 2 2 2 2" xfId="37908" xr:uid="{00000000-0005-0000-0000-000055930000}"/>
    <cellStyle name="Output 2 6 2 3 2 2 2 3" xfId="37909" xr:uid="{00000000-0005-0000-0000-000056930000}"/>
    <cellStyle name="Output 2 6 2 3 2 2 2 4" xfId="37910" xr:uid="{00000000-0005-0000-0000-000057930000}"/>
    <cellStyle name="Output 2 6 2 3 2 2 2 5" xfId="37911" xr:uid="{00000000-0005-0000-0000-000058930000}"/>
    <cellStyle name="Output 2 6 2 3 2 2 2 6" xfId="37912" xr:uid="{00000000-0005-0000-0000-000059930000}"/>
    <cellStyle name="Output 2 6 2 3 2 2 2 7" xfId="37913" xr:uid="{00000000-0005-0000-0000-00005A930000}"/>
    <cellStyle name="Output 2 6 2 3 2 2 3" xfId="37914" xr:uid="{00000000-0005-0000-0000-00005B930000}"/>
    <cellStyle name="Output 2 6 2 3 2 2 4" xfId="37915" xr:uid="{00000000-0005-0000-0000-00005C930000}"/>
    <cellStyle name="Output 2 6 2 3 2 2 5" xfId="37916" xr:uid="{00000000-0005-0000-0000-00005D930000}"/>
    <cellStyle name="Output 2 6 2 3 2 3" xfId="37917" xr:uid="{00000000-0005-0000-0000-00005E930000}"/>
    <cellStyle name="Output 2 6 2 3 2 3 2" xfId="37918" xr:uid="{00000000-0005-0000-0000-00005F930000}"/>
    <cellStyle name="Output 2 6 2 3 2 3 2 2" xfId="37919" xr:uid="{00000000-0005-0000-0000-000060930000}"/>
    <cellStyle name="Output 2 6 2 3 2 3 2 3" xfId="37920" xr:uid="{00000000-0005-0000-0000-000061930000}"/>
    <cellStyle name="Output 2 6 2 3 2 3 2 4" xfId="37921" xr:uid="{00000000-0005-0000-0000-000062930000}"/>
    <cellStyle name="Output 2 6 2 3 2 3 2 5" xfId="37922" xr:uid="{00000000-0005-0000-0000-000063930000}"/>
    <cellStyle name="Output 2 6 2 3 2 3 2 6" xfId="37923" xr:uid="{00000000-0005-0000-0000-000064930000}"/>
    <cellStyle name="Output 2 6 2 3 2 3 2 7" xfId="37924" xr:uid="{00000000-0005-0000-0000-000065930000}"/>
    <cellStyle name="Output 2 6 2 3 2 3 3" xfId="37925" xr:uid="{00000000-0005-0000-0000-000066930000}"/>
    <cellStyle name="Output 2 6 2 3 2 3 4" xfId="37926" xr:uid="{00000000-0005-0000-0000-000067930000}"/>
    <cellStyle name="Output 2 6 2 3 2 3 5" xfId="37927" xr:uid="{00000000-0005-0000-0000-000068930000}"/>
    <cellStyle name="Output 2 6 2 3 2 4" xfId="37928" xr:uid="{00000000-0005-0000-0000-000069930000}"/>
    <cellStyle name="Output 2 6 2 3 2 4 2" xfId="37929" xr:uid="{00000000-0005-0000-0000-00006A930000}"/>
    <cellStyle name="Output 2 6 2 3 2 4 2 2" xfId="37930" xr:uid="{00000000-0005-0000-0000-00006B930000}"/>
    <cellStyle name="Output 2 6 2 3 2 4 2 3" xfId="37931" xr:uid="{00000000-0005-0000-0000-00006C930000}"/>
    <cellStyle name="Output 2 6 2 3 2 4 2 4" xfId="37932" xr:uid="{00000000-0005-0000-0000-00006D930000}"/>
    <cellStyle name="Output 2 6 2 3 2 4 2 5" xfId="37933" xr:uid="{00000000-0005-0000-0000-00006E930000}"/>
    <cellStyle name="Output 2 6 2 3 2 4 2 6" xfId="37934" xr:uid="{00000000-0005-0000-0000-00006F930000}"/>
    <cellStyle name="Output 2 6 2 3 2 4 2 7" xfId="37935" xr:uid="{00000000-0005-0000-0000-000070930000}"/>
    <cellStyle name="Output 2 6 2 3 2 4 3" xfId="37936" xr:uid="{00000000-0005-0000-0000-000071930000}"/>
    <cellStyle name="Output 2 6 2 3 2 4 4" xfId="37937" xr:uid="{00000000-0005-0000-0000-000072930000}"/>
    <cellStyle name="Output 2 6 2 3 2 4 5" xfId="37938" xr:uid="{00000000-0005-0000-0000-000073930000}"/>
    <cellStyle name="Output 2 6 2 3 2 5" xfId="37939" xr:uid="{00000000-0005-0000-0000-000074930000}"/>
    <cellStyle name="Output 2 6 2 3 2 5 2" xfId="37940" xr:uid="{00000000-0005-0000-0000-000075930000}"/>
    <cellStyle name="Output 2 6 2 3 2 5 3" xfId="37941" xr:uid="{00000000-0005-0000-0000-000076930000}"/>
    <cellStyle name="Output 2 6 2 3 2 5 4" xfId="37942" xr:uid="{00000000-0005-0000-0000-000077930000}"/>
    <cellStyle name="Output 2 6 2 3 2 5 5" xfId="37943" xr:uid="{00000000-0005-0000-0000-000078930000}"/>
    <cellStyle name="Output 2 6 2 3 2 5 6" xfId="37944" xr:uid="{00000000-0005-0000-0000-000079930000}"/>
    <cellStyle name="Output 2 6 2 3 2 5 7" xfId="37945" xr:uid="{00000000-0005-0000-0000-00007A930000}"/>
    <cellStyle name="Output 2 6 2 3 2 5 8" xfId="37946" xr:uid="{00000000-0005-0000-0000-00007B930000}"/>
    <cellStyle name="Output 2 6 2 3 2 6" xfId="37947" xr:uid="{00000000-0005-0000-0000-00007C930000}"/>
    <cellStyle name="Output 2 6 2 3 2 6 2" xfId="37948" xr:uid="{00000000-0005-0000-0000-00007D930000}"/>
    <cellStyle name="Output 2 6 2 3 2 6 3" xfId="37949" xr:uid="{00000000-0005-0000-0000-00007E930000}"/>
    <cellStyle name="Output 2 6 2 3 2 6 4" xfId="37950" xr:uid="{00000000-0005-0000-0000-00007F930000}"/>
    <cellStyle name="Output 2 6 2 3 2 6 5" xfId="37951" xr:uid="{00000000-0005-0000-0000-000080930000}"/>
    <cellStyle name="Output 2 6 2 3 2 6 6" xfId="37952" xr:uid="{00000000-0005-0000-0000-000081930000}"/>
    <cellStyle name="Output 2 6 2 3 2 6 7" xfId="37953" xr:uid="{00000000-0005-0000-0000-000082930000}"/>
    <cellStyle name="Output 2 6 2 3 2 7" xfId="37954" xr:uid="{00000000-0005-0000-0000-000083930000}"/>
    <cellStyle name="Output 2 6 2 3 2 7 2" xfId="37955" xr:uid="{00000000-0005-0000-0000-000084930000}"/>
    <cellStyle name="Output 2 6 2 3 2 7 3" xfId="37956" xr:uid="{00000000-0005-0000-0000-000085930000}"/>
    <cellStyle name="Output 2 6 2 3 2 7 4" xfId="37957" xr:uid="{00000000-0005-0000-0000-000086930000}"/>
    <cellStyle name="Output 2 6 2 3 2 7 5" xfId="37958" xr:uid="{00000000-0005-0000-0000-000087930000}"/>
    <cellStyle name="Output 2 6 2 3 2 8" xfId="37959" xr:uid="{00000000-0005-0000-0000-000088930000}"/>
    <cellStyle name="Output 2 6 2 3 2 8 2" xfId="37960" xr:uid="{00000000-0005-0000-0000-000089930000}"/>
    <cellStyle name="Output 2 6 2 3 2 8 3" xfId="37961" xr:uid="{00000000-0005-0000-0000-00008A930000}"/>
    <cellStyle name="Output 2 6 2 3 2 8 4" xfId="37962" xr:uid="{00000000-0005-0000-0000-00008B930000}"/>
    <cellStyle name="Output 2 6 2 3 2 8 5" xfId="37963" xr:uid="{00000000-0005-0000-0000-00008C930000}"/>
    <cellStyle name="Output 2 6 2 3 2 9" xfId="37964" xr:uid="{00000000-0005-0000-0000-00008D930000}"/>
    <cellStyle name="Output 2 6 2 3 2 9 2" xfId="37965" xr:uid="{00000000-0005-0000-0000-00008E930000}"/>
    <cellStyle name="Output 2 6 2 3 2 9 3" xfId="37966" xr:uid="{00000000-0005-0000-0000-00008F930000}"/>
    <cellStyle name="Output 2 6 2 3 2 9 4" xfId="37967" xr:uid="{00000000-0005-0000-0000-000090930000}"/>
    <cellStyle name="Output 2 6 2 3 2 9 5" xfId="37968" xr:uid="{00000000-0005-0000-0000-000091930000}"/>
    <cellStyle name="Output 2 6 2 3 3" xfId="37969" xr:uid="{00000000-0005-0000-0000-000092930000}"/>
    <cellStyle name="Output 2 6 2 3 3 10" xfId="37970" xr:uid="{00000000-0005-0000-0000-000093930000}"/>
    <cellStyle name="Output 2 6 2 3 3 2" xfId="37971" xr:uid="{00000000-0005-0000-0000-000094930000}"/>
    <cellStyle name="Output 2 6 2 3 3 2 2" xfId="37972" xr:uid="{00000000-0005-0000-0000-000095930000}"/>
    <cellStyle name="Output 2 6 2 3 3 2 2 2" xfId="37973" xr:uid="{00000000-0005-0000-0000-000096930000}"/>
    <cellStyle name="Output 2 6 2 3 3 2 2 3" xfId="37974" xr:uid="{00000000-0005-0000-0000-000097930000}"/>
    <cellStyle name="Output 2 6 2 3 3 2 2 4" xfId="37975" xr:uid="{00000000-0005-0000-0000-000098930000}"/>
    <cellStyle name="Output 2 6 2 3 3 2 2 5" xfId="37976" xr:uid="{00000000-0005-0000-0000-000099930000}"/>
    <cellStyle name="Output 2 6 2 3 3 2 2 6" xfId="37977" xr:uid="{00000000-0005-0000-0000-00009A930000}"/>
    <cellStyle name="Output 2 6 2 3 3 2 2 7" xfId="37978" xr:uid="{00000000-0005-0000-0000-00009B930000}"/>
    <cellStyle name="Output 2 6 2 3 3 2 3" xfId="37979" xr:uid="{00000000-0005-0000-0000-00009C930000}"/>
    <cellStyle name="Output 2 6 2 3 3 2 4" xfId="37980" xr:uid="{00000000-0005-0000-0000-00009D930000}"/>
    <cellStyle name="Output 2 6 2 3 3 3" xfId="37981" xr:uid="{00000000-0005-0000-0000-00009E930000}"/>
    <cellStyle name="Output 2 6 2 3 3 3 2" xfId="37982" xr:uid="{00000000-0005-0000-0000-00009F930000}"/>
    <cellStyle name="Output 2 6 2 3 3 3 2 2" xfId="37983" xr:uid="{00000000-0005-0000-0000-0000A0930000}"/>
    <cellStyle name="Output 2 6 2 3 3 3 2 3" xfId="37984" xr:uid="{00000000-0005-0000-0000-0000A1930000}"/>
    <cellStyle name="Output 2 6 2 3 3 3 2 4" xfId="37985" xr:uid="{00000000-0005-0000-0000-0000A2930000}"/>
    <cellStyle name="Output 2 6 2 3 3 3 2 5" xfId="37986" xr:uid="{00000000-0005-0000-0000-0000A3930000}"/>
    <cellStyle name="Output 2 6 2 3 3 3 2 6" xfId="37987" xr:uid="{00000000-0005-0000-0000-0000A4930000}"/>
    <cellStyle name="Output 2 6 2 3 3 3 2 7" xfId="37988" xr:uid="{00000000-0005-0000-0000-0000A5930000}"/>
    <cellStyle name="Output 2 6 2 3 3 3 3" xfId="37989" xr:uid="{00000000-0005-0000-0000-0000A6930000}"/>
    <cellStyle name="Output 2 6 2 3 3 3 4" xfId="37990" xr:uid="{00000000-0005-0000-0000-0000A7930000}"/>
    <cellStyle name="Output 2 6 2 3 3 4" xfId="37991" xr:uid="{00000000-0005-0000-0000-0000A8930000}"/>
    <cellStyle name="Output 2 6 2 3 3 4 2" xfId="37992" xr:uid="{00000000-0005-0000-0000-0000A9930000}"/>
    <cellStyle name="Output 2 6 2 3 3 4 2 2" xfId="37993" xr:uid="{00000000-0005-0000-0000-0000AA930000}"/>
    <cellStyle name="Output 2 6 2 3 3 4 2 3" xfId="37994" xr:uid="{00000000-0005-0000-0000-0000AB930000}"/>
    <cellStyle name="Output 2 6 2 3 3 4 2 4" xfId="37995" xr:uid="{00000000-0005-0000-0000-0000AC930000}"/>
    <cellStyle name="Output 2 6 2 3 3 4 2 5" xfId="37996" xr:uid="{00000000-0005-0000-0000-0000AD930000}"/>
    <cellStyle name="Output 2 6 2 3 3 4 2 6" xfId="37997" xr:uid="{00000000-0005-0000-0000-0000AE930000}"/>
    <cellStyle name="Output 2 6 2 3 3 4 2 7" xfId="37998" xr:uid="{00000000-0005-0000-0000-0000AF930000}"/>
    <cellStyle name="Output 2 6 2 3 3 4 3" xfId="37999" xr:uid="{00000000-0005-0000-0000-0000B0930000}"/>
    <cellStyle name="Output 2 6 2 3 3 4 4" xfId="38000" xr:uid="{00000000-0005-0000-0000-0000B1930000}"/>
    <cellStyle name="Output 2 6 2 3 3 5" xfId="38001" xr:uid="{00000000-0005-0000-0000-0000B2930000}"/>
    <cellStyle name="Output 2 6 2 3 3 5 2" xfId="38002" xr:uid="{00000000-0005-0000-0000-0000B3930000}"/>
    <cellStyle name="Output 2 6 2 3 3 5 3" xfId="38003" xr:uid="{00000000-0005-0000-0000-0000B4930000}"/>
    <cellStyle name="Output 2 6 2 3 3 5 4" xfId="38004" xr:uid="{00000000-0005-0000-0000-0000B5930000}"/>
    <cellStyle name="Output 2 6 2 3 3 5 5" xfId="38005" xr:uid="{00000000-0005-0000-0000-0000B6930000}"/>
    <cellStyle name="Output 2 6 2 3 3 5 6" xfId="38006" xr:uid="{00000000-0005-0000-0000-0000B7930000}"/>
    <cellStyle name="Output 2 6 2 3 3 5 7" xfId="38007" xr:uid="{00000000-0005-0000-0000-0000B8930000}"/>
    <cellStyle name="Output 2 6 2 3 3 5 8" xfId="38008" xr:uid="{00000000-0005-0000-0000-0000B9930000}"/>
    <cellStyle name="Output 2 6 2 3 3 6" xfId="38009" xr:uid="{00000000-0005-0000-0000-0000BA930000}"/>
    <cellStyle name="Output 2 6 2 3 3 6 2" xfId="38010" xr:uid="{00000000-0005-0000-0000-0000BB930000}"/>
    <cellStyle name="Output 2 6 2 3 3 6 3" xfId="38011" xr:uid="{00000000-0005-0000-0000-0000BC930000}"/>
    <cellStyle name="Output 2 6 2 3 3 6 4" xfId="38012" xr:uid="{00000000-0005-0000-0000-0000BD930000}"/>
    <cellStyle name="Output 2 6 2 3 3 6 5" xfId="38013" xr:uid="{00000000-0005-0000-0000-0000BE930000}"/>
    <cellStyle name="Output 2 6 2 3 3 6 6" xfId="38014" xr:uid="{00000000-0005-0000-0000-0000BF930000}"/>
    <cellStyle name="Output 2 6 2 3 3 6 7" xfId="38015" xr:uid="{00000000-0005-0000-0000-0000C0930000}"/>
    <cellStyle name="Output 2 6 2 3 3 7" xfId="38016" xr:uid="{00000000-0005-0000-0000-0000C1930000}"/>
    <cellStyle name="Output 2 6 2 3 3 8" xfId="38017" xr:uid="{00000000-0005-0000-0000-0000C2930000}"/>
    <cellStyle name="Output 2 6 2 3 3 9" xfId="38018" xr:uid="{00000000-0005-0000-0000-0000C3930000}"/>
    <cellStyle name="Output 2 6 2 3 4" xfId="38019" xr:uid="{00000000-0005-0000-0000-0000C4930000}"/>
    <cellStyle name="Output 2 6 2 3 4 2" xfId="38020" xr:uid="{00000000-0005-0000-0000-0000C5930000}"/>
    <cellStyle name="Output 2 6 2 3 4 2 2" xfId="38021" xr:uid="{00000000-0005-0000-0000-0000C6930000}"/>
    <cellStyle name="Output 2 6 2 3 4 2 3" xfId="38022" xr:uid="{00000000-0005-0000-0000-0000C7930000}"/>
    <cellStyle name="Output 2 6 2 3 4 2 4" xfId="38023" xr:uid="{00000000-0005-0000-0000-0000C8930000}"/>
    <cellStyle name="Output 2 6 2 3 4 2 5" xfId="38024" xr:uid="{00000000-0005-0000-0000-0000C9930000}"/>
    <cellStyle name="Output 2 6 2 3 4 2 6" xfId="38025" xr:uid="{00000000-0005-0000-0000-0000CA930000}"/>
    <cellStyle name="Output 2 6 2 3 4 2 7" xfId="38026" xr:uid="{00000000-0005-0000-0000-0000CB930000}"/>
    <cellStyle name="Output 2 6 2 3 4 3" xfId="38027" xr:uid="{00000000-0005-0000-0000-0000CC930000}"/>
    <cellStyle name="Output 2 6 2 3 4 4" xfId="38028" xr:uid="{00000000-0005-0000-0000-0000CD930000}"/>
    <cellStyle name="Output 2 6 2 3 4 5" xfId="38029" xr:uid="{00000000-0005-0000-0000-0000CE930000}"/>
    <cellStyle name="Output 2 6 2 3 5" xfId="38030" xr:uid="{00000000-0005-0000-0000-0000CF930000}"/>
    <cellStyle name="Output 2 6 2 3 5 2" xfId="38031" xr:uid="{00000000-0005-0000-0000-0000D0930000}"/>
    <cellStyle name="Output 2 6 2 3 5 2 2" xfId="38032" xr:uid="{00000000-0005-0000-0000-0000D1930000}"/>
    <cellStyle name="Output 2 6 2 3 5 2 3" xfId="38033" xr:uid="{00000000-0005-0000-0000-0000D2930000}"/>
    <cellStyle name="Output 2 6 2 3 5 2 4" xfId="38034" xr:uid="{00000000-0005-0000-0000-0000D3930000}"/>
    <cellStyle name="Output 2 6 2 3 5 2 5" xfId="38035" xr:uid="{00000000-0005-0000-0000-0000D4930000}"/>
    <cellStyle name="Output 2 6 2 3 5 2 6" xfId="38036" xr:uid="{00000000-0005-0000-0000-0000D5930000}"/>
    <cellStyle name="Output 2 6 2 3 5 2 7" xfId="38037" xr:uid="{00000000-0005-0000-0000-0000D6930000}"/>
    <cellStyle name="Output 2 6 2 3 5 3" xfId="38038" xr:uid="{00000000-0005-0000-0000-0000D7930000}"/>
    <cellStyle name="Output 2 6 2 3 5 4" xfId="38039" xr:uid="{00000000-0005-0000-0000-0000D8930000}"/>
    <cellStyle name="Output 2 6 2 3 5 5" xfId="38040" xr:uid="{00000000-0005-0000-0000-0000D9930000}"/>
    <cellStyle name="Output 2 6 2 3 6" xfId="38041" xr:uid="{00000000-0005-0000-0000-0000DA930000}"/>
    <cellStyle name="Output 2 6 2 3 6 2" xfId="38042" xr:uid="{00000000-0005-0000-0000-0000DB930000}"/>
    <cellStyle name="Output 2 6 2 3 6 2 2" xfId="38043" xr:uid="{00000000-0005-0000-0000-0000DC930000}"/>
    <cellStyle name="Output 2 6 2 3 6 2 3" xfId="38044" xr:uid="{00000000-0005-0000-0000-0000DD930000}"/>
    <cellStyle name="Output 2 6 2 3 6 2 4" xfId="38045" xr:uid="{00000000-0005-0000-0000-0000DE930000}"/>
    <cellStyle name="Output 2 6 2 3 6 2 5" xfId="38046" xr:uid="{00000000-0005-0000-0000-0000DF930000}"/>
    <cellStyle name="Output 2 6 2 3 6 2 6" xfId="38047" xr:uid="{00000000-0005-0000-0000-0000E0930000}"/>
    <cellStyle name="Output 2 6 2 3 6 2 7" xfId="38048" xr:uid="{00000000-0005-0000-0000-0000E1930000}"/>
    <cellStyle name="Output 2 6 2 3 6 3" xfId="38049" xr:uid="{00000000-0005-0000-0000-0000E2930000}"/>
    <cellStyle name="Output 2 6 2 3 6 4" xfId="38050" xr:uid="{00000000-0005-0000-0000-0000E3930000}"/>
    <cellStyle name="Output 2 6 2 3 6 5" xfId="38051" xr:uid="{00000000-0005-0000-0000-0000E4930000}"/>
    <cellStyle name="Output 2 6 2 3 7" xfId="38052" xr:uid="{00000000-0005-0000-0000-0000E5930000}"/>
    <cellStyle name="Output 2 6 2 3 7 2" xfId="38053" xr:uid="{00000000-0005-0000-0000-0000E6930000}"/>
    <cellStyle name="Output 2 6 2 3 7 2 2" xfId="38054" xr:uid="{00000000-0005-0000-0000-0000E7930000}"/>
    <cellStyle name="Output 2 6 2 3 7 2 3" xfId="38055" xr:uid="{00000000-0005-0000-0000-0000E8930000}"/>
    <cellStyle name="Output 2 6 2 3 7 2 4" xfId="38056" xr:uid="{00000000-0005-0000-0000-0000E9930000}"/>
    <cellStyle name="Output 2 6 2 3 7 2 5" xfId="38057" xr:uid="{00000000-0005-0000-0000-0000EA930000}"/>
    <cellStyle name="Output 2 6 2 3 7 2 6" xfId="38058" xr:uid="{00000000-0005-0000-0000-0000EB930000}"/>
    <cellStyle name="Output 2 6 2 3 7 2 7" xfId="38059" xr:uid="{00000000-0005-0000-0000-0000EC930000}"/>
    <cellStyle name="Output 2 6 2 3 7 3" xfId="38060" xr:uid="{00000000-0005-0000-0000-0000ED930000}"/>
    <cellStyle name="Output 2 6 2 3 7 4" xfId="38061" xr:uid="{00000000-0005-0000-0000-0000EE930000}"/>
    <cellStyle name="Output 2 6 2 3 7 5" xfId="38062" xr:uid="{00000000-0005-0000-0000-0000EF930000}"/>
    <cellStyle name="Output 2 6 2 3 8" xfId="38063" xr:uid="{00000000-0005-0000-0000-0000F0930000}"/>
    <cellStyle name="Output 2 6 2 3 8 2" xfId="38064" xr:uid="{00000000-0005-0000-0000-0000F1930000}"/>
    <cellStyle name="Output 2 6 2 3 8 3" xfId="38065" xr:uid="{00000000-0005-0000-0000-0000F2930000}"/>
    <cellStyle name="Output 2 6 2 3 8 4" xfId="38066" xr:uid="{00000000-0005-0000-0000-0000F3930000}"/>
    <cellStyle name="Output 2 6 2 3 8 5" xfId="38067" xr:uid="{00000000-0005-0000-0000-0000F4930000}"/>
    <cellStyle name="Output 2 6 2 3 8 6" xfId="38068" xr:uid="{00000000-0005-0000-0000-0000F5930000}"/>
    <cellStyle name="Output 2 6 2 3 8 7" xfId="38069" xr:uid="{00000000-0005-0000-0000-0000F6930000}"/>
    <cellStyle name="Output 2 6 2 3 8 8" xfId="38070" xr:uid="{00000000-0005-0000-0000-0000F7930000}"/>
    <cellStyle name="Output 2 6 2 3 9" xfId="38071" xr:uid="{00000000-0005-0000-0000-0000F8930000}"/>
    <cellStyle name="Output 2 6 2 3 9 2" xfId="38072" xr:uid="{00000000-0005-0000-0000-0000F9930000}"/>
    <cellStyle name="Output 2 6 2 3 9 3" xfId="38073" xr:uid="{00000000-0005-0000-0000-0000FA930000}"/>
    <cellStyle name="Output 2 6 2 3 9 4" xfId="38074" xr:uid="{00000000-0005-0000-0000-0000FB930000}"/>
    <cellStyle name="Output 2 6 2 3 9 5" xfId="38075" xr:uid="{00000000-0005-0000-0000-0000FC930000}"/>
    <cellStyle name="Output 2 6 2 3 9 6" xfId="38076" xr:uid="{00000000-0005-0000-0000-0000FD930000}"/>
    <cellStyle name="Output 2 6 2 3 9 7" xfId="38077" xr:uid="{00000000-0005-0000-0000-0000FE930000}"/>
    <cellStyle name="Output 2 6 2 4" xfId="38078" xr:uid="{00000000-0005-0000-0000-0000FF930000}"/>
    <cellStyle name="Output 2 6 2 4 10" xfId="38079" xr:uid="{00000000-0005-0000-0000-000000940000}"/>
    <cellStyle name="Output 2 6 2 4 10 2" xfId="38080" xr:uid="{00000000-0005-0000-0000-000001940000}"/>
    <cellStyle name="Output 2 6 2 4 10 3" xfId="38081" xr:uid="{00000000-0005-0000-0000-000002940000}"/>
    <cellStyle name="Output 2 6 2 4 10 4" xfId="38082" xr:uid="{00000000-0005-0000-0000-000003940000}"/>
    <cellStyle name="Output 2 6 2 4 10 5" xfId="38083" xr:uid="{00000000-0005-0000-0000-000004940000}"/>
    <cellStyle name="Output 2 6 2 4 11" xfId="38084" xr:uid="{00000000-0005-0000-0000-000005940000}"/>
    <cellStyle name="Output 2 6 2 4 11 2" xfId="38085" xr:uid="{00000000-0005-0000-0000-000006940000}"/>
    <cellStyle name="Output 2 6 2 4 11 3" xfId="38086" xr:uid="{00000000-0005-0000-0000-000007940000}"/>
    <cellStyle name="Output 2 6 2 4 11 4" xfId="38087" xr:uid="{00000000-0005-0000-0000-000008940000}"/>
    <cellStyle name="Output 2 6 2 4 11 5" xfId="38088" xr:uid="{00000000-0005-0000-0000-000009940000}"/>
    <cellStyle name="Output 2 6 2 4 12" xfId="38089" xr:uid="{00000000-0005-0000-0000-00000A940000}"/>
    <cellStyle name="Output 2 6 2 4 12 2" xfId="38090" xr:uid="{00000000-0005-0000-0000-00000B940000}"/>
    <cellStyle name="Output 2 6 2 4 12 3" xfId="38091" xr:uid="{00000000-0005-0000-0000-00000C940000}"/>
    <cellStyle name="Output 2 6 2 4 12 4" xfId="38092" xr:uid="{00000000-0005-0000-0000-00000D940000}"/>
    <cellStyle name="Output 2 6 2 4 12 5" xfId="38093" xr:uid="{00000000-0005-0000-0000-00000E940000}"/>
    <cellStyle name="Output 2 6 2 4 13" xfId="38094" xr:uid="{00000000-0005-0000-0000-00000F940000}"/>
    <cellStyle name="Output 2 6 2 4 13 2" xfId="38095" xr:uid="{00000000-0005-0000-0000-000010940000}"/>
    <cellStyle name="Output 2 6 2 4 13 3" xfId="38096" xr:uid="{00000000-0005-0000-0000-000011940000}"/>
    <cellStyle name="Output 2 6 2 4 13 4" xfId="38097" xr:uid="{00000000-0005-0000-0000-000012940000}"/>
    <cellStyle name="Output 2 6 2 4 13 5" xfId="38098" xr:uid="{00000000-0005-0000-0000-000013940000}"/>
    <cellStyle name="Output 2 6 2 4 14" xfId="38099" xr:uid="{00000000-0005-0000-0000-000014940000}"/>
    <cellStyle name="Output 2 6 2 4 14 2" xfId="38100" xr:uid="{00000000-0005-0000-0000-000015940000}"/>
    <cellStyle name="Output 2 6 2 4 14 3" xfId="38101" xr:uid="{00000000-0005-0000-0000-000016940000}"/>
    <cellStyle name="Output 2 6 2 4 14 4" xfId="38102" xr:uid="{00000000-0005-0000-0000-000017940000}"/>
    <cellStyle name="Output 2 6 2 4 14 5" xfId="38103" xr:uid="{00000000-0005-0000-0000-000018940000}"/>
    <cellStyle name="Output 2 6 2 4 15" xfId="38104" xr:uid="{00000000-0005-0000-0000-000019940000}"/>
    <cellStyle name="Output 2 6 2 4 15 2" xfId="38105" xr:uid="{00000000-0005-0000-0000-00001A940000}"/>
    <cellStyle name="Output 2 6 2 4 15 3" xfId="38106" xr:uid="{00000000-0005-0000-0000-00001B940000}"/>
    <cellStyle name="Output 2 6 2 4 15 4" xfId="38107" xr:uid="{00000000-0005-0000-0000-00001C940000}"/>
    <cellStyle name="Output 2 6 2 4 15 5" xfId="38108" xr:uid="{00000000-0005-0000-0000-00001D940000}"/>
    <cellStyle name="Output 2 6 2 4 16" xfId="38109" xr:uid="{00000000-0005-0000-0000-00001E940000}"/>
    <cellStyle name="Output 2 6 2 4 16 2" xfId="38110" xr:uid="{00000000-0005-0000-0000-00001F940000}"/>
    <cellStyle name="Output 2 6 2 4 16 3" xfId="38111" xr:uid="{00000000-0005-0000-0000-000020940000}"/>
    <cellStyle name="Output 2 6 2 4 16 4" xfId="38112" xr:uid="{00000000-0005-0000-0000-000021940000}"/>
    <cellStyle name="Output 2 6 2 4 16 5" xfId="38113" xr:uid="{00000000-0005-0000-0000-000022940000}"/>
    <cellStyle name="Output 2 6 2 4 17" xfId="38114" xr:uid="{00000000-0005-0000-0000-000023940000}"/>
    <cellStyle name="Output 2 6 2 4 17 2" xfId="38115" xr:uid="{00000000-0005-0000-0000-000024940000}"/>
    <cellStyle name="Output 2 6 2 4 17 3" xfId="38116" xr:uid="{00000000-0005-0000-0000-000025940000}"/>
    <cellStyle name="Output 2 6 2 4 17 4" xfId="38117" xr:uid="{00000000-0005-0000-0000-000026940000}"/>
    <cellStyle name="Output 2 6 2 4 17 5" xfId="38118" xr:uid="{00000000-0005-0000-0000-000027940000}"/>
    <cellStyle name="Output 2 6 2 4 18" xfId="38119" xr:uid="{00000000-0005-0000-0000-000028940000}"/>
    <cellStyle name="Output 2 6 2 4 18 2" xfId="38120" xr:uid="{00000000-0005-0000-0000-000029940000}"/>
    <cellStyle name="Output 2 6 2 4 18 3" xfId="38121" xr:uid="{00000000-0005-0000-0000-00002A940000}"/>
    <cellStyle name="Output 2 6 2 4 18 4" xfId="38122" xr:uid="{00000000-0005-0000-0000-00002B940000}"/>
    <cellStyle name="Output 2 6 2 4 18 5" xfId="38123" xr:uid="{00000000-0005-0000-0000-00002C940000}"/>
    <cellStyle name="Output 2 6 2 4 19" xfId="38124" xr:uid="{00000000-0005-0000-0000-00002D940000}"/>
    <cellStyle name="Output 2 6 2 4 2" xfId="38125" xr:uid="{00000000-0005-0000-0000-00002E940000}"/>
    <cellStyle name="Output 2 6 2 4 2 2" xfId="38126" xr:uid="{00000000-0005-0000-0000-00002F940000}"/>
    <cellStyle name="Output 2 6 2 4 2 2 2" xfId="38127" xr:uid="{00000000-0005-0000-0000-000030940000}"/>
    <cellStyle name="Output 2 6 2 4 2 2 3" xfId="38128" xr:uid="{00000000-0005-0000-0000-000031940000}"/>
    <cellStyle name="Output 2 6 2 4 2 2 4" xfId="38129" xr:uid="{00000000-0005-0000-0000-000032940000}"/>
    <cellStyle name="Output 2 6 2 4 2 2 5" xfId="38130" xr:uid="{00000000-0005-0000-0000-000033940000}"/>
    <cellStyle name="Output 2 6 2 4 2 2 6" xfId="38131" xr:uid="{00000000-0005-0000-0000-000034940000}"/>
    <cellStyle name="Output 2 6 2 4 2 2 7" xfId="38132" xr:uid="{00000000-0005-0000-0000-000035940000}"/>
    <cellStyle name="Output 2 6 2 4 2 3" xfId="38133" xr:uid="{00000000-0005-0000-0000-000036940000}"/>
    <cellStyle name="Output 2 6 2 4 2 4" xfId="38134" xr:uid="{00000000-0005-0000-0000-000037940000}"/>
    <cellStyle name="Output 2 6 2 4 2 5" xfId="38135" xr:uid="{00000000-0005-0000-0000-000038940000}"/>
    <cellStyle name="Output 2 6 2 4 3" xfId="38136" xr:uid="{00000000-0005-0000-0000-000039940000}"/>
    <cellStyle name="Output 2 6 2 4 3 2" xfId="38137" xr:uid="{00000000-0005-0000-0000-00003A940000}"/>
    <cellStyle name="Output 2 6 2 4 3 2 2" xfId="38138" xr:uid="{00000000-0005-0000-0000-00003B940000}"/>
    <cellStyle name="Output 2 6 2 4 3 2 3" xfId="38139" xr:uid="{00000000-0005-0000-0000-00003C940000}"/>
    <cellStyle name="Output 2 6 2 4 3 2 4" xfId="38140" xr:uid="{00000000-0005-0000-0000-00003D940000}"/>
    <cellStyle name="Output 2 6 2 4 3 2 5" xfId="38141" xr:uid="{00000000-0005-0000-0000-00003E940000}"/>
    <cellStyle name="Output 2 6 2 4 3 2 6" xfId="38142" xr:uid="{00000000-0005-0000-0000-00003F940000}"/>
    <cellStyle name="Output 2 6 2 4 3 2 7" xfId="38143" xr:uid="{00000000-0005-0000-0000-000040940000}"/>
    <cellStyle name="Output 2 6 2 4 3 3" xfId="38144" xr:uid="{00000000-0005-0000-0000-000041940000}"/>
    <cellStyle name="Output 2 6 2 4 3 4" xfId="38145" xr:uid="{00000000-0005-0000-0000-000042940000}"/>
    <cellStyle name="Output 2 6 2 4 3 5" xfId="38146" xr:uid="{00000000-0005-0000-0000-000043940000}"/>
    <cellStyle name="Output 2 6 2 4 4" xfId="38147" xr:uid="{00000000-0005-0000-0000-000044940000}"/>
    <cellStyle name="Output 2 6 2 4 4 2" xfId="38148" xr:uid="{00000000-0005-0000-0000-000045940000}"/>
    <cellStyle name="Output 2 6 2 4 4 2 2" xfId="38149" xr:uid="{00000000-0005-0000-0000-000046940000}"/>
    <cellStyle name="Output 2 6 2 4 4 2 3" xfId="38150" xr:uid="{00000000-0005-0000-0000-000047940000}"/>
    <cellStyle name="Output 2 6 2 4 4 2 4" xfId="38151" xr:uid="{00000000-0005-0000-0000-000048940000}"/>
    <cellStyle name="Output 2 6 2 4 4 2 5" xfId="38152" xr:uid="{00000000-0005-0000-0000-000049940000}"/>
    <cellStyle name="Output 2 6 2 4 4 2 6" xfId="38153" xr:uid="{00000000-0005-0000-0000-00004A940000}"/>
    <cellStyle name="Output 2 6 2 4 4 2 7" xfId="38154" xr:uid="{00000000-0005-0000-0000-00004B940000}"/>
    <cellStyle name="Output 2 6 2 4 4 3" xfId="38155" xr:uid="{00000000-0005-0000-0000-00004C940000}"/>
    <cellStyle name="Output 2 6 2 4 4 4" xfId="38156" xr:uid="{00000000-0005-0000-0000-00004D940000}"/>
    <cellStyle name="Output 2 6 2 4 4 5" xfId="38157" xr:uid="{00000000-0005-0000-0000-00004E940000}"/>
    <cellStyle name="Output 2 6 2 4 5" xfId="38158" xr:uid="{00000000-0005-0000-0000-00004F940000}"/>
    <cellStyle name="Output 2 6 2 4 5 2" xfId="38159" xr:uid="{00000000-0005-0000-0000-000050940000}"/>
    <cellStyle name="Output 2 6 2 4 5 3" xfId="38160" xr:uid="{00000000-0005-0000-0000-000051940000}"/>
    <cellStyle name="Output 2 6 2 4 5 4" xfId="38161" xr:uid="{00000000-0005-0000-0000-000052940000}"/>
    <cellStyle name="Output 2 6 2 4 5 5" xfId="38162" xr:uid="{00000000-0005-0000-0000-000053940000}"/>
    <cellStyle name="Output 2 6 2 4 5 6" xfId="38163" xr:uid="{00000000-0005-0000-0000-000054940000}"/>
    <cellStyle name="Output 2 6 2 4 5 7" xfId="38164" xr:uid="{00000000-0005-0000-0000-000055940000}"/>
    <cellStyle name="Output 2 6 2 4 5 8" xfId="38165" xr:uid="{00000000-0005-0000-0000-000056940000}"/>
    <cellStyle name="Output 2 6 2 4 6" xfId="38166" xr:uid="{00000000-0005-0000-0000-000057940000}"/>
    <cellStyle name="Output 2 6 2 4 6 2" xfId="38167" xr:uid="{00000000-0005-0000-0000-000058940000}"/>
    <cellStyle name="Output 2 6 2 4 6 3" xfId="38168" xr:uid="{00000000-0005-0000-0000-000059940000}"/>
    <cellStyle name="Output 2 6 2 4 6 4" xfId="38169" xr:uid="{00000000-0005-0000-0000-00005A940000}"/>
    <cellStyle name="Output 2 6 2 4 6 5" xfId="38170" xr:uid="{00000000-0005-0000-0000-00005B940000}"/>
    <cellStyle name="Output 2 6 2 4 6 6" xfId="38171" xr:uid="{00000000-0005-0000-0000-00005C940000}"/>
    <cellStyle name="Output 2 6 2 4 6 7" xfId="38172" xr:uid="{00000000-0005-0000-0000-00005D940000}"/>
    <cellStyle name="Output 2 6 2 4 7" xfId="38173" xr:uid="{00000000-0005-0000-0000-00005E940000}"/>
    <cellStyle name="Output 2 6 2 4 7 2" xfId="38174" xr:uid="{00000000-0005-0000-0000-00005F940000}"/>
    <cellStyle name="Output 2 6 2 4 7 3" xfId="38175" xr:uid="{00000000-0005-0000-0000-000060940000}"/>
    <cellStyle name="Output 2 6 2 4 7 4" xfId="38176" xr:uid="{00000000-0005-0000-0000-000061940000}"/>
    <cellStyle name="Output 2 6 2 4 7 5" xfId="38177" xr:uid="{00000000-0005-0000-0000-000062940000}"/>
    <cellStyle name="Output 2 6 2 4 8" xfId="38178" xr:uid="{00000000-0005-0000-0000-000063940000}"/>
    <cellStyle name="Output 2 6 2 4 8 2" xfId="38179" xr:uid="{00000000-0005-0000-0000-000064940000}"/>
    <cellStyle name="Output 2 6 2 4 8 3" xfId="38180" xr:uid="{00000000-0005-0000-0000-000065940000}"/>
    <cellStyle name="Output 2 6 2 4 8 4" xfId="38181" xr:uid="{00000000-0005-0000-0000-000066940000}"/>
    <cellStyle name="Output 2 6 2 4 8 5" xfId="38182" xr:uid="{00000000-0005-0000-0000-000067940000}"/>
    <cellStyle name="Output 2 6 2 4 9" xfId="38183" xr:uid="{00000000-0005-0000-0000-000068940000}"/>
    <cellStyle name="Output 2 6 2 4 9 2" xfId="38184" xr:uid="{00000000-0005-0000-0000-000069940000}"/>
    <cellStyle name="Output 2 6 2 4 9 3" xfId="38185" xr:uid="{00000000-0005-0000-0000-00006A940000}"/>
    <cellStyle name="Output 2 6 2 4 9 4" xfId="38186" xr:uid="{00000000-0005-0000-0000-00006B940000}"/>
    <cellStyle name="Output 2 6 2 4 9 5" xfId="38187" xr:uid="{00000000-0005-0000-0000-00006C940000}"/>
    <cellStyle name="Output 2 6 2 5" xfId="38188" xr:uid="{00000000-0005-0000-0000-00006D940000}"/>
    <cellStyle name="Output 2 6 2 5 10" xfId="38189" xr:uid="{00000000-0005-0000-0000-00006E940000}"/>
    <cellStyle name="Output 2 6 2 5 2" xfId="38190" xr:uid="{00000000-0005-0000-0000-00006F940000}"/>
    <cellStyle name="Output 2 6 2 5 2 2" xfId="38191" xr:uid="{00000000-0005-0000-0000-000070940000}"/>
    <cellStyle name="Output 2 6 2 5 2 2 2" xfId="38192" xr:uid="{00000000-0005-0000-0000-000071940000}"/>
    <cellStyle name="Output 2 6 2 5 2 2 3" xfId="38193" xr:uid="{00000000-0005-0000-0000-000072940000}"/>
    <cellStyle name="Output 2 6 2 5 2 2 4" xfId="38194" xr:uid="{00000000-0005-0000-0000-000073940000}"/>
    <cellStyle name="Output 2 6 2 5 2 2 5" xfId="38195" xr:uid="{00000000-0005-0000-0000-000074940000}"/>
    <cellStyle name="Output 2 6 2 5 2 2 6" xfId="38196" xr:uid="{00000000-0005-0000-0000-000075940000}"/>
    <cellStyle name="Output 2 6 2 5 2 2 7" xfId="38197" xr:uid="{00000000-0005-0000-0000-000076940000}"/>
    <cellStyle name="Output 2 6 2 5 2 3" xfId="38198" xr:uid="{00000000-0005-0000-0000-000077940000}"/>
    <cellStyle name="Output 2 6 2 5 2 4" xfId="38199" xr:uid="{00000000-0005-0000-0000-000078940000}"/>
    <cellStyle name="Output 2 6 2 5 3" xfId="38200" xr:uid="{00000000-0005-0000-0000-000079940000}"/>
    <cellStyle name="Output 2 6 2 5 3 2" xfId="38201" xr:uid="{00000000-0005-0000-0000-00007A940000}"/>
    <cellStyle name="Output 2 6 2 5 3 2 2" xfId="38202" xr:uid="{00000000-0005-0000-0000-00007B940000}"/>
    <cellStyle name="Output 2 6 2 5 3 2 3" xfId="38203" xr:uid="{00000000-0005-0000-0000-00007C940000}"/>
    <cellStyle name="Output 2 6 2 5 3 2 4" xfId="38204" xr:uid="{00000000-0005-0000-0000-00007D940000}"/>
    <cellStyle name="Output 2 6 2 5 3 2 5" xfId="38205" xr:uid="{00000000-0005-0000-0000-00007E940000}"/>
    <cellStyle name="Output 2 6 2 5 3 2 6" xfId="38206" xr:uid="{00000000-0005-0000-0000-00007F940000}"/>
    <cellStyle name="Output 2 6 2 5 3 2 7" xfId="38207" xr:uid="{00000000-0005-0000-0000-000080940000}"/>
    <cellStyle name="Output 2 6 2 5 3 3" xfId="38208" xr:uid="{00000000-0005-0000-0000-000081940000}"/>
    <cellStyle name="Output 2 6 2 5 3 4" xfId="38209" xr:uid="{00000000-0005-0000-0000-000082940000}"/>
    <cellStyle name="Output 2 6 2 5 4" xfId="38210" xr:uid="{00000000-0005-0000-0000-000083940000}"/>
    <cellStyle name="Output 2 6 2 5 4 2" xfId="38211" xr:uid="{00000000-0005-0000-0000-000084940000}"/>
    <cellStyle name="Output 2 6 2 5 4 2 2" xfId="38212" xr:uid="{00000000-0005-0000-0000-000085940000}"/>
    <cellStyle name="Output 2 6 2 5 4 2 3" xfId="38213" xr:uid="{00000000-0005-0000-0000-000086940000}"/>
    <cellStyle name="Output 2 6 2 5 4 2 4" xfId="38214" xr:uid="{00000000-0005-0000-0000-000087940000}"/>
    <cellStyle name="Output 2 6 2 5 4 2 5" xfId="38215" xr:uid="{00000000-0005-0000-0000-000088940000}"/>
    <cellStyle name="Output 2 6 2 5 4 2 6" xfId="38216" xr:uid="{00000000-0005-0000-0000-000089940000}"/>
    <cellStyle name="Output 2 6 2 5 4 2 7" xfId="38217" xr:uid="{00000000-0005-0000-0000-00008A940000}"/>
    <cellStyle name="Output 2 6 2 5 4 3" xfId="38218" xr:uid="{00000000-0005-0000-0000-00008B940000}"/>
    <cellStyle name="Output 2 6 2 5 4 4" xfId="38219" xr:uid="{00000000-0005-0000-0000-00008C940000}"/>
    <cellStyle name="Output 2 6 2 5 5" xfId="38220" xr:uid="{00000000-0005-0000-0000-00008D940000}"/>
    <cellStyle name="Output 2 6 2 5 5 2" xfId="38221" xr:uid="{00000000-0005-0000-0000-00008E940000}"/>
    <cellStyle name="Output 2 6 2 5 5 3" xfId="38222" xr:uid="{00000000-0005-0000-0000-00008F940000}"/>
    <cellStyle name="Output 2 6 2 5 5 4" xfId="38223" xr:uid="{00000000-0005-0000-0000-000090940000}"/>
    <cellStyle name="Output 2 6 2 5 5 5" xfId="38224" xr:uid="{00000000-0005-0000-0000-000091940000}"/>
    <cellStyle name="Output 2 6 2 5 5 6" xfId="38225" xr:uid="{00000000-0005-0000-0000-000092940000}"/>
    <cellStyle name="Output 2 6 2 5 5 7" xfId="38226" xr:uid="{00000000-0005-0000-0000-000093940000}"/>
    <cellStyle name="Output 2 6 2 5 5 8" xfId="38227" xr:uid="{00000000-0005-0000-0000-000094940000}"/>
    <cellStyle name="Output 2 6 2 5 6" xfId="38228" xr:uid="{00000000-0005-0000-0000-000095940000}"/>
    <cellStyle name="Output 2 6 2 5 6 2" xfId="38229" xr:uid="{00000000-0005-0000-0000-000096940000}"/>
    <cellStyle name="Output 2 6 2 5 6 3" xfId="38230" xr:uid="{00000000-0005-0000-0000-000097940000}"/>
    <cellStyle name="Output 2 6 2 5 6 4" xfId="38231" xr:uid="{00000000-0005-0000-0000-000098940000}"/>
    <cellStyle name="Output 2 6 2 5 6 5" xfId="38232" xr:uid="{00000000-0005-0000-0000-000099940000}"/>
    <cellStyle name="Output 2 6 2 5 6 6" xfId="38233" xr:uid="{00000000-0005-0000-0000-00009A940000}"/>
    <cellStyle name="Output 2 6 2 5 6 7" xfId="38234" xr:uid="{00000000-0005-0000-0000-00009B940000}"/>
    <cellStyle name="Output 2 6 2 5 7" xfId="38235" xr:uid="{00000000-0005-0000-0000-00009C940000}"/>
    <cellStyle name="Output 2 6 2 5 8" xfId="38236" xr:uid="{00000000-0005-0000-0000-00009D940000}"/>
    <cellStyle name="Output 2 6 2 5 9" xfId="38237" xr:uid="{00000000-0005-0000-0000-00009E940000}"/>
    <cellStyle name="Output 2 6 2 6" xfId="38238" xr:uid="{00000000-0005-0000-0000-00009F940000}"/>
    <cellStyle name="Output 2 6 2 6 2" xfId="38239" xr:uid="{00000000-0005-0000-0000-0000A0940000}"/>
    <cellStyle name="Output 2 6 2 6 2 2" xfId="38240" xr:uid="{00000000-0005-0000-0000-0000A1940000}"/>
    <cellStyle name="Output 2 6 2 6 2 3" xfId="38241" xr:uid="{00000000-0005-0000-0000-0000A2940000}"/>
    <cellStyle name="Output 2 6 2 6 2 4" xfId="38242" xr:uid="{00000000-0005-0000-0000-0000A3940000}"/>
    <cellStyle name="Output 2 6 2 6 2 5" xfId="38243" xr:uid="{00000000-0005-0000-0000-0000A4940000}"/>
    <cellStyle name="Output 2 6 2 6 2 6" xfId="38244" xr:uid="{00000000-0005-0000-0000-0000A5940000}"/>
    <cellStyle name="Output 2 6 2 6 2 7" xfId="38245" xr:uid="{00000000-0005-0000-0000-0000A6940000}"/>
    <cellStyle name="Output 2 6 2 6 3" xfId="38246" xr:uid="{00000000-0005-0000-0000-0000A7940000}"/>
    <cellStyle name="Output 2 6 2 6 4" xfId="38247" xr:uid="{00000000-0005-0000-0000-0000A8940000}"/>
    <cellStyle name="Output 2 6 2 6 5" xfId="38248" xr:uid="{00000000-0005-0000-0000-0000A9940000}"/>
    <cellStyle name="Output 2 6 2 7" xfId="38249" xr:uid="{00000000-0005-0000-0000-0000AA940000}"/>
    <cellStyle name="Output 2 6 2 7 2" xfId="38250" xr:uid="{00000000-0005-0000-0000-0000AB940000}"/>
    <cellStyle name="Output 2 6 2 7 2 2" xfId="38251" xr:uid="{00000000-0005-0000-0000-0000AC940000}"/>
    <cellStyle name="Output 2 6 2 7 2 3" xfId="38252" xr:uid="{00000000-0005-0000-0000-0000AD940000}"/>
    <cellStyle name="Output 2 6 2 7 2 4" xfId="38253" xr:uid="{00000000-0005-0000-0000-0000AE940000}"/>
    <cellStyle name="Output 2 6 2 7 2 5" xfId="38254" xr:uid="{00000000-0005-0000-0000-0000AF940000}"/>
    <cellStyle name="Output 2 6 2 7 2 6" xfId="38255" xr:uid="{00000000-0005-0000-0000-0000B0940000}"/>
    <cellStyle name="Output 2 6 2 7 2 7" xfId="38256" xr:uid="{00000000-0005-0000-0000-0000B1940000}"/>
    <cellStyle name="Output 2 6 2 7 3" xfId="38257" xr:uid="{00000000-0005-0000-0000-0000B2940000}"/>
    <cellStyle name="Output 2 6 2 7 4" xfId="38258" xr:uid="{00000000-0005-0000-0000-0000B3940000}"/>
    <cellStyle name="Output 2 6 2 7 5" xfId="38259" xr:uid="{00000000-0005-0000-0000-0000B4940000}"/>
    <cellStyle name="Output 2 6 2 8" xfId="38260" xr:uid="{00000000-0005-0000-0000-0000B5940000}"/>
    <cellStyle name="Output 2 6 2 8 2" xfId="38261" xr:uid="{00000000-0005-0000-0000-0000B6940000}"/>
    <cellStyle name="Output 2 6 2 8 2 2" xfId="38262" xr:uid="{00000000-0005-0000-0000-0000B7940000}"/>
    <cellStyle name="Output 2 6 2 8 2 3" xfId="38263" xr:uid="{00000000-0005-0000-0000-0000B8940000}"/>
    <cellStyle name="Output 2 6 2 8 2 4" xfId="38264" xr:uid="{00000000-0005-0000-0000-0000B9940000}"/>
    <cellStyle name="Output 2 6 2 8 2 5" xfId="38265" xr:uid="{00000000-0005-0000-0000-0000BA940000}"/>
    <cellStyle name="Output 2 6 2 8 2 6" xfId="38266" xr:uid="{00000000-0005-0000-0000-0000BB940000}"/>
    <cellStyle name="Output 2 6 2 8 2 7" xfId="38267" xr:uid="{00000000-0005-0000-0000-0000BC940000}"/>
    <cellStyle name="Output 2 6 2 8 3" xfId="38268" xr:uid="{00000000-0005-0000-0000-0000BD940000}"/>
    <cellStyle name="Output 2 6 2 8 4" xfId="38269" xr:uid="{00000000-0005-0000-0000-0000BE940000}"/>
    <cellStyle name="Output 2 6 2 8 5" xfId="38270" xr:uid="{00000000-0005-0000-0000-0000BF940000}"/>
    <cellStyle name="Output 2 6 2 9" xfId="38271" xr:uid="{00000000-0005-0000-0000-0000C0940000}"/>
    <cellStyle name="Output 2 6 2 9 2" xfId="38272" xr:uid="{00000000-0005-0000-0000-0000C1940000}"/>
    <cellStyle name="Output 2 6 2 9 2 2" xfId="38273" xr:uid="{00000000-0005-0000-0000-0000C2940000}"/>
    <cellStyle name="Output 2 6 2 9 2 3" xfId="38274" xr:uid="{00000000-0005-0000-0000-0000C3940000}"/>
    <cellStyle name="Output 2 6 2 9 2 4" xfId="38275" xr:uid="{00000000-0005-0000-0000-0000C4940000}"/>
    <cellStyle name="Output 2 6 2 9 2 5" xfId="38276" xr:uid="{00000000-0005-0000-0000-0000C5940000}"/>
    <cellStyle name="Output 2 6 2 9 2 6" xfId="38277" xr:uid="{00000000-0005-0000-0000-0000C6940000}"/>
    <cellStyle name="Output 2 6 2 9 2 7" xfId="38278" xr:uid="{00000000-0005-0000-0000-0000C7940000}"/>
    <cellStyle name="Output 2 6 2 9 3" xfId="38279" xr:uid="{00000000-0005-0000-0000-0000C8940000}"/>
    <cellStyle name="Output 2 6 2 9 4" xfId="38280" xr:uid="{00000000-0005-0000-0000-0000C9940000}"/>
    <cellStyle name="Output 2 6 2 9 5" xfId="38281" xr:uid="{00000000-0005-0000-0000-0000CA940000}"/>
    <cellStyle name="Output 2 6 20" xfId="38282" xr:uid="{00000000-0005-0000-0000-0000CB940000}"/>
    <cellStyle name="Output 2 6 3" xfId="38283" xr:uid="{00000000-0005-0000-0000-0000CC940000}"/>
    <cellStyle name="Output 2 6 3 10" xfId="38284" xr:uid="{00000000-0005-0000-0000-0000CD940000}"/>
    <cellStyle name="Output 2 6 3 10 2" xfId="38285" xr:uid="{00000000-0005-0000-0000-0000CE940000}"/>
    <cellStyle name="Output 2 6 3 10 3" xfId="38286" xr:uid="{00000000-0005-0000-0000-0000CF940000}"/>
    <cellStyle name="Output 2 6 3 10 4" xfId="38287" xr:uid="{00000000-0005-0000-0000-0000D0940000}"/>
    <cellStyle name="Output 2 6 3 10 5" xfId="38288" xr:uid="{00000000-0005-0000-0000-0000D1940000}"/>
    <cellStyle name="Output 2 6 3 10 6" xfId="38289" xr:uid="{00000000-0005-0000-0000-0000D2940000}"/>
    <cellStyle name="Output 2 6 3 10 7" xfId="38290" xr:uid="{00000000-0005-0000-0000-0000D3940000}"/>
    <cellStyle name="Output 2 6 3 10 8" xfId="38291" xr:uid="{00000000-0005-0000-0000-0000D4940000}"/>
    <cellStyle name="Output 2 6 3 11" xfId="38292" xr:uid="{00000000-0005-0000-0000-0000D5940000}"/>
    <cellStyle name="Output 2 6 3 11 2" xfId="38293" xr:uid="{00000000-0005-0000-0000-0000D6940000}"/>
    <cellStyle name="Output 2 6 3 11 3" xfId="38294" xr:uid="{00000000-0005-0000-0000-0000D7940000}"/>
    <cellStyle name="Output 2 6 3 11 4" xfId="38295" xr:uid="{00000000-0005-0000-0000-0000D8940000}"/>
    <cellStyle name="Output 2 6 3 11 5" xfId="38296" xr:uid="{00000000-0005-0000-0000-0000D9940000}"/>
    <cellStyle name="Output 2 6 3 11 6" xfId="38297" xr:uid="{00000000-0005-0000-0000-0000DA940000}"/>
    <cellStyle name="Output 2 6 3 11 7" xfId="38298" xr:uid="{00000000-0005-0000-0000-0000DB940000}"/>
    <cellStyle name="Output 2 6 3 12" xfId="38299" xr:uid="{00000000-0005-0000-0000-0000DC940000}"/>
    <cellStyle name="Output 2 6 3 12 2" xfId="38300" xr:uid="{00000000-0005-0000-0000-0000DD940000}"/>
    <cellStyle name="Output 2 6 3 12 3" xfId="38301" xr:uid="{00000000-0005-0000-0000-0000DE940000}"/>
    <cellStyle name="Output 2 6 3 12 4" xfId="38302" xr:uid="{00000000-0005-0000-0000-0000DF940000}"/>
    <cellStyle name="Output 2 6 3 12 5" xfId="38303" xr:uid="{00000000-0005-0000-0000-0000E0940000}"/>
    <cellStyle name="Output 2 6 3 13" xfId="38304" xr:uid="{00000000-0005-0000-0000-0000E1940000}"/>
    <cellStyle name="Output 2 6 3 13 2" xfId="38305" xr:uid="{00000000-0005-0000-0000-0000E2940000}"/>
    <cellStyle name="Output 2 6 3 13 3" xfId="38306" xr:uid="{00000000-0005-0000-0000-0000E3940000}"/>
    <cellStyle name="Output 2 6 3 13 4" xfId="38307" xr:uid="{00000000-0005-0000-0000-0000E4940000}"/>
    <cellStyle name="Output 2 6 3 13 5" xfId="38308" xr:uid="{00000000-0005-0000-0000-0000E5940000}"/>
    <cellStyle name="Output 2 6 3 14" xfId="38309" xr:uid="{00000000-0005-0000-0000-0000E6940000}"/>
    <cellStyle name="Output 2 6 3 14 2" xfId="38310" xr:uid="{00000000-0005-0000-0000-0000E7940000}"/>
    <cellStyle name="Output 2 6 3 14 3" xfId="38311" xr:uid="{00000000-0005-0000-0000-0000E8940000}"/>
    <cellStyle name="Output 2 6 3 14 4" xfId="38312" xr:uid="{00000000-0005-0000-0000-0000E9940000}"/>
    <cellStyle name="Output 2 6 3 14 5" xfId="38313" xr:uid="{00000000-0005-0000-0000-0000EA940000}"/>
    <cellStyle name="Output 2 6 3 15" xfId="38314" xr:uid="{00000000-0005-0000-0000-0000EB940000}"/>
    <cellStyle name="Output 2 6 3 15 2" xfId="38315" xr:uid="{00000000-0005-0000-0000-0000EC940000}"/>
    <cellStyle name="Output 2 6 3 15 3" xfId="38316" xr:uid="{00000000-0005-0000-0000-0000ED940000}"/>
    <cellStyle name="Output 2 6 3 15 4" xfId="38317" xr:uid="{00000000-0005-0000-0000-0000EE940000}"/>
    <cellStyle name="Output 2 6 3 15 5" xfId="38318" xr:uid="{00000000-0005-0000-0000-0000EF940000}"/>
    <cellStyle name="Output 2 6 3 16" xfId="38319" xr:uid="{00000000-0005-0000-0000-0000F0940000}"/>
    <cellStyle name="Output 2 6 3 16 2" xfId="38320" xr:uid="{00000000-0005-0000-0000-0000F1940000}"/>
    <cellStyle name="Output 2 6 3 16 3" xfId="38321" xr:uid="{00000000-0005-0000-0000-0000F2940000}"/>
    <cellStyle name="Output 2 6 3 16 4" xfId="38322" xr:uid="{00000000-0005-0000-0000-0000F3940000}"/>
    <cellStyle name="Output 2 6 3 16 5" xfId="38323" xr:uid="{00000000-0005-0000-0000-0000F4940000}"/>
    <cellStyle name="Output 2 6 3 17" xfId="38324" xr:uid="{00000000-0005-0000-0000-0000F5940000}"/>
    <cellStyle name="Output 2 6 3 17 2" xfId="38325" xr:uid="{00000000-0005-0000-0000-0000F6940000}"/>
    <cellStyle name="Output 2 6 3 17 3" xfId="38326" xr:uid="{00000000-0005-0000-0000-0000F7940000}"/>
    <cellStyle name="Output 2 6 3 17 4" xfId="38327" xr:uid="{00000000-0005-0000-0000-0000F8940000}"/>
    <cellStyle name="Output 2 6 3 17 5" xfId="38328" xr:uid="{00000000-0005-0000-0000-0000F9940000}"/>
    <cellStyle name="Output 2 6 3 18" xfId="38329" xr:uid="{00000000-0005-0000-0000-0000FA940000}"/>
    <cellStyle name="Output 2 6 3 2" xfId="38330" xr:uid="{00000000-0005-0000-0000-0000FB940000}"/>
    <cellStyle name="Output 2 6 3 2 10" xfId="38331" xr:uid="{00000000-0005-0000-0000-0000FC940000}"/>
    <cellStyle name="Output 2 6 3 2 10 2" xfId="38332" xr:uid="{00000000-0005-0000-0000-0000FD940000}"/>
    <cellStyle name="Output 2 6 3 2 10 3" xfId="38333" xr:uid="{00000000-0005-0000-0000-0000FE940000}"/>
    <cellStyle name="Output 2 6 3 2 10 4" xfId="38334" xr:uid="{00000000-0005-0000-0000-0000FF940000}"/>
    <cellStyle name="Output 2 6 3 2 10 5" xfId="38335" xr:uid="{00000000-0005-0000-0000-000000950000}"/>
    <cellStyle name="Output 2 6 3 2 11" xfId="38336" xr:uid="{00000000-0005-0000-0000-000001950000}"/>
    <cellStyle name="Output 2 6 3 2 11 2" xfId="38337" xr:uid="{00000000-0005-0000-0000-000002950000}"/>
    <cellStyle name="Output 2 6 3 2 11 3" xfId="38338" xr:uid="{00000000-0005-0000-0000-000003950000}"/>
    <cellStyle name="Output 2 6 3 2 11 4" xfId="38339" xr:uid="{00000000-0005-0000-0000-000004950000}"/>
    <cellStyle name="Output 2 6 3 2 11 5" xfId="38340" xr:uid="{00000000-0005-0000-0000-000005950000}"/>
    <cellStyle name="Output 2 6 3 2 12" xfId="38341" xr:uid="{00000000-0005-0000-0000-000006950000}"/>
    <cellStyle name="Output 2 6 3 2 12 2" xfId="38342" xr:uid="{00000000-0005-0000-0000-000007950000}"/>
    <cellStyle name="Output 2 6 3 2 12 3" xfId="38343" xr:uid="{00000000-0005-0000-0000-000008950000}"/>
    <cellStyle name="Output 2 6 3 2 12 4" xfId="38344" xr:uid="{00000000-0005-0000-0000-000009950000}"/>
    <cellStyle name="Output 2 6 3 2 12 5" xfId="38345" xr:uid="{00000000-0005-0000-0000-00000A950000}"/>
    <cellStyle name="Output 2 6 3 2 13" xfId="38346" xr:uid="{00000000-0005-0000-0000-00000B950000}"/>
    <cellStyle name="Output 2 6 3 2 13 2" xfId="38347" xr:uid="{00000000-0005-0000-0000-00000C950000}"/>
    <cellStyle name="Output 2 6 3 2 13 3" xfId="38348" xr:uid="{00000000-0005-0000-0000-00000D950000}"/>
    <cellStyle name="Output 2 6 3 2 13 4" xfId="38349" xr:uid="{00000000-0005-0000-0000-00000E950000}"/>
    <cellStyle name="Output 2 6 3 2 13 5" xfId="38350" xr:uid="{00000000-0005-0000-0000-00000F950000}"/>
    <cellStyle name="Output 2 6 3 2 14" xfId="38351" xr:uid="{00000000-0005-0000-0000-000010950000}"/>
    <cellStyle name="Output 2 6 3 2 14 2" xfId="38352" xr:uid="{00000000-0005-0000-0000-000011950000}"/>
    <cellStyle name="Output 2 6 3 2 14 3" xfId="38353" xr:uid="{00000000-0005-0000-0000-000012950000}"/>
    <cellStyle name="Output 2 6 3 2 14 4" xfId="38354" xr:uid="{00000000-0005-0000-0000-000013950000}"/>
    <cellStyle name="Output 2 6 3 2 14 5" xfId="38355" xr:uid="{00000000-0005-0000-0000-000014950000}"/>
    <cellStyle name="Output 2 6 3 2 15" xfId="38356" xr:uid="{00000000-0005-0000-0000-000015950000}"/>
    <cellStyle name="Output 2 6 3 2 15 2" xfId="38357" xr:uid="{00000000-0005-0000-0000-000016950000}"/>
    <cellStyle name="Output 2 6 3 2 15 3" xfId="38358" xr:uid="{00000000-0005-0000-0000-000017950000}"/>
    <cellStyle name="Output 2 6 3 2 15 4" xfId="38359" xr:uid="{00000000-0005-0000-0000-000018950000}"/>
    <cellStyle name="Output 2 6 3 2 15 5" xfId="38360" xr:uid="{00000000-0005-0000-0000-000019950000}"/>
    <cellStyle name="Output 2 6 3 2 16" xfId="38361" xr:uid="{00000000-0005-0000-0000-00001A950000}"/>
    <cellStyle name="Output 2 6 3 2 16 2" xfId="38362" xr:uid="{00000000-0005-0000-0000-00001B950000}"/>
    <cellStyle name="Output 2 6 3 2 16 3" xfId="38363" xr:uid="{00000000-0005-0000-0000-00001C950000}"/>
    <cellStyle name="Output 2 6 3 2 16 4" xfId="38364" xr:uid="{00000000-0005-0000-0000-00001D950000}"/>
    <cellStyle name="Output 2 6 3 2 16 5" xfId="38365" xr:uid="{00000000-0005-0000-0000-00001E950000}"/>
    <cellStyle name="Output 2 6 3 2 17" xfId="38366" xr:uid="{00000000-0005-0000-0000-00001F950000}"/>
    <cellStyle name="Output 2 6 3 2 17 2" xfId="38367" xr:uid="{00000000-0005-0000-0000-000020950000}"/>
    <cellStyle name="Output 2 6 3 2 17 3" xfId="38368" xr:uid="{00000000-0005-0000-0000-000021950000}"/>
    <cellStyle name="Output 2 6 3 2 17 4" xfId="38369" xr:uid="{00000000-0005-0000-0000-000022950000}"/>
    <cellStyle name="Output 2 6 3 2 17 5" xfId="38370" xr:uid="{00000000-0005-0000-0000-000023950000}"/>
    <cellStyle name="Output 2 6 3 2 18" xfId="38371" xr:uid="{00000000-0005-0000-0000-000024950000}"/>
    <cellStyle name="Output 2 6 3 2 18 2" xfId="38372" xr:uid="{00000000-0005-0000-0000-000025950000}"/>
    <cellStyle name="Output 2 6 3 2 18 3" xfId="38373" xr:uid="{00000000-0005-0000-0000-000026950000}"/>
    <cellStyle name="Output 2 6 3 2 18 4" xfId="38374" xr:uid="{00000000-0005-0000-0000-000027950000}"/>
    <cellStyle name="Output 2 6 3 2 18 5" xfId="38375" xr:uid="{00000000-0005-0000-0000-000028950000}"/>
    <cellStyle name="Output 2 6 3 2 19" xfId="38376" xr:uid="{00000000-0005-0000-0000-000029950000}"/>
    <cellStyle name="Output 2 6 3 2 2" xfId="38377" xr:uid="{00000000-0005-0000-0000-00002A950000}"/>
    <cellStyle name="Output 2 6 3 2 2 10" xfId="38378" xr:uid="{00000000-0005-0000-0000-00002B950000}"/>
    <cellStyle name="Output 2 6 3 2 2 10 2" xfId="38379" xr:uid="{00000000-0005-0000-0000-00002C950000}"/>
    <cellStyle name="Output 2 6 3 2 2 10 3" xfId="38380" xr:uid="{00000000-0005-0000-0000-00002D950000}"/>
    <cellStyle name="Output 2 6 3 2 2 10 4" xfId="38381" xr:uid="{00000000-0005-0000-0000-00002E950000}"/>
    <cellStyle name="Output 2 6 3 2 2 10 5" xfId="38382" xr:uid="{00000000-0005-0000-0000-00002F950000}"/>
    <cellStyle name="Output 2 6 3 2 2 11" xfId="38383" xr:uid="{00000000-0005-0000-0000-000030950000}"/>
    <cellStyle name="Output 2 6 3 2 2 11 2" xfId="38384" xr:uid="{00000000-0005-0000-0000-000031950000}"/>
    <cellStyle name="Output 2 6 3 2 2 11 3" xfId="38385" xr:uid="{00000000-0005-0000-0000-000032950000}"/>
    <cellStyle name="Output 2 6 3 2 2 11 4" xfId="38386" xr:uid="{00000000-0005-0000-0000-000033950000}"/>
    <cellStyle name="Output 2 6 3 2 2 11 5" xfId="38387" xr:uid="{00000000-0005-0000-0000-000034950000}"/>
    <cellStyle name="Output 2 6 3 2 2 12" xfId="38388" xr:uid="{00000000-0005-0000-0000-000035950000}"/>
    <cellStyle name="Output 2 6 3 2 2 12 2" xfId="38389" xr:uid="{00000000-0005-0000-0000-000036950000}"/>
    <cellStyle name="Output 2 6 3 2 2 12 3" xfId="38390" xr:uid="{00000000-0005-0000-0000-000037950000}"/>
    <cellStyle name="Output 2 6 3 2 2 12 4" xfId="38391" xr:uid="{00000000-0005-0000-0000-000038950000}"/>
    <cellStyle name="Output 2 6 3 2 2 12 5" xfId="38392" xr:uid="{00000000-0005-0000-0000-000039950000}"/>
    <cellStyle name="Output 2 6 3 2 2 13" xfId="38393" xr:uid="{00000000-0005-0000-0000-00003A950000}"/>
    <cellStyle name="Output 2 6 3 2 2 13 2" xfId="38394" xr:uid="{00000000-0005-0000-0000-00003B950000}"/>
    <cellStyle name="Output 2 6 3 2 2 13 3" xfId="38395" xr:uid="{00000000-0005-0000-0000-00003C950000}"/>
    <cellStyle name="Output 2 6 3 2 2 13 4" xfId="38396" xr:uid="{00000000-0005-0000-0000-00003D950000}"/>
    <cellStyle name="Output 2 6 3 2 2 13 5" xfId="38397" xr:uid="{00000000-0005-0000-0000-00003E950000}"/>
    <cellStyle name="Output 2 6 3 2 2 14" xfId="38398" xr:uid="{00000000-0005-0000-0000-00003F950000}"/>
    <cellStyle name="Output 2 6 3 2 2 14 2" xfId="38399" xr:uid="{00000000-0005-0000-0000-000040950000}"/>
    <cellStyle name="Output 2 6 3 2 2 14 3" xfId="38400" xr:uid="{00000000-0005-0000-0000-000041950000}"/>
    <cellStyle name="Output 2 6 3 2 2 14 4" xfId="38401" xr:uid="{00000000-0005-0000-0000-000042950000}"/>
    <cellStyle name="Output 2 6 3 2 2 14 5" xfId="38402" xr:uid="{00000000-0005-0000-0000-000043950000}"/>
    <cellStyle name="Output 2 6 3 2 2 15" xfId="38403" xr:uid="{00000000-0005-0000-0000-000044950000}"/>
    <cellStyle name="Output 2 6 3 2 2 15 2" xfId="38404" xr:uid="{00000000-0005-0000-0000-000045950000}"/>
    <cellStyle name="Output 2 6 3 2 2 15 3" xfId="38405" xr:uid="{00000000-0005-0000-0000-000046950000}"/>
    <cellStyle name="Output 2 6 3 2 2 15 4" xfId="38406" xr:uid="{00000000-0005-0000-0000-000047950000}"/>
    <cellStyle name="Output 2 6 3 2 2 15 5" xfId="38407" xr:uid="{00000000-0005-0000-0000-000048950000}"/>
    <cellStyle name="Output 2 6 3 2 2 16" xfId="38408" xr:uid="{00000000-0005-0000-0000-000049950000}"/>
    <cellStyle name="Output 2 6 3 2 2 16 2" xfId="38409" xr:uid="{00000000-0005-0000-0000-00004A950000}"/>
    <cellStyle name="Output 2 6 3 2 2 16 3" xfId="38410" xr:uid="{00000000-0005-0000-0000-00004B950000}"/>
    <cellStyle name="Output 2 6 3 2 2 16 4" xfId="38411" xr:uid="{00000000-0005-0000-0000-00004C950000}"/>
    <cellStyle name="Output 2 6 3 2 2 16 5" xfId="38412" xr:uid="{00000000-0005-0000-0000-00004D950000}"/>
    <cellStyle name="Output 2 6 3 2 2 17" xfId="38413" xr:uid="{00000000-0005-0000-0000-00004E950000}"/>
    <cellStyle name="Output 2 6 3 2 2 17 2" xfId="38414" xr:uid="{00000000-0005-0000-0000-00004F950000}"/>
    <cellStyle name="Output 2 6 3 2 2 17 3" xfId="38415" xr:uid="{00000000-0005-0000-0000-000050950000}"/>
    <cellStyle name="Output 2 6 3 2 2 17 4" xfId="38416" xr:uid="{00000000-0005-0000-0000-000051950000}"/>
    <cellStyle name="Output 2 6 3 2 2 17 5" xfId="38417" xr:uid="{00000000-0005-0000-0000-000052950000}"/>
    <cellStyle name="Output 2 6 3 2 2 18" xfId="38418" xr:uid="{00000000-0005-0000-0000-000053950000}"/>
    <cellStyle name="Output 2 6 3 2 2 18 2" xfId="38419" xr:uid="{00000000-0005-0000-0000-000054950000}"/>
    <cellStyle name="Output 2 6 3 2 2 18 3" xfId="38420" xr:uid="{00000000-0005-0000-0000-000055950000}"/>
    <cellStyle name="Output 2 6 3 2 2 18 4" xfId="38421" xr:uid="{00000000-0005-0000-0000-000056950000}"/>
    <cellStyle name="Output 2 6 3 2 2 18 5" xfId="38422" xr:uid="{00000000-0005-0000-0000-000057950000}"/>
    <cellStyle name="Output 2 6 3 2 2 19" xfId="38423" xr:uid="{00000000-0005-0000-0000-000058950000}"/>
    <cellStyle name="Output 2 6 3 2 2 2" xfId="38424" xr:uid="{00000000-0005-0000-0000-000059950000}"/>
    <cellStyle name="Output 2 6 3 2 2 2 2" xfId="38425" xr:uid="{00000000-0005-0000-0000-00005A950000}"/>
    <cellStyle name="Output 2 6 3 2 2 2 2 2" xfId="38426" xr:uid="{00000000-0005-0000-0000-00005B950000}"/>
    <cellStyle name="Output 2 6 3 2 2 2 2 3" xfId="38427" xr:uid="{00000000-0005-0000-0000-00005C950000}"/>
    <cellStyle name="Output 2 6 3 2 2 2 2 4" xfId="38428" xr:uid="{00000000-0005-0000-0000-00005D950000}"/>
    <cellStyle name="Output 2 6 3 2 2 2 2 5" xfId="38429" xr:uid="{00000000-0005-0000-0000-00005E950000}"/>
    <cellStyle name="Output 2 6 3 2 2 2 2 6" xfId="38430" xr:uid="{00000000-0005-0000-0000-00005F950000}"/>
    <cellStyle name="Output 2 6 3 2 2 2 2 7" xfId="38431" xr:uid="{00000000-0005-0000-0000-000060950000}"/>
    <cellStyle name="Output 2 6 3 2 2 2 3" xfId="38432" xr:uid="{00000000-0005-0000-0000-000061950000}"/>
    <cellStyle name="Output 2 6 3 2 2 2 4" xfId="38433" xr:uid="{00000000-0005-0000-0000-000062950000}"/>
    <cellStyle name="Output 2 6 3 2 2 2 5" xfId="38434" xr:uid="{00000000-0005-0000-0000-000063950000}"/>
    <cellStyle name="Output 2 6 3 2 2 3" xfId="38435" xr:uid="{00000000-0005-0000-0000-000064950000}"/>
    <cellStyle name="Output 2 6 3 2 2 3 2" xfId="38436" xr:uid="{00000000-0005-0000-0000-000065950000}"/>
    <cellStyle name="Output 2 6 3 2 2 3 2 2" xfId="38437" xr:uid="{00000000-0005-0000-0000-000066950000}"/>
    <cellStyle name="Output 2 6 3 2 2 3 2 3" xfId="38438" xr:uid="{00000000-0005-0000-0000-000067950000}"/>
    <cellStyle name="Output 2 6 3 2 2 3 2 4" xfId="38439" xr:uid="{00000000-0005-0000-0000-000068950000}"/>
    <cellStyle name="Output 2 6 3 2 2 3 2 5" xfId="38440" xr:uid="{00000000-0005-0000-0000-000069950000}"/>
    <cellStyle name="Output 2 6 3 2 2 3 2 6" xfId="38441" xr:uid="{00000000-0005-0000-0000-00006A950000}"/>
    <cellStyle name="Output 2 6 3 2 2 3 2 7" xfId="38442" xr:uid="{00000000-0005-0000-0000-00006B950000}"/>
    <cellStyle name="Output 2 6 3 2 2 3 3" xfId="38443" xr:uid="{00000000-0005-0000-0000-00006C950000}"/>
    <cellStyle name="Output 2 6 3 2 2 3 4" xfId="38444" xr:uid="{00000000-0005-0000-0000-00006D950000}"/>
    <cellStyle name="Output 2 6 3 2 2 3 5" xfId="38445" xr:uid="{00000000-0005-0000-0000-00006E950000}"/>
    <cellStyle name="Output 2 6 3 2 2 4" xfId="38446" xr:uid="{00000000-0005-0000-0000-00006F950000}"/>
    <cellStyle name="Output 2 6 3 2 2 4 2" xfId="38447" xr:uid="{00000000-0005-0000-0000-000070950000}"/>
    <cellStyle name="Output 2 6 3 2 2 4 2 2" xfId="38448" xr:uid="{00000000-0005-0000-0000-000071950000}"/>
    <cellStyle name="Output 2 6 3 2 2 4 2 3" xfId="38449" xr:uid="{00000000-0005-0000-0000-000072950000}"/>
    <cellStyle name="Output 2 6 3 2 2 4 2 4" xfId="38450" xr:uid="{00000000-0005-0000-0000-000073950000}"/>
    <cellStyle name="Output 2 6 3 2 2 4 2 5" xfId="38451" xr:uid="{00000000-0005-0000-0000-000074950000}"/>
    <cellStyle name="Output 2 6 3 2 2 4 2 6" xfId="38452" xr:uid="{00000000-0005-0000-0000-000075950000}"/>
    <cellStyle name="Output 2 6 3 2 2 4 2 7" xfId="38453" xr:uid="{00000000-0005-0000-0000-000076950000}"/>
    <cellStyle name="Output 2 6 3 2 2 4 3" xfId="38454" xr:uid="{00000000-0005-0000-0000-000077950000}"/>
    <cellStyle name="Output 2 6 3 2 2 4 4" xfId="38455" xr:uid="{00000000-0005-0000-0000-000078950000}"/>
    <cellStyle name="Output 2 6 3 2 2 4 5" xfId="38456" xr:uid="{00000000-0005-0000-0000-000079950000}"/>
    <cellStyle name="Output 2 6 3 2 2 5" xfId="38457" xr:uid="{00000000-0005-0000-0000-00007A950000}"/>
    <cellStyle name="Output 2 6 3 2 2 5 2" xfId="38458" xr:uid="{00000000-0005-0000-0000-00007B950000}"/>
    <cellStyle name="Output 2 6 3 2 2 5 3" xfId="38459" xr:uid="{00000000-0005-0000-0000-00007C950000}"/>
    <cellStyle name="Output 2 6 3 2 2 5 4" xfId="38460" xr:uid="{00000000-0005-0000-0000-00007D950000}"/>
    <cellStyle name="Output 2 6 3 2 2 5 5" xfId="38461" xr:uid="{00000000-0005-0000-0000-00007E950000}"/>
    <cellStyle name="Output 2 6 3 2 2 5 6" xfId="38462" xr:uid="{00000000-0005-0000-0000-00007F950000}"/>
    <cellStyle name="Output 2 6 3 2 2 5 7" xfId="38463" xr:uid="{00000000-0005-0000-0000-000080950000}"/>
    <cellStyle name="Output 2 6 3 2 2 5 8" xfId="38464" xr:uid="{00000000-0005-0000-0000-000081950000}"/>
    <cellStyle name="Output 2 6 3 2 2 6" xfId="38465" xr:uid="{00000000-0005-0000-0000-000082950000}"/>
    <cellStyle name="Output 2 6 3 2 2 6 2" xfId="38466" xr:uid="{00000000-0005-0000-0000-000083950000}"/>
    <cellStyle name="Output 2 6 3 2 2 6 3" xfId="38467" xr:uid="{00000000-0005-0000-0000-000084950000}"/>
    <cellStyle name="Output 2 6 3 2 2 6 4" xfId="38468" xr:uid="{00000000-0005-0000-0000-000085950000}"/>
    <cellStyle name="Output 2 6 3 2 2 6 5" xfId="38469" xr:uid="{00000000-0005-0000-0000-000086950000}"/>
    <cellStyle name="Output 2 6 3 2 2 6 6" xfId="38470" xr:uid="{00000000-0005-0000-0000-000087950000}"/>
    <cellStyle name="Output 2 6 3 2 2 6 7" xfId="38471" xr:uid="{00000000-0005-0000-0000-000088950000}"/>
    <cellStyle name="Output 2 6 3 2 2 7" xfId="38472" xr:uid="{00000000-0005-0000-0000-000089950000}"/>
    <cellStyle name="Output 2 6 3 2 2 7 2" xfId="38473" xr:uid="{00000000-0005-0000-0000-00008A950000}"/>
    <cellStyle name="Output 2 6 3 2 2 7 3" xfId="38474" xr:uid="{00000000-0005-0000-0000-00008B950000}"/>
    <cellStyle name="Output 2 6 3 2 2 7 4" xfId="38475" xr:uid="{00000000-0005-0000-0000-00008C950000}"/>
    <cellStyle name="Output 2 6 3 2 2 7 5" xfId="38476" xr:uid="{00000000-0005-0000-0000-00008D950000}"/>
    <cellStyle name="Output 2 6 3 2 2 8" xfId="38477" xr:uid="{00000000-0005-0000-0000-00008E950000}"/>
    <cellStyle name="Output 2 6 3 2 2 8 2" xfId="38478" xr:uid="{00000000-0005-0000-0000-00008F950000}"/>
    <cellStyle name="Output 2 6 3 2 2 8 3" xfId="38479" xr:uid="{00000000-0005-0000-0000-000090950000}"/>
    <cellStyle name="Output 2 6 3 2 2 8 4" xfId="38480" xr:uid="{00000000-0005-0000-0000-000091950000}"/>
    <cellStyle name="Output 2 6 3 2 2 8 5" xfId="38481" xr:uid="{00000000-0005-0000-0000-000092950000}"/>
    <cellStyle name="Output 2 6 3 2 2 9" xfId="38482" xr:uid="{00000000-0005-0000-0000-000093950000}"/>
    <cellStyle name="Output 2 6 3 2 2 9 2" xfId="38483" xr:uid="{00000000-0005-0000-0000-000094950000}"/>
    <cellStyle name="Output 2 6 3 2 2 9 3" xfId="38484" xr:uid="{00000000-0005-0000-0000-000095950000}"/>
    <cellStyle name="Output 2 6 3 2 2 9 4" xfId="38485" xr:uid="{00000000-0005-0000-0000-000096950000}"/>
    <cellStyle name="Output 2 6 3 2 2 9 5" xfId="38486" xr:uid="{00000000-0005-0000-0000-000097950000}"/>
    <cellStyle name="Output 2 6 3 2 3" xfId="38487" xr:uid="{00000000-0005-0000-0000-000098950000}"/>
    <cellStyle name="Output 2 6 3 2 3 10" xfId="38488" xr:uid="{00000000-0005-0000-0000-000099950000}"/>
    <cellStyle name="Output 2 6 3 2 3 2" xfId="38489" xr:uid="{00000000-0005-0000-0000-00009A950000}"/>
    <cellStyle name="Output 2 6 3 2 3 2 2" xfId="38490" xr:uid="{00000000-0005-0000-0000-00009B950000}"/>
    <cellStyle name="Output 2 6 3 2 3 2 2 2" xfId="38491" xr:uid="{00000000-0005-0000-0000-00009C950000}"/>
    <cellStyle name="Output 2 6 3 2 3 2 2 3" xfId="38492" xr:uid="{00000000-0005-0000-0000-00009D950000}"/>
    <cellStyle name="Output 2 6 3 2 3 2 2 4" xfId="38493" xr:uid="{00000000-0005-0000-0000-00009E950000}"/>
    <cellStyle name="Output 2 6 3 2 3 2 2 5" xfId="38494" xr:uid="{00000000-0005-0000-0000-00009F950000}"/>
    <cellStyle name="Output 2 6 3 2 3 2 2 6" xfId="38495" xr:uid="{00000000-0005-0000-0000-0000A0950000}"/>
    <cellStyle name="Output 2 6 3 2 3 2 2 7" xfId="38496" xr:uid="{00000000-0005-0000-0000-0000A1950000}"/>
    <cellStyle name="Output 2 6 3 2 3 2 3" xfId="38497" xr:uid="{00000000-0005-0000-0000-0000A2950000}"/>
    <cellStyle name="Output 2 6 3 2 3 2 4" xfId="38498" xr:uid="{00000000-0005-0000-0000-0000A3950000}"/>
    <cellStyle name="Output 2 6 3 2 3 3" xfId="38499" xr:uid="{00000000-0005-0000-0000-0000A4950000}"/>
    <cellStyle name="Output 2 6 3 2 3 3 2" xfId="38500" xr:uid="{00000000-0005-0000-0000-0000A5950000}"/>
    <cellStyle name="Output 2 6 3 2 3 3 2 2" xfId="38501" xr:uid="{00000000-0005-0000-0000-0000A6950000}"/>
    <cellStyle name="Output 2 6 3 2 3 3 2 3" xfId="38502" xr:uid="{00000000-0005-0000-0000-0000A7950000}"/>
    <cellStyle name="Output 2 6 3 2 3 3 2 4" xfId="38503" xr:uid="{00000000-0005-0000-0000-0000A8950000}"/>
    <cellStyle name="Output 2 6 3 2 3 3 2 5" xfId="38504" xr:uid="{00000000-0005-0000-0000-0000A9950000}"/>
    <cellStyle name="Output 2 6 3 2 3 3 2 6" xfId="38505" xr:uid="{00000000-0005-0000-0000-0000AA950000}"/>
    <cellStyle name="Output 2 6 3 2 3 3 2 7" xfId="38506" xr:uid="{00000000-0005-0000-0000-0000AB950000}"/>
    <cellStyle name="Output 2 6 3 2 3 3 3" xfId="38507" xr:uid="{00000000-0005-0000-0000-0000AC950000}"/>
    <cellStyle name="Output 2 6 3 2 3 3 4" xfId="38508" xr:uid="{00000000-0005-0000-0000-0000AD950000}"/>
    <cellStyle name="Output 2 6 3 2 3 4" xfId="38509" xr:uid="{00000000-0005-0000-0000-0000AE950000}"/>
    <cellStyle name="Output 2 6 3 2 3 4 2" xfId="38510" xr:uid="{00000000-0005-0000-0000-0000AF950000}"/>
    <cellStyle name="Output 2 6 3 2 3 4 2 2" xfId="38511" xr:uid="{00000000-0005-0000-0000-0000B0950000}"/>
    <cellStyle name="Output 2 6 3 2 3 4 2 3" xfId="38512" xr:uid="{00000000-0005-0000-0000-0000B1950000}"/>
    <cellStyle name="Output 2 6 3 2 3 4 2 4" xfId="38513" xr:uid="{00000000-0005-0000-0000-0000B2950000}"/>
    <cellStyle name="Output 2 6 3 2 3 4 2 5" xfId="38514" xr:uid="{00000000-0005-0000-0000-0000B3950000}"/>
    <cellStyle name="Output 2 6 3 2 3 4 2 6" xfId="38515" xr:uid="{00000000-0005-0000-0000-0000B4950000}"/>
    <cellStyle name="Output 2 6 3 2 3 4 2 7" xfId="38516" xr:uid="{00000000-0005-0000-0000-0000B5950000}"/>
    <cellStyle name="Output 2 6 3 2 3 4 3" xfId="38517" xr:uid="{00000000-0005-0000-0000-0000B6950000}"/>
    <cellStyle name="Output 2 6 3 2 3 4 4" xfId="38518" xr:uid="{00000000-0005-0000-0000-0000B7950000}"/>
    <cellStyle name="Output 2 6 3 2 3 5" xfId="38519" xr:uid="{00000000-0005-0000-0000-0000B8950000}"/>
    <cellStyle name="Output 2 6 3 2 3 5 2" xfId="38520" xr:uid="{00000000-0005-0000-0000-0000B9950000}"/>
    <cellStyle name="Output 2 6 3 2 3 5 3" xfId="38521" xr:uid="{00000000-0005-0000-0000-0000BA950000}"/>
    <cellStyle name="Output 2 6 3 2 3 5 4" xfId="38522" xr:uid="{00000000-0005-0000-0000-0000BB950000}"/>
    <cellStyle name="Output 2 6 3 2 3 5 5" xfId="38523" xr:uid="{00000000-0005-0000-0000-0000BC950000}"/>
    <cellStyle name="Output 2 6 3 2 3 5 6" xfId="38524" xr:uid="{00000000-0005-0000-0000-0000BD950000}"/>
    <cellStyle name="Output 2 6 3 2 3 5 7" xfId="38525" xr:uid="{00000000-0005-0000-0000-0000BE950000}"/>
    <cellStyle name="Output 2 6 3 2 3 5 8" xfId="38526" xr:uid="{00000000-0005-0000-0000-0000BF950000}"/>
    <cellStyle name="Output 2 6 3 2 3 6" xfId="38527" xr:uid="{00000000-0005-0000-0000-0000C0950000}"/>
    <cellStyle name="Output 2 6 3 2 3 6 2" xfId="38528" xr:uid="{00000000-0005-0000-0000-0000C1950000}"/>
    <cellStyle name="Output 2 6 3 2 3 6 3" xfId="38529" xr:uid="{00000000-0005-0000-0000-0000C2950000}"/>
    <cellStyle name="Output 2 6 3 2 3 6 4" xfId="38530" xr:uid="{00000000-0005-0000-0000-0000C3950000}"/>
    <cellStyle name="Output 2 6 3 2 3 6 5" xfId="38531" xr:uid="{00000000-0005-0000-0000-0000C4950000}"/>
    <cellStyle name="Output 2 6 3 2 3 6 6" xfId="38532" xr:uid="{00000000-0005-0000-0000-0000C5950000}"/>
    <cellStyle name="Output 2 6 3 2 3 6 7" xfId="38533" xr:uid="{00000000-0005-0000-0000-0000C6950000}"/>
    <cellStyle name="Output 2 6 3 2 3 7" xfId="38534" xr:uid="{00000000-0005-0000-0000-0000C7950000}"/>
    <cellStyle name="Output 2 6 3 2 3 8" xfId="38535" xr:uid="{00000000-0005-0000-0000-0000C8950000}"/>
    <cellStyle name="Output 2 6 3 2 3 9" xfId="38536" xr:uid="{00000000-0005-0000-0000-0000C9950000}"/>
    <cellStyle name="Output 2 6 3 2 4" xfId="38537" xr:uid="{00000000-0005-0000-0000-0000CA950000}"/>
    <cellStyle name="Output 2 6 3 2 4 2" xfId="38538" xr:uid="{00000000-0005-0000-0000-0000CB950000}"/>
    <cellStyle name="Output 2 6 3 2 4 2 2" xfId="38539" xr:uid="{00000000-0005-0000-0000-0000CC950000}"/>
    <cellStyle name="Output 2 6 3 2 4 2 3" xfId="38540" xr:uid="{00000000-0005-0000-0000-0000CD950000}"/>
    <cellStyle name="Output 2 6 3 2 4 2 4" xfId="38541" xr:uid="{00000000-0005-0000-0000-0000CE950000}"/>
    <cellStyle name="Output 2 6 3 2 4 2 5" xfId="38542" xr:uid="{00000000-0005-0000-0000-0000CF950000}"/>
    <cellStyle name="Output 2 6 3 2 4 2 6" xfId="38543" xr:uid="{00000000-0005-0000-0000-0000D0950000}"/>
    <cellStyle name="Output 2 6 3 2 4 2 7" xfId="38544" xr:uid="{00000000-0005-0000-0000-0000D1950000}"/>
    <cellStyle name="Output 2 6 3 2 4 3" xfId="38545" xr:uid="{00000000-0005-0000-0000-0000D2950000}"/>
    <cellStyle name="Output 2 6 3 2 4 4" xfId="38546" xr:uid="{00000000-0005-0000-0000-0000D3950000}"/>
    <cellStyle name="Output 2 6 3 2 4 5" xfId="38547" xr:uid="{00000000-0005-0000-0000-0000D4950000}"/>
    <cellStyle name="Output 2 6 3 2 5" xfId="38548" xr:uid="{00000000-0005-0000-0000-0000D5950000}"/>
    <cellStyle name="Output 2 6 3 2 5 2" xfId="38549" xr:uid="{00000000-0005-0000-0000-0000D6950000}"/>
    <cellStyle name="Output 2 6 3 2 5 2 2" xfId="38550" xr:uid="{00000000-0005-0000-0000-0000D7950000}"/>
    <cellStyle name="Output 2 6 3 2 5 2 3" xfId="38551" xr:uid="{00000000-0005-0000-0000-0000D8950000}"/>
    <cellStyle name="Output 2 6 3 2 5 2 4" xfId="38552" xr:uid="{00000000-0005-0000-0000-0000D9950000}"/>
    <cellStyle name="Output 2 6 3 2 5 2 5" xfId="38553" xr:uid="{00000000-0005-0000-0000-0000DA950000}"/>
    <cellStyle name="Output 2 6 3 2 5 2 6" xfId="38554" xr:uid="{00000000-0005-0000-0000-0000DB950000}"/>
    <cellStyle name="Output 2 6 3 2 5 2 7" xfId="38555" xr:uid="{00000000-0005-0000-0000-0000DC950000}"/>
    <cellStyle name="Output 2 6 3 2 5 3" xfId="38556" xr:uid="{00000000-0005-0000-0000-0000DD950000}"/>
    <cellStyle name="Output 2 6 3 2 5 4" xfId="38557" xr:uid="{00000000-0005-0000-0000-0000DE950000}"/>
    <cellStyle name="Output 2 6 3 2 5 5" xfId="38558" xr:uid="{00000000-0005-0000-0000-0000DF950000}"/>
    <cellStyle name="Output 2 6 3 2 6" xfId="38559" xr:uid="{00000000-0005-0000-0000-0000E0950000}"/>
    <cellStyle name="Output 2 6 3 2 6 2" xfId="38560" xr:uid="{00000000-0005-0000-0000-0000E1950000}"/>
    <cellStyle name="Output 2 6 3 2 6 2 2" xfId="38561" xr:uid="{00000000-0005-0000-0000-0000E2950000}"/>
    <cellStyle name="Output 2 6 3 2 6 2 3" xfId="38562" xr:uid="{00000000-0005-0000-0000-0000E3950000}"/>
    <cellStyle name="Output 2 6 3 2 6 2 4" xfId="38563" xr:uid="{00000000-0005-0000-0000-0000E4950000}"/>
    <cellStyle name="Output 2 6 3 2 6 2 5" xfId="38564" xr:uid="{00000000-0005-0000-0000-0000E5950000}"/>
    <cellStyle name="Output 2 6 3 2 6 2 6" xfId="38565" xr:uid="{00000000-0005-0000-0000-0000E6950000}"/>
    <cellStyle name="Output 2 6 3 2 6 2 7" xfId="38566" xr:uid="{00000000-0005-0000-0000-0000E7950000}"/>
    <cellStyle name="Output 2 6 3 2 6 3" xfId="38567" xr:uid="{00000000-0005-0000-0000-0000E8950000}"/>
    <cellStyle name="Output 2 6 3 2 6 4" xfId="38568" xr:uid="{00000000-0005-0000-0000-0000E9950000}"/>
    <cellStyle name="Output 2 6 3 2 6 5" xfId="38569" xr:uid="{00000000-0005-0000-0000-0000EA950000}"/>
    <cellStyle name="Output 2 6 3 2 7" xfId="38570" xr:uid="{00000000-0005-0000-0000-0000EB950000}"/>
    <cellStyle name="Output 2 6 3 2 7 2" xfId="38571" xr:uid="{00000000-0005-0000-0000-0000EC950000}"/>
    <cellStyle name="Output 2 6 3 2 7 2 2" xfId="38572" xr:uid="{00000000-0005-0000-0000-0000ED950000}"/>
    <cellStyle name="Output 2 6 3 2 7 2 3" xfId="38573" xr:uid="{00000000-0005-0000-0000-0000EE950000}"/>
    <cellStyle name="Output 2 6 3 2 7 2 4" xfId="38574" xr:uid="{00000000-0005-0000-0000-0000EF950000}"/>
    <cellStyle name="Output 2 6 3 2 7 2 5" xfId="38575" xr:uid="{00000000-0005-0000-0000-0000F0950000}"/>
    <cellStyle name="Output 2 6 3 2 7 2 6" xfId="38576" xr:uid="{00000000-0005-0000-0000-0000F1950000}"/>
    <cellStyle name="Output 2 6 3 2 7 2 7" xfId="38577" xr:uid="{00000000-0005-0000-0000-0000F2950000}"/>
    <cellStyle name="Output 2 6 3 2 7 3" xfId="38578" xr:uid="{00000000-0005-0000-0000-0000F3950000}"/>
    <cellStyle name="Output 2 6 3 2 7 4" xfId="38579" xr:uid="{00000000-0005-0000-0000-0000F4950000}"/>
    <cellStyle name="Output 2 6 3 2 7 5" xfId="38580" xr:uid="{00000000-0005-0000-0000-0000F5950000}"/>
    <cellStyle name="Output 2 6 3 2 8" xfId="38581" xr:uid="{00000000-0005-0000-0000-0000F6950000}"/>
    <cellStyle name="Output 2 6 3 2 8 2" xfId="38582" xr:uid="{00000000-0005-0000-0000-0000F7950000}"/>
    <cellStyle name="Output 2 6 3 2 8 3" xfId="38583" xr:uid="{00000000-0005-0000-0000-0000F8950000}"/>
    <cellStyle name="Output 2 6 3 2 8 4" xfId="38584" xr:uid="{00000000-0005-0000-0000-0000F9950000}"/>
    <cellStyle name="Output 2 6 3 2 8 5" xfId="38585" xr:uid="{00000000-0005-0000-0000-0000FA950000}"/>
    <cellStyle name="Output 2 6 3 2 8 6" xfId="38586" xr:uid="{00000000-0005-0000-0000-0000FB950000}"/>
    <cellStyle name="Output 2 6 3 2 8 7" xfId="38587" xr:uid="{00000000-0005-0000-0000-0000FC950000}"/>
    <cellStyle name="Output 2 6 3 2 8 8" xfId="38588" xr:uid="{00000000-0005-0000-0000-0000FD950000}"/>
    <cellStyle name="Output 2 6 3 2 9" xfId="38589" xr:uid="{00000000-0005-0000-0000-0000FE950000}"/>
    <cellStyle name="Output 2 6 3 2 9 2" xfId="38590" xr:uid="{00000000-0005-0000-0000-0000FF950000}"/>
    <cellStyle name="Output 2 6 3 2 9 3" xfId="38591" xr:uid="{00000000-0005-0000-0000-000000960000}"/>
    <cellStyle name="Output 2 6 3 2 9 4" xfId="38592" xr:uid="{00000000-0005-0000-0000-000001960000}"/>
    <cellStyle name="Output 2 6 3 2 9 5" xfId="38593" xr:uid="{00000000-0005-0000-0000-000002960000}"/>
    <cellStyle name="Output 2 6 3 2 9 6" xfId="38594" xr:uid="{00000000-0005-0000-0000-000003960000}"/>
    <cellStyle name="Output 2 6 3 2 9 7" xfId="38595" xr:uid="{00000000-0005-0000-0000-000004960000}"/>
    <cellStyle name="Output 2 6 3 3" xfId="38596" xr:uid="{00000000-0005-0000-0000-000005960000}"/>
    <cellStyle name="Output 2 6 3 3 10" xfId="38597" xr:uid="{00000000-0005-0000-0000-000006960000}"/>
    <cellStyle name="Output 2 6 3 3 10 2" xfId="38598" xr:uid="{00000000-0005-0000-0000-000007960000}"/>
    <cellStyle name="Output 2 6 3 3 10 3" xfId="38599" xr:uid="{00000000-0005-0000-0000-000008960000}"/>
    <cellStyle name="Output 2 6 3 3 10 4" xfId="38600" xr:uid="{00000000-0005-0000-0000-000009960000}"/>
    <cellStyle name="Output 2 6 3 3 10 5" xfId="38601" xr:uid="{00000000-0005-0000-0000-00000A960000}"/>
    <cellStyle name="Output 2 6 3 3 11" xfId="38602" xr:uid="{00000000-0005-0000-0000-00000B960000}"/>
    <cellStyle name="Output 2 6 3 3 11 2" xfId="38603" xr:uid="{00000000-0005-0000-0000-00000C960000}"/>
    <cellStyle name="Output 2 6 3 3 11 3" xfId="38604" xr:uid="{00000000-0005-0000-0000-00000D960000}"/>
    <cellStyle name="Output 2 6 3 3 11 4" xfId="38605" xr:uid="{00000000-0005-0000-0000-00000E960000}"/>
    <cellStyle name="Output 2 6 3 3 11 5" xfId="38606" xr:uid="{00000000-0005-0000-0000-00000F960000}"/>
    <cellStyle name="Output 2 6 3 3 12" xfId="38607" xr:uid="{00000000-0005-0000-0000-000010960000}"/>
    <cellStyle name="Output 2 6 3 3 12 2" xfId="38608" xr:uid="{00000000-0005-0000-0000-000011960000}"/>
    <cellStyle name="Output 2 6 3 3 12 3" xfId="38609" xr:uid="{00000000-0005-0000-0000-000012960000}"/>
    <cellStyle name="Output 2 6 3 3 12 4" xfId="38610" xr:uid="{00000000-0005-0000-0000-000013960000}"/>
    <cellStyle name="Output 2 6 3 3 12 5" xfId="38611" xr:uid="{00000000-0005-0000-0000-000014960000}"/>
    <cellStyle name="Output 2 6 3 3 13" xfId="38612" xr:uid="{00000000-0005-0000-0000-000015960000}"/>
    <cellStyle name="Output 2 6 3 3 13 2" xfId="38613" xr:uid="{00000000-0005-0000-0000-000016960000}"/>
    <cellStyle name="Output 2 6 3 3 13 3" xfId="38614" xr:uid="{00000000-0005-0000-0000-000017960000}"/>
    <cellStyle name="Output 2 6 3 3 13 4" xfId="38615" xr:uid="{00000000-0005-0000-0000-000018960000}"/>
    <cellStyle name="Output 2 6 3 3 13 5" xfId="38616" xr:uid="{00000000-0005-0000-0000-000019960000}"/>
    <cellStyle name="Output 2 6 3 3 14" xfId="38617" xr:uid="{00000000-0005-0000-0000-00001A960000}"/>
    <cellStyle name="Output 2 6 3 3 14 2" xfId="38618" xr:uid="{00000000-0005-0000-0000-00001B960000}"/>
    <cellStyle name="Output 2 6 3 3 14 3" xfId="38619" xr:uid="{00000000-0005-0000-0000-00001C960000}"/>
    <cellStyle name="Output 2 6 3 3 14 4" xfId="38620" xr:uid="{00000000-0005-0000-0000-00001D960000}"/>
    <cellStyle name="Output 2 6 3 3 14 5" xfId="38621" xr:uid="{00000000-0005-0000-0000-00001E960000}"/>
    <cellStyle name="Output 2 6 3 3 15" xfId="38622" xr:uid="{00000000-0005-0000-0000-00001F960000}"/>
    <cellStyle name="Output 2 6 3 3 15 2" xfId="38623" xr:uid="{00000000-0005-0000-0000-000020960000}"/>
    <cellStyle name="Output 2 6 3 3 15 3" xfId="38624" xr:uid="{00000000-0005-0000-0000-000021960000}"/>
    <cellStyle name="Output 2 6 3 3 15 4" xfId="38625" xr:uid="{00000000-0005-0000-0000-000022960000}"/>
    <cellStyle name="Output 2 6 3 3 15 5" xfId="38626" xr:uid="{00000000-0005-0000-0000-000023960000}"/>
    <cellStyle name="Output 2 6 3 3 16" xfId="38627" xr:uid="{00000000-0005-0000-0000-000024960000}"/>
    <cellStyle name="Output 2 6 3 3 16 2" xfId="38628" xr:uid="{00000000-0005-0000-0000-000025960000}"/>
    <cellStyle name="Output 2 6 3 3 16 3" xfId="38629" xr:uid="{00000000-0005-0000-0000-000026960000}"/>
    <cellStyle name="Output 2 6 3 3 16 4" xfId="38630" xr:uid="{00000000-0005-0000-0000-000027960000}"/>
    <cellStyle name="Output 2 6 3 3 16 5" xfId="38631" xr:uid="{00000000-0005-0000-0000-000028960000}"/>
    <cellStyle name="Output 2 6 3 3 17" xfId="38632" xr:uid="{00000000-0005-0000-0000-000029960000}"/>
    <cellStyle name="Output 2 6 3 3 17 2" xfId="38633" xr:uid="{00000000-0005-0000-0000-00002A960000}"/>
    <cellStyle name="Output 2 6 3 3 17 3" xfId="38634" xr:uid="{00000000-0005-0000-0000-00002B960000}"/>
    <cellStyle name="Output 2 6 3 3 17 4" xfId="38635" xr:uid="{00000000-0005-0000-0000-00002C960000}"/>
    <cellStyle name="Output 2 6 3 3 17 5" xfId="38636" xr:uid="{00000000-0005-0000-0000-00002D960000}"/>
    <cellStyle name="Output 2 6 3 3 18" xfId="38637" xr:uid="{00000000-0005-0000-0000-00002E960000}"/>
    <cellStyle name="Output 2 6 3 3 18 2" xfId="38638" xr:uid="{00000000-0005-0000-0000-00002F960000}"/>
    <cellStyle name="Output 2 6 3 3 18 3" xfId="38639" xr:uid="{00000000-0005-0000-0000-000030960000}"/>
    <cellStyle name="Output 2 6 3 3 18 4" xfId="38640" xr:uid="{00000000-0005-0000-0000-000031960000}"/>
    <cellStyle name="Output 2 6 3 3 18 5" xfId="38641" xr:uid="{00000000-0005-0000-0000-000032960000}"/>
    <cellStyle name="Output 2 6 3 3 19" xfId="38642" xr:uid="{00000000-0005-0000-0000-000033960000}"/>
    <cellStyle name="Output 2 6 3 3 2" xfId="38643" xr:uid="{00000000-0005-0000-0000-000034960000}"/>
    <cellStyle name="Output 2 6 3 3 2 10" xfId="38644" xr:uid="{00000000-0005-0000-0000-000035960000}"/>
    <cellStyle name="Output 2 6 3 3 2 10 2" xfId="38645" xr:uid="{00000000-0005-0000-0000-000036960000}"/>
    <cellStyle name="Output 2 6 3 3 2 10 3" xfId="38646" xr:uid="{00000000-0005-0000-0000-000037960000}"/>
    <cellStyle name="Output 2 6 3 3 2 10 4" xfId="38647" xr:uid="{00000000-0005-0000-0000-000038960000}"/>
    <cellStyle name="Output 2 6 3 3 2 10 5" xfId="38648" xr:uid="{00000000-0005-0000-0000-000039960000}"/>
    <cellStyle name="Output 2 6 3 3 2 11" xfId="38649" xr:uid="{00000000-0005-0000-0000-00003A960000}"/>
    <cellStyle name="Output 2 6 3 3 2 11 2" xfId="38650" xr:uid="{00000000-0005-0000-0000-00003B960000}"/>
    <cellStyle name="Output 2 6 3 3 2 11 3" xfId="38651" xr:uid="{00000000-0005-0000-0000-00003C960000}"/>
    <cellStyle name="Output 2 6 3 3 2 11 4" xfId="38652" xr:uid="{00000000-0005-0000-0000-00003D960000}"/>
    <cellStyle name="Output 2 6 3 3 2 11 5" xfId="38653" xr:uid="{00000000-0005-0000-0000-00003E960000}"/>
    <cellStyle name="Output 2 6 3 3 2 12" xfId="38654" xr:uid="{00000000-0005-0000-0000-00003F960000}"/>
    <cellStyle name="Output 2 6 3 3 2 12 2" xfId="38655" xr:uid="{00000000-0005-0000-0000-000040960000}"/>
    <cellStyle name="Output 2 6 3 3 2 12 3" xfId="38656" xr:uid="{00000000-0005-0000-0000-000041960000}"/>
    <cellStyle name="Output 2 6 3 3 2 12 4" xfId="38657" xr:uid="{00000000-0005-0000-0000-000042960000}"/>
    <cellStyle name="Output 2 6 3 3 2 12 5" xfId="38658" xr:uid="{00000000-0005-0000-0000-000043960000}"/>
    <cellStyle name="Output 2 6 3 3 2 13" xfId="38659" xr:uid="{00000000-0005-0000-0000-000044960000}"/>
    <cellStyle name="Output 2 6 3 3 2 13 2" xfId="38660" xr:uid="{00000000-0005-0000-0000-000045960000}"/>
    <cellStyle name="Output 2 6 3 3 2 13 3" xfId="38661" xr:uid="{00000000-0005-0000-0000-000046960000}"/>
    <cellStyle name="Output 2 6 3 3 2 13 4" xfId="38662" xr:uid="{00000000-0005-0000-0000-000047960000}"/>
    <cellStyle name="Output 2 6 3 3 2 13 5" xfId="38663" xr:uid="{00000000-0005-0000-0000-000048960000}"/>
    <cellStyle name="Output 2 6 3 3 2 14" xfId="38664" xr:uid="{00000000-0005-0000-0000-000049960000}"/>
    <cellStyle name="Output 2 6 3 3 2 14 2" xfId="38665" xr:uid="{00000000-0005-0000-0000-00004A960000}"/>
    <cellStyle name="Output 2 6 3 3 2 14 3" xfId="38666" xr:uid="{00000000-0005-0000-0000-00004B960000}"/>
    <cellStyle name="Output 2 6 3 3 2 14 4" xfId="38667" xr:uid="{00000000-0005-0000-0000-00004C960000}"/>
    <cellStyle name="Output 2 6 3 3 2 14 5" xfId="38668" xr:uid="{00000000-0005-0000-0000-00004D960000}"/>
    <cellStyle name="Output 2 6 3 3 2 15" xfId="38669" xr:uid="{00000000-0005-0000-0000-00004E960000}"/>
    <cellStyle name="Output 2 6 3 3 2 15 2" xfId="38670" xr:uid="{00000000-0005-0000-0000-00004F960000}"/>
    <cellStyle name="Output 2 6 3 3 2 15 3" xfId="38671" xr:uid="{00000000-0005-0000-0000-000050960000}"/>
    <cellStyle name="Output 2 6 3 3 2 15 4" xfId="38672" xr:uid="{00000000-0005-0000-0000-000051960000}"/>
    <cellStyle name="Output 2 6 3 3 2 15 5" xfId="38673" xr:uid="{00000000-0005-0000-0000-000052960000}"/>
    <cellStyle name="Output 2 6 3 3 2 16" xfId="38674" xr:uid="{00000000-0005-0000-0000-000053960000}"/>
    <cellStyle name="Output 2 6 3 3 2 16 2" xfId="38675" xr:uid="{00000000-0005-0000-0000-000054960000}"/>
    <cellStyle name="Output 2 6 3 3 2 16 3" xfId="38676" xr:uid="{00000000-0005-0000-0000-000055960000}"/>
    <cellStyle name="Output 2 6 3 3 2 16 4" xfId="38677" xr:uid="{00000000-0005-0000-0000-000056960000}"/>
    <cellStyle name="Output 2 6 3 3 2 16 5" xfId="38678" xr:uid="{00000000-0005-0000-0000-000057960000}"/>
    <cellStyle name="Output 2 6 3 3 2 17" xfId="38679" xr:uid="{00000000-0005-0000-0000-000058960000}"/>
    <cellStyle name="Output 2 6 3 3 2 17 2" xfId="38680" xr:uid="{00000000-0005-0000-0000-000059960000}"/>
    <cellStyle name="Output 2 6 3 3 2 17 3" xfId="38681" xr:uid="{00000000-0005-0000-0000-00005A960000}"/>
    <cellStyle name="Output 2 6 3 3 2 17 4" xfId="38682" xr:uid="{00000000-0005-0000-0000-00005B960000}"/>
    <cellStyle name="Output 2 6 3 3 2 17 5" xfId="38683" xr:uid="{00000000-0005-0000-0000-00005C960000}"/>
    <cellStyle name="Output 2 6 3 3 2 18" xfId="38684" xr:uid="{00000000-0005-0000-0000-00005D960000}"/>
    <cellStyle name="Output 2 6 3 3 2 18 2" xfId="38685" xr:uid="{00000000-0005-0000-0000-00005E960000}"/>
    <cellStyle name="Output 2 6 3 3 2 18 3" xfId="38686" xr:uid="{00000000-0005-0000-0000-00005F960000}"/>
    <cellStyle name="Output 2 6 3 3 2 18 4" xfId="38687" xr:uid="{00000000-0005-0000-0000-000060960000}"/>
    <cellStyle name="Output 2 6 3 3 2 18 5" xfId="38688" xr:uid="{00000000-0005-0000-0000-000061960000}"/>
    <cellStyle name="Output 2 6 3 3 2 19" xfId="38689" xr:uid="{00000000-0005-0000-0000-000062960000}"/>
    <cellStyle name="Output 2 6 3 3 2 2" xfId="38690" xr:uid="{00000000-0005-0000-0000-000063960000}"/>
    <cellStyle name="Output 2 6 3 3 2 2 2" xfId="38691" xr:uid="{00000000-0005-0000-0000-000064960000}"/>
    <cellStyle name="Output 2 6 3 3 2 2 2 2" xfId="38692" xr:uid="{00000000-0005-0000-0000-000065960000}"/>
    <cellStyle name="Output 2 6 3 3 2 2 2 3" xfId="38693" xr:uid="{00000000-0005-0000-0000-000066960000}"/>
    <cellStyle name="Output 2 6 3 3 2 2 2 4" xfId="38694" xr:uid="{00000000-0005-0000-0000-000067960000}"/>
    <cellStyle name="Output 2 6 3 3 2 2 2 5" xfId="38695" xr:uid="{00000000-0005-0000-0000-000068960000}"/>
    <cellStyle name="Output 2 6 3 3 2 2 2 6" xfId="38696" xr:uid="{00000000-0005-0000-0000-000069960000}"/>
    <cellStyle name="Output 2 6 3 3 2 2 2 7" xfId="38697" xr:uid="{00000000-0005-0000-0000-00006A960000}"/>
    <cellStyle name="Output 2 6 3 3 2 2 3" xfId="38698" xr:uid="{00000000-0005-0000-0000-00006B960000}"/>
    <cellStyle name="Output 2 6 3 3 2 2 4" xfId="38699" xr:uid="{00000000-0005-0000-0000-00006C960000}"/>
    <cellStyle name="Output 2 6 3 3 2 2 5" xfId="38700" xr:uid="{00000000-0005-0000-0000-00006D960000}"/>
    <cellStyle name="Output 2 6 3 3 2 3" xfId="38701" xr:uid="{00000000-0005-0000-0000-00006E960000}"/>
    <cellStyle name="Output 2 6 3 3 2 3 2" xfId="38702" xr:uid="{00000000-0005-0000-0000-00006F960000}"/>
    <cellStyle name="Output 2 6 3 3 2 3 2 2" xfId="38703" xr:uid="{00000000-0005-0000-0000-000070960000}"/>
    <cellStyle name="Output 2 6 3 3 2 3 2 3" xfId="38704" xr:uid="{00000000-0005-0000-0000-000071960000}"/>
    <cellStyle name="Output 2 6 3 3 2 3 2 4" xfId="38705" xr:uid="{00000000-0005-0000-0000-000072960000}"/>
    <cellStyle name="Output 2 6 3 3 2 3 2 5" xfId="38706" xr:uid="{00000000-0005-0000-0000-000073960000}"/>
    <cellStyle name="Output 2 6 3 3 2 3 2 6" xfId="38707" xr:uid="{00000000-0005-0000-0000-000074960000}"/>
    <cellStyle name="Output 2 6 3 3 2 3 2 7" xfId="38708" xr:uid="{00000000-0005-0000-0000-000075960000}"/>
    <cellStyle name="Output 2 6 3 3 2 3 3" xfId="38709" xr:uid="{00000000-0005-0000-0000-000076960000}"/>
    <cellStyle name="Output 2 6 3 3 2 3 4" xfId="38710" xr:uid="{00000000-0005-0000-0000-000077960000}"/>
    <cellStyle name="Output 2 6 3 3 2 3 5" xfId="38711" xr:uid="{00000000-0005-0000-0000-000078960000}"/>
    <cellStyle name="Output 2 6 3 3 2 4" xfId="38712" xr:uid="{00000000-0005-0000-0000-000079960000}"/>
    <cellStyle name="Output 2 6 3 3 2 4 2" xfId="38713" xr:uid="{00000000-0005-0000-0000-00007A960000}"/>
    <cellStyle name="Output 2 6 3 3 2 4 2 2" xfId="38714" xr:uid="{00000000-0005-0000-0000-00007B960000}"/>
    <cellStyle name="Output 2 6 3 3 2 4 2 3" xfId="38715" xr:uid="{00000000-0005-0000-0000-00007C960000}"/>
    <cellStyle name="Output 2 6 3 3 2 4 2 4" xfId="38716" xr:uid="{00000000-0005-0000-0000-00007D960000}"/>
    <cellStyle name="Output 2 6 3 3 2 4 2 5" xfId="38717" xr:uid="{00000000-0005-0000-0000-00007E960000}"/>
    <cellStyle name="Output 2 6 3 3 2 4 2 6" xfId="38718" xr:uid="{00000000-0005-0000-0000-00007F960000}"/>
    <cellStyle name="Output 2 6 3 3 2 4 2 7" xfId="38719" xr:uid="{00000000-0005-0000-0000-000080960000}"/>
    <cellStyle name="Output 2 6 3 3 2 4 3" xfId="38720" xr:uid="{00000000-0005-0000-0000-000081960000}"/>
    <cellStyle name="Output 2 6 3 3 2 4 4" xfId="38721" xr:uid="{00000000-0005-0000-0000-000082960000}"/>
    <cellStyle name="Output 2 6 3 3 2 4 5" xfId="38722" xr:uid="{00000000-0005-0000-0000-000083960000}"/>
    <cellStyle name="Output 2 6 3 3 2 5" xfId="38723" xr:uid="{00000000-0005-0000-0000-000084960000}"/>
    <cellStyle name="Output 2 6 3 3 2 5 2" xfId="38724" xr:uid="{00000000-0005-0000-0000-000085960000}"/>
    <cellStyle name="Output 2 6 3 3 2 5 3" xfId="38725" xr:uid="{00000000-0005-0000-0000-000086960000}"/>
    <cellStyle name="Output 2 6 3 3 2 5 4" xfId="38726" xr:uid="{00000000-0005-0000-0000-000087960000}"/>
    <cellStyle name="Output 2 6 3 3 2 5 5" xfId="38727" xr:uid="{00000000-0005-0000-0000-000088960000}"/>
    <cellStyle name="Output 2 6 3 3 2 5 6" xfId="38728" xr:uid="{00000000-0005-0000-0000-000089960000}"/>
    <cellStyle name="Output 2 6 3 3 2 5 7" xfId="38729" xr:uid="{00000000-0005-0000-0000-00008A960000}"/>
    <cellStyle name="Output 2 6 3 3 2 5 8" xfId="38730" xr:uid="{00000000-0005-0000-0000-00008B960000}"/>
    <cellStyle name="Output 2 6 3 3 2 6" xfId="38731" xr:uid="{00000000-0005-0000-0000-00008C960000}"/>
    <cellStyle name="Output 2 6 3 3 2 6 2" xfId="38732" xr:uid="{00000000-0005-0000-0000-00008D960000}"/>
    <cellStyle name="Output 2 6 3 3 2 6 3" xfId="38733" xr:uid="{00000000-0005-0000-0000-00008E960000}"/>
    <cellStyle name="Output 2 6 3 3 2 6 4" xfId="38734" xr:uid="{00000000-0005-0000-0000-00008F960000}"/>
    <cellStyle name="Output 2 6 3 3 2 6 5" xfId="38735" xr:uid="{00000000-0005-0000-0000-000090960000}"/>
    <cellStyle name="Output 2 6 3 3 2 6 6" xfId="38736" xr:uid="{00000000-0005-0000-0000-000091960000}"/>
    <cellStyle name="Output 2 6 3 3 2 6 7" xfId="38737" xr:uid="{00000000-0005-0000-0000-000092960000}"/>
    <cellStyle name="Output 2 6 3 3 2 7" xfId="38738" xr:uid="{00000000-0005-0000-0000-000093960000}"/>
    <cellStyle name="Output 2 6 3 3 2 7 2" xfId="38739" xr:uid="{00000000-0005-0000-0000-000094960000}"/>
    <cellStyle name="Output 2 6 3 3 2 7 3" xfId="38740" xr:uid="{00000000-0005-0000-0000-000095960000}"/>
    <cellStyle name="Output 2 6 3 3 2 7 4" xfId="38741" xr:uid="{00000000-0005-0000-0000-000096960000}"/>
    <cellStyle name="Output 2 6 3 3 2 7 5" xfId="38742" xr:uid="{00000000-0005-0000-0000-000097960000}"/>
    <cellStyle name="Output 2 6 3 3 2 8" xfId="38743" xr:uid="{00000000-0005-0000-0000-000098960000}"/>
    <cellStyle name="Output 2 6 3 3 2 8 2" xfId="38744" xr:uid="{00000000-0005-0000-0000-000099960000}"/>
    <cellStyle name="Output 2 6 3 3 2 8 3" xfId="38745" xr:uid="{00000000-0005-0000-0000-00009A960000}"/>
    <cellStyle name="Output 2 6 3 3 2 8 4" xfId="38746" xr:uid="{00000000-0005-0000-0000-00009B960000}"/>
    <cellStyle name="Output 2 6 3 3 2 8 5" xfId="38747" xr:uid="{00000000-0005-0000-0000-00009C960000}"/>
    <cellStyle name="Output 2 6 3 3 2 9" xfId="38748" xr:uid="{00000000-0005-0000-0000-00009D960000}"/>
    <cellStyle name="Output 2 6 3 3 2 9 2" xfId="38749" xr:uid="{00000000-0005-0000-0000-00009E960000}"/>
    <cellStyle name="Output 2 6 3 3 2 9 3" xfId="38750" xr:uid="{00000000-0005-0000-0000-00009F960000}"/>
    <cellStyle name="Output 2 6 3 3 2 9 4" xfId="38751" xr:uid="{00000000-0005-0000-0000-0000A0960000}"/>
    <cellStyle name="Output 2 6 3 3 2 9 5" xfId="38752" xr:uid="{00000000-0005-0000-0000-0000A1960000}"/>
    <cellStyle name="Output 2 6 3 3 3" xfId="38753" xr:uid="{00000000-0005-0000-0000-0000A2960000}"/>
    <cellStyle name="Output 2 6 3 3 3 10" xfId="38754" xr:uid="{00000000-0005-0000-0000-0000A3960000}"/>
    <cellStyle name="Output 2 6 3 3 3 2" xfId="38755" xr:uid="{00000000-0005-0000-0000-0000A4960000}"/>
    <cellStyle name="Output 2 6 3 3 3 2 2" xfId="38756" xr:uid="{00000000-0005-0000-0000-0000A5960000}"/>
    <cellStyle name="Output 2 6 3 3 3 2 2 2" xfId="38757" xr:uid="{00000000-0005-0000-0000-0000A6960000}"/>
    <cellStyle name="Output 2 6 3 3 3 2 2 3" xfId="38758" xr:uid="{00000000-0005-0000-0000-0000A7960000}"/>
    <cellStyle name="Output 2 6 3 3 3 2 2 4" xfId="38759" xr:uid="{00000000-0005-0000-0000-0000A8960000}"/>
    <cellStyle name="Output 2 6 3 3 3 2 2 5" xfId="38760" xr:uid="{00000000-0005-0000-0000-0000A9960000}"/>
    <cellStyle name="Output 2 6 3 3 3 2 2 6" xfId="38761" xr:uid="{00000000-0005-0000-0000-0000AA960000}"/>
    <cellStyle name="Output 2 6 3 3 3 2 2 7" xfId="38762" xr:uid="{00000000-0005-0000-0000-0000AB960000}"/>
    <cellStyle name="Output 2 6 3 3 3 2 3" xfId="38763" xr:uid="{00000000-0005-0000-0000-0000AC960000}"/>
    <cellStyle name="Output 2 6 3 3 3 2 4" xfId="38764" xr:uid="{00000000-0005-0000-0000-0000AD960000}"/>
    <cellStyle name="Output 2 6 3 3 3 3" xfId="38765" xr:uid="{00000000-0005-0000-0000-0000AE960000}"/>
    <cellStyle name="Output 2 6 3 3 3 3 2" xfId="38766" xr:uid="{00000000-0005-0000-0000-0000AF960000}"/>
    <cellStyle name="Output 2 6 3 3 3 3 2 2" xfId="38767" xr:uid="{00000000-0005-0000-0000-0000B0960000}"/>
    <cellStyle name="Output 2 6 3 3 3 3 2 3" xfId="38768" xr:uid="{00000000-0005-0000-0000-0000B1960000}"/>
    <cellStyle name="Output 2 6 3 3 3 3 2 4" xfId="38769" xr:uid="{00000000-0005-0000-0000-0000B2960000}"/>
    <cellStyle name="Output 2 6 3 3 3 3 2 5" xfId="38770" xr:uid="{00000000-0005-0000-0000-0000B3960000}"/>
    <cellStyle name="Output 2 6 3 3 3 3 2 6" xfId="38771" xr:uid="{00000000-0005-0000-0000-0000B4960000}"/>
    <cellStyle name="Output 2 6 3 3 3 3 2 7" xfId="38772" xr:uid="{00000000-0005-0000-0000-0000B5960000}"/>
    <cellStyle name="Output 2 6 3 3 3 3 3" xfId="38773" xr:uid="{00000000-0005-0000-0000-0000B6960000}"/>
    <cellStyle name="Output 2 6 3 3 3 3 4" xfId="38774" xr:uid="{00000000-0005-0000-0000-0000B7960000}"/>
    <cellStyle name="Output 2 6 3 3 3 4" xfId="38775" xr:uid="{00000000-0005-0000-0000-0000B8960000}"/>
    <cellStyle name="Output 2 6 3 3 3 4 2" xfId="38776" xr:uid="{00000000-0005-0000-0000-0000B9960000}"/>
    <cellStyle name="Output 2 6 3 3 3 4 2 2" xfId="38777" xr:uid="{00000000-0005-0000-0000-0000BA960000}"/>
    <cellStyle name="Output 2 6 3 3 3 4 2 3" xfId="38778" xr:uid="{00000000-0005-0000-0000-0000BB960000}"/>
    <cellStyle name="Output 2 6 3 3 3 4 2 4" xfId="38779" xr:uid="{00000000-0005-0000-0000-0000BC960000}"/>
    <cellStyle name="Output 2 6 3 3 3 4 2 5" xfId="38780" xr:uid="{00000000-0005-0000-0000-0000BD960000}"/>
    <cellStyle name="Output 2 6 3 3 3 4 2 6" xfId="38781" xr:uid="{00000000-0005-0000-0000-0000BE960000}"/>
    <cellStyle name="Output 2 6 3 3 3 4 2 7" xfId="38782" xr:uid="{00000000-0005-0000-0000-0000BF960000}"/>
    <cellStyle name="Output 2 6 3 3 3 4 3" xfId="38783" xr:uid="{00000000-0005-0000-0000-0000C0960000}"/>
    <cellStyle name="Output 2 6 3 3 3 4 4" xfId="38784" xr:uid="{00000000-0005-0000-0000-0000C1960000}"/>
    <cellStyle name="Output 2 6 3 3 3 5" xfId="38785" xr:uid="{00000000-0005-0000-0000-0000C2960000}"/>
    <cellStyle name="Output 2 6 3 3 3 5 2" xfId="38786" xr:uid="{00000000-0005-0000-0000-0000C3960000}"/>
    <cellStyle name="Output 2 6 3 3 3 5 3" xfId="38787" xr:uid="{00000000-0005-0000-0000-0000C4960000}"/>
    <cellStyle name="Output 2 6 3 3 3 5 4" xfId="38788" xr:uid="{00000000-0005-0000-0000-0000C5960000}"/>
    <cellStyle name="Output 2 6 3 3 3 5 5" xfId="38789" xr:uid="{00000000-0005-0000-0000-0000C6960000}"/>
    <cellStyle name="Output 2 6 3 3 3 5 6" xfId="38790" xr:uid="{00000000-0005-0000-0000-0000C7960000}"/>
    <cellStyle name="Output 2 6 3 3 3 5 7" xfId="38791" xr:uid="{00000000-0005-0000-0000-0000C8960000}"/>
    <cellStyle name="Output 2 6 3 3 3 5 8" xfId="38792" xr:uid="{00000000-0005-0000-0000-0000C9960000}"/>
    <cellStyle name="Output 2 6 3 3 3 6" xfId="38793" xr:uid="{00000000-0005-0000-0000-0000CA960000}"/>
    <cellStyle name="Output 2 6 3 3 3 6 2" xfId="38794" xr:uid="{00000000-0005-0000-0000-0000CB960000}"/>
    <cellStyle name="Output 2 6 3 3 3 6 3" xfId="38795" xr:uid="{00000000-0005-0000-0000-0000CC960000}"/>
    <cellStyle name="Output 2 6 3 3 3 6 4" xfId="38796" xr:uid="{00000000-0005-0000-0000-0000CD960000}"/>
    <cellStyle name="Output 2 6 3 3 3 6 5" xfId="38797" xr:uid="{00000000-0005-0000-0000-0000CE960000}"/>
    <cellStyle name="Output 2 6 3 3 3 6 6" xfId="38798" xr:uid="{00000000-0005-0000-0000-0000CF960000}"/>
    <cellStyle name="Output 2 6 3 3 3 6 7" xfId="38799" xr:uid="{00000000-0005-0000-0000-0000D0960000}"/>
    <cellStyle name="Output 2 6 3 3 3 7" xfId="38800" xr:uid="{00000000-0005-0000-0000-0000D1960000}"/>
    <cellStyle name="Output 2 6 3 3 3 8" xfId="38801" xr:uid="{00000000-0005-0000-0000-0000D2960000}"/>
    <cellStyle name="Output 2 6 3 3 3 9" xfId="38802" xr:uid="{00000000-0005-0000-0000-0000D3960000}"/>
    <cellStyle name="Output 2 6 3 3 4" xfId="38803" xr:uid="{00000000-0005-0000-0000-0000D4960000}"/>
    <cellStyle name="Output 2 6 3 3 4 2" xfId="38804" xr:uid="{00000000-0005-0000-0000-0000D5960000}"/>
    <cellStyle name="Output 2 6 3 3 4 2 2" xfId="38805" xr:uid="{00000000-0005-0000-0000-0000D6960000}"/>
    <cellStyle name="Output 2 6 3 3 4 2 3" xfId="38806" xr:uid="{00000000-0005-0000-0000-0000D7960000}"/>
    <cellStyle name="Output 2 6 3 3 4 2 4" xfId="38807" xr:uid="{00000000-0005-0000-0000-0000D8960000}"/>
    <cellStyle name="Output 2 6 3 3 4 2 5" xfId="38808" xr:uid="{00000000-0005-0000-0000-0000D9960000}"/>
    <cellStyle name="Output 2 6 3 3 4 2 6" xfId="38809" xr:uid="{00000000-0005-0000-0000-0000DA960000}"/>
    <cellStyle name="Output 2 6 3 3 4 2 7" xfId="38810" xr:uid="{00000000-0005-0000-0000-0000DB960000}"/>
    <cellStyle name="Output 2 6 3 3 4 3" xfId="38811" xr:uid="{00000000-0005-0000-0000-0000DC960000}"/>
    <cellStyle name="Output 2 6 3 3 4 4" xfId="38812" xr:uid="{00000000-0005-0000-0000-0000DD960000}"/>
    <cellStyle name="Output 2 6 3 3 4 5" xfId="38813" xr:uid="{00000000-0005-0000-0000-0000DE960000}"/>
    <cellStyle name="Output 2 6 3 3 5" xfId="38814" xr:uid="{00000000-0005-0000-0000-0000DF960000}"/>
    <cellStyle name="Output 2 6 3 3 5 2" xfId="38815" xr:uid="{00000000-0005-0000-0000-0000E0960000}"/>
    <cellStyle name="Output 2 6 3 3 5 2 2" xfId="38816" xr:uid="{00000000-0005-0000-0000-0000E1960000}"/>
    <cellStyle name="Output 2 6 3 3 5 2 3" xfId="38817" xr:uid="{00000000-0005-0000-0000-0000E2960000}"/>
    <cellStyle name="Output 2 6 3 3 5 2 4" xfId="38818" xr:uid="{00000000-0005-0000-0000-0000E3960000}"/>
    <cellStyle name="Output 2 6 3 3 5 2 5" xfId="38819" xr:uid="{00000000-0005-0000-0000-0000E4960000}"/>
    <cellStyle name="Output 2 6 3 3 5 2 6" xfId="38820" xr:uid="{00000000-0005-0000-0000-0000E5960000}"/>
    <cellStyle name="Output 2 6 3 3 5 2 7" xfId="38821" xr:uid="{00000000-0005-0000-0000-0000E6960000}"/>
    <cellStyle name="Output 2 6 3 3 5 3" xfId="38822" xr:uid="{00000000-0005-0000-0000-0000E7960000}"/>
    <cellStyle name="Output 2 6 3 3 5 4" xfId="38823" xr:uid="{00000000-0005-0000-0000-0000E8960000}"/>
    <cellStyle name="Output 2 6 3 3 5 5" xfId="38824" xr:uid="{00000000-0005-0000-0000-0000E9960000}"/>
    <cellStyle name="Output 2 6 3 3 6" xfId="38825" xr:uid="{00000000-0005-0000-0000-0000EA960000}"/>
    <cellStyle name="Output 2 6 3 3 6 2" xfId="38826" xr:uid="{00000000-0005-0000-0000-0000EB960000}"/>
    <cellStyle name="Output 2 6 3 3 6 2 2" xfId="38827" xr:uid="{00000000-0005-0000-0000-0000EC960000}"/>
    <cellStyle name="Output 2 6 3 3 6 2 3" xfId="38828" xr:uid="{00000000-0005-0000-0000-0000ED960000}"/>
    <cellStyle name="Output 2 6 3 3 6 2 4" xfId="38829" xr:uid="{00000000-0005-0000-0000-0000EE960000}"/>
    <cellStyle name="Output 2 6 3 3 6 2 5" xfId="38830" xr:uid="{00000000-0005-0000-0000-0000EF960000}"/>
    <cellStyle name="Output 2 6 3 3 6 2 6" xfId="38831" xr:uid="{00000000-0005-0000-0000-0000F0960000}"/>
    <cellStyle name="Output 2 6 3 3 6 2 7" xfId="38832" xr:uid="{00000000-0005-0000-0000-0000F1960000}"/>
    <cellStyle name="Output 2 6 3 3 6 3" xfId="38833" xr:uid="{00000000-0005-0000-0000-0000F2960000}"/>
    <cellStyle name="Output 2 6 3 3 6 4" xfId="38834" xr:uid="{00000000-0005-0000-0000-0000F3960000}"/>
    <cellStyle name="Output 2 6 3 3 6 5" xfId="38835" xr:uid="{00000000-0005-0000-0000-0000F4960000}"/>
    <cellStyle name="Output 2 6 3 3 7" xfId="38836" xr:uid="{00000000-0005-0000-0000-0000F5960000}"/>
    <cellStyle name="Output 2 6 3 3 7 2" xfId="38837" xr:uid="{00000000-0005-0000-0000-0000F6960000}"/>
    <cellStyle name="Output 2 6 3 3 7 2 2" xfId="38838" xr:uid="{00000000-0005-0000-0000-0000F7960000}"/>
    <cellStyle name="Output 2 6 3 3 7 2 3" xfId="38839" xr:uid="{00000000-0005-0000-0000-0000F8960000}"/>
    <cellStyle name="Output 2 6 3 3 7 2 4" xfId="38840" xr:uid="{00000000-0005-0000-0000-0000F9960000}"/>
    <cellStyle name="Output 2 6 3 3 7 2 5" xfId="38841" xr:uid="{00000000-0005-0000-0000-0000FA960000}"/>
    <cellStyle name="Output 2 6 3 3 7 2 6" xfId="38842" xr:uid="{00000000-0005-0000-0000-0000FB960000}"/>
    <cellStyle name="Output 2 6 3 3 7 2 7" xfId="38843" xr:uid="{00000000-0005-0000-0000-0000FC960000}"/>
    <cellStyle name="Output 2 6 3 3 7 3" xfId="38844" xr:uid="{00000000-0005-0000-0000-0000FD960000}"/>
    <cellStyle name="Output 2 6 3 3 7 4" xfId="38845" xr:uid="{00000000-0005-0000-0000-0000FE960000}"/>
    <cellStyle name="Output 2 6 3 3 7 5" xfId="38846" xr:uid="{00000000-0005-0000-0000-0000FF960000}"/>
    <cellStyle name="Output 2 6 3 3 8" xfId="38847" xr:uid="{00000000-0005-0000-0000-000000970000}"/>
    <cellStyle name="Output 2 6 3 3 8 2" xfId="38848" xr:uid="{00000000-0005-0000-0000-000001970000}"/>
    <cellStyle name="Output 2 6 3 3 8 3" xfId="38849" xr:uid="{00000000-0005-0000-0000-000002970000}"/>
    <cellStyle name="Output 2 6 3 3 8 4" xfId="38850" xr:uid="{00000000-0005-0000-0000-000003970000}"/>
    <cellStyle name="Output 2 6 3 3 8 5" xfId="38851" xr:uid="{00000000-0005-0000-0000-000004970000}"/>
    <cellStyle name="Output 2 6 3 3 8 6" xfId="38852" xr:uid="{00000000-0005-0000-0000-000005970000}"/>
    <cellStyle name="Output 2 6 3 3 8 7" xfId="38853" xr:uid="{00000000-0005-0000-0000-000006970000}"/>
    <cellStyle name="Output 2 6 3 3 8 8" xfId="38854" xr:uid="{00000000-0005-0000-0000-000007970000}"/>
    <cellStyle name="Output 2 6 3 3 9" xfId="38855" xr:uid="{00000000-0005-0000-0000-000008970000}"/>
    <cellStyle name="Output 2 6 3 3 9 2" xfId="38856" xr:uid="{00000000-0005-0000-0000-000009970000}"/>
    <cellStyle name="Output 2 6 3 3 9 3" xfId="38857" xr:uid="{00000000-0005-0000-0000-00000A970000}"/>
    <cellStyle name="Output 2 6 3 3 9 4" xfId="38858" xr:uid="{00000000-0005-0000-0000-00000B970000}"/>
    <cellStyle name="Output 2 6 3 3 9 5" xfId="38859" xr:uid="{00000000-0005-0000-0000-00000C970000}"/>
    <cellStyle name="Output 2 6 3 3 9 6" xfId="38860" xr:uid="{00000000-0005-0000-0000-00000D970000}"/>
    <cellStyle name="Output 2 6 3 3 9 7" xfId="38861" xr:uid="{00000000-0005-0000-0000-00000E970000}"/>
    <cellStyle name="Output 2 6 3 4" xfId="38862" xr:uid="{00000000-0005-0000-0000-00000F970000}"/>
    <cellStyle name="Output 2 6 3 4 10" xfId="38863" xr:uid="{00000000-0005-0000-0000-000010970000}"/>
    <cellStyle name="Output 2 6 3 4 10 2" xfId="38864" xr:uid="{00000000-0005-0000-0000-000011970000}"/>
    <cellStyle name="Output 2 6 3 4 10 3" xfId="38865" xr:uid="{00000000-0005-0000-0000-000012970000}"/>
    <cellStyle name="Output 2 6 3 4 10 4" xfId="38866" xr:uid="{00000000-0005-0000-0000-000013970000}"/>
    <cellStyle name="Output 2 6 3 4 10 5" xfId="38867" xr:uid="{00000000-0005-0000-0000-000014970000}"/>
    <cellStyle name="Output 2 6 3 4 11" xfId="38868" xr:uid="{00000000-0005-0000-0000-000015970000}"/>
    <cellStyle name="Output 2 6 3 4 11 2" xfId="38869" xr:uid="{00000000-0005-0000-0000-000016970000}"/>
    <cellStyle name="Output 2 6 3 4 11 3" xfId="38870" xr:uid="{00000000-0005-0000-0000-000017970000}"/>
    <cellStyle name="Output 2 6 3 4 11 4" xfId="38871" xr:uid="{00000000-0005-0000-0000-000018970000}"/>
    <cellStyle name="Output 2 6 3 4 11 5" xfId="38872" xr:uid="{00000000-0005-0000-0000-000019970000}"/>
    <cellStyle name="Output 2 6 3 4 12" xfId="38873" xr:uid="{00000000-0005-0000-0000-00001A970000}"/>
    <cellStyle name="Output 2 6 3 4 12 2" xfId="38874" xr:uid="{00000000-0005-0000-0000-00001B970000}"/>
    <cellStyle name="Output 2 6 3 4 12 3" xfId="38875" xr:uid="{00000000-0005-0000-0000-00001C970000}"/>
    <cellStyle name="Output 2 6 3 4 12 4" xfId="38876" xr:uid="{00000000-0005-0000-0000-00001D970000}"/>
    <cellStyle name="Output 2 6 3 4 12 5" xfId="38877" xr:uid="{00000000-0005-0000-0000-00001E970000}"/>
    <cellStyle name="Output 2 6 3 4 13" xfId="38878" xr:uid="{00000000-0005-0000-0000-00001F970000}"/>
    <cellStyle name="Output 2 6 3 4 13 2" xfId="38879" xr:uid="{00000000-0005-0000-0000-000020970000}"/>
    <cellStyle name="Output 2 6 3 4 13 3" xfId="38880" xr:uid="{00000000-0005-0000-0000-000021970000}"/>
    <cellStyle name="Output 2 6 3 4 13 4" xfId="38881" xr:uid="{00000000-0005-0000-0000-000022970000}"/>
    <cellStyle name="Output 2 6 3 4 13 5" xfId="38882" xr:uid="{00000000-0005-0000-0000-000023970000}"/>
    <cellStyle name="Output 2 6 3 4 14" xfId="38883" xr:uid="{00000000-0005-0000-0000-000024970000}"/>
    <cellStyle name="Output 2 6 3 4 14 2" xfId="38884" xr:uid="{00000000-0005-0000-0000-000025970000}"/>
    <cellStyle name="Output 2 6 3 4 14 3" xfId="38885" xr:uid="{00000000-0005-0000-0000-000026970000}"/>
    <cellStyle name="Output 2 6 3 4 14 4" xfId="38886" xr:uid="{00000000-0005-0000-0000-000027970000}"/>
    <cellStyle name="Output 2 6 3 4 14 5" xfId="38887" xr:uid="{00000000-0005-0000-0000-000028970000}"/>
    <cellStyle name="Output 2 6 3 4 15" xfId="38888" xr:uid="{00000000-0005-0000-0000-000029970000}"/>
    <cellStyle name="Output 2 6 3 4 15 2" xfId="38889" xr:uid="{00000000-0005-0000-0000-00002A970000}"/>
    <cellStyle name="Output 2 6 3 4 15 3" xfId="38890" xr:uid="{00000000-0005-0000-0000-00002B970000}"/>
    <cellStyle name="Output 2 6 3 4 15 4" xfId="38891" xr:uid="{00000000-0005-0000-0000-00002C970000}"/>
    <cellStyle name="Output 2 6 3 4 15 5" xfId="38892" xr:uid="{00000000-0005-0000-0000-00002D970000}"/>
    <cellStyle name="Output 2 6 3 4 16" xfId="38893" xr:uid="{00000000-0005-0000-0000-00002E970000}"/>
    <cellStyle name="Output 2 6 3 4 16 2" xfId="38894" xr:uid="{00000000-0005-0000-0000-00002F970000}"/>
    <cellStyle name="Output 2 6 3 4 16 3" xfId="38895" xr:uid="{00000000-0005-0000-0000-000030970000}"/>
    <cellStyle name="Output 2 6 3 4 16 4" xfId="38896" xr:uid="{00000000-0005-0000-0000-000031970000}"/>
    <cellStyle name="Output 2 6 3 4 16 5" xfId="38897" xr:uid="{00000000-0005-0000-0000-000032970000}"/>
    <cellStyle name="Output 2 6 3 4 17" xfId="38898" xr:uid="{00000000-0005-0000-0000-000033970000}"/>
    <cellStyle name="Output 2 6 3 4 17 2" xfId="38899" xr:uid="{00000000-0005-0000-0000-000034970000}"/>
    <cellStyle name="Output 2 6 3 4 17 3" xfId="38900" xr:uid="{00000000-0005-0000-0000-000035970000}"/>
    <cellStyle name="Output 2 6 3 4 17 4" xfId="38901" xr:uid="{00000000-0005-0000-0000-000036970000}"/>
    <cellStyle name="Output 2 6 3 4 17 5" xfId="38902" xr:uid="{00000000-0005-0000-0000-000037970000}"/>
    <cellStyle name="Output 2 6 3 4 18" xfId="38903" xr:uid="{00000000-0005-0000-0000-000038970000}"/>
    <cellStyle name="Output 2 6 3 4 18 2" xfId="38904" xr:uid="{00000000-0005-0000-0000-000039970000}"/>
    <cellStyle name="Output 2 6 3 4 18 3" xfId="38905" xr:uid="{00000000-0005-0000-0000-00003A970000}"/>
    <cellStyle name="Output 2 6 3 4 18 4" xfId="38906" xr:uid="{00000000-0005-0000-0000-00003B970000}"/>
    <cellStyle name="Output 2 6 3 4 18 5" xfId="38907" xr:uid="{00000000-0005-0000-0000-00003C970000}"/>
    <cellStyle name="Output 2 6 3 4 19" xfId="38908" xr:uid="{00000000-0005-0000-0000-00003D970000}"/>
    <cellStyle name="Output 2 6 3 4 2" xfId="38909" xr:uid="{00000000-0005-0000-0000-00003E970000}"/>
    <cellStyle name="Output 2 6 3 4 2 2" xfId="38910" xr:uid="{00000000-0005-0000-0000-00003F970000}"/>
    <cellStyle name="Output 2 6 3 4 2 2 2" xfId="38911" xr:uid="{00000000-0005-0000-0000-000040970000}"/>
    <cellStyle name="Output 2 6 3 4 2 2 3" xfId="38912" xr:uid="{00000000-0005-0000-0000-000041970000}"/>
    <cellStyle name="Output 2 6 3 4 2 2 4" xfId="38913" xr:uid="{00000000-0005-0000-0000-000042970000}"/>
    <cellStyle name="Output 2 6 3 4 2 2 5" xfId="38914" xr:uid="{00000000-0005-0000-0000-000043970000}"/>
    <cellStyle name="Output 2 6 3 4 2 2 6" xfId="38915" xr:uid="{00000000-0005-0000-0000-000044970000}"/>
    <cellStyle name="Output 2 6 3 4 2 2 7" xfId="38916" xr:uid="{00000000-0005-0000-0000-000045970000}"/>
    <cellStyle name="Output 2 6 3 4 2 3" xfId="38917" xr:uid="{00000000-0005-0000-0000-000046970000}"/>
    <cellStyle name="Output 2 6 3 4 2 4" xfId="38918" xr:uid="{00000000-0005-0000-0000-000047970000}"/>
    <cellStyle name="Output 2 6 3 4 2 5" xfId="38919" xr:uid="{00000000-0005-0000-0000-000048970000}"/>
    <cellStyle name="Output 2 6 3 4 3" xfId="38920" xr:uid="{00000000-0005-0000-0000-000049970000}"/>
    <cellStyle name="Output 2 6 3 4 3 2" xfId="38921" xr:uid="{00000000-0005-0000-0000-00004A970000}"/>
    <cellStyle name="Output 2 6 3 4 3 2 2" xfId="38922" xr:uid="{00000000-0005-0000-0000-00004B970000}"/>
    <cellStyle name="Output 2 6 3 4 3 2 3" xfId="38923" xr:uid="{00000000-0005-0000-0000-00004C970000}"/>
    <cellStyle name="Output 2 6 3 4 3 2 4" xfId="38924" xr:uid="{00000000-0005-0000-0000-00004D970000}"/>
    <cellStyle name="Output 2 6 3 4 3 2 5" xfId="38925" xr:uid="{00000000-0005-0000-0000-00004E970000}"/>
    <cellStyle name="Output 2 6 3 4 3 2 6" xfId="38926" xr:uid="{00000000-0005-0000-0000-00004F970000}"/>
    <cellStyle name="Output 2 6 3 4 3 2 7" xfId="38927" xr:uid="{00000000-0005-0000-0000-000050970000}"/>
    <cellStyle name="Output 2 6 3 4 3 3" xfId="38928" xr:uid="{00000000-0005-0000-0000-000051970000}"/>
    <cellStyle name="Output 2 6 3 4 3 4" xfId="38929" xr:uid="{00000000-0005-0000-0000-000052970000}"/>
    <cellStyle name="Output 2 6 3 4 3 5" xfId="38930" xr:uid="{00000000-0005-0000-0000-000053970000}"/>
    <cellStyle name="Output 2 6 3 4 4" xfId="38931" xr:uid="{00000000-0005-0000-0000-000054970000}"/>
    <cellStyle name="Output 2 6 3 4 4 2" xfId="38932" xr:uid="{00000000-0005-0000-0000-000055970000}"/>
    <cellStyle name="Output 2 6 3 4 4 2 2" xfId="38933" xr:uid="{00000000-0005-0000-0000-000056970000}"/>
    <cellStyle name="Output 2 6 3 4 4 2 3" xfId="38934" xr:uid="{00000000-0005-0000-0000-000057970000}"/>
    <cellStyle name="Output 2 6 3 4 4 2 4" xfId="38935" xr:uid="{00000000-0005-0000-0000-000058970000}"/>
    <cellStyle name="Output 2 6 3 4 4 2 5" xfId="38936" xr:uid="{00000000-0005-0000-0000-000059970000}"/>
    <cellStyle name="Output 2 6 3 4 4 2 6" xfId="38937" xr:uid="{00000000-0005-0000-0000-00005A970000}"/>
    <cellStyle name="Output 2 6 3 4 4 2 7" xfId="38938" xr:uid="{00000000-0005-0000-0000-00005B970000}"/>
    <cellStyle name="Output 2 6 3 4 4 3" xfId="38939" xr:uid="{00000000-0005-0000-0000-00005C970000}"/>
    <cellStyle name="Output 2 6 3 4 4 4" xfId="38940" xr:uid="{00000000-0005-0000-0000-00005D970000}"/>
    <cellStyle name="Output 2 6 3 4 4 5" xfId="38941" xr:uid="{00000000-0005-0000-0000-00005E970000}"/>
    <cellStyle name="Output 2 6 3 4 5" xfId="38942" xr:uid="{00000000-0005-0000-0000-00005F970000}"/>
    <cellStyle name="Output 2 6 3 4 5 2" xfId="38943" xr:uid="{00000000-0005-0000-0000-000060970000}"/>
    <cellStyle name="Output 2 6 3 4 5 3" xfId="38944" xr:uid="{00000000-0005-0000-0000-000061970000}"/>
    <cellStyle name="Output 2 6 3 4 5 4" xfId="38945" xr:uid="{00000000-0005-0000-0000-000062970000}"/>
    <cellStyle name="Output 2 6 3 4 5 5" xfId="38946" xr:uid="{00000000-0005-0000-0000-000063970000}"/>
    <cellStyle name="Output 2 6 3 4 5 6" xfId="38947" xr:uid="{00000000-0005-0000-0000-000064970000}"/>
    <cellStyle name="Output 2 6 3 4 5 7" xfId="38948" xr:uid="{00000000-0005-0000-0000-000065970000}"/>
    <cellStyle name="Output 2 6 3 4 5 8" xfId="38949" xr:uid="{00000000-0005-0000-0000-000066970000}"/>
    <cellStyle name="Output 2 6 3 4 6" xfId="38950" xr:uid="{00000000-0005-0000-0000-000067970000}"/>
    <cellStyle name="Output 2 6 3 4 6 2" xfId="38951" xr:uid="{00000000-0005-0000-0000-000068970000}"/>
    <cellStyle name="Output 2 6 3 4 6 3" xfId="38952" xr:uid="{00000000-0005-0000-0000-000069970000}"/>
    <cellStyle name="Output 2 6 3 4 6 4" xfId="38953" xr:uid="{00000000-0005-0000-0000-00006A970000}"/>
    <cellStyle name="Output 2 6 3 4 6 5" xfId="38954" xr:uid="{00000000-0005-0000-0000-00006B970000}"/>
    <cellStyle name="Output 2 6 3 4 6 6" xfId="38955" xr:uid="{00000000-0005-0000-0000-00006C970000}"/>
    <cellStyle name="Output 2 6 3 4 6 7" xfId="38956" xr:uid="{00000000-0005-0000-0000-00006D970000}"/>
    <cellStyle name="Output 2 6 3 4 7" xfId="38957" xr:uid="{00000000-0005-0000-0000-00006E970000}"/>
    <cellStyle name="Output 2 6 3 4 7 2" xfId="38958" xr:uid="{00000000-0005-0000-0000-00006F970000}"/>
    <cellStyle name="Output 2 6 3 4 7 3" xfId="38959" xr:uid="{00000000-0005-0000-0000-000070970000}"/>
    <cellStyle name="Output 2 6 3 4 7 4" xfId="38960" xr:uid="{00000000-0005-0000-0000-000071970000}"/>
    <cellStyle name="Output 2 6 3 4 7 5" xfId="38961" xr:uid="{00000000-0005-0000-0000-000072970000}"/>
    <cellStyle name="Output 2 6 3 4 8" xfId="38962" xr:uid="{00000000-0005-0000-0000-000073970000}"/>
    <cellStyle name="Output 2 6 3 4 8 2" xfId="38963" xr:uid="{00000000-0005-0000-0000-000074970000}"/>
    <cellStyle name="Output 2 6 3 4 8 3" xfId="38964" xr:uid="{00000000-0005-0000-0000-000075970000}"/>
    <cellStyle name="Output 2 6 3 4 8 4" xfId="38965" xr:uid="{00000000-0005-0000-0000-000076970000}"/>
    <cellStyle name="Output 2 6 3 4 8 5" xfId="38966" xr:uid="{00000000-0005-0000-0000-000077970000}"/>
    <cellStyle name="Output 2 6 3 4 9" xfId="38967" xr:uid="{00000000-0005-0000-0000-000078970000}"/>
    <cellStyle name="Output 2 6 3 4 9 2" xfId="38968" xr:uid="{00000000-0005-0000-0000-000079970000}"/>
    <cellStyle name="Output 2 6 3 4 9 3" xfId="38969" xr:uid="{00000000-0005-0000-0000-00007A970000}"/>
    <cellStyle name="Output 2 6 3 4 9 4" xfId="38970" xr:uid="{00000000-0005-0000-0000-00007B970000}"/>
    <cellStyle name="Output 2 6 3 4 9 5" xfId="38971" xr:uid="{00000000-0005-0000-0000-00007C970000}"/>
    <cellStyle name="Output 2 6 3 5" xfId="38972" xr:uid="{00000000-0005-0000-0000-00007D970000}"/>
    <cellStyle name="Output 2 6 3 5 10" xfId="38973" xr:uid="{00000000-0005-0000-0000-00007E970000}"/>
    <cellStyle name="Output 2 6 3 5 2" xfId="38974" xr:uid="{00000000-0005-0000-0000-00007F970000}"/>
    <cellStyle name="Output 2 6 3 5 2 2" xfId="38975" xr:uid="{00000000-0005-0000-0000-000080970000}"/>
    <cellStyle name="Output 2 6 3 5 2 2 2" xfId="38976" xr:uid="{00000000-0005-0000-0000-000081970000}"/>
    <cellStyle name="Output 2 6 3 5 2 2 3" xfId="38977" xr:uid="{00000000-0005-0000-0000-000082970000}"/>
    <cellStyle name="Output 2 6 3 5 2 2 4" xfId="38978" xr:uid="{00000000-0005-0000-0000-000083970000}"/>
    <cellStyle name="Output 2 6 3 5 2 2 5" xfId="38979" xr:uid="{00000000-0005-0000-0000-000084970000}"/>
    <cellStyle name="Output 2 6 3 5 2 2 6" xfId="38980" xr:uid="{00000000-0005-0000-0000-000085970000}"/>
    <cellStyle name="Output 2 6 3 5 2 2 7" xfId="38981" xr:uid="{00000000-0005-0000-0000-000086970000}"/>
    <cellStyle name="Output 2 6 3 5 2 3" xfId="38982" xr:uid="{00000000-0005-0000-0000-000087970000}"/>
    <cellStyle name="Output 2 6 3 5 2 4" xfId="38983" xr:uid="{00000000-0005-0000-0000-000088970000}"/>
    <cellStyle name="Output 2 6 3 5 3" xfId="38984" xr:uid="{00000000-0005-0000-0000-000089970000}"/>
    <cellStyle name="Output 2 6 3 5 3 2" xfId="38985" xr:uid="{00000000-0005-0000-0000-00008A970000}"/>
    <cellStyle name="Output 2 6 3 5 3 2 2" xfId="38986" xr:uid="{00000000-0005-0000-0000-00008B970000}"/>
    <cellStyle name="Output 2 6 3 5 3 2 3" xfId="38987" xr:uid="{00000000-0005-0000-0000-00008C970000}"/>
    <cellStyle name="Output 2 6 3 5 3 2 4" xfId="38988" xr:uid="{00000000-0005-0000-0000-00008D970000}"/>
    <cellStyle name="Output 2 6 3 5 3 2 5" xfId="38989" xr:uid="{00000000-0005-0000-0000-00008E970000}"/>
    <cellStyle name="Output 2 6 3 5 3 2 6" xfId="38990" xr:uid="{00000000-0005-0000-0000-00008F970000}"/>
    <cellStyle name="Output 2 6 3 5 3 2 7" xfId="38991" xr:uid="{00000000-0005-0000-0000-000090970000}"/>
    <cellStyle name="Output 2 6 3 5 3 3" xfId="38992" xr:uid="{00000000-0005-0000-0000-000091970000}"/>
    <cellStyle name="Output 2 6 3 5 3 4" xfId="38993" xr:uid="{00000000-0005-0000-0000-000092970000}"/>
    <cellStyle name="Output 2 6 3 5 4" xfId="38994" xr:uid="{00000000-0005-0000-0000-000093970000}"/>
    <cellStyle name="Output 2 6 3 5 4 2" xfId="38995" xr:uid="{00000000-0005-0000-0000-000094970000}"/>
    <cellStyle name="Output 2 6 3 5 4 2 2" xfId="38996" xr:uid="{00000000-0005-0000-0000-000095970000}"/>
    <cellStyle name="Output 2 6 3 5 4 2 3" xfId="38997" xr:uid="{00000000-0005-0000-0000-000096970000}"/>
    <cellStyle name="Output 2 6 3 5 4 2 4" xfId="38998" xr:uid="{00000000-0005-0000-0000-000097970000}"/>
    <cellStyle name="Output 2 6 3 5 4 2 5" xfId="38999" xr:uid="{00000000-0005-0000-0000-000098970000}"/>
    <cellStyle name="Output 2 6 3 5 4 2 6" xfId="39000" xr:uid="{00000000-0005-0000-0000-000099970000}"/>
    <cellStyle name="Output 2 6 3 5 4 2 7" xfId="39001" xr:uid="{00000000-0005-0000-0000-00009A970000}"/>
    <cellStyle name="Output 2 6 3 5 4 3" xfId="39002" xr:uid="{00000000-0005-0000-0000-00009B970000}"/>
    <cellStyle name="Output 2 6 3 5 4 4" xfId="39003" xr:uid="{00000000-0005-0000-0000-00009C970000}"/>
    <cellStyle name="Output 2 6 3 5 5" xfId="39004" xr:uid="{00000000-0005-0000-0000-00009D970000}"/>
    <cellStyle name="Output 2 6 3 5 5 2" xfId="39005" xr:uid="{00000000-0005-0000-0000-00009E970000}"/>
    <cellStyle name="Output 2 6 3 5 5 3" xfId="39006" xr:uid="{00000000-0005-0000-0000-00009F970000}"/>
    <cellStyle name="Output 2 6 3 5 5 4" xfId="39007" xr:uid="{00000000-0005-0000-0000-0000A0970000}"/>
    <cellStyle name="Output 2 6 3 5 5 5" xfId="39008" xr:uid="{00000000-0005-0000-0000-0000A1970000}"/>
    <cellStyle name="Output 2 6 3 5 5 6" xfId="39009" xr:uid="{00000000-0005-0000-0000-0000A2970000}"/>
    <cellStyle name="Output 2 6 3 5 5 7" xfId="39010" xr:uid="{00000000-0005-0000-0000-0000A3970000}"/>
    <cellStyle name="Output 2 6 3 5 5 8" xfId="39011" xr:uid="{00000000-0005-0000-0000-0000A4970000}"/>
    <cellStyle name="Output 2 6 3 5 6" xfId="39012" xr:uid="{00000000-0005-0000-0000-0000A5970000}"/>
    <cellStyle name="Output 2 6 3 5 6 2" xfId="39013" xr:uid="{00000000-0005-0000-0000-0000A6970000}"/>
    <cellStyle name="Output 2 6 3 5 6 3" xfId="39014" xr:uid="{00000000-0005-0000-0000-0000A7970000}"/>
    <cellStyle name="Output 2 6 3 5 6 4" xfId="39015" xr:uid="{00000000-0005-0000-0000-0000A8970000}"/>
    <cellStyle name="Output 2 6 3 5 6 5" xfId="39016" xr:uid="{00000000-0005-0000-0000-0000A9970000}"/>
    <cellStyle name="Output 2 6 3 5 6 6" xfId="39017" xr:uid="{00000000-0005-0000-0000-0000AA970000}"/>
    <cellStyle name="Output 2 6 3 5 6 7" xfId="39018" xr:uid="{00000000-0005-0000-0000-0000AB970000}"/>
    <cellStyle name="Output 2 6 3 5 7" xfId="39019" xr:uid="{00000000-0005-0000-0000-0000AC970000}"/>
    <cellStyle name="Output 2 6 3 5 8" xfId="39020" xr:uid="{00000000-0005-0000-0000-0000AD970000}"/>
    <cellStyle name="Output 2 6 3 5 9" xfId="39021" xr:uid="{00000000-0005-0000-0000-0000AE970000}"/>
    <cellStyle name="Output 2 6 3 6" xfId="39022" xr:uid="{00000000-0005-0000-0000-0000AF970000}"/>
    <cellStyle name="Output 2 6 3 6 2" xfId="39023" xr:uid="{00000000-0005-0000-0000-0000B0970000}"/>
    <cellStyle name="Output 2 6 3 6 2 2" xfId="39024" xr:uid="{00000000-0005-0000-0000-0000B1970000}"/>
    <cellStyle name="Output 2 6 3 6 2 3" xfId="39025" xr:uid="{00000000-0005-0000-0000-0000B2970000}"/>
    <cellStyle name="Output 2 6 3 6 2 4" xfId="39026" xr:uid="{00000000-0005-0000-0000-0000B3970000}"/>
    <cellStyle name="Output 2 6 3 6 2 5" xfId="39027" xr:uid="{00000000-0005-0000-0000-0000B4970000}"/>
    <cellStyle name="Output 2 6 3 6 2 6" xfId="39028" xr:uid="{00000000-0005-0000-0000-0000B5970000}"/>
    <cellStyle name="Output 2 6 3 6 2 7" xfId="39029" xr:uid="{00000000-0005-0000-0000-0000B6970000}"/>
    <cellStyle name="Output 2 6 3 6 3" xfId="39030" xr:uid="{00000000-0005-0000-0000-0000B7970000}"/>
    <cellStyle name="Output 2 6 3 6 4" xfId="39031" xr:uid="{00000000-0005-0000-0000-0000B8970000}"/>
    <cellStyle name="Output 2 6 3 6 5" xfId="39032" xr:uid="{00000000-0005-0000-0000-0000B9970000}"/>
    <cellStyle name="Output 2 6 3 7" xfId="39033" xr:uid="{00000000-0005-0000-0000-0000BA970000}"/>
    <cellStyle name="Output 2 6 3 7 2" xfId="39034" xr:uid="{00000000-0005-0000-0000-0000BB970000}"/>
    <cellStyle name="Output 2 6 3 7 2 2" xfId="39035" xr:uid="{00000000-0005-0000-0000-0000BC970000}"/>
    <cellStyle name="Output 2 6 3 7 2 3" xfId="39036" xr:uid="{00000000-0005-0000-0000-0000BD970000}"/>
    <cellStyle name="Output 2 6 3 7 2 4" xfId="39037" xr:uid="{00000000-0005-0000-0000-0000BE970000}"/>
    <cellStyle name="Output 2 6 3 7 2 5" xfId="39038" xr:uid="{00000000-0005-0000-0000-0000BF970000}"/>
    <cellStyle name="Output 2 6 3 7 2 6" xfId="39039" xr:uid="{00000000-0005-0000-0000-0000C0970000}"/>
    <cellStyle name="Output 2 6 3 7 2 7" xfId="39040" xr:uid="{00000000-0005-0000-0000-0000C1970000}"/>
    <cellStyle name="Output 2 6 3 7 3" xfId="39041" xr:uid="{00000000-0005-0000-0000-0000C2970000}"/>
    <cellStyle name="Output 2 6 3 7 4" xfId="39042" xr:uid="{00000000-0005-0000-0000-0000C3970000}"/>
    <cellStyle name="Output 2 6 3 7 5" xfId="39043" xr:uid="{00000000-0005-0000-0000-0000C4970000}"/>
    <cellStyle name="Output 2 6 3 8" xfId="39044" xr:uid="{00000000-0005-0000-0000-0000C5970000}"/>
    <cellStyle name="Output 2 6 3 8 2" xfId="39045" xr:uid="{00000000-0005-0000-0000-0000C6970000}"/>
    <cellStyle name="Output 2 6 3 8 2 2" xfId="39046" xr:uid="{00000000-0005-0000-0000-0000C7970000}"/>
    <cellStyle name="Output 2 6 3 8 2 3" xfId="39047" xr:uid="{00000000-0005-0000-0000-0000C8970000}"/>
    <cellStyle name="Output 2 6 3 8 2 4" xfId="39048" xr:uid="{00000000-0005-0000-0000-0000C9970000}"/>
    <cellStyle name="Output 2 6 3 8 2 5" xfId="39049" xr:uid="{00000000-0005-0000-0000-0000CA970000}"/>
    <cellStyle name="Output 2 6 3 8 2 6" xfId="39050" xr:uid="{00000000-0005-0000-0000-0000CB970000}"/>
    <cellStyle name="Output 2 6 3 8 2 7" xfId="39051" xr:uid="{00000000-0005-0000-0000-0000CC970000}"/>
    <cellStyle name="Output 2 6 3 8 3" xfId="39052" xr:uid="{00000000-0005-0000-0000-0000CD970000}"/>
    <cellStyle name="Output 2 6 3 8 4" xfId="39053" xr:uid="{00000000-0005-0000-0000-0000CE970000}"/>
    <cellStyle name="Output 2 6 3 8 5" xfId="39054" xr:uid="{00000000-0005-0000-0000-0000CF970000}"/>
    <cellStyle name="Output 2 6 3 9" xfId="39055" xr:uid="{00000000-0005-0000-0000-0000D0970000}"/>
    <cellStyle name="Output 2 6 3 9 2" xfId="39056" xr:uid="{00000000-0005-0000-0000-0000D1970000}"/>
    <cellStyle name="Output 2 6 3 9 2 2" xfId="39057" xr:uid="{00000000-0005-0000-0000-0000D2970000}"/>
    <cellStyle name="Output 2 6 3 9 2 3" xfId="39058" xr:uid="{00000000-0005-0000-0000-0000D3970000}"/>
    <cellStyle name="Output 2 6 3 9 2 4" xfId="39059" xr:uid="{00000000-0005-0000-0000-0000D4970000}"/>
    <cellStyle name="Output 2 6 3 9 2 5" xfId="39060" xr:uid="{00000000-0005-0000-0000-0000D5970000}"/>
    <cellStyle name="Output 2 6 3 9 2 6" xfId="39061" xr:uid="{00000000-0005-0000-0000-0000D6970000}"/>
    <cellStyle name="Output 2 6 3 9 2 7" xfId="39062" xr:uid="{00000000-0005-0000-0000-0000D7970000}"/>
    <cellStyle name="Output 2 6 3 9 3" xfId="39063" xr:uid="{00000000-0005-0000-0000-0000D8970000}"/>
    <cellStyle name="Output 2 6 3 9 4" xfId="39064" xr:uid="{00000000-0005-0000-0000-0000D9970000}"/>
    <cellStyle name="Output 2 6 3 9 5" xfId="39065" xr:uid="{00000000-0005-0000-0000-0000DA970000}"/>
    <cellStyle name="Output 2 6 4" xfId="39066" xr:uid="{00000000-0005-0000-0000-0000DB970000}"/>
    <cellStyle name="Output 2 6 4 10" xfId="39067" xr:uid="{00000000-0005-0000-0000-0000DC970000}"/>
    <cellStyle name="Output 2 6 4 10 2" xfId="39068" xr:uid="{00000000-0005-0000-0000-0000DD970000}"/>
    <cellStyle name="Output 2 6 4 10 3" xfId="39069" xr:uid="{00000000-0005-0000-0000-0000DE970000}"/>
    <cellStyle name="Output 2 6 4 10 4" xfId="39070" xr:uid="{00000000-0005-0000-0000-0000DF970000}"/>
    <cellStyle name="Output 2 6 4 10 5" xfId="39071" xr:uid="{00000000-0005-0000-0000-0000E0970000}"/>
    <cellStyle name="Output 2 6 4 11" xfId="39072" xr:uid="{00000000-0005-0000-0000-0000E1970000}"/>
    <cellStyle name="Output 2 6 4 11 2" xfId="39073" xr:uid="{00000000-0005-0000-0000-0000E2970000}"/>
    <cellStyle name="Output 2 6 4 11 3" xfId="39074" xr:uid="{00000000-0005-0000-0000-0000E3970000}"/>
    <cellStyle name="Output 2 6 4 11 4" xfId="39075" xr:uid="{00000000-0005-0000-0000-0000E4970000}"/>
    <cellStyle name="Output 2 6 4 11 5" xfId="39076" xr:uid="{00000000-0005-0000-0000-0000E5970000}"/>
    <cellStyle name="Output 2 6 4 12" xfId="39077" xr:uid="{00000000-0005-0000-0000-0000E6970000}"/>
    <cellStyle name="Output 2 6 4 12 2" xfId="39078" xr:uid="{00000000-0005-0000-0000-0000E7970000}"/>
    <cellStyle name="Output 2 6 4 12 3" xfId="39079" xr:uid="{00000000-0005-0000-0000-0000E8970000}"/>
    <cellStyle name="Output 2 6 4 12 4" xfId="39080" xr:uid="{00000000-0005-0000-0000-0000E9970000}"/>
    <cellStyle name="Output 2 6 4 12 5" xfId="39081" xr:uid="{00000000-0005-0000-0000-0000EA970000}"/>
    <cellStyle name="Output 2 6 4 13" xfId="39082" xr:uid="{00000000-0005-0000-0000-0000EB970000}"/>
    <cellStyle name="Output 2 6 4 13 2" xfId="39083" xr:uid="{00000000-0005-0000-0000-0000EC970000}"/>
    <cellStyle name="Output 2 6 4 13 3" xfId="39084" xr:uid="{00000000-0005-0000-0000-0000ED970000}"/>
    <cellStyle name="Output 2 6 4 13 4" xfId="39085" xr:uid="{00000000-0005-0000-0000-0000EE970000}"/>
    <cellStyle name="Output 2 6 4 13 5" xfId="39086" xr:uid="{00000000-0005-0000-0000-0000EF970000}"/>
    <cellStyle name="Output 2 6 4 14" xfId="39087" xr:uid="{00000000-0005-0000-0000-0000F0970000}"/>
    <cellStyle name="Output 2 6 4 14 2" xfId="39088" xr:uid="{00000000-0005-0000-0000-0000F1970000}"/>
    <cellStyle name="Output 2 6 4 14 3" xfId="39089" xr:uid="{00000000-0005-0000-0000-0000F2970000}"/>
    <cellStyle name="Output 2 6 4 14 4" xfId="39090" xr:uid="{00000000-0005-0000-0000-0000F3970000}"/>
    <cellStyle name="Output 2 6 4 14 5" xfId="39091" xr:uid="{00000000-0005-0000-0000-0000F4970000}"/>
    <cellStyle name="Output 2 6 4 15" xfId="39092" xr:uid="{00000000-0005-0000-0000-0000F5970000}"/>
    <cellStyle name="Output 2 6 4 15 2" xfId="39093" xr:uid="{00000000-0005-0000-0000-0000F6970000}"/>
    <cellStyle name="Output 2 6 4 15 3" xfId="39094" xr:uid="{00000000-0005-0000-0000-0000F7970000}"/>
    <cellStyle name="Output 2 6 4 15 4" xfId="39095" xr:uid="{00000000-0005-0000-0000-0000F8970000}"/>
    <cellStyle name="Output 2 6 4 15 5" xfId="39096" xr:uid="{00000000-0005-0000-0000-0000F9970000}"/>
    <cellStyle name="Output 2 6 4 16" xfId="39097" xr:uid="{00000000-0005-0000-0000-0000FA970000}"/>
    <cellStyle name="Output 2 6 4 16 2" xfId="39098" xr:uid="{00000000-0005-0000-0000-0000FB970000}"/>
    <cellStyle name="Output 2 6 4 16 3" xfId="39099" xr:uid="{00000000-0005-0000-0000-0000FC970000}"/>
    <cellStyle name="Output 2 6 4 16 4" xfId="39100" xr:uid="{00000000-0005-0000-0000-0000FD970000}"/>
    <cellStyle name="Output 2 6 4 16 5" xfId="39101" xr:uid="{00000000-0005-0000-0000-0000FE970000}"/>
    <cellStyle name="Output 2 6 4 17" xfId="39102" xr:uid="{00000000-0005-0000-0000-0000FF970000}"/>
    <cellStyle name="Output 2 6 4 17 2" xfId="39103" xr:uid="{00000000-0005-0000-0000-000000980000}"/>
    <cellStyle name="Output 2 6 4 17 3" xfId="39104" xr:uid="{00000000-0005-0000-0000-000001980000}"/>
    <cellStyle name="Output 2 6 4 17 4" xfId="39105" xr:uid="{00000000-0005-0000-0000-000002980000}"/>
    <cellStyle name="Output 2 6 4 17 5" xfId="39106" xr:uid="{00000000-0005-0000-0000-000003980000}"/>
    <cellStyle name="Output 2 6 4 18" xfId="39107" xr:uid="{00000000-0005-0000-0000-000004980000}"/>
    <cellStyle name="Output 2 6 4 18 2" xfId="39108" xr:uid="{00000000-0005-0000-0000-000005980000}"/>
    <cellStyle name="Output 2 6 4 18 3" xfId="39109" xr:uid="{00000000-0005-0000-0000-000006980000}"/>
    <cellStyle name="Output 2 6 4 18 4" xfId="39110" xr:uid="{00000000-0005-0000-0000-000007980000}"/>
    <cellStyle name="Output 2 6 4 18 5" xfId="39111" xr:uid="{00000000-0005-0000-0000-000008980000}"/>
    <cellStyle name="Output 2 6 4 19" xfId="39112" xr:uid="{00000000-0005-0000-0000-000009980000}"/>
    <cellStyle name="Output 2 6 4 2" xfId="39113" xr:uid="{00000000-0005-0000-0000-00000A980000}"/>
    <cellStyle name="Output 2 6 4 2 10" xfId="39114" xr:uid="{00000000-0005-0000-0000-00000B980000}"/>
    <cellStyle name="Output 2 6 4 2 10 2" xfId="39115" xr:uid="{00000000-0005-0000-0000-00000C980000}"/>
    <cellStyle name="Output 2 6 4 2 10 3" xfId="39116" xr:uid="{00000000-0005-0000-0000-00000D980000}"/>
    <cellStyle name="Output 2 6 4 2 10 4" xfId="39117" xr:uid="{00000000-0005-0000-0000-00000E980000}"/>
    <cellStyle name="Output 2 6 4 2 10 5" xfId="39118" xr:uid="{00000000-0005-0000-0000-00000F980000}"/>
    <cellStyle name="Output 2 6 4 2 11" xfId="39119" xr:uid="{00000000-0005-0000-0000-000010980000}"/>
    <cellStyle name="Output 2 6 4 2 11 2" xfId="39120" xr:uid="{00000000-0005-0000-0000-000011980000}"/>
    <cellStyle name="Output 2 6 4 2 11 3" xfId="39121" xr:uid="{00000000-0005-0000-0000-000012980000}"/>
    <cellStyle name="Output 2 6 4 2 11 4" xfId="39122" xr:uid="{00000000-0005-0000-0000-000013980000}"/>
    <cellStyle name="Output 2 6 4 2 11 5" xfId="39123" xr:uid="{00000000-0005-0000-0000-000014980000}"/>
    <cellStyle name="Output 2 6 4 2 12" xfId="39124" xr:uid="{00000000-0005-0000-0000-000015980000}"/>
    <cellStyle name="Output 2 6 4 2 12 2" xfId="39125" xr:uid="{00000000-0005-0000-0000-000016980000}"/>
    <cellStyle name="Output 2 6 4 2 12 3" xfId="39126" xr:uid="{00000000-0005-0000-0000-000017980000}"/>
    <cellStyle name="Output 2 6 4 2 12 4" xfId="39127" xr:uid="{00000000-0005-0000-0000-000018980000}"/>
    <cellStyle name="Output 2 6 4 2 12 5" xfId="39128" xr:uid="{00000000-0005-0000-0000-000019980000}"/>
    <cellStyle name="Output 2 6 4 2 13" xfId="39129" xr:uid="{00000000-0005-0000-0000-00001A980000}"/>
    <cellStyle name="Output 2 6 4 2 13 2" xfId="39130" xr:uid="{00000000-0005-0000-0000-00001B980000}"/>
    <cellStyle name="Output 2 6 4 2 13 3" xfId="39131" xr:uid="{00000000-0005-0000-0000-00001C980000}"/>
    <cellStyle name="Output 2 6 4 2 13 4" xfId="39132" xr:uid="{00000000-0005-0000-0000-00001D980000}"/>
    <cellStyle name="Output 2 6 4 2 13 5" xfId="39133" xr:uid="{00000000-0005-0000-0000-00001E980000}"/>
    <cellStyle name="Output 2 6 4 2 14" xfId="39134" xr:uid="{00000000-0005-0000-0000-00001F980000}"/>
    <cellStyle name="Output 2 6 4 2 14 2" xfId="39135" xr:uid="{00000000-0005-0000-0000-000020980000}"/>
    <cellStyle name="Output 2 6 4 2 14 3" xfId="39136" xr:uid="{00000000-0005-0000-0000-000021980000}"/>
    <cellStyle name="Output 2 6 4 2 14 4" xfId="39137" xr:uid="{00000000-0005-0000-0000-000022980000}"/>
    <cellStyle name="Output 2 6 4 2 14 5" xfId="39138" xr:uid="{00000000-0005-0000-0000-000023980000}"/>
    <cellStyle name="Output 2 6 4 2 15" xfId="39139" xr:uid="{00000000-0005-0000-0000-000024980000}"/>
    <cellStyle name="Output 2 6 4 2 15 2" xfId="39140" xr:uid="{00000000-0005-0000-0000-000025980000}"/>
    <cellStyle name="Output 2 6 4 2 15 3" xfId="39141" xr:uid="{00000000-0005-0000-0000-000026980000}"/>
    <cellStyle name="Output 2 6 4 2 15 4" xfId="39142" xr:uid="{00000000-0005-0000-0000-000027980000}"/>
    <cellStyle name="Output 2 6 4 2 15 5" xfId="39143" xr:uid="{00000000-0005-0000-0000-000028980000}"/>
    <cellStyle name="Output 2 6 4 2 16" xfId="39144" xr:uid="{00000000-0005-0000-0000-000029980000}"/>
    <cellStyle name="Output 2 6 4 2 16 2" xfId="39145" xr:uid="{00000000-0005-0000-0000-00002A980000}"/>
    <cellStyle name="Output 2 6 4 2 16 3" xfId="39146" xr:uid="{00000000-0005-0000-0000-00002B980000}"/>
    <cellStyle name="Output 2 6 4 2 16 4" xfId="39147" xr:uid="{00000000-0005-0000-0000-00002C980000}"/>
    <cellStyle name="Output 2 6 4 2 16 5" xfId="39148" xr:uid="{00000000-0005-0000-0000-00002D980000}"/>
    <cellStyle name="Output 2 6 4 2 17" xfId="39149" xr:uid="{00000000-0005-0000-0000-00002E980000}"/>
    <cellStyle name="Output 2 6 4 2 17 2" xfId="39150" xr:uid="{00000000-0005-0000-0000-00002F980000}"/>
    <cellStyle name="Output 2 6 4 2 17 3" xfId="39151" xr:uid="{00000000-0005-0000-0000-000030980000}"/>
    <cellStyle name="Output 2 6 4 2 17 4" xfId="39152" xr:uid="{00000000-0005-0000-0000-000031980000}"/>
    <cellStyle name="Output 2 6 4 2 17 5" xfId="39153" xr:uid="{00000000-0005-0000-0000-000032980000}"/>
    <cellStyle name="Output 2 6 4 2 18" xfId="39154" xr:uid="{00000000-0005-0000-0000-000033980000}"/>
    <cellStyle name="Output 2 6 4 2 18 2" xfId="39155" xr:uid="{00000000-0005-0000-0000-000034980000}"/>
    <cellStyle name="Output 2 6 4 2 18 3" xfId="39156" xr:uid="{00000000-0005-0000-0000-000035980000}"/>
    <cellStyle name="Output 2 6 4 2 18 4" xfId="39157" xr:uid="{00000000-0005-0000-0000-000036980000}"/>
    <cellStyle name="Output 2 6 4 2 18 5" xfId="39158" xr:uid="{00000000-0005-0000-0000-000037980000}"/>
    <cellStyle name="Output 2 6 4 2 19" xfId="39159" xr:uid="{00000000-0005-0000-0000-000038980000}"/>
    <cellStyle name="Output 2 6 4 2 2" xfId="39160" xr:uid="{00000000-0005-0000-0000-000039980000}"/>
    <cellStyle name="Output 2 6 4 2 2 2" xfId="39161" xr:uid="{00000000-0005-0000-0000-00003A980000}"/>
    <cellStyle name="Output 2 6 4 2 2 2 2" xfId="39162" xr:uid="{00000000-0005-0000-0000-00003B980000}"/>
    <cellStyle name="Output 2 6 4 2 2 2 3" xfId="39163" xr:uid="{00000000-0005-0000-0000-00003C980000}"/>
    <cellStyle name="Output 2 6 4 2 2 2 4" xfId="39164" xr:uid="{00000000-0005-0000-0000-00003D980000}"/>
    <cellStyle name="Output 2 6 4 2 2 2 5" xfId="39165" xr:uid="{00000000-0005-0000-0000-00003E980000}"/>
    <cellStyle name="Output 2 6 4 2 2 2 6" xfId="39166" xr:uid="{00000000-0005-0000-0000-00003F980000}"/>
    <cellStyle name="Output 2 6 4 2 2 2 7" xfId="39167" xr:uid="{00000000-0005-0000-0000-000040980000}"/>
    <cellStyle name="Output 2 6 4 2 2 3" xfId="39168" xr:uid="{00000000-0005-0000-0000-000041980000}"/>
    <cellStyle name="Output 2 6 4 2 2 4" xfId="39169" xr:uid="{00000000-0005-0000-0000-000042980000}"/>
    <cellStyle name="Output 2 6 4 2 2 5" xfId="39170" xr:uid="{00000000-0005-0000-0000-000043980000}"/>
    <cellStyle name="Output 2 6 4 2 3" xfId="39171" xr:uid="{00000000-0005-0000-0000-000044980000}"/>
    <cellStyle name="Output 2 6 4 2 3 2" xfId="39172" xr:uid="{00000000-0005-0000-0000-000045980000}"/>
    <cellStyle name="Output 2 6 4 2 3 2 2" xfId="39173" xr:uid="{00000000-0005-0000-0000-000046980000}"/>
    <cellStyle name="Output 2 6 4 2 3 2 3" xfId="39174" xr:uid="{00000000-0005-0000-0000-000047980000}"/>
    <cellStyle name="Output 2 6 4 2 3 2 4" xfId="39175" xr:uid="{00000000-0005-0000-0000-000048980000}"/>
    <cellStyle name="Output 2 6 4 2 3 2 5" xfId="39176" xr:uid="{00000000-0005-0000-0000-000049980000}"/>
    <cellStyle name="Output 2 6 4 2 3 2 6" xfId="39177" xr:uid="{00000000-0005-0000-0000-00004A980000}"/>
    <cellStyle name="Output 2 6 4 2 3 2 7" xfId="39178" xr:uid="{00000000-0005-0000-0000-00004B980000}"/>
    <cellStyle name="Output 2 6 4 2 3 3" xfId="39179" xr:uid="{00000000-0005-0000-0000-00004C980000}"/>
    <cellStyle name="Output 2 6 4 2 3 4" xfId="39180" xr:uid="{00000000-0005-0000-0000-00004D980000}"/>
    <cellStyle name="Output 2 6 4 2 3 5" xfId="39181" xr:uid="{00000000-0005-0000-0000-00004E980000}"/>
    <cellStyle name="Output 2 6 4 2 4" xfId="39182" xr:uid="{00000000-0005-0000-0000-00004F980000}"/>
    <cellStyle name="Output 2 6 4 2 4 2" xfId="39183" xr:uid="{00000000-0005-0000-0000-000050980000}"/>
    <cellStyle name="Output 2 6 4 2 4 2 2" xfId="39184" xr:uid="{00000000-0005-0000-0000-000051980000}"/>
    <cellStyle name="Output 2 6 4 2 4 2 3" xfId="39185" xr:uid="{00000000-0005-0000-0000-000052980000}"/>
    <cellStyle name="Output 2 6 4 2 4 2 4" xfId="39186" xr:uid="{00000000-0005-0000-0000-000053980000}"/>
    <cellStyle name="Output 2 6 4 2 4 2 5" xfId="39187" xr:uid="{00000000-0005-0000-0000-000054980000}"/>
    <cellStyle name="Output 2 6 4 2 4 2 6" xfId="39188" xr:uid="{00000000-0005-0000-0000-000055980000}"/>
    <cellStyle name="Output 2 6 4 2 4 2 7" xfId="39189" xr:uid="{00000000-0005-0000-0000-000056980000}"/>
    <cellStyle name="Output 2 6 4 2 4 3" xfId="39190" xr:uid="{00000000-0005-0000-0000-000057980000}"/>
    <cellStyle name="Output 2 6 4 2 4 4" xfId="39191" xr:uid="{00000000-0005-0000-0000-000058980000}"/>
    <cellStyle name="Output 2 6 4 2 4 5" xfId="39192" xr:uid="{00000000-0005-0000-0000-000059980000}"/>
    <cellStyle name="Output 2 6 4 2 5" xfId="39193" xr:uid="{00000000-0005-0000-0000-00005A980000}"/>
    <cellStyle name="Output 2 6 4 2 5 2" xfId="39194" xr:uid="{00000000-0005-0000-0000-00005B980000}"/>
    <cellStyle name="Output 2 6 4 2 5 3" xfId="39195" xr:uid="{00000000-0005-0000-0000-00005C980000}"/>
    <cellStyle name="Output 2 6 4 2 5 4" xfId="39196" xr:uid="{00000000-0005-0000-0000-00005D980000}"/>
    <cellStyle name="Output 2 6 4 2 5 5" xfId="39197" xr:uid="{00000000-0005-0000-0000-00005E980000}"/>
    <cellStyle name="Output 2 6 4 2 5 6" xfId="39198" xr:uid="{00000000-0005-0000-0000-00005F980000}"/>
    <cellStyle name="Output 2 6 4 2 5 7" xfId="39199" xr:uid="{00000000-0005-0000-0000-000060980000}"/>
    <cellStyle name="Output 2 6 4 2 5 8" xfId="39200" xr:uid="{00000000-0005-0000-0000-000061980000}"/>
    <cellStyle name="Output 2 6 4 2 6" xfId="39201" xr:uid="{00000000-0005-0000-0000-000062980000}"/>
    <cellStyle name="Output 2 6 4 2 6 2" xfId="39202" xr:uid="{00000000-0005-0000-0000-000063980000}"/>
    <cellStyle name="Output 2 6 4 2 6 3" xfId="39203" xr:uid="{00000000-0005-0000-0000-000064980000}"/>
    <cellStyle name="Output 2 6 4 2 6 4" xfId="39204" xr:uid="{00000000-0005-0000-0000-000065980000}"/>
    <cellStyle name="Output 2 6 4 2 6 5" xfId="39205" xr:uid="{00000000-0005-0000-0000-000066980000}"/>
    <cellStyle name="Output 2 6 4 2 6 6" xfId="39206" xr:uid="{00000000-0005-0000-0000-000067980000}"/>
    <cellStyle name="Output 2 6 4 2 6 7" xfId="39207" xr:uid="{00000000-0005-0000-0000-000068980000}"/>
    <cellStyle name="Output 2 6 4 2 7" xfId="39208" xr:uid="{00000000-0005-0000-0000-000069980000}"/>
    <cellStyle name="Output 2 6 4 2 7 2" xfId="39209" xr:uid="{00000000-0005-0000-0000-00006A980000}"/>
    <cellStyle name="Output 2 6 4 2 7 3" xfId="39210" xr:uid="{00000000-0005-0000-0000-00006B980000}"/>
    <cellStyle name="Output 2 6 4 2 7 4" xfId="39211" xr:uid="{00000000-0005-0000-0000-00006C980000}"/>
    <cellStyle name="Output 2 6 4 2 7 5" xfId="39212" xr:uid="{00000000-0005-0000-0000-00006D980000}"/>
    <cellStyle name="Output 2 6 4 2 8" xfId="39213" xr:uid="{00000000-0005-0000-0000-00006E980000}"/>
    <cellStyle name="Output 2 6 4 2 8 2" xfId="39214" xr:uid="{00000000-0005-0000-0000-00006F980000}"/>
    <cellStyle name="Output 2 6 4 2 8 3" xfId="39215" xr:uid="{00000000-0005-0000-0000-000070980000}"/>
    <cellStyle name="Output 2 6 4 2 8 4" xfId="39216" xr:uid="{00000000-0005-0000-0000-000071980000}"/>
    <cellStyle name="Output 2 6 4 2 8 5" xfId="39217" xr:uid="{00000000-0005-0000-0000-000072980000}"/>
    <cellStyle name="Output 2 6 4 2 9" xfId="39218" xr:uid="{00000000-0005-0000-0000-000073980000}"/>
    <cellStyle name="Output 2 6 4 2 9 2" xfId="39219" xr:uid="{00000000-0005-0000-0000-000074980000}"/>
    <cellStyle name="Output 2 6 4 2 9 3" xfId="39220" xr:uid="{00000000-0005-0000-0000-000075980000}"/>
    <cellStyle name="Output 2 6 4 2 9 4" xfId="39221" xr:uid="{00000000-0005-0000-0000-000076980000}"/>
    <cellStyle name="Output 2 6 4 2 9 5" xfId="39222" xr:uid="{00000000-0005-0000-0000-000077980000}"/>
    <cellStyle name="Output 2 6 4 3" xfId="39223" xr:uid="{00000000-0005-0000-0000-000078980000}"/>
    <cellStyle name="Output 2 6 4 3 10" xfId="39224" xr:uid="{00000000-0005-0000-0000-000079980000}"/>
    <cellStyle name="Output 2 6 4 3 2" xfId="39225" xr:uid="{00000000-0005-0000-0000-00007A980000}"/>
    <cellStyle name="Output 2 6 4 3 2 2" xfId="39226" xr:uid="{00000000-0005-0000-0000-00007B980000}"/>
    <cellStyle name="Output 2 6 4 3 2 2 2" xfId="39227" xr:uid="{00000000-0005-0000-0000-00007C980000}"/>
    <cellStyle name="Output 2 6 4 3 2 2 3" xfId="39228" xr:uid="{00000000-0005-0000-0000-00007D980000}"/>
    <cellStyle name="Output 2 6 4 3 2 2 4" xfId="39229" xr:uid="{00000000-0005-0000-0000-00007E980000}"/>
    <cellStyle name="Output 2 6 4 3 2 2 5" xfId="39230" xr:uid="{00000000-0005-0000-0000-00007F980000}"/>
    <cellStyle name="Output 2 6 4 3 2 2 6" xfId="39231" xr:uid="{00000000-0005-0000-0000-000080980000}"/>
    <cellStyle name="Output 2 6 4 3 2 2 7" xfId="39232" xr:uid="{00000000-0005-0000-0000-000081980000}"/>
    <cellStyle name="Output 2 6 4 3 2 3" xfId="39233" xr:uid="{00000000-0005-0000-0000-000082980000}"/>
    <cellStyle name="Output 2 6 4 3 2 4" xfId="39234" xr:uid="{00000000-0005-0000-0000-000083980000}"/>
    <cellStyle name="Output 2 6 4 3 3" xfId="39235" xr:uid="{00000000-0005-0000-0000-000084980000}"/>
    <cellStyle name="Output 2 6 4 3 3 2" xfId="39236" xr:uid="{00000000-0005-0000-0000-000085980000}"/>
    <cellStyle name="Output 2 6 4 3 3 2 2" xfId="39237" xr:uid="{00000000-0005-0000-0000-000086980000}"/>
    <cellStyle name="Output 2 6 4 3 3 2 3" xfId="39238" xr:uid="{00000000-0005-0000-0000-000087980000}"/>
    <cellStyle name="Output 2 6 4 3 3 2 4" xfId="39239" xr:uid="{00000000-0005-0000-0000-000088980000}"/>
    <cellStyle name="Output 2 6 4 3 3 2 5" xfId="39240" xr:uid="{00000000-0005-0000-0000-000089980000}"/>
    <cellStyle name="Output 2 6 4 3 3 2 6" xfId="39241" xr:uid="{00000000-0005-0000-0000-00008A980000}"/>
    <cellStyle name="Output 2 6 4 3 3 2 7" xfId="39242" xr:uid="{00000000-0005-0000-0000-00008B980000}"/>
    <cellStyle name="Output 2 6 4 3 3 3" xfId="39243" xr:uid="{00000000-0005-0000-0000-00008C980000}"/>
    <cellStyle name="Output 2 6 4 3 3 4" xfId="39244" xr:uid="{00000000-0005-0000-0000-00008D980000}"/>
    <cellStyle name="Output 2 6 4 3 4" xfId="39245" xr:uid="{00000000-0005-0000-0000-00008E980000}"/>
    <cellStyle name="Output 2 6 4 3 4 2" xfId="39246" xr:uid="{00000000-0005-0000-0000-00008F980000}"/>
    <cellStyle name="Output 2 6 4 3 4 2 2" xfId="39247" xr:uid="{00000000-0005-0000-0000-000090980000}"/>
    <cellStyle name="Output 2 6 4 3 4 2 3" xfId="39248" xr:uid="{00000000-0005-0000-0000-000091980000}"/>
    <cellStyle name="Output 2 6 4 3 4 2 4" xfId="39249" xr:uid="{00000000-0005-0000-0000-000092980000}"/>
    <cellStyle name="Output 2 6 4 3 4 2 5" xfId="39250" xr:uid="{00000000-0005-0000-0000-000093980000}"/>
    <cellStyle name="Output 2 6 4 3 4 2 6" xfId="39251" xr:uid="{00000000-0005-0000-0000-000094980000}"/>
    <cellStyle name="Output 2 6 4 3 4 2 7" xfId="39252" xr:uid="{00000000-0005-0000-0000-000095980000}"/>
    <cellStyle name="Output 2 6 4 3 4 3" xfId="39253" xr:uid="{00000000-0005-0000-0000-000096980000}"/>
    <cellStyle name="Output 2 6 4 3 4 4" xfId="39254" xr:uid="{00000000-0005-0000-0000-000097980000}"/>
    <cellStyle name="Output 2 6 4 3 5" xfId="39255" xr:uid="{00000000-0005-0000-0000-000098980000}"/>
    <cellStyle name="Output 2 6 4 3 5 2" xfId="39256" xr:uid="{00000000-0005-0000-0000-000099980000}"/>
    <cellStyle name="Output 2 6 4 3 5 3" xfId="39257" xr:uid="{00000000-0005-0000-0000-00009A980000}"/>
    <cellStyle name="Output 2 6 4 3 5 4" xfId="39258" xr:uid="{00000000-0005-0000-0000-00009B980000}"/>
    <cellStyle name="Output 2 6 4 3 5 5" xfId="39259" xr:uid="{00000000-0005-0000-0000-00009C980000}"/>
    <cellStyle name="Output 2 6 4 3 5 6" xfId="39260" xr:uid="{00000000-0005-0000-0000-00009D980000}"/>
    <cellStyle name="Output 2 6 4 3 5 7" xfId="39261" xr:uid="{00000000-0005-0000-0000-00009E980000}"/>
    <cellStyle name="Output 2 6 4 3 5 8" xfId="39262" xr:uid="{00000000-0005-0000-0000-00009F980000}"/>
    <cellStyle name="Output 2 6 4 3 6" xfId="39263" xr:uid="{00000000-0005-0000-0000-0000A0980000}"/>
    <cellStyle name="Output 2 6 4 3 6 2" xfId="39264" xr:uid="{00000000-0005-0000-0000-0000A1980000}"/>
    <cellStyle name="Output 2 6 4 3 6 3" xfId="39265" xr:uid="{00000000-0005-0000-0000-0000A2980000}"/>
    <cellStyle name="Output 2 6 4 3 6 4" xfId="39266" xr:uid="{00000000-0005-0000-0000-0000A3980000}"/>
    <cellStyle name="Output 2 6 4 3 6 5" xfId="39267" xr:uid="{00000000-0005-0000-0000-0000A4980000}"/>
    <cellStyle name="Output 2 6 4 3 6 6" xfId="39268" xr:uid="{00000000-0005-0000-0000-0000A5980000}"/>
    <cellStyle name="Output 2 6 4 3 6 7" xfId="39269" xr:uid="{00000000-0005-0000-0000-0000A6980000}"/>
    <cellStyle name="Output 2 6 4 3 7" xfId="39270" xr:uid="{00000000-0005-0000-0000-0000A7980000}"/>
    <cellStyle name="Output 2 6 4 3 8" xfId="39271" xr:uid="{00000000-0005-0000-0000-0000A8980000}"/>
    <cellStyle name="Output 2 6 4 3 9" xfId="39272" xr:uid="{00000000-0005-0000-0000-0000A9980000}"/>
    <cellStyle name="Output 2 6 4 4" xfId="39273" xr:uid="{00000000-0005-0000-0000-0000AA980000}"/>
    <cellStyle name="Output 2 6 4 4 2" xfId="39274" xr:uid="{00000000-0005-0000-0000-0000AB980000}"/>
    <cellStyle name="Output 2 6 4 4 2 2" xfId="39275" xr:uid="{00000000-0005-0000-0000-0000AC980000}"/>
    <cellStyle name="Output 2 6 4 4 2 3" xfId="39276" xr:uid="{00000000-0005-0000-0000-0000AD980000}"/>
    <cellStyle name="Output 2 6 4 4 2 4" xfId="39277" xr:uid="{00000000-0005-0000-0000-0000AE980000}"/>
    <cellStyle name="Output 2 6 4 4 2 5" xfId="39278" xr:uid="{00000000-0005-0000-0000-0000AF980000}"/>
    <cellStyle name="Output 2 6 4 4 2 6" xfId="39279" xr:uid="{00000000-0005-0000-0000-0000B0980000}"/>
    <cellStyle name="Output 2 6 4 4 2 7" xfId="39280" xr:uid="{00000000-0005-0000-0000-0000B1980000}"/>
    <cellStyle name="Output 2 6 4 4 3" xfId="39281" xr:uid="{00000000-0005-0000-0000-0000B2980000}"/>
    <cellStyle name="Output 2 6 4 4 4" xfId="39282" xr:uid="{00000000-0005-0000-0000-0000B3980000}"/>
    <cellStyle name="Output 2 6 4 4 5" xfId="39283" xr:uid="{00000000-0005-0000-0000-0000B4980000}"/>
    <cellStyle name="Output 2 6 4 5" xfId="39284" xr:uid="{00000000-0005-0000-0000-0000B5980000}"/>
    <cellStyle name="Output 2 6 4 5 2" xfId="39285" xr:uid="{00000000-0005-0000-0000-0000B6980000}"/>
    <cellStyle name="Output 2 6 4 5 2 2" xfId="39286" xr:uid="{00000000-0005-0000-0000-0000B7980000}"/>
    <cellStyle name="Output 2 6 4 5 2 3" xfId="39287" xr:uid="{00000000-0005-0000-0000-0000B8980000}"/>
    <cellStyle name="Output 2 6 4 5 2 4" xfId="39288" xr:uid="{00000000-0005-0000-0000-0000B9980000}"/>
    <cellStyle name="Output 2 6 4 5 2 5" xfId="39289" xr:uid="{00000000-0005-0000-0000-0000BA980000}"/>
    <cellStyle name="Output 2 6 4 5 2 6" xfId="39290" xr:uid="{00000000-0005-0000-0000-0000BB980000}"/>
    <cellStyle name="Output 2 6 4 5 2 7" xfId="39291" xr:uid="{00000000-0005-0000-0000-0000BC980000}"/>
    <cellStyle name="Output 2 6 4 5 3" xfId="39292" xr:uid="{00000000-0005-0000-0000-0000BD980000}"/>
    <cellStyle name="Output 2 6 4 5 4" xfId="39293" xr:uid="{00000000-0005-0000-0000-0000BE980000}"/>
    <cellStyle name="Output 2 6 4 5 5" xfId="39294" xr:uid="{00000000-0005-0000-0000-0000BF980000}"/>
    <cellStyle name="Output 2 6 4 6" xfId="39295" xr:uid="{00000000-0005-0000-0000-0000C0980000}"/>
    <cellStyle name="Output 2 6 4 6 2" xfId="39296" xr:uid="{00000000-0005-0000-0000-0000C1980000}"/>
    <cellStyle name="Output 2 6 4 6 2 2" xfId="39297" xr:uid="{00000000-0005-0000-0000-0000C2980000}"/>
    <cellStyle name="Output 2 6 4 6 2 3" xfId="39298" xr:uid="{00000000-0005-0000-0000-0000C3980000}"/>
    <cellStyle name="Output 2 6 4 6 2 4" xfId="39299" xr:uid="{00000000-0005-0000-0000-0000C4980000}"/>
    <cellStyle name="Output 2 6 4 6 2 5" xfId="39300" xr:uid="{00000000-0005-0000-0000-0000C5980000}"/>
    <cellStyle name="Output 2 6 4 6 2 6" xfId="39301" xr:uid="{00000000-0005-0000-0000-0000C6980000}"/>
    <cellStyle name="Output 2 6 4 6 2 7" xfId="39302" xr:uid="{00000000-0005-0000-0000-0000C7980000}"/>
    <cellStyle name="Output 2 6 4 6 3" xfId="39303" xr:uid="{00000000-0005-0000-0000-0000C8980000}"/>
    <cellStyle name="Output 2 6 4 6 4" xfId="39304" xr:uid="{00000000-0005-0000-0000-0000C9980000}"/>
    <cellStyle name="Output 2 6 4 6 5" xfId="39305" xr:uid="{00000000-0005-0000-0000-0000CA980000}"/>
    <cellStyle name="Output 2 6 4 7" xfId="39306" xr:uid="{00000000-0005-0000-0000-0000CB980000}"/>
    <cellStyle name="Output 2 6 4 7 2" xfId="39307" xr:uid="{00000000-0005-0000-0000-0000CC980000}"/>
    <cellStyle name="Output 2 6 4 7 2 2" xfId="39308" xr:uid="{00000000-0005-0000-0000-0000CD980000}"/>
    <cellStyle name="Output 2 6 4 7 2 3" xfId="39309" xr:uid="{00000000-0005-0000-0000-0000CE980000}"/>
    <cellStyle name="Output 2 6 4 7 2 4" xfId="39310" xr:uid="{00000000-0005-0000-0000-0000CF980000}"/>
    <cellStyle name="Output 2 6 4 7 2 5" xfId="39311" xr:uid="{00000000-0005-0000-0000-0000D0980000}"/>
    <cellStyle name="Output 2 6 4 7 2 6" xfId="39312" xr:uid="{00000000-0005-0000-0000-0000D1980000}"/>
    <cellStyle name="Output 2 6 4 7 2 7" xfId="39313" xr:uid="{00000000-0005-0000-0000-0000D2980000}"/>
    <cellStyle name="Output 2 6 4 7 3" xfId="39314" xr:uid="{00000000-0005-0000-0000-0000D3980000}"/>
    <cellStyle name="Output 2 6 4 7 4" xfId="39315" xr:uid="{00000000-0005-0000-0000-0000D4980000}"/>
    <cellStyle name="Output 2 6 4 7 5" xfId="39316" xr:uid="{00000000-0005-0000-0000-0000D5980000}"/>
    <cellStyle name="Output 2 6 4 8" xfId="39317" xr:uid="{00000000-0005-0000-0000-0000D6980000}"/>
    <cellStyle name="Output 2 6 4 8 2" xfId="39318" xr:uid="{00000000-0005-0000-0000-0000D7980000}"/>
    <cellStyle name="Output 2 6 4 8 3" xfId="39319" xr:uid="{00000000-0005-0000-0000-0000D8980000}"/>
    <cellStyle name="Output 2 6 4 8 4" xfId="39320" xr:uid="{00000000-0005-0000-0000-0000D9980000}"/>
    <cellStyle name="Output 2 6 4 8 5" xfId="39321" xr:uid="{00000000-0005-0000-0000-0000DA980000}"/>
    <cellStyle name="Output 2 6 4 8 6" xfId="39322" xr:uid="{00000000-0005-0000-0000-0000DB980000}"/>
    <cellStyle name="Output 2 6 4 8 7" xfId="39323" xr:uid="{00000000-0005-0000-0000-0000DC980000}"/>
    <cellStyle name="Output 2 6 4 8 8" xfId="39324" xr:uid="{00000000-0005-0000-0000-0000DD980000}"/>
    <cellStyle name="Output 2 6 4 9" xfId="39325" xr:uid="{00000000-0005-0000-0000-0000DE980000}"/>
    <cellStyle name="Output 2 6 4 9 2" xfId="39326" xr:uid="{00000000-0005-0000-0000-0000DF980000}"/>
    <cellStyle name="Output 2 6 4 9 3" xfId="39327" xr:uid="{00000000-0005-0000-0000-0000E0980000}"/>
    <cellStyle name="Output 2 6 4 9 4" xfId="39328" xr:uid="{00000000-0005-0000-0000-0000E1980000}"/>
    <cellStyle name="Output 2 6 4 9 5" xfId="39329" xr:uid="{00000000-0005-0000-0000-0000E2980000}"/>
    <cellStyle name="Output 2 6 4 9 6" xfId="39330" xr:uid="{00000000-0005-0000-0000-0000E3980000}"/>
    <cellStyle name="Output 2 6 4 9 7" xfId="39331" xr:uid="{00000000-0005-0000-0000-0000E4980000}"/>
    <cellStyle name="Output 2 6 5" xfId="39332" xr:uid="{00000000-0005-0000-0000-0000E5980000}"/>
    <cellStyle name="Output 2 6 5 10" xfId="39333" xr:uid="{00000000-0005-0000-0000-0000E6980000}"/>
    <cellStyle name="Output 2 6 5 10 2" xfId="39334" xr:uid="{00000000-0005-0000-0000-0000E7980000}"/>
    <cellStyle name="Output 2 6 5 10 3" xfId="39335" xr:uid="{00000000-0005-0000-0000-0000E8980000}"/>
    <cellStyle name="Output 2 6 5 10 4" xfId="39336" xr:uid="{00000000-0005-0000-0000-0000E9980000}"/>
    <cellStyle name="Output 2 6 5 10 5" xfId="39337" xr:uid="{00000000-0005-0000-0000-0000EA980000}"/>
    <cellStyle name="Output 2 6 5 11" xfId="39338" xr:uid="{00000000-0005-0000-0000-0000EB980000}"/>
    <cellStyle name="Output 2 6 5 11 2" xfId="39339" xr:uid="{00000000-0005-0000-0000-0000EC980000}"/>
    <cellStyle name="Output 2 6 5 11 3" xfId="39340" xr:uid="{00000000-0005-0000-0000-0000ED980000}"/>
    <cellStyle name="Output 2 6 5 11 4" xfId="39341" xr:uid="{00000000-0005-0000-0000-0000EE980000}"/>
    <cellStyle name="Output 2 6 5 11 5" xfId="39342" xr:uid="{00000000-0005-0000-0000-0000EF980000}"/>
    <cellStyle name="Output 2 6 5 12" xfId="39343" xr:uid="{00000000-0005-0000-0000-0000F0980000}"/>
    <cellStyle name="Output 2 6 5 12 2" xfId="39344" xr:uid="{00000000-0005-0000-0000-0000F1980000}"/>
    <cellStyle name="Output 2 6 5 12 3" xfId="39345" xr:uid="{00000000-0005-0000-0000-0000F2980000}"/>
    <cellStyle name="Output 2 6 5 12 4" xfId="39346" xr:uid="{00000000-0005-0000-0000-0000F3980000}"/>
    <cellStyle name="Output 2 6 5 12 5" xfId="39347" xr:uid="{00000000-0005-0000-0000-0000F4980000}"/>
    <cellStyle name="Output 2 6 5 13" xfId="39348" xr:uid="{00000000-0005-0000-0000-0000F5980000}"/>
    <cellStyle name="Output 2 6 5 13 2" xfId="39349" xr:uid="{00000000-0005-0000-0000-0000F6980000}"/>
    <cellStyle name="Output 2 6 5 13 3" xfId="39350" xr:uid="{00000000-0005-0000-0000-0000F7980000}"/>
    <cellStyle name="Output 2 6 5 13 4" xfId="39351" xr:uid="{00000000-0005-0000-0000-0000F8980000}"/>
    <cellStyle name="Output 2 6 5 13 5" xfId="39352" xr:uid="{00000000-0005-0000-0000-0000F9980000}"/>
    <cellStyle name="Output 2 6 5 14" xfId="39353" xr:uid="{00000000-0005-0000-0000-0000FA980000}"/>
    <cellStyle name="Output 2 6 5 14 2" xfId="39354" xr:uid="{00000000-0005-0000-0000-0000FB980000}"/>
    <cellStyle name="Output 2 6 5 14 3" xfId="39355" xr:uid="{00000000-0005-0000-0000-0000FC980000}"/>
    <cellStyle name="Output 2 6 5 14 4" xfId="39356" xr:uid="{00000000-0005-0000-0000-0000FD980000}"/>
    <cellStyle name="Output 2 6 5 14 5" xfId="39357" xr:uid="{00000000-0005-0000-0000-0000FE980000}"/>
    <cellStyle name="Output 2 6 5 15" xfId="39358" xr:uid="{00000000-0005-0000-0000-0000FF980000}"/>
    <cellStyle name="Output 2 6 5 15 2" xfId="39359" xr:uid="{00000000-0005-0000-0000-000000990000}"/>
    <cellStyle name="Output 2 6 5 15 3" xfId="39360" xr:uid="{00000000-0005-0000-0000-000001990000}"/>
    <cellStyle name="Output 2 6 5 15 4" xfId="39361" xr:uid="{00000000-0005-0000-0000-000002990000}"/>
    <cellStyle name="Output 2 6 5 15 5" xfId="39362" xr:uid="{00000000-0005-0000-0000-000003990000}"/>
    <cellStyle name="Output 2 6 5 16" xfId="39363" xr:uid="{00000000-0005-0000-0000-000004990000}"/>
    <cellStyle name="Output 2 6 5 16 2" xfId="39364" xr:uid="{00000000-0005-0000-0000-000005990000}"/>
    <cellStyle name="Output 2 6 5 16 3" xfId="39365" xr:uid="{00000000-0005-0000-0000-000006990000}"/>
    <cellStyle name="Output 2 6 5 16 4" xfId="39366" xr:uid="{00000000-0005-0000-0000-000007990000}"/>
    <cellStyle name="Output 2 6 5 16 5" xfId="39367" xr:uid="{00000000-0005-0000-0000-000008990000}"/>
    <cellStyle name="Output 2 6 5 17" xfId="39368" xr:uid="{00000000-0005-0000-0000-000009990000}"/>
    <cellStyle name="Output 2 6 5 17 2" xfId="39369" xr:uid="{00000000-0005-0000-0000-00000A990000}"/>
    <cellStyle name="Output 2 6 5 17 3" xfId="39370" xr:uid="{00000000-0005-0000-0000-00000B990000}"/>
    <cellStyle name="Output 2 6 5 17 4" xfId="39371" xr:uid="{00000000-0005-0000-0000-00000C990000}"/>
    <cellStyle name="Output 2 6 5 17 5" xfId="39372" xr:uid="{00000000-0005-0000-0000-00000D990000}"/>
    <cellStyle name="Output 2 6 5 18" xfId="39373" xr:uid="{00000000-0005-0000-0000-00000E990000}"/>
    <cellStyle name="Output 2 6 5 18 2" xfId="39374" xr:uid="{00000000-0005-0000-0000-00000F990000}"/>
    <cellStyle name="Output 2 6 5 18 3" xfId="39375" xr:uid="{00000000-0005-0000-0000-000010990000}"/>
    <cellStyle name="Output 2 6 5 18 4" xfId="39376" xr:uid="{00000000-0005-0000-0000-000011990000}"/>
    <cellStyle name="Output 2 6 5 18 5" xfId="39377" xr:uid="{00000000-0005-0000-0000-000012990000}"/>
    <cellStyle name="Output 2 6 5 19" xfId="39378" xr:uid="{00000000-0005-0000-0000-000013990000}"/>
    <cellStyle name="Output 2 6 5 2" xfId="39379" xr:uid="{00000000-0005-0000-0000-000014990000}"/>
    <cellStyle name="Output 2 6 5 2 10" xfId="39380" xr:uid="{00000000-0005-0000-0000-000015990000}"/>
    <cellStyle name="Output 2 6 5 2 10 2" xfId="39381" xr:uid="{00000000-0005-0000-0000-000016990000}"/>
    <cellStyle name="Output 2 6 5 2 10 3" xfId="39382" xr:uid="{00000000-0005-0000-0000-000017990000}"/>
    <cellStyle name="Output 2 6 5 2 10 4" xfId="39383" xr:uid="{00000000-0005-0000-0000-000018990000}"/>
    <cellStyle name="Output 2 6 5 2 10 5" xfId="39384" xr:uid="{00000000-0005-0000-0000-000019990000}"/>
    <cellStyle name="Output 2 6 5 2 11" xfId="39385" xr:uid="{00000000-0005-0000-0000-00001A990000}"/>
    <cellStyle name="Output 2 6 5 2 11 2" xfId="39386" xr:uid="{00000000-0005-0000-0000-00001B990000}"/>
    <cellStyle name="Output 2 6 5 2 11 3" xfId="39387" xr:uid="{00000000-0005-0000-0000-00001C990000}"/>
    <cellStyle name="Output 2 6 5 2 11 4" xfId="39388" xr:uid="{00000000-0005-0000-0000-00001D990000}"/>
    <cellStyle name="Output 2 6 5 2 11 5" xfId="39389" xr:uid="{00000000-0005-0000-0000-00001E990000}"/>
    <cellStyle name="Output 2 6 5 2 12" xfId="39390" xr:uid="{00000000-0005-0000-0000-00001F990000}"/>
    <cellStyle name="Output 2 6 5 2 12 2" xfId="39391" xr:uid="{00000000-0005-0000-0000-000020990000}"/>
    <cellStyle name="Output 2 6 5 2 12 3" xfId="39392" xr:uid="{00000000-0005-0000-0000-000021990000}"/>
    <cellStyle name="Output 2 6 5 2 12 4" xfId="39393" xr:uid="{00000000-0005-0000-0000-000022990000}"/>
    <cellStyle name="Output 2 6 5 2 12 5" xfId="39394" xr:uid="{00000000-0005-0000-0000-000023990000}"/>
    <cellStyle name="Output 2 6 5 2 13" xfId="39395" xr:uid="{00000000-0005-0000-0000-000024990000}"/>
    <cellStyle name="Output 2 6 5 2 13 2" xfId="39396" xr:uid="{00000000-0005-0000-0000-000025990000}"/>
    <cellStyle name="Output 2 6 5 2 13 3" xfId="39397" xr:uid="{00000000-0005-0000-0000-000026990000}"/>
    <cellStyle name="Output 2 6 5 2 13 4" xfId="39398" xr:uid="{00000000-0005-0000-0000-000027990000}"/>
    <cellStyle name="Output 2 6 5 2 13 5" xfId="39399" xr:uid="{00000000-0005-0000-0000-000028990000}"/>
    <cellStyle name="Output 2 6 5 2 14" xfId="39400" xr:uid="{00000000-0005-0000-0000-000029990000}"/>
    <cellStyle name="Output 2 6 5 2 14 2" xfId="39401" xr:uid="{00000000-0005-0000-0000-00002A990000}"/>
    <cellStyle name="Output 2 6 5 2 14 3" xfId="39402" xr:uid="{00000000-0005-0000-0000-00002B990000}"/>
    <cellStyle name="Output 2 6 5 2 14 4" xfId="39403" xr:uid="{00000000-0005-0000-0000-00002C990000}"/>
    <cellStyle name="Output 2 6 5 2 14 5" xfId="39404" xr:uid="{00000000-0005-0000-0000-00002D990000}"/>
    <cellStyle name="Output 2 6 5 2 15" xfId="39405" xr:uid="{00000000-0005-0000-0000-00002E990000}"/>
    <cellStyle name="Output 2 6 5 2 15 2" xfId="39406" xr:uid="{00000000-0005-0000-0000-00002F990000}"/>
    <cellStyle name="Output 2 6 5 2 15 3" xfId="39407" xr:uid="{00000000-0005-0000-0000-000030990000}"/>
    <cellStyle name="Output 2 6 5 2 15 4" xfId="39408" xr:uid="{00000000-0005-0000-0000-000031990000}"/>
    <cellStyle name="Output 2 6 5 2 15 5" xfId="39409" xr:uid="{00000000-0005-0000-0000-000032990000}"/>
    <cellStyle name="Output 2 6 5 2 16" xfId="39410" xr:uid="{00000000-0005-0000-0000-000033990000}"/>
    <cellStyle name="Output 2 6 5 2 16 2" xfId="39411" xr:uid="{00000000-0005-0000-0000-000034990000}"/>
    <cellStyle name="Output 2 6 5 2 16 3" xfId="39412" xr:uid="{00000000-0005-0000-0000-000035990000}"/>
    <cellStyle name="Output 2 6 5 2 16 4" xfId="39413" xr:uid="{00000000-0005-0000-0000-000036990000}"/>
    <cellStyle name="Output 2 6 5 2 16 5" xfId="39414" xr:uid="{00000000-0005-0000-0000-000037990000}"/>
    <cellStyle name="Output 2 6 5 2 17" xfId="39415" xr:uid="{00000000-0005-0000-0000-000038990000}"/>
    <cellStyle name="Output 2 6 5 2 17 2" xfId="39416" xr:uid="{00000000-0005-0000-0000-000039990000}"/>
    <cellStyle name="Output 2 6 5 2 17 3" xfId="39417" xr:uid="{00000000-0005-0000-0000-00003A990000}"/>
    <cellStyle name="Output 2 6 5 2 17 4" xfId="39418" xr:uid="{00000000-0005-0000-0000-00003B990000}"/>
    <cellStyle name="Output 2 6 5 2 17 5" xfId="39419" xr:uid="{00000000-0005-0000-0000-00003C990000}"/>
    <cellStyle name="Output 2 6 5 2 18" xfId="39420" xr:uid="{00000000-0005-0000-0000-00003D990000}"/>
    <cellStyle name="Output 2 6 5 2 18 2" xfId="39421" xr:uid="{00000000-0005-0000-0000-00003E990000}"/>
    <cellStyle name="Output 2 6 5 2 18 3" xfId="39422" xr:uid="{00000000-0005-0000-0000-00003F990000}"/>
    <cellStyle name="Output 2 6 5 2 18 4" xfId="39423" xr:uid="{00000000-0005-0000-0000-000040990000}"/>
    <cellStyle name="Output 2 6 5 2 18 5" xfId="39424" xr:uid="{00000000-0005-0000-0000-000041990000}"/>
    <cellStyle name="Output 2 6 5 2 19" xfId="39425" xr:uid="{00000000-0005-0000-0000-000042990000}"/>
    <cellStyle name="Output 2 6 5 2 2" xfId="39426" xr:uid="{00000000-0005-0000-0000-000043990000}"/>
    <cellStyle name="Output 2 6 5 2 2 2" xfId="39427" xr:uid="{00000000-0005-0000-0000-000044990000}"/>
    <cellStyle name="Output 2 6 5 2 2 2 2" xfId="39428" xr:uid="{00000000-0005-0000-0000-000045990000}"/>
    <cellStyle name="Output 2 6 5 2 2 2 3" xfId="39429" xr:uid="{00000000-0005-0000-0000-000046990000}"/>
    <cellStyle name="Output 2 6 5 2 2 2 4" xfId="39430" xr:uid="{00000000-0005-0000-0000-000047990000}"/>
    <cellStyle name="Output 2 6 5 2 2 2 5" xfId="39431" xr:uid="{00000000-0005-0000-0000-000048990000}"/>
    <cellStyle name="Output 2 6 5 2 2 2 6" xfId="39432" xr:uid="{00000000-0005-0000-0000-000049990000}"/>
    <cellStyle name="Output 2 6 5 2 2 2 7" xfId="39433" xr:uid="{00000000-0005-0000-0000-00004A990000}"/>
    <cellStyle name="Output 2 6 5 2 2 3" xfId="39434" xr:uid="{00000000-0005-0000-0000-00004B990000}"/>
    <cellStyle name="Output 2 6 5 2 2 4" xfId="39435" xr:uid="{00000000-0005-0000-0000-00004C990000}"/>
    <cellStyle name="Output 2 6 5 2 2 5" xfId="39436" xr:uid="{00000000-0005-0000-0000-00004D990000}"/>
    <cellStyle name="Output 2 6 5 2 3" xfId="39437" xr:uid="{00000000-0005-0000-0000-00004E990000}"/>
    <cellStyle name="Output 2 6 5 2 3 2" xfId="39438" xr:uid="{00000000-0005-0000-0000-00004F990000}"/>
    <cellStyle name="Output 2 6 5 2 3 2 2" xfId="39439" xr:uid="{00000000-0005-0000-0000-000050990000}"/>
    <cellStyle name="Output 2 6 5 2 3 2 3" xfId="39440" xr:uid="{00000000-0005-0000-0000-000051990000}"/>
    <cellStyle name="Output 2 6 5 2 3 2 4" xfId="39441" xr:uid="{00000000-0005-0000-0000-000052990000}"/>
    <cellStyle name="Output 2 6 5 2 3 2 5" xfId="39442" xr:uid="{00000000-0005-0000-0000-000053990000}"/>
    <cellStyle name="Output 2 6 5 2 3 2 6" xfId="39443" xr:uid="{00000000-0005-0000-0000-000054990000}"/>
    <cellStyle name="Output 2 6 5 2 3 2 7" xfId="39444" xr:uid="{00000000-0005-0000-0000-000055990000}"/>
    <cellStyle name="Output 2 6 5 2 3 3" xfId="39445" xr:uid="{00000000-0005-0000-0000-000056990000}"/>
    <cellStyle name="Output 2 6 5 2 3 4" xfId="39446" xr:uid="{00000000-0005-0000-0000-000057990000}"/>
    <cellStyle name="Output 2 6 5 2 3 5" xfId="39447" xr:uid="{00000000-0005-0000-0000-000058990000}"/>
    <cellStyle name="Output 2 6 5 2 4" xfId="39448" xr:uid="{00000000-0005-0000-0000-000059990000}"/>
    <cellStyle name="Output 2 6 5 2 4 2" xfId="39449" xr:uid="{00000000-0005-0000-0000-00005A990000}"/>
    <cellStyle name="Output 2 6 5 2 4 2 2" xfId="39450" xr:uid="{00000000-0005-0000-0000-00005B990000}"/>
    <cellStyle name="Output 2 6 5 2 4 2 3" xfId="39451" xr:uid="{00000000-0005-0000-0000-00005C990000}"/>
    <cellStyle name="Output 2 6 5 2 4 2 4" xfId="39452" xr:uid="{00000000-0005-0000-0000-00005D990000}"/>
    <cellStyle name="Output 2 6 5 2 4 2 5" xfId="39453" xr:uid="{00000000-0005-0000-0000-00005E990000}"/>
    <cellStyle name="Output 2 6 5 2 4 2 6" xfId="39454" xr:uid="{00000000-0005-0000-0000-00005F990000}"/>
    <cellStyle name="Output 2 6 5 2 4 2 7" xfId="39455" xr:uid="{00000000-0005-0000-0000-000060990000}"/>
    <cellStyle name="Output 2 6 5 2 4 3" xfId="39456" xr:uid="{00000000-0005-0000-0000-000061990000}"/>
    <cellStyle name="Output 2 6 5 2 4 4" xfId="39457" xr:uid="{00000000-0005-0000-0000-000062990000}"/>
    <cellStyle name="Output 2 6 5 2 4 5" xfId="39458" xr:uid="{00000000-0005-0000-0000-000063990000}"/>
    <cellStyle name="Output 2 6 5 2 5" xfId="39459" xr:uid="{00000000-0005-0000-0000-000064990000}"/>
    <cellStyle name="Output 2 6 5 2 5 2" xfId="39460" xr:uid="{00000000-0005-0000-0000-000065990000}"/>
    <cellStyle name="Output 2 6 5 2 5 3" xfId="39461" xr:uid="{00000000-0005-0000-0000-000066990000}"/>
    <cellStyle name="Output 2 6 5 2 5 4" xfId="39462" xr:uid="{00000000-0005-0000-0000-000067990000}"/>
    <cellStyle name="Output 2 6 5 2 5 5" xfId="39463" xr:uid="{00000000-0005-0000-0000-000068990000}"/>
    <cellStyle name="Output 2 6 5 2 5 6" xfId="39464" xr:uid="{00000000-0005-0000-0000-000069990000}"/>
    <cellStyle name="Output 2 6 5 2 5 7" xfId="39465" xr:uid="{00000000-0005-0000-0000-00006A990000}"/>
    <cellStyle name="Output 2 6 5 2 5 8" xfId="39466" xr:uid="{00000000-0005-0000-0000-00006B990000}"/>
    <cellStyle name="Output 2 6 5 2 6" xfId="39467" xr:uid="{00000000-0005-0000-0000-00006C990000}"/>
    <cellStyle name="Output 2 6 5 2 6 2" xfId="39468" xr:uid="{00000000-0005-0000-0000-00006D990000}"/>
    <cellStyle name="Output 2 6 5 2 6 3" xfId="39469" xr:uid="{00000000-0005-0000-0000-00006E990000}"/>
    <cellStyle name="Output 2 6 5 2 6 4" xfId="39470" xr:uid="{00000000-0005-0000-0000-00006F990000}"/>
    <cellStyle name="Output 2 6 5 2 6 5" xfId="39471" xr:uid="{00000000-0005-0000-0000-000070990000}"/>
    <cellStyle name="Output 2 6 5 2 6 6" xfId="39472" xr:uid="{00000000-0005-0000-0000-000071990000}"/>
    <cellStyle name="Output 2 6 5 2 6 7" xfId="39473" xr:uid="{00000000-0005-0000-0000-000072990000}"/>
    <cellStyle name="Output 2 6 5 2 7" xfId="39474" xr:uid="{00000000-0005-0000-0000-000073990000}"/>
    <cellStyle name="Output 2 6 5 2 7 2" xfId="39475" xr:uid="{00000000-0005-0000-0000-000074990000}"/>
    <cellStyle name="Output 2 6 5 2 7 3" xfId="39476" xr:uid="{00000000-0005-0000-0000-000075990000}"/>
    <cellStyle name="Output 2 6 5 2 7 4" xfId="39477" xr:uid="{00000000-0005-0000-0000-000076990000}"/>
    <cellStyle name="Output 2 6 5 2 7 5" xfId="39478" xr:uid="{00000000-0005-0000-0000-000077990000}"/>
    <cellStyle name="Output 2 6 5 2 8" xfId="39479" xr:uid="{00000000-0005-0000-0000-000078990000}"/>
    <cellStyle name="Output 2 6 5 2 8 2" xfId="39480" xr:uid="{00000000-0005-0000-0000-000079990000}"/>
    <cellStyle name="Output 2 6 5 2 8 3" xfId="39481" xr:uid="{00000000-0005-0000-0000-00007A990000}"/>
    <cellStyle name="Output 2 6 5 2 8 4" xfId="39482" xr:uid="{00000000-0005-0000-0000-00007B990000}"/>
    <cellStyle name="Output 2 6 5 2 8 5" xfId="39483" xr:uid="{00000000-0005-0000-0000-00007C990000}"/>
    <cellStyle name="Output 2 6 5 2 9" xfId="39484" xr:uid="{00000000-0005-0000-0000-00007D990000}"/>
    <cellStyle name="Output 2 6 5 2 9 2" xfId="39485" xr:uid="{00000000-0005-0000-0000-00007E990000}"/>
    <cellStyle name="Output 2 6 5 2 9 3" xfId="39486" xr:uid="{00000000-0005-0000-0000-00007F990000}"/>
    <cellStyle name="Output 2 6 5 2 9 4" xfId="39487" xr:uid="{00000000-0005-0000-0000-000080990000}"/>
    <cellStyle name="Output 2 6 5 2 9 5" xfId="39488" xr:uid="{00000000-0005-0000-0000-000081990000}"/>
    <cellStyle name="Output 2 6 5 3" xfId="39489" xr:uid="{00000000-0005-0000-0000-000082990000}"/>
    <cellStyle name="Output 2 6 5 3 10" xfId="39490" xr:uid="{00000000-0005-0000-0000-000083990000}"/>
    <cellStyle name="Output 2 6 5 3 2" xfId="39491" xr:uid="{00000000-0005-0000-0000-000084990000}"/>
    <cellStyle name="Output 2 6 5 3 2 2" xfId="39492" xr:uid="{00000000-0005-0000-0000-000085990000}"/>
    <cellStyle name="Output 2 6 5 3 2 2 2" xfId="39493" xr:uid="{00000000-0005-0000-0000-000086990000}"/>
    <cellStyle name="Output 2 6 5 3 2 2 3" xfId="39494" xr:uid="{00000000-0005-0000-0000-000087990000}"/>
    <cellStyle name="Output 2 6 5 3 2 2 4" xfId="39495" xr:uid="{00000000-0005-0000-0000-000088990000}"/>
    <cellStyle name="Output 2 6 5 3 2 2 5" xfId="39496" xr:uid="{00000000-0005-0000-0000-000089990000}"/>
    <cellStyle name="Output 2 6 5 3 2 2 6" xfId="39497" xr:uid="{00000000-0005-0000-0000-00008A990000}"/>
    <cellStyle name="Output 2 6 5 3 2 2 7" xfId="39498" xr:uid="{00000000-0005-0000-0000-00008B990000}"/>
    <cellStyle name="Output 2 6 5 3 2 3" xfId="39499" xr:uid="{00000000-0005-0000-0000-00008C990000}"/>
    <cellStyle name="Output 2 6 5 3 2 4" xfId="39500" xr:uid="{00000000-0005-0000-0000-00008D990000}"/>
    <cellStyle name="Output 2 6 5 3 3" xfId="39501" xr:uid="{00000000-0005-0000-0000-00008E990000}"/>
    <cellStyle name="Output 2 6 5 3 3 2" xfId="39502" xr:uid="{00000000-0005-0000-0000-00008F990000}"/>
    <cellStyle name="Output 2 6 5 3 3 2 2" xfId="39503" xr:uid="{00000000-0005-0000-0000-000090990000}"/>
    <cellStyle name="Output 2 6 5 3 3 2 3" xfId="39504" xr:uid="{00000000-0005-0000-0000-000091990000}"/>
    <cellStyle name="Output 2 6 5 3 3 2 4" xfId="39505" xr:uid="{00000000-0005-0000-0000-000092990000}"/>
    <cellStyle name="Output 2 6 5 3 3 2 5" xfId="39506" xr:uid="{00000000-0005-0000-0000-000093990000}"/>
    <cellStyle name="Output 2 6 5 3 3 2 6" xfId="39507" xr:uid="{00000000-0005-0000-0000-000094990000}"/>
    <cellStyle name="Output 2 6 5 3 3 2 7" xfId="39508" xr:uid="{00000000-0005-0000-0000-000095990000}"/>
    <cellStyle name="Output 2 6 5 3 3 3" xfId="39509" xr:uid="{00000000-0005-0000-0000-000096990000}"/>
    <cellStyle name="Output 2 6 5 3 3 4" xfId="39510" xr:uid="{00000000-0005-0000-0000-000097990000}"/>
    <cellStyle name="Output 2 6 5 3 4" xfId="39511" xr:uid="{00000000-0005-0000-0000-000098990000}"/>
    <cellStyle name="Output 2 6 5 3 4 2" xfId="39512" xr:uid="{00000000-0005-0000-0000-000099990000}"/>
    <cellStyle name="Output 2 6 5 3 4 2 2" xfId="39513" xr:uid="{00000000-0005-0000-0000-00009A990000}"/>
    <cellStyle name="Output 2 6 5 3 4 2 3" xfId="39514" xr:uid="{00000000-0005-0000-0000-00009B990000}"/>
    <cellStyle name="Output 2 6 5 3 4 2 4" xfId="39515" xr:uid="{00000000-0005-0000-0000-00009C990000}"/>
    <cellStyle name="Output 2 6 5 3 4 2 5" xfId="39516" xr:uid="{00000000-0005-0000-0000-00009D990000}"/>
    <cellStyle name="Output 2 6 5 3 4 2 6" xfId="39517" xr:uid="{00000000-0005-0000-0000-00009E990000}"/>
    <cellStyle name="Output 2 6 5 3 4 2 7" xfId="39518" xr:uid="{00000000-0005-0000-0000-00009F990000}"/>
    <cellStyle name="Output 2 6 5 3 4 3" xfId="39519" xr:uid="{00000000-0005-0000-0000-0000A0990000}"/>
    <cellStyle name="Output 2 6 5 3 4 4" xfId="39520" xr:uid="{00000000-0005-0000-0000-0000A1990000}"/>
    <cellStyle name="Output 2 6 5 3 5" xfId="39521" xr:uid="{00000000-0005-0000-0000-0000A2990000}"/>
    <cellStyle name="Output 2 6 5 3 5 2" xfId="39522" xr:uid="{00000000-0005-0000-0000-0000A3990000}"/>
    <cellStyle name="Output 2 6 5 3 5 3" xfId="39523" xr:uid="{00000000-0005-0000-0000-0000A4990000}"/>
    <cellStyle name="Output 2 6 5 3 5 4" xfId="39524" xr:uid="{00000000-0005-0000-0000-0000A5990000}"/>
    <cellStyle name="Output 2 6 5 3 5 5" xfId="39525" xr:uid="{00000000-0005-0000-0000-0000A6990000}"/>
    <cellStyle name="Output 2 6 5 3 5 6" xfId="39526" xr:uid="{00000000-0005-0000-0000-0000A7990000}"/>
    <cellStyle name="Output 2 6 5 3 5 7" xfId="39527" xr:uid="{00000000-0005-0000-0000-0000A8990000}"/>
    <cellStyle name="Output 2 6 5 3 5 8" xfId="39528" xr:uid="{00000000-0005-0000-0000-0000A9990000}"/>
    <cellStyle name="Output 2 6 5 3 6" xfId="39529" xr:uid="{00000000-0005-0000-0000-0000AA990000}"/>
    <cellStyle name="Output 2 6 5 3 6 2" xfId="39530" xr:uid="{00000000-0005-0000-0000-0000AB990000}"/>
    <cellStyle name="Output 2 6 5 3 6 3" xfId="39531" xr:uid="{00000000-0005-0000-0000-0000AC990000}"/>
    <cellStyle name="Output 2 6 5 3 6 4" xfId="39532" xr:uid="{00000000-0005-0000-0000-0000AD990000}"/>
    <cellStyle name="Output 2 6 5 3 6 5" xfId="39533" xr:uid="{00000000-0005-0000-0000-0000AE990000}"/>
    <cellStyle name="Output 2 6 5 3 6 6" xfId="39534" xr:uid="{00000000-0005-0000-0000-0000AF990000}"/>
    <cellStyle name="Output 2 6 5 3 6 7" xfId="39535" xr:uid="{00000000-0005-0000-0000-0000B0990000}"/>
    <cellStyle name="Output 2 6 5 3 7" xfId="39536" xr:uid="{00000000-0005-0000-0000-0000B1990000}"/>
    <cellStyle name="Output 2 6 5 3 8" xfId="39537" xr:uid="{00000000-0005-0000-0000-0000B2990000}"/>
    <cellStyle name="Output 2 6 5 3 9" xfId="39538" xr:uid="{00000000-0005-0000-0000-0000B3990000}"/>
    <cellStyle name="Output 2 6 5 4" xfId="39539" xr:uid="{00000000-0005-0000-0000-0000B4990000}"/>
    <cellStyle name="Output 2 6 5 4 2" xfId="39540" xr:uid="{00000000-0005-0000-0000-0000B5990000}"/>
    <cellStyle name="Output 2 6 5 4 2 2" xfId="39541" xr:uid="{00000000-0005-0000-0000-0000B6990000}"/>
    <cellStyle name="Output 2 6 5 4 2 3" xfId="39542" xr:uid="{00000000-0005-0000-0000-0000B7990000}"/>
    <cellStyle name="Output 2 6 5 4 2 4" xfId="39543" xr:uid="{00000000-0005-0000-0000-0000B8990000}"/>
    <cellStyle name="Output 2 6 5 4 2 5" xfId="39544" xr:uid="{00000000-0005-0000-0000-0000B9990000}"/>
    <cellStyle name="Output 2 6 5 4 2 6" xfId="39545" xr:uid="{00000000-0005-0000-0000-0000BA990000}"/>
    <cellStyle name="Output 2 6 5 4 2 7" xfId="39546" xr:uid="{00000000-0005-0000-0000-0000BB990000}"/>
    <cellStyle name="Output 2 6 5 4 3" xfId="39547" xr:uid="{00000000-0005-0000-0000-0000BC990000}"/>
    <cellStyle name="Output 2 6 5 4 4" xfId="39548" xr:uid="{00000000-0005-0000-0000-0000BD990000}"/>
    <cellStyle name="Output 2 6 5 4 5" xfId="39549" xr:uid="{00000000-0005-0000-0000-0000BE990000}"/>
    <cellStyle name="Output 2 6 5 5" xfId="39550" xr:uid="{00000000-0005-0000-0000-0000BF990000}"/>
    <cellStyle name="Output 2 6 5 5 2" xfId="39551" xr:uid="{00000000-0005-0000-0000-0000C0990000}"/>
    <cellStyle name="Output 2 6 5 5 2 2" xfId="39552" xr:uid="{00000000-0005-0000-0000-0000C1990000}"/>
    <cellStyle name="Output 2 6 5 5 2 3" xfId="39553" xr:uid="{00000000-0005-0000-0000-0000C2990000}"/>
    <cellStyle name="Output 2 6 5 5 2 4" xfId="39554" xr:uid="{00000000-0005-0000-0000-0000C3990000}"/>
    <cellStyle name="Output 2 6 5 5 2 5" xfId="39555" xr:uid="{00000000-0005-0000-0000-0000C4990000}"/>
    <cellStyle name="Output 2 6 5 5 2 6" xfId="39556" xr:uid="{00000000-0005-0000-0000-0000C5990000}"/>
    <cellStyle name="Output 2 6 5 5 2 7" xfId="39557" xr:uid="{00000000-0005-0000-0000-0000C6990000}"/>
    <cellStyle name="Output 2 6 5 5 3" xfId="39558" xr:uid="{00000000-0005-0000-0000-0000C7990000}"/>
    <cellStyle name="Output 2 6 5 5 4" xfId="39559" xr:uid="{00000000-0005-0000-0000-0000C8990000}"/>
    <cellStyle name="Output 2 6 5 5 5" xfId="39560" xr:uid="{00000000-0005-0000-0000-0000C9990000}"/>
    <cellStyle name="Output 2 6 5 6" xfId="39561" xr:uid="{00000000-0005-0000-0000-0000CA990000}"/>
    <cellStyle name="Output 2 6 5 6 2" xfId="39562" xr:uid="{00000000-0005-0000-0000-0000CB990000}"/>
    <cellStyle name="Output 2 6 5 6 2 2" xfId="39563" xr:uid="{00000000-0005-0000-0000-0000CC990000}"/>
    <cellStyle name="Output 2 6 5 6 2 3" xfId="39564" xr:uid="{00000000-0005-0000-0000-0000CD990000}"/>
    <cellStyle name="Output 2 6 5 6 2 4" xfId="39565" xr:uid="{00000000-0005-0000-0000-0000CE990000}"/>
    <cellStyle name="Output 2 6 5 6 2 5" xfId="39566" xr:uid="{00000000-0005-0000-0000-0000CF990000}"/>
    <cellStyle name="Output 2 6 5 6 2 6" xfId="39567" xr:uid="{00000000-0005-0000-0000-0000D0990000}"/>
    <cellStyle name="Output 2 6 5 6 2 7" xfId="39568" xr:uid="{00000000-0005-0000-0000-0000D1990000}"/>
    <cellStyle name="Output 2 6 5 6 3" xfId="39569" xr:uid="{00000000-0005-0000-0000-0000D2990000}"/>
    <cellStyle name="Output 2 6 5 6 4" xfId="39570" xr:uid="{00000000-0005-0000-0000-0000D3990000}"/>
    <cellStyle name="Output 2 6 5 6 5" xfId="39571" xr:uid="{00000000-0005-0000-0000-0000D4990000}"/>
    <cellStyle name="Output 2 6 5 7" xfId="39572" xr:uid="{00000000-0005-0000-0000-0000D5990000}"/>
    <cellStyle name="Output 2 6 5 7 2" xfId="39573" xr:uid="{00000000-0005-0000-0000-0000D6990000}"/>
    <cellStyle name="Output 2 6 5 7 2 2" xfId="39574" xr:uid="{00000000-0005-0000-0000-0000D7990000}"/>
    <cellStyle name="Output 2 6 5 7 2 3" xfId="39575" xr:uid="{00000000-0005-0000-0000-0000D8990000}"/>
    <cellStyle name="Output 2 6 5 7 2 4" xfId="39576" xr:uid="{00000000-0005-0000-0000-0000D9990000}"/>
    <cellStyle name="Output 2 6 5 7 2 5" xfId="39577" xr:uid="{00000000-0005-0000-0000-0000DA990000}"/>
    <cellStyle name="Output 2 6 5 7 2 6" xfId="39578" xr:uid="{00000000-0005-0000-0000-0000DB990000}"/>
    <cellStyle name="Output 2 6 5 7 2 7" xfId="39579" xr:uid="{00000000-0005-0000-0000-0000DC990000}"/>
    <cellStyle name="Output 2 6 5 7 3" xfId="39580" xr:uid="{00000000-0005-0000-0000-0000DD990000}"/>
    <cellStyle name="Output 2 6 5 7 4" xfId="39581" xr:uid="{00000000-0005-0000-0000-0000DE990000}"/>
    <cellStyle name="Output 2 6 5 7 5" xfId="39582" xr:uid="{00000000-0005-0000-0000-0000DF990000}"/>
    <cellStyle name="Output 2 6 5 8" xfId="39583" xr:uid="{00000000-0005-0000-0000-0000E0990000}"/>
    <cellStyle name="Output 2 6 5 8 2" xfId="39584" xr:uid="{00000000-0005-0000-0000-0000E1990000}"/>
    <cellStyle name="Output 2 6 5 8 3" xfId="39585" xr:uid="{00000000-0005-0000-0000-0000E2990000}"/>
    <cellStyle name="Output 2 6 5 8 4" xfId="39586" xr:uid="{00000000-0005-0000-0000-0000E3990000}"/>
    <cellStyle name="Output 2 6 5 8 5" xfId="39587" xr:uid="{00000000-0005-0000-0000-0000E4990000}"/>
    <cellStyle name="Output 2 6 5 8 6" xfId="39588" xr:uid="{00000000-0005-0000-0000-0000E5990000}"/>
    <cellStyle name="Output 2 6 5 8 7" xfId="39589" xr:uid="{00000000-0005-0000-0000-0000E6990000}"/>
    <cellStyle name="Output 2 6 5 8 8" xfId="39590" xr:uid="{00000000-0005-0000-0000-0000E7990000}"/>
    <cellStyle name="Output 2 6 5 9" xfId="39591" xr:uid="{00000000-0005-0000-0000-0000E8990000}"/>
    <cellStyle name="Output 2 6 5 9 2" xfId="39592" xr:uid="{00000000-0005-0000-0000-0000E9990000}"/>
    <cellStyle name="Output 2 6 5 9 3" xfId="39593" xr:uid="{00000000-0005-0000-0000-0000EA990000}"/>
    <cellStyle name="Output 2 6 5 9 4" xfId="39594" xr:uid="{00000000-0005-0000-0000-0000EB990000}"/>
    <cellStyle name="Output 2 6 5 9 5" xfId="39595" xr:uid="{00000000-0005-0000-0000-0000EC990000}"/>
    <cellStyle name="Output 2 6 5 9 6" xfId="39596" xr:uid="{00000000-0005-0000-0000-0000ED990000}"/>
    <cellStyle name="Output 2 6 5 9 7" xfId="39597" xr:uid="{00000000-0005-0000-0000-0000EE990000}"/>
    <cellStyle name="Output 2 6 6" xfId="39598" xr:uid="{00000000-0005-0000-0000-0000EF990000}"/>
    <cellStyle name="Output 2 6 6 10" xfId="39599" xr:uid="{00000000-0005-0000-0000-0000F0990000}"/>
    <cellStyle name="Output 2 6 6 10 2" xfId="39600" xr:uid="{00000000-0005-0000-0000-0000F1990000}"/>
    <cellStyle name="Output 2 6 6 10 3" xfId="39601" xr:uid="{00000000-0005-0000-0000-0000F2990000}"/>
    <cellStyle name="Output 2 6 6 10 4" xfId="39602" xr:uid="{00000000-0005-0000-0000-0000F3990000}"/>
    <cellStyle name="Output 2 6 6 10 5" xfId="39603" xr:uid="{00000000-0005-0000-0000-0000F4990000}"/>
    <cellStyle name="Output 2 6 6 11" xfId="39604" xr:uid="{00000000-0005-0000-0000-0000F5990000}"/>
    <cellStyle name="Output 2 6 6 11 2" xfId="39605" xr:uid="{00000000-0005-0000-0000-0000F6990000}"/>
    <cellStyle name="Output 2 6 6 11 3" xfId="39606" xr:uid="{00000000-0005-0000-0000-0000F7990000}"/>
    <cellStyle name="Output 2 6 6 11 4" xfId="39607" xr:uid="{00000000-0005-0000-0000-0000F8990000}"/>
    <cellStyle name="Output 2 6 6 11 5" xfId="39608" xr:uid="{00000000-0005-0000-0000-0000F9990000}"/>
    <cellStyle name="Output 2 6 6 12" xfId="39609" xr:uid="{00000000-0005-0000-0000-0000FA990000}"/>
    <cellStyle name="Output 2 6 6 12 2" xfId="39610" xr:uid="{00000000-0005-0000-0000-0000FB990000}"/>
    <cellStyle name="Output 2 6 6 12 3" xfId="39611" xr:uid="{00000000-0005-0000-0000-0000FC990000}"/>
    <cellStyle name="Output 2 6 6 12 4" xfId="39612" xr:uid="{00000000-0005-0000-0000-0000FD990000}"/>
    <cellStyle name="Output 2 6 6 12 5" xfId="39613" xr:uid="{00000000-0005-0000-0000-0000FE990000}"/>
    <cellStyle name="Output 2 6 6 13" xfId="39614" xr:uid="{00000000-0005-0000-0000-0000FF990000}"/>
    <cellStyle name="Output 2 6 6 13 2" xfId="39615" xr:uid="{00000000-0005-0000-0000-0000009A0000}"/>
    <cellStyle name="Output 2 6 6 13 3" xfId="39616" xr:uid="{00000000-0005-0000-0000-0000019A0000}"/>
    <cellStyle name="Output 2 6 6 13 4" xfId="39617" xr:uid="{00000000-0005-0000-0000-0000029A0000}"/>
    <cellStyle name="Output 2 6 6 13 5" xfId="39618" xr:uid="{00000000-0005-0000-0000-0000039A0000}"/>
    <cellStyle name="Output 2 6 6 14" xfId="39619" xr:uid="{00000000-0005-0000-0000-0000049A0000}"/>
    <cellStyle name="Output 2 6 6 14 2" xfId="39620" xr:uid="{00000000-0005-0000-0000-0000059A0000}"/>
    <cellStyle name="Output 2 6 6 14 3" xfId="39621" xr:uid="{00000000-0005-0000-0000-0000069A0000}"/>
    <cellStyle name="Output 2 6 6 14 4" xfId="39622" xr:uid="{00000000-0005-0000-0000-0000079A0000}"/>
    <cellStyle name="Output 2 6 6 14 5" xfId="39623" xr:uid="{00000000-0005-0000-0000-0000089A0000}"/>
    <cellStyle name="Output 2 6 6 15" xfId="39624" xr:uid="{00000000-0005-0000-0000-0000099A0000}"/>
    <cellStyle name="Output 2 6 6 15 2" xfId="39625" xr:uid="{00000000-0005-0000-0000-00000A9A0000}"/>
    <cellStyle name="Output 2 6 6 15 3" xfId="39626" xr:uid="{00000000-0005-0000-0000-00000B9A0000}"/>
    <cellStyle name="Output 2 6 6 15 4" xfId="39627" xr:uid="{00000000-0005-0000-0000-00000C9A0000}"/>
    <cellStyle name="Output 2 6 6 15 5" xfId="39628" xr:uid="{00000000-0005-0000-0000-00000D9A0000}"/>
    <cellStyle name="Output 2 6 6 16" xfId="39629" xr:uid="{00000000-0005-0000-0000-00000E9A0000}"/>
    <cellStyle name="Output 2 6 6 16 2" xfId="39630" xr:uid="{00000000-0005-0000-0000-00000F9A0000}"/>
    <cellStyle name="Output 2 6 6 16 3" xfId="39631" xr:uid="{00000000-0005-0000-0000-0000109A0000}"/>
    <cellStyle name="Output 2 6 6 16 4" xfId="39632" xr:uid="{00000000-0005-0000-0000-0000119A0000}"/>
    <cellStyle name="Output 2 6 6 16 5" xfId="39633" xr:uid="{00000000-0005-0000-0000-0000129A0000}"/>
    <cellStyle name="Output 2 6 6 17" xfId="39634" xr:uid="{00000000-0005-0000-0000-0000139A0000}"/>
    <cellStyle name="Output 2 6 6 17 2" xfId="39635" xr:uid="{00000000-0005-0000-0000-0000149A0000}"/>
    <cellStyle name="Output 2 6 6 17 3" xfId="39636" xr:uid="{00000000-0005-0000-0000-0000159A0000}"/>
    <cellStyle name="Output 2 6 6 17 4" xfId="39637" xr:uid="{00000000-0005-0000-0000-0000169A0000}"/>
    <cellStyle name="Output 2 6 6 17 5" xfId="39638" xr:uid="{00000000-0005-0000-0000-0000179A0000}"/>
    <cellStyle name="Output 2 6 6 18" xfId="39639" xr:uid="{00000000-0005-0000-0000-0000189A0000}"/>
    <cellStyle name="Output 2 6 6 18 2" xfId="39640" xr:uid="{00000000-0005-0000-0000-0000199A0000}"/>
    <cellStyle name="Output 2 6 6 18 3" xfId="39641" xr:uid="{00000000-0005-0000-0000-00001A9A0000}"/>
    <cellStyle name="Output 2 6 6 18 4" xfId="39642" xr:uid="{00000000-0005-0000-0000-00001B9A0000}"/>
    <cellStyle name="Output 2 6 6 18 5" xfId="39643" xr:uid="{00000000-0005-0000-0000-00001C9A0000}"/>
    <cellStyle name="Output 2 6 6 19" xfId="39644" xr:uid="{00000000-0005-0000-0000-00001D9A0000}"/>
    <cellStyle name="Output 2 6 6 2" xfId="39645" xr:uid="{00000000-0005-0000-0000-00001E9A0000}"/>
    <cellStyle name="Output 2 6 6 2 2" xfId="39646" xr:uid="{00000000-0005-0000-0000-00001F9A0000}"/>
    <cellStyle name="Output 2 6 6 2 2 2" xfId="39647" xr:uid="{00000000-0005-0000-0000-0000209A0000}"/>
    <cellStyle name="Output 2 6 6 2 2 3" xfId="39648" xr:uid="{00000000-0005-0000-0000-0000219A0000}"/>
    <cellStyle name="Output 2 6 6 2 2 4" xfId="39649" xr:uid="{00000000-0005-0000-0000-0000229A0000}"/>
    <cellStyle name="Output 2 6 6 2 2 5" xfId="39650" xr:uid="{00000000-0005-0000-0000-0000239A0000}"/>
    <cellStyle name="Output 2 6 6 2 2 6" xfId="39651" xr:uid="{00000000-0005-0000-0000-0000249A0000}"/>
    <cellStyle name="Output 2 6 6 2 2 7" xfId="39652" xr:uid="{00000000-0005-0000-0000-0000259A0000}"/>
    <cellStyle name="Output 2 6 6 2 3" xfId="39653" xr:uid="{00000000-0005-0000-0000-0000269A0000}"/>
    <cellStyle name="Output 2 6 6 2 4" xfId="39654" xr:uid="{00000000-0005-0000-0000-0000279A0000}"/>
    <cellStyle name="Output 2 6 6 2 5" xfId="39655" xr:uid="{00000000-0005-0000-0000-0000289A0000}"/>
    <cellStyle name="Output 2 6 6 3" xfId="39656" xr:uid="{00000000-0005-0000-0000-0000299A0000}"/>
    <cellStyle name="Output 2 6 6 3 2" xfId="39657" xr:uid="{00000000-0005-0000-0000-00002A9A0000}"/>
    <cellStyle name="Output 2 6 6 3 2 2" xfId="39658" xr:uid="{00000000-0005-0000-0000-00002B9A0000}"/>
    <cellStyle name="Output 2 6 6 3 2 3" xfId="39659" xr:uid="{00000000-0005-0000-0000-00002C9A0000}"/>
    <cellStyle name="Output 2 6 6 3 2 4" xfId="39660" xr:uid="{00000000-0005-0000-0000-00002D9A0000}"/>
    <cellStyle name="Output 2 6 6 3 2 5" xfId="39661" xr:uid="{00000000-0005-0000-0000-00002E9A0000}"/>
    <cellStyle name="Output 2 6 6 3 2 6" xfId="39662" xr:uid="{00000000-0005-0000-0000-00002F9A0000}"/>
    <cellStyle name="Output 2 6 6 3 2 7" xfId="39663" xr:uid="{00000000-0005-0000-0000-0000309A0000}"/>
    <cellStyle name="Output 2 6 6 3 3" xfId="39664" xr:uid="{00000000-0005-0000-0000-0000319A0000}"/>
    <cellStyle name="Output 2 6 6 3 4" xfId="39665" xr:uid="{00000000-0005-0000-0000-0000329A0000}"/>
    <cellStyle name="Output 2 6 6 3 5" xfId="39666" xr:uid="{00000000-0005-0000-0000-0000339A0000}"/>
    <cellStyle name="Output 2 6 6 4" xfId="39667" xr:uid="{00000000-0005-0000-0000-0000349A0000}"/>
    <cellStyle name="Output 2 6 6 4 2" xfId="39668" xr:uid="{00000000-0005-0000-0000-0000359A0000}"/>
    <cellStyle name="Output 2 6 6 4 2 2" xfId="39669" xr:uid="{00000000-0005-0000-0000-0000369A0000}"/>
    <cellStyle name="Output 2 6 6 4 2 3" xfId="39670" xr:uid="{00000000-0005-0000-0000-0000379A0000}"/>
    <cellStyle name="Output 2 6 6 4 2 4" xfId="39671" xr:uid="{00000000-0005-0000-0000-0000389A0000}"/>
    <cellStyle name="Output 2 6 6 4 2 5" xfId="39672" xr:uid="{00000000-0005-0000-0000-0000399A0000}"/>
    <cellStyle name="Output 2 6 6 4 2 6" xfId="39673" xr:uid="{00000000-0005-0000-0000-00003A9A0000}"/>
    <cellStyle name="Output 2 6 6 4 2 7" xfId="39674" xr:uid="{00000000-0005-0000-0000-00003B9A0000}"/>
    <cellStyle name="Output 2 6 6 4 3" xfId="39675" xr:uid="{00000000-0005-0000-0000-00003C9A0000}"/>
    <cellStyle name="Output 2 6 6 4 4" xfId="39676" xr:uid="{00000000-0005-0000-0000-00003D9A0000}"/>
    <cellStyle name="Output 2 6 6 4 5" xfId="39677" xr:uid="{00000000-0005-0000-0000-00003E9A0000}"/>
    <cellStyle name="Output 2 6 6 5" xfId="39678" xr:uid="{00000000-0005-0000-0000-00003F9A0000}"/>
    <cellStyle name="Output 2 6 6 5 2" xfId="39679" xr:uid="{00000000-0005-0000-0000-0000409A0000}"/>
    <cellStyle name="Output 2 6 6 5 3" xfId="39680" xr:uid="{00000000-0005-0000-0000-0000419A0000}"/>
    <cellStyle name="Output 2 6 6 5 4" xfId="39681" xr:uid="{00000000-0005-0000-0000-0000429A0000}"/>
    <cellStyle name="Output 2 6 6 5 5" xfId="39682" xr:uid="{00000000-0005-0000-0000-0000439A0000}"/>
    <cellStyle name="Output 2 6 6 5 6" xfId="39683" xr:uid="{00000000-0005-0000-0000-0000449A0000}"/>
    <cellStyle name="Output 2 6 6 5 7" xfId="39684" xr:uid="{00000000-0005-0000-0000-0000459A0000}"/>
    <cellStyle name="Output 2 6 6 5 8" xfId="39685" xr:uid="{00000000-0005-0000-0000-0000469A0000}"/>
    <cellStyle name="Output 2 6 6 6" xfId="39686" xr:uid="{00000000-0005-0000-0000-0000479A0000}"/>
    <cellStyle name="Output 2 6 6 6 2" xfId="39687" xr:uid="{00000000-0005-0000-0000-0000489A0000}"/>
    <cellStyle name="Output 2 6 6 6 3" xfId="39688" xr:uid="{00000000-0005-0000-0000-0000499A0000}"/>
    <cellStyle name="Output 2 6 6 6 4" xfId="39689" xr:uid="{00000000-0005-0000-0000-00004A9A0000}"/>
    <cellStyle name="Output 2 6 6 6 5" xfId="39690" xr:uid="{00000000-0005-0000-0000-00004B9A0000}"/>
    <cellStyle name="Output 2 6 6 6 6" xfId="39691" xr:uid="{00000000-0005-0000-0000-00004C9A0000}"/>
    <cellStyle name="Output 2 6 6 6 7" xfId="39692" xr:uid="{00000000-0005-0000-0000-00004D9A0000}"/>
    <cellStyle name="Output 2 6 6 7" xfId="39693" xr:uid="{00000000-0005-0000-0000-00004E9A0000}"/>
    <cellStyle name="Output 2 6 6 7 2" xfId="39694" xr:uid="{00000000-0005-0000-0000-00004F9A0000}"/>
    <cellStyle name="Output 2 6 6 7 3" xfId="39695" xr:uid="{00000000-0005-0000-0000-0000509A0000}"/>
    <cellStyle name="Output 2 6 6 7 4" xfId="39696" xr:uid="{00000000-0005-0000-0000-0000519A0000}"/>
    <cellStyle name="Output 2 6 6 7 5" xfId="39697" xr:uid="{00000000-0005-0000-0000-0000529A0000}"/>
    <cellStyle name="Output 2 6 6 8" xfId="39698" xr:uid="{00000000-0005-0000-0000-0000539A0000}"/>
    <cellStyle name="Output 2 6 6 8 2" xfId="39699" xr:uid="{00000000-0005-0000-0000-0000549A0000}"/>
    <cellStyle name="Output 2 6 6 8 3" xfId="39700" xr:uid="{00000000-0005-0000-0000-0000559A0000}"/>
    <cellStyle name="Output 2 6 6 8 4" xfId="39701" xr:uid="{00000000-0005-0000-0000-0000569A0000}"/>
    <cellStyle name="Output 2 6 6 8 5" xfId="39702" xr:uid="{00000000-0005-0000-0000-0000579A0000}"/>
    <cellStyle name="Output 2 6 6 9" xfId="39703" xr:uid="{00000000-0005-0000-0000-0000589A0000}"/>
    <cellStyle name="Output 2 6 6 9 2" xfId="39704" xr:uid="{00000000-0005-0000-0000-0000599A0000}"/>
    <cellStyle name="Output 2 6 6 9 3" xfId="39705" xr:uid="{00000000-0005-0000-0000-00005A9A0000}"/>
    <cellStyle name="Output 2 6 6 9 4" xfId="39706" xr:uid="{00000000-0005-0000-0000-00005B9A0000}"/>
    <cellStyle name="Output 2 6 6 9 5" xfId="39707" xr:uid="{00000000-0005-0000-0000-00005C9A0000}"/>
    <cellStyle name="Output 2 6 7" xfId="39708" xr:uid="{00000000-0005-0000-0000-00005D9A0000}"/>
    <cellStyle name="Output 2 6 7 10" xfId="39709" xr:uid="{00000000-0005-0000-0000-00005E9A0000}"/>
    <cellStyle name="Output 2 6 7 2" xfId="39710" xr:uid="{00000000-0005-0000-0000-00005F9A0000}"/>
    <cellStyle name="Output 2 6 7 2 2" xfId="39711" xr:uid="{00000000-0005-0000-0000-0000609A0000}"/>
    <cellStyle name="Output 2 6 7 2 2 2" xfId="39712" xr:uid="{00000000-0005-0000-0000-0000619A0000}"/>
    <cellStyle name="Output 2 6 7 2 2 3" xfId="39713" xr:uid="{00000000-0005-0000-0000-0000629A0000}"/>
    <cellStyle name="Output 2 6 7 2 2 4" xfId="39714" xr:uid="{00000000-0005-0000-0000-0000639A0000}"/>
    <cellStyle name="Output 2 6 7 2 2 5" xfId="39715" xr:uid="{00000000-0005-0000-0000-0000649A0000}"/>
    <cellStyle name="Output 2 6 7 2 2 6" xfId="39716" xr:uid="{00000000-0005-0000-0000-0000659A0000}"/>
    <cellStyle name="Output 2 6 7 2 2 7" xfId="39717" xr:uid="{00000000-0005-0000-0000-0000669A0000}"/>
    <cellStyle name="Output 2 6 7 2 3" xfId="39718" xr:uid="{00000000-0005-0000-0000-0000679A0000}"/>
    <cellStyle name="Output 2 6 7 2 4" xfId="39719" xr:uid="{00000000-0005-0000-0000-0000689A0000}"/>
    <cellStyle name="Output 2 6 7 3" xfId="39720" xr:uid="{00000000-0005-0000-0000-0000699A0000}"/>
    <cellStyle name="Output 2 6 7 3 2" xfId="39721" xr:uid="{00000000-0005-0000-0000-00006A9A0000}"/>
    <cellStyle name="Output 2 6 7 3 2 2" xfId="39722" xr:uid="{00000000-0005-0000-0000-00006B9A0000}"/>
    <cellStyle name="Output 2 6 7 3 2 3" xfId="39723" xr:uid="{00000000-0005-0000-0000-00006C9A0000}"/>
    <cellStyle name="Output 2 6 7 3 2 4" xfId="39724" xr:uid="{00000000-0005-0000-0000-00006D9A0000}"/>
    <cellStyle name="Output 2 6 7 3 2 5" xfId="39725" xr:uid="{00000000-0005-0000-0000-00006E9A0000}"/>
    <cellStyle name="Output 2 6 7 3 2 6" xfId="39726" xr:uid="{00000000-0005-0000-0000-00006F9A0000}"/>
    <cellStyle name="Output 2 6 7 3 2 7" xfId="39727" xr:uid="{00000000-0005-0000-0000-0000709A0000}"/>
    <cellStyle name="Output 2 6 7 3 3" xfId="39728" xr:uid="{00000000-0005-0000-0000-0000719A0000}"/>
    <cellStyle name="Output 2 6 7 3 4" xfId="39729" xr:uid="{00000000-0005-0000-0000-0000729A0000}"/>
    <cellStyle name="Output 2 6 7 4" xfId="39730" xr:uid="{00000000-0005-0000-0000-0000739A0000}"/>
    <cellStyle name="Output 2 6 7 4 2" xfId="39731" xr:uid="{00000000-0005-0000-0000-0000749A0000}"/>
    <cellStyle name="Output 2 6 7 4 2 2" xfId="39732" xr:uid="{00000000-0005-0000-0000-0000759A0000}"/>
    <cellStyle name="Output 2 6 7 4 2 3" xfId="39733" xr:uid="{00000000-0005-0000-0000-0000769A0000}"/>
    <cellStyle name="Output 2 6 7 4 2 4" xfId="39734" xr:uid="{00000000-0005-0000-0000-0000779A0000}"/>
    <cellStyle name="Output 2 6 7 4 2 5" xfId="39735" xr:uid="{00000000-0005-0000-0000-0000789A0000}"/>
    <cellStyle name="Output 2 6 7 4 2 6" xfId="39736" xr:uid="{00000000-0005-0000-0000-0000799A0000}"/>
    <cellStyle name="Output 2 6 7 4 2 7" xfId="39737" xr:uid="{00000000-0005-0000-0000-00007A9A0000}"/>
    <cellStyle name="Output 2 6 7 4 3" xfId="39738" xr:uid="{00000000-0005-0000-0000-00007B9A0000}"/>
    <cellStyle name="Output 2 6 7 4 4" xfId="39739" xr:uid="{00000000-0005-0000-0000-00007C9A0000}"/>
    <cellStyle name="Output 2 6 7 5" xfId="39740" xr:uid="{00000000-0005-0000-0000-00007D9A0000}"/>
    <cellStyle name="Output 2 6 7 5 2" xfId="39741" xr:uid="{00000000-0005-0000-0000-00007E9A0000}"/>
    <cellStyle name="Output 2 6 7 5 3" xfId="39742" xr:uid="{00000000-0005-0000-0000-00007F9A0000}"/>
    <cellStyle name="Output 2 6 7 5 4" xfId="39743" xr:uid="{00000000-0005-0000-0000-0000809A0000}"/>
    <cellStyle name="Output 2 6 7 5 5" xfId="39744" xr:uid="{00000000-0005-0000-0000-0000819A0000}"/>
    <cellStyle name="Output 2 6 7 5 6" xfId="39745" xr:uid="{00000000-0005-0000-0000-0000829A0000}"/>
    <cellStyle name="Output 2 6 7 5 7" xfId="39746" xr:uid="{00000000-0005-0000-0000-0000839A0000}"/>
    <cellStyle name="Output 2 6 7 5 8" xfId="39747" xr:uid="{00000000-0005-0000-0000-0000849A0000}"/>
    <cellStyle name="Output 2 6 7 6" xfId="39748" xr:uid="{00000000-0005-0000-0000-0000859A0000}"/>
    <cellStyle name="Output 2 6 7 6 2" xfId="39749" xr:uid="{00000000-0005-0000-0000-0000869A0000}"/>
    <cellStyle name="Output 2 6 7 6 3" xfId="39750" xr:uid="{00000000-0005-0000-0000-0000879A0000}"/>
    <cellStyle name="Output 2 6 7 6 4" xfId="39751" xr:uid="{00000000-0005-0000-0000-0000889A0000}"/>
    <cellStyle name="Output 2 6 7 6 5" xfId="39752" xr:uid="{00000000-0005-0000-0000-0000899A0000}"/>
    <cellStyle name="Output 2 6 7 6 6" xfId="39753" xr:uid="{00000000-0005-0000-0000-00008A9A0000}"/>
    <cellStyle name="Output 2 6 7 6 7" xfId="39754" xr:uid="{00000000-0005-0000-0000-00008B9A0000}"/>
    <cellStyle name="Output 2 6 7 7" xfId="39755" xr:uid="{00000000-0005-0000-0000-00008C9A0000}"/>
    <cellStyle name="Output 2 6 7 8" xfId="39756" xr:uid="{00000000-0005-0000-0000-00008D9A0000}"/>
    <cellStyle name="Output 2 6 7 9" xfId="39757" xr:uid="{00000000-0005-0000-0000-00008E9A0000}"/>
    <cellStyle name="Output 2 6 8" xfId="39758" xr:uid="{00000000-0005-0000-0000-00008F9A0000}"/>
    <cellStyle name="Output 2 6 8 2" xfId="39759" xr:uid="{00000000-0005-0000-0000-0000909A0000}"/>
    <cellStyle name="Output 2 6 8 2 2" xfId="39760" xr:uid="{00000000-0005-0000-0000-0000919A0000}"/>
    <cellStyle name="Output 2 6 8 2 3" xfId="39761" xr:uid="{00000000-0005-0000-0000-0000929A0000}"/>
    <cellStyle name="Output 2 6 8 2 4" xfId="39762" xr:uid="{00000000-0005-0000-0000-0000939A0000}"/>
    <cellStyle name="Output 2 6 8 2 5" xfId="39763" xr:uid="{00000000-0005-0000-0000-0000949A0000}"/>
    <cellStyle name="Output 2 6 8 2 6" xfId="39764" xr:uid="{00000000-0005-0000-0000-0000959A0000}"/>
    <cellStyle name="Output 2 6 8 2 7" xfId="39765" xr:uid="{00000000-0005-0000-0000-0000969A0000}"/>
    <cellStyle name="Output 2 6 8 3" xfId="39766" xr:uid="{00000000-0005-0000-0000-0000979A0000}"/>
    <cellStyle name="Output 2 6 8 4" xfId="39767" xr:uid="{00000000-0005-0000-0000-0000989A0000}"/>
    <cellStyle name="Output 2 6 8 5" xfId="39768" xr:uid="{00000000-0005-0000-0000-0000999A0000}"/>
    <cellStyle name="Output 2 6 9" xfId="39769" xr:uid="{00000000-0005-0000-0000-00009A9A0000}"/>
    <cellStyle name="Output 2 6 9 2" xfId="39770" xr:uid="{00000000-0005-0000-0000-00009B9A0000}"/>
    <cellStyle name="Output 2 6 9 2 2" xfId="39771" xr:uid="{00000000-0005-0000-0000-00009C9A0000}"/>
    <cellStyle name="Output 2 6 9 2 3" xfId="39772" xr:uid="{00000000-0005-0000-0000-00009D9A0000}"/>
    <cellStyle name="Output 2 6 9 2 4" xfId="39773" xr:uid="{00000000-0005-0000-0000-00009E9A0000}"/>
    <cellStyle name="Output 2 6 9 2 5" xfId="39774" xr:uid="{00000000-0005-0000-0000-00009F9A0000}"/>
    <cellStyle name="Output 2 6 9 2 6" xfId="39775" xr:uid="{00000000-0005-0000-0000-0000A09A0000}"/>
    <cellStyle name="Output 2 6 9 2 7" xfId="39776" xr:uid="{00000000-0005-0000-0000-0000A19A0000}"/>
    <cellStyle name="Output 2 6 9 3" xfId="39777" xr:uid="{00000000-0005-0000-0000-0000A29A0000}"/>
    <cellStyle name="Output 2 6 9 4" xfId="39778" xr:uid="{00000000-0005-0000-0000-0000A39A0000}"/>
    <cellStyle name="Output 2 6 9 5" xfId="39779" xr:uid="{00000000-0005-0000-0000-0000A49A0000}"/>
    <cellStyle name="Output 2 7" xfId="39780" xr:uid="{00000000-0005-0000-0000-0000A59A0000}"/>
    <cellStyle name="Output 2 7 10" xfId="39781" xr:uid="{00000000-0005-0000-0000-0000A69A0000}"/>
    <cellStyle name="Output 2 7 10 2" xfId="39782" xr:uid="{00000000-0005-0000-0000-0000A79A0000}"/>
    <cellStyle name="Output 2 7 10 2 2" xfId="39783" xr:uid="{00000000-0005-0000-0000-0000A89A0000}"/>
    <cellStyle name="Output 2 7 10 2 3" xfId="39784" xr:uid="{00000000-0005-0000-0000-0000A99A0000}"/>
    <cellStyle name="Output 2 7 10 2 4" xfId="39785" xr:uid="{00000000-0005-0000-0000-0000AA9A0000}"/>
    <cellStyle name="Output 2 7 10 2 5" xfId="39786" xr:uid="{00000000-0005-0000-0000-0000AB9A0000}"/>
    <cellStyle name="Output 2 7 10 2 6" xfId="39787" xr:uid="{00000000-0005-0000-0000-0000AC9A0000}"/>
    <cellStyle name="Output 2 7 10 2 7" xfId="39788" xr:uid="{00000000-0005-0000-0000-0000AD9A0000}"/>
    <cellStyle name="Output 2 7 10 3" xfId="39789" xr:uid="{00000000-0005-0000-0000-0000AE9A0000}"/>
    <cellStyle name="Output 2 7 10 4" xfId="39790" xr:uid="{00000000-0005-0000-0000-0000AF9A0000}"/>
    <cellStyle name="Output 2 7 10 5" xfId="39791" xr:uid="{00000000-0005-0000-0000-0000B09A0000}"/>
    <cellStyle name="Output 2 7 11" xfId="39792" xr:uid="{00000000-0005-0000-0000-0000B19A0000}"/>
    <cellStyle name="Output 2 7 11 2" xfId="39793" xr:uid="{00000000-0005-0000-0000-0000B29A0000}"/>
    <cellStyle name="Output 2 7 11 2 2" xfId="39794" xr:uid="{00000000-0005-0000-0000-0000B39A0000}"/>
    <cellStyle name="Output 2 7 11 2 3" xfId="39795" xr:uid="{00000000-0005-0000-0000-0000B49A0000}"/>
    <cellStyle name="Output 2 7 11 2 4" xfId="39796" xr:uid="{00000000-0005-0000-0000-0000B59A0000}"/>
    <cellStyle name="Output 2 7 11 2 5" xfId="39797" xr:uid="{00000000-0005-0000-0000-0000B69A0000}"/>
    <cellStyle name="Output 2 7 11 2 6" xfId="39798" xr:uid="{00000000-0005-0000-0000-0000B79A0000}"/>
    <cellStyle name="Output 2 7 11 2 7" xfId="39799" xr:uid="{00000000-0005-0000-0000-0000B89A0000}"/>
    <cellStyle name="Output 2 7 11 3" xfId="39800" xr:uid="{00000000-0005-0000-0000-0000B99A0000}"/>
    <cellStyle name="Output 2 7 11 4" xfId="39801" xr:uid="{00000000-0005-0000-0000-0000BA9A0000}"/>
    <cellStyle name="Output 2 7 11 5" xfId="39802" xr:uid="{00000000-0005-0000-0000-0000BB9A0000}"/>
    <cellStyle name="Output 2 7 12" xfId="39803" xr:uid="{00000000-0005-0000-0000-0000BC9A0000}"/>
    <cellStyle name="Output 2 7 12 2" xfId="39804" xr:uid="{00000000-0005-0000-0000-0000BD9A0000}"/>
    <cellStyle name="Output 2 7 12 3" xfId="39805" xr:uid="{00000000-0005-0000-0000-0000BE9A0000}"/>
    <cellStyle name="Output 2 7 12 4" xfId="39806" xr:uid="{00000000-0005-0000-0000-0000BF9A0000}"/>
    <cellStyle name="Output 2 7 12 5" xfId="39807" xr:uid="{00000000-0005-0000-0000-0000C09A0000}"/>
    <cellStyle name="Output 2 7 12 6" xfId="39808" xr:uid="{00000000-0005-0000-0000-0000C19A0000}"/>
    <cellStyle name="Output 2 7 12 7" xfId="39809" xr:uid="{00000000-0005-0000-0000-0000C29A0000}"/>
    <cellStyle name="Output 2 7 12 8" xfId="39810" xr:uid="{00000000-0005-0000-0000-0000C39A0000}"/>
    <cellStyle name="Output 2 7 13" xfId="39811" xr:uid="{00000000-0005-0000-0000-0000C49A0000}"/>
    <cellStyle name="Output 2 7 13 2" xfId="39812" xr:uid="{00000000-0005-0000-0000-0000C59A0000}"/>
    <cellStyle name="Output 2 7 13 3" xfId="39813" xr:uid="{00000000-0005-0000-0000-0000C69A0000}"/>
    <cellStyle name="Output 2 7 13 4" xfId="39814" xr:uid="{00000000-0005-0000-0000-0000C79A0000}"/>
    <cellStyle name="Output 2 7 13 5" xfId="39815" xr:uid="{00000000-0005-0000-0000-0000C89A0000}"/>
    <cellStyle name="Output 2 7 13 6" xfId="39816" xr:uid="{00000000-0005-0000-0000-0000C99A0000}"/>
    <cellStyle name="Output 2 7 13 7" xfId="39817" xr:uid="{00000000-0005-0000-0000-0000CA9A0000}"/>
    <cellStyle name="Output 2 7 14" xfId="39818" xr:uid="{00000000-0005-0000-0000-0000CB9A0000}"/>
    <cellStyle name="Output 2 7 14 2" xfId="39819" xr:uid="{00000000-0005-0000-0000-0000CC9A0000}"/>
    <cellStyle name="Output 2 7 14 3" xfId="39820" xr:uid="{00000000-0005-0000-0000-0000CD9A0000}"/>
    <cellStyle name="Output 2 7 14 4" xfId="39821" xr:uid="{00000000-0005-0000-0000-0000CE9A0000}"/>
    <cellStyle name="Output 2 7 14 5" xfId="39822" xr:uid="{00000000-0005-0000-0000-0000CF9A0000}"/>
    <cellStyle name="Output 2 7 15" xfId="39823" xr:uid="{00000000-0005-0000-0000-0000D09A0000}"/>
    <cellStyle name="Output 2 7 15 2" xfId="39824" xr:uid="{00000000-0005-0000-0000-0000D19A0000}"/>
    <cellStyle name="Output 2 7 15 3" xfId="39825" xr:uid="{00000000-0005-0000-0000-0000D29A0000}"/>
    <cellStyle name="Output 2 7 15 4" xfId="39826" xr:uid="{00000000-0005-0000-0000-0000D39A0000}"/>
    <cellStyle name="Output 2 7 15 5" xfId="39827" xr:uid="{00000000-0005-0000-0000-0000D49A0000}"/>
    <cellStyle name="Output 2 7 16" xfId="39828" xr:uid="{00000000-0005-0000-0000-0000D59A0000}"/>
    <cellStyle name="Output 2 7 16 2" xfId="39829" xr:uid="{00000000-0005-0000-0000-0000D69A0000}"/>
    <cellStyle name="Output 2 7 16 3" xfId="39830" xr:uid="{00000000-0005-0000-0000-0000D79A0000}"/>
    <cellStyle name="Output 2 7 16 4" xfId="39831" xr:uid="{00000000-0005-0000-0000-0000D89A0000}"/>
    <cellStyle name="Output 2 7 16 5" xfId="39832" xr:uid="{00000000-0005-0000-0000-0000D99A0000}"/>
    <cellStyle name="Output 2 7 17" xfId="39833" xr:uid="{00000000-0005-0000-0000-0000DA9A0000}"/>
    <cellStyle name="Output 2 7 17 2" xfId="39834" xr:uid="{00000000-0005-0000-0000-0000DB9A0000}"/>
    <cellStyle name="Output 2 7 17 3" xfId="39835" xr:uid="{00000000-0005-0000-0000-0000DC9A0000}"/>
    <cellStyle name="Output 2 7 17 4" xfId="39836" xr:uid="{00000000-0005-0000-0000-0000DD9A0000}"/>
    <cellStyle name="Output 2 7 17 5" xfId="39837" xr:uid="{00000000-0005-0000-0000-0000DE9A0000}"/>
    <cellStyle name="Output 2 7 18" xfId="39838" xr:uid="{00000000-0005-0000-0000-0000DF9A0000}"/>
    <cellStyle name="Output 2 7 18 2" xfId="39839" xr:uid="{00000000-0005-0000-0000-0000E09A0000}"/>
    <cellStyle name="Output 2 7 18 3" xfId="39840" xr:uid="{00000000-0005-0000-0000-0000E19A0000}"/>
    <cellStyle name="Output 2 7 18 4" xfId="39841" xr:uid="{00000000-0005-0000-0000-0000E29A0000}"/>
    <cellStyle name="Output 2 7 18 5" xfId="39842" xr:uid="{00000000-0005-0000-0000-0000E39A0000}"/>
    <cellStyle name="Output 2 7 19" xfId="39843" xr:uid="{00000000-0005-0000-0000-0000E49A0000}"/>
    <cellStyle name="Output 2 7 19 2" xfId="39844" xr:uid="{00000000-0005-0000-0000-0000E59A0000}"/>
    <cellStyle name="Output 2 7 19 3" xfId="39845" xr:uid="{00000000-0005-0000-0000-0000E69A0000}"/>
    <cellStyle name="Output 2 7 19 4" xfId="39846" xr:uid="{00000000-0005-0000-0000-0000E79A0000}"/>
    <cellStyle name="Output 2 7 19 5" xfId="39847" xr:uid="{00000000-0005-0000-0000-0000E89A0000}"/>
    <cellStyle name="Output 2 7 2" xfId="39848" xr:uid="{00000000-0005-0000-0000-0000E99A0000}"/>
    <cellStyle name="Output 2 7 2 10" xfId="39849" xr:uid="{00000000-0005-0000-0000-0000EA9A0000}"/>
    <cellStyle name="Output 2 7 2 10 2" xfId="39850" xr:uid="{00000000-0005-0000-0000-0000EB9A0000}"/>
    <cellStyle name="Output 2 7 2 10 3" xfId="39851" xr:uid="{00000000-0005-0000-0000-0000EC9A0000}"/>
    <cellStyle name="Output 2 7 2 10 4" xfId="39852" xr:uid="{00000000-0005-0000-0000-0000ED9A0000}"/>
    <cellStyle name="Output 2 7 2 10 5" xfId="39853" xr:uid="{00000000-0005-0000-0000-0000EE9A0000}"/>
    <cellStyle name="Output 2 7 2 10 6" xfId="39854" xr:uid="{00000000-0005-0000-0000-0000EF9A0000}"/>
    <cellStyle name="Output 2 7 2 10 7" xfId="39855" xr:uid="{00000000-0005-0000-0000-0000F09A0000}"/>
    <cellStyle name="Output 2 7 2 10 8" xfId="39856" xr:uid="{00000000-0005-0000-0000-0000F19A0000}"/>
    <cellStyle name="Output 2 7 2 11" xfId="39857" xr:uid="{00000000-0005-0000-0000-0000F29A0000}"/>
    <cellStyle name="Output 2 7 2 11 2" xfId="39858" xr:uid="{00000000-0005-0000-0000-0000F39A0000}"/>
    <cellStyle name="Output 2 7 2 11 3" xfId="39859" xr:uid="{00000000-0005-0000-0000-0000F49A0000}"/>
    <cellStyle name="Output 2 7 2 11 4" xfId="39860" xr:uid="{00000000-0005-0000-0000-0000F59A0000}"/>
    <cellStyle name="Output 2 7 2 11 5" xfId="39861" xr:uid="{00000000-0005-0000-0000-0000F69A0000}"/>
    <cellStyle name="Output 2 7 2 11 6" xfId="39862" xr:uid="{00000000-0005-0000-0000-0000F79A0000}"/>
    <cellStyle name="Output 2 7 2 11 7" xfId="39863" xr:uid="{00000000-0005-0000-0000-0000F89A0000}"/>
    <cellStyle name="Output 2 7 2 12" xfId="39864" xr:uid="{00000000-0005-0000-0000-0000F99A0000}"/>
    <cellStyle name="Output 2 7 2 12 2" xfId="39865" xr:uid="{00000000-0005-0000-0000-0000FA9A0000}"/>
    <cellStyle name="Output 2 7 2 12 3" xfId="39866" xr:uid="{00000000-0005-0000-0000-0000FB9A0000}"/>
    <cellStyle name="Output 2 7 2 12 4" xfId="39867" xr:uid="{00000000-0005-0000-0000-0000FC9A0000}"/>
    <cellStyle name="Output 2 7 2 12 5" xfId="39868" xr:uid="{00000000-0005-0000-0000-0000FD9A0000}"/>
    <cellStyle name="Output 2 7 2 13" xfId="39869" xr:uid="{00000000-0005-0000-0000-0000FE9A0000}"/>
    <cellStyle name="Output 2 7 2 13 2" xfId="39870" xr:uid="{00000000-0005-0000-0000-0000FF9A0000}"/>
    <cellStyle name="Output 2 7 2 13 3" xfId="39871" xr:uid="{00000000-0005-0000-0000-0000009B0000}"/>
    <cellStyle name="Output 2 7 2 13 4" xfId="39872" xr:uid="{00000000-0005-0000-0000-0000019B0000}"/>
    <cellStyle name="Output 2 7 2 13 5" xfId="39873" xr:uid="{00000000-0005-0000-0000-0000029B0000}"/>
    <cellStyle name="Output 2 7 2 14" xfId="39874" xr:uid="{00000000-0005-0000-0000-0000039B0000}"/>
    <cellStyle name="Output 2 7 2 14 2" xfId="39875" xr:uid="{00000000-0005-0000-0000-0000049B0000}"/>
    <cellStyle name="Output 2 7 2 14 3" xfId="39876" xr:uid="{00000000-0005-0000-0000-0000059B0000}"/>
    <cellStyle name="Output 2 7 2 14 4" xfId="39877" xr:uid="{00000000-0005-0000-0000-0000069B0000}"/>
    <cellStyle name="Output 2 7 2 14 5" xfId="39878" xr:uid="{00000000-0005-0000-0000-0000079B0000}"/>
    <cellStyle name="Output 2 7 2 15" xfId="39879" xr:uid="{00000000-0005-0000-0000-0000089B0000}"/>
    <cellStyle name="Output 2 7 2 15 2" xfId="39880" xr:uid="{00000000-0005-0000-0000-0000099B0000}"/>
    <cellStyle name="Output 2 7 2 15 3" xfId="39881" xr:uid="{00000000-0005-0000-0000-00000A9B0000}"/>
    <cellStyle name="Output 2 7 2 15 4" xfId="39882" xr:uid="{00000000-0005-0000-0000-00000B9B0000}"/>
    <cellStyle name="Output 2 7 2 15 5" xfId="39883" xr:uid="{00000000-0005-0000-0000-00000C9B0000}"/>
    <cellStyle name="Output 2 7 2 16" xfId="39884" xr:uid="{00000000-0005-0000-0000-00000D9B0000}"/>
    <cellStyle name="Output 2 7 2 16 2" xfId="39885" xr:uid="{00000000-0005-0000-0000-00000E9B0000}"/>
    <cellStyle name="Output 2 7 2 16 3" xfId="39886" xr:uid="{00000000-0005-0000-0000-00000F9B0000}"/>
    <cellStyle name="Output 2 7 2 16 4" xfId="39887" xr:uid="{00000000-0005-0000-0000-0000109B0000}"/>
    <cellStyle name="Output 2 7 2 16 5" xfId="39888" xr:uid="{00000000-0005-0000-0000-0000119B0000}"/>
    <cellStyle name="Output 2 7 2 17" xfId="39889" xr:uid="{00000000-0005-0000-0000-0000129B0000}"/>
    <cellStyle name="Output 2 7 2 17 2" xfId="39890" xr:uid="{00000000-0005-0000-0000-0000139B0000}"/>
    <cellStyle name="Output 2 7 2 17 3" xfId="39891" xr:uid="{00000000-0005-0000-0000-0000149B0000}"/>
    <cellStyle name="Output 2 7 2 17 4" xfId="39892" xr:uid="{00000000-0005-0000-0000-0000159B0000}"/>
    <cellStyle name="Output 2 7 2 17 5" xfId="39893" xr:uid="{00000000-0005-0000-0000-0000169B0000}"/>
    <cellStyle name="Output 2 7 2 18" xfId="39894" xr:uid="{00000000-0005-0000-0000-0000179B0000}"/>
    <cellStyle name="Output 2 7 2 2" xfId="39895" xr:uid="{00000000-0005-0000-0000-0000189B0000}"/>
    <cellStyle name="Output 2 7 2 2 10" xfId="39896" xr:uid="{00000000-0005-0000-0000-0000199B0000}"/>
    <cellStyle name="Output 2 7 2 2 10 2" xfId="39897" xr:uid="{00000000-0005-0000-0000-00001A9B0000}"/>
    <cellStyle name="Output 2 7 2 2 10 3" xfId="39898" xr:uid="{00000000-0005-0000-0000-00001B9B0000}"/>
    <cellStyle name="Output 2 7 2 2 10 4" xfId="39899" xr:uid="{00000000-0005-0000-0000-00001C9B0000}"/>
    <cellStyle name="Output 2 7 2 2 10 5" xfId="39900" xr:uid="{00000000-0005-0000-0000-00001D9B0000}"/>
    <cellStyle name="Output 2 7 2 2 11" xfId="39901" xr:uid="{00000000-0005-0000-0000-00001E9B0000}"/>
    <cellStyle name="Output 2 7 2 2 11 2" xfId="39902" xr:uid="{00000000-0005-0000-0000-00001F9B0000}"/>
    <cellStyle name="Output 2 7 2 2 11 3" xfId="39903" xr:uid="{00000000-0005-0000-0000-0000209B0000}"/>
    <cellStyle name="Output 2 7 2 2 11 4" xfId="39904" xr:uid="{00000000-0005-0000-0000-0000219B0000}"/>
    <cellStyle name="Output 2 7 2 2 11 5" xfId="39905" xr:uid="{00000000-0005-0000-0000-0000229B0000}"/>
    <cellStyle name="Output 2 7 2 2 12" xfId="39906" xr:uid="{00000000-0005-0000-0000-0000239B0000}"/>
    <cellStyle name="Output 2 7 2 2 12 2" xfId="39907" xr:uid="{00000000-0005-0000-0000-0000249B0000}"/>
    <cellStyle name="Output 2 7 2 2 12 3" xfId="39908" xr:uid="{00000000-0005-0000-0000-0000259B0000}"/>
    <cellStyle name="Output 2 7 2 2 12 4" xfId="39909" xr:uid="{00000000-0005-0000-0000-0000269B0000}"/>
    <cellStyle name="Output 2 7 2 2 12 5" xfId="39910" xr:uid="{00000000-0005-0000-0000-0000279B0000}"/>
    <cellStyle name="Output 2 7 2 2 13" xfId="39911" xr:uid="{00000000-0005-0000-0000-0000289B0000}"/>
    <cellStyle name="Output 2 7 2 2 13 2" xfId="39912" xr:uid="{00000000-0005-0000-0000-0000299B0000}"/>
    <cellStyle name="Output 2 7 2 2 13 3" xfId="39913" xr:uid="{00000000-0005-0000-0000-00002A9B0000}"/>
    <cellStyle name="Output 2 7 2 2 13 4" xfId="39914" xr:uid="{00000000-0005-0000-0000-00002B9B0000}"/>
    <cellStyle name="Output 2 7 2 2 13 5" xfId="39915" xr:uid="{00000000-0005-0000-0000-00002C9B0000}"/>
    <cellStyle name="Output 2 7 2 2 14" xfId="39916" xr:uid="{00000000-0005-0000-0000-00002D9B0000}"/>
    <cellStyle name="Output 2 7 2 2 14 2" xfId="39917" xr:uid="{00000000-0005-0000-0000-00002E9B0000}"/>
    <cellStyle name="Output 2 7 2 2 14 3" xfId="39918" xr:uid="{00000000-0005-0000-0000-00002F9B0000}"/>
    <cellStyle name="Output 2 7 2 2 14 4" xfId="39919" xr:uid="{00000000-0005-0000-0000-0000309B0000}"/>
    <cellStyle name="Output 2 7 2 2 14 5" xfId="39920" xr:uid="{00000000-0005-0000-0000-0000319B0000}"/>
    <cellStyle name="Output 2 7 2 2 15" xfId="39921" xr:uid="{00000000-0005-0000-0000-0000329B0000}"/>
    <cellStyle name="Output 2 7 2 2 15 2" xfId="39922" xr:uid="{00000000-0005-0000-0000-0000339B0000}"/>
    <cellStyle name="Output 2 7 2 2 15 3" xfId="39923" xr:uid="{00000000-0005-0000-0000-0000349B0000}"/>
    <cellStyle name="Output 2 7 2 2 15 4" xfId="39924" xr:uid="{00000000-0005-0000-0000-0000359B0000}"/>
    <cellStyle name="Output 2 7 2 2 15 5" xfId="39925" xr:uid="{00000000-0005-0000-0000-0000369B0000}"/>
    <cellStyle name="Output 2 7 2 2 16" xfId="39926" xr:uid="{00000000-0005-0000-0000-0000379B0000}"/>
    <cellStyle name="Output 2 7 2 2 16 2" xfId="39927" xr:uid="{00000000-0005-0000-0000-0000389B0000}"/>
    <cellStyle name="Output 2 7 2 2 16 3" xfId="39928" xr:uid="{00000000-0005-0000-0000-0000399B0000}"/>
    <cellStyle name="Output 2 7 2 2 16 4" xfId="39929" xr:uid="{00000000-0005-0000-0000-00003A9B0000}"/>
    <cellStyle name="Output 2 7 2 2 16 5" xfId="39930" xr:uid="{00000000-0005-0000-0000-00003B9B0000}"/>
    <cellStyle name="Output 2 7 2 2 17" xfId="39931" xr:uid="{00000000-0005-0000-0000-00003C9B0000}"/>
    <cellStyle name="Output 2 7 2 2 17 2" xfId="39932" xr:uid="{00000000-0005-0000-0000-00003D9B0000}"/>
    <cellStyle name="Output 2 7 2 2 17 3" xfId="39933" xr:uid="{00000000-0005-0000-0000-00003E9B0000}"/>
    <cellStyle name="Output 2 7 2 2 17 4" xfId="39934" xr:uid="{00000000-0005-0000-0000-00003F9B0000}"/>
    <cellStyle name="Output 2 7 2 2 17 5" xfId="39935" xr:uid="{00000000-0005-0000-0000-0000409B0000}"/>
    <cellStyle name="Output 2 7 2 2 18" xfId="39936" xr:uid="{00000000-0005-0000-0000-0000419B0000}"/>
    <cellStyle name="Output 2 7 2 2 18 2" xfId="39937" xr:uid="{00000000-0005-0000-0000-0000429B0000}"/>
    <cellStyle name="Output 2 7 2 2 18 3" xfId="39938" xr:uid="{00000000-0005-0000-0000-0000439B0000}"/>
    <cellStyle name="Output 2 7 2 2 18 4" xfId="39939" xr:uid="{00000000-0005-0000-0000-0000449B0000}"/>
    <cellStyle name="Output 2 7 2 2 18 5" xfId="39940" xr:uid="{00000000-0005-0000-0000-0000459B0000}"/>
    <cellStyle name="Output 2 7 2 2 19" xfId="39941" xr:uid="{00000000-0005-0000-0000-0000469B0000}"/>
    <cellStyle name="Output 2 7 2 2 2" xfId="39942" xr:uid="{00000000-0005-0000-0000-0000479B0000}"/>
    <cellStyle name="Output 2 7 2 2 2 10" xfId="39943" xr:uid="{00000000-0005-0000-0000-0000489B0000}"/>
    <cellStyle name="Output 2 7 2 2 2 10 2" xfId="39944" xr:uid="{00000000-0005-0000-0000-0000499B0000}"/>
    <cellStyle name="Output 2 7 2 2 2 10 3" xfId="39945" xr:uid="{00000000-0005-0000-0000-00004A9B0000}"/>
    <cellStyle name="Output 2 7 2 2 2 10 4" xfId="39946" xr:uid="{00000000-0005-0000-0000-00004B9B0000}"/>
    <cellStyle name="Output 2 7 2 2 2 10 5" xfId="39947" xr:uid="{00000000-0005-0000-0000-00004C9B0000}"/>
    <cellStyle name="Output 2 7 2 2 2 11" xfId="39948" xr:uid="{00000000-0005-0000-0000-00004D9B0000}"/>
    <cellStyle name="Output 2 7 2 2 2 11 2" xfId="39949" xr:uid="{00000000-0005-0000-0000-00004E9B0000}"/>
    <cellStyle name="Output 2 7 2 2 2 11 3" xfId="39950" xr:uid="{00000000-0005-0000-0000-00004F9B0000}"/>
    <cellStyle name="Output 2 7 2 2 2 11 4" xfId="39951" xr:uid="{00000000-0005-0000-0000-0000509B0000}"/>
    <cellStyle name="Output 2 7 2 2 2 11 5" xfId="39952" xr:uid="{00000000-0005-0000-0000-0000519B0000}"/>
    <cellStyle name="Output 2 7 2 2 2 12" xfId="39953" xr:uid="{00000000-0005-0000-0000-0000529B0000}"/>
    <cellStyle name="Output 2 7 2 2 2 12 2" xfId="39954" xr:uid="{00000000-0005-0000-0000-0000539B0000}"/>
    <cellStyle name="Output 2 7 2 2 2 12 3" xfId="39955" xr:uid="{00000000-0005-0000-0000-0000549B0000}"/>
    <cellStyle name="Output 2 7 2 2 2 12 4" xfId="39956" xr:uid="{00000000-0005-0000-0000-0000559B0000}"/>
    <cellStyle name="Output 2 7 2 2 2 12 5" xfId="39957" xr:uid="{00000000-0005-0000-0000-0000569B0000}"/>
    <cellStyle name="Output 2 7 2 2 2 13" xfId="39958" xr:uid="{00000000-0005-0000-0000-0000579B0000}"/>
    <cellStyle name="Output 2 7 2 2 2 13 2" xfId="39959" xr:uid="{00000000-0005-0000-0000-0000589B0000}"/>
    <cellStyle name="Output 2 7 2 2 2 13 3" xfId="39960" xr:uid="{00000000-0005-0000-0000-0000599B0000}"/>
    <cellStyle name="Output 2 7 2 2 2 13 4" xfId="39961" xr:uid="{00000000-0005-0000-0000-00005A9B0000}"/>
    <cellStyle name="Output 2 7 2 2 2 13 5" xfId="39962" xr:uid="{00000000-0005-0000-0000-00005B9B0000}"/>
    <cellStyle name="Output 2 7 2 2 2 14" xfId="39963" xr:uid="{00000000-0005-0000-0000-00005C9B0000}"/>
    <cellStyle name="Output 2 7 2 2 2 14 2" xfId="39964" xr:uid="{00000000-0005-0000-0000-00005D9B0000}"/>
    <cellStyle name="Output 2 7 2 2 2 14 3" xfId="39965" xr:uid="{00000000-0005-0000-0000-00005E9B0000}"/>
    <cellStyle name="Output 2 7 2 2 2 14 4" xfId="39966" xr:uid="{00000000-0005-0000-0000-00005F9B0000}"/>
    <cellStyle name="Output 2 7 2 2 2 14 5" xfId="39967" xr:uid="{00000000-0005-0000-0000-0000609B0000}"/>
    <cellStyle name="Output 2 7 2 2 2 15" xfId="39968" xr:uid="{00000000-0005-0000-0000-0000619B0000}"/>
    <cellStyle name="Output 2 7 2 2 2 15 2" xfId="39969" xr:uid="{00000000-0005-0000-0000-0000629B0000}"/>
    <cellStyle name="Output 2 7 2 2 2 15 3" xfId="39970" xr:uid="{00000000-0005-0000-0000-0000639B0000}"/>
    <cellStyle name="Output 2 7 2 2 2 15 4" xfId="39971" xr:uid="{00000000-0005-0000-0000-0000649B0000}"/>
    <cellStyle name="Output 2 7 2 2 2 15 5" xfId="39972" xr:uid="{00000000-0005-0000-0000-0000659B0000}"/>
    <cellStyle name="Output 2 7 2 2 2 16" xfId="39973" xr:uid="{00000000-0005-0000-0000-0000669B0000}"/>
    <cellStyle name="Output 2 7 2 2 2 16 2" xfId="39974" xr:uid="{00000000-0005-0000-0000-0000679B0000}"/>
    <cellStyle name="Output 2 7 2 2 2 16 3" xfId="39975" xr:uid="{00000000-0005-0000-0000-0000689B0000}"/>
    <cellStyle name="Output 2 7 2 2 2 16 4" xfId="39976" xr:uid="{00000000-0005-0000-0000-0000699B0000}"/>
    <cellStyle name="Output 2 7 2 2 2 16 5" xfId="39977" xr:uid="{00000000-0005-0000-0000-00006A9B0000}"/>
    <cellStyle name="Output 2 7 2 2 2 17" xfId="39978" xr:uid="{00000000-0005-0000-0000-00006B9B0000}"/>
    <cellStyle name="Output 2 7 2 2 2 17 2" xfId="39979" xr:uid="{00000000-0005-0000-0000-00006C9B0000}"/>
    <cellStyle name="Output 2 7 2 2 2 17 3" xfId="39980" xr:uid="{00000000-0005-0000-0000-00006D9B0000}"/>
    <cellStyle name="Output 2 7 2 2 2 17 4" xfId="39981" xr:uid="{00000000-0005-0000-0000-00006E9B0000}"/>
    <cellStyle name="Output 2 7 2 2 2 17 5" xfId="39982" xr:uid="{00000000-0005-0000-0000-00006F9B0000}"/>
    <cellStyle name="Output 2 7 2 2 2 18" xfId="39983" xr:uid="{00000000-0005-0000-0000-0000709B0000}"/>
    <cellStyle name="Output 2 7 2 2 2 18 2" xfId="39984" xr:uid="{00000000-0005-0000-0000-0000719B0000}"/>
    <cellStyle name="Output 2 7 2 2 2 18 3" xfId="39985" xr:uid="{00000000-0005-0000-0000-0000729B0000}"/>
    <cellStyle name="Output 2 7 2 2 2 18 4" xfId="39986" xr:uid="{00000000-0005-0000-0000-0000739B0000}"/>
    <cellStyle name="Output 2 7 2 2 2 18 5" xfId="39987" xr:uid="{00000000-0005-0000-0000-0000749B0000}"/>
    <cellStyle name="Output 2 7 2 2 2 19" xfId="39988" xr:uid="{00000000-0005-0000-0000-0000759B0000}"/>
    <cellStyle name="Output 2 7 2 2 2 2" xfId="39989" xr:uid="{00000000-0005-0000-0000-0000769B0000}"/>
    <cellStyle name="Output 2 7 2 2 2 2 2" xfId="39990" xr:uid="{00000000-0005-0000-0000-0000779B0000}"/>
    <cellStyle name="Output 2 7 2 2 2 2 2 2" xfId="39991" xr:uid="{00000000-0005-0000-0000-0000789B0000}"/>
    <cellStyle name="Output 2 7 2 2 2 2 2 3" xfId="39992" xr:uid="{00000000-0005-0000-0000-0000799B0000}"/>
    <cellStyle name="Output 2 7 2 2 2 2 2 4" xfId="39993" xr:uid="{00000000-0005-0000-0000-00007A9B0000}"/>
    <cellStyle name="Output 2 7 2 2 2 2 2 5" xfId="39994" xr:uid="{00000000-0005-0000-0000-00007B9B0000}"/>
    <cellStyle name="Output 2 7 2 2 2 2 2 6" xfId="39995" xr:uid="{00000000-0005-0000-0000-00007C9B0000}"/>
    <cellStyle name="Output 2 7 2 2 2 2 2 7" xfId="39996" xr:uid="{00000000-0005-0000-0000-00007D9B0000}"/>
    <cellStyle name="Output 2 7 2 2 2 2 3" xfId="39997" xr:uid="{00000000-0005-0000-0000-00007E9B0000}"/>
    <cellStyle name="Output 2 7 2 2 2 2 4" xfId="39998" xr:uid="{00000000-0005-0000-0000-00007F9B0000}"/>
    <cellStyle name="Output 2 7 2 2 2 2 5" xfId="39999" xr:uid="{00000000-0005-0000-0000-0000809B0000}"/>
    <cellStyle name="Output 2 7 2 2 2 3" xfId="40000" xr:uid="{00000000-0005-0000-0000-0000819B0000}"/>
    <cellStyle name="Output 2 7 2 2 2 3 2" xfId="40001" xr:uid="{00000000-0005-0000-0000-0000829B0000}"/>
    <cellStyle name="Output 2 7 2 2 2 3 2 2" xfId="40002" xr:uid="{00000000-0005-0000-0000-0000839B0000}"/>
    <cellStyle name="Output 2 7 2 2 2 3 2 3" xfId="40003" xr:uid="{00000000-0005-0000-0000-0000849B0000}"/>
    <cellStyle name="Output 2 7 2 2 2 3 2 4" xfId="40004" xr:uid="{00000000-0005-0000-0000-0000859B0000}"/>
    <cellStyle name="Output 2 7 2 2 2 3 2 5" xfId="40005" xr:uid="{00000000-0005-0000-0000-0000869B0000}"/>
    <cellStyle name="Output 2 7 2 2 2 3 2 6" xfId="40006" xr:uid="{00000000-0005-0000-0000-0000879B0000}"/>
    <cellStyle name="Output 2 7 2 2 2 3 2 7" xfId="40007" xr:uid="{00000000-0005-0000-0000-0000889B0000}"/>
    <cellStyle name="Output 2 7 2 2 2 3 3" xfId="40008" xr:uid="{00000000-0005-0000-0000-0000899B0000}"/>
    <cellStyle name="Output 2 7 2 2 2 3 4" xfId="40009" xr:uid="{00000000-0005-0000-0000-00008A9B0000}"/>
    <cellStyle name="Output 2 7 2 2 2 3 5" xfId="40010" xr:uid="{00000000-0005-0000-0000-00008B9B0000}"/>
    <cellStyle name="Output 2 7 2 2 2 4" xfId="40011" xr:uid="{00000000-0005-0000-0000-00008C9B0000}"/>
    <cellStyle name="Output 2 7 2 2 2 4 2" xfId="40012" xr:uid="{00000000-0005-0000-0000-00008D9B0000}"/>
    <cellStyle name="Output 2 7 2 2 2 4 2 2" xfId="40013" xr:uid="{00000000-0005-0000-0000-00008E9B0000}"/>
    <cellStyle name="Output 2 7 2 2 2 4 2 3" xfId="40014" xr:uid="{00000000-0005-0000-0000-00008F9B0000}"/>
    <cellStyle name="Output 2 7 2 2 2 4 2 4" xfId="40015" xr:uid="{00000000-0005-0000-0000-0000909B0000}"/>
    <cellStyle name="Output 2 7 2 2 2 4 2 5" xfId="40016" xr:uid="{00000000-0005-0000-0000-0000919B0000}"/>
    <cellStyle name="Output 2 7 2 2 2 4 2 6" xfId="40017" xr:uid="{00000000-0005-0000-0000-0000929B0000}"/>
    <cellStyle name="Output 2 7 2 2 2 4 2 7" xfId="40018" xr:uid="{00000000-0005-0000-0000-0000939B0000}"/>
    <cellStyle name="Output 2 7 2 2 2 4 3" xfId="40019" xr:uid="{00000000-0005-0000-0000-0000949B0000}"/>
    <cellStyle name="Output 2 7 2 2 2 4 4" xfId="40020" xr:uid="{00000000-0005-0000-0000-0000959B0000}"/>
    <cellStyle name="Output 2 7 2 2 2 4 5" xfId="40021" xr:uid="{00000000-0005-0000-0000-0000969B0000}"/>
    <cellStyle name="Output 2 7 2 2 2 5" xfId="40022" xr:uid="{00000000-0005-0000-0000-0000979B0000}"/>
    <cellStyle name="Output 2 7 2 2 2 5 2" xfId="40023" xr:uid="{00000000-0005-0000-0000-0000989B0000}"/>
    <cellStyle name="Output 2 7 2 2 2 5 3" xfId="40024" xr:uid="{00000000-0005-0000-0000-0000999B0000}"/>
    <cellStyle name="Output 2 7 2 2 2 5 4" xfId="40025" xr:uid="{00000000-0005-0000-0000-00009A9B0000}"/>
    <cellStyle name="Output 2 7 2 2 2 5 5" xfId="40026" xr:uid="{00000000-0005-0000-0000-00009B9B0000}"/>
    <cellStyle name="Output 2 7 2 2 2 5 6" xfId="40027" xr:uid="{00000000-0005-0000-0000-00009C9B0000}"/>
    <cellStyle name="Output 2 7 2 2 2 5 7" xfId="40028" xr:uid="{00000000-0005-0000-0000-00009D9B0000}"/>
    <cellStyle name="Output 2 7 2 2 2 5 8" xfId="40029" xr:uid="{00000000-0005-0000-0000-00009E9B0000}"/>
    <cellStyle name="Output 2 7 2 2 2 6" xfId="40030" xr:uid="{00000000-0005-0000-0000-00009F9B0000}"/>
    <cellStyle name="Output 2 7 2 2 2 6 2" xfId="40031" xr:uid="{00000000-0005-0000-0000-0000A09B0000}"/>
    <cellStyle name="Output 2 7 2 2 2 6 3" xfId="40032" xr:uid="{00000000-0005-0000-0000-0000A19B0000}"/>
    <cellStyle name="Output 2 7 2 2 2 6 4" xfId="40033" xr:uid="{00000000-0005-0000-0000-0000A29B0000}"/>
    <cellStyle name="Output 2 7 2 2 2 6 5" xfId="40034" xr:uid="{00000000-0005-0000-0000-0000A39B0000}"/>
    <cellStyle name="Output 2 7 2 2 2 6 6" xfId="40035" xr:uid="{00000000-0005-0000-0000-0000A49B0000}"/>
    <cellStyle name="Output 2 7 2 2 2 6 7" xfId="40036" xr:uid="{00000000-0005-0000-0000-0000A59B0000}"/>
    <cellStyle name="Output 2 7 2 2 2 7" xfId="40037" xr:uid="{00000000-0005-0000-0000-0000A69B0000}"/>
    <cellStyle name="Output 2 7 2 2 2 7 2" xfId="40038" xr:uid="{00000000-0005-0000-0000-0000A79B0000}"/>
    <cellStyle name="Output 2 7 2 2 2 7 3" xfId="40039" xr:uid="{00000000-0005-0000-0000-0000A89B0000}"/>
    <cellStyle name="Output 2 7 2 2 2 7 4" xfId="40040" xr:uid="{00000000-0005-0000-0000-0000A99B0000}"/>
    <cellStyle name="Output 2 7 2 2 2 7 5" xfId="40041" xr:uid="{00000000-0005-0000-0000-0000AA9B0000}"/>
    <cellStyle name="Output 2 7 2 2 2 8" xfId="40042" xr:uid="{00000000-0005-0000-0000-0000AB9B0000}"/>
    <cellStyle name="Output 2 7 2 2 2 8 2" xfId="40043" xr:uid="{00000000-0005-0000-0000-0000AC9B0000}"/>
    <cellStyle name="Output 2 7 2 2 2 8 3" xfId="40044" xr:uid="{00000000-0005-0000-0000-0000AD9B0000}"/>
    <cellStyle name="Output 2 7 2 2 2 8 4" xfId="40045" xr:uid="{00000000-0005-0000-0000-0000AE9B0000}"/>
    <cellStyle name="Output 2 7 2 2 2 8 5" xfId="40046" xr:uid="{00000000-0005-0000-0000-0000AF9B0000}"/>
    <cellStyle name="Output 2 7 2 2 2 9" xfId="40047" xr:uid="{00000000-0005-0000-0000-0000B09B0000}"/>
    <cellStyle name="Output 2 7 2 2 2 9 2" xfId="40048" xr:uid="{00000000-0005-0000-0000-0000B19B0000}"/>
    <cellStyle name="Output 2 7 2 2 2 9 3" xfId="40049" xr:uid="{00000000-0005-0000-0000-0000B29B0000}"/>
    <cellStyle name="Output 2 7 2 2 2 9 4" xfId="40050" xr:uid="{00000000-0005-0000-0000-0000B39B0000}"/>
    <cellStyle name="Output 2 7 2 2 2 9 5" xfId="40051" xr:uid="{00000000-0005-0000-0000-0000B49B0000}"/>
    <cellStyle name="Output 2 7 2 2 3" xfId="40052" xr:uid="{00000000-0005-0000-0000-0000B59B0000}"/>
    <cellStyle name="Output 2 7 2 2 3 10" xfId="40053" xr:uid="{00000000-0005-0000-0000-0000B69B0000}"/>
    <cellStyle name="Output 2 7 2 2 3 2" xfId="40054" xr:uid="{00000000-0005-0000-0000-0000B79B0000}"/>
    <cellStyle name="Output 2 7 2 2 3 2 2" xfId="40055" xr:uid="{00000000-0005-0000-0000-0000B89B0000}"/>
    <cellStyle name="Output 2 7 2 2 3 2 2 2" xfId="40056" xr:uid="{00000000-0005-0000-0000-0000B99B0000}"/>
    <cellStyle name="Output 2 7 2 2 3 2 2 3" xfId="40057" xr:uid="{00000000-0005-0000-0000-0000BA9B0000}"/>
    <cellStyle name="Output 2 7 2 2 3 2 2 4" xfId="40058" xr:uid="{00000000-0005-0000-0000-0000BB9B0000}"/>
    <cellStyle name="Output 2 7 2 2 3 2 2 5" xfId="40059" xr:uid="{00000000-0005-0000-0000-0000BC9B0000}"/>
    <cellStyle name="Output 2 7 2 2 3 2 2 6" xfId="40060" xr:uid="{00000000-0005-0000-0000-0000BD9B0000}"/>
    <cellStyle name="Output 2 7 2 2 3 2 2 7" xfId="40061" xr:uid="{00000000-0005-0000-0000-0000BE9B0000}"/>
    <cellStyle name="Output 2 7 2 2 3 2 3" xfId="40062" xr:uid="{00000000-0005-0000-0000-0000BF9B0000}"/>
    <cellStyle name="Output 2 7 2 2 3 2 4" xfId="40063" xr:uid="{00000000-0005-0000-0000-0000C09B0000}"/>
    <cellStyle name="Output 2 7 2 2 3 3" xfId="40064" xr:uid="{00000000-0005-0000-0000-0000C19B0000}"/>
    <cellStyle name="Output 2 7 2 2 3 3 2" xfId="40065" xr:uid="{00000000-0005-0000-0000-0000C29B0000}"/>
    <cellStyle name="Output 2 7 2 2 3 3 2 2" xfId="40066" xr:uid="{00000000-0005-0000-0000-0000C39B0000}"/>
    <cellStyle name="Output 2 7 2 2 3 3 2 3" xfId="40067" xr:uid="{00000000-0005-0000-0000-0000C49B0000}"/>
    <cellStyle name="Output 2 7 2 2 3 3 2 4" xfId="40068" xr:uid="{00000000-0005-0000-0000-0000C59B0000}"/>
    <cellStyle name="Output 2 7 2 2 3 3 2 5" xfId="40069" xr:uid="{00000000-0005-0000-0000-0000C69B0000}"/>
    <cellStyle name="Output 2 7 2 2 3 3 2 6" xfId="40070" xr:uid="{00000000-0005-0000-0000-0000C79B0000}"/>
    <cellStyle name="Output 2 7 2 2 3 3 2 7" xfId="40071" xr:uid="{00000000-0005-0000-0000-0000C89B0000}"/>
    <cellStyle name="Output 2 7 2 2 3 3 3" xfId="40072" xr:uid="{00000000-0005-0000-0000-0000C99B0000}"/>
    <cellStyle name="Output 2 7 2 2 3 3 4" xfId="40073" xr:uid="{00000000-0005-0000-0000-0000CA9B0000}"/>
    <cellStyle name="Output 2 7 2 2 3 4" xfId="40074" xr:uid="{00000000-0005-0000-0000-0000CB9B0000}"/>
    <cellStyle name="Output 2 7 2 2 3 4 2" xfId="40075" xr:uid="{00000000-0005-0000-0000-0000CC9B0000}"/>
    <cellStyle name="Output 2 7 2 2 3 4 2 2" xfId="40076" xr:uid="{00000000-0005-0000-0000-0000CD9B0000}"/>
    <cellStyle name="Output 2 7 2 2 3 4 2 3" xfId="40077" xr:uid="{00000000-0005-0000-0000-0000CE9B0000}"/>
    <cellStyle name="Output 2 7 2 2 3 4 2 4" xfId="40078" xr:uid="{00000000-0005-0000-0000-0000CF9B0000}"/>
    <cellStyle name="Output 2 7 2 2 3 4 2 5" xfId="40079" xr:uid="{00000000-0005-0000-0000-0000D09B0000}"/>
    <cellStyle name="Output 2 7 2 2 3 4 2 6" xfId="40080" xr:uid="{00000000-0005-0000-0000-0000D19B0000}"/>
    <cellStyle name="Output 2 7 2 2 3 4 2 7" xfId="40081" xr:uid="{00000000-0005-0000-0000-0000D29B0000}"/>
    <cellStyle name="Output 2 7 2 2 3 4 3" xfId="40082" xr:uid="{00000000-0005-0000-0000-0000D39B0000}"/>
    <cellStyle name="Output 2 7 2 2 3 4 4" xfId="40083" xr:uid="{00000000-0005-0000-0000-0000D49B0000}"/>
    <cellStyle name="Output 2 7 2 2 3 5" xfId="40084" xr:uid="{00000000-0005-0000-0000-0000D59B0000}"/>
    <cellStyle name="Output 2 7 2 2 3 5 2" xfId="40085" xr:uid="{00000000-0005-0000-0000-0000D69B0000}"/>
    <cellStyle name="Output 2 7 2 2 3 5 3" xfId="40086" xr:uid="{00000000-0005-0000-0000-0000D79B0000}"/>
    <cellStyle name="Output 2 7 2 2 3 5 4" xfId="40087" xr:uid="{00000000-0005-0000-0000-0000D89B0000}"/>
    <cellStyle name="Output 2 7 2 2 3 5 5" xfId="40088" xr:uid="{00000000-0005-0000-0000-0000D99B0000}"/>
    <cellStyle name="Output 2 7 2 2 3 5 6" xfId="40089" xr:uid="{00000000-0005-0000-0000-0000DA9B0000}"/>
    <cellStyle name="Output 2 7 2 2 3 5 7" xfId="40090" xr:uid="{00000000-0005-0000-0000-0000DB9B0000}"/>
    <cellStyle name="Output 2 7 2 2 3 5 8" xfId="40091" xr:uid="{00000000-0005-0000-0000-0000DC9B0000}"/>
    <cellStyle name="Output 2 7 2 2 3 6" xfId="40092" xr:uid="{00000000-0005-0000-0000-0000DD9B0000}"/>
    <cellStyle name="Output 2 7 2 2 3 6 2" xfId="40093" xr:uid="{00000000-0005-0000-0000-0000DE9B0000}"/>
    <cellStyle name="Output 2 7 2 2 3 6 3" xfId="40094" xr:uid="{00000000-0005-0000-0000-0000DF9B0000}"/>
    <cellStyle name="Output 2 7 2 2 3 6 4" xfId="40095" xr:uid="{00000000-0005-0000-0000-0000E09B0000}"/>
    <cellStyle name="Output 2 7 2 2 3 6 5" xfId="40096" xr:uid="{00000000-0005-0000-0000-0000E19B0000}"/>
    <cellStyle name="Output 2 7 2 2 3 6 6" xfId="40097" xr:uid="{00000000-0005-0000-0000-0000E29B0000}"/>
    <cellStyle name="Output 2 7 2 2 3 6 7" xfId="40098" xr:uid="{00000000-0005-0000-0000-0000E39B0000}"/>
    <cellStyle name="Output 2 7 2 2 3 7" xfId="40099" xr:uid="{00000000-0005-0000-0000-0000E49B0000}"/>
    <cellStyle name="Output 2 7 2 2 3 8" xfId="40100" xr:uid="{00000000-0005-0000-0000-0000E59B0000}"/>
    <cellStyle name="Output 2 7 2 2 3 9" xfId="40101" xr:uid="{00000000-0005-0000-0000-0000E69B0000}"/>
    <cellStyle name="Output 2 7 2 2 4" xfId="40102" xr:uid="{00000000-0005-0000-0000-0000E79B0000}"/>
    <cellStyle name="Output 2 7 2 2 4 2" xfId="40103" xr:uid="{00000000-0005-0000-0000-0000E89B0000}"/>
    <cellStyle name="Output 2 7 2 2 4 2 2" xfId="40104" xr:uid="{00000000-0005-0000-0000-0000E99B0000}"/>
    <cellStyle name="Output 2 7 2 2 4 2 3" xfId="40105" xr:uid="{00000000-0005-0000-0000-0000EA9B0000}"/>
    <cellStyle name="Output 2 7 2 2 4 2 4" xfId="40106" xr:uid="{00000000-0005-0000-0000-0000EB9B0000}"/>
    <cellStyle name="Output 2 7 2 2 4 2 5" xfId="40107" xr:uid="{00000000-0005-0000-0000-0000EC9B0000}"/>
    <cellStyle name="Output 2 7 2 2 4 2 6" xfId="40108" xr:uid="{00000000-0005-0000-0000-0000ED9B0000}"/>
    <cellStyle name="Output 2 7 2 2 4 2 7" xfId="40109" xr:uid="{00000000-0005-0000-0000-0000EE9B0000}"/>
    <cellStyle name="Output 2 7 2 2 4 3" xfId="40110" xr:uid="{00000000-0005-0000-0000-0000EF9B0000}"/>
    <cellStyle name="Output 2 7 2 2 4 4" xfId="40111" xr:uid="{00000000-0005-0000-0000-0000F09B0000}"/>
    <cellStyle name="Output 2 7 2 2 4 5" xfId="40112" xr:uid="{00000000-0005-0000-0000-0000F19B0000}"/>
    <cellStyle name="Output 2 7 2 2 5" xfId="40113" xr:uid="{00000000-0005-0000-0000-0000F29B0000}"/>
    <cellStyle name="Output 2 7 2 2 5 2" xfId="40114" xr:uid="{00000000-0005-0000-0000-0000F39B0000}"/>
    <cellStyle name="Output 2 7 2 2 5 2 2" xfId="40115" xr:uid="{00000000-0005-0000-0000-0000F49B0000}"/>
    <cellStyle name="Output 2 7 2 2 5 2 3" xfId="40116" xr:uid="{00000000-0005-0000-0000-0000F59B0000}"/>
    <cellStyle name="Output 2 7 2 2 5 2 4" xfId="40117" xr:uid="{00000000-0005-0000-0000-0000F69B0000}"/>
    <cellStyle name="Output 2 7 2 2 5 2 5" xfId="40118" xr:uid="{00000000-0005-0000-0000-0000F79B0000}"/>
    <cellStyle name="Output 2 7 2 2 5 2 6" xfId="40119" xr:uid="{00000000-0005-0000-0000-0000F89B0000}"/>
    <cellStyle name="Output 2 7 2 2 5 2 7" xfId="40120" xr:uid="{00000000-0005-0000-0000-0000F99B0000}"/>
    <cellStyle name="Output 2 7 2 2 5 3" xfId="40121" xr:uid="{00000000-0005-0000-0000-0000FA9B0000}"/>
    <cellStyle name="Output 2 7 2 2 5 4" xfId="40122" xr:uid="{00000000-0005-0000-0000-0000FB9B0000}"/>
    <cellStyle name="Output 2 7 2 2 5 5" xfId="40123" xr:uid="{00000000-0005-0000-0000-0000FC9B0000}"/>
    <cellStyle name="Output 2 7 2 2 6" xfId="40124" xr:uid="{00000000-0005-0000-0000-0000FD9B0000}"/>
    <cellStyle name="Output 2 7 2 2 6 2" xfId="40125" xr:uid="{00000000-0005-0000-0000-0000FE9B0000}"/>
    <cellStyle name="Output 2 7 2 2 6 2 2" xfId="40126" xr:uid="{00000000-0005-0000-0000-0000FF9B0000}"/>
    <cellStyle name="Output 2 7 2 2 6 2 3" xfId="40127" xr:uid="{00000000-0005-0000-0000-0000009C0000}"/>
    <cellStyle name="Output 2 7 2 2 6 2 4" xfId="40128" xr:uid="{00000000-0005-0000-0000-0000019C0000}"/>
    <cellStyle name="Output 2 7 2 2 6 2 5" xfId="40129" xr:uid="{00000000-0005-0000-0000-0000029C0000}"/>
    <cellStyle name="Output 2 7 2 2 6 2 6" xfId="40130" xr:uid="{00000000-0005-0000-0000-0000039C0000}"/>
    <cellStyle name="Output 2 7 2 2 6 2 7" xfId="40131" xr:uid="{00000000-0005-0000-0000-0000049C0000}"/>
    <cellStyle name="Output 2 7 2 2 6 3" xfId="40132" xr:uid="{00000000-0005-0000-0000-0000059C0000}"/>
    <cellStyle name="Output 2 7 2 2 6 4" xfId="40133" xr:uid="{00000000-0005-0000-0000-0000069C0000}"/>
    <cellStyle name="Output 2 7 2 2 6 5" xfId="40134" xr:uid="{00000000-0005-0000-0000-0000079C0000}"/>
    <cellStyle name="Output 2 7 2 2 7" xfId="40135" xr:uid="{00000000-0005-0000-0000-0000089C0000}"/>
    <cellStyle name="Output 2 7 2 2 7 2" xfId="40136" xr:uid="{00000000-0005-0000-0000-0000099C0000}"/>
    <cellStyle name="Output 2 7 2 2 7 2 2" xfId="40137" xr:uid="{00000000-0005-0000-0000-00000A9C0000}"/>
    <cellStyle name="Output 2 7 2 2 7 2 3" xfId="40138" xr:uid="{00000000-0005-0000-0000-00000B9C0000}"/>
    <cellStyle name="Output 2 7 2 2 7 2 4" xfId="40139" xr:uid="{00000000-0005-0000-0000-00000C9C0000}"/>
    <cellStyle name="Output 2 7 2 2 7 2 5" xfId="40140" xr:uid="{00000000-0005-0000-0000-00000D9C0000}"/>
    <cellStyle name="Output 2 7 2 2 7 2 6" xfId="40141" xr:uid="{00000000-0005-0000-0000-00000E9C0000}"/>
    <cellStyle name="Output 2 7 2 2 7 2 7" xfId="40142" xr:uid="{00000000-0005-0000-0000-00000F9C0000}"/>
    <cellStyle name="Output 2 7 2 2 7 3" xfId="40143" xr:uid="{00000000-0005-0000-0000-0000109C0000}"/>
    <cellStyle name="Output 2 7 2 2 7 4" xfId="40144" xr:uid="{00000000-0005-0000-0000-0000119C0000}"/>
    <cellStyle name="Output 2 7 2 2 7 5" xfId="40145" xr:uid="{00000000-0005-0000-0000-0000129C0000}"/>
    <cellStyle name="Output 2 7 2 2 8" xfId="40146" xr:uid="{00000000-0005-0000-0000-0000139C0000}"/>
    <cellStyle name="Output 2 7 2 2 8 2" xfId="40147" xr:uid="{00000000-0005-0000-0000-0000149C0000}"/>
    <cellStyle name="Output 2 7 2 2 8 3" xfId="40148" xr:uid="{00000000-0005-0000-0000-0000159C0000}"/>
    <cellStyle name="Output 2 7 2 2 8 4" xfId="40149" xr:uid="{00000000-0005-0000-0000-0000169C0000}"/>
    <cellStyle name="Output 2 7 2 2 8 5" xfId="40150" xr:uid="{00000000-0005-0000-0000-0000179C0000}"/>
    <cellStyle name="Output 2 7 2 2 8 6" xfId="40151" xr:uid="{00000000-0005-0000-0000-0000189C0000}"/>
    <cellStyle name="Output 2 7 2 2 8 7" xfId="40152" xr:uid="{00000000-0005-0000-0000-0000199C0000}"/>
    <cellStyle name="Output 2 7 2 2 8 8" xfId="40153" xr:uid="{00000000-0005-0000-0000-00001A9C0000}"/>
    <cellStyle name="Output 2 7 2 2 9" xfId="40154" xr:uid="{00000000-0005-0000-0000-00001B9C0000}"/>
    <cellStyle name="Output 2 7 2 2 9 2" xfId="40155" xr:uid="{00000000-0005-0000-0000-00001C9C0000}"/>
    <cellStyle name="Output 2 7 2 2 9 3" xfId="40156" xr:uid="{00000000-0005-0000-0000-00001D9C0000}"/>
    <cellStyle name="Output 2 7 2 2 9 4" xfId="40157" xr:uid="{00000000-0005-0000-0000-00001E9C0000}"/>
    <cellStyle name="Output 2 7 2 2 9 5" xfId="40158" xr:uid="{00000000-0005-0000-0000-00001F9C0000}"/>
    <cellStyle name="Output 2 7 2 2 9 6" xfId="40159" xr:uid="{00000000-0005-0000-0000-0000209C0000}"/>
    <cellStyle name="Output 2 7 2 2 9 7" xfId="40160" xr:uid="{00000000-0005-0000-0000-0000219C0000}"/>
    <cellStyle name="Output 2 7 2 3" xfId="40161" xr:uid="{00000000-0005-0000-0000-0000229C0000}"/>
    <cellStyle name="Output 2 7 2 3 10" xfId="40162" xr:uid="{00000000-0005-0000-0000-0000239C0000}"/>
    <cellStyle name="Output 2 7 2 3 10 2" xfId="40163" xr:uid="{00000000-0005-0000-0000-0000249C0000}"/>
    <cellStyle name="Output 2 7 2 3 10 3" xfId="40164" xr:uid="{00000000-0005-0000-0000-0000259C0000}"/>
    <cellStyle name="Output 2 7 2 3 10 4" xfId="40165" xr:uid="{00000000-0005-0000-0000-0000269C0000}"/>
    <cellStyle name="Output 2 7 2 3 10 5" xfId="40166" xr:uid="{00000000-0005-0000-0000-0000279C0000}"/>
    <cellStyle name="Output 2 7 2 3 11" xfId="40167" xr:uid="{00000000-0005-0000-0000-0000289C0000}"/>
    <cellStyle name="Output 2 7 2 3 11 2" xfId="40168" xr:uid="{00000000-0005-0000-0000-0000299C0000}"/>
    <cellStyle name="Output 2 7 2 3 11 3" xfId="40169" xr:uid="{00000000-0005-0000-0000-00002A9C0000}"/>
    <cellStyle name="Output 2 7 2 3 11 4" xfId="40170" xr:uid="{00000000-0005-0000-0000-00002B9C0000}"/>
    <cellStyle name="Output 2 7 2 3 11 5" xfId="40171" xr:uid="{00000000-0005-0000-0000-00002C9C0000}"/>
    <cellStyle name="Output 2 7 2 3 12" xfId="40172" xr:uid="{00000000-0005-0000-0000-00002D9C0000}"/>
    <cellStyle name="Output 2 7 2 3 12 2" xfId="40173" xr:uid="{00000000-0005-0000-0000-00002E9C0000}"/>
    <cellStyle name="Output 2 7 2 3 12 3" xfId="40174" xr:uid="{00000000-0005-0000-0000-00002F9C0000}"/>
    <cellStyle name="Output 2 7 2 3 12 4" xfId="40175" xr:uid="{00000000-0005-0000-0000-0000309C0000}"/>
    <cellStyle name="Output 2 7 2 3 12 5" xfId="40176" xr:uid="{00000000-0005-0000-0000-0000319C0000}"/>
    <cellStyle name="Output 2 7 2 3 13" xfId="40177" xr:uid="{00000000-0005-0000-0000-0000329C0000}"/>
    <cellStyle name="Output 2 7 2 3 13 2" xfId="40178" xr:uid="{00000000-0005-0000-0000-0000339C0000}"/>
    <cellStyle name="Output 2 7 2 3 13 3" xfId="40179" xr:uid="{00000000-0005-0000-0000-0000349C0000}"/>
    <cellStyle name="Output 2 7 2 3 13 4" xfId="40180" xr:uid="{00000000-0005-0000-0000-0000359C0000}"/>
    <cellStyle name="Output 2 7 2 3 13 5" xfId="40181" xr:uid="{00000000-0005-0000-0000-0000369C0000}"/>
    <cellStyle name="Output 2 7 2 3 14" xfId="40182" xr:uid="{00000000-0005-0000-0000-0000379C0000}"/>
    <cellStyle name="Output 2 7 2 3 14 2" xfId="40183" xr:uid="{00000000-0005-0000-0000-0000389C0000}"/>
    <cellStyle name="Output 2 7 2 3 14 3" xfId="40184" xr:uid="{00000000-0005-0000-0000-0000399C0000}"/>
    <cellStyle name="Output 2 7 2 3 14 4" xfId="40185" xr:uid="{00000000-0005-0000-0000-00003A9C0000}"/>
    <cellStyle name="Output 2 7 2 3 14 5" xfId="40186" xr:uid="{00000000-0005-0000-0000-00003B9C0000}"/>
    <cellStyle name="Output 2 7 2 3 15" xfId="40187" xr:uid="{00000000-0005-0000-0000-00003C9C0000}"/>
    <cellStyle name="Output 2 7 2 3 15 2" xfId="40188" xr:uid="{00000000-0005-0000-0000-00003D9C0000}"/>
    <cellStyle name="Output 2 7 2 3 15 3" xfId="40189" xr:uid="{00000000-0005-0000-0000-00003E9C0000}"/>
    <cellStyle name="Output 2 7 2 3 15 4" xfId="40190" xr:uid="{00000000-0005-0000-0000-00003F9C0000}"/>
    <cellStyle name="Output 2 7 2 3 15 5" xfId="40191" xr:uid="{00000000-0005-0000-0000-0000409C0000}"/>
    <cellStyle name="Output 2 7 2 3 16" xfId="40192" xr:uid="{00000000-0005-0000-0000-0000419C0000}"/>
    <cellStyle name="Output 2 7 2 3 16 2" xfId="40193" xr:uid="{00000000-0005-0000-0000-0000429C0000}"/>
    <cellStyle name="Output 2 7 2 3 16 3" xfId="40194" xr:uid="{00000000-0005-0000-0000-0000439C0000}"/>
    <cellStyle name="Output 2 7 2 3 16 4" xfId="40195" xr:uid="{00000000-0005-0000-0000-0000449C0000}"/>
    <cellStyle name="Output 2 7 2 3 16 5" xfId="40196" xr:uid="{00000000-0005-0000-0000-0000459C0000}"/>
    <cellStyle name="Output 2 7 2 3 17" xfId="40197" xr:uid="{00000000-0005-0000-0000-0000469C0000}"/>
    <cellStyle name="Output 2 7 2 3 17 2" xfId="40198" xr:uid="{00000000-0005-0000-0000-0000479C0000}"/>
    <cellStyle name="Output 2 7 2 3 17 3" xfId="40199" xr:uid="{00000000-0005-0000-0000-0000489C0000}"/>
    <cellStyle name="Output 2 7 2 3 17 4" xfId="40200" xr:uid="{00000000-0005-0000-0000-0000499C0000}"/>
    <cellStyle name="Output 2 7 2 3 17 5" xfId="40201" xr:uid="{00000000-0005-0000-0000-00004A9C0000}"/>
    <cellStyle name="Output 2 7 2 3 18" xfId="40202" xr:uid="{00000000-0005-0000-0000-00004B9C0000}"/>
    <cellStyle name="Output 2 7 2 3 18 2" xfId="40203" xr:uid="{00000000-0005-0000-0000-00004C9C0000}"/>
    <cellStyle name="Output 2 7 2 3 18 3" xfId="40204" xr:uid="{00000000-0005-0000-0000-00004D9C0000}"/>
    <cellStyle name="Output 2 7 2 3 18 4" xfId="40205" xr:uid="{00000000-0005-0000-0000-00004E9C0000}"/>
    <cellStyle name="Output 2 7 2 3 18 5" xfId="40206" xr:uid="{00000000-0005-0000-0000-00004F9C0000}"/>
    <cellStyle name="Output 2 7 2 3 19" xfId="40207" xr:uid="{00000000-0005-0000-0000-0000509C0000}"/>
    <cellStyle name="Output 2 7 2 3 2" xfId="40208" xr:uid="{00000000-0005-0000-0000-0000519C0000}"/>
    <cellStyle name="Output 2 7 2 3 2 10" xfId="40209" xr:uid="{00000000-0005-0000-0000-0000529C0000}"/>
    <cellStyle name="Output 2 7 2 3 2 10 2" xfId="40210" xr:uid="{00000000-0005-0000-0000-0000539C0000}"/>
    <cellStyle name="Output 2 7 2 3 2 10 3" xfId="40211" xr:uid="{00000000-0005-0000-0000-0000549C0000}"/>
    <cellStyle name="Output 2 7 2 3 2 10 4" xfId="40212" xr:uid="{00000000-0005-0000-0000-0000559C0000}"/>
    <cellStyle name="Output 2 7 2 3 2 10 5" xfId="40213" xr:uid="{00000000-0005-0000-0000-0000569C0000}"/>
    <cellStyle name="Output 2 7 2 3 2 11" xfId="40214" xr:uid="{00000000-0005-0000-0000-0000579C0000}"/>
    <cellStyle name="Output 2 7 2 3 2 11 2" xfId="40215" xr:uid="{00000000-0005-0000-0000-0000589C0000}"/>
    <cellStyle name="Output 2 7 2 3 2 11 3" xfId="40216" xr:uid="{00000000-0005-0000-0000-0000599C0000}"/>
    <cellStyle name="Output 2 7 2 3 2 11 4" xfId="40217" xr:uid="{00000000-0005-0000-0000-00005A9C0000}"/>
    <cellStyle name="Output 2 7 2 3 2 11 5" xfId="40218" xr:uid="{00000000-0005-0000-0000-00005B9C0000}"/>
    <cellStyle name="Output 2 7 2 3 2 12" xfId="40219" xr:uid="{00000000-0005-0000-0000-00005C9C0000}"/>
    <cellStyle name="Output 2 7 2 3 2 12 2" xfId="40220" xr:uid="{00000000-0005-0000-0000-00005D9C0000}"/>
    <cellStyle name="Output 2 7 2 3 2 12 3" xfId="40221" xr:uid="{00000000-0005-0000-0000-00005E9C0000}"/>
    <cellStyle name="Output 2 7 2 3 2 12 4" xfId="40222" xr:uid="{00000000-0005-0000-0000-00005F9C0000}"/>
    <cellStyle name="Output 2 7 2 3 2 12 5" xfId="40223" xr:uid="{00000000-0005-0000-0000-0000609C0000}"/>
    <cellStyle name="Output 2 7 2 3 2 13" xfId="40224" xr:uid="{00000000-0005-0000-0000-0000619C0000}"/>
    <cellStyle name="Output 2 7 2 3 2 13 2" xfId="40225" xr:uid="{00000000-0005-0000-0000-0000629C0000}"/>
    <cellStyle name="Output 2 7 2 3 2 13 3" xfId="40226" xr:uid="{00000000-0005-0000-0000-0000639C0000}"/>
    <cellStyle name="Output 2 7 2 3 2 13 4" xfId="40227" xr:uid="{00000000-0005-0000-0000-0000649C0000}"/>
    <cellStyle name="Output 2 7 2 3 2 13 5" xfId="40228" xr:uid="{00000000-0005-0000-0000-0000659C0000}"/>
    <cellStyle name="Output 2 7 2 3 2 14" xfId="40229" xr:uid="{00000000-0005-0000-0000-0000669C0000}"/>
    <cellStyle name="Output 2 7 2 3 2 14 2" xfId="40230" xr:uid="{00000000-0005-0000-0000-0000679C0000}"/>
    <cellStyle name="Output 2 7 2 3 2 14 3" xfId="40231" xr:uid="{00000000-0005-0000-0000-0000689C0000}"/>
    <cellStyle name="Output 2 7 2 3 2 14 4" xfId="40232" xr:uid="{00000000-0005-0000-0000-0000699C0000}"/>
    <cellStyle name="Output 2 7 2 3 2 14 5" xfId="40233" xr:uid="{00000000-0005-0000-0000-00006A9C0000}"/>
    <cellStyle name="Output 2 7 2 3 2 15" xfId="40234" xr:uid="{00000000-0005-0000-0000-00006B9C0000}"/>
    <cellStyle name="Output 2 7 2 3 2 15 2" xfId="40235" xr:uid="{00000000-0005-0000-0000-00006C9C0000}"/>
    <cellStyle name="Output 2 7 2 3 2 15 3" xfId="40236" xr:uid="{00000000-0005-0000-0000-00006D9C0000}"/>
    <cellStyle name="Output 2 7 2 3 2 15 4" xfId="40237" xr:uid="{00000000-0005-0000-0000-00006E9C0000}"/>
    <cellStyle name="Output 2 7 2 3 2 15 5" xfId="40238" xr:uid="{00000000-0005-0000-0000-00006F9C0000}"/>
    <cellStyle name="Output 2 7 2 3 2 16" xfId="40239" xr:uid="{00000000-0005-0000-0000-0000709C0000}"/>
    <cellStyle name="Output 2 7 2 3 2 16 2" xfId="40240" xr:uid="{00000000-0005-0000-0000-0000719C0000}"/>
    <cellStyle name="Output 2 7 2 3 2 16 3" xfId="40241" xr:uid="{00000000-0005-0000-0000-0000729C0000}"/>
    <cellStyle name="Output 2 7 2 3 2 16 4" xfId="40242" xr:uid="{00000000-0005-0000-0000-0000739C0000}"/>
    <cellStyle name="Output 2 7 2 3 2 16 5" xfId="40243" xr:uid="{00000000-0005-0000-0000-0000749C0000}"/>
    <cellStyle name="Output 2 7 2 3 2 17" xfId="40244" xr:uid="{00000000-0005-0000-0000-0000759C0000}"/>
    <cellStyle name="Output 2 7 2 3 2 17 2" xfId="40245" xr:uid="{00000000-0005-0000-0000-0000769C0000}"/>
    <cellStyle name="Output 2 7 2 3 2 17 3" xfId="40246" xr:uid="{00000000-0005-0000-0000-0000779C0000}"/>
    <cellStyle name="Output 2 7 2 3 2 17 4" xfId="40247" xr:uid="{00000000-0005-0000-0000-0000789C0000}"/>
    <cellStyle name="Output 2 7 2 3 2 17 5" xfId="40248" xr:uid="{00000000-0005-0000-0000-0000799C0000}"/>
    <cellStyle name="Output 2 7 2 3 2 18" xfId="40249" xr:uid="{00000000-0005-0000-0000-00007A9C0000}"/>
    <cellStyle name="Output 2 7 2 3 2 18 2" xfId="40250" xr:uid="{00000000-0005-0000-0000-00007B9C0000}"/>
    <cellStyle name="Output 2 7 2 3 2 18 3" xfId="40251" xr:uid="{00000000-0005-0000-0000-00007C9C0000}"/>
    <cellStyle name="Output 2 7 2 3 2 18 4" xfId="40252" xr:uid="{00000000-0005-0000-0000-00007D9C0000}"/>
    <cellStyle name="Output 2 7 2 3 2 18 5" xfId="40253" xr:uid="{00000000-0005-0000-0000-00007E9C0000}"/>
    <cellStyle name="Output 2 7 2 3 2 19" xfId="40254" xr:uid="{00000000-0005-0000-0000-00007F9C0000}"/>
    <cellStyle name="Output 2 7 2 3 2 2" xfId="40255" xr:uid="{00000000-0005-0000-0000-0000809C0000}"/>
    <cellStyle name="Output 2 7 2 3 2 2 2" xfId="40256" xr:uid="{00000000-0005-0000-0000-0000819C0000}"/>
    <cellStyle name="Output 2 7 2 3 2 2 2 2" xfId="40257" xr:uid="{00000000-0005-0000-0000-0000829C0000}"/>
    <cellStyle name="Output 2 7 2 3 2 2 2 3" xfId="40258" xr:uid="{00000000-0005-0000-0000-0000839C0000}"/>
    <cellStyle name="Output 2 7 2 3 2 2 2 4" xfId="40259" xr:uid="{00000000-0005-0000-0000-0000849C0000}"/>
    <cellStyle name="Output 2 7 2 3 2 2 2 5" xfId="40260" xr:uid="{00000000-0005-0000-0000-0000859C0000}"/>
    <cellStyle name="Output 2 7 2 3 2 2 2 6" xfId="40261" xr:uid="{00000000-0005-0000-0000-0000869C0000}"/>
    <cellStyle name="Output 2 7 2 3 2 2 2 7" xfId="40262" xr:uid="{00000000-0005-0000-0000-0000879C0000}"/>
    <cellStyle name="Output 2 7 2 3 2 2 3" xfId="40263" xr:uid="{00000000-0005-0000-0000-0000889C0000}"/>
    <cellStyle name="Output 2 7 2 3 2 2 4" xfId="40264" xr:uid="{00000000-0005-0000-0000-0000899C0000}"/>
    <cellStyle name="Output 2 7 2 3 2 2 5" xfId="40265" xr:uid="{00000000-0005-0000-0000-00008A9C0000}"/>
    <cellStyle name="Output 2 7 2 3 2 3" xfId="40266" xr:uid="{00000000-0005-0000-0000-00008B9C0000}"/>
    <cellStyle name="Output 2 7 2 3 2 3 2" xfId="40267" xr:uid="{00000000-0005-0000-0000-00008C9C0000}"/>
    <cellStyle name="Output 2 7 2 3 2 3 2 2" xfId="40268" xr:uid="{00000000-0005-0000-0000-00008D9C0000}"/>
    <cellStyle name="Output 2 7 2 3 2 3 2 3" xfId="40269" xr:uid="{00000000-0005-0000-0000-00008E9C0000}"/>
    <cellStyle name="Output 2 7 2 3 2 3 2 4" xfId="40270" xr:uid="{00000000-0005-0000-0000-00008F9C0000}"/>
    <cellStyle name="Output 2 7 2 3 2 3 2 5" xfId="40271" xr:uid="{00000000-0005-0000-0000-0000909C0000}"/>
    <cellStyle name="Output 2 7 2 3 2 3 2 6" xfId="40272" xr:uid="{00000000-0005-0000-0000-0000919C0000}"/>
    <cellStyle name="Output 2 7 2 3 2 3 2 7" xfId="40273" xr:uid="{00000000-0005-0000-0000-0000929C0000}"/>
    <cellStyle name="Output 2 7 2 3 2 3 3" xfId="40274" xr:uid="{00000000-0005-0000-0000-0000939C0000}"/>
    <cellStyle name="Output 2 7 2 3 2 3 4" xfId="40275" xr:uid="{00000000-0005-0000-0000-0000949C0000}"/>
    <cellStyle name="Output 2 7 2 3 2 3 5" xfId="40276" xr:uid="{00000000-0005-0000-0000-0000959C0000}"/>
    <cellStyle name="Output 2 7 2 3 2 4" xfId="40277" xr:uid="{00000000-0005-0000-0000-0000969C0000}"/>
    <cellStyle name="Output 2 7 2 3 2 4 2" xfId="40278" xr:uid="{00000000-0005-0000-0000-0000979C0000}"/>
    <cellStyle name="Output 2 7 2 3 2 4 2 2" xfId="40279" xr:uid="{00000000-0005-0000-0000-0000989C0000}"/>
    <cellStyle name="Output 2 7 2 3 2 4 2 3" xfId="40280" xr:uid="{00000000-0005-0000-0000-0000999C0000}"/>
    <cellStyle name="Output 2 7 2 3 2 4 2 4" xfId="40281" xr:uid="{00000000-0005-0000-0000-00009A9C0000}"/>
    <cellStyle name="Output 2 7 2 3 2 4 2 5" xfId="40282" xr:uid="{00000000-0005-0000-0000-00009B9C0000}"/>
    <cellStyle name="Output 2 7 2 3 2 4 2 6" xfId="40283" xr:uid="{00000000-0005-0000-0000-00009C9C0000}"/>
    <cellStyle name="Output 2 7 2 3 2 4 2 7" xfId="40284" xr:uid="{00000000-0005-0000-0000-00009D9C0000}"/>
    <cellStyle name="Output 2 7 2 3 2 4 3" xfId="40285" xr:uid="{00000000-0005-0000-0000-00009E9C0000}"/>
    <cellStyle name="Output 2 7 2 3 2 4 4" xfId="40286" xr:uid="{00000000-0005-0000-0000-00009F9C0000}"/>
    <cellStyle name="Output 2 7 2 3 2 4 5" xfId="40287" xr:uid="{00000000-0005-0000-0000-0000A09C0000}"/>
    <cellStyle name="Output 2 7 2 3 2 5" xfId="40288" xr:uid="{00000000-0005-0000-0000-0000A19C0000}"/>
    <cellStyle name="Output 2 7 2 3 2 5 2" xfId="40289" xr:uid="{00000000-0005-0000-0000-0000A29C0000}"/>
    <cellStyle name="Output 2 7 2 3 2 5 3" xfId="40290" xr:uid="{00000000-0005-0000-0000-0000A39C0000}"/>
    <cellStyle name="Output 2 7 2 3 2 5 4" xfId="40291" xr:uid="{00000000-0005-0000-0000-0000A49C0000}"/>
    <cellStyle name="Output 2 7 2 3 2 5 5" xfId="40292" xr:uid="{00000000-0005-0000-0000-0000A59C0000}"/>
    <cellStyle name="Output 2 7 2 3 2 5 6" xfId="40293" xr:uid="{00000000-0005-0000-0000-0000A69C0000}"/>
    <cellStyle name="Output 2 7 2 3 2 5 7" xfId="40294" xr:uid="{00000000-0005-0000-0000-0000A79C0000}"/>
    <cellStyle name="Output 2 7 2 3 2 5 8" xfId="40295" xr:uid="{00000000-0005-0000-0000-0000A89C0000}"/>
    <cellStyle name="Output 2 7 2 3 2 6" xfId="40296" xr:uid="{00000000-0005-0000-0000-0000A99C0000}"/>
    <cellStyle name="Output 2 7 2 3 2 6 2" xfId="40297" xr:uid="{00000000-0005-0000-0000-0000AA9C0000}"/>
    <cellStyle name="Output 2 7 2 3 2 6 3" xfId="40298" xr:uid="{00000000-0005-0000-0000-0000AB9C0000}"/>
    <cellStyle name="Output 2 7 2 3 2 6 4" xfId="40299" xr:uid="{00000000-0005-0000-0000-0000AC9C0000}"/>
    <cellStyle name="Output 2 7 2 3 2 6 5" xfId="40300" xr:uid="{00000000-0005-0000-0000-0000AD9C0000}"/>
    <cellStyle name="Output 2 7 2 3 2 6 6" xfId="40301" xr:uid="{00000000-0005-0000-0000-0000AE9C0000}"/>
    <cellStyle name="Output 2 7 2 3 2 6 7" xfId="40302" xr:uid="{00000000-0005-0000-0000-0000AF9C0000}"/>
    <cellStyle name="Output 2 7 2 3 2 7" xfId="40303" xr:uid="{00000000-0005-0000-0000-0000B09C0000}"/>
    <cellStyle name="Output 2 7 2 3 2 7 2" xfId="40304" xr:uid="{00000000-0005-0000-0000-0000B19C0000}"/>
    <cellStyle name="Output 2 7 2 3 2 7 3" xfId="40305" xr:uid="{00000000-0005-0000-0000-0000B29C0000}"/>
    <cellStyle name="Output 2 7 2 3 2 7 4" xfId="40306" xr:uid="{00000000-0005-0000-0000-0000B39C0000}"/>
    <cellStyle name="Output 2 7 2 3 2 7 5" xfId="40307" xr:uid="{00000000-0005-0000-0000-0000B49C0000}"/>
    <cellStyle name="Output 2 7 2 3 2 8" xfId="40308" xr:uid="{00000000-0005-0000-0000-0000B59C0000}"/>
    <cellStyle name="Output 2 7 2 3 2 8 2" xfId="40309" xr:uid="{00000000-0005-0000-0000-0000B69C0000}"/>
    <cellStyle name="Output 2 7 2 3 2 8 3" xfId="40310" xr:uid="{00000000-0005-0000-0000-0000B79C0000}"/>
    <cellStyle name="Output 2 7 2 3 2 8 4" xfId="40311" xr:uid="{00000000-0005-0000-0000-0000B89C0000}"/>
    <cellStyle name="Output 2 7 2 3 2 8 5" xfId="40312" xr:uid="{00000000-0005-0000-0000-0000B99C0000}"/>
    <cellStyle name="Output 2 7 2 3 2 9" xfId="40313" xr:uid="{00000000-0005-0000-0000-0000BA9C0000}"/>
    <cellStyle name="Output 2 7 2 3 2 9 2" xfId="40314" xr:uid="{00000000-0005-0000-0000-0000BB9C0000}"/>
    <cellStyle name="Output 2 7 2 3 2 9 3" xfId="40315" xr:uid="{00000000-0005-0000-0000-0000BC9C0000}"/>
    <cellStyle name="Output 2 7 2 3 2 9 4" xfId="40316" xr:uid="{00000000-0005-0000-0000-0000BD9C0000}"/>
    <cellStyle name="Output 2 7 2 3 2 9 5" xfId="40317" xr:uid="{00000000-0005-0000-0000-0000BE9C0000}"/>
    <cellStyle name="Output 2 7 2 3 3" xfId="40318" xr:uid="{00000000-0005-0000-0000-0000BF9C0000}"/>
    <cellStyle name="Output 2 7 2 3 3 10" xfId="40319" xr:uid="{00000000-0005-0000-0000-0000C09C0000}"/>
    <cellStyle name="Output 2 7 2 3 3 2" xfId="40320" xr:uid="{00000000-0005-0000-0000-0000C19C0000}"/>
    <cellStyle name="Output 2 7 2 3 3 2 2" xfId="40321" xr:uid="{00000000-0005-0000-0000-0000C29C0000}"/>
    <cellStyle name="Output 2 7 2 3 3 2 2 2" xfId="40322" xr:uid="{00000000-0005-0000-0000-0000C39C0000}"/>
    <cellStyle name="Output 2 7 2 3 3 2 2 3" xfId="40323" xr:uid="{00000000-0005-0000-0000-0000C49C0000}"/>
    <cellStyle name="Output 2 7 2 3 3 2 2 4" xfId="40324" xr:uid="{00000000-0005-0000-0000-0000C59C0000}"/>
    <cellStyle name="Output 2 7 2 3 3 2 2 5" xfId="40325" xr:uid="{00000000-0005-0000-0000-0000C69C0000}"/>
    <cellStyle name="Output 2 7 2 3 3 2 2 6" xfId="40326" xr:uid="{00000000-0005-0000-0000-0000C79C0000}"/>
    <cellStyle name="Output 2 7 2 3 3 2 2 7" xfId="40327" xr:uid="{00000000-0005-0000-0000-0000C89C0000}"/>
    <cellStyle name="Output 2 7 2 3 3 2 3" xfId="40328" xr:uid="{00000000-0005-0000-0000-0000C99C0000}"/>
    <cellStyle name="Output 2 7 2 3 3 2 4" xfId="40329" xr:uid="{00000000-0005-0000-0000-0000CA9C0000}"/>
    <cellStyle name="Output 2 7 2 3 3 3" xfId="40330" xr:uid="{00000000-0005-0000-0000-0000CB9C0000}"/>
    <cellStyle name="Output 2 7 2 3 3 3 2" xfId="40331" xr:uid="{00000000-0005-0000-0000-0000CC9C0000}"/>
    <cellStyle name="Output 2 7 2 3 3 3 2 2" xfId="40332" xr:uid="{00000000-0005-0000-0000-0000CD9C0000}"/>
    <cellStyle name="Output 2 7 2 3 3 3 2 3" xfId="40333" xr:uid="{00000000-0005-0000-0000-0000CE9C0000}"/>
    <cellStyle name="Output 2 7 2 3 3 3 2 4" xfId="40334" xr:uid="{00000000-0005-0000-0000-0000CF9C0000}"/>
    <cellStyle name="Output 2 7 2 3 3 3 2 5" xfId="40335" xr:uid="{00000000-0005-0000-0000-0000D09C0000}"/>
    <cellStyle name="Output 2 7 2 3 3 3 2 6" xfId="40336" xr:uid="{00000000-0005-0000-0000-0000D19C0000}"/>
    <cellStyle name="Output 2 7 2 3 3 3 2 7" xfId="40337" xr:uid="{00000000-0005-0000-0000-0000D29C0000}"/>
    <cellStyle name="Output 2 7 2 3 3 3 3" xfId="40338" xr:uid="{00000000-0005-0000-0000-0000D39C0000}"/>
    <cellStyle name="Output 2 7 2 3 3 3 4" xfId="40339" xr:uid="{00000000-0005-0000-0000-0000D49C0000}"/>
    <cellStyle name="Output 2 7 2 3 3 4" xfId="40340" xr:uid="{00000000-0005-0000-0000-0000D59C0000}"/>
    <cellStyle name="Output 2 7 2 3 3 4 2" xfId="40341" xr:uid="{00000000-0005-0000-0000-0000D69C0000}"/>
    <cellStyle name="Output 2 7 2 3 3 4 2 2" xfId="40342" xr:uid="{00000000-0005-0000-0000-0000D79C0000}"/>
    <cellStyle name="Output 2 7 2 3 3 4 2 3" xfId="40343" xr:uid="{00000000-0005-0000-0000-0000D89C0000}"/>
    <cellStyle name="Output 2 7 2 3 3 4 2 4" xfId="40344" xr:uid="{00000000-0005-0000-0000-0000D99C0000}"/>
    <cellStyle name="Output 2 7 2 3 3 4 2 5" xfId="40345" xr:uid="{00000000-0005-0000-0000-0000DA9C0000}"/>
    <cellStyle name="Output 2 7 2 3 3 4 2 6" xfId="40346" xr:uid="{00000000-0005-0000-0000-0000DB9C0000}"/>
    <cellStyle name="Output 2 7 2 3 3 4 2 7" xfId="40347" xr:uid="{00000000-0005-0000-0000-0000DC9C0000}"/>
    <cellStyle name="Output 2 7 2 3 3 4 3" xfId="40348" xr:uid="{00000000-0005-0000-0000-0000DD9C0000}"/>
    <cellStyle name="Output 2 7 2 3 3 4 4" xfId="40349" xr:uid="{00000000-0005-0000-0000-0000DE9C0000}"/>
    <cellStyle name="Output 2 7 2 3 3 5" xfId="40350" xr:uid="{00000000-0005-0000-0000-0000DF9C0000}"/>
    <cellStyle name="Output 2 7 2 3 3 5 2" xfId="40351" xr:uid="{00000000-0005-0000-0000-0000E09C0000}"/>
    <cellStyle name="Output 2 7 2 3 3 5 3" xfId="40352" xr:uid="{00000000-0005-0000-0000-0000E19C0000}"/>
    <cellStyle name="Output 2 7 2 3 3 5 4" xfId="40353" xr:uid="{00000000-0005-0000-0000-0000E29C0000}"/>
    <cellStyle name="Output 2 7 2 3 3 5 5" xfId="40354" xr:uid="{00000000-0005-0000-0000-0000E39C0000}"/>
    <cellStyle name="Output 2 7 2 3 3 5 6" xfId="40355" xr:uid="{00000000-0005-0000-0000-0000E49C0000}"/>
    <cellStyle name="Output 2 7 2 3 3 5 7" xfId="40356" xr:uid="{00000000-0005-0000-0000-0000E59C0000}"/>
    <cellStyle name="Output 2 7 2 3 3 5 8" xfId="40357" xr:uid="{00000000-0005-0000-0000-0000E69C0000}"/>
    <cellStyle name="Output 2 7 2 3 3 6" xfId="40358" xr:uid="{00000000-0005-0000-0000-0000E79C0000}"/>
    <cellStyle name="Output 2 7 2 3 3 6 2" xfId="40359" xr:uid="{00000000-0005-0000-0000-0000E89C0000}"/>
    <cellStyle name="Output 2 7 2 3 3 6 3" xfId="40360" xr:uid="{00000000-0005-0000-0000-0000E99C0000}"/>
    <cellStyle name="Output 2 7 2 3 3 6 4" xfId="40361" xr:uid="{00000000-0005-0000-0000-0000EA9C0000}"/>
    <cellStyle name="Output 2 7 2 3 3 6 5" xfId="40362" xr:uid="{00000000-0005-0000-0000-0000EB9C0000}"/>
    <cellStyle name="Output 2 7 2 3 3 6 6" xfId="40363" xr:uid="{00000000-0005-0000-0000-0000EC9C0000}"/>
    <cellStyle name="Output 2 7 2 3 3 6 7" xfId="40364" xr:uid="{00000000-0005-0000-0000-0000ED9C0000}"/>
    <cellStyle name="Output 2 7 2 3 3 7" xfId="40365" xr:uid="{00000000-0005-0000-0000-0000EE9C0000}"/>
    <cellStyle name="Output 2 7 2 3 3 8" xfId="40366" xr:uid="{00000000-0005-0000-0000-0000EF9C0000}"/>
    <cellStyle name="Output 2 7 2 3 3 9" xfId="40367" xr:uid="{00000000-0005-0000-0000-0000F09C0000}"/>
    <cellStyle name="Output 2 7 2 3 4" xfId="40368" xr:uid="{00000000-0005-0000-0000-0000F19C0000}"/>
    <cellStyle name="Output 2 7 2 3 4 2" xfId="40369" xr:uid="{00000000-0005-0000-0000-0000F29C0000}"/>
    <cellStyle name="Output 2 7 2 3 4 2 2" xfId="40370" xr:uid="{00000000-0005-0000-0000-0000F39C0000}"/>
    <cellStyle name="Output 2 7 2 3 4 2 3" xfId="40371" xr:uid="{00000000-0005-0000-0000-0000F49C0000}"/>
    <cellStyle name="Output 2 7 2 3 4 2 4" xfId="40372" xr:uid="{00000000-0005-0000-0000-0000F59C0000}"/>
    <cellStyle name="Output 2 7 2 3 4 2 5" xfId="40373" xr:uid="{00000000-0005-0000-0000-0000F69C0000}"/>
    <cellStyle name="Output 2 7 2 3 4 2 6" xfId="40374" xr:uid="{00000000-0005-0000-0000-0000F79C0000}"/>
    <cellStyle name="Output 2 7 2 3 4 2 7" xfId="40375" xr:uid="{00000000-0005-0000-0000-0000F89C0000}"/>
    <cellStyle name="Output 2 7 2 3 4 3" xfId="40376" xr:uid="{00000000-0005-0000-0000-0000F99C0000}"/>
    <cellStyle name="Output 2 7 2 3 4 4" xfId="40377" xr:uid="{00000000-0005-0000-0000-0000FA9C0000}"/>
    <cellStyle name="Output 2 7 2 3 4 5" xfId="40378" xr:uid="{00000000-0005-0000-0000-0000FB9C0000}"/>
    <cellStyle name="Output 2 7 2 3 5" xfId="40379" xr:uid="{00000000-0005-0000-0000-0000FC9C0000}"/>
    <cellStyle name="Output 2 7 2 3 5 2" xfId="40380" xr:uid="{00000000-0005-0000-0000-0000FD9C0000}"/>
    <cellStyle name="Output 2 7 2 3 5 2 2" xfId="40381" xr:uid="{00000000-0005-0000-0000-0000FE9C0000}"/>
    <cellStyle name="Output 2 7 2 3 5 2 3" xfId="40382" xr:uid="{00000000-0005-0000-0000-0000FF9C0000}"/>
    <cellStyle name="Output 2 7 2 3 5 2 4" xfId="40383" xr:uid="{00000000-0005-0000-0000-0000009D0000}"/>
    <cellStyle name="Output 2 7 2 3 5 2 5" xfId="40384" xr:uid="{00000000-0005-0000-0000-0000019D0000}"/>
    <cellStyle name="Output 2 7 2 3 5 2 6" xfId="40385" xr:uid="{00000000-0005-0000-0000-0000029D0000}"/>
    <cellStyle name="Output 2 7 2 3 5 2 7" xfId="40386" xr:uid="{00000000-0005-0000-0000-0000039D0000}"/>
    <cellStyle name="Output 2 7 2 3 5 3" xfId="40387" xr:uid="{00000000-0005-0000-0000-0000049D0000}"/>
    <cellStyle name="Output 2 7 2 3 5 4" xfId="40388" xr:uid="{00000000-0005-0000-0000-0000059D0000}"/>
    <cellStyle name="Output 2 7 2 3 5 5" xfId="40389" xr:uid="{00000000-0005-0000-0000-0000069D0000}"/>
    <cellStyle name="Output 2 7 2 3 6" xfId="40390" xr:uid="{00000000-0005-0000-0000-0000079D0000}"/>
    <cellStyle name="Output 2 7 2 3 6 2" xfId="40391" xr:uid="{00000000-0005-0000-0000-0000089D0000}"/>
    <cellStyle name="Output 2 7 2 3 6 2 2" xfId="40392" xr:uid="{00000000-0005-0000-0000-0000099D0000}"/>
    <cellStyle name="Output 2 7 2 3 6 2 3" xfId="40393" xr:uid="{00000000-0005-0000-0000-00000A9D0000}"/>
    <cellStyle name="Output 2 7 2 3 6 2 4" xfId="40394" xr:uid="{00000000-0005-0000-0000-00000B9D0000}"/>
    <cellStyle name="Output 2 7 2 3 6 2 5" xfId="40395" xr:uid="{00000000-0005-0000-0000-00000C9D0000}"/>
    <cellStyle name="Output 2 7 2 3 6 2 6" xfId="40396" xr:uid="{00000000-0005-0000-0000-00000D9D0000}"/>
    <cellStyle name="Output 2 7 2 3 6 2 7" xfId="40397" xr:uid="{00000000-0005-0000-0000-00000E9D0000}"/>
    <cellStyle name="Output 2 7 2 3 6 3" xfId="40398" xr:uid="{00000000-0005-0000-0000-00000F9D0000}"/>
    <cellStyle name="Output 2 7 2 3 6 4" xfId="40399" xr:uid="{00000000-0005-0000-0000-0000109D0000}"/>
    <cellStyle name="Output 2 7 2 3 6 5" xfId="40400" xr:uid="{00000000-0005-0000-0000-0000119D0000}"/>
    <cellStyle name="Output 2 7 2 3 7" xfId="40401" xr:uid="{00000000-0005-0000-0000-0000129D0000}"/>
    <cellStyle name="Output 2 7 2 3 7 2" xfId="40402" xr:uid="{00000000-0005-0000-0000-0000139D0000}"/>
    <cellStyle name="Output 2 7 2 3 7 2 2" xfId="40403" xr:uid="{00000000-0005-0000-0000-0000149D0000}"/>
    <cellStyle name="Output 2 7 2 3 7 2 3" xfId="40404" xr:uid="{00000000-0005-0000-0000-0000159D0000}"/>
    <cellStyle name="Output 2 7 2 3 7 2 4" xfId="40405" xr:uid="{00000000-0005-0000-0000-0000169D0000}"/>
    <cellStyle name="Output 2 7 2 3 7 2 5" xfId="40406" xr:uid="{00000000-0005-0000-0000-0000179D0000}"/>
    <cellStyle name="Output 2 7 2 3 7 2 6" xfId="40407" xr:uid="{00000000-0005-0000-0000-0000189D0000}"/>
    <cellStyle name="Output 2 7 2 3 7 2 7" xfId="40408" xr:uid="{00000000-0005-0000-0000-0000199D0000}"/>
    <cellStyle name="Output 2 7 2 3 7 3" xfId="40409" xr:uid="{00000000-0005-0000-0000-00001A9D0000}"/>
    <cellStyle name="Output 2 7 2 3 7 4" xfId="40410" xr:uid="{00000000-0005-0000-0000-00001B9D0000}"/>
    <cellStyle name="Output 2 7 2 3 7 5" xfId="40411" xr:uid="{00000000-0005-0000-0000-00001C9D0000}"/>
    <cellStyle name="Output 2 7 2 3 8" xfId="40412" xr:uid="{00000000-0005-0000-0000-00001D9D0000}"/>
    <cellStyle name="Output 2 7 2 3 8 2" xfId="40413" xr:uid="{00000000-0005-0000-0000-00001E9D0000}"/>
    <cellStyle name="Output 2 7 2 3 8 3" xfId="40414" xr:uid="{00000000-0005-0000-0000-00001F9D0000}"/>
    <cellStyle name="Output 2 7 2 3 8 4" xfId="40415" xr:uid="{00000000-0005-0000-0000-0000209D0000}"/>
    <cellStyle name="Output 2 7 2 3 8 5" xfId="40416" xr:uid="{00000000-0005-0000-0000-0000219D0000}"/>
    <cellStyle name="Output 2 7 2 3 8 6" xfId="40417" xr:uid="{00000000-0005-0000-0000-0000229D0000}"/>
    <cellStyle name="Output 2 7 2 3 8 7" xfId="40418" xr:uid="{00000000-0005-0000-0000-0000239D0000}"/>
    <cellStyle name="Output 2 7 2 3 8 8" xfId="40419" xr:uid="{00000000-0005-0000-0000-0000249D0000}"/>
    <cellStyle name="Output 2 7 2 3 9" xfId="40420" xr:uid="{00000000-0005-0000-0000-0000259D0000}"/>
    <cellStyle name="Output 2 7 2 3 9 2" xfId="40421" xr:uid="{00000000-0005-0000-0000-0000269D0000}"/>
    <cellStyle name="Output 2 7 2 3 9 3" xfId="40422" xr:uid="{00000000-0005-0000-0000-0000279D0000}"/>
    <cellStyle name="Output 2 7 2 3 9 4" xfId="40423" xr:uid="{00000000-0005-0000-0000-0000289D0000}"/>
    <cellStyle name="Output 2 7 2 3 9 5" xfId="40424" xr:uid="{00000000-0005-0000-0000-0000299D0000}"/>
    <cellStyle name="Output 2 7 2 3 9 6" xfId="40425" xr:uid="{00000000-0005-0000-0000-00002A9D0000}"/>
    <cellStyle name="Output 2 7 2 3 9 7" xfId="40426" xr:uid="{00000000-0005-0000-0000-00002B9D0000}"/>
    <cellStyle name="Output 2 7 2 4" xfId="40427" xr:uid="{00000000-0005-0000-0000-00002C9D0000}"/>
    <cellStyle name="Output 2 7 2 4 10" xfId="40428" xr:uid="{00000000-0005-0000-0000-00002D9D0000}"/>
    <cellStyle name="Output 2 7 2 4 10 2" xfId="40429" xr:uid="{00000000-0005-0000-0000-00002E9D0000}"/>
    <cellStyle name="Output 2 7 2 4 10 3" xfId="40430" xr:uid="{00000000-0005-0000-0000-00002F9D0000}"/>
    <cellStyle name="Output 2 7 2 4 10 4" xfId="40431" xr:uid="{00000000-0005-0000-0000-0000309D0000}"/>
    <cellStyle name="Output 2 7 2 4 10 5" xfId="40432" xr:uid="{00000000-0005-0000-0000-0000319D0000}"/>
    <cellStyle name="Output 2 7 2 4 11" xfId="40433" xr:uid="{00000000-0005-0000-0000-0000329D0000}"/>
    <cellStyle name="Output 2 7 2 4 11 2" xfId="40434" xr:uid="{00000000-0005-0000-0000-0000339D0000}"/>
    <cellStyle name="Output 2 7 2 4 11 3" xfId="40435" xr:uid="{00000000-0005-0000-0000-0000349D0000}"/>
    <cellStyle name="Output 2 7 2 4 11 4" xfId="40436" xr:uid="{00000000-0005-0000-0000-0000359D0000}"/>
    <cellStyle name="Output 2 7 2 4 11 5" xfId="40437" xr:uid="{00000000-0005-0000-0000-0000369D0000}"/>
    <cellStyle name="Output 2 7 2 4 12" xfId="40438" xr:uid="{00000000-0005-0000-0000-0000379D0000}"/>
    <cellStyle name="Output 2 7 2 4 12 2" xfId="40439" xr:uid="{00000000-0005-0000-0000-0000389D0000}"/>
    <cellStyle name="Output 2 7 2 4 12 3" xfId="40440" xr:uid="{00000000-0005-0000-0000-0000399D0000}"/>
    <cellStyle name="Output 2 7 2 4 12 4" xfId="40441" xr:uid="{00000000-0005-0000-0000-00003A9D0000}"/>
    <cellStyle name="Output 2 7 2 4 12 5" xfId="40442" xr:uid="{00000000-0005-0000-0000-00003B9D0000}"/>
    <cellStyle name="Output 2 7 2 4 13" xfId="40443" xr:uid="{00000000-0005-0000-0000-00003C9D0000}"/>
    <cellStyle name="Output 2 7 2 4 13 2" xfId="40444" xr:uid="{00000000-0005-0000-0000-00003D9D0000}"/>
    <cellStyle name="Output 2 7 2 4 13 3" xfId="40445" xr:uid="{00000000-0005-0000-0000-00003E9D0000}"/>
    <cellStyle name="Output 2 7 2 4 13 4" xfId="40446" xr:uid="{00000000-0005-0000-0000-00003F9D0000}"/>
    <cellStyle name="Output 2 7 2 4 13 5" xfId="40447" xr:uid="{00000000-0005-0000-0000-0000409D0000}"/>
    <cellStyle name="Output 2 7 2 4 14" xfId="40448" xr:uid="{00000000-0005-0000-0000-0000419D0000}"/>
    <cellStyle name="Output 2 7 2 4 14 2" xfId="40449" xr:uid="{00000000-0005-0000-0000-0000429D0000}"/>
    <cellStyle name="Output 2 7 2 4 14 3" xfId="40450" xr:uid="{00000000-0005-0000-0000-0000439D0000}"/>
    <cellStyle name="Output 2 7 2 4 14 4" xfId="40451" xr:uid="{00000000-0005-0000-0000-0000449D0000}"/>
    <cellStyle name="Output 2 7 2 4 14 5" xfId="40452" xr:uid="{00000000-0005-0000-0000-0000459D0000}"/>
    <cellStyle name="Output 2 7 2 4 15" xfId="40453" xr:uid="{00000000-0005-0000-0000-0000469D0000}"/>
    <cellStyle name="Output 2 7 2 4 15 2" xfId="40454" xr:uid="{00000000-0005-0000-0000-0000479D0000}"/>
    <cellStyle name="Output 2 7 2 4 15 3" xfId="40455" xr:uid="{00000000-0005-0000-0000-0000489D0000}"/>
    <cellStyle name="Output 2 7 2 4 15 4" xfId="40456" xr:uid="{00000000-0005-0000-0000-0000499D0000}"/>
    <cellStyle name="Output 2 7 2 4 15 5" xfId="40457" xr:uid="{00000000-0005-0000-0000-00004A9D0000}"/>
    <cellStyle name="Output 2 7 2 4 16" xfId="40458" xr:uid="{00000000-0005-0000-0000-00004B9D0000}"/>
    <cellStyle name="Output 2 7 2 4 16 2" xfId="40459" xr:uid="{00000000-0005-0000-0000-00004C9D0000}"/>
    <cellStyle name="Output 2 7 2 4 16 3" xfId="40460" xr:uid="{00000000-0005-0000-0000-00004D9D0000}"/>
    <cellStyle name="Output 2 7 2 4 16 4" xfId="40461" xr:uid="{00000000-0005-0000-0000-00004E9D0000}"/>
    <cellStyle name="Output 2 7 2 4 16 5" xfId="40462" xr:uid="{00000000-0005-0000-0000-00004F9D0000}"/>
    <cellStyle name="Output 2 7 2 4 17" xfId="40463" xr:uid="{00000000-0005-0000-0000-0000509D0000}"/>
    <cellStyle name="Output 2 7 2 4 17 2" xfId="40464" xr:uid="{00000000-0005-0000-0000-0000519D0000}"/>
    <cellStyle name="Output 2 7 2 4 17 3" xfId="40465" xr:uid="{00000000-0005-0000-0000-0000529D0000}"/>
    <cellStyle name="Output 2 7 2 4 17 4" xfId="40466" xr:uid="{00000000-0005-0000-0000-0000539D0000}"/>
    <cellStyle name="Output 2 7 2 4 17 5" xfId="40467" xr:uid="{00000000-0005-0000-0000-0000549D0000}"/>
    <cellStyle name="Output 2 7 2 4 18" xfId="40468" xr:uid="{00000000-0005-0000-0000-0000559D0000}"/>
    <cellStyle name="Output 2 7 2 4 18 2" xfId="40469" xr:uid="{00000000-0005-0000-0000-0000569D0000}"/>
    <cellStyle name="Output 2 7 2 4 18 3" xfId="40470" xr:uid="{00000000-0005-0000-0000-0000579D0000}"/>
    <cellStyle name="Output 2 7 2 4 18 4" xfId="40471" xr:uid="{00000000-0005-0000-0000-0000589D0000}"/>
    <cellStyle name="Output 2 7 2 4 18 5" xfId="40472" xr:uid="{00000000-0005-0000-0000-0000599D0000}"/>
    <cellStyle name="Output 2 7 2 4 19" xfId="40473" xr:uid="{00000000-0005-0000-0000-00005A9D0000}"/>
    <cellStyle name="Output 2 7 2 4 2" xfId="40474" xr:uid="{00000000-0005-0000-0000-00005B9D0000}"/>
    <cellStyle name="Output 2 7 2 4 2 2" xfId="40475" xr:uid="{00000000-0005-0000-0000-00005C9D0000}"/>
    <cellStyle name="Output 2 7 2 4 2 2 2" xfId="40476" xr:uid="{00000000-0005-0000-0000-00005D9D0000}"/>
    <cellStyle name="Output 2 7 2 4 2 2 3" xfId="40477" xr:uid="{00000000-0005-0000-0000-00005E9D0000}"/>
    <cellStyle name="Output 2 7 2 4 2 2 4" xfId="40478" xr:uid="{00000000-0005-0000-0000-00005F9D0000}"/>
    <cellStyle name="Output 2 7 2 4 2 2 5" xfId="40479" xr:uid="{00000000-0005-0000-0000-0000609D0000}"/>
    <cellStyle name="Output 2 7 2 4 2 2 6" xfId="40480" xr:uid="{00000000-0005-0000-0000-0000619D0000}"/>
    <cellStyle name="Output 2 7 2 4 2 2 7" xfId="40481" xr:uid="{00000000-0005-0000-0000-0000629D0000}"/>
    <cellStyle name="Output 2 7 2 4 2 3" xfId="40482" xr:uid="{00000000-0005-0000-0000-0000639D0000}"/>
    <cellStyle name="Output 2 7 2 4 2 4" xfId="40483" xr:uid="{00000000-0005-0000-0000-0000649D0000}"/>
    <cellStyle name="Output 2 7 2 4 2 5" xfId="40484" xr:uid="{00000000-0005-0000-0000-0000659D0000}"/>
    <cellStyle name="Output 2 7 2 4 3" xfId="40485" xr:uid="{00000000-0005-0000-0000-0000669D0000}"/>
    <cellStyle name="Output 2 7 2 4 3 2" xfId="40486" xr:uid="{00000000-0005-0000-0000-0000679D0000}"/>
    <cellStyle name="Output 2 7 2 4 3 2 2" xfId="40487" xr:uid="{00000000-0005-0000-0000-0000689D0000}"/>
    <cellStyle name="Output 2 7 2 4 3 2 3" xfId="40488" xr:uid="{00000000-0005-0000-0000-0000699D0000}"/>
    <cellStyle name="Output 2 7 2 4 3 2 4" xfId="40489" xr:uid="{00000000-0005-0000-0000-00006A9D0000}"/>
    <cellStyle name="Output 2 7 2 4 3 2 5" xfId="40490" xr:uid="{00000000-0005-0000-0000-00006B9D0000}"/>
    <cellStyle name="Output 2 7 2 4 3 2 6" xfId="40491" xr:uid="{00000000-0005-0000-0000-00006C9D0000}"/>
    <cellStyle name="Output 2 7 2 4 3 2 7" xfId="40492" xr:uid="{00000000-0005-0000-0000-00006D9D0000}"/>
    <cellStyle name="Output 2 7 2 4 3 3" xfId="40493" xr:uid="{00000000-0005-0000-0000-00006E9D0000}"/>
    <cellStyle name="Output 2 7 2 4 3 4" xfId="40494" xr:uid="{00000000-0005-0000-0000-00006F9D0000}"/>
    <cellStyle name="Output 2 7 2 4 3 5" xfId="40495" xr:uid="{00000000-0005-0000-0000-0000709D0000}"/>
    <cellStyle name="Output 2 7 2 4 4" xfId="40496" xr:uid="{00000000-0005-0000-0000-0000719D0000}"/>
    <cellStyle name="Output 2 7 2 4 4 2" xfId="40497" xr:uid="{00000000-0005-0000-0000-0000729D0000}"/>
    <cellStyle name="Output 2 7 2 4 4 2 2" xfId="40498" xr:uid="{00000000-0005-0000-0000-0000739D0000}"/>
    <cellStyle name="Output 2 7 2 4 4 2 3" xfId="40499" xr:uid="{00000000-0005-0000-0000-0000749D0000}"/>
    <cellStyle name="Output 2 7 2 4 4 2 4" xfId="40500" xr:uid="{00000000-0005-0000-0000-0000759D0000}"/>
    <cellStyle name="Output 2 7 2 4 4 2 5" xfId="40501" xr:uid="{00000000-0005-0000-0000-0000769D0000}"/>
    <cellStyle name="Output 2 7 2 4 4 2 6" xfId="40502" xr:uid="{00000000-0005-0000-0000-0000779D0000}"/>
    <cellStyle name="Output 2 7 2 4 4 2 7" xfId="40503" xr:uid="{00000000-0005-0000-0000-0000789D0000}"/>
    <cellStyle name="Output 2 7 2 4 4 3" xfId="40504" xr:uid="{00000000-0005-0000-0000-0000799D0000}"/>
    <cellStyle name="Output 2 7 2 4 4 4" xfId="40505" xr:uid="{00000000-0005-0000-0000-00007A9D0000}"/>
    <cellStyle name="Output 2 7 2 4 4 5" xfId="40506" xr:uid="{00000000-0005-0000-0000-00007B9D0000}"/>
    <cellStyle name="Output 2 7 2 4 5" xfId="40507" xr:uid="{00000000-0005-0000-0000-00007C9D0000}"/>
    <cellStyle name="Output 2 7 2 4 5 2" xfId="40508" xr:uid="{00000000-0005-0000-0000-00007D9D0000}"/>
    <cellStyle name="Output 2 7 2 4 5 3" xfId="40509" xr:uid="{00000000-0005-0000-0000-00007E9D0000}"/>
    <cellStyle name="Output 2 7 2 4 5 4" xfId="40510" xr:uid="{00000000-0005-0000-0000-00007F9D0000}"/>
    <cellStyle name="Output 2 7 2 4 5 5" xfId="40511" xr:uid="{00000000-0005-0000-0000-0000809D0000}"/>
    <cellStyle name="Output 2 7 2 4 5 6" xfId="40512" xr:uid="{00000000-0005-0000-0000-0000819D0000}"/>
    <cellStyle name="Output 2 7 2 4 5 7" xfId="40513" xr:uid="{00000000-0005-0000-0000-0000829D0000}"/>
    <cellStyle name="Output 2 7 2 4 5 8" xfId="40514" xr:uid="{00000000-0005-0000-0000-0000839D0000}"/>
    <cellStyle name="Output 2 7 2 4 6" xfId="40515" xr:uid="{00000000-0005-0000-0000-0000849D0000}"/>
    <cellStyle name="Output 2 7 2 4 6 2" xfId="40516" xr:uid="{00000000-0005-0000-0000-0000859D0000}"/>
    <cellStyle name="Output 2 7 2 4 6 3" xfId="40517" xr:uid="{00000000-0005-0000-0000-0000869D0000}"/>
    <cellStyle name="Output 2 7 2 4 6 4" xfId="40518" xr:uid="{00000000-0005-0000-0000-0000879D0000}"/>
    <cellStyle name="Output 2 7 2 4 6 5" xfId="40519" xr:uid="{00000000-0005-0000-0000-0000889D0000}"/>
    <cellStyle name="Output 2 7 2 4 6 6" xfId="40520" xr:uid="{00000000-0005-0000-0000-0000899D0000}"/>
    <cellStyle name="Output 2 7 2 4 6 7" xfId="40521" xr:uid="{00000000-0005-0000-0000-00008A9D0000}"/>
    <cellStyle name="Output 2 7 2 4 7" xfId="40522" xr:uid="{00000000-0005-0000-0000-00008B9D0000}"/>
    <cellStyle name="Output 2 7 2 4 7 2" xfId="40523" xr:uid="{00000000-0005-0000-0000-00008C9D0000}"/>
    <cellStyle name="Output 2 7 2 4 7 3" xfId="40524" xr:uid="{00000000-0005-0000-0000-00008D9D0000}"/>
    <cellStyle name="Output 2 7 2 4 7 4" xfId="40525" xr:uid="{00000000-0005-0000-0000-00008E9D0000}"/>
    <cellStyle name="Output 2 7 2 4 7 5" xfId="40526" xr:uid="{00000000-0005-0000-0000-00008F9D0000}"/>
    <cellStyle name="Output 2 7 2 4 8" xfId="40527" xr:uid="{00000000-0005-0000-0000-0000909D0000}"/>
    <cellStyle name="Output 2 7 2 4 8 2" xfId="40528" xr:uid="{00000000-0005-0000-0000-0000919D0000}"/>
    <cellStyle name="Output 2 7 2 4 8 3" xfId="40529" xr:uid="{00000000-0005-0000-0000-0000929D0000}"/>
    <cellStyle name="Output 2 7 2 4 8 4" xfId="40530" xr:uid="{00000000-0005-0000-0000-0000939D0000}"/>
    <cellStyle name="Output 2 7 2 4 8 5" xfId="40531" xr:uid="{00000000-0005-0000-0000-0000949D0000}"/>
    <cellStyle name="Output 2 7 2 4 9" xfId="40532" xr:uid="{00000000-0005-0000-0000-0000959D0000}"/>
    <cellStyle name="Output 2 7 2 4 9 2" xfId="40533" xr:uid="{00000000-0005-0000-0000-0000969D0000}"/>
    <cellStyle name="Output 2 7 2 4 9 3" xfId="40534" xr:uid="{00000000-0005-0000-0000-0000979D0000}"/>
    <cellStyle name="Output 2 7 2 4 9 4" xfId="40535" xr:uid="{00000000-0005-0000-0000-0000989D0000}"/>
    <cellStyle name="Output 2 7 2 4 9 5" xfId="40536" xr:uid="{00000000-0005-0000-0000-0000999D0000}"/>
    <cellStyle name="Output 2 7 2 5" xfId="40537" xr:uid="{00000000-0005-0000-0000-00009A9D0000}"/>
    <cellStyle name="Output 2 7 2 5 10" xfId="40538" xr:uid="{00000000-0005-0000-0000-00009B9D0000}"/>
    <cellStyle name="Output 2 7 2 5 2" xfId="40539" xr:uid="{00000000-0005-0000-0000-00009C9D0000}"/>
    <cellStyle name="Output 2 7 2 5 2 2" xfId="40540" xr:uid="{00000000-0005-0000-0000-00009D9D0000}"/>
    <cellStyle name="Output 2 7 2 5 2 2 2" xfId="40541" xr:uid="{00000000-0005-0000-0000-00009E9D0000}"/>
    <cellStyle name="Output 2 7 2 5 2 2 3" xfId="40542" xr:uid="{00000000-0005-0000-0000-00009F9D0000}"/>
    <cellStyle name="Output 2 7 2 5 2 2 4" xfId="40543" xr:uid="{00000000-0005-0000-0000-0000A09D0000}"/>
    <cellStyle name="Output 2 7 2 5 2 2 5" xfId="40544" xr:uid="{00000000-0005-0000-0000-0000A19D0000}"/>
    <cellStyle name="Output 2 7 2 5 2 2 6" xfId="40545" xr:uid="{00000000-0005-0000-0000-0000A29D0000}"/>
    <cellStyle name="Output 2 7 2 5 2 2 7" xfId="40546" xr:uid="{00000000-0005-0000-0000-0000A39D0000}"/>
    <cellStyle name="Output 2 7 2 5 2 3" xfId="40547" xr:uid="{00000000-0005-0000-0000-0000A49D0000}"/>
    <cellStyle name="Output 2 7 2 5 2 4" xfId="40548" xr:uid="{00000000-0005-0000-0000-0000A59D0000}"/>
    <cellStyle name="Output 2 7 2 5 3" xfId="40549" xr:uid="{00000000-0005-0000-0000-0000A69D0000}"/>
    <cellStyle name="Output 2 7 2 5 3 2" xfId="40550" xr:uid="{00000000-0005-0000-0000-0000A79D0000}"/>
    <cellStyle name="Output 2 7 2 5 3 2 2" xfId="40551" xr:uid="{00000000-0005-0000-0000-0000A89D0000}"/>
    <cellStyle name="Output 2 7 2 5 3 2 3" xfId="40552" xr:uid="{00000000-0005-0000-0000-0000A99D0000}"/>
    <cellStyle name="Output 2 7 2 5 3 2 4" xfId="40553" xr:uid="{00000000-0005-0000-0000-0000AA9D0000}"/>
    <cellStyle name="Output 2 7 2 5 3 2 5" xfId="40554" xr:uid="{00000000-0005-0000-0000-0000AB9D0000}"/>
    <cellStyle name="Output 2 7 2 5 3 2 6" xfId="40555" xr:uid="{00000000-0005-0000-0000-0000AC9D0000}"/>
    <cellStyle name="Output 2 7 2 5 3 2 7" xfId="40556" xr:uid="{00000000-0005-0000-0000-0000AD9D0000}"/>
    <cellStyle name="Output 2 7 2 5 3 3" xfId="40557" xr:uid="{00000000-0005-0000-0000-0000AE9D0000}"/>
    <cellStyle name="Output 2 7 2 5 3 4" xfId="40558" xr:uid="{00000000-0005-0000-0000-0000AF9D0000}"/>
    <cellStyle name="Output 2 7 2 5 4" xfId="40559" xr:uid="{00000000-0005-0000-0000-0000B09D0000}"/>
    <cellStyle name="Output 2 7 2 5 4 2" xfId="40560" xr:uid="{00000000-0005-0000-0000-0000B19D0000}"/>
    <cellStyle name="Output 2 7 2 5 4 2 2" xfId="40561" xr:uid="{00000000-0005-0000-0000-0000B29D0000}"/>
    <cellStyle name="Output 2 7 2 5 4 2 3" xfId="40562" xr:uid="{00000000-0005-0000-0000-0000B39D0000}"/>
    <cellStyle name="Output 2 7 2 5 4 2 4" xfId="40563" xr:uid="{00000000-0005-0000-0000-0000B49D0000}"/>
    <cellStyle name="Output 2 7 2 5 4 2 5" xfId="40564" xr:uid="{00000000-0005-0000-0000-0000B59D0000}"/>
    <cellStyle name="Output 2 7 2 5 4 2 6" xfId="40565" xr:uid="{00000000-0005-0000-0000-0000B69D0000}"/>
    <cellStyle name="Output 2 7 2 5 4 2 7" xfId="40566" xr:uid="{00000000-0005-0000-0000-0000B79D0000}"/>
    <cellStyle name="Output 2 7 2 5 4 3" xfId="40567" xr:uid="{00000000-0005-0000-0000-0000B89D0000}"/>
    <cellStyle name="Output 2 7 2 5 4 4" xfId="40568" xr:uid="{00000000-0005-0000-0000-0000B99D0000}"/>
    <cellStyle name="Output 2 7 2 5 5" xfId="40569" xr:uid="{00000000-0005-0000-0000-0000BA9D0000}"/>
    <cellStyle name="Output 2 7 2 5 5 2" xfId="40570" xr:uid="{00000000-0005-0000-0000-0000BB9D0000}"/>
    <cellStyle name="Output 2 7 2 5 5 3" xfId="40571" xr:uid="{00000000-0005-0000-0000-0000BC9D0000}"/>
    <cellStyle name="Output 2 7 2 5 5 4" xfId="40572" xr:uid="{00000000-0005-0000-0000-0000BD9D0000}"/>
    <cellStyle name="Output 2 7 2 5 5 5" xfId="40573" xr:uid="{00000000-0005-0000-0000-0000BE9D0000}"/>
    <cellStyle name="Output 2 7 2 5 5 6" xfId="40574" xr:uid="{00000000-0005-0000-0000-0000BF9D0000}"/>
    <cellStyle name="Output 2 7 2 5 5 7" xfId="40575" xr:uid="{00000000-0005-0000-0000-0000C09D0000}"/>
    <cellStyle name="Output 2 7 2 5 5 8" xfId="40576" xr:uid="{00000000-0005-0000-0000-0000C19D0000}"/>
    <cellStyle name="Output 2 7 2 5 6" xfId="40577" xr:uid="{00000000-0005-0000-0000-0000C29D0000}"/>
    <cellStyle name="Output 2 7 2 5 6 2" xfId="40578" xr:uid="{00000000-0005-0000-0000-0000C39D0000}"/>
    <cellStyle name="Output 2 7 2 5 6 3" xfId="40579" xr:uid="{00000000-0005-0000-0000-0000C49D0000}"/>
    <cellStyle name="Output 2 7 2 5 6 4" xfId="40580" xr:uid="{00000000-0005-0000-0000-0000C59D0000}"/>
    <cellStyle name="Output 2 7 2 5 6 5" xfId="40581" xr:uid="{00000000-0005-0000-0000-0000C69D0000}"/>
    <cellStyle name="Output 2 7 2 5 6 6" xfId="40582" xr:uid="{00000000-0005-0000-0000-0000C79D0000}"/>
    <cellStyle name="Output 2 7 2 5 6 7" xfId="40583" xr:uid="{00000000-0005-0000-0000-0000C89D0000}"/>
    <cellStyle name="Output 2 7 2 5 7" xfId="40584" xr:uid="{00000000-0005-0000-0000-0000C99D0000}"/>
    <cellStyle name="Output 2 7 2 5 8" xfId="40585" xr:uid="{00000000-0005-0000-0000-0000CA9D0000}"/>
    <cellStyle name="Output 2 7 2 5 9" xfId="40586" xr:uid="{00000000-0005-0000-0000-0000CB9D0000}"/>
    <cellStyle name="Output 2 7 2 6" xfId="40587" xr:uid="{00000000-0005-0000-0000-0000CC9D0000}"/>
    <cellStyle name="Output 2 7 2 6 2" xfId="40588" xr:uid="{00000000-0005-0000-0000-0000CD9D0000}"/>
    <cellStyle name="Output 2 7 2 6 2 2" xfId="40589" xr:uid="{00000000-0005-0000-0000-0000CE9D0000}"/>
    <cellStyle name="Output 2 7 2 6 2 3" xfId="40590" xr:uid="{00000000-0005-0000-0000-0000CF9D0000}"/>
    <cellStyle name="Output 2 7 2 6 2 4" xfId="40591" xr:uid="{00000000-0005-0000-0000-0000D09D0000}"/>
    <cellStyle name="Output 2 7 2 6 2 5" xfId="40592" xr:uid="{00000000-0005-0000-0000-0000D19D0000}"/>
    <cellStyle name="Output 2 7 2 6 2 6" xfId="40593" xr:uid="{00000000-0005-0000-0000-0000D29D0000}"/>
    <cellStyle name="Output 2 7 2 6 2 7" xfId="40594" xr:uid="{00000000-0005-0000-0000-0000D39D0000}"/>
    <cellStyle name="Output 2 7 2 6 3" xfId="40595" xr:uid="{00000000-0005-0000-0000-0000D49D0000}"/>
    <cellStyle name="Output 2 7 2 6 4" xfId="40596" xr:uid="{00000000-0005-0000-0000-0000D59D0000}"/>
    <cellStyle name="Output 2 7 2 6 5" xfId="40597" xr:uid="{00000000-0005-0000-0000-0000D69D0000}"/>
    <cellStyle name="Output 2 7 2 7" xfId="40598" xr:uid="{00000000-0005-0000-0000-0000D79D0000}"/>
    <cellStyle name="Output 2 7 2 7 2" xfId="40599" xr:uid="{00000000-0005-0000-0000-0000D89D0000}"/>
    <cellStyle name="Output 2 7 2 7 2 2" xfId="40600" xr:uid="{00000000-0005-0000-0000-0000D99D0000}"/>
    <cellStyle name="Output 2 7 2 7 2 3" xfId="40601" xr:uid="{00000000-0005-0000-0000-0000DA9D0000}"/>
    <cellStyle name="Output 2 7 2 7 2 4" xfId="40602" xr:uid="{00000000-0005-0000-0000-0000DB9D0000}"/>
    <cellStyle name="Output 2 7 2 7 2 5" xfId="40603" xr:uid="{00000000-0005-0000-0000-0000DC9D0000}"/>
    <cellStyle name="Output 2 7 2 7 2 6" xfId="40604" xr:uid="{00000000-0005-0000-0000-0000DD9D0000}"/>
    <cellStyle name="Output 2 7 2 7 2 7" xfId="40605" xr:uid="{00000000-0005-0000-0000-0000DE9D0000}"/>
    <cellStyle name="Output 2 7 2 7 3" xfId="40606" xr:uid="{00000000-0005-0000-0000-0000DF9D0000}"/>
    <cellStyle name="Output 2 7 2 7 4" xfId="40607" xr:uid="{00000000-0005-0000-0000-0000E09D0000}"/>
    <cellStyle name="Output 2 7 2 7 5" xfId="40608" xr:uid="{00000000-0005-0000-0000-0000E19D0000}"/>
    <cellStyle name="Output 2 7 2 8" xfId="40609" xr:uid="{00000000-0005-0000-0000-0000E29D0000}"/>
    <cellStyle name="Output 2 7 2 8 2" xfId="40610" xr:uid="{00000000-0005-0000-0000-0000E39D0000}"/>
    <cellStyle name="Output 2 7 2 8 2 2" xfId="40611" xr:uid="{00000000-0005-0000-0000-0000E49D0000}"/>
    <cellStyle name="Output 2 7 2 8 2 3" xfId="40612" xr:uid="{00000000-0005-0000-0000-0000E59D0000}"/>
    <cellStyle name="Output 2 7 2 8 2 4" xfId="40613" xr:uid="{00000000-0005-0000-0000-0000E69D0000}"/>
    <cellStyle name="Output 2 7 2 8 2 5" xfId="40614" xr:uid="{00000000-0005-0000-0000-0000E79D0000}"/>
    <cellStyle name="Output 2 7 2 8 2 6" xfId="40615" xr:uid="{00000000-0005-0000-0000-0000E89D0000}"/>
    <cellStyle name="Output 2 7 2 8 2 7" xfId="40616" xr:uid="{00000000-0005-0000-0000-0000E99D0000}"/>
    <cellStyle name="Output 2 7 2 8 3" xfId="40617" xr:uid="{00000000-0005-0000-0000-0000EA9D0000}"/>
    <cellStyle name="Output 2 7 2 8 4" xfId="40618" xr:uid="{00000000-0005-0000-0000-0000EB9D0000}"/>
    <cellStyle name="Output 2 7 2 8 5" xfId="40619" xr:uid="{00000000-0005-0000-0000-0000EC9D0000}"/>
    <cellStyle name="Output 2 7 2 9" xfId="40620" xr:uid="{00000000-0005-0000-0000-0000ED9D0000}"/>
    <cellStyle name="Output 2 7 2 9 2" xfId="40621" xr:uid="{00000000-0005-0000-0000-0000EE9D0000}"/>
    <cellStyle name="Output 2 7 2 9 2 2" xfId="40622" xr:uid="{00000000-0005-0000-0000-0000EF9D0000}"/>
    <cellStyle name="Output 2 7 2 9 2 3" xfId="40623" xr:uid="{00000000-0005-0000-0000-0000F09D0000}"/>
    <cellStyle name="Output 2 7 2 9 2 4" xfId="40624" xr:uid="{00000000-0005-0000-0000-0000F19D0000}"/>
    <cellStyle name="Output 2 7 2 9 2 5" xfId="40625" xr:uid="{00000000-0005-0000-0000-0000F29D0000}"/>
    <cellStyle name="Output 2 7 2 9 2 6" xfId="40626" xr:uid="{00000000-0005-0000-0000-0000F39D0000}"/>
    <cellStyle name="Output 2 7 2 9 2 7" xfId="40627" xr:uid="{00000000-0005-0000-0000-0000F49D0000}"/>
    <cellStyle name="Output 2 7 2 9 3" xfId="40628" xr:uid="{00000000-0005-0000-0000-0000F59D0000}"/>
    <cellStyle name="Output 2 7 2 9 4" xfId="40629" xr:uid="{00000000-0005-0000-0000-0000F69D0000}"/>
    <cellStyle name="Output 2 7 2 9 5" xfId="40630" xr:uid="{00000000-0005-0000-0000-0000F79D0000}"/>
    <cellStyle name="Output 2 7 20" xfId="40631" xr:uid="{00000000-0005-0000-0000-0000F89D0000}"/>
    <cellStyle name="Output 2 7 3" xfId="40632" xr:uid="{00000000-0005-0000-0000-0000F99D0000}"/>
    <cellStyle name="Output 2 7 3 10" xfId="40633" xr:uid="{00000000-0005-0000-0000-0000FA9D0000}"/>
    <cellStyle name="Output 2 7 3 10 2" xfId="40634" xr:uid="{00000000-0005-0000-0000-0000FB9D0000}"/>
    <cellStyle name="Output 2 7 3 10 3" xfId="40635" xr:uid="{00000000-0005-0000-0000-0000FC9D0000}"/>
    <cellStyle name="Output 2 7 3 10 4" xfId="40636" xr:uid="{00000000-0005-0000-0000-0000FD9D0000}"/>
    <cellStyle name="Output 2 7 3 10 5" xfId="40637" xr:uid="{00000000-0005-0000-0000-0000FE9D0000}"/>
    <cellStyle name="Output 2 7 3 10 6" xfId="40638" xr:uid="{00000000-0005-0000-0000-0000FF9D0000}"/>
    <cellStyle name="Output 2 7 3 10 7" xfId="40639" xr:uid="{00000000-0005-0000-0000-0000009E0000}"/>
    <cellStyle name="Output 2 7 3 10 8" xfId="40640" xr:uid="{00000000-0005-0000-0000-0000019E0000}"/>
    <cellStyle name="Output 2 7 3 11" xfId="40641" xr:uid="{00000000-0005-0000-0000-0000029E0000}"/>
    <cellStyle name="Output 2 7 3 11 2" xfId="40642" xr:uid="{00000000-0005-0000-0000-0000039E0000}"/>
    <cellStyle name="Output 2 7 3 11 3" xfId="40643" xr:uid="{00000000-0005-0000-0000-0000049E0000}"/>
    <cellStyle name="Output 2 7 3 11 4" xfId="40644" xr:uid="{00000000-0005-0000-0000-0000059E0000}"/>
    <cellStyle name="Output 2 7 3 11 5" xfId="40645" xr:uid="{00000000-0005-0000-0000-0000069E0000}"/>
    <cellStyle name="Output 2 7 3 11 6" xfId="40646" xr:uid="{00000000-0005-0000-0000-0000079E0000}"/>
    <cellStyle name="Output 2 7 3 11 7" xfId="40647" xr:uid="{00000000-0005-0000-0000-0000089E0000}"/>
    <cellStyle name="Output 2 7 3 12" xfId="40648" xr:uid="{00000000-0005-0000-0000-0000099E0000}"/>
    <cellStyle name="Output 2 7 3 12 2" xfId="40649" xr:uid="{00000000-0005-0000-0000-00000A9E0000}"/>
    <cellStyle name="Output 2 7 3 12 3" xfId="40650" xr:uid="{00000000-0005-0000-0000-00000B9E0000}"/>
    <cellStyle name="Output 2 7 3 12 4" xfId="40651" xr:uid="{00000000-0005-0000-0000-00000C9E0000}"/>
    <cellStyle name="Output 2 7 3 12 5" xfId="40652" xr:uid="{00000000-0005-0000-0000-00000D9E0000}"/>
    <cellStyle name="Output 2 7 3 13" xfId="40653" xr:uid="{00000000-0005-0000-0000-00000E9E0000}"/>
    <cellStyle name="Output 2 7 3 13 2" xfId="40654" xr:uid="{00000000-0005-0000-0000-00000F9E0000}"/>
    <cellStyle name="Output 2 7 3 13 3" xfId="40655" xr:uid="{00000000-0005-0000-0000-0000109E0000}"/>
    <cellStyle name="Output 2 7 3 13 4" xfId="40656" xr:uid="{00000000-0005-0000-0000-0000119E0000}"/>
    <cellStyle name="Output 2 7 3 13 5" xfId="40657" xr:uid="{00000000-0005-0000-0000-0000129E0000}"/>
    <cellStyle name="Output 2 7 3 14" xfId="40658" xr:uid="{00000000-0005-0000-0000-0000139E0000}"/>
    <cellStyle name="Output 2 7 3 14 2" xfId="40659" xr:uid="{00000000-0005-0000-0000-0000149E0000}"/>
    <cellStyle name="Output 2 7 3 14 3" xfId="40660" xr:uid="{00000000-0005-0000-0000-0000159E0000}"/>
    <cellStyle name="Output 2 7 3 14 4" xfId="40661" xr:uid="{00000000-0005-0000-0000-0000169E0000}"/>
    <cellStyle name="Output 2 7 3 14 5" xfId="40662" xr:uid="{00000000-0005-0000-0000-0000179E0000}"/>
    <cellStyle name="Output 2 7 3 15" xfId="40663" xr:uid="{00000000-0005-0000-0000-0000189E0000}"/>
    <cellStyle name="Output 2 7 3 15 2" xfId="40664" xr:uid="{00000000-0005-0000-0000-0000199E0000}"/>
    <cellStyle name="Output 2 7 3 15 3" xfId="40665" xr:uid="{00000000-0005-0000-0000-00001A9E0000}"/>
    <cellStyle name="Output 2 7 3 15 4" xfId="40666" xr:uid="{00000000-0005-0000-0000-00001B9E0000}"/>
    <cellStyle name="Output 2 7 3 15 5" xfId="40667" xr:uid="{00000000-0005-0000-0000-00001C9E0000}"/>
    <cellStyle name="Output 2 7 3 16" xfId="40668" xr:uid="{00000000-0005-0000-0000-00001D9E0000}"/>
    <cellStyle name="Output 2 7 3 16 2" xfId="40669" xr:uid="{00000000-0005-0000-0000-00001E9E0000}"/>
    <cellStyle name="Output 2 7 3 16 3" xfId="40670" xr:uid="{00000000-0005-0000-0000-00001F9E0000}"/>
    <cellStyle name="Output 2 7 3 16 4" xfId="40671" xr:uid="{00000000-0005-0000-0000-0000209E0000}"/>
    <cellStyle name="Output 2 7 3 16 5" xfId="40672" xr:uid="{00000000-0005-0000-0000-0000219E0000}"/>
    <cellStyle name="Output 2 7 3 17" xfId="40673" xr:uid="{00000000-0005-0000-0000-0000229E0000}"/>
    <cellStyle name="Output 2 7 3 17 2" xfId="40674" xr:uid="{00000000-0005-0000-0000-0000239E0000}"/>
    <cellStyle name="Output 2 7 3 17 3" xfId="40675" xr:uid="{00000000-0005-0000-0000-0000249E0000}"/>
    <cellStyle name="Output 2 7 3 17 4" xfId="40676" xr:uid="{00000000-0005-0000-0000-0000259E0000}"/>
    <cellStyle name="Output 2 7 3 17 5" xfId="40677" xr:uid="{00000000-0005-0000-0000-0000269E0000}"/>
    <cellStyle name="Output 2 7 3 18" xfId="40678" xr:uid="{00000000-0005-0000-0000-0000279E0000}"/>
    <cellStyle name="Output 2 7 3 2" xfId="40679" xr:uid="{00000000-0005-0000-0000-0000289E0000}"/>
    <cellStyle name="Output 2 7 3 2 10" xfId="40680" xr:uid="{00000000-0005-0000-0000-0000299E0000}"/>
    <cellStyle name="Output 2 7 3 2 10 2" xfId="40681" xr:uid="{00000000-0005-0000-0000-00002A9E0000}"/>
    <cellStyle name="Output 2 7 3 2 10 3" xfId="40682" xr:uid="{00000000-0005-0000-0000-00002B9E0000}"/>
    <cellStyle name="Output 2 7 3 2 10 4" xfId="40683" xr:uid="{00000000-0005-0000-0000-00002C9E0000}"/>
    <cellStyle name="Output 2 7 3 2 10 5" xfId="40684" xr:uid="{00000000-0005-0000-0000-00002D9E0000}"/>
    <cellStyle name="Output 2 7 3 2 11" xfId="40685" xr:uid="{00000000-0005-0000-0000-00002E9E0000}"/>
    <cellStyle name="Output 2 7 3 2 11 2" xfId="40686" xr:uid="{00000000-0005-0000-0000-00002F9E0000}"/>
    <cellStyle name="Output 2 7 3 2 11 3" xfId="40687" xr:uid="{00000000-0005-0000-0000-0000309E0000}"/>
    <cellStyle name="Output 2 7 3 2 11 4" xfId="40688" xr:uid="{00000000-0005-0000-0000-0000319E0000}"/>
    <cellStyle name="Output 2 7 3 2 11 5" xfId="40689" xr:uid="{00000000-0005-0000-0000-0000329E0000}"/>
    <cellStyle name="Output 2 7 3 2 12" xfId="40690" xr:uid="{00000000-0005-0000-0000-0000339E0000}"/>
    <cellStyle name="Output 2 7 3 2 12 2" xfId="40691" xr:uid="{00000000-0005-0000-0000-0000349E0000}"/>
    <cellStyle name="Output 2 7 3 2 12 3" xfId="40692" xr:uid="{00000000-0005-0000-0000-0000359E0000}"/>
    <cellStyle name="Output 2 7 3 2 12 4" xfId="40693" xr:uid="{00000000-0005-0000-0000-0000369E0000}"/>
    <cellStyle name="Output 2 7 3 2 12 5" xfId="40694" xr:uid="{00000000-0005-0000-0000-0000379E0000}"/>
    <cellStyle name="Output 2 7 3 2 13" xfId="40695" xr:uid="{00000000-0005-0000-0000-0000389E0000}"/>
    <cellStyle name="Output 2 7 3 2 13 2" xfId="40696" xr:uid="{00000000-0005-0000-0000-0000399E0000}"/>
    <cellStyle name="Output 2 7 3 2 13 3" xfId="40697" xr:uid="{00000000-0005-0000-0000-00003A9E0000}"/>
    <cellStyle name="Output 2 7 3 2 13 4" xfId="40698" xr:uid="{00000000-0005-0000-0000-00003B9E0000}"/>
    <cellStyle name="Output 2 7 3 2 13 5" xfId="40699" xr:uid="{00000000-0005-0000-0000-00003C9E0000}"/>
    <cellStyle name="Output 2 7 3 2 14" xfId="40700" xr:uid="{00000000-0005-0000-0000-00003D9E0000}"/>
    <cellStyle name="Output 2 7 3 2 14 2" xfId="40701" xr:uid="{00000000-0005-0000-0000-00003E9E0000}"/>
    <cellStyle name="Output 2 7 3 2 14 3" xfId="40702" xr:uid="{00000000-0005-0000-0000-00003F9E0000}"/>
    <cellStyle name="Output 2 7 3 2 14 4" xfId="40703" xr:uid="{00000000-0005-0000-0000-0000409E0000}"/>
    <cellStyle name="Output 2 7 3 2 14 5" xfId="40704" xr:uid="{00000000-0005-0000-0000-0000419E0000}"/>
    <cellStyle name="Output 2 7 3 2 15" xfId="40705" xr:uid="{00000000-0005-0000-0000-0000429E0000}"/>
    <cellStyle name="Output 2 7 3 2 15 2" xfId="40706" xr:uid="{00000000-0005-0000-0000-0000439E0000}"/>
    <cellStyle name="Output 2 7 3 2 15 3" xfId="40707" xr:uid="{00000000-0005-0000-0000-0000449E0000}"/>
    <cellStyle name="Output 2 7 3 2 15 4" xfId="40708" xr:uid="{00000000-0005-0000-0000-0000459E0000}"/>
    <cellStyle name="Output 2 7 3 2 15 5" xfId="40709" xr:uid="{00000000-0005-0000-0000-0000469E0000}"/>
    <cellStyle name="Output 2 7 3 2 16" xfId="40710" xr:uid="{00000000-0005-0000-0000-0000479E0000}"/>
    <cellStyle name="Output 2 7 3 2 16 2" xfId="40711" xr:uid="{00000000-0005-0000-0000-0000489E0000}"/>
    <cellStyle name="Output 2 7 3 2 16 3" xfId="40712" xr:uid="{00000000-0005-0000-0000-0000499E0000}"/>
    <cellStyle name="Output 2 7 3 2 16 4" xfId="40713" xr:uid="{00000000-0005-0000-0000-00004A9E0000}"/>
    <cellStyle name="Output 2 7 3 2 16 5" xfId="40714" xr:uid="{00000000-0005-0000-0000-00004B9E0000}"/>
    <cellStyle name="Output 2 7 3 2 17" xfId="40715" xr:uid="{00000000-0005-0000-0000-00004C9E0000}"/>
    <cellStyle name="Output 2 7 3 2 17 2" xfId="40716" xr:uid="{00000000-0005-0000-0000-00004D9E0000}"/>
    <cellStyle name="Output 2 7 3 2 17 3" xfId="40717" xr:uid="{00000000-0005-0000-0000-00004E9E0000}"/>
    <cellStyle name="Output 2 7 3 2 17 4" xfId="40718" xr:uid="{00000000-0005-0000-0000-00004F9E0000}"/>
    <cellStyle name="Output 2 7 3 2 17 5" xfId="40719" xr:uid="{00000000-0005-0000-0000-0000509E0000}"/>
    <cellStyle name="Output 2 7 3 2 18" xfId="40720" xr:uid="{00000000-0005-0000-0000-0000519E0000}"/>
    <cellStyle name="Output 2 7 3 2 18 2" xfId="40721" xr:uid="{00000000-0005-0000-0000-0000529E0000}"/>
    <cellStyle name="Output 2 7 3 2 18 3" xfId="40722" xr:uid="{00000000-0005-0000-0000-0000539E0000}"/>
    <cellStyle name="Output 2 7 3 2 18 4" xfId="40723" xr:uid="{00000000-0005-0000-0000-0000549E0000}"/>
    <cellStyle name="Output 2 7 3 2 18 5" xfId="40724" xr:uid="{00000000-0005-0000-0000-0000559E0000}"/>
    <cellStyle name="Output 2 7 3 2 19" xfId="40725" xr:uid="{00000000-0005-0000-0000-0000569E0000}"/>
    <cellStyle name="Output 2 7 3 2 2" xfId="40726" xr:uid="{00000000-0005-0000-0000-0000579E0000}"/>
    <cellStyle name="Output 2 7 3 2 2 10" xfId="40727" xr:uid="{00000000-0005-0000-0000-0000589E0000}"/>
    <cellStyle name="Output 2 7 3 2 2 10 2" xfId="40728" xr:uid="{00000000-0005-0000-0000-0000599E0000}"/>
    <cellStyle name="Output 2 7 3 2 2 10 3" xfId="40729" xr:uid="{00000000-0005-0000-0000-00005A9E0000}"/>
    <cellStyle name="Output 2 7 3 2 2 10 4" xfId="40730" xr:uid="{00000000-0005-0000-0000-00005B9E0000}"/>
    <cellStyle name="Output 2 7 3 2 2 10 5" xfId="40731" xr:uid="{00000000-0005-0000-0000-00005C9E0000}"/>
    <cellStyle name="Output 2 7 3 2 2 11" xfId="40732" xr:uid="{00000000-0005-0000-0000-00005D9E0000}"/>
    <cellStyle name="Output 2 7 3 2 2 11 2" xfId="40733" xr:uid="{00000000-0005-0000-0000-00005E9E0000}"/>
    <cellStyle name="Output 2 7 3 2 2 11 3" xfId="40734" xr:uid="{00000000-0005-0000-0000-00005F9E0000}"/>
    <cellStyle name="Output 2 7 3 2 2 11 4" xfId="40735" xr:uid="{00000000-0005-0000-0000-0000609E0000}"/>
    <cellStyle name="Output 2 7 3 2 2 11 5" xfId="40736" xr:uid="{00000000-0005-0000-0000-0000619E0000}"/>
    <cellStyle name="Output 2 7 3 2 2 12" xfId="40737" xr:uid="{00000000-0005-0000-0000-0000629E0000}"/>
    <cellStyle name="Output 2 7 3 2 2 12 2" xfId="40738" xr:uid="{00000000-0005-0000-0000-0000639E0000}"/>
    <cellStyle name="Output 2 7 3 2 2 12 3" xfId="40739" xr:uid="{00000000-0005-0000-0000-0000649E0000}"/>
    <cellStyle name="Output 2 7 3 2 2 12 4" xfId="40740" xr:uid="{00000000-0005-0000-0000-0000659E0000}"/>
    <cellStyle name="Output 2 7 3 2 2 12 5" xfId="40741" xr:uid="{00000000-0005-0000-0000-0000669E0000}"/>
    <cellStyle name="Output 2 7 3 2 2 13" xfId="40742" xr:uid="{00000000-0005-0000-0000-0000679E0000}"/>
    <cellStyle name="Output 2 7 3 2 2 13 2" xfId="40743" xr:uid="{00000000-0005-0000-0000-0000689E0000}"/>
    <cellStyle name="Output 2 7 3 2 2 13 3" xfId="40744" xr:uid="{00000000-0005-0000-0000-0000699E0000}"/>
    <cellStyle name="Output 2 7 3 2 2 13 4" xfId="40745" xr:uid="{00000000-0005-0000-0000-00006A9E0000}"/>
    <cellStyle name="Output 2 7 3 2 2 13 5" xfId="40746" xr:uid="{00000000-0005-0000-0000-00006B9E0000}"/>
    <cellStyle name="Output 2 7 3 2 2 14" xfId="40747" xr:uid="{00000000-0005-0000-0000-00006C9E0000}"/>
    <cellStyle name="Output 2 7 3 2 2 14 2" xfId="40748" xr:uid="{00000000-0005-0000-0000-00006D9E0000}"/>
    <cellStyle name="Output 2 7 3 2 2 14 3" xfId="40749" xr:uid="{00000000-0005-0000-0000-00006E9E0000}"/>
    <cellStyle name="Output 2 7 3 2 2 14 4" xfId="40750" xr:uid="{00000000-0005-0000-0000-00006F9E0000}"/>
    <cellStyle name="Output 2 7 3 2 2 14 5" xfId="40751" xr:uid="{00000000-0005-0000-0000-0000709E0000}"/>
    <cellStyle name="Output 2 7 3 2 2 15" xfId="40752" xr:uid="{00000000-0005-0000-0000-0000719E0000}"/>
    <cellStyle name="Output 2 7 3 2 2 15 2" xfId="40753" xr:uid="{00000000-0005-0000-0000-0000729E0000}"/>
    <cellStyle name="Output 2 7 3 2 2 15 3" xfId="40754" xr:uid="{00000000-0005-0000-0000-0000739E0000}"/>
    <cellStyle name="Output 2 7 3 2 2 15 4" xfId="40755" xr:uid="{00000000-0005-0000-0000-0000749E0000}"/>
    <cellStyle name="Output 2 7 3 2 2 15 5" xfId="40756" xr:uid="{00000000-0005-0000-0000-0000759E0000}"/>
    <cellStyle name="Output 2 7 3 2 2 16" xfId="40757" xr:uid="{00000000-0005-0000-0000-0000769E0000}"/>
    <cellStyle name="Output 2 7 3 2 2 16 2" xfId="40758" xr:uid="{00000000-0005-0000-0000-0000779E0000}"/>
    <cellStyle name="Output 2 7 3 2 2 16 3" xfId="40759" xr:uid="{00000000-0005-0000-0000-0000789E0000}"/>
    <cellStyle name="Output 2 7 3 2 2 16 4" xfId="40760" xr:uid="{00000000-0005-0000-0000-0000799E0000}"/>
    <cellStyle name="Output 2 7 3 2 2 16 5" xfId="40761" xr:uid="{00000000-0005-0000-0000-00007A9E0000}"/>
    <cellStyle name="Output 2 7 3 2 2 17" xfId="40762" xr:uid="{00000000-0005-0000-0000-00007B9E0000}"/>
    <cellStyle name="Output 2 7 3 2 2 17 2" xfId="40763" xr:uid="{00000000-0005-0000-0000-00007C9E0000}"/>
    <cellStyle name="Output 2 7 3 2 2 17 3" xfId="40764" xr:uid="{00000000-0005-0000-0000-00007D9E0000}"/>
    <cellStyle name="Output 2 7 3 2 2 17 4" xfId="40765" xr:uid="{00000000-0005-0000-0000-00007E9E0000}"/>
    <cellStyle name="Output 2 7 3 2 2 17 5" xfId="40766" xr:uid="{00000000-0005-0000-0000-00007F9E0000}"/>
    <cellStyle name="Output 2 7 3 2 2 18" xfId="40767" xr:uid="{00000000-0005-0000-0000-0000809E0000}"/>
    <cellStyle name="Output 2 7 3 2 2 18 2" xfId="40768" xr:uid="{00000000-0005-0000-0000-0000819E0000}"/>
    <cellStyle name="Output 2 7 3 2 2 18 3" xfId="40769" xr:uid="{00000000-0005-0000-0000-0000829E0000}"/>
    <cellStyle name="Output 2 7 3 2 2 18 4" xfId="40770" xr:uid="{00000000-0005-0000-0000-0000839E0000}"/>
    <cellStyle name="Output 2 7 3 2 2 18 5" xfId="40771" xr:uid="{00000000-0005-0000-0000-0000849E0000}"/>
    <cellStyle name="Output 2 7 3 2 2 19" xfId="40772" xr:uid="{00000000-0005-0000-0000-0000859E0000}"/>
    <cellStyle name="Output 2 7 3 2 2 2" xfId="40773" xr:uid="{00000000-0005-0000-0000-0000869E0000}"/>
    <cellStyle name="Output 2 7 3 2 2 2 2" xfId="40774" xr:uid="{00000000-0005-0000-0000-0000879E0000}"/>
    <cellStyle name="Output 2 7 3 2 2 2 2 2" xfId="40775" xr:uid="{00000000-0005-0000-0000-0000889E0000}"/>
    <cellStyle name="Output 2 7 3 2 2 2 2 3" xfId="40776" xr:uid="{00000000-0005-0000-0000-0000899E0000}"/>
    <cellStyle name="Output 2 7 3 2 2 2 2 4" xfId="40777" xr:uid="{00000000-0005-0000-0000-00008A9E0000}"/>
    <cellStyle name="Output 2 7 3 2 2 2 2 5" xfId="40778" xr:uid="{00000000-0005-0000-0000-00008B9E0000}"/>
    <cellStyle name="Output 2 7 3 2 2 2 2 6" xfId="40779" xr:uid="{00000000-0005-0000-0000-00008C9E0000}"/>
    <cellStyle name="Output 2 7 3 2 2 2 2 7" xfId="40780" xr:uid="{00000000-0005-0000-0000-00008D9E0000}"/>
    <cellStyle name="Output 2 7 3 2 2 2 3" xfId="40781" xr:uid="{00000000-0005-0000-0000-00008E9E0000}"/>
    <cellStyle name="Output 2 7 3 2 2 2 4" xfId="40782" xr:uid="{00000000-0005-0000-0000-00008F9E0000}"/>
    <cellStyle name="Output 2 7 3 2 2 2 5" xfId="40783" xr:uid="{00000000-0005-0000-0000-0000909E0000}"/>
    <cellStyle name="Output 2 7 3 2 2 3" xfId="40784" xr:uid="{00000000-0005-0000-0000-0000919E0000}"/>
    <cellStyle name="Output 2 7 3 2 2 3 2" xfId="40785" xr:uid="{00000000-0005-0000-0000-0000929E0000}"/>
    <cellStyle name="Output 2 7 3 2 2 3 2 2" xfId="40786" xr:uid="{00000000-0005-0000-0000-0000939E0000}"/>
    <cellStyle name="Output 2 7 3 2 2 3 2 3" xfId="40787" xr:uid="{00000000-0005-0000-0000-0000949E0000}"/>
    <cellStyle name="Output 2 7 3 2 2 3 2 4" xfId="40788" xr:uid="{00000000-0005-0000-0000-0000959E0000}"/>
    <cellStyle name="Output 2 7 3 2 2 3 2 5" xfId="40789" xr:uid="{00000000-0005-0000-0000-0000969E0000}"/>
    <cellStyle name="Output 2 7 3 2 2 3 2 6" xfId="40790" xr:uid="{00000000-0005-0000-0000-0000979E0000}"/>
    <cellStyle name="Output 2 7 3 2 2 3 2 7" xfId="40791" xr:uid="{00000000-0005-0000-0000-0000989E0000}"/>
    <cellStyle name="Output 2 7 3 2 2 3 3" xfId="40792" xr:uid="{00000000-0005-0000-0000-0000999E0000}"/>
    <cellStyle name="Output 2 7 3 2 2 3 4" xfId="40793" xr:uid="{00000000-0005-0000-0000-00009A9E0000}"/>
    <cellStyle name="Output 2 7 3 2 2 3 5" xfId="40794" xr:uid="{00000000-0005-0000-0000-00009B9E0000}"/>
    <cellStyle name="Output 2 7 3 2 2 4" xfId="40795" xr:uid="{00000000-0005-0000-0000-00009C9E0000}"/>
    <cellStyle name="Output 2 7 3 2 2 4 2" xfId="40796" xr:uid="{00000000-0005-0000-0000-00009D9E0000}"/>
    <cellStyle name="Output 2 7 3 2 2 4 2 2" xfId="40797" xr:uid="{00000000-0005-0000-0000-00009E9E0000}"/>
    <cellStyle name="Output 2 7 3 2 2 4 2 3" xfId="40798" xr:uid="{00000000-0005-0000-0000-00009F9E0000}"/>
    <cellStyle name="Output 2 7 3 2 2 4 2 4" xfId="40799" xr:uid="{00000000-0005-0000-0000-0000A09E0000}"/>
    <cellStyle name="Output 2 7 3 2 2 4 2 5" xfId="40800" xr:uid="{00000000-0005-0000-0000-0000A19E0000}"/>
    <cellStyle name="Output 2 7 3 2 2 4 2 6" xfId="40801" xr:uid="{00000000-0005-0000-0000-0000A29E0000}"/>
    <cellStyle name="Output 2 7 3 2 2 4 2 7" xfId="40802" xr:uid="{00000000-0005-0000-0000-0000A39E0000}"/>
    <cellStyle name="Output 2 7 3 2 2 4 3" xfId="40803" xr:uid="{00000000-0005-0000-0000-0000A49E0000}"/>
    <cellStyle name="Output 2 7 3 2 2 4 4" xfId="40804" xr:uid="{00000000-0005-0000-0000-0000A59E0000}"/>
    <cellStyle name="Output 2 7 3 2 2 4 5" xfId="40805" xr:uid="{00000000-0005-0000-0000-0000A69E0000}"/>
    <cellStyle name="Output 2 7 3 2 2 5" xfId="40806" xr:uid="{00000000-0005-0000-0000-0000A79E0000}"/>
    <cellStyle name="Output 2 7 3 2 2 5 2" xfId="40807" xr:uid="{00000000-0005-0000-0000-0000A89E0000}"/>
    <cellStyle name="Output 2 7 3 2 2 5 3" xfId="40808" xr:uid="{00000000-0005-0000-0000-0000A99E0000}"/>
    <cellStyle name="Output 2 7 3 2 2 5 4" xfId="40809" xr:uid="{00000000-0005-0000-0000-0000AA9E0000}"/>
    <cellStyle name="Output 2 7 3 2 2 5 5" xfId="40810" xr:uid="{00000000-0005-0000-0000-0000AB9E0000}"/>
    <cellStyle name="Output 2 7 3 2 2 5 6" xfId="40811" xr:uid="{00000000-0005-0000-0000-0000AC9E0000}"/>
    <cellStyle name="Output 2 7 3 2 2 5 7" xfId="40812" xr:uid="{00000000-0005-0000-0000-0000AD9E0000}"/>
    <cellStyle name="Output 2 7 3 2 2 5 8" xfId="40813" xr:uid="{00000000-0005-0000-0000-0000AE9E0000}"/>
    <cellStyle name="Output 2 7 3 2 2 6" xfId="40814" xr:uid="{00000000-0005-0000-0000-0000AF9E0000}"/>
    <cellStyle name="Output 2 7 3 2 2 6 2" xfId="40815" xr:uid="{00000000-0005-0000-0000-0000B09E0000}"/>
    <cellStyle name="Output 2 7 3 2 2 6 3" xfId="40816" xr:uid="{00000000-0005-0000-0000-0000B19E0000}"/>
    <cellStyle name="Output 2 7 3 2 2 6 4" xfId="40817" xr:uid="{00000000-0005-0000-0000-0000B29E0000}"/>
    <cellStyle name="Output 2 7 3 2 2 6 5" xfId="40818" xr:uid="{00000000-0005-0000-0000-0000B39E0000}"/>
    <cellStyle name="Output 2 7 3 2 2 6 6" xfId="40819" xr:uid="{00000000-0005-0000-0000-0000B49E0000}"/>
    <cellStyle name="Output 2 7 3 2 2 6 7" xfId="40820" xr:uid="{00000000-0005-0000-0000-0000B59E0000}"/>
    <cellStyle name="Output 2 7 3 2 2 7" xfId="40821" xr:uid="{00000000-0005-0000-0000-0000B69E0000}"/>
    <cellStyle name="Output 2 7 3 2 2 7 2" xfId="40822" xr:uid="{00000000-0005-0000-0000-0000B79E0000}"/>
    <cellStyle name="Output 2 7 3 2 2 7 3" xfId="40823" xr:uid="{00000000-0005-0000-0000-0000B89E0000}"/>
    <cellStyle name="Output 2 7 3 2 2 7 4" xfId="40824" xr:uid="{00000000-0005-0000-0000-0000B99E0000}"/>
    <cellStyle name="Output 2 7 3 2 2 7 5" xfId="40825" xr:uid="{00000000-0005-0000-0000-0000BA9E0000}"/>
    <cellStyle name="Output 2 7 3 2 2 8" xfId="40826" xr:uid="{00000000-0005-0000-0000-0000BB9E0000}"/>
    <cellStyle name="Output 2 7 3 2 2 8 2" xfId="40827" xr:uid="{00000000-0005-0000-0000-0000BC9E0000}"/>
    <cellStyle name="Output 2 7 3 2 2 8 3" xfId="40828" xr:uid="{00000000-0005-0000-0000-0000BD9E0000}"/>
    <cellStyle name="Output 2 7 3 2 2 8 4" xfId="40829" xr:uid="{00000000-0005-0000-0000-0000BE9E0000}"/>
    <cellStyle name="Output 2 7 3 2 2 8 5" xfId="40830" xr:uid="{00000000-0005-0000-0000-0000BF9E0000}"/>
    <cellStyle name="Output 2 7 3 2 2 9" xfId="40831" xr:uid="{00000000-0005-0000-0000-0000C09E0000}"/>
    <cellStyle name="Output 2 7 3 2 2 9 2" xfId="40832" xr:uid="{00000000-0005-0000-0000-0000C19E0000}"/>
    <cellStyle name="Output 2 7 3 2 2 9 3" xfId="40833" xr:uid="{00000000-0005-0000-0000-0000C29E0000}"/>
    <cellStyle name="Output 2 7 3 2 2 9 4" xfId="40834" xr:uid="{00000000-0005-0000-0000-0000C39E0000}"/>
    <cellStyle name="Output 2 7 3 2 2 9 5" xfId="40835" xr:uid="{00000000-0005-0000-0000-0000C49E0000}"/>
    <cellStyle name="Output 2 7 3 2 3" xfId="40836" xr:uid="{00000000-0005-0000-0000-0000C59E0000}"/>
    <cellStyle name="Output 2 7 3 2 3 10" xfId="40837" xr:uid="{00000000-0005-0000-0000-0000C69E0000}"/>
    <cellStyle name="Output 2 7 3 2 3 2" xfId="40838" xr:uid="{00000000-0005-0000-0000-0000C79E0000}"/>
    <cellStyle name="Output 2 7 3 2 3 2 2" xfId="40839" xr:uid="{00000000-0005-0000-0000-0000C89E0000}"/>
    <cellStyle name="Output 2 7 3 2 3 2 2 2" xfId="40840" xr:uid="{00000000-0005-0000-0000-0000C99E0000}"/>
    <cellStyle name="Output 2 7 3 2 3 2 2 3" xfId="40841" xr:uid="{00000000-0005-0000-0000-0000CA9E0000}"/>
    <cellStyle name="Output 2 7 3 2 3 2 2 4" xfId="40842" xr:uid="{00000000-0005-0000-0000-0000CB9E0000}"/>
    <cellStyle name="Output 2 7 3 2 3 2 2 5" xfId="40843" xr:uid="{00000000-0005-0000-0000-0000CC9E0000}"/>
    <cellStyle name="Output 2 7 3 2 3 2 2 6" xfId="40844" xr:uid="{00000000-0005-0000-0000-0000CD9E0000}"/>
    <cellStyle name="Output 2 7 3 2 3 2 2 7" xfId="40845" xr:uid="{00000000-0005-0000-0000-0000CE9E0000}"/>
    <cellStyle name="Output 2 7 3 2 3 2 3" xfId="40846" xr:uid="{00000000-0005-0000-0000-0000CF9E0000}"/>
    <cellStyle name="Output 2 7 3 2 3 2 4" xfId="40847" xr:uid="{00000000-0005-0000-0000-0000D09E0000}"/>
    <cellStyle name="Output 2 7 3 2 3 3" xfId="40848" xr:uid="{00000000-0005-0000-0000-0000D19E0000}"/>
    <cellStyle name="Output 2 7 3 2 3 3 2" xfId="40849" xr:uid="{00000000-0005-0000-0000-0000D29E0000}"/>
    <cellStyle name="Output 2 7 3 2 3 3 2 2" xfId="40850" xr:uid="{00000000-0005-0000-0000-0000D39E0000}"/>
    <cellStyle name="Output 2 7 3 2 3 3 2 3" xfId="40851" xr:uid="{00000000-0005-0000-0000-0000D49E0000}"/>
    <cellStyle name="Output 2 7 3 2 3 3 2 4" xfId="40852" xr:uid="{00000000-0005-0000-0000-0000D59E0000}"/>
    <cellStyle name="Output 2 7 3 2 3 3 2 5" xfId="40853" xr:uid="{00000000-0005-0000-0000-0000D69E0000}"/>
    <cellStyle name="Output 2 7 3 2 3 3 2 6" xfId="40854" xr:uid="{00000000-0005-0000-0000-0000D79E0000}"/>
    <cellStyle name="Output 2 7 3 2 3 3 2 7" xfId="40855" xr:uid="{00000000-0005-0000-0000-0000D89E0000}"/>
    <cellStyle name="Output 2 7 3 2 3 3 3" xfId="40856" xr:uid="{00000000-0005-0000-0000-0000D99E0000}"/>
    <cellStyle name="Output 2 7 3 2 3 3 4" xfId="40857" xr:uid="{00000000-0005-0000-0000-0000DA9E0000}"/>
    <cellStyle name="Output 2 7 3 2 3 4" xfId="40858" xr:uid="{00000000-0005-0000-0000-0000DB9E0000}"/>
    <cellStyle name="Output 2 7 3 2 3 4 2" xfId="40859" xr:uid="{00000000-0005-0000-0000-0000DC9E0000}"/>
    <cellStyle name="Output 2 7 3 2 3 4 2 2" xfId="40860" xr:uid="{00000000-0005-0000-0000-0000DD9E0000}"/>
    <cellStyle name="Output 2 7 3 2 3 4 2 3" xfId="40861" xr:uid="{00000000-0005-0000-0000-0000DE9E0000}"/>
    <cellStyle name="Output 2 7 3 2 3 4 2 4" xfId="40862" xr:uid="{00000000-0005-0000-0000-0000DF9E0000}"/>
    <cellStyle name="Output 2 7 3 2 3 4 2 5" xfId="40863" xr:uid="{00000000-0005-0000-0000-0000E09E0000}"/>
    <cellStyle name="Output 2 7 3 2 3 4 2 6" xfId="40864" xr:uid="{00000000-0005-0000-0000-0000E19E0000}"/>
    <cellStyle name="Output 2 7 3 2 3 4 2 7" xfId="40865" xr:uid="{00000000-0005-0000-0000-0000E29E0000}"/>
    <cellStyle name="Output 2 7 3 2 3 4 3" xfId="40866" xr:uid="{00000000-0005-0000-0000-0000E39E0000}"/>
    <cellStyle name="Output 2 7 3 2 3 4 4" xfId="40867" xr:uid="{00000000-0005-0000-0000-0000E49E0000}"/>
    <cellStyle name="Output 2 7 3 2 3 5" xfId="40868" xr:uid="{00000000-0005-0000-0000-0000E59E0000}"/>
    <cellStyle name="Output 2 7 3 2 3 5 2" xfId="40869" xr:uid="{00000000-0005-0000-0000-0000E69E0000}"/>
    <cellStyle name="Output 2 7 3 2 3 5 3" xfId="40870" xr:uid="{00000000-0005-0000-0000-0000E79E0000}"/>
    <cellStyle name="Output 2 7 3 2 3 5 4" xfId="40871" xr:uid="{00000000-0005-0000-0000-0000E89E0000}"/>
    <cellStyle name="Output 2 7 3 2 3 5 5" xfId="40872" xr:uid="{00000000-0005-0000-0000-0000E99E0000}"/>
    <cellStyle name="Output 2 7 3 2 3 5 6" xfId="40873" xr:uid="{00000000-0005-0000-0000-0000EA9E0000}"/>
    <cellStyle name="Output 2 7 3 2 3 5 7" xfId="40874" xr:uid="{00000000-0005-0000-0000-0000EB9E0000}"/>
    <cellStyle name="Output 2 7 3 2 3 5 8" xfId="40875" xr:uid="{00000000-0005-0000-0000-0000EC9E0000}"/>
    <cellStyle name="Output 2 7 3 2 3 6" xfId="40876" xr:uid="{00000000-0005-0000-0000-0000ED9E0000}"/>
    <cellStyle name="Output 2 7 3 2 3 6 2" xfId="40877" xr:uid="{00000000-0005-0000-0000-0000EE9E0000}"/>
    <cellStyle name="Output 2 7 3 2 3 6 3" xfId="40878" xr:uid="{00000000-0005-0000-0000-0000EF9E0000}"/>
    <cellStyle name="Output 2 7 3 2 3 6 4" xfId="40879" xr:uid="{00000000-0005-0000-0000-0000F09E0000}"/>
    <cellStyle name="Output 2 7 3 2 3 6 5" xfId="40880" xr:uid="{00000000-0005-0000-0000-0000F19E0000}"/>
    <cellStyle name="Output 2 7 3 2 3 6 6" xfId="40881" xr:uid="{00000000-0005-0000-0000-0000F29E0000}"/>
    <cellStyle name="Output 2 7 3 2 3 6 7" xfId="40882" xr:uid="{00000000-0005-0000-0000-0000F39E0000}"/>
    <cellStyle name="Output 2 7 3 2 3 7" xfId="40883" xr:uid="{00000000-0005-0000-0000-0000F49E0000}"/>
    <cellStyle name="Output 2 7 3 2 3 8" xfId="40884" xr:uid="{00000000-0005-0000-0000-0000F59E0000}"/>
    <cellStyle name="Output 2 7 3 2 3 9" xfId="40885" xr:uid="{00000000-0005-0000-0000-0000F69E0000}"/>
    <cellStyle name="Output 2 7 3 2 4" xfId="40886" xr:uid="{00000000-0005-0000-0000-0000F79E0000}"/>
    <cellStyle name="Output 2 7 3 2 4 2" xfId="40887" xr:uid="{00000000-0005-0000-0000-0000F89E0000}"/>
    <cellStyle name="Output 2 7 3 2 4 2 2" xfId="40888" xr:uid="{00000000-0005-0000-0000-0000F99E0000}"/>
    <cellStyle name="Output 2 7 3 2 4 2 3" xfId="40889" xr:uid="{00000000-0005-0000-0000-0000FA9E0000}"/>
    <cellStyle name="Output 2 7 3 2 4 2 4" xfId="40890" xr:uid="{00000000-0005-0000-0000-0000FB9E0000}"/>
    <cellStyle name="Output 2 7 3 2 4 2 5" xfId="40891" xr:uid="{00000000-0005-0000-0000-0000FC9E0000}"/>
    <cellStyle name="Output 2 7 3 2 4 2 6" xfId="40892" xr:uid="{00000000-0005-0000-0000-0000FD9E0000}"/>
    <cellStyle name="Output 2 7 3 2 4 2 7" xfId="40893" xr:uid="{00000000-0005-0000-0000-0000FE9E0000}"/>
    <cellStyle name="Output 2 7 3 2 4 3" xfId="40894" xr:uid="{00000000-0005-0000-0000-0000FF9E0000}"/>
    <cellStyle name="Output 2 7 3 2 4 4" xfId="40895" xr:uid="{00000000-0005-0000-0000-0000009F0000}"/>
    <cellStyle name="Output 2 7 3 2 4 5" xfId="40896" xr:uid="{00000000-0005-0000-0000-0000019F0000}"/>
    <cellStyle name="Output 2 7 3 2 5" xfId="40897" xr:uid="{00000000-0005-0000-0000-0000029F0000}"/>
    <cellStyle name="Output 2 7 3 2 5 2" xfId="40898" xr:uid="{00000000-0005-0000-0000-0000039F0000}"/>
    <cellStyle name="Output 2 7 3 2 5 2 2" xfId="40899" xr:uid="{00000000-0005-0000-0000-0000049F0000}"/>
    <cellStyle name="Output 2 7 3 2 5 2 3" xfId="40900" xr:uid="{00000000-0005-0000-0000-0000059F0000}"/>
    <cellStyle name="Output 2 7 3 2 5 2 4" xfId="40901" xr:uid="{00000000-0005-0000-0000-0000069F0000}"/>
    <cellStyle name="Output 2 7 3 2 5 2 5" xfId="40902" xr:uid="{00000000-0005-0000-0000-0000079F0000}"/>
    <cellStyle name="Output 2 7 3 2 5 2 6" xfId="40903" xr:uid="{00000000-0005-0000-0000-0000089F0000}"/>
    <cellStyle name="Output 2 7 3 2 5 2 7" xfId="40904" xr:uid="{00000000-0005-0000-0000-0000099F0000}"/>
    <cellStyle name="Output 2 7 3 2 5 3" xfId="40905" xr:uid="{00000000-0005-0000-0000-00000A9F0000}"/>
    <cellStyle name="Output 2 7 3 2 5 4" xfId="40906" xr:uid="{00000000-0005-0000-0000-00000B9F0000}"/>
    <cellStyle name="Output 2 7 3 2 5 5" xfId="40907" xr:uid="{00000000-0005-0000-0000-00000C9F0000}"/>
    <cellStyle name="Output 2 7 3 2 6" xfId="40908" xr:uid="{00000000-0005-0000-0000-00000D9F0000}"/>
    <cellStyle name="Output 2 7 3 2 6 2" xfId="40909" xr:uid="{00000000-0005-0000-0000-00000E9F0000}"/>
    <cellStyle name="Output 2 7 3 2 6 2 2" xfId="40910" xr:uid="{00000000-0005-0000-0000-00000F9F0000}"/>
    <cellStyle name="Output 2 7 3 2 6 2 3" xfId="40911" xr:uid="{00000000-0005-0000-0000-0000109F0000}"/>
    <cellStyle name="Output 2 7 3 2 6 2 4" xfId="40912" xr:uid="{00000000-0005-0000-0000-0000119F0000}"/>
    <cellStyle name="Output 2 7 3 2 6 2 5" xfId="40913" xr:uid="{00000000-0005-0000-0000-0000129F0000}"/>
    <cellStyle name="Output 2 7 3 2 6 2 6" xfId="40914" xr:uid="{00000000-0005-0000-0000-0000139F0000}"/>
    <cellStyle name="Output 2 7 3 2 6 2 7" xfId="40915" xr:uid="{00000000-0005-0000-0000-0000149F0000}"/>
    <cellStyle name="Output 2 7 3 2 6 3" xfId="40916" xr:uid="{00000000-0005-0000-0000-0000159F0000}"/>
    <cellStyle name="Output 2 7 3 2 6 4" xfId="40917" xr:uid="{00000000-0005-0000-0000-0000169F0000}"/>
    <cellStyle name="Output 2 7 3 2 6 5" xfId="40918" xr:uid="{00000000-0005-0000-0000-0000179F0000}"/>
    <cellStyle name="Output 2 7 3 2 7" xfId="40919" xr:uid="{00000000-0005-0000-0000-0000189F0000}"/>
    <cellStyle name="Output 2 7 3 2 7 2" xfId="40920" xr:uid="{00000000-0005-0000-0000-0000199F0000}"/>
    <cellStyle name="Output 2 7 3 2 7 2 2" xfId="40921" xr:uid="{00000000-0005-0000-0000-00001A9F0000}"/>
    <cellStyle name="Output 2 7 3 2 7 2 3" xfId="40922" xr:uid="{00000000-0005-0000-0000-00001B9F0000}"/>
    <cellStyle name="Output 2 7 3 2 7 2 4" xfId="40923" xr:uid="{00000000-0005-0000-0000-00001C9F0000}"/>
    <cellStyle name="Output 2 7 3 2 7 2 5" xfId="40924" xr:uid="{00000000-0005-0000-0000-00001D9F0000}"/>
    <cellStyle name="Output 2 7 3 2 7 2 6" xfId="40925" xr:uid="{00000000-0005-0000-0000-00001E9F0000}"/>
    <cellStyle name="Output 2 7 3 2 7 2 7" xfId="40926" xr:uid="{00000000-0005-0000-0000-00001F9F0000}"/>
    <cellStyle name="Output 2 7 3 2 7 3" xfId="40927" xr:uid="{00000000-0005-0000-0000-0000209F0000}"/>
    <cellStyle name="Output 2 7 3 2 7 4" xfId="40928" xr:uid="{00000000-0005-0000-0000-0000219F0000}"/>
    <cellStyle name="Output 2 7 3 2 7 5" xfId="40929" xr:uid="{00000000-0005-0000-0000-0000229F0000}"/>
    <cellStyle name="Output 2 7 3 2 8" xfId="40930" xr:uid="{00000000-0005-0000-0000-0000239F0000}"/>
    <cellStyle name="Output 2 7 3 2 8 2" xfId="40931" xr:uid="{00000000-0005-0000-0000-0000249F0000}"/>
    <cellStyle name="Output 2 7 3 2 8 3" xfId="40932" xr:uid="{00000000-0005-0000-0000-0000259F0000}"/>
    <cellStyle name="Output 2 7 3 2 8 4" xfId="40933" xr:uid="{00000000-0005-0000-0000-0000269F0000}"/>
    <cellStyle name="Output 2 7 3 2 8 5" xfId="40934" xr:uid="{00000000-0005-0000-0000-0000279F0000}"/>
    <cellStyle name="Output 2 7 3 2 8 6" xfId="40935" xr:uid="{00000000-0005-0000-0000-0000289F0000}"/>
    <cellStyle name="Output 2 7 3 2 8 7" xfId="40936" xr:uid="{00000000-0005-0000-0000-0000299F0000}"/>
    <cellStyle name="Output 2 7 3 2 8 8" xfId="40937" xr:uid="{00000000-0005-0000-0000-00002A9F0000}"/>
    <cellStyle name="Output 2 7 3 2 9" xfId="40938" xr:uid="{00000000-0005-0000-0000-00002B9F0000}"/>
    <cellStyle name="Output 2 7 3 2 9 2" xfId="40939" xr:uid="{00000000-0005-0000-0000-00002C9F0000}"/>
    <cellStyle name="Output 2 7 3 2 9 3" xfId="40940" xr:uid="{00000000-0005-0000-0000-00002D9F0000}"/>
    <cellStyle name="Output 2 7 3 2 9 4" xfId="40941" xr:uid="{00000000-0005-0000-0000-00002E9F0000}"/>
    <cellStyle name="Output 2 7 3 2 9 5" xfId="40942" xr:uid="{00000000-0005-0000-0000-00002F9F0000}"/>
    <cellStyle name="Output 2 7 3 2 9 6" xfId="40943" xr:uid="{00000000-0005-0000-0000-0000309F0000}"/>
    <cellStyle name="Output 2 7 3 2 9 7" xfId="40944" xr:uid="{00000000-0005-0000-0000-0000319F0000}"/>
    <cellStyle name="Output 2 7 3 3" xfId="40945" xr:uid="{00000000-0005-0000-0000-0000329F0000}"/>
    <cellStyle name="Output 2 7 3 3 10" xfId="40946" xr:uid="{00000000-0005-0000-0000-0000339F0000}"/>
    <cellStyle name="Output 2 7 3 3 10 2" xfId="40947" xr:uid="{00000000-0005-0000-0000-0000349F0000}"/>
    <cellStyle name="Output 2 7 3 3 10 3" xfId="40948" xr:uid="{00000000-0005-0000-0000-0000359F0000}"/>
    <cellStyle name="Output 2 7 3 3 10 4" xfId="40949" xr:uid="{00000000-0005-0000-0000-0000369F0000}"/>
    <cellStyle name="Output 2 7 3 3 10 5" xfId="40950" xr:uid="{00000000-0005-0000-0000-0000379F0000}"/>
    <cellStyle name="Output 2 7 3 3 11" xfId="40951" xr:uid="{00000000-0005-0000-0000-0000389F0000}"/>
    <cellStyle name="Output 2 7 3 3 11 2" xfId="40952" xr:uid="{00000000-0005-0000-0000-0000399F0000}"/>
    <cellStyle name="Output 2 7 3 3 11 3" xfId="40953" xr:uid="{00000000-0005-0000-0000-00003A9F0000}"/>
    <cellStyle name="Output 2 7 3 3 11 4" xfId="40954" xr:uid="{00000000-0005-0000-0000-00003B9F0000}"/>
    <cellStyle name="Output 2 7 3 3 11 5" xfId="40955" xr:uid="{00000000-0005-0000-0000-00003C9F0000}"/>
    <cellStyle name="Output 2 7 3 3 12" xfId="40956" xr:uid="{00000000-0005-0000-0000-00003D9F0000}"/>
    <cellStyle name="Output 2 7 3 3 12 2" xfId="40957" xr:uid="{00000000-0005-0000-0000-00003E9F0000}"/>
    <cellStyle name="Output 2 7 3 3 12 3" xfId="40958" xr:uid="{00000000-0005-0000-0000-00003F9F0000}"/>
    <cellStyle name="Output 2 7 3 3 12 4" xfId="40959" xr:uid="{00000000-0005-0000-0000-0000409F0000}"/>
    <cellStyle name="Output 2 7 3 3 12 5" xfId="40960" xr:uid="{00000000-0005-0000-0000-0000419F0000}"/>
    <cellStyle name="Output 2 7 3 3 13" xfId="40961" xr:uid="{00000000-0005-0000-0000-0000429F0000}"/>
    <cellStyle name="Output 2 7 3 3 13 2" xfId="40962" xr:uid="{00000000-0005-0000-0000-0000439F0000}"/>
    <cellStyle name="Output 2 7 3 3 13 3" xfId="40963" xr:uid="{00000000-0005-0000-0000-0000449F0000}"/>
    <cellStyle name="Output 2 7 3 3 13 4" xfId="40964" xr:uid="{00000000-0005-0000-0000-0000459F0000}"/>
    <cellStyle name="Output 2 7 3 3 13 5" xfId="40965" xr:uid="{00000000-0005-0000-0000-0000469F0000}"/>
    <cellStyle name="Output 2 7 3 3 14" xfId="40966" xr:uid="{00000000-0005-0000-0000-0000479F0000}"/>
    <cellStyle name="Output 2 7 3 3 14 2" xfId="40967" xr:uid="{00000000-0005-0000-0000-0000489F0000}"/>
    <cellStyle name="Output 2 7 3 3 14 3" xfId="40968" xr:uid="{00000000-0005-0000-0000-0000499F0000}"/>
    <cellStyle name="Output 2 7 3 3 14 4" xfId="40969" xr:uid="{00000000-0005-0000-0000-00004A9F0000}"/>
    <cellStyle name="Output 2 7 3 3 14 5" xfId="40970" xr:uid="{00000000-0005-0000-0000-00004B9F0000}"/>
    <cellStyle name="Output 2 7 3 3 15" xfId="40971" xr:uid="{00000000-0005-0000-0000-00004C9F0000}"/>
    <cellStyle name="Output 2 7 3 3 15 2" xfId="40972" xr:uid="{00000000-0005-0000-0000-00004D9F0000}"/>
    <cellStyle name="Output 2 7 3 3 15 3" xfId="40973" xr:uid="{00000000-0005-0000-0000-00004E9F0000}"/>
    <cellStyle name="Output 2 7 3 3 15 4" xfId="40974" xr:uid="{00000000-0005-0000-0000-00004F9F0000}"/>
    <cellStyle name="Output 2 7 3 3 15 5" xfId="40975" xr:uid="{00000000-0005-0000-0000-0000509F0000}"/>
    <cellStyle name="Output 2 7 3 3 16" xfId="40976" xr:uid="{00000000-0005-0000-0000-0000519F0000}"/>
    <cellStyle name="Output 2 7 3 3 16 2" xfId="40977" xr:uid="{00000000-0005-0000-0000-0000529F0000}"/>
    <cellStyle name="Output 2 7 3 3 16 3" xfId="40978" xr:uid="{00000000-0005-0000-0000-0000539F0000}"/>
    <cellStyle name="Output 2 7 3 3 16 4" xfId="40979" xr:uid="{00000000-0005-0000-0000-0000549F0000}"/>
    <cellStyle name="Output 2 7 3 3 16 5" xfId="40980" xr:uid="{00000000-0005-0000-0000-0000559F0000}"/>
    <cellStyle name="Output 2 7 3 3 17" xfId="40981" xr:uid="{00000000-0005-0000-0000-0000569F0000}"/>
    <cellStyle name="Output 2 7 3 3 17 2" xfId="40982" xr:uid="{00000000-0005-0000-0000-0000579F0000}"/>
    <cellStyle name="Output 2 7 3 3 17 3" xfId="40983" xr:uid="{00000000-0005-0000-0000-0000589F0000}"/>
    <cellStyle name="Output 2 7 3 3 17 4" xfId="40984" xr:uid="{00000000-0005-0000-0000-0000599F0000}"/>
    <cellStyle name="Output 2 7 3 3 17 5" xfId="40985" xr:uid="{00000000-0005-0000-0000-00005A9F0000}"/>
    <cellStyle name="Output 2 7 3 3 18" xfId="40986" xr:uid="{00000000-0005-0000-0000-00005B9F0000}"/>
    <cellStyle name="Output 2 7 3 3 18 2" xfId="40987" xr:uid="{00000000-0005-0000-0000-00005C9F0000}"/>
    <cellStyle name="Output 2 7 3 3 18 3" xfId="40988" xr:uid="{00000000-0005-0000-0000-00005D9F0000}"/>
    <cellStyle name="Output 2 7 3 3 18 4" xfId="40989" xr:uid="{00000000-0005-0000-0000-00005E9F0000}"/>
    <cellStyle name="Output 2 7 3 3 18 5" xfId="40990" xr:uid="{00000000-0005-0000-0000-00005F9F0000}"/>
    <cellStyle name="Output 2 7 3 3 19" xfId="40991" xr:uid="{00000000-0005-0000-0000-0000609F0000}"/>
    <cellStyle name="Output 2 7 3 3 2" xfId="40992" xr:uid="{00000000-0005-0000-0000-0000619F0000}"/>
    <cellStyle name="Output 2 7 3 3 2 10" xfId="40993" xr:uid="{00000000-0005-0000-0000-0000629F0000}"/>
    <cellStyle name="Output 2 7 3 3 2 10 2" xfId="40994" xr:uid="{00000000-0005-0000-0000-0000639F0000}"/>
    <cellStyle name="Output 2 7 3 3 2 10 3" xfId="40995" xr:uid="{00000000-0005-0000-0000-0000649F0000}"/>
    <cellStyle name="Output 2 7 3 3 2 10 4" xfId="40996" xr:uid="{00000000-0005-0000-0000-0000659F0000}"/>
    <cellStyle name="Output 2 7 3 3 2 10 5" xfId="40997" xr:uid="{00000000-0005-0000-0000-0000669F0000}"/>
    <cellStyle name="Output 2 7 3 3 2 11" xfId="40998" xr:uid="{00000000-0005-0000-0000-0000679F0000}"/>
    <cellStyle name="Output 2 7 3 3 2 11 2" xfId="40999" xr:uid="{00000000-0005-0000-0000-0000689F0000}"/>
    <cellStyle name="Output 2 7 3 3 2 11 3" xfId="41000" xr:uid="{00000000-0005-0000-0000-0000699F0000}"/>
    <cellStyle name="Output 2 7 3 3 2 11 4" xfId="41001" xr:uid="{00000000-0005-0000-0000-00006A9F0000}"/>
    <cellStyle name="Output 2 7 3 3 2 11 5" xfId="41002" xr:uid="{00000000-0005-0000-0000-00006B9F0000}"/>
    <cellStyle name="Output 2 7 3 3 2 12" xfId="41003" xr:uid="{00000000-0005-0000-0000-00006C9F0000}"/>
    <cellStyle name="Output 2 7 3 3 2 12 2" xfId="41004" xr:uid="{00000000-0005-0000-0000-00006D9F0000}"/>
    <cellStyle name="Output 2 7 3 3 2 12 3" xfId="41005" xr:uid="{00000000-0005-0000-0000-00006E9F0000}"/>
    <cellStyle name="Output 2 7 3 3 2 12 4" xfId="41006" xr:uid="{00000000-0005-0000-0000-00006F9F0000}"/>
    <cellStyle name="Output 2 7 3 3 2 12 5" xfId="41007" xr:uid="{00000000-0005-0000-0000-0000709F0000}"/>
    <cellStyle name="Output 2 7 3 3 2 13" xfId="41008" xr:uid="{00000000-0005-0000-0000-0000719F0000}"/>
    <cellStyle name="Output 2 7 3 3 2 13 2" xfId="41009" xr:uid="{00000000-0005-0000-0000-0000729F0000}"/>
    <cellStyle name="Output 2 7 3 3 2 13 3" xfId="41010" xr:uid="{00000000-0005-0000-0000-0000739F0000}"/>
    <cellStyle name="Output 2 7 3 3 2 13 4" xfId="41011" xr:uid="{00000000-0005-0000-0000-0000749F0000}"/>
    <cellStyle name="Output 2 7 3 3 2 13 5" xfId="41012" xr:uid="{00000000-0005-0000-0000-0000759F0000}"/>
    <cellStyle name="Output 2 7 3 3 2 14" xfId="41013" xr:uid="{00000000-0005-0000-0000-0000769F0000}"/>
    <cellStyle name="Output 2 7 3 3 2 14 2" xfId="41014" xr:uid="{00000000-0005-0000-0000-0000779F0000}"/>
    <cellStyle name="Output 2 7 3 3 2 14 3" xfId="41015" xr:uid="{00000000-0005-0000-0000-0000789F0000}"/>
    <cellStyle name="Output 2 7 3 3 2 14 4" xfId="41016" xr:uid="{00000000-0005-0000-0000-0000799F0000}"/>
    <cellStyle name="Output 2 7 3 3 2 14 5" xfId="41017" xr:uid="{00000000-0005-0000-0000-00007A9F0000}"/>
    <cellStyle name="Output 2 7 3 3 2 15" xfId="41018" xr:uid="{00000000-0005-0000-0000-00007B9F0000}"/>
    <cellStyle name="Output 2 7 3 3 2 15 2" xfId="41019" xr:uid="{00000000-0005-0000-0000-00007C9F0000}"/>
    <cellStyle name="Output 2 7 3 3 2 15 3" xfId="41020" xr:uid="{00000000-0005-0000-0000-00007D9F0000}"/>
    <cellStyle name="Output 2 7 3 3 2 15 4" xfId="41021" xr:uid="{00000000-0005-0000-0000-00007E9F0000}"/>
    <cellStyle name="Output 2 7 3 3 2 15 5" xfId="41022" xr:uid="{00000000-0005-0000-0000-00007F9F0000}"/>
    <cellStyle name="Output 2 7 3 3 2 16" xfId="41023" xr:uid="{00000000-0005-0000-0000-0000809F0000}"/>
    <cellStyle name="Output 2 7 3 3 2 16 2" xfId="41024" xr:uid="{00000000-0005-0000-0000-0000819F0000}"/>
    <cellStyle name="Output 2 7 3 3 2 16 3" xfId="41025" xr:uid="{00000000-0005-0000-0000-0000829F0000}"/>
    <cellStyle name="Output 2 7 3 3 2 16 4" xfId="41026" xr:uid="{00000000-0005-0000-0000-0000839F0000}"/>
    <cellStyle name="Output 2 7 3 3 2 16 5" xfId="41027" xr:uid="{00000000-0005-0000-0000-0000849F0000}"/>
    <cellStyle name="Output 2 7 3 3 2 17" xfId="41028" xr:uid="{00000000-0005-0000-0000-0000859F0000}"/>
    <cellStyle name="Output 2 7 3 3 2 17 2" xfId="41029" xr:uid="{00000000-0005-0000-0000-0000869F0000}"/>
    <cellStyle name="Output 2 7 3 3 2 17 3" xfId="41030" xr:uid="{00000000-0005-0000-0000-0000879F0000}"/>
    <cellStyle name="Output 2 7 3 3 2 17 4" xfId="41031" xr:uid="{00000000-0005-0000-0000-0000889F0000}"/>
    <cellStyle name="Output 2 7 3 3 2 17 5" xfId="41032" xr:uid="{00000000-0005-0000-0000-0000899F0000}"/>
    <cellStyle name="Output 2 7 3 3 2 18" xfId="41033" xr:uid="{00000000-0005-0000-0000-00008A9F0000}"/>
    <cellStyle name="Output 2 7 3 3 2 18 2" xfId="41034" xr:uid="{00000000-0005-0000-0000-00008B9F0000}"/>
    <cellStyle name="Output 2 7 3 3 2 18 3" xfId="41035" xr:uid="{00000000-0005-0000-0000-00008C9F0000}"/>
    <cellStyle name="Output 2 7 3 3 2 18 4" xfId="41036" xr:uid="{00000000-0005-0000-0000-00008D9F0000}"/>
    <cellStyle name="Output 2 7 3 3 2 18 5" xfId="41037" xr:uid="{00000000-0005-0000-0000-00008E9F0000}"/>
    <cellStyle name="Output 2 7 3 3 2 19" xfId="41038" xr:uid="{00000000-0005-0000-0000-00008F9F0000}"/>
    <cellStyle name="Output 2 7 3 3 2 2" xfId="41039" xr:uid="{00000000-0005-0000-0000-0000909F0000}"/>
    <cellStyle name="Output 2 7 3 3 2 2 2" xfId="41040" xr:uid="{00000000-0005-0000-0000-0000919F0000}"/>
    <cellStyle name="Output 2 7 3 3 2 2 2 2" xfId="41041" xr:uid="{00000000-0005-0000-0000-0000929F0000}"/>
    <cellStyle name="Output 2 7 3 3 2 2 2 3" xfId="41042" xr:uid="{00000000-0005-0000-0000-0000939F0000}"/>
    <cellStyle name="Output 2 7 3 3 2 2 2 4" xfId="41043" xr:uid="{00000000-0005-0000-0000-0000949F0000}"/>
    <cellStyle name="Output 2 7 3 3 2 2 2 5" xfId="41044" xr:uid="{00000000-0005-0000-0000-0000959F0000}"/>
    <cellStyle name="Output 2 7 3 3 2 2 2 6" xfId="41045" xr:uid="{00000000-0005-0000-0000-0000969F0000}"/>
    <cellStyle name="Output 2 7 3 3 2 2 2 7" xfId="41046" xr:uid="{00000000-0005-0000-0000-0000979F0000}"/>
    <cellStyle name="Output 2 7 3 3 2 2 3" xfId="41047" xr:uid="{00000000-0005-0000-0000-0000989F0000}"/>
    <cellStyle name="Output 2 7 3 3 2 2 4" xfId="41048" xr:uid="{00000000-0005-0000-0000-0000999F0000}"/>
    <cellStyle name="Output 2 7 3 3 2 2 5" xfId="41049" xr:uid="{00000000-0005-0000-0000-00009A9F0000}"/>
    <cellStyle name="Output 2 7 3 3 2 3" xfId="41050" xr:uid="{00000000-0005-0000-0000-00009B9F0000}"/>
    <cellStyle name="Output 2 7 3 3 2 3 2" xfId="41051" xr:uid="{00000000-0005-0000-0000-00009C9F0000}"/>
    <cellStyle name="Output 2 7 3 3 2 3 2 2" xfId="41052" xr:uid="{00000000-0005-0000-0000-00009D9F0000}"/>
    <cellStyle name="Output 2 7 3 3 2 3 2 3" xfId="41053" xr:uid="{00000000-0005-0000-0000-00009E9F0000}"/>
    <cellStyle name="Output 2 7 3 3 2 3 2 4" xfId="41054" xr:uid="{00000000-0005-0000-0000-00009F9F0000}"/>
    <cellStyle name="Output 2 7 3 3 2 3 2 5" xfId="41055" xr:uid="{00000000-0005-0000-0000-0000A09F0000}"/>
    <cellStyle name="Output 2 7 3 3 2 3 2 6" xfId="41056" xr:uid="{00000000-0005-0000-0000-0000A19F0000}"/>
    <cellStyle name="Output 2 7 3 3 2 3 2 7" xfId="41057" xr:uid="{00000000-0005-0000-0000-0000A29F0000}"/>
    <cellStyle name="Output 2 7 3 3 2 3 3" xfId="41058" xr:uid="{00000000-0005-0000-0000-0000A39F0000}"/>
    <cellStyle name="Output 2 7 3 3 2 3 4" xfId="41059" xr:uid="{00000000-0005-0000-0000-0000A49F0000}"/>
    <cellStyle name="Output 2 7 3 3 2 3 5" xfId="41060" xr:uid="{00000000-0005-0000-0000-0000A59F0000}"/>
    <cellStyle name="Output 2 7 3 3 2 4" xfId="41061" xr:uid="{00000000-0005-0000-0000-0000A69F0000}"/>
    <cellStyle name="Output 2 7 3 3 2 4 2" xfId="41062" xr:uid="{00000000-0005-0000-0000-0000A79F0000}"/>
    <cellStyle name="Output 2 7 3 3 2 4 2 2" xfId="41063" xr:uid="{00000000-0005-0000-0000-0000A89F0000}"/>
    <cellStyle name="Output 2 7 3 3 2 4 2 3" xfId="41064" xr:uid="{00000000-0005-0000-0000-0000A99F0000}"/>
    <cellStyle name="Output 2 7 3 3 2 4 2 4" xfId="41065" xr:uid="{00000000-0005-0000-0000-0000AA9F0000}"/>
    <cellStyle name="Output 2 7 3 3 2 4 2 5" xfId="41066" xr:uid="{00000000-0005-0000-0000-0000AB9F0000}"/>
    <cellStyle name="Output 2 7 3 3 2 4 2 6" xfId="41067" xr:uid="{00000000-0005-0000-0000-0000AC9F0000}"/>
    <cellStyle name="Output 2 7 3 3 2 4 2 7" xfId="41068" xr:uid="{00000000-0005-0000-0000-0000AD9F0000}"/>
    <cellStyle name="Output 2 7 3 3 2 4 3" xfId="41069" xr:uid="{00000000-0005-0000-0000-0000AE9F0000}"/>
    <cellStyle name="Output 2 7 3 3 2 4 4" xfId="41070" xr:uid="{00000000-0005-0000-0000-0000AF9F0000}"/>
    <cellStyle name="Output 2 7 3 3 2 4 5" xfId="41071" xr:uid="{00000000-0005-0000-0000-0000B09F0000}"/>
    <cellStyle name="Output 2 7 3 3 2 5" xfId="41072" xr:uid="{00000000-0005-0000-0000-0000B19F0000}"/>
    <cellStyle name="Output 2 7 3 3 2 5 2" xfId="41073" xr:uid="{00000000-0005-0000-0000-0000B29F0000}"/>
    <cellStyle name="Output 2 7 3 3 2 5 3" xfId="41074" xr:uid="{00000000-0005-0000-0000-0000B39F0000}"/>
    <cellStyle name="Output 2 7 3 3 2 5 4" xfId="41075" xr:uid="{00000000-0005-0000-0000-0000B49F0000}"/>
    <cellStyle name="Output 2 7 3 3 2 5 5" xfId="41076" xr:uid="{00000000-0005-0000-0000-0000B59F0000}"/>
    <cellStyle name="Output 2 7 3 3 2 5 6" xfId="41077" xr:uid="{00000000-0005-0000-0000-0000B69F0000}"/>
    <cellStyle name="Output 2 7 3 3 2 5 7" xfId="41078" xr:uid="{00000000-0005-0000-0000-0000B79F0000}"/>
    <cellStyle name="Output 2 7 3 3 2 5 8" xfId="41079" xr:uid="{00000000-0005-0000-0000-0000B89F0000}"/>
    <cellStyle name="Output 2 7 3 3 2 6" xfId="41080" xr:uid="{00000000-0005-0000-0000-0000B99F0000}"/>
    <cellStyle name="Output 2 7 3 3 2 6 2" xfId="41081" xr:uid="{00000000-0005-0000-0000-0000BA9F0000}"/>
    <cellStyle name="Output 2 7 3 3 2 6 3" xfId="41082" xr:uid="{00000000-0005-0000-0000-0000BB9F0000}"/>
    <cellStyle name="Output 2 7 3 3 2 6 4" xfId="41083" xr:uid="{00000000-0005-0000-0000-0000BC9F0000}"/>
    <cellStyle name="Output 2 7 3 3 2 6 5" xfId="41084" xr:uid="{00000000-0005-0000-0000-0000BD9F0000}"/>
    <cellStyle name="Output 2 7 3 3 2 6 6" xfId="41085" xr:uid="{00000000-0005-0000-0000-0000BE9F0000}"/>
    <cellStyle name="Output 2 7 3 3 2 6 7" xfId="41086" xr:uid="{00000000-0005-0000-0000-0000BF9F0000}"/>
    <cellStyle name="Output 2 7 3 3 2 7" xfId="41087" xr:uid="{00000000-0005-0000-0000-0000C09F0000}"/>
    <cellStyle name="Output 2 7 3 3 2 7 2" xfId="41088" xr:uid="{00000000-0005-0000-0000-0000C19F0000}"/>
    <cellStyle name="Output 2 7 3 3 2 7 3" xfId="41089" xr:uid="{00000000-0005-0000-0000-0000C29F0000}"/>
    <cellStyle name="Output 2 7 3 3 2 7 4" xfId="41090" xr:uid="{00000000-0005-0000-0000-0000C39F0000}"/>
    <cellStyle name="Output 2 7 3 3 2 7 5" xfId="41091" xr:uid="{00000000-0005-0000-0000-0000C49F0000}"/>
    <cellStyle name="Output 2 7 3 3 2 8" xfId="41092" xr:uid="{00000000-0005-0000-0000-0000C59F0000}"/>
    <cellStyle name="Output 2 7 3 3 2 8 2" xfId="41093" xr:uid="{00000000-0005-0000-0000-0000C69F0000}"/>
    <cellStyle name="Output 2 7 3 3 2 8 3" xfId="41094" xr:uid="{00000000-0005-0000-0000-0000C79F0000}"/>
    <cellStyle name="Output 2 7 3 3 2 8 4" xfId="41095" xr:uid="{00000000-0005-0000-0000-0000C89F0000}"/>
    <cellStyle name="Output 2 7 3 3 2 8 5" xfId="41096" xr:uid="{00000000-0005-0000-0000-0000C99F0000}"/>
    <cellStyle name="Output 2 7 3 3 2 9" xfId="41097" xr:uid="{00000000-0005-0000-0000-0000CA9F0000}"/>
    <cellStyle name="Output 2 7 3 3 2 9 2" xfId="41098" xr:uid="{00000000-0005-0000-0000-0000CB9F0000}"/>
    <cellStyle name="Output 2 7 3 3 2 9 3" xfId="41099" xr:uid="{00000000-0005-0000-0000-0000CC9F0000}"/>
    <cellStyle name="Output 2 7 3 3 2 9 4" xfId="41100" xr:uid="{00000000-0005-0000-0000-0000CD9F0000}"/>
    <cellStyle name="Output 2 7 3 3 2 9 5" xfId="41101" xr:uid="{00000000-0005-0000-0000-0000CE9F0000}"/>
    <cellStyle name="Output 2 7 3 3 3" xfId="41102" xr:uid="{00000000-0005-0000-0000-0000CF9F0000}"/>
    <cellStyle name="Output 2 7 3 3 3 10" xfId="41103" xr:uid="{00000000-0005-0000-0000-0000D09F0000}"/>
    <cellStyle name="Output 2 7 3 3 3 2" xfId="41104" xr:uid="{00000000-0005-0000-0000-0000D19F0000}"/>
    <cellStyle name="Output 2 7 3 3 3 2 2" xfId="41105" xr:uid="{00000000-0005-0000-0000-0000D29F0000}"/>
    <cellStyle name="Output 2 7 3 3 3 2 2 2" xfId="41106" xr:uid="{00000000-0005-0000-0000-0000D39F0000}"/>
    <cellStyle name="Output 2 7 3 3 3 2 2 3" xfId="41107" xr:uid="{00000000-0005-0000-0000-0000D49F0000}"/>
    <cellStyle name="Output 2 7 3 3 3 2 2 4" xfId="41108" xr:uid="{00000000-0005-0000-0000-0000D59F0000}"/>
    <cellStyle name="Output 2 7 3 3 3 2 2 5" xfId="41109" xr:uid="{00000000-0005-0000-0000-0000D69F0000}"/>
    <cellStyle name="Output 2 7 3 3 3 2 2 6" xfId="41110" xr:uid="{00000000-0005-0000-0000-0000D79F0000}"/>
    <cellStyle name="Output 2 7 3 3 3 2 2 7" xfId="41111" xr:uid="{00000000-0005-0000-0000-0000D89F0000}"/>
    <cellStyle name="Output 2 7 3 3 3 2 3" xfId="41112" xr:uid="{00000000-0005-0000-0000-0000D99F0000}"/>
    <cellStyle name="Output 2 7 3 3 3 2 4" xfId="41113" xr:uid="{00000000-0005-0000-0000-0000DA9F0000}"/>
    <cellStyle name="Output 2 7 3 3 3 3" xfId="41114" xr:uid="{00000000-0005-0000-0000-0000DB9F0000}"/>
    <cellStyle name="Output 2 7 3 3 3 3 2" xfId="41115" xr:uid="{00000000-0005-0000-0000-0000DC9F0000}"/>
    <cellStyle name="Output 2 7 3 3 3 3 2 2" xfId="41116" xr:uid="{00000000-0005-0000-0000-0000DD9F0000}"/>
    <cellStyle name="Output 2 7 3 3 3 3 2 3" xfId="41117" xr:uid="{00000000-0005-0000-0000-0000DE9F0000}"/>
    <cellStyle name="Output 2 7 3 3 3 3 2 4" xfId="41118" xr:uid="{00000000-0005-0000-0000-0000DF9F0000}"/>
    <cellStyle name="Output 2 7 3 3 3 3 2 5" xfId="41119" xr:uid="{00000000-0005-0000-0000-0000E09F0000}"/>
    <cellStyle name="Output 2 7 3 3 3 3 2 6" xfId="41120" xr:uid="{00000000-0005-0000-0000-0000E19F0000}"/>
    <cellStyle name="Output 2 7 3 3 3 3 2 7" xfId="41121" xr:uid="{00000000-0005-0000-0000-0000E29F0000}"/>
    <cellStyle name="Output 2 7 3 3 3 3 3" xfId="41122" xr:uid="{00000000-0005-0000-0000-0000E39F0000}"/>
    <cellStyle name="Output 2 7 3 3 3 3 4" xfId="41123" xr:uid="{00000000-0005-0000-0000-0000E49F0000}"/>
    <cellStyle name="Output 2 7 3 3 3 4" xfId="41124" xr:uid="{00000000-0005-0000-0000-0000E59F0000}"/>
    <cellStyle name="Output 2 7 3 3 3 4 2" xfId="41125" xr:uid="{00000000-0005-0000-0000-0000E69F0000}"/>
    <cellStyle name="Output 2 7 3 3 3 4 2 2" xfId="41126" xr:uid="{00000000-0005-0000-0000-0000E79F0000}"/>
    <cellStyle name="Output 2 7 3 3 3 4 2 3" xfId="41127" xr:uid="{00000000-0005-0000-0000-0000E89F0000}"/>
    <cellStyle name="Output 2 7 3 3 3 4 2 4" xfId="41128" xr:uid="{00000000-0005-0000-0000-0000E99F0000}"/>
    <cellStyle name="Output 2 7 3 3 3 4 2 5" xfId="41129" xr:uid="{00000000-0005-0000-0000-0000EA9F0000}"/>
    <cellStyle name="Output 2 7 3 3 3 4 2 6" xfId="41130" xr:uid="{00000000-0005-0000-0000-0000EB9F0000}"/>
    <cellStyle name="Output 2 7 3 3 3 4 2 7" xfId="41131" xr:uid="{00000000-0005-0000-0000-0000EC9F0000}"/>
    <cellStyle name="Output 2 7 3 3 3 4 3" xfId="41132" xr:uid="{00000000-0005-0000-0000-0000ED9F0000}"/>
    <cellStyle name="Output 2 7 3 3 3 4 4" xfId="41133" xr:uid="{00000000-0005-0000-0000-0000EE9F0000}"/>
    <cellStyle name="Output 2 7 3 3 3 5" xfId="41134" xr:uid="{00000000-0005-0000-0000-0000EF9F0000}"/>
    <cellStyle name="Output 2 7 3 3 3 5 2" xfId="41135" xr:uid="{00000000-0005-0000-0000-0000F09F0000}"/>
    <cellStyle name="Output 2 7 3 3 3 5 3" xfId="41136" xr:uid="{00000000-0005-0000-0000-0000F19F0000}"/>
    <cellStyle name="Output 2 7 3 3 3 5 4" xfId="41137" xr:uid="{00000000-0005-0000-0000-0000F29F0000}"/>
    <cellStyle name="Output 2 7 3 3 3 5 5" xfId="41138" xr:uid="{00000000-0005-0000-0000-0000F39F0000}"/>
    <cellStyle name="Output 2 7 3 3 3 5 6" xfId="41139" xr:uid="{00000000-0005-0000-0000-0000F49F0000}"/>
    <cellStyle name="Output 2 7 3 3 3 5 7" xfId="41140" xr:uid="{00000000-0005-0000-0000-0000F59F0000}"/>
    <cellStyle name="Output 2 7 3 3 3 5 8" xfId="41141" xr:uid="{00000000-0005-0000-0000-0000F69F0000}"/>
    <cellStyle name="Output 2 7 3 3 3 6" xfId="41142" xr:uid="{00000000-0005-0000-0000-0000F79F0000}"/>
    <cellStyle name="Output 2 7 3 3 3 6 2" xfId="41143" xr:uid="{00000000-0005-0000-0000-0000F89F0000}"/>
    <cellStyle name="Output 2 7 3 3 3 6 3" xfId="41144" xr:uid="{00000000-0005-0000-0000-0000F99F0000}"/>
    <cellStyle name="Output 2 7 3 3 3 6 4" xfId="41145" xr:uid="{00000000-0005-0000-0000-0000FA9F0000}"/>
    <cellStyle name="Output 2 7 3 3 3 6 5" xfId="41146" xr:uid="{00000000-0005-0000-0000-0000FB9F0000}"/>
    <cellStyle name="Output 2 7 3 3 3 6 6" xfId="41147" xr:uid="{00000000-0005-0000-0000-0000FC9F0000}"/>
    <cellStyle name="Output 2 7 3 3 3 6 7" xfId="41148" xr:uid="{00000000-0005-0000-0000-0000FD9F0000}"/>
    <cellStyle name="Output 2 7 3 3 3 7" xfId="41149" xr:uid="{00000000-0005-0000-0000-0000FE9F0000}"/>
    <cellStyle name="Output 2 7 3 3 3 8" xfId="41150" xr:uid="{00000000-0005-0000-0000-0000FF9F0000}"/>
    <cellStyle name="Output 2 7 3 3 3 9" xfId="41151" xr:uid="{00000000-0005-0000-0000-000000A00000}"/>
    <cellStyle name="Output 2 7 3 3 4" xfId="41152" xr:uid="{00000000-0005-0000-0000-000001A00000}"/>
    <cellStyle name="Output 2 7 3 3 4 2" xfId="41153" xr:uid="{00000000-0005-0000-0000-000002A00000}"/>
    <cellStyle name="Output 2 7 3 3 4 2 2" xfId="41154" xr:uid="{00000000-0005-0000-0000-000003A00000}"/>
    <cellStyle name="Output 2 7 3 3 4 2 3" xfId="41155" xr:uid="{00000000-0005-0000-0000-000004A00000}"/>
    <cellStyle name="Output 2 7 3 3 4 2 4" xfId="41156" xr:uid="{00000000-0005-0000-0000-000005A00000}"/>
    <cellStyle name="Output 2 7 3 3 4 2 5" xfId="41157" xr:uid="{00000000-0005-0000-0000-000006A00000}"/>
    <cellStyle name="Output 2 7 3 3 4 2 6" xfId="41158" xr:uid="{00000000-0005-0000-0000-000007A00000}"/>
    <cellStyle name="Output 2 7 3 3 4 2 7" xfId="41159" xr:uid="{00000000-0005-0000-0000-000008A00000}"/>
    <cellStyle name="Output 2 7 3 3 4 3" xfId="41160" xr:uid="{00000000-0005-0000-0000-000009A00000}"/>
    <cellStyle name="Output 2 7 3 3 4 4" xfId="41161" xr:uid="{00000000-0005-0000-0000-00000AA00000}"/>
    <cellStyle name="Output 2 7 3 3 4 5" xfId="41162" xr:uid="{00000000-0005-0000-0000-00000BA00000}"/>
    <cellStyle name="Output 2 7 3 3 5" xfId="41163" xr:uid="{00000000-0005-0000-0000-00000CA00000}"/>
    <cellStyle name="Output 2 7 3 3 5 2" xfId="41164" xr:uid="{00000000-0005-0000-0000-00000DA00000}"/>
    <cellStyle name="Output 2 7 3 3 5 2 2" xfId="41165" xr:uid="{00000000-0005-0000-0000-00000EA00000}"/>
    <cellStyle name="Output 2 7 3 3 5 2 3" xfId="41166" xr:uid="{00000000-0005-0000-0000-00000FA00000}"/>
    <cellStyle name="Output 2 7 3 3 5 2 4" xfId="41167" xr:uid="{00000000-0005-0000-0000-000010A00000}"/>
    <cellStyle name="Output 2 7 3 3 5 2 5" xfId="41168" xr:uid="{00000000-0005-0000-0000-000011A00000}"/>
    <cellStyle name="Output 2 7 3 3 5 2 6" xfId="41169" xr:uid="{00000000-0005-0000-0000-000012A00000}"/>
    <cellStyle name="Output 2 7 3 3 5 2 7" xfId="41170" xr:uid="{00000000-0005-0000-0000-000013A00000}"/>
    <cellStyle name="Output 2 7 3 3 5 3" xfId="41171" xr:uid="{00000000-0005-0000-0000-000014A00000}"/>
    <cellStyle name="Output 2 7 3 3 5 4" xfId="41172" xr:uid="{00000000-0005-0000-0000-000015A00000}"/>
    <cellStyle name="Output 2 7 3 3 5 5" xfId="41173" xr:uid="{00000000-0005-0000-0000-000016A00000}"/>
    <cellStyle name="Output 2 7 3 3 6" xfId="41174" xr:uid="{00000000-0005-0000-0000-000017A00000}"/>
    <cellStyle name="Output 2 7 3 3 6 2" xfId="41175" xr:uid="{00000000-0005-0000-0000-000018A00000}"/>
    <cellStyle name="Output 2 7 3 3 6 2 2" xfId="41176" xr:uid="{00000000-0005-0000-0000-000019A00000}"/>
    <cellStyle name="Output 2 7 3 3 6 2 3" xfId="41177" xr:uid="{00000000-0005-0000-0000-00001AA00000}"/>
    <cellStyle name="Output 2 7 3 3 6 2 4" xfId="41178" xr:uid="{00000000-0005-0000-0000-00001BA00000}"/>
    <cellStyle name="Output 2 7 3 3 6 2 5" xfId="41179" xr:uid="{00000000-0005-0000-0000-00001CA00000}"/>
    <cellStyle name="Output 2 7 3 3 6 2 6" xfId="41180" xr:uid="{00000000-0005-0000-0000-00001DA00000}"/>
    <cellStyle name="Output 2 7 3 3 6 2 7" xfId="41181" xr:uid="{00000000-0005-0000-0000-00001EA00000}"/>
    <cellStyle name="Output 2 7 3 3 6 3" xfId="41182" xr:uid="{00000000-0005-0000-0000-00001FA00000}"/>
    <cellStyle name="Output 2 7 3 3 6 4" xfId="41183" xr:uid="{00000000-0005-0000-0000-000020A00000}"/>
    <cellStyle name="Output 2 7 3 3 6 5" xfId="41184" xr:uid="{00000000-0005-0000-0000-000021A00000}"/>
    <cellStyle name="Output 2 7 3 3 7" xfId="41185" xr:uid="{00000000-0005-0000-0000-000022A00000}"/>
    <cellStyle name="Output 2 7 3 3 7 2" xfId="41186" xr:uid="{00000000-0005-0000-0000-000023A00000}"/>
    <cellStyle name="Output 2 7 3 3 7 2 2" xfId="41187" xr:uid="{00000000-0005-0000-0000-000024A00000}"/>
    <cellStyle name="Output 2 7 3 3 7 2 3" xfId="41188" xr:uid="{00000000-0005-0000-0000-000025A00000}"/>
    <cellStyle name="Output 2 7 3 3 7 2 4" xfId="41189" xr:uid="{00000000-0005-0000-0000-000026A00000}"/>
    <cellStyle name="Output 2 7 3 3 7 2 5" xfId="41190" xr:uid="{00000000-0005-0000-0000-000027A00000}"/>
    <cellStyle name="Output 2 7 3 3 7 2 6" xfId="41191" xr:uid="{00000000-0005-0000-0000-000028A00000}"/>
    <cellStyle name="Output 2 7 3 3 7 2 7" xfId="41192" xr:uid="{00000000-0005-0000-0000-000029A00000}"/>
    <cellStyle name="Output 2 7 3 3 7 3" xfId="41193" xr:uid="{00000000-0005-0000-0000-00002AA00000}"/>
    <cellStyle name="Output 2 7 3 3 7 4" xfId="41194" xr:uid="{00000000-0005-0000-0000-00002BA00000}"/>
    <cellStyle name="Output 2 7 3 3 7 5" xfId="41195" xr:uid="{00000000-0005-0000-0000-00002CA00000}"/>
    <cellStyle name="Output 2 7 3 3 8" xfId="41196" xr:uid="{00000000-0005-0000-0000-00002DA00000}"/>
    <cellStyle name="Output 2 7 3 3 8 2" xfId="41197" xr:uid="{00000000-0005-0000-0000-00002EA00000}"/>
    <cellStyle name="Output 2 7 3 3 8 3" xfId="41198" xr:uid="{00000000-0005-0000-0000-00002FA00000}"/>
    <cellStyle name="Output 2 7 3 3 8 4" xfId="41199" xr:uid="{00000000-0005-0000-0000-000030A00000}"/>
    <cellStyle name="Output 2 7 3 3 8 5" xfId="41200" xr:uid="{00000000-0005-0000-0000-000031A00000}"/>
    <cellStyle name="Output 2 7 3 3 8 6" xfId="41201" xr:uid="{00000000-0005-0000-0000-000032A00000}"/>
    <cellStyle name="Output 2 7 3 3 8 7" xfId="41202" xr:uid="{00000000-0005-0000-0000-000033A00000}"/>
    <cellStyle name="Output 2 7 3 3 8 8" xfId="41203" xr:uid="{00000000-0005-0000-0000-000034A00000}"/>
    <cellStyle name="Output 2 7 3 3 9" xfId="41204" xr:uid="{00000000-0005-0000-0000-000035A00000}"/>
    <cellStyle name="Output 2 7 3 3 9 2" xfId="41205" xr:uid="{00000000-0005-0000-0000-000036A00000}"/>
    <cellStyle name="Output 2 7 3 3 9 3" xfId="41206" xr:uid="{00000000-0005-0000-0000-000037A00000}"/>
    <cellStyle name="Output 2 7 3 3 9 4" xfId="41207" xr:uid="{00000000-0005-0000-0000-000038A00000}"/>
    <cellStyle name="Output 2 7 3 3 9 5" xfId="41208" xr:uid="{00000000-0005-0000-0000-000039A00000}"/>
    <cellStyle name="Output 2 7 3 3 9 6" xfId="41209" xr:uid="{00000000-0005-0000-0000-00003AA00000}"/>
    <cellStyle name="Output 2 7 3 3 9 7" xfId="41210" xr:uid="{00000000-0005-0000-0000-00003BA00000}"/>
    <cellStyle name="Output 2 7 3 4" xfId="41211" xr:uid="{00000000-0005-0000-0000-00003CA00000}"/>
    <cellStyle name="Output 2 7 3 4 10" xfId="41212" xr:uid="{00000000-0005-0000-0000-00003DA00000}"/>
    <cellStyle name="Output 2 7 3 4 10 2" xfId="41213" xr:uid="{00000000-0005-0000-0000-00003EA00000}"/>
    <cellStyle name="Output 2 7 3 4 10 3" xfId="41214" xr:uid="{00000000-0005-0000-0000-00003FA00000}"/>
    <cellStyle name="Output 2 7 3 4 10 4" xfId="41215" xr:uid="{00000000-0005-0000-0000-000040A00000}"/>
    <cellStyle name="Output 2 7 3 4 10 5" xfId="41216" xr:uid="{00000000-0005-0000-0000-000041A00000}"/>
    <cellStyle name="Output 2 7 3 4 11" xfId="41217" xr:uid="{00000000-0005-0000-0000-000042A00000}"/>
    <cellStyle name="Output 2 7 3 4 11 2" xfId="41218" xr:uid="{00000000-0005-0000-0000-000043A00000}"/>
    <cellStyle name="Output 2 7 3 4 11 3" xfId="41219" xr:uid="{00000000-0005-0000-0000-000044A00000}"/>
    <cellStyle name="Output 2 7 3 4 11 4" xfId="41220" xr:uid="{00000000-0005-0000-0000-000045A00000}"/>
    <cellStyle name="Output 2 7 3 4 11 5" xfId="41221" xr:uid="{00000000-0005-0000-0000-000046A00000}"/>
    <cellStyle name="Output 2 7 3 4 12" xfId="41222" xr:uid="{00000000-0005-0000-0000-000047A00000}"/>
    <cellStyle name="Output 2 7 3 4 12 2" xfId="41223" xr:uid="{00000000-0005-0000-0000-000048A00000}"/>
    <cellStyle name="Output 2 7 3 4 12 3" xfId="41224" xr:uid="{00000000-0005-0000-0000-000049A00000}"/>
    <cellStyle name="Output 2 7 3 4 12 4" xfId="41225" xr:uid="{00000000-0005-0000-0000-00004AA00000}"/>
    <cellStyle name="Output 2 7 3 4 12 5" xfId="41226" xr:uid="{00000000-0005-0000-0000-00004BA00000}"/>
    <cellStyle name="Output 2 7 3 4 13" xfId="41227" xr:uid="{00000000-0005-0000-0000-00004CA00000}"/>
    <cellStyle name="Output 2 7 3 4 13 2" xfId="41228" xr:uid="{00000000-0005-0000-0000-00004DA00000}"/>
    <cellStyle name="Output 2 7 3 4 13 3" xfId="41229" xr:uid="{00000000-0005-0000-0000-00004EA00000}"/>
    <cellStyle name="Output 2 7 3 4 13 4" xfId="41230" xr:uid="{00000000-0005-0000-0000-00004FA00000}"/>
    <cellStyle name="Output 2 7 3 4 13 5" xfId="41231" xr:uid="{00000000-0005-0000-0000-000050A00000}"/>
    <cellStyle name="Output 2 7 3 4 14" xfId="41232" xr:uid="{00000000-0005-0000-0000-000051A00000}"/>
    <cellStyle name="Output 2 7 3 4 14 2" xfId="41233" xr:uid="{00000000-0005-0000-0000-000052A00000}"/>
    <cellStyle name="Output 2 7 3 4 14 3" xfId="41234" xr:uid="{00000000-0005-0000-0000-000053A00000}"/>
    <cellStyle name="Output 2 7 3 4 14 4" xfId="41235" xr:uid="{00000000-0005-0000-0000-000054A00000}"/>
    <cellStyle name="Output 2 7 3 4 14 5" xfId="41236" xr:uid="{00000000-0005-0000-0000-000055A00000}"/>
    <cellStyle name="Output 2 7 3 4 15" xfId="41237" xr:uid="{00000000-0005-0000-0000-000056A00000}"/>
    <cellStyle name="Output 2 7 3 4 15 2" xfId="41238" xr:uid="{00000000-0005-0000-0000-000057A00000}"/>
    <cellStyle name="Output 2 7 3 4 15 3" xfId="41239" xr:uid="{00000000-0005-0000-0000-000058A00000}"/>
    <cellStyle name="Output 2 7 3 4 15 4" xfId="41240" xr:uid="{00000000-0005-0000-0000-000059A00000}"/>
    <cellStyle name="Output 2 7 3 4 15 5" xfId="41241" xr:uid="{00000000-0005-0000-0000-00005AA00000}"/>
    <cellStyle name="Output 2 7 3 4 16" xfId="41242" xr:uid="{00000000-0005-0000-0000-00005BA00000}"/>
    <cellStyle name="Output 2 7 3 4 16 2" xfId="41243" xr:uid="{00000000-0005-0000-0000-00005CA00000}"/>
    <cellStyle name="Output 2 7 3 4 16 3" xfId="41244" xr:uid="{00000000-0005-0000-0000-00005DA00000}"/>
    <cellStyle name="Output 2 7 3 4 16 4" xfId="41245" xr:uid="{00000000-0005-0000-0000-00005EA00000}"/>
    <cellStyle name="Output 2 7 3 4 16 5" xfId="41246" xr:uid="{00000000-0005-0000-0000-00005FA00000}"/>
    <cellStyle name="Output 2 7 3 4 17" xfId="41247" xr:uid="{00000000-0005-0000-0000-000060A00000}"/>
    <cellStyle name="Output 2 7 3 4 17 2" xfId="41248" xr:uid="{00000000-0005-0000-0000-000061A00000}"/>
    <cellStyle name="Output 2 7 3 4 17 3" xfId="41249" xr:uid="{00000000-0005-0000-0000-000062A00000}"/>
    <cellStyle name="Output 2 7 3 4 17 4" xfId="41250" xr:uid="{00000000-0005-0000-0000-000063A00000}"/>
    <cellStyle name="Output 2 7 3 4 17 5" xfId="41251" xr:uid="{00000000-0005-0000-0000-000064A00000}"/>
    <cellStyle name="Output 2 7 3 4 18" xfId="41252" xr:uid="{00000000-0005-0000-0000-000065A00000}"/>
    <cellStyle name="Output 2 7 3 4 18 2" xfId="41253" xr:uid="{00000000-0005-0000-0000-000066A00000}"/>
    <cellStyle name="Output 2 7 3 4 18 3" xfId="41254" xr:uid="{00000000-0005-0000-0000-000067A00000}"/>
    <cellStyle name="Output 2 7 3 4 18 4" xfId="41255" xr:uid="{00000000-0005-0000-0000-000068A00000}"/>
    <cellStyle name="Output 2 7 3 4 18 5" xfId="41256" xr:uid="{00000000-0005-0000-0000-000069A00000}"/>
    <cellStyle name="Output 2 7 3 4 19" xfId="41257" xr:uid="{00000000-0005-0000-0000-00006AA00000}"/>
    <cellStyle name="Output 2 7 3 4 2" xfId="41258" xr:uid="{00000000-0005-0000-0000-00006BA00000}"/>
    <cellStyle name="Output 2 7 3 4 2 2" xfId="41259" xr:uid="{00000000-0005-0000-0000-00006CA00000}"/>
    <cellStyle name="Output 2 7 3 4 2 2 2" xfId="41260" xr:uid="{00000000-0005-0000-0000-00006DA00000}"/>
    <cellStyle name="Output 2 7 3 4 2 2 3" xfId="41261" xr:uid="{00000000-0005-0000-0000-00006EA00000}"/>
    <cellStyle name="Output 2 7 3 4 2 2 4" xfId="41262" xr:uid="{00000000-0005-0000-0000-00006FA00000}"/>
    <cellStyle name="Output 2 7 3 4 2 2 5" xfId="41263" xr:uid="{00000000-0005-0000-0000-000070A00000}"/>
    <cellStyle name="Output 2 7 3 4 2 2 6" xfId="41264" xr:uid="{00000000-0005-0000-0000-000071A00000}"/>
    <cellStyle name="Output 2 7 3 4 2 2 7" xfId="41265" xr:uid="{00000000-0005-0000-0000-000072A00000}"/>
    <cellStyle name="Output 2 7 3 4 2 3" xfId="41266" xr:uid="{00000000-0005-0000-0000-000073A00000}"/>
    <cellStyle name="Output 2 7 3 4 2 4" xfId="41267" xr:uid="{00000000-0005-0000-0000-000074A00000}"/>
    <cellStyle name="Output 2 7 3 4 2 5" xfId="41268" xr:uid="{00000000-0005-0000-0000-000075A00000}"/>
    <cellStyle name="Output 2 7 3 4 3" xfId="41269" xr:uid="{00000000-0005-0000-0000-000076A00000}"/>
    <cellStyle name="Output 2 7 3 4 3 2" xfId="41270" xr:uid="{00000000-0005-0000-0000-000077A00000}"/>
    <cellStyle name="Output 2 7 3 4 3 2 2" xfId="41271" xr:uid="{00000000-0005-0000-0000-000078A00000}"/>
    <cellStyle name="Output 2 7 3 4 3 2 3" xfId="41272" xr:uid="{00000000-0005-0000-0000-000079A00000}"/>
    <cellStyle name="Output 2 7 3 4 3 2 4" xfId="41273" xr:uid="{00000000-0005-0000-0000-00007AA00000}"/>
    <cellStyle name="Output 2 7 3 4 3 2 5" xfId="41274" xr:uid="{00000000-0005-0000-0000-00007BA00000}"/>
    <cellStyle name="Output 2 7 3 4 3 2 6" xfId="41275" xr:uid="{00000000-0005-0000-0000-00007CA00000}"/>
    <cellStyle name="Output 2 7 3 4 3 2 7" xfId="41276" xr:uid="{00000000-0005-0000-0000-00007DA00000}"/>
    <cellStyle name="Output 2 7 3 4 3 3" xfId="41277" xr:uid="{00000000-0005-0000-0000-00007EA00000}"/>
    <cellStyle name="Output 2 7 3 4 3 4" xfId="41278" xr:uid="{00000000-0005-0000-0000-00007FA00000}"/>
    <cellStyle name="Output 2 7 3 4 3 5" xfId="41279" xr:uid="{00000000-0005-0000-0000-000080A00000}"/>
    <cellStyle name="Output 2 7 3 4 4" xfId="41280" xr:uid="{00000000-0005-0000-0000-000081A00000}"/>
    <cellStyle name="Output 2 7 3 4 4 2" xfId="41281" xr:uid="{00000000-0005-0000-0000-000082A00000}"/>
    <cellStyle name="Output 2 7 3 4 4 2 2" xfId="41282" xr:uid="{00000000-0005-0000-0000-000083A00000}"/>
    <cellStyle name="Output 2 7 3 4 4 2 3" xfId="41283" xr:uid="{00000000-0005-0000-0000-000084A00000}"/>
    <cellStyle name="Output 2 7 3 4 4 2 4" xfId="41284" xr:uid="{00000000-0005-0000-0000-000085A00000}"/>
    <cellStyle name="Output 2 7 3 4 4 2 5" xfId="41285" xr:uid="{00000000-0005-0000-0000-000086A00000}"/>
    <cellStyle name="Output 2 7 3 4 4 2 6" xfId="41286" xr:uid="{00000000-0005-0000-0000-000087A00000}"/>
    <cellStyle name="Output 2 7 3 4 4 2 7" xfId="41287" xr:uid="{00000000-0005-0000-0000-000088A00000}"/>
    <cellStyle name="Output 2 7 3 4 4 3" xfId="41288" xr:uid="{00000000-0005-0000-0000-000089A00000}"/>
    <cellStyle name="Output 2 7 3 4 4 4" xfId="41289" xr:uid="{00000000-0005-0000-0000-00008AA00000}"/>
    <cellStyle name="Output 2 7 3 4 4 5" xfId="41290" xr:uid="{00000000-0005-0000-0000-00008BA00000}"/>
    <cellStyle name="Output 2 7 3 4 5" xfId="41291" xr:uid="{00000000-0005-0000-0000-00008CA00000}"/>
    <cellStyle name="Output 2 7 3 4 5 2" xfId="41292" xr:uid="{00000000-0005-0000-0000-00008DA00000}"/>
    <cellStyle name="Output 2 7 3 4 5 3" xfId="41293" xr:uid="{00000000-0005-0000-0000-00008EA00000}"/>
    <cellStyle name="Output 2 7 3 4 5 4" xfId="41294" xr:uid="{00000000-0005-0000-0000-00008FA00000}"/>
    <cellStyle name="Output 2 7 3 4 5 5" xfId="41295" xr:uid="{00000000-0005-0000-0000-000090A00000}"/>
    <cellStyle name="Output 2 7 3 4 5 6" xfId="41296" xr:uid="{00000000-0005-0000-0000-000091A00000}"/>
    <cellStyle name="Output 2 7 3 4 5 7" xfId="41297" xr:uid="{00000000-0005-0000-0000-000092A00000}"/>
    <cellStyle name="Output 2 7 3 4 5 8" xfId="41298" xr:uid="{00000000-0005-0000-0000-000093A00000}"/>
    <cellStyle name="Output 2 7 3 4 6" xfId="41299" xr:uid="{00000000-0005-0000-0000-000094A00000}"/>
    <cellStyle name="Output 2 7 3 4 6 2" xfId="41300" xr:uid="{00000000-0005-0000-0000-000095A00000}"/>
    <cellStyle name="Output 2 7 3 4 6 3" xfId="41301" xr:uid="{00000000-0005-0000-0000-000096A00000}"/>
    <cellStyle name="Output 2 7 3 4 6 4" xfId="41302" xr:uid="{00000000-0005-0000-0000-000097A00000}"/>
    <cellStyle name="Output 2 7 3 4 6 5" xfId="41303" xr:uid="{00000000-0005-0000-0000-000098A00000}"/>
    <cellStyle name="Output 2 7 3 4 6 6" xfId="41304" xr:uid="{00000000-0005-0000-0000-000099A00000}"/>
    <cellStyle name="Output 2 7 3 4 6 7" xfId="41305" xr:uid="{00000000-0005-0000-0000-00009AA00000}"/>
    <cellStyle name="Output 2 7 3 4 7" xfId="41306" xr:uid="{00000000-0005-0000-0000-00009BA00000}"/>
    <cellStyle name="Output 2 7 3 4 7 2" xfId="41307" xr:uid="{00000000-0005-0000-0000-00009CA00000}"/>
    <cellStyle name="Output 2 7 3 4 7 3" xfId="41308" xr:uid="{00000000-0005-0000-0000-00009DA00000}"/>
    <cellStyle name="Output 2 7 3 4 7 4" xfId="41309" xr:uid="{00000000-0005-0000-0000-00009EA00000}"/>
    <cellStyle name="Output 2 7 3 4 7 5" xfId="41310" xr:uid="{00000000-0005-0000-0000-00009FA00000}"/>
    <cellStyle name="Output 2 7 3 4 8" xfId="41311" xr:uid="{00000000-0005-0000-0000-0000A0A00000}"/>
    <cellStyle name="Output 2 7 3 4 8 2" xfId="41312" xr:uid="{00000000-0005-0000-0000-0000A1A00000}"/>
    <cellStyle name="Output 2 7 3 4 8 3" xfId="41313" xr:uid="{00000000-0005-0000-0000-0000A2A00000}"/>
    <cellStyle name="Output 2 7 3 4 8 4" xfId="41314" xr:uid="{00000000-0005-0000-0000-0000A3A00000}"/>
    <cellStyle name="Output 2 7 3 4 8 5" xfId="41315" xr:uid="{00000000-0005-0000-0000-0000A4A00000}"/>
    <cellStyle name="Output 2 7 3 4 9" xfId="41316" xr:uid="{00000000-0005-0000-0000-0000A5A00000}"/>
    <cellStyle name="Output 2 7 3 4 9 2" xfId="41317" xr:uid="{00000000-0005-0000-0000-0000A6A00000}"/>
    <cellStyle name="Output 2 7 3 4 9 3" xfId="41318" xr:uid="{00000000-0005-0000-0000-0000A7A00000}"/>
    <cellStyle name="Output 2 7 3 4 9 4" xfId="41319" xr:uid="{00000000-0005-0000-0000-0000A8A00000}"/>
    <cellStyle name="Output 2 7 3 4 9 5" xfId="41320" xr:uid="{00000000-0005-0000-0000-0000A9A00000}"/>
    <cellStyle name="Output 2 7 3 5" xfId="41321" xr:uid="{00000000-0005-0000-0000-0000AAA00000}"/>
    <cellStyle name="Output 2 7 3 5 10" xfId="41322" xr:uid="{00000000-0005-0000-0000-0000ABA00000}"/>
    <cellStyle name="Output 2 7 3 5 2" xfId="41323" xr:uid="{00000000-0005-0000-0000-0000ACA00000}"/>
    <cellStyle name="Output 2 7 3 5 2 2" xfId="41324" xr:uid="{00000000-0005-0000-0000-0000ADA00000}"/>
    <cellStyle name="Output 2 7 3 5 2 2 2" xfId="41325" xr:uid="{00000000-0005-0000-0000-0000AEA00000}"/>
    <cellStyle name="Output 2 7 3 5 2 2 3" xfId="41326" xr:uid="{00000000-0005-0000-0000-0000AFA00000}"/>
    <cellStyle name="Output 2 7 3 5 2 2 4" xfId="41327" xr:uid="{00000000-0005-0000-0000-0000B0A00000}"/>
    <cellStyle name="Output 2 7 3 5 2 2 5" xfId="41328" xr:uid="{00000000-0005-0000-0000-0000B1A00000}"/>
    <cellStyle name="Output 2 7 3 5 2 2 6" xfId="41329" xr:uid="{00000000-0005-0000-0000-0000B2A00000}"/>
    <cellStyle name="Output 2 7 3 5 2 2 7" xfId="41330" xr:uid="{00000000-0005-0000-0000-0000B3A00000}"/>
    <cellStyle name="Output 2 7 3 5 2 3" xfId="41331" xr:uid="{00000000-0005-0000-0000-0000B4A00000}"/>
    <cellStyle name="Output 2 7 3 5 2 4" xfId="41332" xr:uid="{00000000-0005-0000-0000-0000B5A00000}"/>
    <cellStyle name="Output 2 7 3 5 3" xfId="41333" xr:uid="{00000000-0005-0000-0000-0000B6A00000}"/>
    <cellStyle name="Output 2 7 3 5 3 2" xfId="41334" xr:uid="{00000000-0005-0000-0000-0000B7A00000}"/>
    <cellStyle name="Output 2 7 3 5 3 2 2" xfId="41335" xr:uid="{00000000-0005-0000-0000-0000B8A00000}"/>
    <cellStyle name="Output 2 7 3 5 3 2 3" xfId="41336" xr:uid="{00000000-0005-0000-0000-0000B9A00000}"/>
    <cellStyle name="Output 2 7 3 5 3 2 4" xfId="41337" xr:uid="{00000000-0005-0000-0000-0000BAA00000}"/>
    <cellStyle name="Output 2 7 3 5 3 2 5" xfId="41338" xr:uid="{00000000-0005-0000-0000-0000BBA00000}"/>
    <cellStyle name="Output 2 7 3 5 3 2 6" xfId="41339" xr:uid="{00000000-0005-0000-0000-0000BCA00000}"/>
    <cellStyle name="Output 2 7 3 5 3 2 7" xfId="41340" xr:uid="{00000000-0005-0000-0000-0000BDA00000}"/>
    <cellStyle name="Output 2 7 3 5 3 3" xfId="41341" xr:uid="{00000000-0005-0000-0000-0000BEA00000}"/>
    <cellStyle name="Output 2 7 3 5 3 4" xfId="41342" xr:uid="{00000000-0005-0000-0000-0000BFA00000}"/>
    <cellStyle name="Output 2 7 3 5 4" xfId="41343" xr:uid="{00000000-0005-0000-0000-0000C0A00000}"/>
    <cellStyle name="Output 2 7 3 5 4 2" xfId="41344" xr:uid="{00000000-0005-0000-0000-0000C1A00000}"/>
    <cellStyle name="Output 2 7 3 5 4 2 2" xfId="41345" xr:uid="{00000000-0005-0000-0000-0000C2A00000}"/>
    <cellStyle name="Output 2 7 3 5 4 2 3" xfId="41346" xr:uid="{00000000-0005-0000-0000-0000C3A00000}"/>
    <cellStyle name="Output 2 7 3 5 4 2 4" xfId="41347" xr:uid="{00000000-0005-0000-0000-0000C4A00000}"/>
    <cellStyle name="Output 2 7 3 5 4 2 5" xfId="41348" xr:uid="{00000000-0005-0000-0000-0000C5A00000}"/>
    <cellStyle name="Output 2 7 3 5 4 2 6" xfId="41349" xr:uid="{00000000-0005-0000-0000-0000C6A00000}"/>
    <cellStyle name="Output 2 7 3 5 4 2 7" xfId="41350" xr:uid="{00000000-0005-0000-0000-0000C7A00000}"/>
    <cellStyle name="Output 2 7 3 5 4 3" xfId="41351" xr:uid="{00000000-0005-0000-0000-0000C8A00000}"/>
    <cellStyle name="Output 2 7 3 5 4 4" xfId="41352" xr:uid="{00000000-0005-0000-0000-0000C9A00000}"/>
    <cellStyle name="Output 2 7 3 5 5" xfId="41353" xr:uid="{00000000-0005-0000-0000-0000CAA00000}"/>
    <cellStyle name="Output 2 7 3 5 5 2" xfId="41354" xr:uid="{00000000-0005-0000-0000-0000CBA00000}"/>
    <cellStyle name="Output 2 7 3 5 5 3" xfId="41355" xr:uid="{00000000-0005-0000-0000-0000CCA00000}"/>
    <cellStyle name="Output 2 7 3 5 5 4" xfId="41356" xr:uid="{00000000-0005-0000-0000-0000CDA00000}"/>
    <cellStyle name="Output 2 7 3 5 5 5" xfId="41357" xr:uid="{00000000-0005-0000-0000-0000CEA00000}"/>
    <cellStyle name="Output 2 7 3 5 5 6" xfId="41358" xr:uid="{00000000-0005-0000-0000-0000CFA00000}"/>
    <cellStyle name="Output 2 7 3 5 5 7" xfId="41359" xr:uid="{00000000-0005-0000-0000-0000D0A00000}"/>
    <cellStyle name="Output 2 7 3 5 5 8" xfId="41360" xr:uid="{00000000-0005-0000-0000-0000D1A00000}"/>
    <cellStyle name="Output 2 7 3 5 6" xfId="41361" xr:uid="{00000000-0005-0000-0000-0000D2A00000}"/>
    <cellStyle name="Output 2 7 3 5 6 2" xfId="41362" xr:uid="{00000000-0005-0000-0000-0000D3A00000}"/>
    <cellStyle name="Output 2 7 3 5 6 3" xfId="41363" xr:uid="{00000000-0005-0000-0000-0000D4A00000}"/>
    <cellStyle name="Output 2 7 3 5 6 4" xfId="41364" xr:uid="{00000000-0005-0000-0000-0000D5A00000}"/>
    <cellStyle name="Output 2 7 3 5 6 5" xfId="41365" xr:uid="{00000000-0005-0000-0000-0000D6A00000}"/>
    <cellStyle name="Output 2 7 3 5 6 6" xfId="41366" xr:uid="{00000000-0005-0000-0000-0000D7A00000}"/>
    <cellStyle name="Output 2 7 3 5 6 7" xfId="41367" xr:uid="{00000000-0005-0000-0000-0000D8A00000}"/>
    <cellStyle name="Output 2 7 3 5 7" xfId="41368" xr:uid="{00000000-0005-0000-0000-0000D9A00000}"/>
    <cellStyle name="Output 2 7 3 5 8" xfId="41369" xr:uid="{00000000-0005-0000-0000-0000DAA00000}"/>
    <cellStyle name="Output 2 7 3 5 9" xfId="41370" xr:uid="{00000000-0005-0000-0000-0000DBA00000}"/>
    <cellStyle name="Output 2 7 3 6" xfId="41371" xr:uid="{00000000-0005-0000-0000-0000DCA00000}"/>
    <cellStyle name="Output 2 7 3 6 2" xfId="41372" xr:uid="{00000000-0005-0000-0000-0000DDA00000}"/>
    <cellStyle name="Output 2 7 3 6 2 2" xfId="41373" xr:uid="{00000000-0005-0000-0000-0000DEA00000}"/>
    <cellStyle name="Output 2 7 3 6 2 3" xfId="41374" xr:uid="{00000000-0005-0000-0000-0000DFA00000}"/>
    <cellStyle name="Output 2 7 3 6 2 4" xfId="41375" xr:uid="{00000000-0005-0000-0000-0000E0A00000}"/>
    <cellStyle name="Output 2 7 3 6 2 5" xfId="41376" xr:uid="{00000000-0005-0000-0000-0000E1A00000}"/>
    <cellStyle name="Output 2 7 3 6 2 6" xfId="41377" xr:uid="{00000000-0005-0000-0000-0000E2A00000}"/>
    <cellStyle name="Output 2 7 3 6 2 7" xfId="41378" xr:uid="{00000000-0005-0000-0000-0000E3A00000}"/>
    <cellStyle name="Output 2 7 3 6 3" xfId="41379" xr:uid="{00000000-0005-0000-0000-0000E4A00000}"/>
    <cellStyle name="Output 2 7 3 6 4" xfId="41380" xr:uid="{00000000-0005-0000-0000-0000E5A00000}"/>
    <cellStyle name="Output 2 7 3 6 5" xfId="41381" xr:uid="{00000000-0005-0000-0000-0000E6A00000}"/>
    <cellStyle name="Output 2 7 3 7" xfId="41382" xr:uid="{00000000-0005-0000-0000-0000E7A00000}"/>
    <cellStyle name="Output 2 7 3 7 2" xfId="41383" xr:uid="{00000000-0005-0000-0000-0000E8A00000}"/>
    <cellStyle name="Output 2 7 3 7 2 2" xfId="41384" xr:uid="{00000000-0005-0000-0000-0000E9A00000}"/>
    <cellStyle name="Output 2 7 3 7 2 3" xfId="41385" xr:uid="{00000000-0005-0000-0000-0000EAA00000}"/>
    <cellStyle name="Output 2 7 3 7 2 4" xfId="41386" xr:uid="{00000000-0005-0000-0000-0000EBA00000}"/>
    <cellStyle name="Output 2 7 3 7 2 5" xfId="41387" xr:uid="{00000000-0005-0000-0000-0000ECA00000}"/>
    <cellStyle name="Output 2 7 3 7 2 6" xfId="41388" xr:uid="{00000000-0005-0000-0000-0000EDA00000}"/>
    <cellStyle name="Output 2 7 3 7 2 7" xfId="41389" xr:uid="{00000000-0005-0000-0000-0000EEA00000}"/>
    <cellStyle name="Output 2 7 3 7 3" xfId="41390" xr:uid="{00000000-0005-0000-0000-0000EFA00000}"/>
    <cellStyle name="Output 2 7 3 7 4" xfId="41391" xr:uid="{00000000-0005-0000-0000-0000F0A00000}"/>
    <cellStyle name="Output 2 7 3 7 5" xfId="41392" xr:uid="{00000000-0005-0000-0000-0000F1A00000}"/>
    <cellStyle name="Output 2 7 3 8" xfId="41393" xr:uid="{00000000-0005-0000-0000-0000F2A00000}"/>
    <cellStyle name="Output 2 7 3 8 2" xfId="41394" xr:uid="{00000000-0005-0000-0000-0000F3A00000}"/>
    <cellStyle name="Output 2 7 3 8 2 2" xfId="41395" xr:uid="{00000000-0005-0000-0000-0000F4A00000}"/>
    <cellStyle name="Output 2 7 3 8 2 3" xfId="41396" xr:uid="{00000000-0005-0000-0000-0000F5A00000}"/>
    <cellStyle name="Output 2 7 3 8 2 4" xfId="41397" xr:uid="{00000000-0005-0000-0000-0000F6A00000}"/>
    <cellStyle name="Output 2 7 3 8 2 5" xfId="41398" xr:uid="{00000000-0005-0000-0000-0000F7A00000}"/>
    <cellStyle name="Output 2 7 3 8 2 6" xfId="41399" xr:uid="{00000000-0005-0000-0000-0000F8A00000}"/>
    <cellStyle name="Output 2 7 3 8 2 7" xfId="41400" xr:uid="{00000000-0005-0000-0000-0000F9A00000}"/>
    <cellStyle name="Output 2 7 3 8 3" xfId="41401" xr:uid="{00000000-0005-0000-0000-0000FAA00000}"/>
    <cellStyle name="Output 2 7 3 8 4" xfId="41402" xr:uid="{00000000-0005-0000-0000-0000FBA00000}"/>
    <cellStyle name="Output 2 7 3 8 5" xfId="41403" xr:uid="{00000000-0005-0000-0000-0000FCA00000}"/>
    <cellStyle name="Output 2 7 3 9" xfId="41404" xr:uid="{00000000-0005-0000-0000-0000FDA00000}"/>
    <cellStyle name="Output 2 7 3 9 2" xfId="41405" xr:uid="{00000000-0005-0000-0000-0000FEA00000}"/>
    <cellStyle name="Output 2 7 3 9 2 2" xfId="41406" xr:uid="{00000000-0005-0000-0000-0000FFA00000}"/>
    <cellStyle name="Output 2 7 3 9 2 3" xfId="41407" xr:uid="{00000000-0005-0000-0000-000000A10000}"/>
    <cellStyle name="Output 2 7 3 9 2 4" xfId="41408" xr:uid="{00000000-0005-0000-0000-000001A10000}"/>
    <cellStyle name="Output 2 7 3 9 2 5" xfId="41409" xr:uid="{00000000-0005-0000-0000-000002A10000}"/>
    <cellStyle name="Output 2 7 3 9 2 6" xfId="41410" xr:uid="{00000000-0005-0000-0000-000003A10000}"/>
    <cellStyle name="Output 2 7 3 9 2 7" xfId="41411" xr:uid="{00000000-0005-0000-0000-000004A10000}"/>
    <cellStyle name="Output 2 7 3 9 3" xfId="41412" xr:uid="{00000000-0005-0000-0000-000005A10000}"/>
    <cellStyle name="Output 2 7 3 9 4" xfId="41413" xr:uid="{00000000-0005-0000-0000-000006A10000}"/>
    <cellStyle name="Output 2 7 3 9 5" xfId="41414" xr:uid="{00000000-0005-0000-0000-000007A10000}"/>
    <cellStyle name="Output 2 7 4" xfId="41415" xr:uid="{00000000-0005-0000-0000-000008A10000}"/>
    <cellStyle name="Output 2 7 4 10" xfId="41416" xr:uid="{00000000-0005-0000-0000-000009A10000}"/>
    <cellStyle name="Output 2 7 4 10 2" xfId="41417" xr:uid="{00000000-0005-0000-0000-00000AA10000}"/>
    <cellStyle name="Output 2 7 4 10 3" xfId="41418" xr:uid="{00000000-0005-0000-0000-00000BA10000}"/>
    <cellStyle name="Output 2 7 4 10 4" xfId="41419" xr:uid="{00000000-0005-0000-0000-00000CA10000}"/>
    <cellStyle name="Output 2 7 4 10 5" xfId="41420" xr:uid="{00000000-0005-0000-0000-00000DA10000}"/>
    <cellStyle name="Output 2 7 4 11" xfId="41421" xr:uid="{00000000-0005-0000-0000-00000EA10000}"/>
    <cellStyle name="Output 2 7 4 11 2" xfId="41422" xr:uid="{00000000-0005-0000-0000-00000FA10000}"/>
    <cellStyle name="Output 2 7 4 11 3" xfId="41423" xr:uid="{00000000-0005-0000-0000-000010A10000}"/>
    <cellStyle name="Output 2 7 4 11 4" xfId="41424" xr:uid="{00000000-0005-0000-0000-000011A10000}"/>
    <cellStyle name="Output 2 7 4 11 5" xfId="41425" xr:uid="{00000000-0005-0000-0000-000012A10000}"/>
    <cellStyle name="Output 2 7 4 12" xfId="41426" xr:uid="{00000000-0005-0000-0000-000013A10000}"/>
    <cellStyle name="Output 2 7 4 12 2" xfId="41427" xr:uid="{00000000-0005-0000-0000-000014A10000}"/>
    <cellStyle name="Output 2 7 4 12 3" xfId="41428" xr:uid="{00000000-0005-0000-0000-000015A10000}"/>
    <cellStyle name="Output 2 7 4 12 4" xfId="41429" xr:uid="{00000000-0005-0000-0000-000016A10000}"/>
    <cellStyle name="Output 2 7 4 12 5" xfId="41430" xr:uid="{00000000-0005-0000-0000-000017A10000}"/>
    <cellStyle name="Output 2 7 4 13" xfId="41431" xr:uid="{00000000-0005-0000-0000-000018A10000}"/>
    <cellStyle name="Output 2 7 4 13 2" xfId="41432" xr:uid="{00000000-0005-0000-0000-000019A10000}"/>
    <cellStyle name="Output 2 7 4 13 3" xfId="41433" xr:uid="{00000000-0005-0000-0000-00001AA10000}"/>
    <cellStyle name="Output 2 7 4 13 4" xfId="41434" xr:uid="{00000000-0005-0000-0000-00001BA10000}"/>
    <cellStyle name="Output 2 7 4 13 5" xfId="41435" xr:uid="{00000000-0005-0000-0000-00001CA10000}"/>
    <cellStyle name="Output 2 7 4 14" xfId="41436" xr:uid="{00000000-0005-0000-0000-00001DA10000}"/>
    <cellStyle name="Output 2 7 4 14 2" xfId="41437" xr:uid="{00000000-0005-0000-0000-00001EA10000}"/>
    <cellStyle name="Output 2 7 4 14 3" xfId="41438" xr:uid="{00000000-0005-0000-0000-00001FA10000}"/>
    <cellStyle name="Output 2 7 4 14 4" xfId="41439" xr:uid="{00000000-0005-0000-0000-000020A10000}"/>
    <cellStyle name="Output 2 7 4 14 5" xfId="41440" xr:uid="{00000000-0005-0000-0000-000021A10000}"/>
    <cellStyle name="Output 2 7 4 15" xfId="41441" xr:uid="{00000000-0005-0000-0000-000022A10000}"/>
    <cellStyle name="Output 2 7 4 15 2" xfId="41442" xr:uid="{00000000-0005-0000-0000-000023A10000}"/>
    <cellStyle name="Output 2 7 4 15 3" xfId="41443" xr:uid="{00000000-0005-0000-0000-000024A10000}"/>
    <cellStyle name="Output 2 7 4 15 4" xfId="41444" xr:uid="{00000000-0005-0000-0000-000025A10000}"/>
    <cellStyle name="Output 2 7 4 15 5" xfId="41445" xr:uid="{00000000-0005-0000-0000-000026A10000}"/>
    <cellStyle name="Output 2 7 4 16" xfId="41446" xr:uid="{00000000-0005-0000-0000-000027A10000}"/>
    <cellStyle name="Output 2 7 4 16 2" xfId="41447" xr:uid="{00000000-0005-0000-0000-000028A10000}"/>
    <cellStyle name="Output 2 7 4 16 3" xfId="41448" xr:uid="{00000000-0005-0000-0000-000029A10000}"/>
    <cellStyle name="Output 2 7 4 16 4" xfId="41449" xr:uid="{00000000-0005-0000-0000-00002AA10000}"/>
    <cellStyle name="Output 2 7 4 16 5" xfId="41450" xr:uid="{00000000-0005-0000-0000-00002BA10000}"/>
    <cellStyle name="Output 2 7 4 17" xfId="41451" xr:uid="{00000000-0005-0000-0000-00002CA10000}"/>
    <cellStyle name="Output 2 7 4 17 2" xfId="41452" xr:uid="{00000000-0005-0000-0000-00002DA10000}"/>
    <cellStyle name="Output 2 7 4 17 3" xfId="41453" xr:uid="{00000000-0005-0000-0000-00002EA10000}"/>
    <cellStyle name="Output 2 7 4 17 4" xfId="41454" xr:uid="{00000000-0005-0000-0000-00002FA10000}"/>
    <cellStyle name="Output 2 7 4 17 5" xfId="41455" xr:uid="{00000000-0005-0000-0000-000030A10000}"/>
    <cellStyle name="Output 2 7 4 18" xfId="41456" xr:uid="{00000000-0005-0000-0000-000031A10000}"/>
    <cellStyle name="Output 2 7 4 18 2" xfId="41457" xr:uid="{00000000-0005-0000-0000-000032A10000}"/>
    <cellStyle name="Output 2 7 4 18 3" xfId="41458" xr:uid="{00000000-0005-0000-0000-000033A10000}"/>
    <cellStyle name="Output 2 7 4 18 4" xfId="41459" xr:uid="{00000000-0005-0000-0000-000034A10000}"/>
    <cellStyle name="Output 2 7 4 18 5" xfId="41460" xr:uid="{00000000-0005-0000-0000-000035A10000}"/>
    <cellStyle name="Output 2 7 4 19" xfId="41461" xr:uid="{00000000-0005-0000-0000-000036A10000}"/>
    <cellStyle name="Output 2 7 4 2" xfId="41462" xr:uid="{00000000-0005-0000-0000-000037A10000}"/>
    <cellStyle name="Output 2 7 4 2 10" xfId="41463" xr:uid="{00000000-0005-0000-0000-000038A10000}"/>
    <cellStyle name="Output 2 7 4 2 10 2" xfId="41464" xr:uid="{00000000-0005-0000-0000-000039A10000}"/>
    <cellStyle name="Output 2 7 4 2 10 3" xfId="41465" xr:uid="{00000000-0005-0000-0000-00003AA10000}"/>
    <cellStyle name="Output 2 7 4 2 10 4" xfId="41466" xr:uid="{00000000-0005-0000-0000-00003BA10000}"/>
    <cellStyle name="Output 2 7 4 2 10 5" xfId="41467" xr:uid="{00000000-0005-0000-0000-00003CA10000}"/>
    <cellStyle name="Output 2 7 4 2 11" xfId="41468" xr:uid="{00000000-0005-0000-0000-00003DA10000}"/>
    <cellStyle name="Output 2 7 4 2 11 2" xfId="41469" xr:uid="{00000000-0005-0000-0000-00003EA10000}"/>
    <cellStyle name="Output 2 7 4 2 11 3" xfId="41470" xr:uid="{00000000-0005-0000-0000-00003FA10000}"/>
    <cellStyle name="Output 2 7 4 2 11 4" xfId="41471" xr:uid="{00000000-0005-0000-0000-000040A10000}"/>
    <cellStyle name="Output 2 7 4 2 11 5" xfId="41472" xr:uid="{00000000-0005-0000-0000-000041A10000}"/>
    <cellStyle name="Output 2 7 4 2 12" xfId="41473" xr:uid="{00000000-0005-0000-0000-000042A10000}"/>
    <cellStyle name="Output 2 7 4 2 12 2" xfId="41474" xr:uid="{00000000-0005-0000-0000-000043A10000}"/>
    <cellStyle name="Output 2 7 4 2 12 3" xfId="41475" xr:uid="{00000000-0005-0000-0000-000044A10000}"/>
    <cellStyle name="Output 2 7 4 2 12 4" xfId="41476" xr:uid="{00000000-0005-0000-0000-000045A10000}"/>
    <cellStyle name="Output 2 7 4 2 12 5" xfId="41477" xr:uid="{00000000-0005-0000-0000-000046A10000}"/>
    <cellStyle name="Output 2 7 4 2 13" xfId="41478" xr:uid="{00000000-0005-0000-0000-000047A10000}"/>
    <cellStyle name="Output 2 7 4 2 13 2" xfId="41479" xr:uid="{00000000-0005-0000-0000-000048A10000}"/>
    <cellStyle name="Output 2 7 4 2 13 3" xfId="41480" xr:uid="{00000000-0005-0000-0000-000049A10000}"/>
    <cellStyle name="Output 2 7 4 2 13 4" xfId="41481" xr:uid="{00000000-0005-0000-0000-00004AA10000}"/>
    <cellStyle name="Output 2 7 4 2 13 5" xfId="41482" xr:uid="{00000000-0005-0000-0000-00004BA10000}"/>
    <cellStyle name="Output 2 7 4 2 14" xfId="41483" xr:uid="{00000000-0005-0000-0000-00004CA10000}"/>
    <cellStyle name="Output 2 7 4 2 14 2" xfId="41484" xr:uid="{00000000-0005-0000-0000-00004DA10000}"/>
    <cellStyle name="Output 2 7 4 2 14 3" xfId="41485" xr:uid="{00000000-0005-0000-0000-00004EA10000}"/>
    <cellStyle name="Output 2 7 4 2 14 4" xfId="41486" xr:uid="{00000000-0005-0000-0000-00004FA10000}"/>
    <cellStyle name="Output 2 7 4 2 14 5" xfId="41487" xr:uid="{00000000-0005-0000-0000-000050A10000}"/>
    <cellStyle name="Output 2 7 4 2 15" xfId="41488" xr:uid="{00000000-0005-0000-0000-000051A10000}"/>
    <cellStyle name="Output 2 7 4 2 15 2" xfId="41489" xr:uid="{00000000-0005-0000-0000-000052A10000}"/>
    <cellStyle name="Output 2 7 4 2 15 3" xfId="41490" xr:uid="{00000000-0005-0000-0000-000053A10000}"/>
    <cellStyle name="Output 2 7 4 2 15 4" xfId="41491" xr:uid="{00000000-0005-0000-0000-000054A10000}"/>
    <cellStyle name="Output 2 7 4 2 15 5" xfId="41492" xr:uid="{00000000-0005-0000-0000-000055A10000}"/>
    <cellStyle name="Output 2 7 4 2 16" xfId="41493" xr:uid="{00000000-0005-0000-0000-000056A10000}"/>
    <cellStyle name="Output 2 7 4 2 16 2" xfId="41494" xr:uid="{00000000-0005-0000-0000-000057A10000}"/>
    <cellStyle name="Output 2 7 4 2 16 3" xfId="41495" xr:uid="{00000000-0005-0000-0000-000058A10000}"/>
    <cellStyle name="Output 2 7 4 2 16 4" xfId="41496" xr:uid="{00000000-0005-0000-0000-000059A10000}"/>
    <cellStyle name="Output 2 7 4 2 16 5" xfId="41497" xr:uid="{00000000-0005-0000-0000-00005AA10000}"/>
    <cellStyle name="Output 2 7 4 2 17" xfId="41498" xr:uid="{00000000-0005-0000-0000-00005BA10000}"/>
    <cellStyle name="Output 2 7 4 2 17 2" xfId="41499" xr:uid="{00000000-0005-0000-0000-00005CA10000}"/>
    <cellStyle name="Output 2 7 4 2 17 3" xfId="41500" xr:uid="{00000000-0005-0000-0000-00005DA10000}"/>
    <cellStyle name="Output 2 7 4 2 17 4" xfId="41501" xr:uid="{00000000-0005-0000-0000-00005EA10000}"/>
    <cellStyle name="Output 2 7 4 2 17 5" xfId="41502" xr:uid="{00000000-0005-0000-0000-00005FA10000}"/>
    <cellStyle name="Output 2 7 4 2 18" xfId="41503" xr:uid="{00000000-0005-0000-0000-000060A10000}"/>
    <cellStyle name="Output 2 7 4 2 18 2" xfId="41504" xr:uid="{00000000-0005-0000-0000-000061A10000}"/>
    <cellStyle name="Output 2 7 4 2 18 3" xfId="41505" xr:uid="{00000000-0005-0000-0000-000062A10000}"/>
    <cellStyle name="Output 2 7 4 2 18 4" xfId="41506" xr:uid="{00000000-0005-0000-0000-000063A10000}"/>
    <cellStyle name="Output 2 7 4 2 18 5" xfId="41507" xr:uid="{00000000-0005-0000-0000-000064A10000}"/>
    <cellStyle name="Output 2 7 4 2 19" xfId="41508" xr:uid="{00000000-0005-0000-0000-000065A10000}"/>
    <cellStyle name="Output 2 7 4 2 2" xfId="41509" xr:uid="{00000000-0005-0000-0000-000066A10000}"/>
    <cellStyle name="Output 2 7 4 2 2 2" xfId="41510" xr:uid="{00000000-0005-0000-0000-000067A10000}"/>
    <cellStyle name="Output 2 7 4 2 2 2 2" xfId="41511" xr:uid="{00000000-0005-0000-0000-000068A10000}"/>
    <cellStyle name="Output 2 7 4 2 2 2 3" xfId="41512" xr:uid="{00000000-0005-0000-0000-000069A10000}"/>
    <cellStyle name="Output 2 7 4 2 2 2 4" xfId="41513" xr:uid="{00000000-0005-0000-0000-00006AA10000}"/>
    <cellStyle name="Output 2 7 4 2 2 2 5" xfId="41514" xr:uid="{00000000-0005-0000-0000-00006BA10000}"/>
    <cellStyle name="Output 2 7 4 2 2 2 6" xfId="41515" xr:uid="{00000000-0005-0000-0000-00006CA10000}"/>
    <cellStyle name="Output 2 7 4 2 2 2 7" xfId="41516" xr:uid="{00000000-0005-0000-0000-00006DA10000}"/>
    <cellStyle name="Output 2 7 4 2 2 3" xfId="41517" xr:uid="{00000000-0005-0000-0000-00006EA10000}"/>
    <cellStyle name="Output 2 7 4 2 2 4" xfId="41518" xr:uid="{00000000-0005-0000-0000-00006FA10000}"/>
    <cellStyle name="Output 2 7 4 2 2 5" xfId="41519" xr:uid="{00000000-0005-0000-0000-000070A10000}"/>
    <cellStyle name="Output 2 7 4 2 3" xfId="41520" xr:uid="{00000000-0005-0000-0000-000071A10000}"/>
    <cellStyle name="Output 2 7 4 2 3 2" xfId="41521" xr:uid="{00000000-0005-0000-0000-000072A10000}"/>
    <cellStyle name="Output 2 7 4 2 3 2 2" xfId="41522" xr:uid="{00000000-0005-0000-0000-000073A10000}"/>
    <cellStyle name="Output 2 7 4 2 3 2 3" xfId="41523" xr:uid="{00000000-0005-0000-0000-000074A10000}"/>
    <cellStyle name="Output 2 7 4 2 3 2 4" xfId="41524" xr:uid="{00000000-0005-0000-0000-000075A10000}"/>
    <cellStyle name="Output 2 7 4 2 3 2 5" xfId="41525" xr:uid="{00000000-0005-0000-0000-000076A10000}"/>
    <cellStyle name="Output 2 7 4 2 3 2 6" xfId="41526" xr:uid="{00000000-0005-0000-0000-000077A10000}"/>
    <cellStyle name="Output 2 7 4 2 3 2 7" xfId="41527" xr:uid="{00000000-0005-0000-0000-000078A10000}"/>
    <cellStyle name="Output 2 7 4 2 3 3" xfId="41528" xr:uid="{00000000-0005-0000-0000-000079A10000}"/>
    <cellStyle name="Output 2 7 4 2 3 4" xfId="41529" xr:uid="{00000000-0005-0000-0000-00007AA10000}"/>
    <cellStyle name="Output 2 7 4 2 3 5" xfId="41530" xr:uid="{00000000-0005-0000-0000-00007BA10000}"/>
    <cellStyle name="Output 2 7 4 2 4" xfId="41531" xr:uid="{00000000-0005-0000-0000-00007CA10000}"/>
    <cellStyle name="Output 2 7 4 2 4 2" xfId="41532" xr:uid="{00000000-0005-0000-0000-00007DA10000}"/>
    <cellStyle name="Output 2 7 4 2 4 2 2" xfId="41533" xr:uid="{00000000-0005-0000-0000-00007EA10000}"/>
    <cellStyle name="Output 2 7 4 2 4 2 3" xfId="41534" xr:uid="{00000000-0005-0000-0000-00007FA10000}"/>
    <cellStyle name="Output 2 7 4 2 4 2 4" xfId="41535" xr:uid="{00000000-0005-0000-0000-000080A10000}"/>
    <cellStyle name="Output 2 7 4 2 4 2 5" xfId="41536" xr:uid="{00000000-0005-0000-0000-000081A10000}"/>
    <cellStyle name="Output 2 7 4 2 4 2 6" xfId="41537" xr:uid="{00000000-0005-0000-0000-000082A10000}"/>
    <cellStyle name="Output 2 7 4 2 4 2 7" xfId="41538" xr:uid="{00000000-0005-0000-0000-000083A10000}"/>
    <cellStyle name="Output 2 7 4 2 4 3" xfId="41539" xr:uid="{00000000-0005-0000-0000-000084A10000}"/>
    <cellStyle name="Output 2 7 4 2 4 4" xfId="41540" xr:uid="{00000000-0005-0000-0000-000085A10000}"/>
    <cellStyle name="Output 2 7 4 2 4 5" xfId="41541" xr:uid="{00000000-0005-0000-0000-000086A10000}"/>
    <cellStyle name="Output 2 7 4 2 5" xfId="41542" xr:uid="{00000000-0005-0000-0000-000087A10000}"/>
    <cellStyle name="Output 2 7 4 2 5 2" xfId="41543" xr:uid="{00000000-0005-0000-0000-000088A10000}"/>
    <cellStyle name="Output 2 7 4 2 5 3" xfId="41544" xr:uid="{00000000-0005-0000-0000-000089A10000}"/>
    <cellStyle name="Output 2 7 4 2 5 4" xfId="41545" xr:uid="{00000000-0005-0000-0000-00008AA10000}"/>
    <cellStyle name="Output 2 7 4 2 5 5" xfId="41546" xr:uid="{00000000-0005-0000-0000-00008BA10000}"/>
    <cellStyle name="Output 2 7 4 2 5 6" xfId="41547" xr:uid="{00000000-0005-0000-0000-00008CA10000}"/>
    <cellStyle name="Output 2 7 4 2 5 7" xfId="41548" xr:uid="{00000000-0005-0000-0000-00008DA10000}"/>
    <cellStyle name="Output 2 7 4 2 5 8" xfId="41549" xr:uid="{00000000-0005-0000-0000-00008EA10000}"/>
    <cellStyle name="Output 2 7 4 2 6" xfId="41550" xr:uid="{00000000-0005-0000-0000-00008FA10000}"/>
    <cellStyle name="Output 2 7 4 2 6 2" xfId="41551" xr:uid="{00000000-0005-0000-0000-000090A10000}"/>
    <cellStyle name="Output 2 7 4 2 6 3" xfId="41552" xr:uid="{00000000-0005-0000-0000-000091A10000}"/>
    <cellStyle name="Output 2 7 4 2 6 4" xfId="41553" xr:uid="{00000000-0005-0000-0000-000092A10000}"/>
    <cellStyle name="Output 2 7 4 2 6 5" xfId="41554" xr:uid="{00000000-0005-0000-0000-000093A10000}"/>
    <cellStyle name="Output 2 7 4 2 6 6" xfId="41555" xr:uid="{00000000-0005-0000-0000-000094A10000}"/>
    <cellStyle name="Output 2 7 4 2 6 7" xfId="41556" xr:uid="{00000000-0005-0000-0000-000095A10000}"/>
    <cellStyle name="Output 2 7 4 2 7" xfId="41557" xr:uid="{00000000-0005-0000-0000-000096A10000}"/>
    <cellStyle name="Output 2 7 4 2 7 2" xfId="41558" xr:uid="{00000000-0005-0000-0000-000097A10000}"/>
    <cellStyle name="Output 2 7 4 2 7 3" xfId="41559" xr:uid="{00000000-0005-0000-0000-000098A10000}"/>
    <cellStyle name="Output 2 7 4 2 7 4" xfId="41560" xr:uid="{00000000-0005-0000-0000-000099A10000}"/>
    <cellStyle name="Output 2 7 4 2 7 5" xfId="41561" xr:uid="{00000000-0005-0000-0000-00009AA10000}"/>
    <cellStyle name="Output 2 7 4 2 8" xfId="41562" xr:uid="{00000000-0005-0000-0000-00009BA10000}"/>
    <cellStyle name="Output 2 7 4 2 8 2" xfId="41563" xr:uid="{00000000-0005-0000-0000-00009CA10000}"/>
    <cellStyle name="Output 2 7 4 2 8 3" xfId="41564" xr:uid="{00000000-0005-0000-0000-00009DA10000}"/>
    <cellStyle name="Output 2 7 4 2 8 4" xfId="41565" xr:uid="{00000000-0005-0000-0000-00009EA10000}"/>
    <cellStyle name="Output 2 7 4 2 8 5" xfId="41566" xr:uid="{00000000-0005-0000-0000-00009FA10000}"/>
    <cellStyle name="Output 2 7 4 2 9" xfId="41567" xr:uid="{00000000-0005-0000-0000-0000A0A10000}"/>
    <cellStyle name="Output 2 7 4 2 9 2" xfId="41568" xr:uid="{00000000-0005-0000-0000-0000A1A10000}"/>
    <cellStyle name="Output 2 7 4 2 9 3" xfId="41569" xr:uid="{00000000-0005-0000-0000-0000A2A10000}"/>
    <cellStyle name="Output 2 7 4 2 9 4" xfId="41570" xr:uid="{00000000-0005-0000-0000-0000A3A10000}"/>
    <cellStyle name="Output 2 7 4 2 9 5" xfId="41571" xr:uid="{00000000-0005-0000-0000-0000A4A10000}"/>
    <cellStyle name="Output 2 7 4 3" xfId="41572" xr:uid="{00000000-0005-0000-0000-0000A5A10000}"/>
    <cellStyle name="Output 2 7 4 3 10" xfId="41573" xr:uid="{00000000-0005-0000-0000-0000A6A10000}"/>
    <cellStyle name="Output 2 7 4 3 2" xfId="41574" xr:uid="{00000000-0005-0000-0000-0000A7A10000}"/>
    <cellStyle name="Output 2 7 4 3 2 2" xfId="41575" xr:uid="{00000000-0005-0000-0000-0000A8A10000}"/>
    <cellStyle name="Output 2 7 4 3 2 2 2" xfId="41576" xr:uid="{00000000-0005-0000-0000-0000A9A10000}"/>
    <cellStyle name="Output 2 7 4 3 2 2 3" xfId="41577" xr:uid="{00000000-0005-0000-0000-0000AAA10000}"/>
    <cellStyle name="Output 2 7 4 3 2 2 4" xfId="41578" xr:uid="{00000000-0005-0000-0000-0000ABA10000}"/>
    <cellStyle name="Output 2 7 4 3 2 2 5" xfId="41579" xr:uid="{00000000-0005-0000-0000-0000ACA10000}"/>
    <cellStyle name="Output 2 7 4 3 2 2 6" xfId="41580" xr:uid="{00000000-0005-0000-0000-0000ADA10000}"/>
    <cellStyle name="Output 2 7 4 3 2 2 7" xfId="41581" xr:uid="{00000000-0005-0000-0000-0000AEA10000}"/>
    <cellStyle name="Output 2 7 4 3 2 3" xfId="41582" xr:uid="{00000000-0005-0000-0000-0000AFA10000}"/>
    <cellStyle name="Output 2 7 4 3 2 4" xfId="41583" xr:uid="{00000000-0005-0000-0000-0000B0A10000}"/>
    <cellStyle name="Output 2 7 4 3 3" xfId="41584" xr:uid="{00000000-0005-0000-0000-0000B1A10000}"/>
    <cellStyle name="Output 2 7 4 3 3 2" xfId="41585" xr:uid="{00000000-0005-0000-0000-0000B2A10000}"/>
    <cellStyle name="Output 2 7 4 3 3 2 2" xfId="41586" xr:uid="{00000000-0005-0000-0000-0000B3A10000}"/>
    <cellStyle name="Output 2 7 4 3 3 2 3" xfId="41587" xr:uid="{00000000-0005-0000-0000-0000B4A10000}"/>
    <cellStyle name="Output 2 7 4 3 3 2 4" xfId="41588" xr:uid="{00000000-0005-0000-0000-0000B5A10000}"/>
    <cellStyle name="Output 2 7 4 3 3 2 5" xfId="41589" xr:uid="{00000000-0005-0000-0000-0000B6A10000}"/>
    <cellStyle name="Output 2 7 4 3 3 2 6" xfId="41590" xr:uid="{00000000-0005-0000-0000-0000B7A10000}"/>
    <cellStyle name="Output 2 7 4 3 3 2 7" xfId="41591" xr:uid="{00000000-0005-0000-0000-0000B8A10000}"/>
    <cellStyle name="Output 2 7 4 3 3 3" xfId="41592" xr:uid="{00000000-0005-0000-0000-0000B9A10000}"/>
    <cellStyle name="Output 2 7 4 3 3 4" xfId="41593" xr:uid="{00000000-0005-0000-0000-0000BAA10000}"/>
    <cellStyle name="Output 2 7 4 3 4" xfId="41594" xr:uid="{00000000-0005-0000-0000-0000BBA10000}"/>
    <cellStyle name="Output 2 7 4 3 4 2" xfId="41595" xr:uid="{00000000-0005-0000-0000-0000BCA10000}"/>
    <cellStyle name="Output 2 7 4 3 4 2 2" xfId="41596" xr:uid="{00000000-0005-0000-0000-0000BDA10000}"/>
    <cellStyle name="Output 2 7 4 3 4 2 3" xfId="41597" xr:uid="{00000000-0005-0000-0000-0000BEA10000}"/>
    <cellStyle name="Output 2 7 4 3 4 2 4" xfId="41598" xr:uid="{00000000-0005-0000-0000-0000BFA10000}"/>
    <cellStyle name="Output 2 7 4 3 4 2 5" xfId="41599" xr:uid="{00000000-0005-0000-0000-0000C0A10000}"/>
    <cellStyle name="Output 2 7 4 3 4 2 6" xfId="41600" xr:uid="{00000000-0005-0000-0000-0000C1A10000}"/>
    <cellStyle name="Output 2 7 4 3 4 2 7" xfId="41601" xr:uid="{00000000-0005-0000-0000-0000C2A10000}"/>
    <cellStyle name="Output 2 7 4 3 4 3" xfId="41602" xr:uid="{00000000-0005-0000-0000-0000C3A10000}"/>
    <cellStyle name="Output 2 7 4 3 4 4" xfId="41603" xr:uid="{00000000-0005-0000-0000-0000C4A10000}"/>
    <cellStyle name="Output 2 7 4 3 5" xfId="41604" xr:uid="{00000000-0005-0000-0000-0000C5A10000}"/>
    <cellStyle name="Output 2 7 4 3 5 2" xfId="41605" xr:uid="{00000000-0005-0000-0000-0000C6A10000}"/>
    <cellStyle name="Output 2 7 4 3 5 3" xfId="41606" xr:uid="{00000000-0005-0000-0000-0000C7A10000}"/>
    <cellStyle name="Output 2 7 4 3 5 4" xfId="41607" xr:uid="{00000000-0005-0000-0000-0000C8A10000}"/>
    <cellStyle name="Output 2 7 4 3 5 5" xfId="41608" xr:uid="{00000000-0005-0000-0000-0000C9A10000}"/>
    <cellStyle name="Output 2 7 4 3 5 6" xfId="41609" xr:uid="{00000000-0005-0000-0000-0000CAA10000}"/>
    <cellStyle name="Output 2 7 4 3 5 7" xfId="41610" xr:uid="{00000000-0005-0000-0000-0000CBA10000}"/>
    <cellStyle name="Output 2 7 4 3 5 8" xfId="41611" xr:uid="{00000000-0005-0000-0000-0000CCA10000}"/>
    <cellStyle name="Output 2 7 4 3 6" xfId="41612" xr:uid="{00000000-0005-0000-0000-0000CDA10000}"/>
    <cellStyle name="Output 2 7 4 3 6 2" xfId="41613" xr:uid="{00000000-0005-0000-0000-0000CEA10000}"/>
    <cellStyle name="Output 2 7 4 3 6 3" xfId="41614" xr:uid="{00000000-0005-0000-0000-0000CFA10000}"/>
    <cellStyle name="Output 2 7 4 3 6 4" xfId="41615" xr:uid="{00000000-0005-0000-0000-0000D0A10000}"/>
    <cellStyle name="Output 2 7 4 3 6 5" xfId="41616" xr:uid="{00000000-0005-0000-0000-0000D1A10000}"/>
    <cellStyle name="Output 2 7 4 3 6 6" xfId="41617" xr:uid="{00000000-0005-0000-0000-0000D2A10000}"/>
    <cellStyle name="Output 2 7 4 3 6 7" xfId="41618" xr:uid="{00000000-0005-0000-0000-0000D3A10000}"/>
    <cellStyle name="Output 2 7 4 3 7" xfId="41619" xr:uid="{00000000-0005-0000-0000-0000D4A10000}"/>
    <cellStyle name="Output 2 7 4 3 8" xfId="41620" xr:uid="{00000000-0005-0000-0000-0000D5A10000}"/>
    <cellStyle name="Output 2 7 4 3 9" xfId="41621" xr:uid="{00000000-0005-0000-0000-0000D6A10000}"/>
    <cellStyle name="Output 2 7 4 4" xfId="41622" xr:uid="{00000000-0005-0000-0000-0000D7A10000}"/>
    <cellStyle name="Output 2 7 4 4 2" xfId="41623" xr:uid="{00000000-0005-0000-0000-0000D8A10000}"/>
    <cellStyle name="Output 2 7 4 4 2 2" xfId="41624" xr:uid="{00000000-0005-0000-0000-0000D9A10000}"/>
    <cellStyle name="Output 2 7 4 4 2 3" xfId="41625" xr:uid="{00000000-0005-0000-0000-0000DAA10000}"/>
    <cellStyle name="Output 2 7 4 4 2 4" xfId="41626" xr:uid="{00000000-0005-0000-0000-0000DBA10000}"/>
    <cellStyle name="Output 2 7 4 4 2 5" xfId="41627" xr:uid="{00000000-0005-0000-0000-0000DCA10000}"/>
    <cellStyle name="Output 2 7 4 4 2 6" xfId="41628" xr:uid="{00000000-0005-0000-0000-0000DDA10000}"/>
    <cellStyle name="Output 2 7 4 4 2 7" xfId="41629" xr:uid="{00000000-0005-0000-0000-0000DEA10000}"/>
    <cellStyle name="Output 2 7 4 4 3" xfId="41630" xr:uid="{00000000-0005-0000-0000-0000DFA10000}"/>
    <cellStyle name="Output 2 7 4 4 4" xfId="41631" xr:uid="{00000000-0005-0000-0000-0000E0A10000}"/>
    <cellStyle name="Output 2 7 4 4 5" xfId="41632" xr:uid="{00000000-0005-0000-0000-0000E1A10000}"/>
    <cellStyle name="Output 2 7 4 5" xfId="41633" xr:uid="{00000000-0005-0000-0000-0000E2A10000}"/>
    <cellStyle name="Output 2 7 4 5 2" xfId="41634" xr:uid="{00000000-0005-0000-0000-0000E3A10000}"/>
    <cellStyle name="Output 2 7 4 5 2 2" xfId="41635" xr:uid="{00000000-0005-0000-0000-0000E4A10000}"/>
    <cellStyle name="Output 2 7 4 5 2 3" xfId="41636" xr:uid="{00000000-0005-0000-0000-0000E5A10000}"/>
    <cellStyle name="Output 2 7 4 5 2 4" xfId="41637" xr:uid="{00000000-0005-0000-0000-0000E6A10000}"/>
    <cellStyle name="Output 2 7 4 5 2 5" xfId="41638" xr:uid="{00000000-0005-0000-0000-0000E7A10000}"/>
    <cellStyle name="Output 2 7 4 5 2 6" xfId="41639" xr:uid="{00000000-0005-0000-0000-0000E8A10000}"/>
    <cellStyle name="Output 2 7 4 5 2 7" xfId="41640" xr:uid="{00000000-0005-0000-0000-0000E9A10000}"/>
    <cellStyle name="Output 2 7 4 5 3" xfId="41641" xr:uid="{00000000-0005-0000-0000-0000EAA10000}"/>
    <cellStyle name="Output 2 7 4 5 4" xfId="41642" xr:uid="{00000000-0005-0000-0000-0000EBA10000}"/>
    <cellStyle name="Output 2 7 4 5 5" xfId="41643" xr:uid="{00000000-0005-0000-0000-0000ECA10000}"/>
    <cellStyle name="Output 2 7 4 6" xfId="41644" xr:uid="{00000000-0005-0000-0000-0000EDA10000}"/>
    <cellStyle name="Output 2 7 4 6 2" xfId="41645" xr:uid="{00000000-0005-0000-0000-0000EEA10000}"/>
    <cellStyle name="Output 2 7 4 6 2 2" xfId="41646" xr:uid="{00000000-0005-0000-0000-0000EFA10000}"/>
    <cellStyle name="Output 2 7 4 6 2 3" xfId="41647" xr:uid="{00000000-0005-0000-0000-0000F0A10000}"/>
    <cellStyle name="Output 2 7 4 6 2 4" xfId="41648" xr:uid="{00000000-0005-0000-0000-0000F1A10000}"/>
    <cellStyle name="Output 2 7 4 6 2 5" xfId="41649" xr:uid="{00000000-0005-0000-0000-0000F2A10000}"/>
    <cellStyle name="Output 2 7 4 6 2 6" xfId="41650" xr:uid="{00000000-0005-0000-0000-0000F3A10000}"/>
    <cellStyle name="Output 2 7 4 6 2 7" xfId="41651" xr:uid="{00000000-0005-0000-0000-0000F4A10000}"/>
    <cellStyle name="Output 2 7 4 6 3" xfId="41652" xr:uid="{00000000-0005-0000-0000-0000F5A10000}"/>
    <cellStyle name="Output 2 7 4 6 4" xfId="41653" xr:uid="{00000000-0005-0000-0000-0000F6A10000}"/>
    <cellStyle name="Output 2 7 4 6 5" xfId="41654" xr:uid="{00000000-0005-0000-0000-0000F7A10000}"/>
    <cellStyle name="Output 2 7 4 7" xfId="41655" xr:uid="{00000000-0005-0000-0000-0000F8A10000}"/>
    <cellStyle name="Output 2 7 4 7 2" xfId="41656" xr:uid="{00000000-0005-0000-0000-0000F9A10000}"/>
    <cellStyle name="Output 2 7 4 7 2 2" xfId="41657" xr:uid="{00000000-0005-0000-0000-0000FAA10000}"/>
    <cellStyle name="Output 2 7 4 7 2 3" xfId="41658" xr:uid="{00000000-0005-0000-0000-0000FBA10000}"/>
    <cellStyle name="Output 2 7 4 7 2 4" xfId="41659" xr:uid="{00000000-0005-0000-0000-0000FCA10000}"/>
    <cellStyle name="Output 2 7 4 7 2 5" xfId="41660" xr:uid="{00000000-0005-0000-0000-0000FDA10000}"/>
    <cellStyle name="Output 2 7 4 7 2 6" xfId="41661" xr:uid="{00000000-0005-0000-0000-0000FEA10000}"/>
    <cellStyle name="Output 2 7 4 7 2 7" xfId="41662" xr:uid="{00000000-0005-0000-0000-0000FFA10000}"/>
    <cellStyle name="Output 2 7 4 7 3" xfId="41663" xr:uid="{00000000-0005-0000-0000-000000A20000}"/>
    <cellStyle name="Output 2 7 4 7 4" xfId="41664" xr:uid="{00000000-0005-0000-0000-000001A20000}"/>
    <cellStyle name="Output 2 7 4 7 5" xfId="41665" xr:uid="{00000000-0005-0000-0000-000002A20000}"/>
    <cellStyle name="Output 2 7 4 8" xfId="41666" xr:uid="{00000000-0005-0000-0000-000003A20000}"/>
    <cellStyle name="Output 2 7 4 8 2" xfId="41667" xr:uid="{00000000-0005-0000-0000-000004A20000}"/>
    <cellStyle name="Output 2 7 4 8 3" xfId="41668" xr:uid="{00000000-0005-0000-0000-000005A20000}"/>
    <cellStyle name="Output 2 7 4 8 4" xfId="41669" xr:uid="{00000000-0005-0000-0000-000006A20000}"/>
    <cellStyle name="Output 2 7 4 8 5" xfId="41670" xr:uid="{00000000-0005-0000-0000-000007A20000}"/>
    <cellStyle name="Output 2 7 4 8 6" xfId="41671" xr:uid="{00000000-0005-0000-0000-000008A20000}"/>
    <cellStyle name="Output 2 7 4 8 7" xfId="41672" xr:uid="{00000000-0005-0000-0000-000009A20000}"/>
    <cellStyle name="Output 2 7 4 8 8" xfId="41673" xr:uid="{00000000-0005-0000-0000-00000AA20000}"/>
    <cellStyle name="Output 2 7 4 9" xfId="41674" xr:uid="{00000000-0005-0000-0000-00000BA20000}"/>
    <cellStyle name="Output 2 7 4 9 2" xfId="41675" xr:uid="{00000000-0005-0000-0000-00000CA20000}"/>
    <cellStyle name="Output 2 7 4 9 3" xfId="41676" xr:uid="{00000000-0005-0000-0000-00000DA20000}"/>
    <cellStyle name="Output 2 7 4 9 4" xfId="41677" xr:uid="{00000000-0005-0000-0000-00000EA20000}"/>
    <cellStyle name="Output 2 7 4 9 5" xfId="41678" xr:uid="{00000000-0005-0000-0000-00000FA20000}"/>
    <cellStyle name="Output 2 7 4 9 6" xfId="41679" xr:uid="{00000000-0005-0000-0000-000010A20000}"/>
    <cellStyle name="Output 2 7 4 9 7" xfId="41680" xr:uid="{00000000-0005-0000-0000-000011A20000}"/>
    <cellStyle name="Output 2 7 5" xfId="41681" xr:uid="{00000000-0005-0000-0000-000012A20000}"/>
    <cellStyle name="Output 2 7 5 10" xfId="41682" xr:uid="{00000000-0005-0000-0000-000013A20000}"/>
    <cellStyle name="Output 2 7 5 10 2" xfId="41683" xr:uid="{00000000-0005-0000-0000-000014A20000}"/>
    <cellStyle name="Output 2 7 5 10 3" xfId="41684" xr:uid="{00000000-0005-0000-0000-000015A20000}"/>
    <cellStyle name="Output 2 7 5 10 4" xfId="41685" xr:uid="{00000000-0005-0000-0000-000016A20000}"/>
    <cellStyle name="Output 2 7 5 10 5" xfId="41686" xr:uid="{00000000-0005-0000-0000-000017A20000}"/>
    <cellStyle name="Output 2 7 5 11" xfId="41687" xr:uid="{00000000-0005-0000-0000-000018A20000}"/>
    <cellStyle name="Output 2 7 5 11 2" xfId="41688" xr:uid="{00000000-0005-0000-0000-000019A20000}"/>
    <cellStyle name="Output 2 7 5 11 3" xfId="41689" xr:uid="{00000000-0005-0000-0000-00001AA20000}"/>
    <cellStyle name="Output 2 7 5 11 4" xfId="41690" xr:uid="{00000000-0005-0000-0000-00001BA20000}"/>
    <cellStyle name="Output 2 7 5 11 5" xfId="41691" xr:uid="{00000000-0005-0000-0000-00001CA20000}"/>
    <cellStyle name="Output 2 7 5 12" xfId="41692" xr:uid="{00000000-0005-0000-0000-00001DA20000}"/>
    <cellStyle name="Output 2 7 5 12 2" xfId="41693" xr:uid="{00000000-0005-0000-0000-00001EA20000}"/>
    <cellStyle name="Output 2 7 5 12 3" xfId="41694" xr:uid="{00000000-0005-0000-0000-00001FA20000}"/>
    <cellStyle name="Output 2 7 5 12 4" xfId="41695" xr:uid="{00000000-0005-0000-0000-000020A20000}"/>
    <cellStyle name="Output 2 7 5 12 5" xfId="41696" xr:uid="{00000000-0005-0000-0000-000021A20000}"/>
    <cellStyle name="Output 2 7 5 13" xfId="41697" xr:uid="{00000000-0005-0000-0000-000022A20000}"/>
    <cellStyle name="Output 2 7 5 13 2" xfId="41698" xr:uid="{00000000-0005-0000-0000-000023A20000}"/>
    <cellStyle name="Output 2 7 5 13 3" xfId="41699" xr:uid="{00000000-0005-0000-0000-000024A20000}"/>
    <cellStyle name="Output 2 7 5 13 4" xfId="41700" xr:uid="{00000000-0005-0000-0000-000025A20000}"/>
    <cellStyle name="Output 2 7 5 13 5" xfId="41701" xr:uid="{00000000-0005-0000-0000-000026A20000}"/>
    <cellStyle name="Output 2 7 5 14" xfId="41702" xr:uid="{00000000-0005-0000-0000-000027A20000}"/>
    <cellStyle name="Output 2 7 5 14 2" xfId="41703" xr:uid="{00000000-0005-0000-0000-000028A20000}"/>
    <cellStyle name="Output 2 7 5 14 3" xfId="41704" xr:uid="{00000000-0005-0000-0000-000029A20000}"/>
    <cellStyle name="Output 2 7 5 14 4" xfId="41705" xr:uid="{00000000-0005-0000-0000-00002AA20000}"/>
    <cellStyle name="Output 2 7 5 14 5" xfId="41706" xr:uid="{00000000-0005-0000-0000-00002BA20000}"/>
    <cellStyle name="Output 2 7 5 15" xfId="41707" xr:uid="{00000000-0005-0000-0000-00002CA20000}"/>
    <cellStyle name="Output 2 7 5 15 2" xfId="41708" xr:uid="{00000000-0005-0000-0000-00002DA20000}"/>
    <cellStyle name="Output 2 7 5 15 3" xfId="41709" xr:uid="{00000000-0005-0000-0000-00002EA20000}"/>
    <cellStyle name="Output 2 7 5 15 4" xfId="41710" xr:uid="{00000000-0005-0000-0000-00002FA20000}"/>
    <cellStyle name="Output 2 7 5 15 5" xfId="41711" xr:uid="{00000000-0005-0000-0000-000030A20000}"/>
    <cellStyle name="Output 2 7 5 16" xfId="41712" xr:uid="{00000000-0005-0000-0000-000031A20000}"/>
    <cellStyle name="Output 2 7 5 16 2" xfId="41713" xr:uid="{00000000-0005-0000-0000-000032A20000}"/>
    <cellStyle name="Output 2 7 5 16 3" xfId="41714" xr:uid="{00000000-0005-0000-0000-000033A20000}"/>
    <cellStyle name="Output 2 7 5 16 4" xfId="41715" xr:uid="{00000000-0005-0000-0000-000034A20000}"/>
    <cellStyle name="Output 2 7 5 16 5" xfId="41716" xr:uid="{00000000-0005-0000-0000-000035A20000}"/>
    <cellStyle name="Output 2 7 5 17" xfId="41717" xr:uid="{00000000-0005-0000-0000-000036A20000}"/>
    <cellStyle name="Output 2 7 5 17 2" xfId="41718" xr:uid="{00000000-0005-0000-0000-000037A20000}"/>
    <cellStyle name="Output 2 7 5 17 3" xfId="41719" xr:uid="{00000000-0005-0000-0000-000038A20000}"/>
    <cellStyle name="Output 2 7 5 17 4" xfId="41720" xr:uid="{00000000-0005-0000-0000-000039A20000}"/>
    <cellStyle name="Output 2 7 5 17 5" xfId="41721" xr:uid="{00000000-0005-0000-0000-00003AA20000}"/>
    <cellStyle name="Output 2 7 5 18" xfId="41722" xr:uid="{00000000-0005-0000-0000-00003BA20000}"/>
    <cellStyle name="Output 2 7 5 18 2" xfId="41723" xr:uid="{00000000-0005-0000-0000-00003CA20000}"/>
    <cellStyle name="Output 2 7 5 18 3" xfId="41724" xr:uid="{00000000-0005-0000-0000-00003DA20000}"/>
    <cellStyle name="Output 2 7 5 18 4" xfId="41725" xr:uid="{00000000-0005-0000-0000-00003EA20000}"/>
    <cellStyle name="Output 2 7 5 18 5" xfId="41726" xr:uid="{00000000-0005-0000-0000-00003FA20000}"/>
    <cellStyle name="Output 2 7 5 19" xfId="41727" xr:uid="{00000000-0005-0000-0000-000040A20000}"/>
    <cellStyle name="Output 2 7 5 2" xfId="41728" xr:uid="{00000000-0005-0000-0000-000041A20000}"/>
    <cellStyle name="Output 2 7 5 2 10" xfId="41729" xr:uid="{00000000-0005-0000-0000-000042A20000}"/>
    <cellStyle name="Output 2 7 5 2 10 2" xfId="41730" xr:uid="{00000000-0005-0000-0000-000043A20000}"/>
    <cellStyle name="Output 2 7 5 2 10 3" xfId="41731" xr:uid="{00000000-0005-0000-0000-000044A20000}"/>
    <cellStyle name="Output 2 7 5 2 10 4" xfId="41732" xr:uid="{00000000-0005-0000-0000-000045A20000}"/>
    <cellStyle name="Output 2 7 5 2 10 5" xfId="41733" xr:uid="{00000000-0005-0000-0000-000046A20000}"/>
    <cellStyle name="Output 2 7 5 2 11" xfId="41734" xr:uid="{00000000-0005-0000-0000-000047A20000}"/>
    <cellStyle name="Output 2 7 5 2 11 2" xfId="41735" xr:uid="{00000000-0005-0000-0000-000048A20000}"/>
    <cellStyle name="Output 2 7 5 2 11 3" xfId="41736" xr:uid="{00000000-0005-0000-0000-000049A20000}"/>
    <cellStyle name="Output 2 7 5 2 11 4" xfId="41737" xr:uid="{00000000-0005-0000-0000-00004AA20000}"/>
    <cellStyle name="Output 2 7 5 2 11 5" xfId="41738" xr:uid="{00000000-0005-0000-0000-00004BA20000}"/>
    <cellStyle name="Output 2 7 5 2 12" xfId="41739" xr:uid="{00000000-0005-0000-0000-00004CA20000}"/>
    <cellStyle name="Output 2 7 5 2 12 2" xfId="41740" xr:uid="{00000000-0005-0000-0000-00004DA20000}"/>
    <cellStyle name="Output 2 7 5 2 12 3" xfId="41741" xr:uid="{00000000-0005-0000-0000-00004EA20000}"/>
    <cellStyle name="Output 2 7 5 2 12 4" xfId="41742" xr:uid="{00000000-0005-0000-0000-00004FA20000}"/>
    <cellStyle name="Output 2 7 5 2 12 5" xfId="41743" xr:uid="{00000000-0005-0000-0000-000050A20000}"/>
    <cellStyle name="Output 2 7 5 2 13" xfId="41744" xr:uid="{00000000-0005-0000-0000-000051A20000}"/>
    <cellStyle name="Output 2 7 5 2 13 2" xfId="41745" xr:uid="{00000000-0005-0000-0000-000052A20000}"/>
    <cellStyle name="Output 2 7 5 2 13 3" xfId="41746" xr:uid="{00000000-0005-0000-0000-000053A20000}"/>
    <cellStyle name="Output 2 7 5 2 13 4" xfId="41747" xr:uid="{00000000-0005-0000-0000-000054A20000}"/>
    <cellStyle name="Output 2 7 5 2 13 5" xfId="41748" xr:uid="{00000000-0005-0000-0000-000055A20000}"/>
    <cellStyle name="Output 2 7 5 2 14" xfId="41749" xr:uid="{00000000-0005-0000-0000-000056A20000}"/>
    <cellStyle name="Output 2 7 5 2 14 2" xfId="41750" xr:uid="{00000000-0005-0000-0000-000057A20000}"/>
    <cellStyle name="Output 2 7 5 2 14 3" xfId="41751" xr:uid="{00000000-0005-0000-0000-000058A20000}"/>
    <cellStyle name="Output 2 7 5 2 14 4" xfId="41752" xr:uid="{00000000-0005-0000-0000-000059A20000}"/>
    <cellStyle name="Output 2 7 5 2 14 5" xfId="41753" xr:uid="{00000000-0005-0000-0000-00005AA20000}"/>
    <cellStyle name="Output 2 7 5 2 15" xfId="41754" xr:uid="{00000000-0005-0000-0000-00005BA20000}"/>
    <cellStyle name="Output 2 7 5 2 15 2" xfId="41755" xr:uid="{00000000-0005-0000-0000-00005CA20000}"/>
    <cellStyle name="Output 2 7 5 2 15 3" xfId="41756" xr:uid="{00000000-0005-0000-0000-00005DA20000}"/>
    <cellStyle name="Output 2 7 5 2 15 4" xfId="41757" xr:uid="{00000000-0005-0000-0000-00005EA20000}"/>
    <cellStyle name="Output 2 7 5 2 15 5" xfId="41758" xr:uid="{00000000-0005-0000-0000-00005FA20000}"/>
    <cellStyle name="Output 2 7 5 2 16" xfId="41759" xr:uid="{00000000-0005-0000-0000-000060A20000}"/>
    <cellStyle name="Output 2 7 5 2 16 2" xfId="41760" xr:uid="{00000000-0005-0000-0000-000061A20000}"/>
    <cellStyle name="Output 2 7 5 2 16 3" xfId="41761" xr:uid="{00000000-0005-0000-0000-000062A20000}"/>
    <cellStyle name="Output 2 7 5 2 16 4" xfId="41762" xr:uid="{00000000-0005-0000-0000-000063A20000}"/>
    <cellStyle name="Output 2 7 5 2 16 5" xfId="41763" xr:uid="{00000000-0005-0000-0000-000064A20000}"/>
    <cellStyle name="Output 2 7 5 2 17" xfId="41764" xr:uid="{00000000-0005-0000-0000-000065A20000}"/>
    <cellStyle name="Output 2 7 5 2 17 2" xfId="41765" xr:uid="{00000000-0005-0000-0000-000066A20000}"/>
    <cellStyle name="Output 2 7 5 2 17 3" xfId="41766" xr:uid="{00000000-0005-0000-0000-000067A20000}"/>
    <cellStyle name="Output 2 7 5 2 17 4" xfId="41767" xr:uid="{00000000-0005-0000-0000-000068A20000}"/>
    <cellStyle name="Output 2 7 5 2 17 5" xfId="41768" xr:uid="{00000000-0005-0000-0000-000069A20000}"/>
    <cellStyle name="Output 2 7 5 2 18" xfId="41769" xr:uid="{00000000-0005-0000-0000-00006AA20000}"/>
    <cellStyle name="Output 2 7 5 2 18 2" xfId="41770" xr:uid="{00000000-0005-0000-0000-00006BA20000}"/>
    <cellStyle name="Output 2 7 5 2 18 3" xfId="41771" xr:uid="{00000000-0005-0000-0000-00006CA20000}"/>
    <cellStyle name="Output 2 7 5 2 18 4" xfId="41772" xr:uid="{00000000-0005-0000-0000-00006DA20000}"/>
    <cellStyle name="Output 2 7 5 2 18 5" xfId="41773" xr:uid="{00000000-0005-0000-0000-00006EA20000}"/>
    <cellStyle name="Output 2 7 5 2 19" xfId="41774" xr:uid="{00000000-0005-0000-0000-00006FA20000}"/>
    <cellStyle name="Output 2 7 5 2 2" xfId="41775" xr:uid="{00000000-0005-0000-0000-000070A20000}"/>
    <cellStyle name="Output 2 7 5 2 2 2" xfId="41776" xr:uid="{00000000-0005-0000-0000-000071A20000}"/>
    <cellStyle name="Output 2 7 5 2 2 2 2" xfId="41777" xr:uid="{00000000-0005-0000-0000-000072A20000}"/>
    <cellStyle name="Output 2 7 5 2 2 2 3" xfId="41778" xr:uid="{00000000-0005-0000-0000-000073A20000}"/>
    <cellStyle name="Output 2 7 5 2 2 2 4" xfId="41779" xr:uid="{00000000-0005-0000-0000-000074A20000}"/>
    <cellStyle name="Output 2 7 5 2 2 2 5" xfId="41780" xr:uid="{00000000-0005-0000-0000-000075A20000}"/>
    <cellStyle name="Output 2 7 5 2 2 2 6" xfId="41781" xr:uid="{00000000-0005-0000-0000-000076A20000}"/>
    <cellStyle name="Output 2 7 5 2 2 2 7" xfId="41782" xr:uid="{00000000-0005-0000-0000-000077A20000}"/>
    <cellStyle name="Output 2 7 5 2 2 3" xfId="41783" xr:uid="{00000000-0005-0000-0000-000078A20000}"/>
    <cellStyle name="Output 2 7 5 2 2 4" xfId="41784" xr:uid="{00000000-0005-0000-0000-000079A20000}"/>
    <cellStyle name="Output 2 7 5 2 2 5" xfId="41785" xr:uid="{00000000-0005-0000-0000-00007AA20000}"/>
    <cellStyle name="Output 2 7 5 2 3" xfId="41786" xr:uid="{00000000-0005-0000-0000-00007BA20000}"/>
    <cellStyle name="Output 2 7 5 2 3 2" xfId="41787" xr:uid="{00000000-0005-0000-0000-00007CA20000}"/>
    <cellStyle name="Output 2 7 5 2 3 2 2" xfId="41788" xr:uid="{00000000-0005-0000-0000-00007DA20000}"/>
    <cellStyle name="Output 2 7 5 2 3 2 3" xfId="41789" xr:uid="{00000000-0005-0000-0000-00007EA20000}"/>
    <cellStyle name="Output 2 7 5 2 3 2 4" xfId="41790" xr:uid="{00000000-0005-0000-0000-00007FA20000}"/>
    <cellStyle name="Output 2 7 5 2 3 2 5" xfId="41791" xr:uid="{00000000-0005-0000-0000-000080A20000}"/>
    <cellStyle name="Output 2 7 5 2 3 2 6" xfId="41792" xr:uid="{00000000-0005-0000-0000-000081A20000}"/>
    <cellStyle name="Output 2 7 5 2 3 2 7" xfId="41793" xr:uid="{00000000-0005-0000-0000-000082A20000}"/>
    <cellStyle name="Output 2 7 5 2 3 3" xfId="41794" xr:uid="{00000000-0005-0000-0000-000083A20000}"/>
    <cellStyle name="Output 2 7 5 2 3 4" xfId="41795" xr:uid="{00000000-0005-0000-0000-000084A20000}"/>
    <cellStyle name="Output 2 7 5 2 3 5" xfId="41796" xr:uid="{00000000-0005-0000-0000-000085A20000}"/>
    <cellStyle name="Output 2 7 5 2 4" xfId="41797" xr:uid="{00000000-0005-0000-0000-000086A20000}"/>
    <cellStyle name="Output 2 7 5 2 4 2" xfId="41798" xr:uid="{00000000-0005-0000-0000-000087A20000}"/>
    <cellStyle name="Output 2 7 5 2 4 2 2" xfId="41799" xr:uid="{00000000-0005-0000-0000-000088A20000}"/>
    <cellStyle name="Output 2 7 5 2 4 2 3" xfId="41800" xr:uid="{00000000-0005-0000-0000-000089A20000}"/>
    <cellStyle name="Output 2 7 5 2 4 2 4" xfId="41801" xr:uid="{00000000-0005-0000-0000-00008AA20000}"/>
    <cellStyle name="Output 2 7 5 2 4 2 5" xfId="41802" xr:uid="{00000000-0005-0000-0000-00008BA20000}"/>
    <cellStyle name="Output 2 7 5 2 4 2 6" xfId="41803" xr:uid="{00000000-0005-0000-0000-00008CA20000}"/>
    <cellStyle name="Output 2 7 5 2 4 2 7" xfId="41804" xr:uid="{00000000-0005-0000-0000-00008DA20000}"/>
    <cellStyle name="Output 2 7 5 2 4 3" xfId="41805" xr:uid="{00000000-0005-0000-0000-00008EA20000}"/>
    <cellStyle name="Output 2 7 5 2 4 4" xfId="41806" xr:uid="{00000000-0005-0000-0000-00008FA20000}"/>
    <cellStyle name="Output 2 7 5 2 4 5" xfId="41807" xr:uid="{00000000-0005-0000-0000-000090A20000}"/>
    <cellStyle name="Output 2 7 5 2 5" xfId="41808" xr:uid="{00000000-0005-0000-0000-000091A20000}"/>
    <cellStyle name="Output 2 7 5 2 5 2" xfId="41809" xr:uid="{00000000-0005-0000-0000-000092A20000}"/>
    <cellStyle name="Output 2 7 5 2 5 3" xfId="41810" xr:uid="{00000000-0005-0000-0000-000093A20000}"/>
    <cellStyle name="Output 2 7 5 2 5 4" xfId="41811" xr:uid="{00000000-0005-0000-0000-000094A20000}"/>
    <cellStyle name="Output 2 7 5 2 5 5" xfId="41812" xr:uid="{00000000-0005-0000-0000-000095A20000}"/>
    <cellStyle name="Output 2 7 5 2 5 6" xfId="41813" xr:uid="{00000000-0005-0000-0000-000096A20000}"/>
    <cellStyle name="Output 2 7 5 2 5 7" xfId="41814" xr:uid="{00000000-0005-0000-0000-000097A20000}"/>
    <cellStyle name="Output 2 7 5 2 5 8" xfId="41815" xr:uid="{00000000-0005-0000-0000-000098A20000}"/>
    <cellStyle name="Output 2 7 5 2 6" xfId="41816" xr:uid="{00000000-0005-0000-0000-000099A20000}"/>
    <cellStyle name="Output 2 7 5 2 6 2" xfId="41817" xr:uid="{00000000-0005-0000-0000-00009AA20000}"/>
    <cellStyle name="Output 2 7 5 2 6 3" xfId="41818" xr:uid="{00000000-0005-0000-0000-00009BA20000}"/>
    <cellStyle name="Output 2 7 5 2 6 4" xfId="41819" xr:uid="{00000000-0005-0000-0000-00009CA20000}"/>
    <cellStyle name="Output 2 7 5 2 6 5" xfId="41820" xr:uid="{00000000-0005-0000-0000-00009DA20000}"/>
    <cellStyle name="Output 2 7 5 2 6 6" xfId="41821" xr:uid="{00000000-0005-0000-0000-00009EA20000}"/>
    <cellStyle name="Output 2 7 5 2 6 7" xfId="41822" xr:uid="{00000000-0005-0000-0000-00009FA20000}"/>
    <cellStyle name="Output 2 7 5 2 7" xfId="41823" xr:uid="{00000000-0005-0000-0000-0000A0A20000}"/>
    <cellStyle name="Output 2 7 5 2 7 2" xfId="41824" xr:uid="{00000000-0005-0000-0000-0000A1A20000}"/>
    <cellStyle name="Output 2 7 5 2 7 3" xfId="41825" xr:uid="{00000000-0005-0000-0000-0000A2A20000}"/>
    <cellStyle name="Output 2 7 5 2 7 4" xfId="41826" xr:uid="{00000000-0005-0000-0000-0000A3A20000}"/>
    <cellStyle name="Output 2 7 5 2 7 5" xfId="41827" xr:uid="{00000000-0005-0000-0000-0000A4A20000}"/>
    <cellStyle name="Output 2 7 5 2 8" xfId="41828" xr:uid="{00000000-0005-0000-0000-0000A5A20000}"/>
    <cellStyle name="Output 2 7 5 2 8 2" xfId="41829" xr:uid="{00000000-0005-0000-0000-0000A6A20000}"/>
    <cellStyle name="Output 2 7 5 2 8 3" xfId="41830" xr:uid="{00000000-0005-0000-0000-0000A7A20000}"/>
    <cellStyle name="Output 2 7 5 2 8 4" xfId="41831" xr:uid="{00000000-0005-0000-0000-0000A8A20000}"/>
    <cellStyle name="Output 2 7 5 2 8 5" xfId="41832" xr:uid="{00000000-0005-0000-0000-0000A9A20000}"/>
    <cellStyle name="Output 2 7 5 2 9" xfId="41833" xr:uid="{00000000-0005-0000-0000-0000AAA20000}"/>
    <cellStyle name="Output 2 7 5 2 9 2" xfId="41834" xr:uid="{00000000-0005-0000-0000-0000ABA20000}"/>
    <cellStyle name="Output 2 7 5 2 9 3" xfId="41835" xr:uid="{00000000-0005-0000-0000-0000ACA20000}"/>
    <cellStyle name="Output 2 7 5 2 9 4" xfId="41836" xr:uid="{00000000-0005-0000-0000-0000ADA20000}"/>
    <cellStyle name="Output 2 7 5 2 9 5" xfId="41837" xr:uid="{00000000-0005-0000-0000-0000AEA20000}"/>
    <cellStyle name="Output 2 7 5 3" xfId="41838" xr:uid="{00000000-0005-0000-0000-0000AFA20000}"/>
    <cellStyle name="Output 2 7 5 3 10" xfId="41839" xr:uid="{00000000-0005-0000-0000-0000B0A20000}"/>
    <cellStyle name="Output 2 7 5 3 2" xfId="41840" xr:uid="{00000000-0005-0000-0000-0000B1A20000}"/>
    <cellStyle name="Output 2 7 5 3 2 2" xfId="41841" xr:uid="{00000000-0005-0000-0000-0000B2A20000}"/>
    <cellStyle name="Output 2 7 5 3 2 2 2" xfId="41842" xr:uid="{00000000-0005-0000-0000-0000B3A20000}"/>
    <cellStyle name="Output 2 7 5 3 2 2 3" xfId="41843" xr:uid="{00000000-0005-0000-0000-0000B4A20000}"/>
    <cellStyle name="Output 2 7 5 3 2 2 4" xfId="41844" xr:uid="{00000000-0005-0000-0000-0000B5A20000}"/>
    <cellStyle name="Output 2 7 5 3 2 2 5" xfId="41845" xr:uid="{00000000-0005-0000-0000-0000B6A20000}"/>
    <cellStyle name="Output 2 7 5 3 2 2 6" xfId="41846" xr:uid="{00000000-0005-0000-0000-0000B7A20000}"/>
    <cellStyle name="Output 2 7 5 3 2 2 7" xfId="41847" xr:uid="{00000000-0005-0000-0000-0000B8A20000}"/>
    <cellStyle name="Output 2 7 5 3 2 3" xfId="41848" xr:uid="{00000000-0005-0000-0000-0000B9A20000}"/>
    <cellStyle name="Output 2 7 5 3 2 4" xfId="41849" xr:uid="{00000000-0005-0000-0000-0000BAA20000}"/>
    <cellStyle name="Output 2 7 5 3 3" xfId="41850" xr:uid="{00000000-0005-0000-0000-0000BBA20000}"/>
    <cellStyle name="Output 2 7 5 3 3 2" xfId="41851" xr:uid="{00000000-0005-0000-0000-0000BCA20000}"/>
    <cellStyle name="Output 2 7 5 3 3 2 2" xfId="41852" xr:uid="{00000000-0005-0000-0000-0000BDA20000}"/>
    <cellStyle name="Output 2 7 5 3 3 2 3" xfId="41853" xr:uid="{00000000-0005-0000-0000-0000BEA20000}"/>
    <cellStyle name="Output 2 7 5 3 3 2 4" xfId="41854" xr:uid="{00000000-0005-0000-0000-0000BFA20000}"/>
    <cellStyle name="Output 2 7 5 3 3 2 5" xfId="41855" xr:uid="{00000000-0005-0000-0000-0000C0A20000}"/>
    <cellStyle name="Output 2 7 5 3 3 2 6" xfId="41856" xr:uid="{00000000-0005-0000-0000-0000C1A20000}"/>
    <cellStyle name="Output 2 7 5 3 3 2 7" xfId="41857" xr:uid="{00000000-0005-0000-0000-0000C2A20000}"/>
    <cellStyle name="Output 2 7 5 3 3 3" xfId="41858" xr:uid="{00000000-0005-0000-0000-0000C3A20000}"/>
    <cellStyle name="Output 2 7 5 3 3 4" xfId="41859" xr:uid="{00000000-0005-0000-0000-0000C4A20000}"/>
    <cellStyle name="Output 2 7 5 3 4" xfId="41860" xr:uid="{00000000-0005-0000-0000-0000C5A20000}"/>
    <cellStyle name="Output 2 7 5 3 4 2" xfId="41861" xr:uid="{00000000-0005-0000-0000-0000C6A20000}"/>
    <cellStyle name="Output 2 7 5 3 4 2 2" xfId="41862" xr:uid="{00000000-0005-0000-0000-0000C7A20000}"/>
    <cellStyle name="Output 2 7 5 3 4 2 3" xfId="41863" xr:uid="{00000000-0005-0000-0000-0000C8A20000}"/>
    <cellStyle name="Output 2 7 5 3 4 2 4" xfId="41864" xr:uid="{00000000-0005-0000-0000-0000C9A20000}"/>
    <cellStyle name="Output 2 7 5 3 4 2 5" xfId="41865" xr:uid="{00000000-0005-0000-0000-0000CAA20000}"/>
    <cellStyle name="Output 2 7 5 3 4 2 6" xfId="41866" xr:uid="{00000000-0005-0000-0000-0000CBA20000}"/>
    <cellStyle name="Output 2 7 5 3 4 2 7" xfId="41867" xr:uid="{00000000-0005-0000-0000-0000CCA20000}"/>
    <cellStyle name="Output 2 7 5 3 4 3" xfId="41868" xr:uid="{00000000-0005-0000-0000-0000CDA20000}"/>
    <cellStyle name="Output 2 7 5 3 4 4" xfId="41869" xr:uid="{00000000-0005-0000-0000-0000CEA20000}"/>
    <cellStyle name="Output 2 7 5 3 5" xfId="41870" xr:uid="{00000000-0005-0000-0000-0000CFA20000}"/>
    <cellStyle name="Output 2 7 5 3 5 2" xfId="41871" xr:uid="{00000000-0005-0000-0000-0000D0A20000}"/>
    <cellStyle name="Output 2 7 5 3 5 3" xfId="41872" xr:uid="{00000000-0005-0000-0000-0000D1A20000}"/>
    <cellStyle name="Output 2 7 5 3 5 4" xfId="41873" xr:uid="{00000000-0005-0000-0000-0000D2A20000}"/>
    <cellStyle name="Output 2 7 5 3 5 5" xfId="41874" xr:uid="{00000000-0005-0000-0000-0000D3A20000}"/>
    <cellStyle name="Output 2 7 5 3 5 6" xfId="41875" xr:uid="{00000000-0005-0000-0000-0000D4A20000}"/>
    <cellStyle name="Output 2 7 5 3 5 7" xfId="41876" xr:uid="{00000000-0005-0000-0000-0000D5A20000}"/>
    <cellStyle name="Output 2 7 5 3 5 8" xfId="41877" xr:uid="{00000000-0005-0000-0000-0000D6A20000}"/>
    <cellStyle name="Output 2 7 5 3 6" xfId="41878" xr:uid="{00000000-0005-0000-0000-0000D7A20000}"/>
    <cellStyle name="Output 2 7 5 3 6 2" xfId="41879" xr:uid="{00000000-0005-0000-0000-0000D8A20000}"/>
    <cellStyle name="Output 2 7 5 3 6 3" xfId="41880" xr:uid="{00000000-0005-0000-0000-0000D9A20000}"/>
    <cellStyle name="Output 2 7 5 3 6 4" xfId="41881" xr:uid="{00000000-0005-0000-0000-0000DAA20000}"/>
    <cellStyle name="Output 2 7 5 3 6 5" xfId="41882" xr:uid="{00000000-0005-0000-0000-0000DBA20000}"/>
    <cellStyle name="Output 2 7 5 3 6 6" xfId="41883" xr:uid="{00000000-0005-0000-0000-0000DCA20000}"/>
    <cellStyle name="Output 2 7 5 3 6 7" xfId="41884" xr:uid="{00000000-0005-0000-0000-0000DDA20000}"/>
    <cellStyle name="Output 2 7 5 3 7" xfId="41885" xr:uid="{00000000-0005-0000-0000-0000DEA20000}"/>
    <cellStyle name="Output 2 7 5 3 8" xfId="41886" xr:uid="{00000000-0005-0000-0000-0000DFA20000}"/>
    <cellStyle name="Output 2 7 5 3 9" xfId="41887" xr:uid="{00000000-0005-0000-0000-0000E0A20000}"/>
    <cellStyle name="Output 2 7 5 4" xfId="41888" xr:uid="{00000000-0005-0000-0000-0000E1A20000}"/>
    <cellStyle name="Output 2 7 5 4 2" xfId="41889" xr:uid="{00000000-0005-0000-0000-0000E2A20000}"/>
    <cellStyle name="Output 2 7 5 4 2 2" xfId="41890" xr:uid="{00000000-0005-0000-0000-0000E3A20000}"/>
    <cellStyle name="Output 2 7 5 4 2 3" xfId="41891" xr:uid="{00000000-0005-0000-0000-0000E4A20000}"/>
    <cellStyle name="Output 2 7 5 4 2 4" xfId="41892" xr:uid="{00000000-0005-0000-0000-0000E5A20000}"/>
    <cellStyle name="Output 2 7 5 4 2 5" xfId="41893" xr:uid="{00000000-0005-0000-0000-0000E6A20000}"/>
    <cellStyle name="Output 2 7 5 4 2 6" xfId="41894" xr:uid="{00000000-0005-0000-0000-0000E7A20000}"/>
    <cellStyle name="Output 2 7 5 4 2 7" xfId="41895" xr:uid="{00000000-0005-0000-0000-0000E8A20000}"/>
    <cellStyle name="Output 2 7 5 4 3" xfId="41896" xr:uid="{00000000-0005-0000-0000-0000E9A20000}"/>
    <cellStyle name="Output 2 7 5 4 4" xfId="41897" xr:uid="{00000000-0005-0000-0000-0000EAA20000}"/>
    <cellStyle name="Output 2 7 5 4 5" xfId="41898" xr:uid="{00000000-0005-0000-0000-0000EBA20000}"/>
    <cellStyle name="Output 2 7 5 5" xfId="41899" xr:uid="{00000000-0005-0000-0000-0000ECA20000}"/>
    <cellStyle name="Output 2 7 5 5 2" xfId="41900" xr:uid="{00000000-0005-0000-0000-0000EDA20000}"/>
    <cellStyle name="Output 2 7 5 5 2 2" xfId="41901" xr:uid="{00000000-0005-0000-0000-0000EEA20000}"/>
    <cellStyle name="Output 2 7 5 5 2 3" xfId="41902" xr:uid="{00000000-0005-0000-0000-0000EFA20000}"/>
    <cellStyle name="Output 2 7 5 5 2 4" xfId="41903" xr:uid="{00000000-0005-0000-0000-0000F0A20000}"/>
    <cellStyle name="Output 2 7 5 5 2 5" xfId="41904" xr:uid="{00000000-0005-0000-0000-0000F1A20000}"/>
    <cellStyle name="Output 2 7 5 5 2 6" xfId="41905" xr:uid="{00000000-0005-0000-0000-0000F2A20000}"/>
    <cellStyle name="Output 2 7 5 5 2 7" xfId="41906" xr:uid="{00000000-0005-0000-0000-0000F3A20000}"/>
    <cellStyle name="Output 2 7 5 5 3" xfId="41907" xr:uid="{00000000-0005-0000-0000-0000F4A20000}"/>
    <cellStyle name="Output 2 7 5 5 4" xfId="41908" xr:uid="{00000000-0005-0000-0000-0000F5A20000}"/>
    <cellStyle name="Output 2 7 5 5 5" xfId="41909" xr:uid="{00000000-0005-0000-0000-0000F6A20000}"/>
    <cellStyle name="Output 2 7 5 6" xfId="41910" xr:uid="{00000000-0005-0000-0000-0000F7A20000}"/>
    <cellStyle name="Output 2 7 5 6 2" xfId="41911" xr:uid="{00000000-0005-0000-0000-0000F8A20000}"/>
    <cellStyle name="Output 2 7 5 6 2 2" xfId="41912" xr:uid="{00000000-0005-0000-0000-0000F9A20000}"/>
    <cellStyle name="Output 2 7 5 6 2 3" xfId="41913" xr:uid="{00000000-0005-0000-0000-0000FAA20000}"/>
    <cellStyle name="Output 2 7 5 6 2 4" xfId="41914" xr:uid="{00000000-0005-0000-0000-0000FBA20000}"/>
    <cellStyle name="Output 2 7 5 6 2 5" xfId="41915" xr:uid="{00000000-0005-0000-0000-0000FCA20000}"/>
    <cellStyle name="Output 2 7 5 6 2 6" xfId="41916" xr:uid="{00000000-0005-0000-0000-0000FDA20000}"/>
    <cellStyle name="Output 2 7 5 6 2 7" xfId="41917" xr:uid="{00000000-0005-0000-0000-0000FEA20000}"/>
    <cellStyle name="Output 2 7 5 6 3" xfId="41918" xr:uid="{00000000-0005-0000-0000-0000FFA20000}"/>
    <cellStyle name="Output 2 7 5 6 4" xfId="41919" xr:uid="{00000000-0005-0000-0000-000000A30000}"/>
    <cellStyle name="Output 2 7 5 6 5" xfId="41920" xr:uid="{00000000-0005-0000-0000-000001A30000}"/>
    <cellStyle name="Output 2 7 5 7" xfId="41921" xr:uid="{00000000-0005-0000-0000-000002A30000}"/>
    <cellStyle name="Output 2 7 5 7 2" xfId="41922" xr:uid="{00000000-0005-0000-0000-000003A30000}"/>
    <cellStyle name="Output 2 7 5 7 2 2" xfId="41923" xr:uid="{00000000-0005-0000-0000-000004A30000}"/>
    <cellStyle name="Output 2 7 5 7 2 3" xfId="41924" xr:uid="{00000000-0005-0000-0000-000005A30000}"/>
    <cellStyle name="Output 2 7 5 7 2 4" xfId="41925" xr:uid="{00000000-0005-0000-0000-000006A30000}"/>
    <cellStyle name="Output 2 7 5 7 2 5" xfId="41926" xr:uid="{00000000-0005-0000-0000-000007A30000}"/>
    <cellStyle name="Output 2 7 5 7 2 6" xfId="41927" xr:uid="{00000000-0005-0000-0000-000008A30000}"/>
    <cellStyle name="Output 2 7 5 7 2 7" xfId="41928" xr:uid="{00000000-0005-0000-0000-000009A30000}"/>
    <cellStyle name="Output 2 7 5 7 3" xfId="41929" xr:uid="{00000000-0005-0000-0000-00000AA30000}"/>
    <cellStyle name="Output 2 7 5 7 4" xfId="41930" xr:uid="{00000000-0005-0000-0000-00000BA30000}"/>
    <cellStyle name="Output 2 7 5 7 5" xfId="41931" xr:uid="{00000000-0005-0000-0000-00000CA30000}"/>
    <cellStyle name="Output 2 7 5 8" xfId="41932" xr:uid="{00000000-0005-0000-0000-00000DA30000}"/>
    <cellStyle name="Output 2 7 5 8 2" xfId="41933" xr:uid="{00000000-0005-0000-0000-00000EA30000}"/>
    <cellStyle name="Output 2 7 5 8 3" xfId="41934" xr:uid="{00000000-0005-0000-0000-00000FA30000}"/>
    <cellStyle name="Output 2 7 5 8 4" xfId="41935" xr:uid="{00000000-0005-0000-0000-000010A30000}"/>
    <cellStyle name="Output 2 7 5 8 5" xfId="41936" xr:uid="{00000000-0005-0000-0000-000011A30000}"/>
    <cellStyle name="Output 2 7 5 8 6" xfId="41937" xr:uid="{00000000-0005-0000-0000-000012A30000}"/>
    <cellStyle name="Output 2 7 5 8 7" xfId="41938" xr:uid="{00000000-0005-0000-0000-000013A30000}"/>
    <cellStyle name="Output 2 7 5 8 8" xfId="41939" xr:uid="{00000000-0005-0000-0000-000014A30000}"/>
    <cellStyle name="Output 2 7 5 9" xfId="41940" xr:uid="{00000000-0005-0000-0000-000015A30000}"/>
    <cellStyle name="Output 2 7 5 9 2" xfId="41941" xr:uid="{00000000-0005-0000-0000-000016A30000}"/>
    <cellStyle name="Output 2 7 5 9 3" xfId="41942" xr:uid="{00000000-0005-0000-0000-000017A30000}"/>
    <cellStyle name="Output 2 7 5 9 4" xfId="41943" xr:uid="{00000000-0005-0000-0000-000018A30000}"/>
    <cellStyle name="Output 2 7 5 9 5" xfId="41944" xr:uid="{00000000-0005-0000-0000-000019A30000}"/>
    <cellStyle name="Output 2 7 5 9 6" xfId="41945" xr:uid="{00000000-0005-0000-0000-00001AA30000}"/>
    <cellStyle name="Output 2 7 5 9 7" xfId="41946" xr:uid="{00000000-0005-0000-0000-00001BA30000}"/>
    <cellStyle name="Output 2 7 6" xfId="41947" xr:uid="{00000000-0005-0000-0000-00001CA30000}"/>
    <cellStyle name="Output 2 7 6 10" xfId="41948" xr:uid="{00000000-0005-0000-0000-00001DA30000}"/>
    <cellStyle name="Output 2 7 6 10 2" xfId="41949" xr:uid="{00000000-0005-0000-0000-00001EA30000}"/>
    <cellStyle name="Output 2 7 6 10 3" xfId="41950" xr:uid="{00000000-0005-0000-0000-00001FA30000}"/>
    <cellStyle name="Output 2 7 6 10 4" xfId="41951" xr:uid="{00000000-0005-0000-0000-000020A30000}"/>
    <cellStyle name="Output 2 7 6 10 5" xfId="41952" xr:uid="{00000000-0005-0000-0000-000021A30000}"/>
    <cellStyle name="Output 2 7 6 11" xfId="41953" xr:uid="{00000000-0005-0000-0000-000022A30000}"/>
    <cellStyle name="Output 2 7 6 11 2" xfId="41954" xr:uid="{00000000-0005-0000-0000-000023A30000}"/>
    <cellStyle name="Output 2 7 6 11 3" xfId="41955" xr:uid="{00000000-0005-0000-0000-000024A30000}"/>
    <cellStyle name="Output 2 7 6 11 4" xfId="41956" xr:uid="{00000000-0005-0000-0000-000025A30000}"/>
    <cellStyle name="Output 2 7 6 11 5" xfId="41957" xr:uid="{00000000-0005-0000-0000-000026A30000}"/>
    <cellStyle name="Output 2 7 6 12" xfId="41958" xr:uid="{00000000-0005-0000-0000-000027A30000}"/>
    <cellStyle name="Output 2 7 6 12 2" xfId="41959" xr:uid="{00000000-0005-0000-0000-000028A30000}"/>
    <cellStyle name="Output 2 7 6 12 3" xfId="41960" xr:uid="{00000000-0005-0000-0000-000029A30000}"/>
    <cellStyle name="Output 2 7 6 12 4" xfId="41961" xr:uid="{00000000-0005-0000-0000-00002AA30000}"/>
    <cellStyle name="Output 2 7 6 12 5" xfId="41962" xr:uid="{00000000-0005-0000-0000-00002BA30000}"/>
    <cellStyle name="Output 2 7 6 13" xfId="41963" xr:uid="{00000000-0005-0000-0000-00002CA30000}"/>
    <cellStyle name="Output 2 7 6 13 2" xfId="41964" xr:uid="{00000000-0005-0000-0000-00002DA30000}"/>
    <cellStyle name="Output 2 7 6 13 3" xfId="41965" xr:uid="{00000000-0005-0000-0000-00002EA30000}"/>
    <cellStyle name="Output 2 7 6 13 4" xfId="41966" xr:uid="{00000000-0005-0000-0000-00002FA30000}"/>
    <cellStyle name="Output 2 7 6 13 5" xfId="41967" xr:uid="{00000000-0005-0000-0000-000030A30000}"/>
    <cellStyle name="Output 2 7 6 14" xfId="41968" xr:uid="{00000000-0005-0000-0000-000031A30000}"/>
    <cellStyle name="Output 2 7 6 14 2" xfId="41969" xr:uid="{00000000-0005-0000-0000-000032A30000}"/>
    <cellStyle name="Output 2 7 6 14 3" xfId="41970" xr:uid="{00000000-0005-0000-0000-000033A30000}"/>
    <cellStyle name="Output 2 7 6 14 4" xfId="41971" xr:uid="{00000000-0005-0000-0000-000034A30000}"/>
    <cellStyle name="Output 2 7 6 14 5" xfId="41972" xr:uid="{00000000-0005-0000-0000-000035A30000}"/>
    <cellStyle name="Output 2 7 6 15" xfId="41973" xr:uid="{00000000-0005-0000-0000-000036A30000}"/>
    <cellStyle name="Output 2 7 6 15 2" xfId="41974" xr:uid="{00000000-0005-0000-0000-000037A30000}"/>
    <cellStyle name="Output 2 7 6 15 3" xfId="41975" xr:uid="{00000000-0005-0000-0000-000038A30000}"/>
    <cellStyle name="Output 2 7 6 15 4" xfId="41976" xr:uid="{00000000-0005-0000-0000-000039A30000}"/>
    <cellStyle name="Output 2 7 6 15 5" xfId="41977" xr:uid="{00000000-0005-0000-0000-00003AA30000}"/>
    <cellStyle name="Output 2 7 6 16" xfId="41978" xr:uid="{00000000-0005-0000-0000-00003BA30000}"/>
    <cellStyle name="Output 2 7 6 16 2" xfId="41979" xr:uid="{00000000-0005-0000-0000-00003CA30000}"/>
    <cellStyle name="Output 2 7 6 16 3" xfId="41980" xr:uid="{00000000-0005-0000-0000-00003DA30000}"/>
    <cellStyle name="Output 2 7 6 16 4" xfId="41981" xr:uid="{00000000-0005-0000-0000-00003EA30000}"/>
    <cellStyle name="Output 2 7 6 16 5" xfId="41982" xr:uid="{00000000-0005-0000-0000-00003FA30000}"/>
    <cellStyle name="Output 2 7 6 17" xfId="41983" xr:uid="{00000000-0005-0000-0000-000040A30000}"/>
    <cellStyle name="Output 2 7 6 17 2" xfId="41984" xr:uid="{00000000-0005-0000-0000-000041A30000}"/>
    <cellStyle name="Output 2 7 6 17 3" xfId="41985" xr:uid="{00000000-0005-0000-0000-000042A30000}"/>
    <cellStyle name="Output 2 7 6 17 4" xfId="41986" xr:uid="{00000000-0005-0000-0000-000043A30000}"/>
    <cellStyle name="Output 2 7 6 17 5" xfId="41987" xr:uid="{00000000-0005-0000-0000-000044A30000}"/>
    <cellStyle name="Output 2 7 6 18" xfId="41988" xr:uid="{00000000-0005-0000-0000-000045A30000}"/>
    <cellStyle name="Output 2 7 6 18 2" xfId="41989" xr:uid="{00000000-0005-0000-0000-000046A30000}"/>
    <cellStyle name="Output 2 7 6 18 3" xfId="41990" xr:uid="{00000000-0005-0000-0000-000047A30000}"/>
    <cellStyle name="Output 2 7 6 18 4" xfId="41991" xr:uid="{00000000-0005-0000-0000-000048A30000}"/>
    <cellStyle name="Output 2 7 6 18 5" xfId="41992" xr:uid="{00000000-0005-0000-0000-000049A30000}"/>
    <cellStyle name="Output 2 7 6 19" xfId="41993" xr:uid="{00000000-0005-0000-0000-00004AA30000}"/>
    <cellStyle name="Output 2 7 6 2" xfId="41994" xr:uid="{00000000-0005-0000-0000-00004BA30000}"/>
    <cellStyle name="Output 2 7 6 2 2" xfId="41995" xr:uid="{00000000-0005-0000-0000-00004CA30000}"/>
    <cellStyle name="Output 2 7 6 2 2 2" xfId="41996" xr:uid="{00000000-0005-0000-0000-00004DA30000}"/>
    <cellStyle name="Output 2 7 6 2 2 3" xfId="41997" xr:uid="{00000000-0005-0000-0000-00004EA30000}"/>
    <cellStyle name="Output 2 7 6 2 2 4" xfId="41998" xr:uid="{00000000-0005-0000-0000-00004FA30000}"/>
    <cellStyle name="Output 2 7 6 2 2 5" xfId="41999" xr:uid="{00000000-0005-0000-0000-000050A30000}"/>
    <cellStyle name="Output 2 7 6 2 2 6" xfId="42000" xr:uid="{00000000-0005-0000-0000-000051A30000}"/>
    <cellStyle name="Output 2 7 6 2 2 7" xfId="42001" xr:uid="{00000000-0005-0000-0000-000052A30000}"/>
    <cellStyle name="Output 2 7 6 2 3" xfId="42002" xr:uid="{00000000-0005-0000-0000-000053A30000}"/>
    <cellStyle name="Output 2 7 6 2 4" xfId="42003" xr:uid="{00000000-0005-0000-0000-000054A30000}"/>
    <cellStyle name="Output 2 7 6 2 5" xfId="42004" xr:uid="{00000000-0005-0000-0000-000055A30000}"/>
    <cellStyle name="Output 2 7 6 3" xfId="42005" xr:uid="{00000000-0005-0000-0000-000056A30000}"/>
    <cellStyle name="Output 2 7 6 3 2" xfId="42006" xr:uid="{00000000-0005-0000-0000-000057A30000}"/>
    <cellStyle name="Output 2 7 6 3 2 2" xfId="42007" xr:uid="{00000000-0005-0000-0000-000058A30000}"/>
    <cellStyle name="Output 2 7 6 3 2 3" xfId="42008" xr:uid="{00000000-0005-0000-0000-000059A30000}"/>
    <cellStyle name="Output 2 7 6 3 2 4" xfId="42009" xr:uid="{00000000-0005-0000-0000-00005AA30000}"/>
    <cellStyle name="Output 2 7 6 3 2 5" xfId="42010" xr:uid="{00000000-0005-0000-0000-00005BA30000}"/>
    <cellStyle name="Output 2 7 6 3 2 6" xfId="42011" xr:uid="{00000000-0005-0000-0000-00005CA30000}"/>
    <cellStyle name="Output 2 7 6 3 2 7" xfId="42012" xr:uid="{00000000-0005-0000-0000-00005DA30000}"/>
    <cellStyle name="Output 2 7 6 3 3" xfId="42013" xr:uid="{00000000-0005-0000-0000-00005EA30000}"/>
    <cellStyle name="Output 2 7 6 3 4" xfId="42014" xr:uid="{00000000-0005-0000-0000-00005FA30000}"/>
    <cellStyle name="Output 2 7 6 3 5" xfId="42015" xr:uid="{00000000-0005-0000-0000-000060A30000}"/>
    <cellStyle name="Output 2 7 6 4" xfId="42016" xr:uid="{00000000-0005-0000-0000-000061A30000}"/>
    <cellStyle name="Output 2 7 6 4 2" xfId="42017" xr:uid="{00000000-0005-0000-0000-000062A30000}"/>
    <cellStyle name="Output 2 7 6 4 2 2" xfId="42018" xr:uid="{00000000-0005-0000-0000-000063A30000}"/>
    <cellStyle name="Output 2 7 6 4 2 3" xfId="42019" xr:uid="{00000000-0005-0000-0000-000064A30000}"/>
    <cellStyle name="Output 2 7 6 4 2 4" xfId="42020" xr:uid="{00000000-0005-0000-0000-000065A30000}"/>
    <cellStyle name="Output 2 7 6 4 2 5" xfId="42021" xr:uid="{00000000-0005-0000-0000-000066A30000}"/>
    <cellStyle name="Output 2 7 6 4 2 6" xfId="42022" xr:uid="{00000000-0005-0000-0000-000067A30000}"/>
    <cellStyle name="Output 2 7 6 4 2 7" xfId="42023" xr:uid="{00000000-0005-0000-0000-000068A30000}"/>
    <cellStyle name="Output 2 7 6 4 3" xfId="42024" xr:uid="{00000000-0005-0000-0000-000069A30000}"/>
    <cellStyle name="Output 2 7 6 4 4" xfId="42025" xr:uid="{00000000-0005-0000-0000-00006AA30000}"/>
    <cellStyle name="Output 2 7 6 4 5" xfId="42026" xr:uid="{00000000-0005-0000-0000-00006BA30000}"/>
    <cellStyle name="Output 2 7 6 5" xfId="42027" xr:uid="{00000000-0005-0000-0000-00006CA30000}"/>
    <cellStyle name="Output 2 7 6 5 2" xfId="42028" xr:uid="{00000000-0005-0000-0000-00006DA30000}"/>
    <cellStyle name="Output 2 7 6 5 3" xfId="42029" xr:uid="{00000000-0005-0000-0000-00006EA30000}"/>
    <cellStyle name="Output 2 7 6 5 4" xfId="42030" xr:uid="{00000000-0005-0000-0000-00006FA30000}"/>
    <cellStyle name="Output 2 7 6 5 5" xfId="42031" xr:uid="{00000000-0005-0000-0000-000070A30000}"/>
    <cellStyle name="Output 2 7 6 5 6" xfId="42032" xr:uid="{00000000-0005-0000-0000-000071A30000}"/>
    <cellStyle name="Output 2 7 6 5 7" xfId="42033" xr:uid="{00000000-0005-0000-0000-000072A30000}"/>
    <cellStyle name="Output 2 7 6 5 8" xfId="42034" xr:uid="{00000000-0005-0000-0000-000073A30000}"/>
    <cellStyle name="Output 2 7 6 6" xfId="42035" xr:uid="{00000000-0005-0000-0000-000074A30000}"/>
    <cellStyle name="Output 2 7 6 6 2" xfId="42036" xr:uid="{00000000-0005-0000-0000-000075A30000}"/>
    <cellStyle name="Output 2 7 6 6 3" xfId="42037" xr:uid="{00000000-0005-0000-0000-000076A30000}"/>
    <cellStyle name="Output 2 7 6 6 4" xfId="42038" xr:uid="{00000000-0005-0000-0000-000077A30000}"/>
    <cellStyle name="Output 2 7 6 6 5" xfId="42039" xr:uid="{00000000-0005-0000-0000-000078A30000}"/>
    <cellStyle name="Output 2 7 6 6 6" xfId="42040" xr:uid="{00000000-0005-0000-0000-000079A30000}"/>
    <cellStyle name="Output 2 7 6 6 7" xfId="42041" xr:uid="{00000000-0005-0000-0000-00007AA30000}"/>
    <cellStyle name="Output 2 7 6 7" xfId="42042" xr:uid="{00000000-0005-0000-0000-00007BA30000}"/>
    <cellStyle name="Output 2 7 6 7 2" xfId="42043" xr:uid="{00000000-0005-0000-0000-00007CA30000}"/>
    <cellStyle name="Output 2 7 6 7 3" xfId="42044" xr:uid="{00000000-0005-0000-0000-00007DA30000}"/>
    <cellStyle name="Output 2 7 6 7 4" xfId="42045" xr:uid="{00000000-0005-0000-0000-00007EA30000}"/>
    <cellStyle name="Output 2 7 6 7 5" xfId="42046" xr:uid="{00000000-0005-0000-0000-00007FA30000}"/>
    <cellStyle name="Output 2 7 6 8" xfId="42047" xr:uid="{00000000-0005-0000-0000-000080A30000}"/>
    <cellStyle name="Output 2 7 6 8 2" xfId="42048" xr:uid="{00000000-0005-0000-0000-000081A30000}"/>
    <cellStyle name="Output 2 7 6 8 3" xfId="42049" xr:uid="{00000000-0005-0000-0000-000082A30000}"/>
    <cellStyle name="Output 2 7 6 8 4" xfId="42050" xr:uid="{00000000-0005-0000-0000-000083A30000}"/>
    <cellStyle name="Output 2 7 6 8 5" xfId="42051" xr:uid="{00000000-0005-0000-0000-000084A30000}"/>
    <cellStyle name="Output 2 7 6 9" xfId="42052" xr:uid="{00000000-0005-0000-0000-000085A30000}"/>
    <cellStyle name="Output 2 7 6 9 2" xfId="42053" xr:uid="{00000000-0005-0000-0000-000086A30000}"/>
    <cellStyle name="Output 2 7 6 9 3" xfId="42054" xr:uid="{00000000-0005-0000-0000-000087A30000}"/>
    <cellStyle name="Output 2 7 6 9 4" xfId="42055" xr:uid="{00000000-0005-0000-0000-000088A30000}"/>
    <cellStyle name="Output 2 7 6 9 5" xfId="42056" xr:uid="{00000000-0005-0000-0000-000089A30000}"/>
    <cellStyle name="Output 2 7 7" xfId="42057" xr:uid="{00000000-0005-0000-0000-00008AA30000}"/>
    <cellStyle name="Output 2 7 7 10" xfId="42058" xr:uid="{00000000-0005-0000-0000-00008BA30000}"/>
    <cellStyle name="Output 2 7 7 2" xfId="42059" xr:uid="{00000000-0005-0000-0000-00008CA30000}"/>
    <cellStyle name="Output 2 7 7 2 2" xfId="42060" xr:uid="{00000000-0005-0000-0000-00008DA30000}"/>
    <cellStyle name="Output 2 7 7 2 2 2" xfId="42061" xr:uid="{00000000-0005-0000-0000-00008EA30000}"/>
    <cellStyle name="Output 2 7 7 2 2 3" xfId="42062" xr:uid="{00000000-0005-0000-0000-00008FA30000}"/>
    <cellStyle name="Output 2 7 7 2 2 4" xfId="42063" xr:uid="{00000000-0005-0000-0000-000090A30000}"/>
    <cellStyle name="Output 2 7 7 2 2 5" xfId="42064" xr:uid="{00000000-0005-0000-0000-000091A30000}"/>
    <cellStyle name="Output 2 7 7 2 2 6" xfId="42065" xr:uid="{00000000-0005-0000-0000-000092A30000}"/>
    <cellStyle name="Output 2 7 7 2 2 7" xfId="42066" xr:uid="{00000000-0005-0000-0000-000093A30000}"/>
    <cellStyle name="Output 2 7 7 2 3" xfId="42067" xr:uid="{00000000-0005-0000-0000-000094A30000}"/>
    <cellStyle name="Output 2 7 7 2 4" xfId="42068" xr:uid="{00000000-0005-0000-0000-000095A30000}"/>
    <cellStyle name="Output 2 7 7 3" xfId="42069" xr:uid="{00000000-0005-0000-0000-000096A30000}"/>
    <cellStyle name="Output 2 7 7 3 2" xfId="42070" xr:uid="{00000000-0005-0000-0000-000097A30000}"/>
    <cellStyle name="Output 2 7 7 3 2 2" xfId="42071" xr:uid="{00000000-0005-0000-0000-000098A30000}"/>
    <cellStyle name="Output 2 7 7 3 2 3" xfId="42072" xr:uid="{00000000-0005-0000-0000-000099A30000}"/>
    <cellStyle name="Output 2 7 7 3 2 4" xfId="42073" xr:uid="{00000000-0005-0000-0000-00009AA30000}"/>
    <cellStyle name="Output 2 7 7 3 2 5" xfId="42074" xr:uid="{00000000-0005-0000-0000-00009BA30000}"/>
    <cellStyle name="Output 2 7 7 3 2 6" xfId="42075" xr:uid="{00000000-0005-0000-0000-00009CA30000}"/>
    <cellStyle name="Output 2 7 7 3 2 7" xfId="42076" xr:uid="{00000000-0005-0000-0000-00009DA30000}"/>
    <cellStyle name="Output 2 7 7 3 3" xfId="42077" xr:uid="{00000000-0005-0000-0000-00009EA30000}"/>
    <cellStyle name="Output 2 7 7 3 4" xfId="42078" xr:uid="{00000000-0005-0000-0000-00009FA30000}"/>
    <cellStyle name="Output 2 7 7 4" xfId="42079" xr:uid="{00000000-0005-0000-0000-0000A0A30000}"/>
    <cellStyle name="Output 2 7 7 4 2" xfId="42080" xr:uid="{00000000-0005-0000-0000-0000A1A30000}"/>
    <cellStyle name="Output 2 7 7 4 2 2" xfId="42081" xr:uid="{00000000-0005-0000-0000-0000A2A30000}"/>
    <cellStyle name="Output 2 7 7 4 2 3" xfId="42082" xr:uid="{00000000-0005-0000-0000-0000A3A30000}"/>
    <cellStyle name="Output 2 7 7 4 2 4" xfId="42083" xr:uid="{00000000-0005-0000-0000-0000A4A30000}"/>
    <cellStyle name="Output 2 7 7 4 2 5" xfId="42084" xr:uid="{00000000-0005-0000-0000-0000A5A30000}"/>
    <cellStyle name="Output 2 7 7 4 2 6" xfId="42085" xr:uid="{00000000-0005-0000-0000-0000A6A30000}"/>
    <cellStyle name="Output 2 7 7 4 2 7" xfId="42086" xr:uid="{00000000-0005-0000-0000-0000A7A30000}"/>
    <cellStyle name="Output 2 7 7 4 3" xfId="42087" xr:uid="{00000000-0005-0000-0000-0000A8A30000}"/>
    <cellStyle name="Output 2 7 7 4 4" xfId="42088" xr:uid="{00000000-0005-0000-0000-0000A9A30000}"/>
    <cellStyle name="Output 2 7 7 5" xfId="42089" xr:uid="{00000000-0005-0000-0000-0000AAA30000}"/>
    <cellStyle name="Output 2 7 7 5 2" xfId="42090" xr:uid="{00000000-0005-0000-0000-0000ABA30000}"/>
    <cellStyle name="Output 2 7 7 5 3" xfId="42091" xr:uid="{00000000-0005-0000-0000-0000ACA30000}"/>
    <cellStyle name="Output 2 7 7 5 4" xfId="42092" xr:uid="{00000000-0005-0000-0000-0000ADA30000}"/>
    <cellStyle name="Output 2 7 7 5 5" xfId="42093" xr:uid="{00000000-0005-0000-0000-0000AEA30000}"/>
    <cellStyle name="Output 2 7 7 5 6" xfId="42094" xr:uid="{00000000-0005-0000-0000-0000AFA30000}"/>
    <cellStyle name="Output 2 7 7 5 7" xfId="42095" xr:uid="{00000000-0005-0000-0000-0000B0A30000}"/>
    <cellStyle name="Output 2 7 7 5 8" xfId="42096" xr:uid="{00000000-0005-0000-0000-0000B1A30000}"/>
    <cellStyle name="Output 2 7 7 6" xfId="42097" xr:uid="{00000000-0005-0000-0000-0000B2A30000}"/>
    <cellStyle name="Output 2 7 7 6 2" xfId="42098" xr:uid="{00000000-0005-0000-0000-0000B3A30000}"/>
    <cellStyle name="Output 2 7 7 6 3" xfId="42099" xr:uid="{00000000-0005-0000-0000-0000B4A30000}"/>
    <cellStyle name="Output 2 7 7 6 4" xfId="42100" xr:uid="{00000000-0005-0000-0000-0000B5A30000}"/>
    <cellStyle name="Output 2 7 7 6 5" xfId="42101" xr:uid="{00000000-0005-0000-0000-0000B6A30000}"/>
    <cellStyle name="Output 2 7 7 6 6" xfId="42102" xr:uid="{00000000-0005-0000-0000-0000B7A30000}"/>
    <cellStyle name="Output 2 7 7 6 7" xfId="42103" xr:uid="{00000000-0005-0000-0000-0000B8A30000}"/>
    <cellStyle name="Output 2 7 7 7" xfId="42104" xr:uid="{00000000-0005-0000-0000-0000B9A30000}"/>
    <cellStyle name="Output 2 7 7 8" xfId="42105" xr:uid="{00000000-0005-0000-0000-0000BAA30000}"/>
    <cellStyle name="Output 2 7 7 9" xfId="42106" xr:uid="{00000000-0005-0000-0000-0000BBA30000}"/>
    <cellStyle name="Output 2 7 8" xfId="42107" xr:uid="{00000000-0005-0000-0000-0000BCA30000}"/>
    <cellStyle name="Output 2 7 8 2" xfId="42108" xr:uid="{00000000-0005-0000-0000-0000BDA30000}"/>
    <cellStyle name="Output 2 7 8 2 2" xfId="42109" xr:uid="{00000000-0005-0000-0000-0000BEA30000}"/>
    <cellStyle name="Output 2 7 8 2 3" xfId="42110" xr:uid="{00000000-0005-0000-0000-0000BFA30000}"/>
    <cellStyle name="Output 2 7 8 2 4" xfId="42111" xr:uid="{00000000-0005-0000-0000-0000C0A30000}"/>
    <cellStyle name="Output 2 7 8 2 5" xfId="42112" xr:uid="{00000000-0005-0000-0000-0000C1A30000}"/>
    <cellStyle name="Output 2 7 8 2 6" xfId="42113" xr:uid="{00000000-0005-0000-0000-0000C2A30000}"/>
    <cellStyle name="Output 2 7 8 2 7" xfId="42114" xr:uid="{00000000-0005-0000-0000-0000C3A30000}"/>
    <cellStyle name="Output 2 7 8 3" xfId="42115" xr:uid="{00000000-0005-0000-0000-0000C4A30000}"/>
    <cellStyle name="Output 2 7 8 4" xfId="42116" xr:uid="{00000000-0005-0000-0000-0000C5A30000}"/>
    <cellStyle name="Output 2 7 8 5" xfId="42117" xr:uid="{00000000-0005-0000-0000-0000C6A30000}"/>
    <cellStyle name="Output 2 7 9" xfId="42118" xr:uid="{00000000-0005-0000-0000-0000C7A30000}"/>
    <cellStyle name="Output 2 7 9 2" xfId="42119" xr:uid="{00000000-0005-0000-0000-0000C8A30000}"/>
    <cellStyle name="Output 2 7 9 2 2" xfId="42120" xr:uid="{00000000-0005-0000-0000-0000C9A30000}"/>
    <cellStyle name="Output 2 7 9 2 3" xfId="42121" xr:uid="{00000000-0005-0000-0000-0000CAA30000}"/>
    <cellStyle name="Output 2 7 9 2 4" xfId="42122" xr:uid="{00000000-0005-0000-0000-0000CBA30000}"/>
    <cellStyle name="Output 2 7 9 2 5" xfId="42123" xr:uid="{00000000-0005-0000-0000-0000CCA30000}"/>
    <cellStyle name="Output 2 7 9 2 6" xfId="42124" xr:uid="{00000000-0005-0000-0000-0000CDA30000}"/>
    <cellStyle name="Output 2 7 9 2 7" xfId="42125" xr:uid="{00000000-0005-0000-0000-0000CEA30000}"/>
    <cellStyle name="Output 2 7 9 3" xfId="42126" xr:uid="{00000000-0005-0000-0000-0000CFA30000}"/>
    <cellStyle name="Output 2 7 9 4" xfId="42127" xr:uid="{00000000-0005-0000-0000-0000D0A30000}"/>
    <cellStyle name="Output 2 7 9 5" xfId="42128" xr:uid="{00000000-0005-0000-0000-0000D1A30000}"/>
    <cellStyle name="Output 2 8" xfId="42129" xr:uid="{00000000-0005-0000-0000-0000D2A30000}"/>
    <cellStyle name="Output 2 8 10" xfId="42130" xr:uid="{00000000-0005-0000-0000-0000D3A30000}"/>
    <cellStyle name="Output 2 8 10 2" xfId="42131" xr:uid="{00000000-0005-0000-0000-0000D4A30000}"/>
    <cellStyle name="Output 2 8 10 3" xfId="42132" xr:uid="{00000000-0005-0000-0000-0000D5A30000}"/>
    <cellStyle name="Output 2 8 10 4" xfId="42133" xr:uid="{00000000-0005-0000-0000-0000D6A30000}"/>
    <cellStyle name="Output 2 8 10 5" xfId="42134" xr:uid="{00000000-0005-0000-0000-0000D7A30000}"/>
    <cellStyle name="Output 2 8 10 6" xfId="42135" xr:uid="{00000000-0005-0000-0000-0000D8A30000}"/>
    <cellStyle name="Output 2 8 10 7" xfId="42136" xr:uid="{00000000-0005-0000-0000-0000D9A30000}"/>
    <cellStyle name="Output 2 8 10 8" xfId="42137" xr:uid="{00000000-0005-0000-0000-0000DAA30000}"/>
    <cellStyle name="Output 2 8 11" xfId="42138" xr:uid="{00000000-0005-0000-0000-0000DBA30000}"/>
    <cellStyle name="Output 2 8 11 2" xfId="42139" xr:uid="{00000000-0005-0000-0000-0000DCA30000}"/>
    <cellStyle name="Output 2 8 11 3" xfId="42140" xr:uid="{00000000-0005-0000-0000-0000DDA30000}"/>
    <cellStyle name="Output 2 8 11 4" xfId="42141" xr:uid="{00000000-0005-0000-0000-0000DEA30000}"/>
    <cellStyle name="Output 2 8 11 5" xfId="42142" xr:uid="{00000000-0005-0000-0000-0000DFA30000}"/>
    <cellStyle name="Output 2 8 11 6" xfId="42143" xr:uid="{00000000-0005-0000-0000-0000E0A30000}"/>
    <cellStyle name="Output 2 8 11 7" xfId="42144" xr:uid="{00000000-0005-0000-0000-0000E1A30000}"/>
    <cellStyle name="Output 2 8 12" xfId="42145" xr:uid="{00000000-0005-0000-0000-0000E2A30000}"/>
    <cellStyle name="Output 2 8 12 2" xfId="42146" xr:uid="{00000000-0005-0000-0000-0000E3A30000}"/>
    <cellStyle name="Output 2 8 12 3" xfId="42147" xr:uid="{00000000-0005-0000-0000-0000E4A30000}"/>
    <cellStyle name="Output 2 8 12 4" xfId="42148" xr:uid="{00000000-0005-0000-0000-0000E5A30000}"/>
    <cellStyle name="Output 2 8 12 5" xfId="42149" xr:uid="{00000000-0005-0000-0000-0000E6A30000}"/>
    <cellStyle name="Output 2 8 13" xfId="42150" xr:uid="{00000000-0005-0000-0000-0000E7A30000}"/>
    <cellStyle name="Output 2 8 13 2" xfId="42151" xr:uid="{00000000-0005-0000-0000-0000E8A30000}"/>
    <cellStyle name="Output 2 8 13 3" xfId="42152" xr:uid="{00000000-0005-0000-0000-0000E9A30000}"/>
    <cellStyle name="Output 2 8 13 4" xfId="42153" xr:uid="{00000000-0005-0000-0000-0000EAA30000}"/>
    <cellStyle name="Output 2 8 13 5" xfId="42154" xr:uid="{00000000-0005-0000-0000-0000EBA30000}"/>
    <cellStyle name="Output 2 8 14" xfId="42155" xr:uid="{00000000-0005-0000-0000-0000ECA30000}"/>
    <cellStyle name="Output 2 8 14 2" xfId="42156" xr:uid="{00000000-0005-0000-0000-0000EDA30000}"/>
    <cellStyle name="Output 2 8 14 3" xfId="42157" xr:uid="{00000000-0005-0000-0000-0000EEA30000}"/>
    <cellStyle name="Output 2 8 14 4" xfId="42158" xr:uid="{00000000-0005-0000-0000-0000EFA30000}"/>
    <cellStyle name="Output 2 8 14 5" xfId="42159" xr:uid="{00000000-0005-0000-0000-0000F0A30000}"/>
    <cellStyle name="Output 2 8 15" xfId="42160" xr:uid="{00000000-0005-0000-0000-0000F1A30000}"/>
    <cellStyle name="Output 2 8 15 2" xfId="42161" xr:uid="{00000000-0005-0000-0000-0000F2A30000}"/>
    <cellStyle name="Output 2 8 15 3" xfId="42162" xr:uid="{00000000-0005-0000-0000-0000F3A30000}"/>
    <cellStyle name="Output 2 8 15 4" xfId="42163" xr:uid="{00000000-0005-0000-0000-0000F4A30000}"/>
    <cellStyle name="Output 2 8 15 5" xfId="42164" xr:uid="{00000000-0005-0000-0000-0000F5A30000}"/>
    <cellStyle name="Output 2 8 16" xfId="42165" xr:uid="{00000000-0005-0000-0000-0000F6A30000}"/>
    <cellStyle name="Output 2 8 16 2" xfId="42166" xr:uid="{00000000-0005-0000-0000-0000F7A30000}"/>
    <cellStyle name="Output 2 8 16 3" xfId="42167" xr:uid="{00000000-0005-0000-0000-0000F8A30000}"/>
    <cellStyle name="Output 2 8 16 4" xfId="42168" xr:uid="{00000000-0005-0000-0000-0000F9A30000}"/>
    <cellStyle name="Output 2 8 16 5" xfId="42169" xr:uid="{00000000-0005-0000-0000-0000FAA30000}"/>
    <cellStyle name="Output 2 8 17" xfId="42170" xr:uid="{00000000-0005-0000-0000-0000FBA30000}"/>
    <cellStyle name="Output 2 8 17 2" xfId="42171" xr:uid="{00000000-0005-0000-0000-0000FCA30000}"/>
    <cellStyle name="Output 2 8 17 3" xfId="42172" xr:uid="{00000000-0005-0000-0000-0000FDA30000}"/>
    <cellStyle name="Output 2 8 17 4" xfId="42173" xr:uid="{00000000-0005-0000-0000-0000FEA30000}"/>
    <cellStyle name="Output 2 8 17 5" xfId="42174" xr:uid="{00000000-0005-0000-0000-0000FFA30000}"/>
    <cellStyle name="Output 2 8 18" xfId="42175" xr:uid="{00000000-0005-0000-0000-000000A40000}"/>
    <cellStyle name="Output 2 8 2" xfId="42176" xr:uid="{00000000-0005-0000-0000-000001A40000}"/>
    <cellStyle name="Output 2 8 2 10" xfId="42177" xr:uid="{00000000-0005-0000-0000-000002A40000}"/>
    <cellStyle name="Output 2 8 2 10 2" xfId="42178" xr:uid="{00000000-0005-0000-0000-000003A40000}"/>
    <cellStyle name="Output 2 8 2 10 3" xfId="42179" xr:uid="{00000000-0005-0000-0000-000004A40000}"/>
    <cellStyle name="Output 2 8 2 10 4" xfId="42180" xr:uid="{00000000-0005-0000-0000-000005A40000}"/>
    <cellStyle name="Output 2 8 2 10 5" xfId="42181" xr:uid="{00000000-0005-0000-0000-000006A40000}"/>
    <cellStyle name="Output 2 8 2 11" xfId="42182" xr:uid="{00000000-0005-0000-0000-000007A40000}"/>
    <cellStyle name="Output 2 8 2 11 2" xfId="42183" xr:uid="{00000000-0005-0000-0000-000008A40000}"/>
    <cellStyle name="Output 2 8 2 11 3" xfId="42184" xr:uid="{00000000-0005-0000-0000-000009A40000}"/>
    <cellStyle name="Output 2 8 2 11 4" xfId="42185" xr:uid="{00000000-0005-0000-0000-00000AA40000}"/>
    <cellStyle name="Output 2 8 2 11 5" xfId="42186" xr:uid="{00000000-0005-0000-0000-00000BA40000}"/>
    <cellStyle name="Output 2 8 2 12" xfId="42187" xr:uid="{00000000-0005-0000-0000-00000CA40000}"/>
    <cellStyle name="Output 2 8 2 12 2" xfId="42188" xr:uid="{00000000-0005-0000-0000-00000DA40000}"/>
    <cellStyle name="Output 2 8 2 12 3" xfId="42189" xr:uid="{00000000-0005-0000-0000-00000EA40000}"/>
    <cellStyle name="Output 2 8 2 12 4" xfId="42190" xr:uid="{00000000-0005-0000-0000-00000FA40000}"/>
    <cellStyle name="Output 2 8 2 12 5" xfId="42191" xr:uid="{00000000-0005-0000-0000-000010A40000}"/>
    <cellStyle name="Output 2 8 2 13" xfId="42192" xr:uid="{00000000-0005-0000-0000-000011A40000}"/>
    <cellStyle name="Output 2 8 2 13 2" xfId="42193" xr:uid="{00000000-0005-0000-0000-000012A40000}"/>
    <cellStyle name="Output 2 8 2 13 3" xfId="42194" xr:uid="{00000000-0005-0000-0000-000013A40000}"/>
    <cellStyle name="Output 2 8 2 13 4" xfId="42195" xr:uid="{00000000-0005-0000-0000-000014A40000}"/>
    <cellStyle name="Output 2 8 2 13 5" xfId="42196" xr:uid="{00000000-0005-0000-0000-000015A40000}"/>
    <cellStyle name="Output 2 8 2 14" xfId="42197" xr:uid="{00000000-0005-0000-0000-000016A40000}"/>
    <cellStyle name="Output 2 8 2 14 2" xfId="42198" xr:uid="{00000000-0005-0000-0000-000017A40000}"/>
    <cellStyle name="Output 2 8 2 14 3" xfId="42199" xr:uid="{00000000-0005-0000-0000-000018A40000}"/>
    <cellStyle name="Output 2 8 2 14 4" xfId="42200" xr:uid="{00000000-0005-0000-0000-000019A40000}"/>
    <cellStyle name="Output 2 8 2 14 5" xfId="42201" xr:uid="{00000000-0005-0000-0000-00001AA40000}"/>
    <cellStyle name="Output 2 8 2 15" xfId="42202" xr:uid="{00000000-0005-0000-0000-00001BA40000}"/>
    <cellStyle name="Output 2 8 2 15 2" xfId="42203" xr:uid="{00000000-0005-0000-0000-00001CA40000}"/>
    <cellStyle name="Output 2 8 2 15 3" xfId="42204" xr:uid="{00000000-0005-0000-0000-00001DA40000}"/>
    <cellStyle name="Output 2 8 2 15 4" xfId="42205" xr:uid="{00000000-0005-0000-0000-00001EA40000}"/>
    <cellStyle name="Output 2 8 2 15 5" xfId="42206" xr:uid="{00000000-0005-0000-0000-00001FA40000}"/>
    <cellStyle name="Output 2 8 2 16" xfId="42207" xr:uid="{00000000-0005-0000-0000-000020A40000}"/>
    <cellStyle name="Output 2 8 2 16 2" xfId="42208" xr:uid="{00000000-0005-0000-0000-000021A40000}"/>
    <cellStyle name="Output 2 8 2 16 3" xfId="42209" xr:uid="{00000000-0005-0000-0000-000022A40000}"/>
    <cellStyle name="Output 2 8 2 16 4" xfId="42210" xr:uid="{00000000-0005-0000-0000-000023A40000}"/>
    <cellStyle name="Output 2 8 2 16 5" xfId="42211" xr:uid="{00000000-0005-0000-0000-000024A40000}"/>
    <cellStyle name="Output 2 8 2 17" xfId="42212" xr:uid="{00000000-0005-0000-0000-000025A40000}"/>
    <cellStyle name="Output 2 8 2 17 2" xfId="42213" xr:uid="{00000000-0005-0000-0000-000026A40000}"/>
    <cellStyle name="Output 2 8 2 17 3" xfId="42214" xr:uid="{00000000-0005-0000-0000-000027A40000}"/>
    <cellStyle name="Output 2 8 2 17 4" xfId="42215" xr:uid="{00000000-0005-0000-0000-000028A40000}"/>
    <cellStyle name="Output 2 8 2 17 5" xfId="42216" xr:uid="{00000000-0005-0000-0000-000029A40000}"/>
    <cellStyle name="Output 2 8 2 18" xfId="42217" xr:uid="{00000000-0005-0000-0000-00002AA40000}"/>
    <cellStyle name="Output 2 8 2 18 2" xfId="42218" xr:uid="{00000000-0005-0000-0000-00002BA40000}"/>
    <cellStyle name="Output 2 8 2 18 3" xfId="42219" xr:uid="{00000000-0005-0000-0000-00002CA40000}"/>
    <cellStyle name="Output 2 8 2 18 4" xfId="42220" xr:uid="{00000000-0005-0000-0000-00002DA40000}"/>
    <cellStyle name="Output 2 8 2 18 5" xfId="42221" xr:uid="{00000000-0005-0000-0000-00002EA40000}"/>
    <cellStyle name="Output 2 8 2 19" xfId="42222" xr:uid="{00000000-0005-0000-0000-00002FA40000}"/>
    <cellStyle name="Output 2 8 2 2" xfId="42223" xr:uid="{00000000-0005-0000-0000-000030A40000}"/>
    <cellStyle name="Output 2 8 2 2 10" xfId="42224" xr:uid="{00000000-0005-0000-0000-000031A40000}"/>
    <cellStyle name="Output 2 8 2 2 10 2" xfId="42225" xr:uid="{00000000-0005-0000-0000-000032A40000}"/>
    <cellStyle name="Output 2 8 2 2 10 3" xfId="42226" xr:uid="{00000000-0005-0000-0000-000033A40000}"/>
    <cellStyle name="Output 2 8 2 2 10 4" xfId="42227" xr:uid="{00000000-0005-0000-0000-000034A40000}"/>
    <cellStyle name="Output 2 8 2 2 10 5" xfId="42228" xr:uid="{00000000-0005-0000-0000-000035A40000}"/>
    <cellStyle name="Output 2 8 2 2 11" xfId="42229" xr:uid="{00000000-0005-0000-0000-000036A40000}"/>
    <cellStyle name="Output 2 8 2 2 11 2" xfId="42230" xr:uid="{00000000-0005-0000-0000-000037A40000}"/>
    <cellStyle name="Output 2 8 2 2 11 3" xfId="42231" xr:uid="{00000000-0005-0000-0000-000038A40000}"/>
    <cellStyle name="Output 2 8 2 2 11 4" xfId="42232" xr:uid="{00000000-0005-0000-0000-000039A40000}"/>
    <cellStyle name="Output 2 8 2 2 11 5" xfId="42233" xr:uid="{00000000-0005-0000-0000-00003AA40000}"/>
    <cellStyle name="Output 2 8 2 2 12" xfId="42234" xr:uid="{00000000-0005-0000-0000-00003BA40000}"/>
    <cellStyle name="Output 2 8 2 2 12 2" xfId="42235" xr:uid="{00000000-0005-0000-0000-00003CA40000}"/>
    <cellStyle name="Output 2 8 2 2 12 3" xfId="42236" xr:uid="{00000000-0005-0000-0000-00003DA40000}"/>
    <cellStyle name="Output 2 8 2 2 12 4" xfId="42237" xr:uid="{00000000-0005-0000-0000-00003EA40000}"/>
    <cellStyle name="Output 2 8 2 2 12 5" xfId="42238" xr:uid="{00000000-0005-0000-0000-00003FA40000}"/>
    <cellStyle name="Output 2 8 2 2 13" xfId="42239" xr:uid="{00000000-0005-0000-0000-000040A40000}"/>
    <cellStyle name="Output 2 8 2 2 13 2" xfId="42240" xr:uid="{00000000-0005-0000-0000-000041A40000}"/>
    <cellStyle name="Output 2 8 2 2 13 3" xfId="42241" xr:uid="{00000000-0005-0000-0000-000042A40000}"/>
    <cellStyle name="Output 2 8 2 2 13 4" xfId="42242" xr:uid="{00000000-0005-0000-0000-000043A40000}"/>
    <cellStyle name="Output 2 8 2 2 13 5" xfId="42243" xr:uid="{00000000-0005-0000-0000-000044A40000}"/>
    <cellStyle name="Output 2 8 2 2 14" xfId="42244" xr:uid="{00000000-0005-0000-0000-000045A40000}"/>
    <cellStyle name="Output 2 8 2 2 14 2" xfId="42245" xr:uid="{00000000-0005-0000-0000-000046A40000}"/>
    <cellStyle name="Output 2 8 2 2 14 3" xfId="42246" xr:uid="{00000000-0005-0000-0000-000047A40000}"/>
    <cellStyle name="Output 2 8 2 2 14 4" xfId="42247" xr:uid="{00000000-0005-0000-0000-000048A40000}"/>
    <cellStyle name="Output 2 8 2 2 14 5" xfId="42248" xr:uid="{00000000-0005-0000-0000-000049A40000}"/>
    <cellStyle name="Output 2 8 2 2 15" xfId="42249" xr:uid="{00000000-0005-0000-0000-00004AA40000}"/>
    <cellStyle name="Output 2 8 2 2 15 2" xfId="42250" xr:uid="{00000000-0005-0000-0000-00004BA40000}"/>
    <cellStyle name="Output 2 8 2 2 15 3" xfId="42251" xr:uid="{00000000-0005-0000-0000-00004CA40000}"/>
    <cellStyle name="Output 2 8 2 2 15 4" xfId="42252" xr:uid="{00000000-0005-0000-0000-00004DA40000}"/>
    <cellStyle name="Output 2 8 2 2 15 5" xfId="42253" xr:uid="{00000000-0005-0000-0000-00004EA40000}"/>
    <cellStyle name="Output 2 8 2 2 16" xfId="42254" xr:uid="{00000000-0005-0000-0000-00004FA40000}"/>
    <cellStyle name="Output 2 8 2 2 16 2" xfId="42255" xr:uid="{00000000-0005-0000-0000-000050A40000}"/>
    <cellStyle name="Output 2 8 2 2 16 3" xfId="42256" xr:uid="{00000000-0005-0000-0000-000051A40000}"/>
    <cellStyle name="Output 2 8 2 2 16 4" xfId="42257" xr:uid="{00000000-0005-0000-0000-000052A40000}"/>
    <cellStyle name="Output 2 8 2 2 16 5" xfId="42258" xr:uid="{00000000-0005-0000-0000-000053A40000}"/>
    <cellStyle name="Output 2 8 2 2 17" xfId="42259" xr:uid="{00000000-0005-0000-0000-000054A40000}"/>
    <cellStyle name="Output 2 8 2 2 17 2" xfId="42260" xr:uid="{00000000-0005-0000-0000-000055A40000}"/>
    <cellStyle name="Output 2 8 2 2 17 3" xfId="42261" xr:uid="{00000000-0005-0000-0000-000056A40000}"/>
    <cellStyle name="Output 2 8 2 2 17 4" xfId="42262" xr:uid="{00000000-0005-0000-0000-000057A40000}"/>
    <cellStyle name="Output 2 8 2 2 17 5" xfId="42263" xr:uid="{00000000-0005-0000-0000-000058A40000}"/>
    <cellStyle name="Output 2 8 2 2 18" xfId="42264" xr:uid="{00000000-0005-0000-0000-000059A40000}"/>
    <cellStyle name="Output 2 8 2 2 18 2" xfId="42265" xr:uid="{00000000-0005-0000-0000-00005AA40000}"/>
    <cellStyle name="Output 2 8 2 2 18 3" xfId="42266" xr:uid="{00000000-0005-0000-0000-00005BA40000}"/>
    <cellStyle name="Output 2 8 2 2 18 4" xfId="42267" xr:uid="{00000000-0005-0000-0000-00005CA40000}"/>
    <cellStyle name="Output 2 8 2 2 18 5" xfId="42268" xr:uid="{00000000-0005-0000-0000-00005DA40000}"/>
    <cellStyle name="Output 2 8 2 2 19" xfId="42269" xr:uid="{00000000-0005-0000-0000-00005EA40000}"/>
    <cellStyle name="Output 2 8 2 2 2" xfId="42270" xr:uid="{00000000-0005-0000-0000-00005FA40000}"/>
    <cellStyle name="Output 2 8 2 2 2 2" xfId="42271" xr:uid="{00000000-0005-0000-0000-000060A40000}"/>
    <cellStyle name="Output 2 8 2 2 2 2 2" xfId="42272" xr:uid="{00000000-0005-0000-0000-000061A40000}"/>
    <cellStyle name="Output 2 8 2 2 2 2 3" xfId="42273" xr:uid="{00000000-0005-0000-0000-000062A40000}"/>
    <cellStyle name="Output 2 8 2 2 2 2 4" xfId="42274" xr:uid="{00000000-0005-0000-0000-000063A40000}"/>
    <cellStyle name="Output 2 8 2 2 2 2 5" xfId="42275" xr:uid="{00000000-0005-0000-0000-000064A40000}"/>
    <cellStyle name="Output 2 8 2 2 2 2 6" xfId="42276" xr:uid="{00000000-0005-0000-0000-000065A40000}"/>
    <cellStyle name="Output 2 8 2 2 2 2 7" xfId="42277" xr:uid="{00000000-0005-0000-0000-000066A40000}"/>
    <cellStyle name="Output 2 8 2 2 2 3" xfId="42278" xr:uid="{00000000-0005-0000-0000-000067A40000}"/>
    <cellStyle name="Output 2 8 2 2 2 4" xfId="42279" xr:uid="{00000000-0005-0000-0000-000068A40000}"/>
    <cellStyle name="Output 2 8 2 2 2 5" xfId="42280" xr:uid="{00000000-0005-0000-0000-000069A40000}"/>
    <cellStyle name="Output 2 8 2 2 3" xfId="42281" xr:uid="{00000000-0005-0000-0000-00006AA40000}"/>
    <cellStyle name="Output 2 8 2 2 3 2" xfId="42282" xr:uid="{00000000-0005-0000-0000-00006BA40000}"/>
    <cellStyle name="Output 2 8 2 2 3 2 2" xfId="42283" xr:uid="{00000000-0005-0000-0000-00006CA40000}"/>
    <cellStyle name="Output 2 8 2 2 3 2 3" xfId="42284" xr:uid="{00000000-0005-0000-0000-00006DA40000}"/>
    <cellStyle name="Output 2 8 2 2 3 2 4" xfId="42285" xr:uid="{00000000-0005-0000-0000-00006EA40000}"/>
    <cellStyle name="Output 2 8 2 2 3 2 5" xfId="42286" xr:uid="{00000000-0005-0000-0000-00006FA40000}"/>
    <cellStyle name="Output 2 8 2 2 3 2 6" xfId="42287" xr:uid="{00000000-0005-0000-0000-000070A40000}"/>
    <cellStyle name="Output 2 8 2 2 3 2 7" xfId="42288" xr:uid="{00000000-0005-0000-0000-000071A40000}"/>
    <cellStyle name="Output 2 8 2 2 3 3" xfId="42289" xr:uid="{00000000-0005-0000-0000-000072A40000}"/>
    <cellStyle name="Output 2 8 2 2 3 4" xfId="42290" xr:uid="{00000000-0005-0000-0000-000073A40000}"/>
    <cellStyle name="Output 2 8 2 2 3 5" xfId="42291" xr:uid="{00000000-0005-0000-0000-000074A40000}"/>
    <cellStyle name="Output 2 8 2 2 4" xfId="42292" xr:uid="{00000000-0005-0000-0000-000075A40000}"/>
    <cellStyle name="Output 2 8 2 2 4 2" xfId="42293" xr:uid="{00000000-0005-0000-0000-000076A40000}"/>
    <cellStyle name="Output 2 8 2 2 4 2 2" xfId="42294" xr:uid="{00000000-0005-0000-0000-000077A40000}"/>
    <cellStyle name="Output 2 8 2 2 4 2 3" xfId="42295" xr:uid="{00000000-0005-0000-0000-000078A40000}"/>
    <cellStyle name="Output 2 8 2 2 4 2 4" xfId="42296" xr:uid="{00000000-0005-0000-0000-000079A40000}"/>
    <cellStyle name="Output 2 8 2 2 4 2 5" xfId="42297" xr:uid="{00000000-0005-0000-0000-00007AA40000}"/>
    <cellStyle name="Output 2 8 2 2 4 2 6" xfId="42298" xr:uid="{00000000-0005-0000-0000-00007BA40000}"/>
    <cellStyle name="Output 2 8 2 2 4 2 7" xfId="42299" xr:uid="{00000000-0005-0000-0000-00007CA40000}"/>
    <cellStyle name="Output 2 8 2 2 4 3" xfId="42300" xr:uid="{00000000-0005-0000-0000-00007DA40000}"/>
    <cellStyle name="Output 2 8 2 2 4 4" xfId="42301" xr:uid="{00000000-0005-0000-0000-00007EA40000}"/>
    <cellStyle name="Output 2 8 2 2 4 5" xfId="42302" xr:uid="{00000000-0005-0000-0000-00007FA40000}"/>
    <cellStyle name="Output 2 8 2 2 5" xfId="42303" xr:uid="{00000000-0005-0000-0000-000080A40000}"/>
    <cellStyle name="Output 2 8 2 2 5 2" xfId="42304" xr:uid="{00000000-0005-0000-0000-000081A40000}"/>
    <cellStyle name="Output 2 8 2 2 5 3" xfId="42305" xr:uid="{00000000-0005-0000-0000-000082A40000}"/>
    <cellStyle name="Output 2 8 2 2 5 4" xfId="42306" xr:uid="{00000000-0005-0000-0000-000083A40000}"/>
    <cellStyle name="Output 2 8 2 2 5 5" xfId="42307" xr:uid="{00000000-0005-0000-0000-000084A40000}"/>
    <cellStyle name="Output 2 8 2 2 5 6" xfId="42308" xr:uid="{00000000-0005-0000-0000-000085A40000}"/>
    <cellStyle name="Output 2 8 2 2 5 7" xfId="42309" xr:uid="{00000000-0005-0000-0000-000086A40000}"/>
    <cellStyle name="Output 2 8 2 2 5 8" xfId="42310" xr:uid="{00000000-0005-0000-0000-000087A40000}"/>
    <cellStyle name="Output 2 8 2 2 6" xfId="42311" xr:uid="{00000000-0005-0000-0000-000088A40000}"/>
    <cellStyle name="Output 2 8 2 2 6 2" xfId="42312" xr:uid="{00000000-0005-0000-0000-000089A40000}"/>
    <cellStyle name="Output 2 8 2 2 6 3" xfId="42313" xr:uid="{00000000-0005-0000-0000-00008AA40000}"/>
    <cellStyle name="Output 2 8 2 2 6 4" xfId="42314" xr:uid="{00000000-0005-0000-0000-00008BA40000}"/>
    <cellStyle name="Output 2 8 2 2 6 5" xfId="42315" xr:uid="{00000000-0005-0000-0000-00008CA40000}"/>
    <cellStyle name="Output 2 8 2 2 6 6" xfId="42316" xr:uid="{00000000-0005-0000-0000-00008DA40000}"/>
    <cellStyle name="Output 2 8 2 2 6 7" xfId="42317" xr:uid="{00000000-0005-0000-0000-00008EA40000}"/>
    <cellStyle name="Output 2 8 2 2 7" xfId="42318" xr:uid="{00000000-0005-0000-0000-00008FA40000}"/>
    <cellStyle name="Output 2 8 2 2 7 2" xfId="42319" xr:uid="{00000000-0005-0000-0000-000090A40000}"/>
    <cellStyle name="Output 2 8 2 2 7 3" xfId="42320" xr:uid="{00000000-0005-0000-0000-000091A40000}"/>
    <cellStyle name="Output 2 8 2 2 7 4" xfId="42321" xr:uid="{00000000-0005-0000-0000-000092A40000}"/>
    <cellStyle name="Output 2 8 2 2 7 5" xfId="42322" xr:uid="{00000000-0005-0000-0000-000093A40000}"/>
    <cellStyle name="Output 2 8 2 2 8" xfId="42323" xr:uid="{00000000-0005-0000-0000-000094A40000}"/>
    <cellStyle name="Output 2 8 2 2 8 2" xfId="42324" xr:uid="{00000000-0005-0000-0000-000095A40000}"/>
    <cellStyle name="Output 2 8 2 2 8 3" xfId="42325" xr:uid="{00000000-0005-0000-0000-000096A40000}"/>
    <cellStyle name="Output 2 8 2 2 8 4" xfId="42326" xr:uid="{00000000-0005-0000-0000-000097A40000}"/>
    <cellStyle name="Output 2 8 2 2 8 5" xfId="42327" xr:uid="{00000000-0005-0000-0000-000098A40000}"/>
    <cellStyle name="Output 2 8 2 2 9" xfId="42328" xr:uid="{00000000-0005-0000-0000-000099A40000}"/>
    <cellStyle name="Output 2 8 2 2 9 2" xfId="42329" xr:uid="{00000000-0005-0000-0000-00009AA40000}"/>
    <cellStyle name="Output 2 8 2 2 9 3" xfId="42330" xr:uid="{00000000-0005-0000-0000-00009BA40000}"/>
    <cellStyle name="Output 2 8 2 2 9 4" xfId="42331" xr:uid="{00000000-0005-0000-0000-00009CA40000}"/>
    <cellStyle name="Output 2 8 2 2 9 5" xfId="42332" xr:uid="{00000000-0005-0000-0000-00009DA40000}"/>
    <cellStyle name="Output 2 8 2 3" xfId="42333" xr:uid="{00000000-0005-0000-0000-00009EA40000}"/>
    <cellStyle name="Output 2 8 2 3 10" xfId="42334" xr:uid="{00000000-0005-0000-0000-00009FA40000}"/>
    <cellStyle name="Output 2 8 2 3 2" xfId="42335" xr:uid="{00000000-0005-0000-0000-0000A0A40000}"/>
    <cellStyle name="Output 2 8 2 3 2 2" xfId="42336" xr:uid="{00000000-0005-0000-0000-0000A1A40000}"/>
    <cellStyle name="Output 2 8 2 3 2 2 2" xfId="42337" xr:uid="{00000000-0005-0000-0000-0000A2A40000}"/>
    <cellStyle name="Output 2 8 2 3 2 2 3" xfId="42338" xr:uid="{00000000-0005-0000-0000-0000A3A40000}"/>
    <cellStyle name="Output 2 8 2 3 2 2 4" xfId="42339" xr:uid="{00000000-0005-0000-0000-0000A4A40000}"/>
    <cellStyle name="Output 2 8 2 3 2 2 5" xfId="42340" xr:uid="{00000000-0005-0000-0000-0000A5A40000}"/>
    <cellStyle name="Output 2 8 2 3 2 2 6" xfId="42341" xr:uid="{00000000-0005-0000-0000-0000A6A40000}"/>
    <cellStyle name="Output 2 8 2 3 2 2 7" xfId="42342" xr:uid="{00000000-0005-0000-0000-0000A7A40000}"/>
    <cellStyle name="Output 2 8 2 3 2 3" xfId="42343" xr:uid="{00000000-0005-0000-0000-0000A8A40000}"/>
    <cellStyle name="Output 2 8 2 3 2 4" xfId="42344" xr:uid="{00000000-0005-0000-0000-0000A9A40000}"/>
    <cellStyle name="Output 2 8 2 3 3" xfId="42345" xr:uid="{00000000-0005-0000-0000-0000AAA40000}"/>
    <cellStyle name="Output 2 8 2 3 3 2" xfId="42346" xr:uid="{00000000-0005-0000-0000-0000ABA40000}"/>
    <cellStyle name="Output 2 8 2 3 3 2 2" xfId="42347" xr:uid="{00000000-0005-0000-0000-0000ACA40000}"/>
    <cellStyle name="Output 2 8 2 3 3 2 3" xfId="42348" xr:uid="{00000000-0005-0000-0000-0000ADA40000}"/>
    <cellStyle name="Output 2 8 2 3 3 2 4" xfId="42349" xr:uid="{00000000-0005-0000-0000-0000AEA40000}"/>
    <cellStyle name="Output 2 8 2 3 3 2 5" xfId="42350" xr:uid="{00000000-0005-0000-0000-0000AFA40000}"/>
    <cellStyle name="Output 2 8 2 3 3 2 6" xfId="42351" xr:uid="{00000000-0005-0000-0000-0000B0A40000}"/>
    <cellStyle name="Output 2 8 2 3 3 2 7" xfId="42352" xr:uid="{00000000-0005-0000-0000-0000B1A40000}"/>
    <cellStyle name="Output 2 8 2 3 3 3" xfId="42353" xr:uid="{00000000-0005-0000-0000-0000B2A40000}"/>
    <cellStyle name="Output 2 8 2 3 3 4" xfId="42354" xr:uid="{00000000-0005-0000-0000-0000B3A40000}"/>
    <cellStyle name="Output 2 8 2 3 4" xfId="42355" xr:uid="{00000000-0005-0000-0000-0000B4A40000}"/>
    <cellStyle name="Output 2 8 2 3 4 2" xfId="42356" xr:uid="{00000000-0005-0000-0000-0000B5A40000}"/>
    <cellStyle name="Output 2 8 2 3 4 2 2" xfId="42357" xr:uid="{00000000-0005-0000-0000-0000B6A40000}"/>
    <cellStyle name="Output 2 8 2 3 4 2 3" xfId="42358" xr:uid="{00000000-0005-0000-0000-0000B7A40000}"/>
    <cellStyle name="Output 2 8 2 3 4 2 4" xfId="42359" xr:uid="{00000000-0005-0000-0000-0000B8A40000}"/>
    <cellStyle name="Output 2 8 2 3 4 2 5" xfId="42360" xr:uid="{00000000-0005-0000-0000-0000B9A40000}"/>
    <cellStyle name="Output 2 8 2 3 4 2 6" xfId="42361" xr:uid="{00000000-0005-0000-0000-0000BAA40000}"/>
    <cellStyle name="Output 2 8 2 3 4 2 7" xfId="42362" xr:uid="{00000000-0005-0000-0000-0000BBA40000}"/>
    <cellStyle name="Output 2 8 2 3 4 3" xfId="42363" xr:uid="{00000000-0005-0000-0000-0000BCA40000}"/>
    <cellStyle name="Output 2 8 2 3 4 4" xfId="42364" xr:uid="{00000000-0005-0000-0000-0000BDA40000}"/>
    <cellStyle name="Output 2 8 2 3 5" xfId="42365" xr:uid="{00000000-0005-0000-0000-0000BEA40000}"/>
    <cellStyle name="Output 2 8 2 3 5 2" xfId="42366" xr:uid="{00000000-0005-0000-0000-0000BFA40000}"/>
    <cellStyle name="Output 2 8 2 3 5 3" xfId="42367" xr:uid="{00000000-0005-0000-0000-0000C0A40000}"/>
    <cellStyle name="Output 2 8 2 3 5 4" xfId="42368" xr:uid="{00000000-0005-0000-0000-0000C1A40000}"/>
    <cellStyle name="Output 2 8 2 3 5 5" xfId="42369" xr:uid="{00000000-0005-0000-0000-0000C2A40000}"/>
    <cellStyle name="Output 2 8 2 3 5 6" xfId="42370" xr:uid="{00000000-0005-0000-0000-0000C3A40000}"/>
    <cellStyle name="Output 2 8 2 3 5 7" xfId="42371" xr:uid="{00000000-0005-0000-0000-0000C4A40000}"/>
    <cellStyle name="Output 2 8 2 3 5 8" xfId="42372" xr:uid="{00000000-0005-0000-0000-0000C5A40000}"/>
    <cellStyle name="Output 2 8 2 3 6" xfId="42373" xr:uid="{00000000-0005-0000-0000-0000C6A40000}"/>
    <cellStyle name="Output 2 8 2 3 6 2" xfId="42374" xr:uid="{00000000-0005-0000-0000-0000C7A40000}"/>
    <cellStyle name="Output 2 8 2 3 6 3" xfId="42375" xr:uid="{00000000-0005-0000-0000-0000C8A40000}"/>
    <cellStyle name="Output 2 8 2 3 6 4" xfId="42376" xr:uid="{00000000-0005-0000-0000-0000C9A40000}"/>
    <cellStyle name="Output 2 8 2 3 6 5" xfId="42377" xr:uid="{00000000-0005-0000-0000-0000CAA40000}"/>
    <cellStyle name="Output 2 8 2 3 6 6" xfId="42378" xr:uid="{00000000-0005-0000-0000-0000CBA40000}"/>
    <cellStyle name="Output 2 8 2 3 6 7" xfId="42379" xr:uid="{00000000-0005-0000-0000-0000CCA40000}"/>
    <cellStyle name="Output 2 8 2 3 7" xfId="42380" xr:uid="{00000000-0005-0000-0000-0000CDA40000}"/>
    <cellStyle name="Output 2 8 2 3 8" xfId="42381" xr:uid="{00000000-0005-0000-0000-0000CEA40000}"/>
    <cellStyle name="Output 2 8 2 3 9" xfId="42382" xr:uid="{00000000-0005-0000-0000-0000CFA40000}"/>
    <cellStyle name="Output 2 8 2 4" xfId="42383" xr:uid="{00000000-0005-0000-0000-0000D0A40000}"/>
    <cellStyle name="Output 2 8 2 4 2" xfId="42384" xr:uid="{00000000-0005-0000-0000-0000D1A40000}"/>
    <cellStyle name="Output 2 8 2 4 2 2" xfId="42385" xr:uid="{00000000-0005-0000-0000-0000D2A40000}"/>
    <cellStyle name="Output 2 8 2 4 2 3" xfId="42386" xr:uid="{00000000-0005-0000-0000-0000D3A40000}"/>
    <cellStyle name="Output 2 8 2 4 2 4" xfId="42387" xr:uid="{00000000-0005-0000-0000-0000D4A40000}"/>
    <cellStyle name="Output 2 8 2 4 2 5" xfId="42388" xr:uid="{00000000-0005-0000-0000-0000D5A40000}"/>
    <cellStyle name="Output 2 8 2 4 2 6" xfId="42389" xr:uid="{00000000-0005-0000-0000-0000D6A40000}"/>
    <cellStyle name="Output 2 8 2 4 2 7" xfId="42390" xr:uid="{00000000-0005-0000-0000-0000D7A40000}"/>
    <cellStyle name="Output 2 8 2 4 3" xfId="42391" xr:uid="{00000000-0005-0000-0000-0000D8A40000}"/>
    <cellStyle name="Output 2 8 2 4 4" xfId="42392" xr:uid="{00000000-0005-0000-0000-0000D9A40000}"/>
    <cellStyle name="Output 2 8 2 4 5" xfId="42393" xr:uid="{00000000-0005-0000-0000-0000DAA40000}"/>
    <cellStyle name="Output 2 8 2 5" xfId="42394" xr:uid="{00000000-0005-0000-0000-0000DBA40000}"/>
    <cellStyle name="Output 2 8 2 5 2" xfId="42395" xr:uid="{00000000-0005-0000-0000-0000DCA40000}"/>
    <cellStyle name="Output 2 8 2 5 2 2" xfId="42396" xr:uid="{00000000-0005-0000-0000-0000DDA40000}"/>
    <cellStyle name="Output 2 8 2 5 2 3" xfId="42397" xr:uid="{00000000-0005-0000-0000-0000DEA40000}"/>
    <cellStyle name="Output 2 8 2 5 2 4" xfId="42398" xr:uid="{00000000-0005-0000-0000-0000DFA40000}"/>
    <cellStyle name="Output 2 8 2 5 2 5" xfId="42399" xr:uid="{00000000-0005-0000-0000-0000E0A40000}"/>
    <cellStyle name="Output 2 8 2 5 2 6" xfId="42400" xr:uid="{00000000-0005-0000-0000-0000E1A40000}"/>
    <cellStyle name="Output 2 8 2 5 2 7" xfId="42401" xr:uid="{00000000-0005-0000-0000-0000E2A40000}"/>
    <cellStyle name="Output 2 8 2 5 3" xfId="42402" xr:uid="{00000000-0005-0000-0000-0000E3A40000}"/>
    <cellStyle name="Output 2 8 2 5 4" xfId="42403" xr:uid="{00000000-0005-0000-0000-0000E4A40000}"/>
    <cellStyle name="Output 2 8 2 5 5" xfId="42404" xr:uid="{00000000-0005-0000-0000-0000E5A40000}"/>
    <cellStyle name="Output 2 8 2 6" xfId="42405" xr:uid="{00000000-0005-0000-0000-0000E6A40000}"/>
    <cellStyle name="Output 2 8 2 6 2" xfId="42406" xr:uid="{00000000-0005-0000-0000-0000E7A40000}"/>
    <cellStyle name="Output 2 8 2 6 2 2" xfId="42407" xr:uid="{00000000-0005-0000-0000-0000E8A40000}"/>
    <cellStyle name="Output 2 8 2 6 2 3" xfId="42408" xr:uid="{00000000-0005-0000-0000-0000E9A40000}"/>
    <cellStyle name="Output 2 8 2 6 2 4" xfId="42409" xr:uid="{00000000-0005-0000-0000-0000EAA40000}"/>
    <cellStyle name="Output 2 8 2 6 2 5" xfId="42410" xr:uid="{00000000-0005-0000-0000-0000EBA40000}"/>
    <cellStyle name="Output 2 8 2 6 2 6" xfId="42411" xr:uid="{00000000-0005-0000-0000-0000ECA40000}"/>
    <cellStyle name="Output 2 8 2 6 2 7" xfId="42412" xr:uid="{00000000-0005-0000-0000-0000EDA40000}"/>
    <cellStyle name="Output 2 8 2 6 3" xfId="42413" xr:uid="{00000000-0005-0000-0000-0000EEA40000}"/>
    <cellStyle name="Output 2 8 2 6 4" xfId="42414" xr:uid="{00000000-0005-0000-0000-0000EFA40000}"/>
    <cellStyle name="Output 2 8 2 6 5" xfId="42415" xr:uid="{00000000-0005-0000-0000-0000F0A40000}"/>
    <cellStyle name="Output 2 8 2 7" xfId="42416" xr:uid="{00000000-0005-0000-0000-0000F1A40000}"/>
    <cellStyle name="Output 2 8 2 7 2" xfId="42417" xr:uid="{00000000-0005-0000-0000-0000F2A40000}"/>
    <cellStyle name="Output 2 8 2 7 2 2" xfId="42418" xr:uid="{00000000-0005-0000-0000-0000F3A40000}"/>
    <cellStyle name="Output 2 8 2 7 2 3" xfId="42419" xr:uid="{00000000-0005-0000-0000-0000F4A40000}"/>
    <cellStyle name="Output 2 8 2 7 2 4" xfId="42420" xr:uid="{00000000-0005-0000-0000-0000F5A40000}"/>
    <cellStyle name="Output 2 8 2 7 2 5" xfId="42421" xr:uid="{00000000-0005-0000-0000-0000F6A40000}"/>
    <cellStyle name="Output 2 8 2 7 2 6" xfId="42422" xr:uid="{00000000-0005-0000-0000-0000F7A40000}"/>
    <cellStyle name="Output 2 8 2 7 2 7" xfId="42423" xr:uid="{00000000-0005-0000-0000-0000F8A40000}"/>
    <cellStyle name="Output 2 8 2 7 3" xfId="42424" xr:uid="{00000000-0005-0000-0000-0000F9A40000}"/>
    <cellStyle name="Output 2 8 2 7 4" xfId="42425" xr:uid="{00000000-0005-0000-0000-0000FAA40000}"/>
    <cellStyle name="Output 2 8 2 7 5" xfId="42426" xr:uid="{00000000-0005-0000-0000-0000FBA40000}"/>
    <cellStyle name="Output 2 8 2 8" xfId="42427" xr:uid="{00000000-0005-0000-0000-0000FCA40000}"/>
    <cellStyle name="Output 2 8 2 8 2" xfId="42428" xr:uid="{00000000-0005-0000-0000-0000FDA40000}"/>
    <cellStyle name="Output 2 8 2 8 3" xfId="42429" xr:uid="{00000000-0005-0000-0000-0000FEA40000}"/>
    <cellStyle name="Output 2 8 2 8 4" xfId="42430" xr:uid="{00000000-0005-0000-0000-0000FFA40000}"/>
    <cellStyle name="Output 2 8 2 8 5" xfId="42431" xr:uid="{00000000-0005-0000-0000-000000A50000}"/>
    <cellStyle name="Output 2 8 2 8 6" xfId="42432" xr:uid="{00000000-0005-0000-0000-000001A50000}"/>
    <cellStyle name="Output 2 8 2 8 7" xfId="42433" xr:uid="{00000000-0005-0000-0000-000002A50000}"/>
    <cellStyle name="Output 2 8 2 8 8" xfId="42434" xr:uid="{00000000-0005-0000-0000-000003A50000}"/>
    <cellStyle name="Output 2 8 2 9" xfId="42435" xr:uid="{00000000-0005-0000-0000-000004A50000}"/>
    <cellStyle name="Output 2 8 2 9 2" xfId="42436" xr:uid="{00000000-0005-0000-0000-000005A50000}"/>
    <cellStyle name="Output 2 8 2 9 3" xfId="42437" xr:uid="{00000000-0005-0000-0000-000006A50000}"/>
    <cellStyle name="Output 2 8 2 9 4" xfId="42438" xr:uid="{00000000-0005-0000-0000-000007A50000}"/>
    <cellStyle name="Output 2 8 2 9 5" xfId="42439" xr:uid="{00000000-0005-0000-0000-000008A50000}"/>
    <cellStyle name="Output 2 8 2 9 6" xfId="42440" xr:uid="{00000000-0005-0000-0000-000009A50000}"/>
    <cellStyle name="Output 2 8 2 9 7" xfId="42441" xr:uid="{00000000-0005-0000-0000-00000AA50000}"/>
    <cellStyle name="Output 2 8 3" xfId="42442" xr:uid="{00000000-0005-0000-0000-00000BA50000}"/>
    <cellStyle name="Output 2 8 3 10" xfId="42443" xr:uid="{00000000-0005-0000-0000-00000CA50000}"/>
    <cellStyle name="Output 2 8 3 10 2" xfId="42444" xr:uid="{00000000-0005-0000-0000-00000DA50000}"/>
    <cellStyle name="Output 2 8 3 10 3" xfId="42445" xr:uid="{00000000-0005-0000-0000-00000EA50000}"/>
    <cellStyle name="Output 2 8 3 10 4" xfId="42446" xr:uid="{00000000-0005-0000-0000-00000FA50000}"/>
    <cellStyle name="Output 2 8 3 10 5" xfId="42447" xr:uid="{00000000-0005-0000-0000-000010A50000}"/>
    <cellStyle name="Output 2 8 3 11" xfId="42448" xr:uid="{00000000-0005-0000-0000-000011A50000}"/>
    <cellStyle name="Output 2 8 3 11 2" xfId="42449" xr:uid="{00000000-0005-0000-0000-000012A50000}"/>
    <cellStyle name="Output 2 8 3 11 3" xfId="42450" xr:uid="{00000000-0005-0000-0000-000013A50000}"/>
    <cellStyle name="Output 2 8 3 11 4" xfId="42451" xr:uid="{00000000-0005-0000-0000-000014A50000}"/>
    <cellStyle name="Output 2 8 3 11 5" xfId="42452" xr:uid="{00000000-0005-0000-0000-000015A50000}"/>
    <cellStyle name="Output 2 8 3 12" xfId="42453" xr:uid="{00000000-0005-0000-0000-000016A50000}"/>
    <cellStyle name="Output 2 8 3 12 2" xfId="42454" xr:uid="{00000000-0005-0000-0000-000017A50000}"/>
    <cellStyle name="Output 2 8 3 12 3" xfId="42455" xr:uid="{00000000-0005-0000-0000-000018A50000}"/>
    <cellStyle name="Output 2 8 3 12 4" xfId="42456" xr:uid="{00000000-0005-0000-0000-000019A50000}"/>
    <cellStyle name="Output 2 8 3 12 5" xfId="42457" xr:uid="{00000000-0005-0000-0000-00001AA50000}"/>
    <cellStyle name="Output 2 8 3 13" xfId="42458" xr:uid="{00000000-0005-0000-0000-00001BA50000}"/>
    <cellStyle name="Output 2 8 3 13 2" xfId="42459" xr:uid="{00000000-0005-0000-0000-00001CA50000}"/>
    <cellStyle name="Output 2 8 3 13 3" xfId="42460" xr:uid="{00000000-0005-0000-0000-00001DA50000}"/>
    <cellStyle name="Output 2 8 3 13 4" xfId="42461" xr:uid="{00000000-0005-0000-0000-00001EA50000}"/>
    <cellStyle name="Output 2 8 3 13 5" xfId="42462" xr:uid="{00000000-0005-0000-0000-00001FA50000}"/>
    <cellStyle name="Output 2 8 3 14" xfId="42463" xr:uid="{00000000-0005-0000-0000-000020A50000}"/>
    <cellStyle name="Output 2 8 3 14 2" xfId="42464" xr:uid="{00000000-0005-0000-0000-000021A50000}"/>
    <cellStyle name="Output 2 8 3 14 3" xfId="42465" xr:uid="{00000000-0005-0000-0000-000022A50000}"/>
    <cellStyle name="Output 2 8 3 14 4" xfId="42466" xr:uid="{00000000-0005-0000-0000-000023A50000}"/>
    <cellStyle name="Output 2 8 3 14 5" xfId="42467" xr:uid="{00000000-0005-0000-0000-000024A50000}"/>
    <cellStyle name="Output 2 8 3 15" xfId="42468" xr:uid="{00000000-0005-0000-0000-000025A50000}"/>
    <cellStyle name="Output 2 8 3 15 2" xfId="42469" xr:uid="{00000000-0005-0000-0000-000026A50000}"/>
    <cellStyle name="Output 2 8 3 15 3" xfId="42470" xr:uid="{00000000-0005-0000-0000-000027A50000}"/>
    <cellStyle name="Output 2 8 3 15 4" xfId="42471" xr:uid="{00000000-0005-0000-0000-000028A50000}"/>
    <cellStyle name="Output 2 8 3 15 5" xfId="42472" xr:uid="{00000000-0005-0000-0000-000029A50000}"/>
    <cellStyle name="Output 2 8 3 16" xfId="42473" xr:uid="{00000000-0005-0000-0000-00002AA50000}"/>
    <cellStyle name="Output 2 8 3 16 2" xfId="42474" xr:uid="{00000000-0005-0000-0000-00002BA50000}"/>
    <cellStyle name="Output 2 8 3 16 3" xfId="42475" xr:uid="{00000000-0005-0000-0000-00002CA50000}"/>
    <cellStyle name="Output 2 8 3 16 4" xfId="42476" xr:uid="{00000000-0005-0000-0000-00002DA50000}"/>
    <cellStyle name="Output 2 8 3 16 5" xfId="42477" xr:uid="{00000000-0005-0000-0000-00002EA50000}"/>
    <cellStyle name="Output 2 8 3 17" xfId="42478" xr:uid="{00000000-0005-0000-0000-00002FA50000}"/>
    <cellStyle name="Output 2 8 3 17 2" xfId="42479" xr:uid="{00000000-0005-0000-0000-000030A50000}"/>
    <cellStyle name="Output 2 8 3 17 3" xfId="42480" xr:uid="{00000000-0005-0000-0000-000031A50000}"/>
    <cellStyle name="Output 2 8 3 17 4" xfId="42481" xr:uid="{00000000-0005-0000-0000-000032A50000}"/>
    <cellStyle name="Output 2 8 3 17 5" xfId="42482" xr:uid="{00000000-0005-0000-0000-000033A50000}"/>
    <cellStyle name="Output 2 8 3 18" xfId="42483" xr:uid="{00000000-0005-0000-0000-000034A50000}"/>
    <cellStyle name="Output 2 8 3 18 2" xfId="42484" xr:uid="{00000000-0005-0000-0000-000035A50000}"/>
    <cellStyle name="Output 2 8 3 18 3" xfId="42485" xr:uid="{00000000-0005-0000-0000-000036A50000}"/>
    <cellStyle name="Output 2 8 3 18 4" xfId="42486" xr:uid="{00000000-0005-0000-0000-000037A50000}"/>
    <cellStyle name="Output 2 8 3 18 5" xfId="42487" xr:uid="{00000000-0005-0000-0000-000038A50000}"/>
    <cellStyle name="Output 2 8 3 19" xfId="42488" xr:uid="{00000000-0005-0000-0000-000039A50000}"/>
    <cellStyle name="Output 2 8 3 2" xfId="42489" xr:uid="{00000000-0005-0000-0000-00003AA50000}"/>
    <cellStyle name="Output 2 8 3 2 10" xfId="42490" xr:uid="{00000000-0005-0000-0000-00003BA50000}"/>
    <cellStyle name="Output 2 8 3 2 10 2" xfId="42491" xr:uid="{00000000-0005-0000-0000-00003CA50000}"/>
    <cellStyle name="Output 2 8 3 2 10 3" xfId="42492" xr:uid="{00000000-0005-0000-0000-00003DA50000}"/>
    <cellStyle name="Output 2 8 3 2 10 4" xfId="42493" xr:uid="{00000000-0005-0000-0000-00003EA50000}"/>
    <cellStyle name="Output 2 8 3 2 10 5" xfId="42494" xr:uid="{00000000-0005-0000-0000-00003FA50000}"/>
    <cellStyle name="Output 2 8 3 2 11" xfId="42495" xr:uid="{00000000-0005-0000-0000-000040A50000}"/>
    <cellStyle name="Output 2 8 3 2 11 2" xfId="42496" xr:uid="{00000000-0005-0000-0000-000041A50000}"/>
    <cellStyle name="Output 2 8 3 2 11 3" xfId="42497" xr:uid="{00000000-0005-0000-0000-000042A50000}"/>
    <cellStyle name="Output 2 8 3 2 11 4" xfId="42498" xr:uid="{00000000-0005-0000-0000-000043A50000}"/>
    <cellStyle name="Output 2 8 3 2 11 5" xfId="42499" xr:uid="{00000000-0005-0000-0000-000044A50000}"/>
    <cellStyle name="Output 2 8 3 2 12" xfId="42500" xr:uid="{00000000-0005-0000-0000-000045A50000}"/>
    <cellStyle name="Output 2 8 3 2 12 2" xfId="42501" xr:uid="{00000000-0005-0000-0000-000046A50000}"/>
    <cellStyle name="Output 2 8 3 2 12 3" xfId="42502" xr:uid="{00000000-0005-0000-0000-000047A50000}"/>
    <cellStyle name="Output 2 8 3 2 12 4" xfId="42503" xr:uid="{00000000-0005-0000-0000-000048A50000}"/>
    <cellStyle name="Output 2 8 3 2 12 5" xfId="42504" xr:uid="{00000000-0005-0000-0000-000049A50000}"/>
    <cellStyle name="Output 2 8 3 2 13" xfId="42505" xr:uid="{00000000-0005-0000-0000-00004AA50000}"/>
    <cellStyle name="Output 2 8 3 2 13 2" xfId="42506" xr:uid="{00000000-0005-0000-0000-00004BA50000}"/>
    <cellStyle name="Output 2 8 3 2 13 3" xfId="42507" xr:uid="{00000000-0005-0000-0000-00004CA50000}"/>
    <cellStyle name="Output 2 8 3 2 13 4" xfId="42508" xr:uid="{00000000-0005-0000-0000-00004DA50000}"/>
    <cellStyle name="Output 2 8 3 2 13 5" xfId="42509" xr:uid="{00000000-0005-0000-0000-00004EA50000}"/>
    <cellStyle name="Output 2 8 3 2 14" xfId="42510" xr:uid="{00000000-0005-0000-0000-00004FA50000}"/>
    <cellStyle name="Output 2 8 3 2 14 2" xfId="42511" xr:uid="{00000000-0005-0000-0000-000050A50000}"/>
    <cellStyle name="Output 2 8 3 2 14 3" xfId="42512" xr:uid="{00000000-0005-0000-0000-000051A50000}"/>
    <cellStyle name="Output 2 8 3 2 14 4" xfId="42513" xr:uid="{00000000-0005-0000-0000-000052A50000}"/>
    <cellStyle name="Output 2 8 3 2 14 5" xfId="42514" xr:uid="{00000000-0005-0000-0000-000053A50000}"/>
    <cellStyle name="Output 2 8 3 2 15" xfId="42515" xr:uid="{00000000-0005-0000-0000-000054A50000}"/>
    <cellStyle name="Output 2 8 3 2 15 2" xfId="42516" xr:uid="{00000000-0005-0000-0000-000055A50000}"/>
    <cellStyle name="Output 2 8 3 2 15 3" xfId="42517" xr:uid="{00000000-0005-0000-0000-000056A50000}"/>
    <cellStyle name="Output 2 8 3 2 15 4" xfId="42518" xr:uid="{00000000-0005-0000-0000-000057A50000}"/>
    <cellStyle name="Output 2 8 3 2 15 5" xfId="42519" xr:uid="{00000000-0005-0000-0000-000058A50000}"/>
    <cellStyle name="Output 2 8 3 2 16" xfId="42520" xr:uid="{00000000-0005-0000-0000-000059A50000}"/>
    <cellStyle name="Output 2 8 3 2 16 2" xfId="42521" xr:uid="{00000000-0005-0000-0000-00005AA50000}"/>
    <cellStyle name="Output 2 8 3 2 16 3" xfId="42522" xr:uid="{00000000-0005-0000-0000-00005BA50000}"/>
    <cellStyle name="Output 2 8 3 2 16 4" xfId="42523" xr:uid="{00000000-0005-0000-0000-00005CA50000}"/>
    <cellStyle name="Output 2 8 3 2 16 5" xfId="42524" xr:uid="{00000000-0005-0000-0000-00005DA50000}"/>
    <cellStyle name="Output 2 8 3 2 17" xfId="42525" xr:uid="{00000000-0005-0000-0000-00005EA50000}"/>
    <cellStyle name="Output 2 8 3 2 17 2" xfId="42526" xr:uid="{00000000-0005-0000-0000-00005FA50000}"/>
    <cellStyle name="Output 2 8 3 2 17 3" xfId="42527" xr:uid="{00000000-0005-0000-0000-000060A50000}"/>
    <cellStyle name="Output 2 8 3 2 17 4" xfId="42528" xr:uid="{00000000-0005-0000-0000-000061A50000}"/>
    <cellStyle name="Output 2 8 3 2 17 5" xfId="42529" xr:uid="{00000000-0005-0000-0000-000062A50000}"/>
    <cellStyle name="Output 2 8 3 2 18" xfId="42530" xr:uid="{00000000-0005-0000-0000-000063A50000}"/>
    <cellStyle name="Output 2 8 3 2 18 2" xfId="42531" xr:uid="{00000000-0005-0000-0000-000064A50000}"/>
    <cellStyle name="Output 2 8 3 2 18 3" xfId="42532" xr:uid="{00000000-0005-0000-0000-000065A50000}"/>
    <cellStyle name="Output 2 8 3 2 18 4" xfId="42533" xr:uid="{00000000-0005-0000-0000-000066A50000}"/>
    <cellStyle name="Output 2 8 3 2 18 5" xfId="42534" xr:uid="{00000000-0005-0000-0000-000067A50000}"/>
    <cellStyle name="Output 2 8 3 2 19" xfId="42535" xr:uid="{00000000-0005-0000-0000-000068A50000}"/>
    <cellStyle name="Output 2 8 3 2 2" xfId="42536" xr:uid="{00000000-0005-0000-0000-000069A50000}"/>
    <cellStyle name="Output 2 8 3 2 2 2" xfId="42537" xr:uid="{00000000-0005-0000-0000-00006AA50000}"/>
    <cellStyle name="Output 2 8 3 2 2 2 2" xfId="42538" xr:uid="{00000000-0005-0000-0000-00006BA50000}"/>
    <cellStyle name="Output 2 8 3 2 2 2 3" xfId="42539" xr:uid="{00000000-0005-0000-0000-00006CA50000}"/>
    <cellStyle name="Output 2 8 3 2 2 2 4" xfId="42540" xr:uid="{00000000-0005-0000-0000-00006DA50000}"/>
    <cellStyle name="Output 2 8 3 2 2 2 5" xfId="42541" xr:uid="{00000000-0005-0000-0000-00006EA50000}"/>
    <cellStyle name="Output 2 8 3 2 2 2 6" xfId="42542" xr:uid="{00000000-0005-0000-0000-00006FA50000}"/>
    <cellStyle name="Output 2 8 3 2 2 2 7" xfId="42543" xr:uid="{00000000-0005-0000-0000-000070A50000}"/>
    <cellStyle name="Output 2 8 3 2 2 3" xfId="42544" xr:uid="{00000000-0005-0000-0000-000071A50000}"/>
    <cellStyle name="Output 2 8 3 2 2 4" xfId="42545" xr:uid="{00000000-0005-0000-0000-000072A50000}"/>
    <cellStyle name="Output 2 8 3 2 2 5" xfId="42546" xr:uid="{00000000-0005-0000-0000-000073A50000}"/>
    <cellStyle name="Output 2 8 3 2 3" xfId="42547" xr:uid="{00000000-0005-0000-0000-000074A50000}"/>
    <cellStyle name="Output 2 8 3 2 3 2" xfId="42548" xr:uid="{00000000-0005-0000-0000-000075A50000}"/>
    <cellStyle name="Output 2 8 3 2 3 2 2" xfId="42549" xr:uid="{00000000-0005-0000-0000-000076A50000}"/>
    <cellStyle name="Output 2 8 3 2 3 2 3" xfId="42550" xr:uid="{00000000-0005-0000-0000-000077A50000}"/>
    <cellStyle name="Output 2 8 3 2 3 2 4" xfId="42551" xr:uid="{00000000-0005-0000-0000-000078A50000}"/>
    <cellStyle name="Output 2 8 3 2 3 2 5" xfId="42552" xr:uid="{00000000-0005-0000-0000-000079A50000}"/>
    <cellStyle name="Output 2 8 3 2 3 2 6" xfId="42553" xr:uid="{00000000-0005-0000-0000-00007AA50000}"/>
    <cellStyle name="Output 2 8 3 2 3 2 7" xfId="42554" xr:uid="{00000000-0005-0000-0000-00007BA50000}"/>
    <cellStyle name="Output 2 8 3 2 3 3" xfId="42555" xr:uid="{00000000-0005-0000-0000-00007CA50000}"/>
    <cellStyle name="Output 2 8 3 2 3 4" xfId="42556" xr:uid="{00000000-0005-0000-0000-00007DA50000}"/>
    <cellStyle name="Output 2 8 3 2 3 5" xfId="42557" xr:uid="{00000000-0005-0000-0000-00007EA50000}"/>
    <cellStyle name="Output 2 8 3 2 4" xfId="42558" xr:uid="{00000000-0005-0000-0000-00007FA50000}"/>
    <cellStyle name="Output 2 8 3 2 4 2" xfId="42559" xr:uid="{00000000-0005-0000-0000-000080A50000}"/>
    <cellStyle name="Output 2 8 3 2 4 2 2" xfId="42560" xr:uid="{00000000-0005-0000-0000-000081A50000}"/>
    <cellStyle name="Output 2 8 3 2 4 2 3" xfId="42561" xr:uid="{00000000-0005-0000-0000-000082A50000}"/>
    <cellStyle name="Output 2 8 3 2 4 2 4" xfId="42562" xr:uid="{00000000-0005-0000-0000-000083A50000}"/>
    <cellStyle name="Output 2 8 3 2 4 2 5" xfId="42563" xr:uid="{00000000-0005-0000-0000-000084A50000}"/>
    <cellStyle name="Output 2 8 3 2 4 2 6" xfId="42564" xr:uid="{00000000-0005-0000-0000-000085A50000}"/>
    <cellStyle name="Output 2 8 3 2 4 2 7" xfId="42565" xr:uid="{00000000-0005-0000-0000-000086A50000}"/>
    <cellStyle name="Output 2 8 3 2 4 3" xfId="42566" xr:uid="{00000000-0005-0000-0000-000087A50000}"/>
    <cellStyle name="Output 2 8 3 2 4 4" xfId="42567" xr:uid="{00000000-0005-0000-0000-000088A50000}"/>
    <cellStyle name="Output 2 8 3 2 4 5" xfId="42568" xr:uid="{00000000-0005-0000-0000-000089A50000}"/>
    <cellStyle name="Output 2 8 3 2 5" xfId="42569" xr:uid="{00000000-0005-0000-0000-00008AA50000}"/>
    <cellStyle name="Output 2 8 3 2 5 2" xfId="42570" xr:uid="{00000000-0005-0000-0000-00008BA50000}"/>
    <cellStyle name="Output 2 8 3 2 5 3" xfId="42571" xr:uid="{00000000-0005-0000-0000-00008CA50000}"/>
    <cellStyle name="Output 2 8 3 2 5 4" xfId="42572" xr:uid="{00000000-0005-0000-0000-00008DA50000}"/>
    <cellStyle name="Output 2 8 3 2 5 5" xfId="42573" xr:uid="{00000000-0005-0000-0000-00008EA50000}"/>
    <cellStyle name="Output 2 8 3 2 5 6" xfId="42574" xr:uid="{00000000-0005-0000-0000-00008FA50000}"/>
    <cellStyle name="Output 2 8 3 2 5 7" xfId="42575" xr:uid="{00000000-0005-0000-0000-000090A50000}"/>
    <cellStyle name="Output 2 8 3 2 5 8" xfId="42576" xr:uid="{00000000-0005-0000-0000-000091A50000}"/>
    <cellStyle name="Output 2 8 3 2 6" xfId="42577" xr:uid="{00000000-0005-0000-0000-000092A50000}"/>
    <cellStyle name="Output 2 8 3 2 6 2" xfId="42578" xr:uid="{00000000-0005-0000-0000-000093A50000}"/>
    <cellStyle name="Output 2 8 3 2 6 3" xfId="42579" xr:uid="{00000000-0005-0000-0000-000094A50000}"/>
    <cellStyle name="Output 2 8 3 2 6 4" xfId="42580" xr:uid="{00000000-0005-0000-0000-000095A50000}"/>
    <cellStyle name="Output 2 8 3 2 6 5" xfId="42581" xr:uid="{00000000-0005-0000-0000-000096A50000}"/>
    <cellStyle name="Output 2 8 3 2 6 6" xfId="42582" xr:uid="{00000000-0005-0000-0000-000097A50000}"/>
    <cellStyle name="Output 2 8 3 2 6 7" xfId="42583" xr:uid="{00000000-0005-0000-0000-000098A50000}"/>
    <cellStyle name="Output 2 8 3 2 7" xfId="42584" xr:uid="{00000000-0005-0000-0000-000099A50000}"/>
    <cellStyle name="Output 2 8 3 2 7 2" xfId="42585" xr:uid="{00000000-0005-0000-0000-00009AA50000}"/>
    <cellStyle name="Output 2 8 3 2 7 3" xfId="42586" xr:uid="{00000000-0005-0000-0000-00009BA50000}"/>
    <cellStyle name="Output 2 8 3 2 7 4" xfId="42587" xr:uid="{00000000-0005-0000-0000-00009CA50000}"/>
    <cellStyle name="Output 2 8 3 2 7 5" xfId="42588" xr:uid="{00000000-0005-0000-0000-00009DA50000}"/>
    <cellStyle name="Output 2 8 3 2 8" xfId="42589" xr:uid="{00000000-0005-0000-0000-00009EA50000}"/>
    <cellStyle name="Output 2 8 3 2 8 2" xfId="42590" xr:uid="{00000000-0005-0000-0000-00009FA50000}"/>
    <cellStyle name="Output 2 8 3 2 8 3" xfId="42591" xr:uid="{00000000-0005-0000-0000-0000A0A50000}"/>
    <cellStyle name="Output 2 8 3 2 8 4" xfId="42592" xr:uid="{00000000-0005-0000-0000-0000A1A50000}"/>
    <cellStyle name="Output 2 8 3 2 8 5" xfId="42593" xr:uid="{00000000-0005-0000-0000-0000A2A50000}"/>
    <cellStyle name="Output 2 8 3 2 9" xfId="42594" xr:uid="{00000000-0005-0000-0000-0000A3A50000}"/>
    <cellStyle name="Output 2 8 3 2 9 2" xfId="42595" xr:uid="{00000000-0005-0000-0000-0000A4A50000}"/>
    <cellStyle name="Output 2 8 3 2 9 3" xfId="42596" xr:uid="{00000000-0005-0000-0000-0000A5A50000}"/>
    <cellStyle name="Output 2 8 3 2 9 4" xfId="42597" xr:uid="{00000000-0005-0000-0000-0000A6A50000}"/>
    <cellStyle name="Output 2 8 3 2 9 5" xfId="42598" xr:uid="{00000000-0005-0000-0000-0000A7A50000}"/>
    <cellStyle name="Output 2 8 3 3" xfId="42599" xr:uid="{00000000-0005-0000-0000-0000A8A50000}"/>
    <cellStyle name="Output 2 8 3 3 10" xfId="42600" xr:uid="{00000000-0005-0000-0000-0000A9A50000}"/>
    <cellStyle name="Output 2 8 3 3 2" xfId="42601" xr:uid="{00000000-0005-0000-0000-0000AAA50000}"/>
    <cellStyle name="Output 2 8 3 3 2 2" xfId="42602" xr:uid="{00000000-0005-0000-0000-0000ABA50000}"/>
    <cellStyle name="Output 2 8 3 3 2 2 2" xfId="42603" xr:uid="{00000000-0005-0000-0000-0000ACA50000}"/>
    <cellStyle name="Output 2 8 3 3 2 2 3" xfId="42604" xr:uid="{00000000-0005-0000-0000-0000ADA50000}"/>
    <cellStyle name="Output 2 8 3 3 2 2 4" xfId="42605" xr:uid="{00000000-0005-0000-0000-0000AEA50000}"/>
    <cellStyle name="Output 2 8 3 3 2 2 5" xfId="42606" xr:uid="{00000000-0005-0000-0000-0000AFA50000}"/>
    <cellStyle name="Output 2 8 3 3 2 2 6" xfId="42607" xr:uid="{00000000-0005-0000-0000-0000B0A50000}"/>
    <cellStyle name="Output 2 8 3 3 2 2 7" xfId="42608" xr:uid="{00000000-0005-0000-0000-0000B1A50000}"/>
    <cellStyle name="Output 2 8 3 3 2 3" xfId="42609" xr:uid="{00000000-0005-0000-0000-0000B2A50000}"/>
    <cellStyle name="Output 2 8 3 3 2 4" xfId="42610" xr:uid="{00000000-0005-0000-0000-0000B3A50000}"/>
    <cellStyle name="Output 2 8 3 3 3" xfId="42611" xr:uid="{00000000-0005-0000-0000-0000B4A50000}"/>
    <cellStyle name="Output 2 8 3 3 3 2" xfId="42612" xr:uid="{00000000-0005-0000-0000-0000B5A50000}"/>
    <cellStyle name="Output 2 8 3 3 3 2 2" xfId="42613" xr:uid="{00000000-0005-0000-0000-0000B6A50000}"/>
    <cellStyle name="Output 2 8 3 3 3 2 3" xfId="42614" xr:uid="{00000000-0005-0000-0000-0000B7A50000}"/>
    <cellStyle name="Output 2 8 3 3 3 2 4" xfId="42615" xr:uid="{00000000-0005-0000-0000-0000B8A50000}"/>
    <cellStyle name="Output 2 8 3 3 3 2 5" xfId="42616" xr:uid="{00000000-0005-0000-0000-0000B9A50000}"/>
    <cellStyle name="Output 2 8 3 3 3 2 6" xfId="42617" xr:uid="{00000000-0005-0000-0000-0000BAA50000}"/>
    <cellStyle name="Output 2 8 3 3 3 2 7" xfId="42618" xr:uid="{00000000-0005-0000-0000-0000BBA50000}"/>
    <cellStyle name="Output 2 8 3 3 3 3" xfId="42619" xr:uid="{00000000-0005-0000-0000-0000BCA50000}"/>
    <cellStyle name="Output 2 8 3 3 3 4" xfId="42620" xr:uid="{00000000-0005-0000-0000-0000BDA50000}"/>
    <cellStyle name="Output 2 8 3 3 4" xfId="42621" xr:uid="{00000000-0005-0000-0000-0000BEA50000}"/>
    <cellStyle name="Output 2 8 3 3 4 2" xfId="42622" xr:uid="{00000000-0005-0000-0000-0000BFA50000}"/>
    <cellStyle name="Output 2 8 3 3 4 2 2" xfId="42623" xr:uid="{00000000-0005-0000-0000-0000C0A50000}"/>
    <cellStyle name="Output 2 8 3 3 4 2 3" xfId="42624" xr:uid="{00000000-0005-0000-0000-0000C1A50000}"/>
    <cellStyle name="Output 2 8 3 3 4 2 4" xfId="42625" xr:uid="{00000000-0005-0000-0000-0000C2A50000}"/>
    <cellStyle name="Output 2 8 3 3 4 2 5" xfId="42626" xr:uid="{00000000-0005-0000-0000-0000C3A50000}"/>
    <cellStyle name="Output 2 8 3 3 4 2 6" xfId="42627" xr:uid="{00000000-0005-0000-0000-0000C4A50000}"/>
    <cellStyle name="Output 2 8 3 3 4 2 7" xfId="42628" xr:uid="{00000000-0005-0000-0000-0000C5A50000}"/>
    <cellStyle name="Output 2 8 3 3 4 3" xfId="42629" xr:uid="{00000000-0005-0000-0000-0000C6A50000}"/>
    <cellStyle name="Output 2 8 3 3 4 4" xfId="42630" xr:uid="{00000000-0005-0000-0000-0000C7A50000}"/>
    <cellStyle name="Output 2 8 3 3 5" xfId="42631" xr:uid="{00000000-0005-0000-0000-0000C8A50000}"/>
    <cellStyle name="Output 2 8 3 3 5 2" xfId="42632" xr:uid="{00000000-0005-0000-0000-0000C9A50000}"/>
    <cellStyle name="Output 2 8 3 3 5 3" xfId="42633" xr:uid="{00000000-0005-0000-0000-0000CAA50000}"/>
    <cellStyle name="Output 2 8 3 3 5 4" xfId="42634" xr:uid="{00000000-0005-0000-0000-0000CBA50000}"/>
    <cellStyle name="Output 2 8 3 3 5 5" xfId="42635" xr:uid="{00000000-0005-0000-0000-0000CCA50000}"/>
    <cellStyle name="Output 2 8 3 3 5 6" xfId="42636" xr:uid="{00000000-0005-0000-0000-0000CDA50000}"/>
    <cellStyle name="Output 2 8 3 3 5 7" xfId="42637" xr:uid="{00000000-0005-0000-0000-0000CEA50000}"/>
    <cellStyle name="Output 2 8 3 3 5 8" xfId="42638" xr:uid="{00000000-0005-0000-0000-0000CFA50000}"/>
    <cellStyle name="Output 2 8 3 3 6" xfId="42639" xr:uid="{00000000-0005-0000-0000-0000D0A50000}"/>
    <cellStyle name="Output 2 8 3 3 6 2" xfId="42640" xr:uid="{00000000-0005-0000-0000-0000D1A50000}"/>
    <cellStyle name="Output 2 8 3 3 6 3" xfId="42641" xr:uid="{00000000-0005-0000-0000-0000D2A50000}"/>
    <cellStyle name="Output 2 8 3 3 6 4" xfId="42642" xr:uid="{00000000-0005-0000-0000-0000D3A50000}"/>
    <cellStyle name="Output 2 8 3 3 6 5" xfId="42643" xr:uid="{00000000-0005-0000-0000-0000D4A50000}"/>
    <cellStyle name="Output 2 8 3 3 6 6" xfId="42644" xr:uid="{00000000-0005-0000-0000-0000D5A50000}"/>
    <cellStyle name="Output 2 8 3 3 6 7" xfId="42645" xr:uid="{00000000-0005-0000-0000-0000D6A50000}"/>
    <cellStyle name="Output 2 8 3 3 7" xfId="42646" xr:uid="{00000000-0005-0000-0000-0000D7A50000}"/>
    <cellStyle name="Output 2 8 3 3 8" xfId="42647" xr:uid="{00000000-0005-0000-0000-0000D8A50000}"/>
    <cellStyle name="Output 2 8 3 3 9" xfId="42648" xr:uid="{00000000-0005-0000-0000-0000D9A50000}"/>
    <cellStyle name="Output 2 8 3 4" xfId="42649" xr:uid="{00000000-0005-0000-0000-0000DAA50000}"/>
    <cellStyle name="Output 2 8 3 4 2" xfId="42650" xr:uid="{00000000-0005-0000-0000-0000DBA50000}"/>
    <cellStyle name="Output 2 8 3 4 2 2" xfId="42651" xr:uid="{00000000-0005-0000-0000-0000DCA50000}"/>
    <cellStyle name="Output 2 8 3 4 2 3" xfId="42652" xr:uid="{00000000-0005-0000-0000-0000DDA50000}"/>
    <cellStyle name="Output 2 8 3 4 2 4" xfId="42653" xr:uid="{00000000-0005-0000-0000-0000DEA50000}"/>
    <cellStyle name="Output 2 8 3 4 2 5" xfId="42654" xr:uid="{00000000-0005-0000-0000-0000DFA50000}"/>
    <cellStyle name="Output 2 8 3 4 2 6" xfId="42655" xr:uid="{00000000-0005-0000-0000-0000E0A50000}"/>
    <cellStyle name="Output 2 8 3 4 2 7" xfId="42656" xr:uid="{00000000-0005-0000-0000-0000E1A50000}"/>
    <cellStyle name="Output 2 8 3 4 3" xfId="42657" xr:uid="{00000000-0005-0000-0000-0000E2A50000}"/>
    <cellStyle name="Output 2 8 3 4 4" xfId="42658" xr:uid="{00000000-0005-0000-0000-0000E3A50000}"/>
    <cellStyle name="Output 2 8 3 4 5" xfId="42659" xr:uid="{00000000-0005-0000-0000-0000E4A50000}"/>
    <cellStyle name="Output 2 8 3 5" xfId="42660" xr:uid="{00000000-0005-0000-0000-0000E5A50000}"/>
    <cellStyle name="Output 2 8 3 5 2" xfId="42661" xr:uid="{00000000-0005-0000-0000-0000E6A50000}"/>
    <cellStyle name="Output 2 8 3 5 2 2" xfId="42662" xr:uid="{00000000-0005-0000-0000-0000E7A50000}"/>
    <cellStyle name="Output 2 8 3 5 2 3" xfId="42663" xr:uid="{00000000-0005-0000-0000-0000E8A50000}"/>
    <cellStyle name="Output 2 8 3 5 2 4" xfId="42664" xr:uid="{00000000-0005-0000-0000-0000E9A50000}"/>
    <cellStyle name="Output 2 8 3 5 2 5" xfId="42665" xr:uid="{00000000-0005-0000-0000-0000EAA50000}"/>
    <cellStyle name="Output 2 8 3 5 2 6" xfId="42666" xr:uid="{00000000-0005-0000-0000-0000EBA50000}"/>
    <cellStyle name="Output 2 8 3 5 2 7" xfId="42667" xr:uid="{00000000-0005-0000-0000-0000ECA50000}"/>
    <cellStyle name="Output 2 8 3 5 3" xfId="42668" xr:uid="{00000000-0005-0000-0000-0000EDA50000}"/>
    <cellStyle name="Output 2 8 3 5 4" xfId="42669" xr:uid="{00000000-0005-0000-0000-0000EEA50000}"/>
    <cellStyle name="Output 2 8 3 5 5" xfId="42670" xr:uid="{00000000-0005-0000-0000-0000EFA50000}"/>
    <cellStyle name="Output 2 8 3 6" xfId="42671" xr:uid="{00000000-0005-0000-0000-0000F0A50000}"/>
    <cellStyle name="Output 2 8 3 6 2" xfId="42672" xr:uid="{00000000-0005-0000-0000-0000F1A50000}"/>
    <cellStyle name="Output 2 8 3 6 2 2" xfId="42673" xr:uid="{00000000-0005-0000-0000-0000F2A50000}"/>
    <cellStyle name="Output 2 8 3 6 2 3" xfId="42674" xr:uid="{00000000-0005-0000-0000-0000F3A50000}"/>
    <cellStyle name="Output 2 8 3 6 2 4" xfId="42675" xr:uid="{00000000-0005-0000-0000-0000F4A50000}"/>
    <cellStyle name="Output 2 8 3 6 2 5" xfId="42676" xr:uid="{00000000-0005-0000-0000-0000F5A50000}"/>
    <cellStyle name="Output 2 8 3 6 2 6" xfId="42677" xr:uid="{00000000-0005-0000-0000-0000F6A50000}"/>
    <cellStyle name="Output 2 8 3 6 2 7" xfId="42678" xr:uid="{00000000-0005-0000-0000-0000F7A50000}"/>
    <cellStyle name="Output 2 8 3 6 3" xfId="42679" xr:uid="{00000000-0005-0000-0000-0000F8A50000}"/>
    <cellStyle name="Output 2 8 3 6 4" xfId="42680" xr:uid="{00000000-0005-0000-0000-0000F9A50000}"/>
    <cellStyle name="Output 2 8 3 6 5" xfId="42681" xr:uid="{00000000-0005-0000-0000-0000FAA50000}"/>
    <cellStyle name="Output 2 8 3 7" xfId="42682" xr:uid="{00000000-0005-0000-0000-0000FBA50000}"/>
    <cellStyle name="Output 2 8 3 7 2" xfId="42683" xr:uid="{00000000-0005-0000-0000-0000FCA50000}"/>
    <cellStyle name="Output 2 8 3 7 2 2" xfId="42684" xr:uid="{00000000-0005-0000-0000-0000FDA50000}"/>
    <cellStyle name="Output 2 8 3 7 2 3" xfId="42685" xr:uid="{00000000-0005-0000-0000-0000FEA50000}"/>
    <cellStyle name="Output 2 8 3 7 2 4" xfId="42686" xr:uid="{00000000-0005-0000-0000-0000FFA50000}"/>
    <cellStyle name="Output 2 8 3 7 2 5" xfId="42687" xr:uid="{00000000-0005-0000-0000-000000A60000}"/>
    <cellStyle name="Output 2 8 3 7 2 6" xfId="42688" xr:uid="{00000000-0005-0000-0000-000001A60000}"/>
    <cellStyle name="Output 2 8 3 7 2 7" xfId="42689" xr:uid="{00000000-0005-0000-0000-000002A60000}"/>
    <cellStyle name="Output 2 8 3 7 3" xfId="42690" xr:uid="{00000000-0005-0000-0000-000003A60000}"/>
    <cellStyle name="Output 2 8 3 7 4" xfId="42691" xr:uid="{00000000-0005-0000-0000-000004A60000}"/>
    <cellStyle name="Output 2 8 3 7 5" xfId="42692" xr:uid="{00000000-0005-0000-0000-000005A60000}"/>
    <cellStyle name="Output 2 8 3 8" xfId="42693" xr:uid="{00000000-0005-0000-0000-000006A60000}"/>
    <cellStyle name="Output 2 8 3 8 2" xfId="42694" xr:uid="{00000000-0005-0000-0000-000007A60000}"/>
    <cellStyle name="Output 2 8 3 8 3" xfId="42695" xr:uid="{00000000-0005-0000-0000-000008A60000}"/>
    <cellStyle name="Output 2 8 3 8 4" xfId="42696" xr:uid="{00000000-0005-0000-0000-000009A60000}"/>
    <cellStyle name="Output 2 8 3 8 5" xfId="42697" xr:uid="{00000000-0005-0000-0000-00000AA60000}"/>
    <cellStyle name="Output 2 8 3 8 6" xfId="42698" xr:uid="{00000000-0005-0000-0000-00000BA60000}"/>
    <cellStyle name="Output 2 8 3 8 7" xfId="42699" xr:uid="{00000000-0005-0000-0000-00000CA60000}"/>
    <cellStyle name="Output 2 8 3 8 8" xfId="42700" xr:uid="{00000000-0005-0000-0000-00000DA60000}"/>
    <cellStyle name="Output 2 8 3 9" xfId="42701" xr:uid="{00000000-0005-0000-0000-00000EA60000}"/>
    <cellStyle name="Output 2 8 3 9 2" xfId="42702" xr:uid="{00000000-0005-0000-0000-00000FA60000}"/>
    <cellStyle name="Output 2 8 3 9 3" xfId="42703" xr:uid="{00000000-0005-0000-0000-000010A60000}"/>
    <cellStyle name="Output 2 8 3 9 4" xfId="42704" xr:uid="{00000000-0005-0000-0000-000011A60000}"/>
    <cellStyle name="Output 2 8 3 9 5" xfId="42705" xr:uid="{00000000-0005-0000-0000-000012A60000}"/>
    <cellStyle name="Output 2 8 3 9 6" xfId="42706" xr:uid="{00000000-0005-0000-0000-000013A60000}"/>
    <cellStyle name="Output 2 8 3 9 7" xfId="42707" xr:uid="{00000000-0005-0000-0000-000014A60000}"/>
    <cellStyle name="Output 2 8 4" xfId="42708" xr:uid="{00000000-0005-0000-0000-000015A60000}"/>
    <cellStyle name="Output 2 8 4 10" xfId="42709" xr:uid="{00000000-0005-0000-0000-000016A60000}"/>
    <cellStyle name="Output 2 8 4 10 2" xfId="42710" xr:uid="{00000000-0005-0000-0000-000017A60000}"/>
    <cellStyle name="Output 2 8 4 10 3" xfId="42711" xr:uid="{00000000-0005-0000-0000-000018A60000}"/>
    <cellStyle name="Output 2 8 4 10 4" xfId="42712" xr:uid="{00000000-0005-0000-0000-000019A60000}"/>
    <cellStyle name="Output 2 8 4 10 5" xfId="42713" xr:uid="{00000000-0005-0000-0000-00001AA60000}"/>
    <cellStyle name="Output 2 8 4 11" xfId="42714" xr:uid="{00000000-0005-0000-0000-00001BA60000}"/>
    <cellStyle name="Output 2 8 4 11 2" xfId="42715" xr:uid="{00000000-0005-0000-0000-00001CA60000}"/>
    <cellStyle name="Output 2 8 4 11 3" xfId="42716" xr:uid="{00000000-0005-0000-0000-00001DA60000}"/>
    <cellStyle name="Output 2 8 4 11 4" xfId="42717" xr:uid="{00000000-0005-0000-0000-00001EA60000}"/>
    <cellStyle name="Output 2 8 4 11 5" xfId="42718" xr:uid="{00000000-0005-0000-0000-00001FA60000}"/>
    <cellStyle name="Output 2 8 4 12" xfId="42719" xr:uid="{00000000-0005-0000-0000-000020A60000}"/>
    <cellStyle name="Output 2 8 4 12 2" xfId="42720" xr:uid="{00000000-0005-0000-0000-000021A60000}"/>
    <cellStyle name="Output 2 8 4 12 3" xfId="42721" xr:uid="{00000000-0005-0000-0000-000022A60000}"/>
    <cellStyle name="Output 2 8 4 12 4" xfId="42722" xr:uid="{00000000-0005-0000-0000-000023A60000}"/>
    <cellStyle name="Output 2 8 4 12 5" xfId="42723" xr:uid="{00000000-0005-0000-0000-000024A60000}"/>
    <cellStyle name="Output 2 8 4 13" xfId="42724" xr:uid="{00000000-0005-0000-0000-000025A60000}"/>
    <cellStyle name="Output 2 8 4 13 2" xfId="42725" xr:uid="{00000000-0005-0000-0000-000026A60000}"/>
    <cellStyle name="Output 2 8 4 13 3" xfId="42726" xr:uid="{00000000-0005-0000-0000-000027A60000}"/>
    <cellStyle name="Output 2 8 4 13 4" xfId="42727" xr:uid="{00000000-0005-0000-0000-000028A60000}"/>
    <cellStyle name="Output 2 8 4 13 5" xfId="42728" xr:uid="{00000000-0005-0000-0000-000029A60000}"/>
    <cellStyle name="Output 2 8 4 14" xfId="42729" xr:uid="{00000000-0005-0000-0000-00002AA60000}"/>
    <cellStyle name="Output 2 8 4 14 2" xfId="42730" xr:uid="{00000000-0005-0000-0000-00002BA60000}"/>
    <cellStyle name="Output 2 8 4 14 3" xfId="42731" xr:uid="{00000000-0005-0000-0000-00002CA60000}"/>
    <cellStyle name="Output 2 8 4 14 4" xfId="42732" xr:uid="{00000000-0005-0000-0000-00002DA60000}"/>
    <cellStyle name="Output 2 8 4 14 5" xfId="42733" xr:uid="{00000000-0005-0000-0000-00002EA60000}"/>
    <cellStyle name="Output 2 8 4 15" xfId="42734" xr:uid="{00000000-0005-0000-0000-00002FA60000}"/>
    <cellStyle name="Output 2 8 4 15 2" xfId="42735" xr:uid="{00000000-0005-0000-0000-000030A60000}"/>
    <cellStyle name="Output 2 8 4 15 3" xfId="42736" xr:uid="{00000000-0005-0000-0000-000031A60000}"/>
    <cellStyle name="Output 2 8 4 15 4" xfId="42737" xr:uid="{00000000-0005-0000-0000-000032A60000}"/>
    <cellStyle name="Output 2 8 4 15 5" xfId="42738" xr:uid="{00000000-0005-0000-0000-000033A60000}"/>
    <cellStyle name="Output 2 8 4 16" xfId="42739" xr:uid="{00000000-0005-0000-0000-000034A60000}"/>
    <cellStyle name="Output 2 8 4 16 2" xfId="42740" xr:uid="{00000000-0005-0000-0000-000035A60000}"/>
    <cellStyle name="Output 2 8 4 16 3" xfId="42741" xr:uid="{00000000-0005-0000-0000-000036A60000}"/>
    <cellStyle name="Output 2 8 4 16 4" xfId="42742" xr:uid="{00000000-0005-0000-0000-000037A60000}"/>
    <cellStyle name="Output 2 8 4 16 5" xfId="42743" xr:uid="{00000000-0005-0000-0000-000038A60000}"/>
    <cellStyle name="Output 2 8 4 17" xfId="42744" xr:uid="{00000000-0005-0000-0000-000039A60000}"/>
    <cellStyle name="Output 2 8 4 17 2" xfId="42745" xr:uid="{00000000-0005-0000-0000-00003AA60000}"/>
    <cellStyle name="Output 2 8 4 17 3" xfId="42746" xr:uid="{00000000-0005-0000-0000-00003BA60000}"/>
    <cellStyle name="Output 2 8 4 17 4" xfId="42747" xr:uid="{00000000-0005-0000-0000-00003CA60000}"/>
    <cellStyle name="Output 2 8 4 17 5" xfId="42748" xr:uid="{00000000-0005-0000-0000-00003DA60000}"/>
    <cellStyle name="Output 2 8 4 18" xfId="42749" xr:uid="{00000000-0005-0000-0000-00003EA60000}"/>
    <cellStyle name="Output 2 8 4 18 2" xfId="42750" xr:uid="{00000000-0005-0000-0000-00003FA60000}"/>
    <cellStyle name="Output 2 8 4 18 3" xfId="42751" xr:uid="{00000000-0005-0000-0000-000040A60000}"/>
    <cellStyle name="Output 2 8 4 18 4" xfId="42752" xr:uid="{00000000-0005-0000-0000-000041A60000}"/>
    <cellStyle name="Output 2 8 4 18 5" xfId="42753" xr:uid="{00000000-0005-0000-0000-000042A60000}"/>
    <cellStyle name="Output 2 8 4 19" xfId="42754" xr:uid="{00000000-0005-0000-0000-000043A60000}"/>
    <cellStyle name="Output 2 8 4 2" xfId="42755" xr:uid="{00000000-0005-0000-0000-000044A60000}"/>
    <cellStyle name="Output 2 8 4 2 2" xfId="42756" xr:uid="{00000000-0005-0000-0000-000045A60000}"/>
    <cellStyle name="Output 2 8 4 2 2 2" xfId="42757" xr:uid="{00000000-0005-0000-0000-000046A60000}"/>
    <cellStyle name="Output 2 8 4 2 2 3" xfId="42758" xr:uid="{00000000-0005-0000-0000-000047A60000}"/>
    <cellStyle name="Output 2 8 4 2 2 4" xfId="42759" xr:uid="{00000000-0005-0000-0000-000048A60000}"/>
    <cellStyle name="Output 2 8 4 2 2 5" xfId="42760" xr:uid="{00000000-0005-0000-0000-000049A60000}"/>
    <cellStyle name="Output 2 8 4 2 2 6" xfId="42761" xr:uid="{00000000-0005-0000-0000-00004AA60000}"/>
    <cellStyle name="Output 2 8 4 2 2 7" xfId="42762" xr:uid="{00000000-0005-0000-0000-00004BA60000}"/>
    <cellStyle name="Output 2 8 4 2 3" xfId="42763" xr:uid="{00000000-0005-0000-0000-00004CA60000}"/>
    <cellStyle name="Output 2 8 4 2 4" xfId="42764" xr:uid="{00000000-0005-0000-0000-00004DA60000}"/>
    <cellStyle name="Output 2 8 4 2 5" xfId="42765" xr:uid="{00000000-0005-0000-0000-00004EA60000}"/>
    <cellStyle name="Output 2 8 4 3" xfId="42766" xr:uid="{00000000-0005-0000-0000-00004FA60000}"/>
    <cellStyle name="Output 2 8 4 3 2" xfId="42767" xr:uid="{00000000-0005-0000-0000-000050A60000}"/>
    <cellStyle name="Output 2 8 4 3 2 2" xfId="42768" xr:uid="{00000000-0005-0000-0000-000051A60000}"/>
    <cellStyle name="Output 2 8 4 3 2 3" xfId="42769" xr:uid="{00000000-0005-0000-0000-000052A60000}"/>
    <cellStyle name="Output 2 8 4 3 2 4" xfId="42770" xr:uid="{00000000-0005-0000-0000-000053A60000}"/>
    <cellStyle name="Output 2 8 4 3 2 5" xfId="42771" xr:uid="{00000000-0005-0000-0000-000054A60000}"/>
    <cellStyle name="Output 2 8 4 3 2 6" xfId="42772" xr:uid="{00000000-0005-0000-0000-000055A60000}"/>
    <cellStyle name="Output 2 8 4 3 2 7" xfId="42773" xr:uid="{00000000-0005-0000-0000-000056A60000}"/>
    <cellStyle name="Output 2 8 4 3 3" xfId="42774" xr:uid="{00000000-0005-0000-0000-000057A60000}"/>
    <cellStyle name="Output 2 8 4 3 4" xfId="42775" xr:uid="{00000000-0005-0000-0000-000058A60000}"/>
    <cellStyle name="Output 2 8 4 3 5" xfId="42776" xr:uid="{00000000-0005-0000-0000-000059A60000}"/>
    <cellStyle name="Output 2 8 4 4" xfId="42777" xr:uid="{00000000-0005-0000-0000-00005AA60000}"/>
    <cellStyle name="Output 2 8 4 4 2" xfId="42778" xr:uid="{00000000-0005-0000-0000-00005BA60000}"/>
    <cellStyle name="Output 2 8 4 4 2 2" xfId="42779" xr:uid="{00000000-0005-0000-0000-00005CA60000}"/>
    <cellStyle name="Output 2 8 4 4 2 3" xfId="42780" xr:uid="{00000000-0005-0000-0000-00005DA60000}"/>
    <cellStyle name="Output 2 8 4 4 2 4" xfId="42781" xr:uid="{00000000-0005-0000-0000-00005EA60000}"/>
    <cellStyle name="Output 2 8 4 4 2 5" xfId="42782" xr:uid="{00000000-0005-0000-0000-00005FA60000}"/>
    <cellStyle name="Output 2 8 4 4 2 6" xfId="42783" xr:uid="{00000000-0005-0000-0000-000060A60000}"/>
    <cellStyle name="Output 2 8 4 4 2 7" xfId="42784" xr:uid="{00000000-0005-0000-0000-000061A60000}"/>
    <cellStyle name="Output 2 8 4 4 3" xfId="42785" xr:uid="{00000000-0005-0000-0000-000062A60000}"/>
    <cellStyle name="Output 2 8 4 4 4" xfId="42786" xr:uid="{00000000-0005-0000-0000-000063A60000}"/>
    <cellStyle name="Output 2 8 4 4 5" xfId="42787" xr:uid="{00000000-0005-0000-0000-000064A60000}"/>
    <cellStyle name="Output 2 8 4 5" xfId="42788" xr:uid="{00000000-0005-0000-0000-000065A60000}"/>
    <cellStyle name="Output 2 8 4 5 2" xfId="42789" xr:uid="{00000000-0005-0000-0000-000066A60000}"/>
    <cellStyle name="Output 2 8 4 5 3" xfId="42790" xr:uid="{00000000-0005-0000-0000-000067A60000}"/>
    <cellStyle name="Output 2 8 4 5 4" xfId="42791" xr:uid="{00000000-0005-0000-0000-000068A60000}"/>
    <cellStyle name="Output 2 8 4 5 5" xfId="42792" xr:uid="{00000000-0005-0000-0000-000069A60000}"/>
    <cellStyle name="Output 2 8 4 5 6" xfId="42793" xr:uid="{00000000-0005-0000-0000-00006AA60000}"/>
    <cellStyle name="Output 2 8 4 5 7" xfId="42794" xr:uid="{00000000-0005-0000-0000-00006BA60000}"/>
    <cellStyle name="Output 2 8 4 5 8" xfId="42795" xr:uid="{00000000-0005-0000-0000-00006CA60000}"/>
    <cellStyle name="Output 2 8 4 6" xfId="42796" xr:uid="{00000000-0005-0000-0000-00006DA60000}"/>
    <cellStyle name="Output 2 8 4 6 2" xfId="42797" xr:uid="{00000000-0005-0000-0000-00006EA60000}"/>
    <cellStyle name="Output 2 8 4 6 3" xfId="42798" xr:uid="{00000000-0005-0000-0000-00006FA60000}"/>
    <cellStyle name="Output 2 8 4 6 4" xfId="42799" xr:uid="{00000000-0005-0000-0000-000070A60000}"/>
    <cellStyle name="Output 2 8 4 6 5" xfId="42800" xr:uid="{00000000-0005-0000-0000-000071A60000}"/>
    <cellStyle name="Output 2 8 4 6 6" xfId="42801" xr:uid="{00000000-0005-0000-0000-000072A60000}"/>
    <cellStyle name="Output 2 8 4 6 7" xfId="42802" xr:uid="{00000000-0005-0000-0000-000073A60000}"/>
    <cellStyle name="Output 2 8 4 7" xfId="42803" xr:uid="{00000000-0005-0000-0000-000074A60000}"/>
    <cellStyle name="Output 2 8 4 7 2" xfId="42804" xr:uid="{00000000-0005-0000-0000-000075A60000}"/>
    <cellStyle name="Output 2 8 4 7 3" xfId="42805" xr:uid="{00000000-0005-0000-0000-000076A60000}"/>
    <cellStyle name="Output 2 8 4 7 4" xfId="42806" xr:uid="{00000000-0005-0000-0000-000077A60000}"/>
    <cellStyle name="Output 2 8 4 7 5" xfId="42807" xr:uid="{00000000-0005-0000-0000-000078A60000}"/>
    <cellStyle name="Output 2 8 4 8" xfId="42808" xr:uid="{00000000-0005-0000-0000-000079A60000}"/>
    <cellStyle name="Output 2 8 4 8 2" xfId="42809" xr:uid="{00000000-0005-0000-0000-00007AA60000}"/>
    <cellStyle name="Output 2 8 4 8 3" xfId="42810" xr:uid="{00000000-0005-0000-0000-00007BA60000}"/>
    <cellStyle name="Output 2 8 4 8 4" xfId="42811" xr:uid="{00000000-0005-0000-0000-00007CA60000}"/>
    <cellStyle name="Output 2 8 4 8 5" xfId="42812" xr:uid="{00000000-0005-0000-0000-00007DA60000}"/>
    <cellStyle name="Output 2 8 4 9" xfId="42813" xr:uid="{00000000-0005-0000-0000-00007EA60000}"/>
    <cellStyle name="Output 2 8 4 9 2" xfId="42814" xr:uid="{00000000-0005-0000-0000-00007FA60000}"/>
    <cellStyle name="Output 2 8 4 9 3" xfId="42815" xr:uid="{00000000-0005-0000-0000-000080A60000}"/>
    <cellStyle name="Output 2 8 4 9 4" xfId="42816" xr:uid="{00000000-0005-0000-0000-000081A60000}"/>
    <cellStyle name="Output 2 8 4 9 5" xfId="42817" xr:uid="{00000000-0005-0000-0000-000082A60000}"/>
    <cellStyle name="Output 2 8 5" xfId="42818" xr:uid="{00000000-0005-0000-0000-000083A60000}"/>
    <cellStyle name="Output 2 8 5 10" xfId="42819" xr:uid="{00000000-0005-0000-0000-000084A60000}"/>
    <cellStyle name="Output 2 8 5 2" xfId="42820" xr:uid="{00000000-0005-0000-0000-000085A60000}"/>
    <cellStyle name="Output 2 8 5 2 2" xfId="42821" xr:uid="{00000000-0005-0000-0000-000086A60000}"/>
    <cellStyle name="Output 2 8 5 2 2 2" xfId="42822" xr:uid="{00000000-0005-0000-0000-000087A60000}"/>
    <cellStyle name="Output 2 8 5 2 2 3" xfId="42823" xr:uid="{00000000-0005-0000-0000-000088A60000}"/>
    <cellStyle name="Output 2 8 5 2 2 4" xfId="42824" xr:uid="{00000000-0005-0000-0000-000089A60000}"/>
    <cellStyle name="Output 2 8 5 2 2 5" xfId="42825" xr:uid="{00000000-0005-0000-0000-00008AA60000}"/>
    <cellStyle name="Output 2 8 5 2 2 6" xfId="42826" xr:uid="{00000000-0005-0000-0000-00008BA60000}"/>
    <cellStyle name="Output 2 8 5 2 2 7" xfId="42827" xr:uid="{00000000-0005-0000-0000-00008CA60000}"/>
    <cellStyle name="Output 2 8 5 2 3" xfId="42828" xr:uid="{00000000-0005-0000-0000-00008DA60000}"/>
    <cellStyle name="Output 2 8 5 2 4" xfId="42829" xr:uid="{00000000-0005-0000-0000-00008EA60000}"/>
    <cellStyle name="Output 2 8 5 3" xfId="42830" xr:uid="{00000000-0005-0000-0000-00008FA60000}"/>
    <cellStyle name="Output 2 8 5 3 2" xfId="42831" xr:uid="{00000000-0005-0000-0000-000090A60000}"/>
    <cellStyle name="Output 2 8 5 3 2 2" xfId="42832" xr:uid="{00000000-0005-0000-0000-000091A60000}"/>
    <cellStyle name="Output 2 8 5 3 2 3" xfId="42833" xr:uid="{00000000-0005-0000-0000-000092A60000}"/>
    <cellStyle name="Output 2 8 5 3 2 4" xfId="42834" xr:uid="{00000000-0005-0000-0000-000093A60000}"/>
    <cellStyle name="Output 2 8 5 3 2 5" xfId="42835" xr:uid="{00000000-0005-0000-0000-000094A60000}"/>
    <cellStyle name="Output 2 8 5 3 2 6" xfId="42836" xr:uid="{00000000-0005-0000-0000-000095A60000}"/>
    <cellStyle name="Output 2 8 5 3 2 7" xfId="42837" xr:uid="{00000000-0005-0000-0000-000096A60000}"/>
    <cellStyle name="Output 2 8 5 3 3" xfId="42838" xr:uid="{00000000-0005-0000-0000-000097A60000}"/>
    <cellStyle name="Output 2 8 5 3 4" xfId="42839" xr:uid="{00000000-0005-0000-0000-000098A60000}"/>
    <cellStyle name="Output 2 8 5 4" xfId="42840" xr:uid="{00000000-0005-0000-0000-000099A60000}"/>
    <cellStyle name="Output 2 8 5 4 2" xfId="42841" xr:uid="{00000000-0005-0000-0000-00009AA60000}"/>
    <cellStyle name="Output 2 8 5 4 2 2" xfId="42842" xr:uid="{00000000-0005-0000-0000-00009BA60000}"/>
    <cellStyle name="Output 2 8 5 4 2 3" xfId="42843" xr:uid="{00000000-0005-0000-0000-00009CA60000}"/>
    <cellStyle name="Output 2 8 5 4 2 4" xfId="42844" xr:uid="{00000000-0005-0000-0000-00009DA60000}"/>
    <cellStyle name="Output 2 8 5 4 2 5" xfId="42845" xr:uid="{00000000-0005-0000-0000-00009EA60000}"/>
    <cellStyle name="Output 2 8 5 4 2 6" xfId="42846" xr:uid="{00000000-0005-0000-0000-00009FA60000}"/>
    <cellStyle name="Output 2 8 5 4 2 7" xfId="42847" xr:uid="{00000000-0005-0000-0000-0000A0A60000}"/>
    <cellStyle name="Output 2 8 5 4 3" xfId="42848" xr:uid="{00000000-0005-0000-0000-0000A1A60000}"/>
    <cellStyle name="Output 2 8 5 4 4" xfId="42849" xr:uid="{00000000-0005-0000-0000-0000A2A60000}"/>
    <cellStyle name="Output 2 8 5 5" xfId="42850" xr:uid="{00000000-0005-0000-0000-0000A3A60000}"/>
    <cellStyle name="Output 2 8 5 5 2" xfId="42851" xr:uid="{00000000-0005-0000-0000-0000A4A60000}"/>
    <cellStyle name="Output 2 8 5 5 3" xfId="42852" xr:uid="{00000000-0005-0000-0000-0000A5A60000}"/>
    <cellStyle name="Output 2 8 5 5 4" xfId="42853" xr:uid="{00000000-0005-0000-0000-0000A6A60000}"/>
    <cellStyle name="Output 2 8 5 5 5" xfId="42854" xr:uid="{00000000-0005-0000-0000-0000A7A60000}"/>
    <cellStyle name="Output 2 8 5 5 6" xfId="42855" xr:uid="{00000000-0005-0000-0000-0000A8A60000}"/>
    <cellStyle name="Output 2 8 5 5 7" xfId="42856" xr:uid="{00000000-0005-0000-0000-0000A9A60000}"/>
    <cellStyle name="Output 2 8 5 5 8" xfId="42857" xr:uid="{00000000-0005-0000-0000-0000AAA60000}"/>
    <cellStyle name="Output 2 8 5 6" xfId="42858" xr:uid="{00000000-0005-0000-0000-0000ABA60000}"/>
    <cellStyle name="Output 2 8 5 6 2" xfId="42859" xr:uid="{00000000-0005-0000-0000-0000ACA60000}"/>
    <cellStyle name="Output 2 8 5 6 3" xfId="42860" xr:uid="{00000000-0005-0000-0000-0000ADA60000}"/>
    <cellStyle name="Output 2 8 5 6 4" xfId="42861" xr:uid="{00000000-0005-0000-0000-0000AEA60000}"/>
    <cellStyle name="Output 2 8 5 6 5" xfId="42862" xr:uid="{00000000-0005-0000-0000-0000AFA60000}"/>
    <cellStyle name="Output 2 8 5 6 6" xfId="42863" xr:uid="{00000000-0005-0000-0000-0000B0A60000}"/>
    <cellStyle name="Output 2 8 5 6 7" xfId="42864" xr:uid="{00000000-0005-0000-0000-0000B1A60000}"/>
    <cellStyle name="Output 2 8 5 7" xfId="42865" xr:uid="{00000000-0005-0000-0000-0000B2A60000}"/>
    <cellStyle name="Output 2 8 5 8" xfId="42866" xr:uid="{00000000-0005-0000-0000-0000B3A60000}"/>
    <cellStyle name="Output 2 8 5 9" xfId="42867" xr:uid="{00000000-0005-0000-0000-0000B4A60000}"/>
    <cellStyle name="Output 2 8 6" xfId="42868" xr:uid="{00000000-0005-0000-0000-0000B5A60000}"/>
    <cellStyle name="Output 2 8 6 2" xfId="42869" xr:uid="{00000000-0005-0000-0000-0000B6A60000}"/>
    <cellStyle name="Output 2 8 6 2 2" xfId="42870" xr:uid="{00000000-0005-0000-0000-0000B7A60000}"/>
    <cellStyle name="Output 2 8 6 2 3" xfId="42871" xr:uid="{00000000-0005-0000-0000-0000B8A60000}"/>
    <cellStyle name="Output 2 8 6 2 4" xfId="42872" xr:uid="{00000000-0005-0000-0000-0000B9A60000}"/>
    <cellStyle name="Output 2 8 6 2 5" xfId="42873" xr:uid="{00000000-0005-0000-0000-0000BAA60000}"/>
    <cellStyle name="Output 2 8 6 2 6" xfId="42874" xr:uid="{00000000-0005-0000-0000-0000BBA60000}"/>
    <cellStyle name="Output 2 8 6 2 7" xfId="42875" xr:uid="{00000000-0005-0000-0000-0000BCA60000}"/>
    <cellStyle name="Output 2 8 6 3" xfId="42876" xr:uid="{00000000-0005-0000-0000-0000BDA60000}"/>
    <cellStyle name="Output 2 8 6 4" xfId="42877" xr:uid="{00000000-0005-0000-0000-0000BEA60000}"/>
    <cellStyle name="Output 2 8 6 5" xfId="42878" xr:uid="{00000000-0005-0000-0000-0000BFA60000}"/>
    <cellStyle name="Output 2 8 7" xfId="42879" xr:uid="{00000000-0005-0000-0000-0000C0A60000}"/>
    <cellStyle name="Output 2 8 7 2" xfId="42880" xr:uid="{00000000-0005-0000-0000-0000C1A60000}"/>
    <cellStyle name="Output 2 8 7 2 2" xfId="42881" xr:uid="{00000000-0005-0000-0000-0000C2A60000}"/>
    <cellStyle name="Output 2 8 7 2 3" xfId="42882" xr:uid="{00000000-0005-0000-0000-0000C3A60000}"/>
    <cellStyle name="Output 2 8 7 2 4" xfId="42883" xr:uid="{00000000-0005-0000-0000-0000C4A60000}"/>
    <cellStyle name="Output 2 8 7 2 5" xfId="42884" xr:uid="{00000000-0005-0000-0000-0000C5A60000}"/>
    <cellStyle name="Output 2 8 7 2 6" xfId="42885" xr:uid="{00000000-0005-0000-0000-0000C6A60000}"/>
    <cellStyle name="Output 2 8 7 2 7" xfId="42886" xr:uid="{00000000-0005-0000-0000-0000C7A60000}"/>
    <cellStyle name="Output 2 8 7 3" xfId="42887" xr:uid="{00000000-0005-0000-0000-0000C8A60000}"/>
    <cellStyle name="Output 2 8 7 4" xfId="42888" xr:uid="{00000000-0005-0000-0000-0000C9A60000}"/>
    <cellStyle name="Output 2 8 7 5" xfId="42889" xr:uid="{00000000-0005-0000-0000-0000CAA60000}"/>
    <cellStyle name="Output 2 8 8" xfId="42890" xr:uid="{00000000-0005-0000-0000-0000CBA60000}"/>
    <cellStyle name="Output 2 8 8 2" xfId="42891" xr:uid="{00000000-0005-0000-0000-0000CCA60000}"/>
    <cellStyle name="Output 2 8 8 2 2" xfId="42892" xr:uid="{00000000-0005-0000-0000-0000CDA60000}"/>
    <cellStyle name="Output 2 8 8 2 3" xfId="42893" xr:uid="{00000000-0005-0000-0000-0000CEA60000}"/>
    <cellStyle name="Output 2 8 8 2 4" xfId="42894" xr:uid="{00000000-0005-0000-0000-0000CFA60000}"/>
    <cellStyle name="Output 2 8 8 2 5" xfId="42895" xr:uid="{00000000-0005-0000-0000-0000D0A60000}"/>
    <cellStyle name="Output 2 8 8 2 6" xfId="42896" xr:uid="{00000000-0005-0000-0000-0000D1A60000}"/>
    <cellStyle name="Output 2 8 8 2 7" xfId="42897" xr:uid="{00000000-0005-0000-0000-0000D2A60000}"/>
    <cellStyle name="Output 2 8 8 3" xfId="42898" xr:uid="{00000000-0005-0000-0000-0000D3A60000}"/>
    <cellStyle name="Output 2 8 8 4" xfId="42899" xr:uid="{00000000-0005-0000-0000-0000D4A60000}"/>
    <cellStyle name="Output 2 8 8 5" xfId="42900" xr:uid="{00000000-0005-0000-0000-0000D5A60000}"/>
    <cellStyle name="Output 2 8 9" xfId="42901" xr:uid="{00000000-0005-0000-0000-0000D6A60000}"/>
    <cellStyle name="Output 2 8 9 2" xfId="42902" xr:uid="{00000000-0005-0000-0000-0000D7A60000}"/>
    <cellStyle name="Output 2 8 9 2 2" xfId="42903" xr:uid="{00000000-0005-0000-0000-0000D8A60000}"/>
    <cellStyle name="Output 2 8 9 2 3" xfId="42904" xr:uid="{00000000-0005-0000-0000-0000D9A60000}"/>
    <cellStyle name="Output 2 8 9 2 4" xfId="42905" xr:uid="{00000000-0005-0000-0000-0000DAA60000}"/>
    <cellStyle name="Output 2 8 9 2 5" xfId="42906" xr:uid="{00000000-0005-0000-0000-0000DBA60000}"/>
    <cellStyle name="Output 2 8 9 2 6" xfId="42907" xr:uid="{00000000-0005-0000-0000-0000DCA60000}"/>
    <cellStyle name="Output 2 8 9 2 7" xfId="42908" xr:uid="{00000000-0005-0000-0000-0000DDA60000}"/>
    <cellStyle name="Output 2 8 9 3" xfId="42909" xr:uid="{00000000-0005-0000-0000-0000DEA60000}"/>
    <cellStyle name="Output 2 8 9 4" xfId="42910" xr:uid="{00000000-0005-0000-0000-0000DFA60000}"/>
    <cellStyle name="Output 2 8 9 5" xfId="42911" xr:uid="{00000000-0005-0000-0000-0000E0A60000}"/>
    <cellStyle name="Output 2 9" xfId="42912" xr:uid="{00000000-0005-0000-0000-0000E1A60000}"/>
    <cellStyle name="Output 2 9 10" xfId="42913" xr:uid="{00000000-0005-0000-0000-0000E2A60000}"/>
    <cellStyle name="Output 2 9 10 2" xfId="42914" xr:uid="{00000000-0005-0000-0000-0000E3A60000}"/>
    <cellStyle name="Output 2 9 10 3" xfId="42915" xr:uid="{00000000-0005-0000-0000-0000E4A60000}"/>
    <cellStyle name="Output 2 9 10 4" xfId="42916" xr:uid="{00000000-0005-0000-0000-0000E5A60000}"/>
    <cellStyle name="Output 2 9 10 5" xfId="42917" xr:uid="{00000000-0005-0000-0000-0000E6A60000}"/>
    <cellStyle name="Output 2 9 10 6" xfId="42918" xr:uid="{00000000-0005-0000-0000-0000E7A60000}"/>
    <cellStyle name="Output 2 9 10 7" xfId="42919" xr:uid="{00000000-0005-0000-0000-0000E8A60000}"/>
    <cellStyle name="Output 2 9 10 8" xfId="42920" xr:uid="{00000000-0005-0000-0000-0000E9A60000}"/>
    <cellStyle name="Output 2 9 11" xfId="42921" xr:uid="{00000000-0005-0000-0000-0000EAA60000}"/>
    <cellStyle name="Output 2 9 11 2" xfId="42922" xr:uid="{00000000-0005-0000-0000-0000EBA60000}"/>
    <cellStyle name="Output 2 9 11 3" xfId="42923" xr:uid="{00000000-0005-0000-0000-0000ECA60000}"/>
    <cellStyle name="Output 2 9 11 4" xfId="42924" xr:uid="{00000000-0005-0000-0000-0000EDA60000}"/>
    <cellStyle name="Output 2 9 11 5" xfId="42925" xr:uid="{00000000-0005-0000-0000-0000EEA60000}"/>
    <cellStyle name="Output 2 9 11 6" xfId="42926" xr:uid="{00000000-0005-0000-0000-0000EFA60000}"/>
    <cellStyle name="Output 2 9 11 7" xfId="42927" xr:uid="{00000000-0005-0000-0000-0000F0A60000}"/>
    <cellStyle name="Output 2 9 12" xfId="42928" xr:uid="{00000000-0005-0000-0000-0000F1A60000}"/>
    <cellStyle name="Output 2 9 12 2" xfId="42929" xr:uid="{00000000-0005-0000-0000-0000F2A60000}"/>
    <cellStyle name="Output 2 9 12 3" xfId="42930" xr:uid="{00000000-0005-0000-0000-0000F3A60000}"/>
    <cellStyle name="Output 2 9 12 4" xfId="42931" xr:uid="{00000000-0005-0000-0000-0000F4A60000}"/>
    <cellStyle name="Output 2 9 12 5" xfId="42932" xr:uid="{00000000-0005-0000-0000-0000F5A60000}"/>
    <cellStyle name="Output 2 9 13" xfId="42933" xr:uid="{00000000-0005-0000-0000-0000F6A60000}"/>
    <cellStyle name="Output 2 9 13 2" xfId="42934" xr:uid="{00000000-0005-0000-0000-0000F7A60000}"/>
    <cellStyle name="Output 2 9 13 3" xfId="42935" xr:uid="{00000000-0005-0000-0000-0000F8A60000}"/>
    <cellStyle name="Output 2 9 13 4" xfId="42936" xr:uid="{00000000-0005-0000-0000-0000F9A60000}"/>
    <cellStyle name="Output 2 9 13 5" xfId="42937" xr:uid="{00000000-0005-0000-0000-0000FAA60000}"/>
    <cellStyle name="Output 2 9 14" xfId="42938" xr:uid="{00000000-0005-0000-0000-0000FBA60000}"/>
    <cellStyle name="Output 2 9 14 2" xfId="42939" xr:uid="{00000000-0005-0000-0000-0000FCA60000}"/>
    <cellStyle name="Output 2 9 14 3" xfId="42940" xr:uid="{00000000-0005-0000-0000-0000FDA60000}"/>
    <cellStyle name="Output 2 9 14 4" xfId="42941" xr:uid="{00000000-0005-0000-0000-0000FEA60000}"/>
    <cellStyle name="Output 2 9 14 5" xfId="42942" xr:uid="{00000000-0005-0000-0000-0000FFA60000}"/>
    <cellStyle name="Output 2 9 15" xfId="42943" xr:uid="{00000000-0005-0000-0000-000000A70000}"/>
    <cellStyle name="Output 2 9 15 2" xfId="42944" xr:uid="{00000000-0005-0000-0000-000001A70000}"/>
    <cellStyle name="Output 2 9 15 3" xfId="42945" xr:uid="{00000000-0005-0000-0000-000002A70000}"/>
    <cellStyle name="Output 2 9 15 4" xfId="42946" xr:uid="{00000000-0005-0000-0000-000003A70000}"/>
    <cellStyle name="Output 2 9 15 5" xfId="42947" xr:uid="{00000000-0005-0000-0000-000004A70000}"/>
    <cellStyle name="Output 2 9 16" xfId="42948" xr:uid="{00000000-0005-0000-0000-000005A70000}"/>
    <cellStyle name="Output 2 9 16 2" xfId="42949" xr:uid="{00000000-0005-0000-0000-000006A70000}"/>
    <cellStyle name="Output 2 9 16 3" xfId="42950" xr:uid="{00000000-0005-0000-0000-000007A70000}"/>
    <cellStyle name="Output 2 9 16 4" xfId="42951" xr:uid="{00000000-0005-0000-0000-000008A70000}"/>
    <cellStyle name="Output 2 9 16 5" xfId="42952" xr:uid="{00000000-0005-0000-0000-000009A70000}"/>
    <cellStyle name="Output 2 9 17" xfId="42953" xr:uid="{00000000-0005-0000-0000-00000AA70000}"/>
    <cellStyle name="Output 2 9 17 2" xfId="42954" xr:uid="{00000000-0005-0000-0000-00000BA70000}"/>
    <cellStyle name="Output 2 9 17 3" xfId="42955" xr:uid="{00000000-0005-0000-0000-00000CA70000}"/>
    <cellStyle name="Output 2 9 17 4" xfId="42956" xr:uid="{00000000-0005-0000-0000-00000DA70000}"/>
    <cellStyle name="Output 2 9 17 5" xfId="42957" xr:uid="{00000000-0005-0000-0000-00000EA70000}"/>
    <cellStyle name="Output 2 9 18" xfId="42958" xr:uid="{00000000-0005-0000-0000-00000FA70000}"/>
    <cellStyle name="Output 2 9 2" xfId="42959" xr:uid="{00000000-0005-0000-0000-000010A70000}"/>
    <cellStyle name="Output 2 9 2 10" xfId="42960" xr:uid="{00000000-0005-0000-0000-000011A70000}"/>
    <cellStyle name="Output 2 9 2 10 2" xfId="42961" xr:uid="{00000000-0005-0000-0000-000012A70000}"/>
    <cellStyle name="Output 2 9 2 10 3" xfId="42962" xr:uid="{00000000-0005-0000-0000-000013A70000}"/>
    <cellStyle name="Output 2 9 2 10 4" xfId="42963" xr:uid="{00000000-0005-0000-0000-000014A70000}"/>
    <cellStyle name="Output 2 9 2 10 5" xfId="42964" xr:uid="{00000000-0005-0000-0000-000015A70000}"/>
    <cellStyle name="Output 2 9 2 11" xfId="42965" xr:uid="{00000000-0005-0000-0000-000016A70000}"/>
    <cellStyle name="Output 2 9 2 11 2" xfId="42966" xr:uid="{00000000-0005-0000-0000-000017A70000}"/>
    <cellStyle name="Output 2 9 2 11 3" xfId="42967" xr:uid="{00000000-0005-0000-0000-000018A70000}"/>
    <cellStyle name="Output 2 9 2 11 4" xfId="42968" xr:uid="{00000000-0005-0000-0000-000019A70000}"/>
    <cellStyle name="Output 2 9 2 11 5" xfId="42969" xr:uid="{00000000-0005-0000-0000-00001AA70000}"/>
    <cellStyle name="Output 2 9 2 12" xfId="42970" xr:uid="{00000000-0005-0000-0000-00001BA70000}"/>
    <cellStyle name="Output 2 9 2 12 2" xfId="42971" xr:uid="{00000000-0005-0000-0000-00001CA70000}"/>
    <cellStyle name="Output 2 9 2 12 3" xfId="42972" xr:uid="{00000000-0005-0000-0000-00001DA70000}"/>
    <cellStyle name="Output 2 9 2 12 4" xfId="42973" xr:uid="{00000000-0005-0000-0000-00001EA70000}"/>
    <cellStyle name="Output 2 9 2 12 5" xfId="42974" xr:uid="{00000000-0005-0000-0000-00001FA70000}"/>
    <cellStyle name="Output 2 9 2 13" xfId="42975" xr:uid="{00000000-0005-0000-0000-000020A70000}"/>
    <cellStyle name="Output 2 9 2 13 2" xfId="42976" xr:uid="{00000000-0005-0000-0000-000021A70000}"/>
    <cellStyle name="Output 2 9 2 13 3" xfId="42977" xr:uid="{00000000-0005-0000-0000-000022A70000}"/>
    <cellStyle name="Output 2 9 2 13 4" xfId="42978" xr:uid="{00000000-0005-0000-0000-000023A70000}"/>
    <cellStyle name="Output 2 9 2 13 5" xfId="42979" xr:uid="{00000000-0005-0000-0000-000024A70000}"/>
    <cellStyle name="Output 2 9 2 14" xfId="42980" xr:uid="{00000000-0005-0000-0000-000025A70000}"/>
    <cellStyle name="Output 2 9 2 14 2" xfId="42981" xr:uid="{00000000-0005-0000-0000-000026A70000}"/>
    <cellStyle name="Output 2 9 2 14 3" xfId="42982" xr:uid="{00000000-0005-0000-0000-000027A70000}"/>
    <cellStyle name="Output 2 9 2 14 4" xfId="42983" xr:uid="{00000000-0005-0000-0000-000028A70000}"/>
    <cellStyle name="Output 2 9 2 14 5" xfId="42984" xr:uid="{00000000-0005-0000-0000-000029A70000}"/>
    <cellStyle name="Output 2 9 2 15" xfId="42985" xr:uid="{00000000-0005-0000-0000-00002AA70000}"/>
    <cellStyle name="Output 2 9 2 15 2" xfId="42986" xr:uid="{00000000-0005-0000-0000-00002BA70000}"/>
    <cellStyle name="Output 2 9 2 15 3" xfId="42987" xr:uid="{00000000-0005-0000-0000-00002CA70000}"/>
    <cellStyle name="Output 2 9 2 15 4" xfId="42988" xr:uid="{00000000-0005-0000-0000-00002DA70000}"/>
    <cellStyle name="Output 2 9 2 15 5" xfId="42989" xr:uid="{00000000-0005-0000-0000-00002EA70000}"/>
    <cellStyle name="Output 2 9 2 16" xfId="42990" xr:uid="{00000000-0005-0000-0000-00002FA70000}"/>
    <cellStyle name="Output 2 9 2 16 2" xfId="42991" xr:uid="{00000000-0005-0000-0000-000030A70000}"/>
    <cellStyle name="Output 2 9 2 16 3" xfId="42992" xr:uid="{00000000-0005-0000-0000-000031A70000}"/>
    <cellStyle name="Output 2 9 2 16 4" xfId="42993" xr:uid="{00000000-0005-0000-0000-000032A70000}"/>
    <cellStyle name="Output 2 9 2 16 5" xfId="42994" xr:uid="{00000000-0005-0000-0000-000033A70000}"/>
    <cellStyle name="Output 2 9 2 17" xfId="42995" xr:uid="{00000000-0005-0000-0000-000034A70000}"/>
    <cellStyle name="Output 2 9 2 17 2" xfId="42996" xr:uid="{00000000-0005-0000-0000-000035A70000}"/>
    <cellStyle name="Output 2 9 2 17 3" xfId="42997" xr:uid="{00000000-0005-0000-0000-000036A70000}"/>
    <cellStyle name="Output 2 9 2 17 4" xfId="42998" xr:uid="{00000000-0005-0000-0000-000037A70000}"/>
    <cellStyle name="Output 2 9 2 17 5" xfId="42999" xr:uid="{00000000-0005-0000-0000-000038A70000}"/>
    <cellStyle name="Output 2 9 2 18" xfId="43000" xr:uid="{00000000-0005-0000-0000-000039A70000}"/>
    <cellStyle name="Output 2 9 2 18 2" xfId="43001" xr:uid="{00000000-0005-0000-0000-00003AA70000}"/>
    <cellStyle name="Output 2 9 2 18 3" xfId="43002" xr:uid="{00000000-0005-0000-0000-00003BA70000}"/>
    <cellStyle name="Output 2 9 2 18 4" xfId="43003" xr:uid="{00000000-0005-0000-0000-00003CA70000}"/>
    <cellStyle name="Output 2 9 2 18 5" xfId="43004" xr:uid="{00000000-0005-0000-0000-00003DA70000}"/>
    <cellStyle name="Output 2 9 2 19" xfId="43005" xr:uid="{00000000-0005-0000-0000-00003EA70000}"/>
    <cellStyle name="Output 2 9 2 2" xfId="43006" xr:uid="{00000000-0005-0000-0000-00003FA70000}"/>
    <cellStyle name="Output 2 9 2 2 10" xfId="43007" xr:uid="{00000000-0005-0000-0000-000040A70000}"/>
    <cellStyle name="Output 2 9 2 2 10 2" xfId="43008" xr:uid="{00000000-0005-0000-0000-000041A70000}"/>
    <cellStyle name="Output 2 9 2 2 10 3" xfId="43009" xr:uid="{00000000-0005-0000-0000-000042A70000}"/>
    <cellStyle name="Output 2 9 2 2 10 4" xfId="43010" xr:uid="{00000000-0005-0000-0000-000043A70000}"/>
    <cellStyle name="Output 2 9 2 2 10 5" xfId="43011" xr:uid="{00000000-0005-0000-0000-000044A70000}"/>
    <cellStyle name="Output 2 9 2 2 11" xfId="43012" xr:uid="{00000000-0005-0000-0000-000045A70000}"/>
    <cellStyle name="Output 2 9 2 2 11 2" xfId="43013" xr:uid="{00000000-0005-0000-0000-000046A70000}"/>
    <cellStyle name="Output 2 9 2 2 11 3" xfId="43014" xr:uid="{00000000-0005-0000-0000-000047A70000}"/>
    <cellStyle name="Output 2 9 2 2 11 4" xfId="43015" xr:uid="{00000000-0005-0000-0000-000048A70000}"/>
    <cellStyle name="Output 2 9 2 2 11 5" xfId="43016" xr:uid="{00000000-0005-0000-0000-000049A70000}"/>
    <cellStyle name="Output 2 9 2 2 12" xfId="43017" xr:uid="{00000000-0005-0000-0000-00004AA70000}"/>
    <cellStyle name="Output 2 9 2 2 12 2" xfId="43018" xr:uid="{00000000-0005-0000-0000-00004BA70000}"/>
    <cellStyle name="Output 2 9 2 2 12 3" xfId="43019" xr:uid="{00000000-0005-0000-0000-00004CA70000}"/>
    <cellStyle name="Output 2 9 2 2 12 4" xfId="43020" xr:uid="{00000000-0005-0000-0000-00004DA70000}"/>
    <cellStyle name="Output 2 9 2 2 12 5" xfId="43021" xr:uid="{00000000-0005-0000-0000-00004EA70000}"/>
    <cellStyle name="Output 2 9 2 2 13" xfId="43022" xr:uid="{00000000-0005-0000-0000-00004FA70000}"/>
    <cellStyle name="Output 2 9 2 2 13 2" xfId="43023" xr:uid="{00000000-0005-0000-0000-000050A70000}"/>
    <cellStyle name="Output 2 9 2 2 13 3" xfId="43024" xr:uid="{00000000-0005-0000-0000-000051A70000}"/>
    <cellStyle name="Output 2 9 2 2 13 4" xfId="43025" xr:uid="{00000000-0005-0000-0000-000052A70000}"/>
    <cellStyle name="Output 2 9 2 2 13 5" xfId="43026" xr:uid="{00000000-0005-0000-0000-000053A70000}"/>
    <cellStyle name="Output 2 9 2 2 14" xfId="43027" xr:uid="{00000000-0005-0000-0000-000054A70000}"/>
    <cellStyle name="Output 2 9 2 2 14 2" xfId="43028" xr:uid="{00000000-0005-0000-0000-000055A70000}"/>
    <cellStyle name="Output 2 9 2 2 14 3" xfId="43029" xr:uid="{00000000-0005-0000-0000-000056A70000}"/>
    <cellStyle name="Output 2 9 2 2 14 4" xfId="43030" xr:uid="{00000000-0005-0000-0000-000057A70000}"/>
    <cellStyle name="Output 2 9 2 2 14 5" xfId="43031" xr:uid="{00000000-0005-0000-0000-000058A70000}"/>
    <cellStyle name="Output 2 9 2 2 15" xfId="43032" xr:uid="{00000000-0005-0000-0000-000059A70000}"/>
    <cellStyle name="Output 2 9 2 2 15 2" xfId="43033" xr:uid="{00000000-0005-0000-0000-00005AA70000}"/>
    <cellStyle name="Output 2 9 2 2 15 3" xfId="43034" xr:uid="{00000000-0005-0000-0000-00005BA70000}"/>
    <cellStyle name="Output 2 9 2 2 15 4" xfId="43035" xr:uid="{00000000-0005-0000-0000-00005CA70000}"/>
    <cellStyle name="Output 2 9 2 2 15 5" xfId="43036" xr:uid="{00000000-0005-0000-0000-00005DA70000}"/>
    <cellStyle name="Output 2 9 2 2 16" xfId="43037" xr:uid="{00000000-0005-0000-0000-00005EA70000}"/>
    <cellStyle name="Output 2 9 2 2 16 2" xfId="43038" xr:uid="{00000000-0005-0000-0000-00005FA70000}"/>
    <cellStyle name="Output 2 9 2 2 16 3" xfId="43039" xr:uid="{00000000-0005-0000-0000-000060A70000}"/>
    <cellStyle name="Output 2 9 2 2 16 4" xfId="43040" xr:uid="{00000000-0005-0000-0000-000061A70000}"/>
    <cellStyle name="Output 2 9 2 2 16 5" xfId="43041" xr:uid="{00000000-0005-0000-0000-000062A70000}"/>
    <cellStyle name="Output 2 9 2 2 17" xfId="43042" xr:uid="{00000000-0005-0000-0000-000063A70000}"/>
    <cellStyle name="Output 2 9 2 2 17 2" xfId="43043" xr:uid="{00000000-0005-0000-0000-000064A70000}"/>
    <cellStyle name="Output 2 9 2 2 17 3" xfId="43044" xr:uid="{00000000-0005-0000-0000-000065A70000}"/>
    <cellStyle name="Output 2 9 2 2 17 4" xfId="43045" xr:uid="{00000000-0005-0000-0000-000066A70000}"/>
    <cellStyle name="Output 2 9 2 2 17 5" xfId="43046" xr:uid="{00000000-0005-0000-0000-000067A70000}"/>
    <cellStyle name="Output 2 9 2 2 18" xfId="43047" xr:uid="{00000000-0005-0000-0000-000068A70000}"/>
    <cellStyle name="Output 2 9 2 2 18 2" xfId="43048" xr:uid="{00000000-0005-0000-0000-000069A70000}"/>
    <cellStyle name="Output 2 9 2 2 18 3" xfId="43049" xr:uid="{00000000-0005-0000-0000-00006AA70000}"/>
    <cellStyle name="Output 2 9 2 2 18 4" xfId="43050" xr:uid="{00000000-0005-0000-0000-00006BA70000}"/>
    <cellStyle name="Output 2 9 2 2 18 5" xfId="43051" xr:uid="{00000000-0005-0000-0000-00006CA70000}"/>
    <cellStyle name="Output 2 9 2 2 19" xfId="43052" xr:uid="{00000000-0005-0000-0000-00006DA70000}"/>
    <cellStyle name="Output 2 9 2 2 2" xfId="43053" xr:uid="{00000000-0005-0000-0000-00006EA70000}"/>
    <cellStyle name="Output 2 9 2 2 2 2" xfId="43054" xr:uid="{00000000-0005-0000-0000-00006FA70000}"/>
    <cellStyle name="Output 2 9 2 2 2 2 2" xfId="43055" xr:uid="{00000000-0005-0000-0000-000070A70000}"/>
    <cellStyle name="Output 2 9 2 2 2 2 3" xfId="43056" xr:uid="{00000000-0005-0000-0000-000071A70000}"/>
    <cellStyle name="Output 2 9 2 2 2 2 4" xfId="43057" xr:uid="{00000000-0005-0000-0000-000072A70000}"/>
    <cellStyle name="Output 2 9 2 2 2 2 5" xfId="43058" xr:uid="{00000000-0005-0000-0000-000073A70000}"/>
    <cellStyle name="Output 2 9 2 2 2 2 6" xfId="43059" xr:uid="{00000000-0005-0000-0000-000074A70000}"/>
    <cellStyle name="Output 2 9 2 2 2 2 7" xfId="43060" xr:uid="{00000000-0005-0000-0000-000075A70000}"/>
    <cellStyle name="Output 2 9 2 2 2 3" xfId="43061" xr:uid="{00000000-0005-0000-0000-000076A70000}"/>
    <cellStyle name="Output 2 9 2 2 2 4" xfId="43062" xr:uid="{00000000-0005-0000-0000-000077A70000}"/>
    <cellStyle name="Output 2 9 2 2 2 5" xfId="43063" xr:uid="{00000000-0005-0000-0000-000078A70000}"/>
    <cellStyle name="Output 2 9 2 2 3" xfId="43064" xr:uid="{00000000-0005-0000-0000-000079A70000}"/>
    <cellStyle name="Output 2 9 2 2 3 2" xfId="43065" xr:uid="{00000000-0005-0000-0000-00007AA70000}"/>
    <cellStyle name="Output 2 9 2 2 3 2 2" xfId="43066" xr:uid="{00000000-0005-0000-0000-00007BA70000}"/>
    <cellStyle name="Output 2 9 2 2 3 2 3" xfId="43067" xr:uid="{00000000-0005-0000-0000-00007CA70000}"/>
    <cellStyle name="Output 2 9 2 2 3 2 4" xfId="43068" xr:uid="{00000000-0005-0000-0000-00007DA70000}"/>
    <cellStyle name="Output 2 9 2 2 3 2 5" xfId="43069" xr:uid="{00000000-0005-0000-0000-00007EA70000}"/>
    <cellStyle name="Output 2 9 2 2 3 2 6" xfId="43070" xr:uid="{00000000-0005-0000-0000-00007FA70000}"/>
    <cellStyle name="Output 2 9 2 2 3 2 7" xfId="43071" xr:uid="{00000000-0005-0000-0000-000080A70000}"/>
    <cellStyle name="Output 2 9 2 2 3 3" xfId="43072" xr:uid="{00000000-0005-0000-0000-000081A70000}"/>
    <cellStyle name="Output 2 9 2 2 3 4" xfId="43073" xr:uid="{00000000-0005-0000-0000-000082A70000}"/>
    <cellStyle name="Output 2 9 2 2 3 5" xfId="43074" xr:uid="{00000000-0005-0000-0000-000083A70000}"/>
    <cellStyle name="Output 2 9 2 2 4" xfId="43075" xr:uid="{00000000-0005-0000-0000-000084A70000}"/>
    <cellStyle name="Output 2 9 2 2 4 2" xfId="43076" xr:uid="{00000000-0005-0000-0000-000085A70000}"/>
    <cellStyle name="Output 2 9 2 2 4 2 2" xfId="43077" xr:uid="{00000000-0005-0000-0000-000086A70000}"/>
    <cellStyle name="Output 2 9 2 2 4 2 3" xfId="43078" xr:uid="{00000000-0005-0000-0000-000087A70000}"/>
    <cellStyle name="Output 2 9 2 2 4 2 4" xfId="43079" xr:uid="{00000000-0005-0000-0000-000088A70000}"/>
    <cellStyle name="Output 2 9 2 2 4 2 5" xfId="43080" xr:uid="{00000000-0005-0000-0000-000089A70000}"/>
    <cellStyle name="Output 2 9 2 2 4 2 6" xfId="43081" xr:uid="{00000000-0005-0000-0000-00008AA70000}"/>
    <cellStyle name="Output 2 9 2 2 4 2 7" xfId="43082" xr:uid="{00000000-0005-0000-0000-00008BA70000}"/>
    <cellStyle name="Output 2 9 2 2 4 3" xfId="43083" xr:uid="{00000000-0005-0000-0000-00008CA70000}"/>
    <cellStyle name="Output 2 9 2 2 4 4" xfId="43084" xr:uid="{00000000-0005-0000-0000-00008DA70000}"/>
    <cellStyle name="Output 2 9 2 2 4 5" xfId="43085" xr:uid="{00000000-0005-0000-0000-00008EA70000}"/>
    <cellStyle name="Output 2 9 2 2 5" xfId="43086" xr:uid="{00000000-0005-0000-0000-00008FA70000}"/>
    <cellStyle name="Output 2 9 2 2 5 2" xfId="43087" xr:uid="{00000000-0005-0000-0000-000090A70000}"/>
    <cellStyle name="Output 2 9 2 2 5 3" xfId="43088" xr:uid="{00000000-0005-0000-0000-000091A70000}"/>
    <cellStyle name="Output 2 9 2 2 5 4" xfId="43089" xr:uid="{00000000-0005-0000-0000-000092A70000}"/>
    <cellStyle name="Output 2 9 2 2 5 5" xfId="43090" xr:uid="{00000000-0005-0000-0000-000093A70000}"/>
    <cellStyle name="Output 2 9 2 2 5 6" xfId="43091" xr:uid="{00000000-0005-0000-0000-000094A70000}"/>
    <cellStyle name="Output 2 9 2 2 5 7" xfId="43092" xr:uid="{00000000-0005-0000-0000-000095A70000}"/>
    <cellStyle name="Output 2 9 2 2 5 8" xfId="43093" xr:uid="{00000000-0005-0000-0000-000096A70000}"/>
    <cellStyle name="Output 2 9 2 2 6" xfId="43094" xr:uid="{00000000-0005-0000-0000-000097A70000}"/>
    <cellStyle name="Output 2 9 2 2 6 2" xfId="43095" xr:uid="{00000000-0005-0000-0000-000098A70000}"/>
    <cellStyle name="Output 2 9 2 2 6 3" xfId="43096" xr:uid="{00000000-0005-0000-0000-000099A70000}"/>
    <cellStyle name="Output 2 9 2 2 6 4" xfId="43097" xr:uid="{00000000-0005-0000-0000-00009AA70000}"/>
    <cellStyle name="Output 2 9 2 2 6 5" xfId="43098" xr:uid="{00000000-0005-0000-0000-00009BA70000}"/>
    <cellStyle name="Output 2 9 2 2 6 6" xfId="43099" xr:uid="{00000000-0005-0000-0000-00009CA70000}"/>
    <cellStyle name="Output 2 9 2 2 6 7" xfId="43100" xr:uid="{00000000-0005-0000-0000-00009DA70000}"/>
    <cellStyle name="Output 2 9 2 2 7" xfId="43101" xr:uid="{00000000-0005-0000-0000-00009EA70000}"/>
    <cellStyle name="Output 2 9 2 2 7 2" xfId="43102" xr:uid="{00000000-0005-0000-0000-00009FA70000}"/>
    <cellStyle name="Output 2 9 2 2 7 3" xfId="43103" xr:uid="{00000000-0005-0000-0000-0000A0A70000}"/>
    <cellStyle name="Output 2 9 2 2 7 4" xfId="43104" xr:uid="{00000000-0005-0000-0000-0000A1A70000}"/>
    <cellStyle name="Output 2 9 2 2 7 5" xfId="43105" xr:uid="{00000000-0005-0000-0000-0000A2A70000}"/>
    <cellStyle name="Output 2 9 2 2 8" xfId="43106" xr:uid="{00000000-0005-0000-0000-0000A3A70000}"/>
    <cellStyle name="Output 2 9 2 2 8 2" xfId="43107" xr:uid="{00000000-0005-0000-0000-0000A4A70000}"/>
    <cellStyle name="Output 2 9 2 2 8 3" xfId="43108" xr:uid="{00000000-0005-0000-0000-0000A5A70000}"/>
    <cellStyle name="Output 2 9 2 2 8 4" xfId="43109" xr:uid="{00000000-0005-0000-0000-0000A6A70000}"/>
    <cellStyle name="Output 2 9 2 2 8 5" xfId="43110" xr:uid="{00000000-0005-0000-0000-0000A7A70000}"/>
    <cellStyle name="Output 2 9 2 2 9" xfId="43111" xr:uid="{00000000-0005-0000-0000-0000A8A70000}"/>
    <cellStyle name="Output 2 9 2 2 9 2" xfId="43112" xr:uid="{00000000-0005-0000-0000-0000A9A70000}"/>
    <cellStyle name="Output 2 9 2 2 9 3" xfId="43113" xr:uid="{00000000-0005-0000-0000-0000AAA70000}"/>
    <cellStyle name="Output 2 9 2 2 9 4" xfId="43114" xr:uid="{00000000-0005-0000-0000-0000ABA70000}"/>
    <cellStyle name="Output 2 9 2 2 9 5" xfId="43115" xr:uid="{00000000-0005-0000-0000-0000ACA70000}"/>
    <cellStyle name="Output 2 9 2 3" xfId="43116" xr:uid="{00000000-0005-0000-0000-0000ADA70000}"/>
    <cellStyle name="Output 2 9 2 3 10" xfId="43117" xr:uid="{00000000-0005-0000-0000-0000AEA70000}"/>
    <cellStyle name="Output 2 9 2 3 2" xfId="43118" xr:uid="{00000000-0005-0000-0000-0000AFA70000}"/>
    <cellStyle name="Output 2 9 2 3 2 2" xfId="43119" xr:uid="{00000000-0005-0000-0000-0000B0A70000}"/>
    <cellStyle name="Output 2 9 2 3 2 2 2" xfId="43120" xr:uid="{00000000-0005-0000-0000-0000B1A70000}"/>
    <cellStyle name="Output 2 9 2 3 2 2 3" xfId="43121" xr:uid="{00000000-0005-0000-0000-0000B2A70000}"/>
    <cellStyle name="Output 2 9 2 3 2 2 4" xfId="43122" xr:uid="{00000000-0005-0000-0000-0000B3A70000}"/>
    <cellStyle name="Output 2 9 2 3 2 2 5" xfId="43123" xr:uid="{00000000-0005-0000-0000-0000B4A70000}"/>
    <cellStyle name="Output 2 9 2 3 2 2 6" xfId="43124" xr:uid="{00000000-0005-0000-0000-0000B5A70000}"/>
    <cellStyle name="Output 2 9 2 3 2 2 7" xfId="43125" xr:uid="{00000000-0005-0000-0000-0000B6A70000}"/>
    <cellStyle name="Output 2 9 2 3 2 3" xfId="43126" xr:uid="{00000000-0005-0000-0000-0000B7A70000}"/>
    <cellStyle name="Output 2 9 2 3 2 4" xfId="43127" xr:uid="{00000000-0005-0000-0000-0000B8A70000}"/>
    <cellStyle name="Output 2 9 2 3 3" xfId="43128" xr:uid="{00000000-0005-0000-0000-0000B9A70000}"/>
    <cellStyle name="Output 2 9 2 3 3 2" xfId="43129" xr:uid="{00000000-0005-0000-0000-0000BAA70000}"/>
    <cellStyle name="Output 2 9 2 3 3 2 2" xfId="43130" xr:uid="{00000000-0005-0000-0000-0000BBA70000}"/>
    <cellStyle name="Output 2 9 2 3 3 2 3" xfId="43131" xr:uid="{00000000-0005-0000-0000-0000BCA70000}"/>
    <cellStyle name="Output 2 9 2 3 3 2 4" xfId="43132" xr:uid="{00000000-0005-0000-0000-0000BDA70000}"/>
    <cellStyle name="Output 2 9 2 3 3 2 5" xfId="43133" xr:uid="{00000000-0005-0000-0000-0000BEA70000}"/>
    <cellStyle name="Output 2 9 2 3 3 2 6" xfId="43134" xr:uid="{00000000-0005-0000-0000-0000BFA70000}"/>
    <cellStyle name="Output 2 9 2 3 3 2 7" xfId="43135" xr:uid="{00000000-0005-0000-0000-0000C0A70000}"/>
    <cellStyle name="Output 2 9 2 3 3 3" xfId="43136" xr:uid="{00000000-0005-0000-0000-0000C1A70000}"/>
    <cellStyle name="Output 2 9 2 3 3 4" xfId="43137" xr:uid="{00000000-0005-0000-0000-0000C2A70000}"/>
    <cellStyle name="Output 2 9 2 3 4" xfId="43138" xr:uid="{00000000-0005-0000-0000-0000C3A70000}"/>
    <cellStyle name="Output 2 9 2 3 4 2" xfId="43139" xr:uid="{00000000-0005-0000-0000-0000C4A70000}"/>
    <cellStyle name="Output 2 9 2 3 4 2 2" xfId="43140" xr:uid="{00000000-0005-0000-0000-0000C5A70000}"/>
    <cellStyle name="Output 2 9 2 3 4 2 3" xfId="43141" xr:uid="{00000000-0005-0000-0000-0000C6A70000}"/>
    <cellStyle name="Output 2 9 2 3 4 2 4" xfId="43142" xr:uid="{00000000-0005-0000-0000-0000C7A70000}"/>
    <cellStyle name="Output 2 9 2 3 4 2 5" xfId="43143" xr:uid="{00000000-0005-0000-0000-0000C8A70000}"/>
    <cellStyle name="Output 2 9 2 3 4 2 6" xfId="43144" xr:uid="{00000000-0005-0000-0000-0000C9A70000}"/>
    <cellStyle name="Output 2 9 2 3 4 2 7" xfId="43145" xr:uid="{00000000-0005-0000-0000-0000CAA70000}"/>
    <cellStyle name="Output 2 9 2 3 4 3" xfId="43146" xr:uid="{00000000-0005-0000-0000-0000CBA70000}"/>
    <cellStyle name="Output 2 9 2 3 4 4" xfId="43147" xr:uid="{00000000-0005-0000-0000-0000CCA70000}"/>
    <cellStyle name="Output 2 9 2 3 5" xfId="43148" xr:uid="{00000000-0005-0000-0000-0000CDA70000}"/>
    <cellStyle name="Output 2 9 2 3 5 2" xfId="43149" xr:uid="{00000000-0005-0000-0000-0000CEA70000}"/>
    <cellStyle name="Output 2 9 2 3 5 3" xfId="43150" xr:uid="{00000000-0005-0000-0000-0000CFA70000}"/>
    <cellStyle name="Output 2 9 2 3 5 4" xfId="43151" xr:uid="{00000000-0005-0000-0000-0000D0A70000}"/>
    <cellStyle name="Output 2 9 2 3 5 5" xfId="43152" xr:uid="{00000000-0005-0000-0000-0000D1A70000}"/>
    <cellStyle name="Output 2 9 2 3 5 6" xfId="43153" xr:uid="{00000000-0005-0000-0000-0000D2A70000}"/>
    <cellStyle name="Output 2 9 2 3 5 7" xfId="43154" xr:uid="{00000000-0005-0000-0000-0000D3A70000}"/>
    <cellStyle name="Output 2 9 2 3 5 8" xfId="43155" xr:uid="{00000000-0005-0000-0000-0000D4A70000}"/>
    <cellStyle name="Output 2 9 2 3 6" xfId="43156" xr:uid="{00000000-0005-0000-0000-0000D5A70000}"/>
    <cellStyle name="Output 2 9 2 3 6 2" xfId="43157" xr:uid="{00000000-0005-0000-0000-0000D6A70000}"/>
    <cellStyle name="Output 2 9 2 3 6 3" xfId="43158" xr:uid="{00000000-0005-0000-0000-0000D7A70000}"/>
    <cellStyle name="Output 2 9 2 3 6 4" xfId="43159" xr:uid="{00000000-0005-0000-0000-0000D8A70000}"/>
    <cellStyle name="Output 2 9 2 3 6 5" xfId="43160" xr:uid="{00000000-0005-0000-0000-0000D9A70000}"/>
    <cellStyle name="Output 2 9 2 3 6 6" xfId="43161" xr:uid="{00000000-0005-0000-0000-0000DAA70000}"/>
    <cellStyle name="Output 2 9 2 3 6 7" xfId="43162" xr:uid="{00000000-0005-0000-0000-0000DBA70000}"/>
    <cellStyle name="Output 2 9 2 3 7" xfId="43163" xr:uid="{00000000-0005-0000-0000-0000DCA70000}"/>
    <cellStyle name="Output 2 9 2 3 8" xfId="43164" xr:uid="{00000000-0005-0000-0000-0000DDA70000}"/>
    <cellStyle name="Output 2 9 2 3 9" xfId="43165" xr:uid="{00000000-0005-0000-0000-0000DEA70000}"/>
    <cellStyle name="Output 2 9 2 4" xfId="43166" xr:uid="{00000000-0005-0000-0000-0000DFA70000}"/>
    <cellStyle name="Output 2 9 2 4 2" xfId="43167" xr:uid="{00000000-0005-0000-0000-0000E0A70000}"/>
    <cellStyle name="Output 2 9 2 4 2 2" xfId="43168" xr:uid="{00000000-0005-0000-0000-0000E1A70000}"/>
    <cellStyle name="Output 2 9 2 4 2 3" xfId="43169" xr:uid="{00000000-0005-0000-0000-0000E2A70000}"/>
    <cellStyle name="Output 2 9 2 4 2 4" xfId="43170" xr:uid="{00000000-0005-0000-0000-0000E3A70000}"/>
    <cellStyle name="Output 2 9 2 4 2 5" xfId="43171" xr:uid="{00000000-0005-0000-0000-0000E4A70000}"/>
    <cellStyle name="Output 2 9 2 4 2 6" xfId="43172" xr:uid="{00000000-0005-0000-0000-0000E5A70000}"/>
    <cellStyle name="Output 2 9 2 4 2 7" xfId="43173" xr:uid="{00000000-0005-0000-0000-0000E6A70000}"/>
    <cellStyle name="Output 2 9 2 4 3" xfId="43174" xr:uid="{00000000-0005-0000-0000-0000E7A70000}"/>
    <cellStyle name="Output 2 9 2 4 4" xfId="43175" xr:uid="{00000000-0005-0000-0000-0000E8A70000}"/>
    <cellStyle name="Output 2 9 2 4 5" xfId="43176" xr:uid="{00000000-0005-0000-0000-0000E9A70000}"/>
    <cellStyle name="Output 2 9 2 5" xfId="43177" xr:uid="{00000000-0005-0000-0000-0000EAA70000}"/>
    <cellStyle name="Output 2 9 2 5 2" xfId="43178" xr:uid="{00000000-0005-0000-0000-0000EBA70000}"/>
    <cellStyle name="Output 2 9 2 5 2 2" xfId="43179" xr:uid="{00000000-0005-0000-0000-0000ECA70000}"/>
    <cellStyle name="Output 2 9 2 5 2 3" xfId="43180" xr:uid="{00000000-0005-0000-0000-0000EDA70000}"/>
    <cellStyle name="Output 2 9 2 5 2 4" xfId="43181" xr:uid="{00000000-0005-0000-0000-0000EEA70000}"/>
    <cellStyle name="Output 2 9 2 5 2 5" xfId="43182" xr:uid="{00000000-0005-0000-0000-0000EFA70000}"/>
    <cellStyle name="Output 2 9 2 5 2 6" xfId="43183" xr:uid="{00000000-0005-0000-0000-0000F0A70000}"/>
    <cellStyle name="Output 2 9 2 5 2 7" xfId="43184" xr:uid="{00000000-0005-0000-0000-0000F1A70000}"/>
    <cellStyle name="Output 2 9 2 5 3" xfId="43185" xr:uid="{00000000-0005-0000-0000-0000F2A70000}"/>
    <cellStyle name="Output 2 9 2 5 4" xfId="43186" xr:uid="{00000000-0005-0000-0000-0000F3A70000}"/>
    <cellStyle name="Output 2 9 2 5 5" xfId="43187" xr:uid="{00000000-0005-0000-0000-0000F4A70000}"/>
    <cellStyle name="Output 2 9 2 6" xfId="43188" xr:uid="{00000000-0005-0000-0000-0000F5A70000}"/>
    <cellStyle name="Output 2 9 2 6 2" xfId="43189" xr:uid="{00000000-0005-0000-0000-0000F6A70000}"/>
    <cellStyle name="Output 2 9 2 6 2 2" xfId="43190" xr:uid="{00000000-0005-0000-0000-0000F7A70000}"/>
    <cellStyle name="Output 2 9 2 6 2 3" xfId="43191" xr:uid="{00000000-0005-0000-0000-0000F8A70000}"/>
    <cellStyle name="Output 2 9 2 6 2 4" xfId="43192" xr:uid="{00000000-0005-0000-0000-0000F9A70000}"/>
    <cellStyle name="Output 2 9 2 6 2 5" xfId="43193" xr:uid="{00000000-0005-0000-0000-0000FAA70000}"/>
    <cellStyle name="Output 2 9 2 6 2 6" xfId="43194" xr:uid="{00000000-0005-0000-0000-0000FBA70000}"/>
    <cellStyle name="Output 2 9 2 6 2 7" xfId="43195" xr:uid="{00000000-0005-0000-0000-0000FCA70000}"/>
    <cellStyle name="Output 2 9 2 6 3" xfId="43196" xr:uid="{00000000-0005-0000-0000-0000FDA70000}"/>
    <cellStyle name="Output 2 9 2 6 4" xfId="43197" xr:uid="{00000000-0005-0000-0000-0000FEA70000}"/>
    <cellStyle name="Output 2 9 2 6 5" xfId="43198" xr:uid="{00000000-0005-0000-0000-0000FFA70000}"/>
    <cellStyle name="Output 2 9 2 7" xfId="43199" xr:uid="{00000000-0005-0000-0000-000000A80000}"/>
    <cellStyle name="Output 2 9 2 7 2" xfId="43200" xr:uid="{00000000-0005-0000-0000-000001A80000}"/>
    <cellStyle name="Output 2 9 2 7 2 2" xfId="43201" xr:uid="{00000000-0005-0000-0000-000002A80000}"/>
    <cellStyle name="Output 2 9 2 7 2 3" xfId="43202" xr:uid="{00000000-0005-0000-0000-000003A80000}"/>
    <cellStyle name="Output 2 9 2 7 2 4" xfId="43203" xr:uid="{00000000-0005-0000-0000-000004A80000}"/>
    <cellStyle name="Output 2 9 2 7 2 5" xfId="43204" xr:uid="{00000000-0005-0000-0000-000005A80000}"/>
    <cellStyle name="Output 2 9 2 7 2 6" xfId="43205" xr:uid="{00000000-0005-0000-0000-000006A80000}"/>
    <cellStyle name="Output 2 9 2 7 2 7" xfId="43206" xr:uid="{00000000-0005-0000-0000-000007A80000}"/>
    <cellStyle name="Output 2 9 2 7 3" xfId="43207" xr:uid="{00000000-0005-0000-0000-000008A80000}"/>
    <cellStyle name="Output 2 9 2 7 4" xfId="43208" xr:uid="{00000000-0005-0000-0000-000009A80000}"/>
    <cellStyle name="Output 2 9 2 7 5" xfId="43209" xr:uid="{00000000-0005-0000-0000-00000AA80000}"/>
    <cellStyle name="Output 2 9 2 8" xfId="43210" xr:uid="{00000000-0005-0000-0000-00000BA80000}"/>
    <cellStyle name="Output 2 9 2 8 2" xfId="43211" xr:uid="{00000000-0005-0000-0000-00000CA80000}"/>
    <cellStyle name="Output 2 9 2 8 3" xfId="43212" xr:uid="{00000000-0005-0000-0000-00000DA80000}"/>
    <cellStyle name="Output 2 9 2 8 4" xfId="43213" xr:uid="{00000000-0005-0000-0000-00000EA80000}"/>
    <cellStyle name="Output 2 9 2 8 5" xfId="43214" xr:uid="{00000000-0005-0000-0000-00000FA80000}"/>
    <cellStyle name="Output 2 9 2 8 6" xfId="43215" xr:uid="{00000000-0005-0000-0000-000010A80000}"/>
    <cellStyle name="Output 2 9 2 8 7" xfId="43216" xr:uid="{00000000-0005-0000-0000-000011A80000}"/>
    <cellStyle name="Output 2 9 2 8 8" xfId="43217" xr:uid="{00000000-0005-0000-0000-000012A80000}"/>
    <cellStyle name="Output 2 9 2 9" xfId="43218" xr:uid="{00000000-0005-0000-0000-000013A80000}"/>
    <cellStyle name="Output 2 9 2 9 2" xfId="43219" xr:uid="{00000000-0005-0000-0000-000014A80000}"/>
    <cellStyle name="Output 2 9 2 9 3" xfId="43220" xr:uid="{00000000-0005-0000-0000-000015A80000}"/>
    <cellStyle name="Output 2 9 2 9 4" xfId="43221" xr:uid="{00000000-0005-0000-0000-000016A80000}"/>
    <cellStyle name="Output 2 9 2 9 5" xfId="43222" xr:uid="{00000000-0005-0000-0000-000017A80000}"/>
    <cellStyle name="Output 2 9 2 9 6" xfId="43223" xr:uid="{00000000-0005-0000-0000-000018A80000}"/>
    <cellStyle name="Output 2 9 2 9 7" xfId="43224" xr:uid="{00000000-0005-0000-0000-000019A80000}"/>
    <cellStyle name="Output 2 9 3" xfId="43225" xr:uid="{00000000-0005-0000-0000-00001AA80000}"/>
    <cellStyle name="Output 2 9 3 10" xfId="43226" xr:uid="{00000000-0005-0000-0000-00001BA80000}"/>
    <cellStyle name="Output 2 9 3 10 2" xfId="43227" xr:uid="{00000000-0005-0000-0000-00001CA80000}"/>
    <cellStyle name="Output 2 9 3 10 3" xfId="43228" xr:uid="{00000000-0005-0000-0000-00001DA80000}"/>
    <cellStyle name="Output 2 9 3 10 4" xfId="43229" xr:uid="{00000000-0005-0000-0000-00001EA80000}"/>
    <cellStyle name="Output 2 9 3 10 5" xfId="43230" xr:uid="{00000000-0005-0000-0000-00001FA80000}"/>
    <cellStyle name="Output 2 9 3 11" xfId="43231" xr:uid="{00000000-0005-0000-0000-000020A80000}"/>
    <cellStyle name="Output 2 9 3 11 2" xfId="43232" xr:uid="{00000000-0005-0000-0000-000021A80000}"/>
    <cellStyle name="Output 2 9 3 11 3" xfId="43233" xr:uid="{00000000-0005-0000-0000-000022A80000}"/>
    <cellStyle name="Output 2 9 3 11 4" xfId="43234" xr:uid="{00000000-0005-0000-0000-000023A80000}"/>
    <cellStyle name="Output 2 9 3 11 5" xfId="43235" xr:uid="{00000000-0005-0000-0000-000024A80000}"/>
    <cellStyle name="Output 2 9 3 12" xfId="43236" xr:uid="{00000000-0005-0000-0000-000025A80000}"/>
    <cellStyle name="Output 2 9 3 12 2" xfId="43237" xr:uid="{00000000-0005-0000-0000-000026A80000}"/>
    <cellStyle name="Output 2 9 3 12 3" xfId="43238" xr:uid="{00000000-0005-0000-0000-000027A80000}"/>
    <cellStyle name="Output 2 9 3 12 4" xfId="43239" xr:uid="{00000000-0005-0000-0000-000028A80000}"/>
    <cellStyle name="Output 2 9 3 12 5" xfId="43240" xr:uid="{00000000-0005-0000-0000-000029A80000}"/>
    <cellStyle name="Output 2 9 3 13" xfId="43241" xr:uid="{00000000-0005-0000-0000-00002AA80000}"/>
    <cellStyle name="Output 2 9 3 13 2" xfId="43242" xr:uid="{00000000-0005-0000-0000-00002BA80000}"/>
    <cellStyle name="Output 2 9 3 13 3" xfId="43243" xr:uid="{00000000-0005-0000-0000-00002CA80000}"/>
    <cellStyle name="Output 2 9 3 13 4" xfId="43244" xr:uid="{00000000-0005-0000-0000-00002DA80000}"/>
    <cellStyle name="Output 2 9 3 13 5" xfId="43245" xr:uid="{00000000-0005-0000-0000-00002EA80000}"/>
    <cellStyle name="Output 2 9 3 14" xfId="43246" xr:uid="{00000000-0005-0000-0000-00002FA80000}"/>
    <cellStyle name="Output 2 9 3 14 2" xfId="43247" xr:uid="{00000000-0005-0000-0000-000030A80000}"/>
    <cellStyle name="Output 2 9 3 14 3" xfId="43248" xr:uid="{00000000-0005-0000-0000-000031A80000}"/>
    <cellStyle name="Output 2 9 3 14 4" xfId="43249" xr:uid="{00000000-0005-0000-0000-000032A80000}"/>
    <cellStyle name="Output 2 9 3 14 5" xfId="43250" xr:uid="{00000000-0005-0000-0000-000033A80000}"/>
    <cellStyle name="Output 2 9 3 15" xfId="43251" xr:uid="{00000000-0005-0000-0000-000034A80000}"/>
    <cellStyle name="Output 2 9 3 15 2" xfId="43252" xr:uid="{00000000-0005-0000-0000-000035A80000}"/>
    <cellStyle name="Output 2 9 3 15 3" xfId="43253" xr:uid="{00000000-0005-0000-0000-000036A80000}"/>
    <cellStyle name="Output 2 9 3 15 4" xfId="43254" xr:uid="{00000000-0005-0000-0000-000037A80000}"/>
    <cellStyle name="Output 2 9 3 15 5" xfId="43255" xr:uid="{00000000-0005-0000-0000-000038A80000}"/>
    <cellStyle name="Output 2 9 3 16" xfId="43256" xr:uid="{00000000-0005-0000-0000-000039A80000}"/>
    <cellStyle name="Output 2 9 3 16 2" xfId="43257" xr:uid="{00000000-0005-0000-0000-00003AA80000}"/>
    <cellStyle name="Output 2 9 3 16 3" xfId="43258" xr:uid="{00000000-0005-0000-0000-00003BA80000}"/>
    <cellStyle name="Output 2 9 3 16 4" xfId="43259" xr:uid="{00000000-0005-0000-0000-00003CA80000}"/>
    <cellStyle name="Output 2 9 3 16 5" xfId="43260" xr:uid="{00000000-0005-0000-0000-00003DA80000}"/>
    <cellStyle name="Output 2 9 3 17" xfId="43261" xr:uid="{00000000-0005-0000-0000-00003EA80000}"/>
    <cellStyle name="Output 2 9 3 17 2" xfId="43262" xr:uid="{00000000-0005-0000-0000-00003FA80000}"/>
    <cellStyle name="Output 2 9 3 17 3" xfId="43263" xr:uid="{00000000-0005-0000-0000-000040A80000}"/>
    <cellStyle name="Output 2 9 3 17 4" xfId="43264" xr:uid="{00000000-0005-0000-0000-000041A80000}"/>
    <cellStyle name="Output 2 9 3 17 5" xfId="43265" xr:uid="{00000000-0005-0000-0000-000042A80000}"/>
    <cellStyle name="Output 2 9 3 18" xfId="43266" xr:uid="{00000000-0005-0000-0000-000043A80000}"/>
    <cellStyle name="Output 2 9 3 18 2" xfId="43267" xr:uid="{00000000-0005-0000-0000-000044A80000}"/>
    <cellStyle name="Output 2 9 3 18 3" xfId="43268" xr:uid="{00000000-0005-0000-0000-000045A80000}"/>
    <cellStyle name="Output 2 9 3 18 4" xfId="43269" xr:uid="{00000000-0005-0000-0000-000046A80000}"/>
    <cellStyle name="Output 2 9 3 18 5" xfId="43270" xr:uid="{00000000-0005-0000-0000-000047A80000}"/>
    <cellStyle name="Output 2 9 3 19" xfId="43271" xr:uid="{00000000-0005-0000-0000-000048A80000}"/>
    <cellStyle name="Output 2 9 3 2" xfId="43272" xr:uid="{00000000-0005-0000-0000-000049A80000}"/>
    <cellStyle name="Output 2 9 3 2 10" xfId="43273" xr:uid="{00000000-0005-0000-0000-00004AA80000}"/>
    <cellStyle name="Output 2 9 3 2 10 2" xfId="43274" xr:uid="{00000000-0005-0000-0000-00004BA80000}"/>
    <cellStyle name="Output 2 9 3 2 10 3" xfId="43275" xr:uid="{00000000-0005-0000-0000-00004CA80000}"/>
    <cellStyle name="Output 2 9 3 2 10 4" xfId="43276" xr:uid="{00000000-0005-0000-0000-00004DA80000}"/>
    <cellStyle name="Output 2 9 3 2 10 5" xfId="43277" xr:uid="{00000000-0005-0000-0000-00004EA80000}"/>
    <cellStyle name="Output 2 9 3 2 11" xfId="43278" xr:uid="{00000000-0005-0000-0000-00004FA80000}"/>
    <cellStyle name="Output 2 9 3 2 11 2" xfId="43279" xr:uid="{00000000-0005-0000-0000-000050A80000}"/>
    <cellStyle name="Output 2 9 3 2 11 3" xfId="43280" xr:uid="{00000000-0005-0000-0000-000051A80000}"/>
    <cellStyle name="Output 2 9 3 2 11 4" xfId="43281" xr:uid="{00000000-0005-0000-0000-000052A80000}"/>
    <cellStyle name="Output 2 9 3 2 11 5" xfId="43282" xr:uid="{00000000-0005-0000-0000-000053A80000}"/>
    <cellStyle name="Output 2 9 3 2 12" xfId="43283" xr:uid="{00000000-0005-0000-0000-000054A80000}"/>
    <cellStyle name="Output 2 9 3 2 12 2" xfId="43284" xr:uid="{00000000-0005-0000-0000-000055A80000}"/>
    <cellStyle name="Output 2 9 3 2 12 3" xfId="43285" xr:uid="{00000000-0005-0000-0000-000056A80000}"/>
    <cellStyle name="Output 2 9 3 2 12 4" xfId="43286" xr:uid="{00000000-0005-0000-0000-000057A80000}"/>
    <cellStyle name="Output 2 9 3 2 12 5" xfId="43287" xr:uid="{00000000-0005-0000-0000-000058A80000}"/>
    <cellStyle name="Output 2 9 3 2 13" xfId="43288" xr:uid="{00000000-0005-0000-0000-000059A80000}"/>
    <cellStyle name="Output 2 9 3 2 13 2" xfId="43289" xr:uid="{00000000-0005-0000-0000-00005AA80000}"/>
    <cellStyle name="Output 2 9 3 2 13 3" xfId="43290" xr:uid="{00000000-0005-0000-0000-00005BA80000}"/>
    <cellStyle name="Output 2 9 3 2 13 4" xfId="43291" xr:uid="{00000000-0005-0000-0000-00005CA80000}"/>
    <cellStyle name="Output 2 9 3 2 13 5" xfId="43292" xr:uid="{00000000-0005-0000-0000-00005DA80000}"/>
    <cellStyle name="Output 2 9 3 2 14" xfId="43293" xr:uid="{00000000-0005-0000-0000-00005EA80000}"/>
    <cellStyle name="Output 2 9 3 2 14 2" xfId="43294" xr:uid="{00000000-0005-0000-0000-00005FA80000}"/>
    <cellStyle name="Output 2 9 3 2 14 3" xfId="43295" xr:uid="{00000000-0005-0000-0000-000060A80000}"/>
    <cellStyle name="Output 2 9 3 2 14 4" xfId="43296" xr:uid="{00000000-0005-0000-0000-000061A80000}"/>
    <cellStyle name="Output 2 9 3 2 14 5" xfId="43297" xr:uid="{00000000-0005-0000-0000-000062A80000}"/>
    <cellStyle name="Output 2 9 3 2 15" xfId="43298" xr:uid="{00000000-0005-0000-0000-000063A80000}"/>
    <cellStyle name="Output 2 9 3 2 15 2" xfId="43299" xr:uid="{00000000-0005-0000-0000-000064A80000}"/>
    <cellStyle name="Output 2 9 3 2 15 3" xfId="43300" xr:uid="{00000000-0005-0000-0000-000065A80000}"/>
    <cellStyle name="Output 2 9 3 2 15 4" xfId="43301" xr:uid="{00000000-0005-0000-0000-000066A80000}"/>
    <cellStyle name="Output 2 9 3 2 15 5" xfId="43302" xr:uid="{00000000-0005-0000-0000-000067A80000}"/>
    <cellStyle name="Output 2 9 3 2 16" xfId="43303" xr:uid="{00000000-0005-0000-0000-000068A80000}"/>
    <cellStyle name="Output 2 9 3 2 16 2" xfId="43304" xr:uid="{00000000-0005-0000-0000-000069A80000}"/>
    <cellStyle name="Output 2 9 3 2 16 3" xfId="43305" xr:uid="{00000000-0005-0000-0000-00006AA80000}"/>
    <cellStyle name="Output 2 9 3 2 16 4" xfId="43306" xr:uid="{00000000-0005-0000-0000-00006BA80000}"/>
    <cellStyle name="Output 2 9 3 2 16 5" xfId="43307" xr:uid="{00000000-0005-0000-0000-00006CA80000}"/>
    <cellStyle name="Output 2 9 3 2 17" xfId="43308" xr:uid="{00000000-0005-0000-0000-00006DA80000}"/>
    <cellStyle name="Output 2 9 3 2 17 2" xfId="43309" xr:uid="{00000000-0005-0000-0000-00006EA80000}"/>
    <cellStyle name="Output 2 9 3 2 17 3" xfId="43310" xr:uid="{00000000-0005-0000-0000-00006FA80000}"/>
    <cellStyle name="Output 2 9 3 2 17 4" xfId="43311" xr:uid="{00000000-0005-0000-0000-000070A80000}"/>
    <cellStyle name="Output 2 9 3 2 17 5" xfId="43312" xr:uid="{00000000-0005-0000-0000-000071A80000}"/>
    <cellStyle name="Output 2 9 3 2 18" xfId="43313" xr:uid="{00000000-0005-0000-0000-000072A80000}"/>
    <cellStyle name="Output 2 9 3 2 18 2" xfId="43314" xr:uid="{00000000-0005-0000-0000-000073A80000}"/>
    <cellStyle name="Output 2 9 3 2 18 3" xfId="43315" xr:uid="{00000000-0005-0000-0000-000074A80000}"/>
    <cellStyle name="Output 2 9 3 2 18 4" xfId="43316" xr:uid="{00000000-0005-0000-0000-000075A80000}"/>
    <cellStyle name="Output 2 9 3 2 18 5" xfId="43317" xr:uid="{00000000-0005-0000-0000-000076A80000}"/>
    <cellStyle name="Output 2 9 3 2 19" xfId="43318" xr:uid="{00000000-0005-0000-0000-000077A80000}"/>
    <cellStyle name="Output 2 9 3 2 2" xfId="43319" xr:uid="{00000000-0005-0000-0000-000078A80000}"/>
    <cellStyle name="Output 2 9 3 2 2 2" xfId="43320" xr:uid="{00000000-0005-0000-0000-000079A80000}"/>
    <cellStyle name="Output 2 9 3 2 2 2 2" xfId="43321" xr:uid="{00000000-0005-0000-0000-00007AA80000}"/>
    <cellStyle name="Output 2 9 3 2 2 2 3" xfId="43322" xr:uid="{00000000-0005-0000-0000-00007BA80000}"/>
    <cellStyle name="Output 2 9 3 2 2 2 4" xfId="43323" xr:uid="{00000000-0005-0000-0000-00007CA80000}"/>
    <cellStyle name="Output 2 9 3 2 2 2 5" xfId="43324" xr:uid="{00000000-0005-0000-0000-00007DA80000}"/>
    <cellStyle name="Output 2 9 3 2 2 2 6" xfId="43325" xr:uid="{00000000-0005-0000-0000-00007EA80000}"/>
    <cellStyle name="Output 2 9 3 2 2 2 7" xfId="43326" xr:uid="{00000000-0005-0000-0000-00007FA80000}"/>
    <cellStyle name="Output 2 9 3 2 2 3" xfId="43327" xr:uid="{00000000-0005-0000-0000-000080A80000}"/>
    <cellStyle name="Output 2 9 3 2 2 4" xfId="43328" xr:uid="{00000000-0005-0000-0000-000081A80000}"/>
    <cellStyle name="Output 2 9 3 2 2 5" xfId="43329" xr:uid="{00000000-0005-0000-0000-000082A80000}"/>
    <cellStyle name="Output 2 9 3 2 3" xfId="43330" xr:uid="{00000000-0005-0000-0000-000083A80000}"/>
    <cellStyle name="Output 2 9 3 2 3 2" xfId="43331" xr:uid="{00000000-0005-0000-0000-000084A80000}"/>
    <cellStyle name="Output 2 9 3 2 3 2 2" xfId="43332" xr:uid="{00000000-0005-0000-0000-000085A80000}"/>
    <cellStyle name="Output 2 9 3 2 3 2 3" xfId="43333" xr:uid="{00000000-0005-0000-0000-000086A80000}"/>
    <cellStyle name="Output 2 9 3 2 3 2 4" xfId="43334" xr:uid="{00000000-0005-0000-0000-000087A80000}"/>
    <cellStyle name="Output 2 9 3 2 3 2 5" xfId="43335" xr:uid="{00000000-0005-0000-0000-000088A80000}"/>
    <cellStyle name="Output 2 9 3 2 3 2 6" xfId="43336" xr:uid="{00000000-0005-0000-0000-000089A80000}"/>
    <cellStyle name="Output 2 9 3 2 3 2 7" xfId="43337" xr:uid="{00000000-0005-0000-0000-00008AA80000}"/>
    <cellStyle name="Output 2 9 3 2 3 3" xfId="43338" xr:uid="{00000000-0005-0000-0000-00008BA80000}"/>
    <cellStyle name="Output 2 9 3 2 3 4" xfId="43339" xr:uid="{00000000-0005-0000-0000-00008CA80000}"/>
    <cellStyle name="Output 2 9 3 2 3 5" xfId="43340" xr:uid="{00000000-0005-0000-0000-00008DA80000}"/>
    <cellStyle name="Output 2 9 3 2 4" xfId="43341" xr:uid="{00000000-0005-0000-0000-00008EA80000}"/>
    <cellStyle name="Output 2 9 3 2 4 2" xfId="43342" xr:uid="{00000000-0005-0000-0000-00008FA80000}"/>
    <cellStyle name="Output 2 9 3 2 4 2 2" xfId="43343" xr:uid="{00000000-0005-0000-0000-000090A80000}"/>
    <cellStyle name="Output 2 9 3 2 4 2 3" xfId="43344" xr:uid="{00000000-0005-0000-0000-000091A80000}"/>
    <cellStyle name="Output 2 9 3 2 4 2 4" xfId="43345" xr:uid="{00000000-0005-0000-0000-000092A80000}"/>
    <cellStyle name="Output 2 9 3 2 4 2 5" xfId="43346" xr:uid="{00000000-0005-0000-0000-000093A80000}"/>
    <cellStyle name="Output 2 9 3 2 4 2 6" xfId="43347" xr:uid="{00000000-0005-0000-0000-000094A80000}"/>
    <cellStyle name="Output 2 9 3 2 4 2 7" xfId="43348" xr:uid="{00000000-0005-0000-0000-000095A80000}"/>
    <cellStyle name="Output 2 9 3 2 4 3" xfId="43349" xr:uid="{00000000-0005-0000-0000-000096A80000}"/>
    <cellStyle name="Output 2 9 3 2 4 4" xfId="43350" xr:uid="{00000000-0005-0000-0000-000097A80000}"/>
    <cellStyle name="Output 2 9 3 2 4 5" xfId="43351" xr:uid="{00000000-0005-0000-0000-000098A80000}"/>
    <cellStyle name="Output 2 9 3 2 5" xfId="43352" xr:uid="{00000000-0005-0000-0000-000099A80000}"/>
    <cellStyle name="Output 2 9 3 2 5 2" xfId="43353" xr:uid="{00000000-0005-0000-0000-00009AA80000}"/>
    <cellStyle name="Output 2 9 3 2 5 3" xfId="43354" xr:uid="{00000000-0005-0000-0000-00009BA80000}"/>
    <cellStyle name="Output 2 9 3 2 5 4" xfId="43355" xr:uid="{00000000-0005-0000-0000-00009CA80000}"/>
    <cellStyle name="Output 2 9 3 2 5 5" xfId="43356" xr:uid="{00000000-0005-0000-0000-00009DA80000}"/>
    <cellStyle name="Output 2 9 3 2 5 6" xfId="43357" xr:uid="{00000000-0005-0000-0000-00009EA80000}"/>
    <cellStyle name="Output 2 9 3 2 5 7" xfId="43358" xr:uid="{00000000-0005-0000-0000-00009FA80000}"/>
    <cellStyle name="Output 2 9 3 2 5 8" xfId="43359" xr:uid="{00000000-0005-0000-0000-0000A0A80000}"/>
    <cellStyle name="Output 2 9 3 2 6" xfId="43360" xr:uid="{00000000-0005-0000-0000-0000A1A80000}"/>
    <cellStyle name="Output 2 9 3 2 6 2" xfId="43361" xr:uid="{00000000-0005-0000-0000-0000A2A80000}"/>
    <cellStyle name="Output 2 9 3 2 6 3" xfId="43362" xr:uid="{00000000-0005-0000-0000-0000A3A80000}"/>
    <cellStyle name="Output 2 9 3 2 6 4" xfId="43363" xr:uid="{00000000-0005-0000-0000-0000A4A80000}"/>
    <cellStyle name="Output 2 9 3 2 6 5" xfId="43364" xr:uid="{00000000-0005-0000-0000-0000A5A80000}"/>
    <cellStyle name="Output 2 9 3 2 6 6" xfId="43365" xr:uid="{00000000-0005-0000-0000-0000A6A80000}"/>
    <cellStyle name="Output 2 9 3 2 6 7" xfId="43366" xr:uid="{00000000-0005-0000-0000-0000A7A80000}"/>
    <cellStyle name="Output 2 9 3 2 7" xfId="43367" xr:uid="{00000000-0005-0000-0000-0000A8A80000}"/>
    <cellStyle name="Output 2 9 3 2 7 2" xfId="43368" xr:uid="{00000000-0005-0000-0000-0000A9A80000}"/>
    <cellStyle name="Output 2 9 3 2 7 3" xfId="43369" xr:uid="{00000000-0005-0000-0000-0000AAA80000}"/>
    <cellStyle name="Output 2 9 3 2 7 4" xfId="43370" xr:uid="{00000000-0005-0000-0000-0000ABA80000}"/>
    <cellStyle name="Output 2 9 3 2 7 5" xfId="43371" xr:uid="{00000000-0005-0000-0000-0000ACA80000}"/>
    <cellStyle name="Output 2 9 3 2 8" xfId="43372" xr:uid="{00000000-0005-0000-0000-0000ADA80000}"/>
    <cellStyle name="Output 2 9 3 2 8 2" xfId="43373" xr:uid="{00000000-0005-0000-0000-0000AEA80000}"/>
    <cellStyle name="Output 2 9 3 2 8 3" xfId="43374" xr:uid="{00000000-0005-0000-0000-0000AFA80000}"/>
    <cellStyle name="Output 2 9 3 2 8 4" xfId="43375" xr:uid="{00000000-0005-0000-0000-0000B0A80000}"/>
    <cellStyle name="Output 2 9 3 2 8 5" xfId="43376" xr:uid="{00000000-0005-0000-0000-0000B1A80000}"/>
    <cellStyle name="Output 2 9 3 2 9" xfId="43377" xr:uid="{00000000-0005-0000-0000-0000B2A80000}"/>
    <cellStyle name="Output 2 9 3 2 9 2" xfId="43378" xr:uid="{00000000-0005-0000-0000-0000B3A80000}"/>
    <cellStyle name="Output 2 9 3 2 9 3" xfId="43379" xr:uid="{00000000-0005-0000-0000-0000B4A80000}"/>
    <cellStyle name="Output 2 9 3 2 9 4" xfId="43380" xr:uid="{00000000-0005-0000-0000-0000B5A80000}"/>
    <cellStyle name="Output 2 9 3 2 9 5" xfId="43381" xr:uid="{00000000-0005-0000-0000-0000B6A80000}"/>
    <cellStyle name="Output 2 9 3 3" xfId="43382" xr:uid="{00000000-0005-0000-0000-0000B7A80000}"/>
    <cellStyle name="Output 2 9 3 3 10" xfId="43383" xr:uid="{00000000-0005-0000-0000-0000B8A80000}"/>
    <cellStyle name="Output 2 9 3 3 2" xfId="43384" xr:uid="{00000000-0005-0000-0000-0000B9A80000}"/>
    <cellStyle name="Output 2 9 3 3 2 2" xfId="43385" xr:uid="{00000000-0005-0000-0000-0000BAA80000}"/>
    <cellStyle name="Output 2 9 3 3 2 2 2" xfId="43386" xr:uid="{00000000-0005-0000-0000-0000BBA80000}"/>
    <cellStyle name="Output 2 9 3 3 2 2 3" xfId="43387" xr:uid="{00000000-0005-0000-0000-0000BCA80000}"/>
    <cellStyle name="Output 2 9 3 3 2 2 4" xfId="43388" xr:uid="{00000000-0005-0000-0000-0000BDA80000}"/>
    <cellStyle name="Output 2 9 3 3 2 2 5" xfId="43389" xr:uid="{00000000-0005-0000-0000-0000BEA80000}"/>
    <cellStyle name="Output 2 9 3 3 2 2 6" xfId="43390" xr:uid="{00000000-0005-0000-0000-0000BFA80000}"/>
    <cellStyle name="Output 2 9 3 3 2 2 7" xfId="43391" xr:uid="{00000000-0005-0000-0000-0000C0A80000}"/>
    <cellStyle name="Output 2 9 3 3 2 3" xfId="43392" xr:uid="{00000000-0005-0000-0000-0000C1A80000}"/>
    <cellStyle name="Output 2 9 3 3 2 4" xfId="43393" xr:uid="{00000000-0005-0000-0000-0000C2A80000}"/>
    <cellStyle name="Output 2 9 3 3 3" xfId="43394" xr:uid="{00000000-0005-0000-0000-0000C3A80000}"/>
    <cellStyle name="Output 2 9 3 3 3 2" xfId="43395" xr:uid="{00000000-0005-0000-0000-0000C4A80000}"/>
    <cellStyle name="Output 2 9 3 3 3 2 2" xfId="43396" xr:uid="{00000000-0005-0000-0000-0000C5A80000}"/>
    <cellStyle name="Output 2 9 3 3 3 2 3" xfId="43397" xr:uid="{00000000-0005-0000-0000-0000C6A80000}"/>
    <cellStyle name="Output 2 9 3 3 3 2 4" xfId="43398" xr:uid="{00000000-0005-0000-0000-0000C7A80000}"/>
    <cellStyle name="Output 2 9 3 3 3 2 5" xfId="43399" xr:uid="{00000000-0005-0000-0000-0000C8A80000}"/>
    <cellStyle name="Output 2 9 3 3 3 2 6" xfId="43400" xr:uid="{00000000-0005-0000-0000-0000C9A80000}"/>
    <cellStyle name="Output 2 9 3 3 3 2 7" xfId="43401" xr:uid="{00000000-0005-0000-0000-0000CAA80000}"/>
    <cellStyle name="Output 2 9 3 3 3 3" xfId="43402" xr:uid="{00000000-0005-0000-0000-0000CBA80000}"/>
    <cellStyle name="Output 2 9 3 3 3 4" xfId="43403" xr:uid="{00000000-0005-0000-0000-0000CCA80000}"/>
    <cellStyle name="Output 2 9 3 3 4" xfId="43404" xr:uid="{00000000-0005-0000-0000-0000CDA80000}"/>
    <cellStyle name="Output 2 9 3 3 4 2" xfId="43405" xr:uid="{00000000-0005-0000-0000-0000CEA80000}"/>
    <cellStyle name="Output 2 9 3 3 4 2 2" xfId="43406" xr:uid="{00000000-0005-0000-0000-0000CFA80000}"/>
    <cellStyle name="Output 2 9 3 3 4 2 3" xfId="43407" xr:uid="{00000000-0005-0000-0000-0000D0A80000}"/>
    <cellStyle name="Output 2 9 3 3 4 2 4" xfId="43408" xr:uid="{00000000-0005-0000-0000-0000D1A80000}"/>
    <cellStyle name="Output 2 9 3 3 4 2 5" xfId="43409" xr:uid="{00000000-0005-0000-0000-0000D2A80000}"/>
    <cellStyle name="Output 2 9 3 3 4 2 6" xfId="43410" xr:uid="{00000000-0005-0000-0000-0000D3A80000}"/>
    <cellStyle name="Output 2 9 3 3 4 2 7" xfId="43411" xr:uid="{00000000-0005-0000-0000-0000D4A80000}"/>
    <cellStyle name="Output 2 9 3 3 4 3" xfId="43412" xr:uid="{00000000-0005-0000-0000-0000D5A80000}"/>
    <cellStyle name="Output 2 9 3 3 4 4" xfId="43413" xr:uid="{00000000-0005-0000-0000-0000D6A80000}"/>
    <cellStyle name="Output 2 9 3 3 5" xfId="43414" xr:uid="{00000000-0005-0000-0000-0000D7A80000}"/>
    <cellStyle name="Output 2 9 3 3 5 2" xfId="43415" xr:uid="{00000000-0005-0000-0000-0000D8A80000}"/>
    <cellStyle name="Output 2 9 3 3 5 3" xfId="43416" xr:uid="{00000000-0005-0000-0000-0000D9A80000}"/>
    <cellStyle name="Output 2 9 3 3 5 4" xfId="43417" xr:uid="{00000000-0005-0000-0000-0000DAA80000}"/>
    <cellStyle name="Output 2 9 3 3 5 5" xfId="43418" xr:uid="{00000000-0005-0000-0000-0000DBA80000}"/>
    <cellStyle name="Output 2 9 3 3 5 6" xfId="43419" xr:uid="{00000000-0005-0000-0000-0000DCA80000}"/>
    <cellStyle name="Output 2 9 3 3 5 7" xfId="43420" xr:uid="{00000000-0005-0000-0000-0000DDA80000}"/>
    <cellStyle name="Output 2 9 3 3 5 8" xfId="43421" xr:uid="{00000000-0005-0000-0000-0000DEA80000}"/>
    <cellStyle name="Output 2 9 3 3 6" xfId="43422" xr:uid="{00000000-0005-0000-0000-0000DFA80000}"/>
    <cellStyle name="Output 2 9 3 3 6 2" xfId="43423" xr:uid="{00000000-0005-0000-0000-0000E0A80000}"/>
    <cellStyle name="Output 2 9 3 3 6 3" xfId="43424" xr:uid="{00000000-0005-0000-0000-0000E1A80000}"/>
    <cellStyle name="Output 2 9 3 3 6 4" xfId="43425" xr:uid="{00000000-0005-0000-0000-0000E2A80000}"/>
    <cellStyle name="Output 2 9 3 3 6 5" xfId="43426" xr:uid="{00000000-0005-0000-0000-0000E3A80000}"/>
    <cellStyle name="Output 2 9 3 3 6 6" xfId="43427" xr:uid="{00000000-0005-0000-0000-0000E4A80000}"/>
    <cellStyle name="Output 2 9 3 3 6 7" xfId="43428" xr:uid="{00000000-0005-0000-0000-0000E5A80000}"/>
    <cellStyle name="Output 2 9 3 3 7" xfId="43429" xr:uid="{00000000-0005-0000-0000-0000E6A80000}"/>
    <cellStyle name="Output 2 9 3 3 8" xfId="43430" xr:uid="{00000000-0005-0000-0000-0000E7A80000}"/>
    <cellStyle name="Output 2 9 3 3 9" xfId="43431" xr:uid="{00000000-0005-0000-0000-0000E8A80000}"/>
    <cellStyle name="Output 2 9 3 4" xfId="43432" xr:uid="{00000000-0005-0000-0000-0000E9A80000}"/>
    <cellStyle name="Output 2 9 3 4 2" xfId="43433" xr:uid="{00000000-0005-0000-0000-0000EAA80000}"/>
    <cellStyle name="Output 2 9 3 4 2 2" xfId="43434" xr:uid="{00000000-0005-0000-0000-0000EBA80000}"/>
    <cellStyle name="Output 2 9 3 4 2 3" xfId="43435" xr:uid="{00000000-0005-0000-0000-0000ECA80000}"/>
    <cellStyle name="Output 2 9 3 4 2 4" xfId="43436" xr:uid="{00000000-0005-0000-0000-0000EDA80000}"/>
    <cellStyle name="Output 2 9 3 4 2 5" xfId="43437" xr:uid="{00000000-0005-0000-0000-0000EEA80000}"/>
    <cellStyle name="Output 2 9 3 4 2 6" xfId="43438" xr:uid="{00000000-0005-0000-0000-0000EFA80000}"/>
    <cellStyle name="Output 2 9 3 4 2 7" xfId="43439" xr:uid="{00000000-0005-0000-0000-0000F0A80000}"/>
    <cellStyle name="Output 2 9 3 4 3" xfId="43440" xr:uid="{00000000-0005-0000-0000-0000F1A80000}"/>
    <cellStyle name="Output 2 9 3 4 4" xfId="43441" xr:uid="{00000000-0005-0000-0000-0000F2A80000}"/>
    <cellStyle name="Output 2 9 3 4 5" xfId="43442" xr:uid="{00000000-0005-0000-0000-0000F3A80000}"/>
    <cellStyle name="Output 2 9 3 5" xfId="43443" xr:uid="{00000000-0005-0000-0000-0000F4A80000}"/>
    <cellStyle name="Output 2 9 3 5 2" xfId="43444" xr:uid="{00000000-0005-0000-0000-0000F5A80000}"/>
    <cellStyle name="Output 2 9 3 5 2 2" xfId="43445" xr:uid="{00000000-0005-0000-0000-0000F6A80000}"/>
    <cellStyle name="Output 2 9 3 5 2 3" xfId="43446" xr:uid="{00000000-0005-0000-0000-0000F7A80000}"/>
    <cellStyle name="Output 2 9 3 5 2 4" xfId="43447" xr:uid="{00000000-0005-0000-0000-0000F8A80000}"/>
    <cellStyle name="Output 2 9 3 5 2 5" xfId="43448" xr:uid="{00000000-0005-0000-0000-0000F9A80000}"/>
    <cellStyle name="Output 2 9 3 5 2 6" xfId="43449" xr:uid="{00000000-0005-0000-0000-0000FAA80000}"/>
    <cellStyle name="Output 2 9 3 5 2 7" xfId="43450" xr:uid="{00000000-0005-0000-0000-0000FBA80000}"/>
    <cellStyle name="Output 2 9 3 5 3" xfId="43451" xr:uid="{00000000-0005-0000-0000-0000FCA80000}"/>
    <cellStyle name="Output 2 9 3 5 4" xfId="43452" xr:uid="{00000000-0005-0000-0000-0000FDA80000}"/>
    <cellStyle name="Output 2 9 3 5 5" xfId="43453" xr:uid="{00000000-0005-0000-0000-0000FEA80000}"/>
    <cellStyle name="Output 2 9 3 6" xfId="43454" xr:uid="{00000000-0005-0000-0000-0000FFA80000}"/>
    <cellStyle name="Output 2 9 3 6 2" xfId="43455" xr:uid="{00000000-0005-0000-0000-000000A90000}"/>
    <cellStyle name="Output 2 9 3 6 2 2" xfId="43456" xr:uid="{00000000-0005-0000-0000-000001A90000}"/>
    <cellStyle name="Output 2 9 3 6 2 3" xfId="43457" xr:uid="{00000000-0005-0000-0000-000002A90000}"/>
    <cellStyle name="Output 2 9 3 6 2 4" xfId="43458" xr:uid="{00000000-0005-0000-0000-000003A90000}"/>
    <cellStyle name="Output 2 9 3 6 2 5" xfId="43459" xr:uid="{00000000-0005-0000-0000-000004A90000}"/>
    <cellStyle name="Output 2 9 3 6 2 6" xfId="43460" xr:uid="{00000000-0005-0000-0000-000005A90000}"/>
    <cellStyle name="Output 2 9 3 6 2 7" xfId="43461" xr:uid="{00000000-0005-0000-0000-000006A90000}"/>
    <cellStyle name="Output 2 9 3 6 3" xfId="43462" xr:uid="{00000000-0005-0000-0000-000007A90000}"/>
    <cellStyle name="Output 2 9 3 6 4" xfId="43463" xr:uid="{00000000-0005-0000-0000-000008A90000}"/>
    <cellStyle name="Output 2 9 3 6 5" xfId="43464" xr:uid="{00000000-0005-0000-0000-000009A90000}"/>
    <cellStyle name="Output 2 9 3 7" xfId="43465" xr:uid="{00000000-0005-0000-0000-00000AA90000}"/>
    <cellStyle name="Output 2 9 3 7 2" xfId="43466" xr:uid="{00000000-0005-0000-0000-00000BA90000}"/>
    <cellStyle name="Output 2 9 3 7 2 2" xfId="43467" xr:uid="{00000000-0005-0000-0000-00000CA90000}"/>
    <cellStyle name="Output 2 9 3 7 2 3" xfId="43468" xr:uid="{00000000-0005-0000-0000-00000DA90000}"/>
    <cellStyle name="Output 2 9 3 7 2 4" xfId="43469" xr:uid="{00000000-0005-0000-0000-00000EA90000}"/>
    <cellStyle name="Output 2 9 3 7 2 5" xfId="43470" xr:uid="{00000000-0005-0000-0000-00000FA90000}"/>
    <cellStyle name="Output 2 9 3 7 2 6" xfId="43471" xr:uid="{00000000-0005-0000-0000-000010A90000}"/>
    <cellStyle name="Output 2 9 3 7 2 7" xfId="43472" xr:uid="{00000000-0005-0000-0000-000011A90000}"/>
    <cellStyle name="Output 2 9 3 7 3" xfId="43473" xr:uid="{00000000-0005-0000-0000-000012A90000}"/>
    <cellStyle name="Output 2 9 3 7 4" xfId="43474" xr:uid="{00000000-0005-0000-0000-000013A90000}"/>
    <cellStyle name="Output 2 9 3 7 5" xfId="43475" xr:uid="{00000000-0005-0000-0000-000014A90000}"/>
    <cellStyle name="Output 2 9 3 8" xfId="43476" xr:uid="{00000000-0005-0000-0000-000015A90000}"/>
    <cellStyle name="Output 2 9 3 8 2" xfId="43477" xr:uid="{00000000-0005-0000-0000-000016A90000}"/>
    <cellStyle name="Output 2 9 3 8 3" xfId="43478" xr:uid="{00000000-0005-0000-0000-000017A90000}"/>
    <cellStyle name="Output 2 9 3 8 4" xfId="43479" xr:uid="{00000000-0005-0000-0000-000018A90000}"/>
    <cellStyle name="Output 2 9 3 8 5" xfId="43480" xr:uid="{00000000-0005-0000-0000-000019A90000}"/>
    <cellStyle name="Output 2 9 3 8 6" xfId="43481" xr:uid="{00000000-0005-0000-0000-00001AA90000}"/>
    <cellStyle name="Output 2 9 3 8 7" xfId="43482" xr:uid="{00000000-0005-0000-0000-00001BA90000}"/>
    <cellStyle name="Output 2 9 3 8 8" xfId="43483" xr:uid="{00000000-0005-0000-0000-00001CA90000}"/>
    <cellStyle name="Output 2 9 3 9" xfId="43484" xr:uid="{00000000-0005-0000-0000-00001DA90000}"/>
    <cellStyle name="Output 2 9 3 9 2" xfId="43485" xr:uid="{00000000-0005-0000-0000-00001EA90000}"/>
    <cellStyle name="Output 2 9 3 9 3" xfId="43486" xr:uid="{00000000-0005-0000-0000-00001FA90000}"/>
    <cellStyle name="Output 2 9 3 9 4" xfId="43487" xr:uid="{00000000-0005-0000-0000-000020A90000}"/>
    <cellStyle name="Output 2 9 3 9 5" xfId="43488" xr:uid="{00000000-0005-0000-0000-000021A90000}"/>
    <cellStyle name="Output 2 9 3 9 6" xfId="43489" xr:uid="{00000000-0005-0000-0000-000022A90000}"/>
    <cellStyle name="Output 2 9 3 9 7" xfId="43490" xr:uid="{00000000-0005-0000-0000-000023A90000}"/>
    <cellStyle name="Output 2 9 4" xfId="43491" xr:uid="{00000000-0005-0000-0000-000024A90000}"/>
    <cellStyle name="Output 2 9 4 10" xfId="43492" xr:uid="{00000000-0005-0000-0000-000025A90000}"/>
    <cellStyle name="Output 2 9 4 10 2" xfId="43493" xr:uid="{00000000-0005-0000-0000-000026A90000}"/>
    <cellStyle name="Output 2 9 4 10 3" xfId="43494" xr:uid="{00000000-0005-0000-0000-000027A90000}"/>
    <cellStyle name="Output 2 9 4 10 4" xfId="43495" xr:uid="{00000000-0005-0000-0000-000028A90000}"/>
    <cellStyle name="Output 2 9 4 10 5" xfId="43496" xr:uid="{00000000-0005-0000-0000-000029A90000}"/>
    <cellStyle name="Output 2 9 4 11" xfId="43497" xr:uid="{00000000-0005-0000-0000-00002AA90000}"/>
    <cellStyle name="Output 2 9 4 11 2" xfId="43498" xr:uid="{00000000-0005-0000-0000-00002BA90000}"/>
    <cellStyle name="Output 2 9 4 11 3" xfId="43499" xr:uid="{00000000-0005-0000-0000-00002CA90000}"/>
    <cellStyle name="Output 2 9 4 11 4" xfId="43500" xr:uid="{00000000-0005-0000-0000-00002DA90000}"/>
    <cellStyle name="Output 2 9 4 11 5" xfId="43501" xr:uid="{00000000-0005-0000-0000-00002EA90000}"/>
    <cellStyle name="Output 2 9 4 12" xfId="43502" xr:uid="{00000000-0005-0000-0000-00002FA90000}"/>
    <cellStyle name="Output 2 9 4 12 2" xfId="43503" xr:uid="{00000000-0005-0000-0000-000030A90000}"/>
    <cellStyle name="Output 2 9 4 12 3" xfId="43504" xr:uid="{00000000-0005-0000-0000-000031A90000}"/>
    <cellStyle name="Output 2 9 4 12 4" xfId="43505" xr:uid="{00000000-0005-0000-0000-000032A90000}"/>
    <cellStyle name="Output 2 9 4 12 5" xfId="43506" xr:uid="{00000000-0005-0000-0000-000033A90000}"/>
    <cellStyle name="Output 2 9 4 13" xfId="43507" xr:uid="{00000000-0005-0000-0000-000034A90000}"/>
    <cellStyle name="Output 2 9 4 13 2" xfId="43508" xr:uid="{00000000-0005-0000-0000-000035A90000}"/>
    <cellStyle name="Output 2 9 4 13 3" xfId="43509" xr:uid="{00000000-0005-0000-0000-000036A90000}"/>
    <cellStyle name="Output 2 9 4 13 4" xfId="43510" xr:uid="{00000000-0005-0000-0000-000037A90000}"/>
    <cellStyle name="Output 2 9 4 13 5" xfId="43511" xr:uid="{00000000-0005-0000-0000-000038A90000}"/>
    <cellStyle name="Output 2 9 4 14" xfId="43512" xr:uid="{00000000-0005-0000-0000-000039A90000}"/>
    <cellStyle name="Output 2 9 4 14 2" xfId="43513" xr:uid="{00000000-0005-0000-0000-00003AA90000}"/>
    <cellStyle name="Output 2 9 4 14 3" xfId="43514" xr:uid="{00000000-0005-0000-0000-00003BA90000}"/>
    <cellStyle name="Output 2 9 4 14 4" xfId="43515" xr:uid="{00000000-0005-0000-0000-00003CA90000}"/>
    <cellStyle name="Output 2 9 4 14 5" xfId="43516" xr:uid="{00000000-0005-0000-0000-00003DA90000}"/>
    <cellStyle name="Output 2 9 4 15" xfId="43517" xr:uid="{00000000-0005-0000-0000-00003EA90000}"/>
    <cellStyle name="Output 2 9 4 15 2" xfId="43518" xr:uid="{00000000-0005-0000-0000-00003FA90000}"/>
    <cellStyle name="Output 2 9 4 15 3" xfId="43519" xr:uid="{00000000-0005-0000-0000-000040A90000}"/>
    <cellStyle name="Output 2 9 4 15 4" xfId="43520" xr:uid="{00000000-0005-0000-0000-000041A90000}"/>
    <cellStyle name="Output 2 9 4 15 5" xfId="43521" xr:uid="{00000000-0005-0000-0000-000042A90000}"/>
    <cellStyle name="Output 2 9 4 16" xfId="43522" xr:uid="{00000000-0005-0000-0000-000043A90000}"/>
    <cellStyle name="Output 2 9 4 16 2" xfId="43523" xr:uid="{00000000-0005-0000-0000-000044A90000}"/>
    <cellStyle name="Output 2 9 4 16 3" xfId="43524" xr:uid="{00000000-0005-0000-0000-000045A90000}"/>
    <cellStyle name="Output 2 9 4 16 4" xfId="43525" xr:uid="{00000000-0005-0000-0000-000046A90000}"/>
    <cellStyle name="Output 2 9 4 16 5" xfId="43526" xr:uid="{00000000-0005-0000-0000-000047A90000}"/>
    <cellStyle name="Output 2 9 4 17" xfId="43527" xr:uid="{00000000-0005-0000-0000-000048A90000}"/>
    <cellStyle name="Output 2 9 4 17 2" xfId="43528" xr:uid="{00000000-0005-0000-0000-000049A90000}"/>
    <cellStyle name="Output 2 9 4 17 3" xfId="43529" xr:uid="{00000000-0005-0000-0000-00004AA90000}"/>
    <cellStyle name="Output 2 9 4 17 4" xfId="43530" xr:uid="{00000000-0005-0000-0000-00004BA90000}"/>
    <cellStyle name="Output 2 9 4 17 5" xfId="43531" xr:uid="{00000000-0005-0000-0000-00004CA90000}"/>
    <cellStyle name="Output 2 9 4 18" xfId="43532" xr:uid="{00000000-0005-0000-0000-00004DA90000}"/>
    <cellStyle name="Output 2 9 4 18 2" xfId="43533" xr:uid="{00000000-0005-0000-0000-00004EA90000}"/>
    <cellStyle name="Output 2 9 4 18 3" xfId="43534" xr:uid="{00000000-0005-0000-0000-00004FA90000}"/>
    <cellStyle name="Output 2 9 4 18 4" xfId="43535" xr:uid="{00000000-0005-0000-0000-000050A90000}"/>
    <cellStyle name="Output 2 9 4 18 5" xfId="43536" xr:uid="{00000000-0005-0000-0000-000051A90000}"/>
    <cellStyle name="Output 2 9 4 19" xfId="43537" xr:uid="{00000000-0005-0000-0000-000052A90000}"/>
    <cellStyle name="Output 2 9 4 2" xfId="43538" xr:uid="{00000000-0005-0000-0000-000053A90000}"/>
    <cellStyle name="Output 2 9 4 2 2" xfId="43539" xr:uid="{00000000-0005-0000-0000-000054A90000}"/>
    <cellStyle name="Output 2 9 4 2 2 2" xfId="43540" xr:uid="{00000000-0005-0000-0000-000055A90000}"/>
    <cellStyle name="Output 2 9 4 2 2 3" xfId="43541" xr:uid="{00000000-0005-0000-0000-000056A90000}"/>
    <cellStyle name="Output 2 9 4 2 2 4" xfId="43542" xr:uid="{00000000-0005-0000-0000-000057A90000}"/>
    <cellStyle name="Output 2 9 4 2 2 5" xfId="43543" xr:uid="{00000000-0005-0000-0000-000058A90000}"/>
    <cellStyle name="Output 2 9 4 2 2 6" xfId="43544" xr:uid="{00000000-0005-0000-0000-000059A90000}"/>
    <cellStyle name="Output 2 9 4 2 2 7" xfId="43545" xr:uid="{00000000-0005-0000-0000-00005AA90000}"/>
    <cellStyle name="Output 2 9 4 2 3" xfId="43546" xr:uid="{00000000-0005-0000-0000-00005BA90000}"/>
    <cellStyle name="Output 2 9 4 2 4" xfId="43547" xr:uid="{00000000-0005-0000-0000-00005CA90000}"/>
    <cellStyle name="Output 2 9 4 2 5" xfId="43548" xr:uid="{00000000-0005-0000-0000-00005DA90000}"/>
    <cellStyle name="Output 2 9 4 3" xfId="43549" xr:uid="{00000000-0005-0000-0000-00005EA90000}"/>
    <cellStyle name="Output 2 9 4 3 2" xfId="43550" xr:uid="{00000000-0005-0000-0000-00005FA90000}"/>
    <cellStyle name="Output 2 9 4 3 2 2" xfId="43551" xr:uid="{00000000-0005-0000-0000-000060A90000}"/>
    <cellStyle name="Output 2 9 4 3 2 3" xfId="43552" xr:uid="{00000000-0005-0000-0000-000061A90000}"/>
    <cellStyle name="Output 2 9 4 3 2 4" xfId="43553" xr:uid="{00000000-0005-0000-0000-000062A90000}"/>
    <cellStyle name="Output 2 9 4 3 2 5" xfId="43554" xr:uid="{00000000-0005-0000-0000-000063A90000}"/>
    <cellStyle name="Output 2 9 4 3 2 6" xfId="43555" xr:uid="{00000000-0005-0000-0000-000064A90000}"/>
    <cellStyle name="Output 2 9 4 3 2 7" xfId="43556" xr:uid="{00000000-0005-0000-0000-000065A90000}"/>
    <cellStyle name="Output 2 9 4 3 3" xfId="43557" xr:uid="{00000000-0005-0000-0000-000066A90000}"/>
    <cellStyle name="Output 2 9 4 3 4" xfId="43558" xr:uid="{00000000-0005-0000-0000-000067A90000}"/>
    <cellStyle name="Output 2 9 4 3 5" xfId="43559" xr:uid="{00000000-0005-0000-0000-000068A90000}"/>
    <cellStyle name="Output 2 9 4 4" xfId="43560" xr:uid="{00000000-0005-0000-0000-000069A90000}"/>
    <cellStyle name="Output 2 9 4 4 2" xfId="43561" xr:uid="{00000000-0005-0000-0000-00006AA90000}"/>
    <cellStyle name="Output 2 9 4 4 2 2" xfId="43562" xr:uid="{00000000-0005-0000-0000-00006BA90000}"/>
    <cellStyle name="Output 2 9 4 4 2 3" xfId="43563" xr:uid="{00000000-0005-0000-0000-00006CA90000}"/>
    <cellStyle name="Output 2 9 4 4 2 4" xfId="43564" xr:uid="{00000000-0005-0000-0000-00006DA90000}"/>
    <cellStyle name="Output 2 9 4 4 2 5" xfId="43565" xr:uid="{00000000-0005-0000-0000-00006EA90000}"/>
    <cellStyle name="Output 2 9 4 4 2 6" xfId="43566" xr:uid="{00000000-0005-0000-0000-00006FA90000}"/>
    <cellStyle name="Output 2 9 4 4 2 7" xfId="43567" xr:uid="{00000000-0005-0000-0000-000070A90000}"/>
    <cellStyle name="Output 2 9 4 4 3" xfId="43568" xr:uid="{00000000-0005-0000-0000-000071A90000}"/>
    <cellStyle name="Output 2 9 4 4 4" xfId="43569" xr:uid="{00000000-0005-0000-0000-000072A90000}"/>
    <cellStyle name="Output 2 9 4 4 5" xfId="43570" xr:uid="{00000000-0005-0000-0000-000073A90000}"/>
    <cellStyle name="Output 2 9 4 5" xfId="43571" xr:uid="{00000000-0005-0000-0000-000074A90000}"/>
    <cellStyle name="Output 2 9 4 5 2" xfId="43572" xr:uid="{00000000-0005-0000-0000-000075A90000}"/>
    <cellStyle name="Output 2 9 4 5 3" xfId="43573" xr:uid="{00000000-0005-0000-0000-000076A90000}"/>
    <cellStyle name="Output 2 9 4 5 4" xfId="43574" xr:uid="{00000000-0005-0000-0000-000077A90000}"/>
    <cellStyle name="Output 2 9 4 5 5" xfId="43575" xr:uid="{00000000-0005-0000-0000-000078A90000}"/>
    <cellStyle name="Output 2 9 4 5 6" xfId="43576" xr:uid="{00000000-0005-0000-0000-000079A90000}"/>
    <cellStyle name="Output 2 9 4 5 7" xfId="43577" xr:uid="{00000000-0005-0000-0000-00007AA90000}"/>
    <cellStyle name="Output 2 9 4 5 8" xfId="43578" xr:uid="{00000000-0005-0000-0000-00007BA90000}"/>
    <cellStyle name="Output 2 9 4 6" xfId="43579" xr:uid="{00000000-0005-0000-0000-00007CA90000}"/>
    <cellStyle name="Output 2 9 4 6 2" xfId="43580" xr:uid="{00000000-0005-0000-0000-00007DA90000}"/>
    <cellStyle name="Output 2 9 4 6 3" xfId="43581" xr:uid="{00000000-0005-0000-0000-00007EA90000}"/>
    <cellStyle name="Output 2 9 4 6 4" xfId="43582" xr:uid="{00000000-0005-0000-0000-00007FA90000}"/>
    <cellStyle name="Output 2 9 4 6 5" xfId="43583" xr:uid="{00000000-0005-0000-0000-000080A90000}"/>
    <cellStyle name="Output 2 9 4 6 6" xfId="43584" xr:uid="{00000000-0005-0000-0000-000081A90000}"/>
    <cellStyle name="Output 2 9 4 6 7" xfId="43585" xr:uid="{00000000-0005-0000-0000-000082A90000}"/>
    <cellStyle name="Output 2 9 4 7" xfId="43586" xr:uid="{00000000-0005-0000-0000-000083A90000}"/>
    <cellStyle name="Output 2 9 4 7 2" xfId="43587" xr:uid="{00000000-0005-0000-0000-000084A90000}"/>
    <cellStyle name="Output 2 9 4 7 3" xfId="43588" xr:uid="{00000000-0005-0000-0000-000085A90000}"/>
    <cellStyle name="Output 2 9 4 7 4" xfId="43589" xr:uid="{00000000-0005-0000-0000-000086A90000}"/>
    <cellStyle name="Output 2 9 4 7 5" xfId="43590" xr:uid="{00000000-0005-0000-0000-000087A90000}"/>
    <cellStyle name="Output 2 9 4 8" xfId="43591" xr:uid="{00000000-0005-0000-0000-000088A90000}"/>
    <cellStyle name="Output 2 9 4 8 2" xfId="43592" xr:uid="{00000000-0005-0000-0000-000089A90000}"/>
    <cellStyle name="Output 2 9 4 8 3" xfId="43593" xr:uid="{00000000-0005-0000-0000-00008AA90000}"/>
    <cellStyle name="Output 2 9 4 8 4" xfId="43594" xr:uid="{00000000-0005-0000-0000-00008BA90000}"/>
    <cellStyle name="Output 2 9 4 8 5" xfId="43595" xr:uid="{00000000-0005-0000-0000-00008CA90000}"/>
    <cellStyle name="Output 2 9 4 9" xfId="43596" xr:uid="{00000000-0005-0000-0000-00008DA90000}"/>
    <cellStyle name="Output 2 9 4 9 2" xfId="43597" xr:uid="{00000000-0005-0000-0000-00008EA90000}"/>
    <cellStyle name="Output 2 9 4 9 3" xfId="43598" xr:uid="{00000000-0005-0000-0000-00008FA90000}"/>
    <cellStyle name="Output 2 9 4 9 4" xfId="43599" xr:uid="{00000000-0005-0000-0000-000090A90000}"/>
    <cellStyle name="Output 2 9 4 9 5" xfId="43600" xr:uid="{00000000-0005-0000-0000-000091A90000}"/>
    <cellStyle name="Output 2 9 5" xfId="43601" xr:uid="{00000000-0005-0000-0000-000092A90000}"/>
    <cellStyle name="Output 2 9 5 10" xfId="43602" xr:uid="{00000000-0005-0000-0000-000093A90000}"/>
    <cellStyle name="Output 2 9 5 2" xfId="43603" xr:uid="{00000000-0005-0000-0000-000094A90000}"/>
    <cellStyle name="Output 2 9 5 2 2" xfId="43604" xr:uid="{00000000-0005-0000-0000-000095A90000}"/>
    <cellStyle name="Output 2 9 5 2 2 2" xfId="43605" xr:uid="{00000000-0005-0000-0000-000096A90000}"/>
    <cellStyle name="Output 2 9 5 2 2 3" xfId="43606" xr:uid="{00000000-0005-0000-0000-000097A90000}"/>
    <cellStyle name="Output 2 9 5 2 2 4" xfId="43607" xr:uid="{00000000-0005-0000-0000-000098A90000}"/>
    <cellStyle name="Output 2 9 5 2 2 5" xfId="43608" xr:uid="{00000000-0005-0000-0000-000099A90000}"/>
    <cellStyle name="Output 2 9 5 2 2 6" xfId="43609" xr:uid="{00000000-0005-0000-0000-00009AA90000}"/>
    <cellStyle name="Output 2 9 5 2 2 7" xfId="43610" xr:uid="{00000000-0005-0000-0000-00009BA90000}"/>
    <cellStyle name="Output 2 9 5 2 3" xfId="43611" xr:uid="{00000000-0005-0000-0000-00009CA90000}"/>
    <cellStyle name="Output 2 9 5 2 4" xfId="43612" xr:uid="{00000000-0005-0000-0000-00009DA90000}"/>
    <cellStyle name="Output 2 9 5 3" xfId="43613" xr:uid="{00000000-0005-0000-0000-00009EA90000}"/>
    <cellStyle name="Output 2 9 5 3 2" xfId="43614" xr:uid="{00000000-0005-0000-0000-00009FA90000}"/>
    <cellStyle name="Output 2 9 5 3 2 2" xfId="43615" xr:uid="{00000000-0005-0000-0000-0000A0A90000}"/>
    <cellStyle name="Output 2 9 5 3 2 3" xfId="43616" xr:uid="{00000000-0005-0000-0000-0000A1A90000}"/>
    <cellStyle name="Output 2 9 5 3 2 4" xfId="43617" xr:uid="{00000000-0005-0000-0000-0000A2A90000}"/>
    <cellStyle name="Output 2 9 5 3 2 5" xfId="43618" xr:uid="{00000000-0005-0000-0000-0000A3A90000}"/>
    <cellStyle name="Output 2 9 5 3 2 6" xfId="43619" xr:uid="{00000000-0005-0000-0000-0000A4A90000}"/>
    <cellStyle name="Output 2 9 5 3 2 7" xfId="43620" xr:uid="{00000000-0005-0000-0000-0000A5A90000}"/>
    <cellStyle name="Output 2 9 5 3 3" xfId="43621" xr:uid="{00000000-0005-0000-0000-0000A6A90000}"/>
    <cellStyle name="Output 2 9 5 3 4" xfId="43622" xr:uid="{00000000-0005-0000-0000-0000A7A90000}"/>
    <cellStyle name="Output 2 9 5 4" xfId="43623" xr:uid="{00000000-0005-0000-0000-0000A8A90000}"/>
    <cellStyle name="Output 2 9 5 4 2" xfId="43624" xr:uid="{00000000-0005-0000-0000-0000A9A90000}"/>
    <cellStyle name="Output 2 9 5 4 2 2" xfId="43625" xr:uid="{00000000-0005-0000-0000-0000AAA90000}"/>
    <cellStyle name="Output 2 9 5 4 2 3" xfId="43626" xr:uid="{00000000-0005-0000-0000-0000ABA90000}"/>
    <cellStyle name="Output 2 9 5 4 2 4" xfId="43627" xr:uid="{00000000-0005-0000-0000-0000ACA90000}"/>
    <cellStyle name="Output 2 9 5 4 2 5" xfId="43628" xr:uid="{00000000-0005-0000-0000-0000ADA90000}"/>
    <cellStyle name="Output 2 9 5 4 2 6" xfId="43629" xr:uid="{00000000-0005-0000-0000-0000AEA90000}"/>
    <cellStyle name="Output 2 9 5 4 2 7" xfId="43630" xr:uid="{00000000-0005-0000-0000-0000AFA90000}"/>
    <cellStyle name="Output 2 9 5 4 3" xfId="43631" xr:uid="{00000000-0005-0000-0000-0000B0A90000}"/>
    <cellStyle name="Output 2 9 5 4 4" xfId="43632" xr:uid="{00000000-0005-0000-0000-0000B1A90000}"/>
    <cellStyle name="Output 2 9 5 5" xfId="43633" xr:uid="{00000000-0005-0000-0000-0000B2A90000}"/>
    <cellStyle name="Output 2 9 5 5 2" xfId="43634" xr:uid="{00000000-0005-0000-0000-0000B3A90000}"/>
    <cellStyle name="Output 2 9 5 5 3" xfId="43635" xr:uid="{00000000-0005-0000-0000-0000B4A90000}"/>
    <cellStyle name="Output 2 9 5 5 4" xfId="43636" xr:uid="{00000000-0005-0000-0000-0000B5A90000}"/>
    <cellStyle name="Output 2 9 5 5 5" xfId="43637" xr:uid="{00000000-0005-0000-0000-0000B6A90000}"/>
    <cellStyle name="Output 2 9 5 5 6" xfId="43638" xr:uid="{00000000-0005-0000-0000-0000B7A90000}"/>
    <cellStyle name="Output 2 9 5 5 7" xfId="43639" xr:uid="{00000000-0005-0000-0000-0000B8A90000}"/>
    <cellStyle name="Output 2 9 5 5 8" xfId="43640" xr:uid="{00000000-0005-0000-0000-0000B9A90000}"/>
    <cellStyle name="Output 2 9 5 6" xfId="43641" xr:uid="{00000000-0005-0000-0000-0000BAA90000}"/>
    <cellStyle name="Output 2 9 5 6 2" xfId="43642" xr:uid="{00000000-0005-0000-0000-0000BBA90000}"/>
    <cellStyle name="Output 2 9 5 6 3" xfId="43643" xr:uid="{00000000-0005-0000-0000-0000BCA90000}"/>
    <cellStyle name="Output 2 9 5 6 4" xfId="43644" xr:uid="{00000000-0005-0000-0000-0000BDA90000}"/>
    <cellStyle name="Output 2 9 5 6 5" xfId="43645" xr:uid="{00000000-0005-0000-0000-0000BEA90000}"/>
    <cellStyle name="Output 2 9 5 6 6" xfId="43646" xr:uid="{00000000-0005-0000-0000-0000BFA90000}"/>
    <cellStyle name="Output 2 9 5 6 7" xfId="43647" xr:uid="{00000000-0005-0000-0000-0000C0A90000}"/>
    <cellStyle name="Output 2 9 5 7" xfId="43648" xr:uid="{00000000-0005-0000-0000-0000C1A90000}"/>
    <cellStyle name="Output 2 9 5 8" xfId="43649" xr:uid="{00000000-0005-0000-0000-0000C2A90000}"/>
    <cellStyle name="Output 2 9 5 9" xfId="43650" xr:uid="{00000000-0005-0000-0000-0000C3A90000}"/>
    <cellStyle name="Output 2 9 6" xfId="43651" xr:uid="{00000000-0005-0000-0000-0000C4A90000}"/>
    <cellStyle name="Output 2 9 6 2" xfId="43652" xr:uid="{00000000-0005-0000-0000-0000C5A90000}"/>
    <cellStyle name="Output 2 9 6 2 2" xfId="43653" xr:uid="{00000000-0005-0000-0000-0000C6A90000}"/>
    <cellStyle name="Output 2 9 6 2 3" xfId="43654" xr:uid="{00000000-0005-0000-0000-0000C7A90000}"/>
    <cellStyle name="Output 2 9 6 2 4" xfId="43655" xr:uid="{00000000-0005-0000-0000-0000C8A90000}"/>
    <cellStyle name="Output 2 9 6 2 5" xfId="43656" xr:uid="{00000000-0005-0000-0000-0000C9A90000}"/>
    <cellStyle name="Output 2 9 6 2 6" xfId="43657" xr:uid="{00000000-0005-0000-0000-0000CAA90000}"/>
    <cellStyle name="Output 2 9 6 2 7" xfId="43658" xr:uid="{00000000-0005-0000-0000-0000CBA90000}"/>
    <cellStyle name="Output 2 9 6 3" xfId="43659" xr:uid="{00000000-0005-0000-0000-0000CCA90000}"/>
    <cellStyle name="Output 2 9 6 4" xfId="43660" xr:uid="{00000000-0005-0000-0000-0000CDA90000}"/>
    <cellStyle name="Output 2 9 6 5" xfId="43661" xr:uid="{00000000-0005-0000-0000-0000CEA90000}"/>
    <cellStyle name="Output 2 9 7" xfId="43662" xr:uid="{00000000-0005-0000-0000-0000CFA90000}"/>
    <cellStyle name="Output 2 9 7 2" xfId="43663" xr:uid="{00000000-0005-0000-0000-0000D0A90000}"/>
    <cellStyle name="Output 2 9 7 2 2" xfId="43664" xr:uid="{00000000-0005-0000-0000-0000D1A90000}"/>
    <cellStyle name="Output 2 9 7 2 3" xfId="43665" xr:uid="{00000000-0005-0000-0000-0000D2A90000}"/>
    <cellStyle name="Output 2 9 7 2 4" xfId="43666" xr:uid="{00000000-0005-0000-0000-0000D3A90000}"/>
    <cellStyle name="Output 2 9 7 2 5" xfId="43667" xr:uid="{00000000-0005-0000-0000-0000D4A90000}"/>
    <cellStyle name="Output 2 9 7 2 6" xfId="43668" xr:uid="{00000000-0005-0000-0000-0000D5A90000}"/>
    <cellStyle name="Output 2 9 7 2 7" xfId="43669" xr:uid="{00000000-0005-0000-0000-0000D6A90000}"/>
    <cellStyle name="Output 2 9 7 3" xfId="43670" xr:uid="{00000000-0005-0000-0000-0000D7A90000}"/>
    <cellStyle name="Output 2 9 7 4" xfId="43671" xr:uid="{00000000-0005-0000-0000-0000D8A90000}"/>
    <cellStyle name="Output 2 9 7 5" xfId="43672" xr:uid="{00000000-0005-0000-0000-0000D9A90000}"/>
    <cellStyle name="Output 2 9 8" xfId="43673" xr:uid="{00000000-0005-0000-0000-0000DAA90000}"/>
    <cellStyle name="Output 2 9 8 2" xfId="43674" xr:uid="{00000000-0005-0000-0000-0000DBA90000}"/>
    <cellStyle name="Output 2 9 8 2 2" xfId="43675" xr:uid="{00000000-0005-0000-0000-0000DCA90000}"/>
    <cellStyle name="Output 2 9 8 2 3" xfId="43676" xr:uid="{00000000-0005-0000-0000-0000DDA90000}"/>
    <cellStyle name="Output 2 9 8 2 4" xfId="43677" xr:uid="{00000000-0005-0000-0000-0000DEA90000}"/>
    <cellStyle name="Output 2 9 8 2 5" xfId="43678" xr:uid="{00000000-0005-0000-0000-0000DFA90000}"/>
    <cellStyle name="Output 2 9 8 2 6" xfId="43679" xr:uid="{00000000-0005-0000-0000-0000E0A90000}"/>
    <cellStyle name="Output 2 9 8 2 7" xfId="43680" xr:uid="{00000000-0005-0000-0000-0000E1A90000}"/>
    <cellStyle name="Output 2 9 8 3" xfId="43681" xr:uid="{00000000-0005-0000-0000-0000E2A90000}"/>
    <cellStyle name="Output 2 9 8 4" xfId="43682" xr:uid="{00000000-0005-0000-0000-0000E3A90000}"/>
    <cellStyle name="Output 2 9 8 5" xfId="43683" xr:uid="{00000000-0005-0000-0000-0000E4A90000}"/>
    <cellStyle name="Output 2 9 9" xfId="43684" xr:uid="{00000000-0005-0000-0000-0000E5A90000}"/>
    <cellStyle name="Output 2 9 9 2" xfId="43685" xr:uid="{00000000-0005-0000-0000-0000E6A90000}"/>
    <cellStyle name="Output 2 9 9 2 2" xfId="43686" xr:uid="{00000000-0005-0000-0000-0000E7A90000}"/>
    <cellStyle name="Output 2 9 9 2 3" xfId="43687" xr:uid="{00000000-0005-0000-0000-0000E8A90000}"/>
    <cellStyle name="Output 2 9 9 2 4" xfId="43688" xr:uid="{00000000-0005-0000-0000-0000E9A90000}"/>
    <cellStyle name="Output 2 9 9 2 5" xfId="43689" xr:uid="{00000000-0005-0000-0000-0000EAA90000}"/>
    <cellStyle name="Output 2 9 9 2 6" xfId="43690" xr:uid="{00000000-0005-0000-0000-0000EBA90000}"/>
    <cellStyle name="Output 2 9 9 2 7" xfId="43691" xr:uid="{00000000-0005-0000-0000-0000ECA90000}"/>
    <cellStyle name="Output 2 9 9 3" xfId="43692" xr:uid="{00000000-0005-0000-0000-0000EDA90000}"/>
    <cellStyle name="Output 2 9 9 4" xfId="43693" xr:uid="{00000000-0005-0000-0000-0000EEA90000}"/>
    <cellStyle name="Output 2 9 9 5" xfId="43694" xr:uid="{00000000-0005-0000-0000-0000EFA90000}"/>
    <cellStyle name="Output 3" xfId="761" xr:uid="{00000000-0005-0000-0000-0000F0A90000}"/>
    <cellStyle name="Output 4" xfId="43695" xr:uid="{00000000-0005-0000-0000-0000F1A90000}"/>
    <cellStyle name="Output 5" xfId="43696" xr:uid="{00000000-0005-0000-0000-0000F2A90000}"/>
    <cellStyle name="Output 6" xfId="43697" xr:uid="{00000000-0005-0000-0000-0000F3A90000}"/>
    <cellStyle name="Output Amounts" xfId="43698" xr:uid="{00000000-0005-0000-0000-0000F4A90000}"/>
    <cellStyle name="Output Column Headings" xfId="43699" xr:uid="{00000000-0005-0000-0000-0000F5A90000}"/>
    <cellStyle name="Output Company Name" xfId="43700" xr:uid="{00000000-0005-0000-0000-0000F6A90000}"/>
    <cellStyle name="Output Forecast Currency" xfId="43701" xr:uid="{00000000-0005-0000-0000-0000F7A90000}"/>
    <cellStyle name="Output Forecast Date" xfId="43702" xr:uid="{00000000-0005-0000-0000-0000F8A90000}"/>
    <cellStyle name="Output Forecast Multiple" xfId="43703" xr:uid="{00000000-0005-0000-0000-0000F9A90000}"/>
    <cellStyle name="Output Forecast Number" xfId="43704" xr:uid="{00000000-0005-0000-0000-0000FAA90000}"/>
    <cellStyle name="Output Forecast Percentage" xfId="43705" xr:uid="{00000000-0005-0000-0000-0000FBA90000}"/>
    <cellStyle name="Output Forecast Period Title" xfId="43706" xr:uid="{00000000-0005-0000-0000-0000FCA90000}"/>
    <cellStyle name="Output Forecast Year" xfId="43707" xr:uid="{00000000-0005-0000-0000-0000FDA90000}"/>
    <cellStyle name="Output Heading 1" xfId="43708" xr:uid="{00000000-0005-0000-0000-0000FEA90000}"/>
    <cellStyle name="Output Heading 2" xfId="43709" xr:uid="{00000000-0005-0000-0000-0000FFA90000}"/>
    <cellStyle name="Output Heading 3" xfId="43710" xr:uid="{00000000-0005-0000-0000-000000AA0000}"/>
    <cellStyle name="Output Heading 4" xfId="43711" xr:uid="{00000000-0005-0000-0000-000001AA0000}"/>
    <cellStyle name="Output Line Items" xfId="43712" xr:uid="{00000000-0005-0000-0000-000002AA0000}"/>
    <cellStyle name="Output Middle Currency" xfId="43713" xr:uid="{00000000-0005-0000-0000-000003AA0000}"/>
    <cellStyle name="Output Middle Date" xfId="43714" xr:uid="{00000000-0005-0000-0000-000004AA0000}"/>
    <cellStyle name="Output Middle Multiple" xfId="43715" xr:uid="{00000000-0005-0000-0000-000005AA0000}"/>
    <cellStyle name="Output Middle Number" xfId="43716" xr:uid="{00000000-0005-0000-0000-000006AA0000}"/>
    <cellStyle name="Output Middle Percentage" xfId="43717" xr:uid="{00000000-0005-0000-0000-000007AA0000}"/>
    <cellStyle name="Output Middle Title / Name" xfId="43718" xr:uid="{00000000-0005-0000-0000-000008AA0000}"/>
    <cellStyle name="Output Middle Year" xfId="43719" xr:uid="{00000000-0005-0000-0000-000009AA0000}"/>
    <cellStyle name="Output Report Heading" xfId="43720" xr:uid="{00000000-0005-0000-0000-00000AAA0000}"/>
    <cellStyle name="Output Report Title" xfId="43721" xr:uid="{00000000-0005-0000-0000-00000BAA0000}"/>
    <cellStyle name="Output Sheet Title" xfId="43722" xr:uid="{00000000-0005-0000-0000-00000CAA0000}"/>
    <cellStyle name="Page Number" xfId="43723" xr:uid="{00000000-0005-0000-0000-00000DAA0000}"/>
    <cellStyle name="Percent" xfId="2" builtinId="5"/>
    <cellStyle name="Percent [2]" xfId="172" xr:uid="{00000000-0005-0000-0000-00000FAA0000}"/>
    <cellStyle name="Percent [2] 2" xfId="173" xr:uid="{00000000-0005-0000-0000-000010AA0000}"/>
    <cellStyle name="Percent [2]_29(d) - Gas extensions -tariffs" xfId="174" xr:uid="{00000000-0005-0000-0000-000011AA0000}"/>
    <cellStyle name="Percent 10" xfId="762" xr:uid="{00000000-0005-0000-0000-000012AA0000}"/>
    <cellStyle name="Percent 11" xfId="763" xr:uid="{00000000-0005-0000-0000-000013AA0000}"/>
    <cellStyle name="Percent 12" xfId="764" xr:uid="{00000000-0005-0000-0000-000014AA0000}"/>
    <cellStyle name="Percent 12 2" xfId="765" xr:uid="{00000000-0005-0000-0000-000015AA0000}"/>
    <cellStyle name="Percent 12 2 2" xfId="766" xr:uid="{00000000-0005-0000-0000-000016AA0000}"/>
    <cellStyle name="Percent 12 3" xfId="767" xr:uid="{00000000-0005-0000-0000-000017AA0000}"/>
    <cellStyle name="Percent 12 4" xfId="768" xr:uid="{00000000-0005-0000-0000-000018AA0000}"/>
    <cellStyle name="Percent 13" xfId="769" xr:uid="{00000000-0005-0000-0000-000019AA0000}"/>
    <cellStyle name="Percent 14" xfId="770" xr:uid="{00000000-0005-0000-0000-00001AAA0000}"/>
    <cellStyle name="Percent 15" xfId="840" xr:uid="{00000000-0005-0000-0000-00001BAA0000}"/>
    <cellStyle name="Percent 2" xfId="4" xr:uid="{00000000-0005-0000-0000-00001CAA0000}"/>
    <cellStyle name="Percent 2 2" xfId="175" xr:uid="{00000000-0005-0000-0000-00001DAA0000}"/>
    <cellStyle name="Percent 2 2 2" xfId="771" xr:uid="{00000000-0005-0000-0000-00001EAA0000}"/>
    <cellStyle name="Percent 2 2 2 2" xfId="772" xr:uid="{00000000-0005-0000-0000-00001FAA0000}"/>
    <cellStyle name="Percent 2 2 2 2 2" xfId="773" xr:uid="{00000000-0005-0000-0000-000020AA0000}"/>
    <cellStyle name="Percent 2 2 2 2 3" xfId="774" xr:uid="{00000000-0005-0000-0000-000021AA0000}"/>
    <cellStyle name="Percent 2 2 2 3" xfId="775" xr:uid="{00000000-0005-0000-0000-000022AA0000}"/>
    <cellStyle name="Percent 2 2 2 4" xfId="776" xr:uid="{00000000-0005-0000-0000-000023AA0000}"/>
    <cellStyle name="Percent 2 2 3" xfId="777" xr:uid="{00000000-0005-0000-0000-000024AA0000}"/>
    <cellStyle name="Percent 2 2 3 2" xfId="778" xr:uid="{00000000-0005-0000-0000-000025AA0000}"/>
    <cellStyle name="Percent 2 2 3 2 2" xfId="779" xr:uid="{00000000-0005-0000-0000-000026AA0000}"/>
    <cellStyle name="Percent 2 2 3 2 3" xfId="780" xr:uid="{00000000-0005-0000-0000-000027AA0000}"/>
    <cellStyle name="Percent 2 2 3 3" xfId="781" xr:uid="{00000000-0005-0000-0000-000028AA0000}"/>
    <cellStyle name="Percent 2 2 3 4" xfId="782" xr:uid="{00000000-0005-0000-0000-000029AA0000}"/>
    <cellStyle name="Percent 2 3" xfId="783" xr:uid="{00000000-0005-0000-0000-00002AAA0000}"/>
    <cellStyle name="Percent 2 3 2" xfId="784" xr:uid="{00000000-0005-0000-0000-00002BAA0000}"/>
    <cellStyle name="Percent 2 3 2 2" xfId="785" xr:uid="{00000000-0005-0000-0000-00002CAA0000}"/>
    <cellStyle name="Percent 2 3 2 3" xfId="786" xr:uid="{00000000-0005-0000-0000-00002DAA0000}"/>
    <cellStyle name="Percent 2 3 3" xfId="787" xr:uid="{00000000-0005-0000-0000-00002EAA0000}"/>
    <cellStyle name="Percent 2 3 4" xfId="788" xr:uid="{00000000-0005-0000-0000-00002FAA0000}"/>
    <cellStyle name="Percent 2 4" xfId="789" xr:uid="{00000000-0005-0000-0000-000030AA0000}"/>
    <cellStyle name="Percent 2 4 2" xfId="790" xr:uid="{00000000-0005-0000-0000-000031AA0000}"/>
    <cellStyle name="Percent 2 4 2 2" xfId="791" xr:uid="{00000000-0005-0000-0000-000032AA0000}"/>
    <cellStyle name="Percent 2 4 2 3" xfId="792" xr:uid="{00000000-0005-0000-0000-000033AA0000}"/>
    <cellStyle name="Percent 2 4 3" xfId="793" xr:uid="{00000000-0005-0000-0000-000034AA0000}"/>
    <cellStyle name="Percent 2 4 4" xfId="794" xr:uid="{00000000-0005-0000-0000-000035AA0000}"/>
    <cellStyle name="Percent 3" xfId="176" xr:uid="{00000000-0005-0000-0000-000036AA0000}"/>
    <cellStyle name="Percent 3 2" xfId="177" xr:uid="{00000000-0005-0000-0000-000037AA0000}"/>
    <cellStyle name="Percent 3 4" xfId="795" xr:uid="{00000000-0005-0000-0000-000038AA0000}"/>
    <cellStyle name="Percent 3 4 2" xfId="796" xr:uid="{00000000-0005-0000-0000-000039AA0000}"/>
    <cellStyle name="Percent 3 4 3" xfId="797" xr:uid="{00000000-0005-0000-0000-00003AAA0000}"/>
    <cellStyle name="Percent 4" xfId="178" xr:uid="{00000000-0005-0000-0000-00003BAA0000}"/>
    <cellStyle name="Percent 4 2" xfId="43724" xr:uid="{00000000-0005-0000-0000-00003CAA0000}"/>
    <cellStyle name="Percent 5" xfId="242" xr:uid="{00000000-0005-0000-0000-00003DAA0000}"/>
    <cellStyle name="Percent 5 2" xfId="798" xr:uid="{00000000-0005-0000-0000-00003EAA0000}"/>
    <cellStyle name="Percent 5 3" xfId="799" xr:uid="{00000000-0005-0000-0000-00003FAA0000}"/>
    <cellStyle name="Percent 5 4" xfId="800" xr:uid="{00000000-0005-0000-0000-000040AA0000}"/>
    <cellStyle name="Percent 5 5" xfId="801" xr:uid="{00000000-0005-0000-0000-000041AA0000}"/>
    <cellStyle name="Percent 5 6" xfId="60237" xr:uid="{00000000-0005-0000-0000-000042AA0000}"/>
    <cellStyle name="Percent 6" xfId="302" xr:uid="{00000000-0005-0000-0000-000043AA0000}"/>
    <cellStyle name="Percent 6 2" xfId="802" xr:uid="{00000000-0005-0000-0000-000044AA0000}"/>
    <cellStyle name="Percent 6 3" xfId="803" xr:uid="{00000000-0005-0000-0000-000045AA0000}"/>
    <cellStyle name="Percent 7" xfId="179" xr:uid="{00000000-0005-0000-0000-000046AA0000}"/>
    <cellStyle name="Percent 8" xfId="804" xr:uid="{00000000-0005-0000-0000-000047AA0000}"/>
    <cellStyle name="Percent 8 2" xfId="805" xr:uid="{00000000-0005-0000-0000-000048AA0000}"/>
    <cellStyle name="Percent 9" xfId="806" xr:uid="{00000000-0005-0000-0000-000049AA0000}"/>
    <cellStyle name="Percentage" xfId="180" xr:uid="{00000000-0005-0000-0000-00004AAA0000}"/>
    <cellStyle name="Period Title" xfId="181" xr:uid="{00000000-0005-0000-0000-00004BAA0000}"/>
    <cellStyle name="Presentation Currency" xfId="43725" xr:uid="{00000000-0005-0000-0000-00004CAA0000}"/>
    <cellStyle name="Presentation Date" xfId="43726" xr:uid="{00000000-0005-0000-0000-00004DAA0000}"/>
    <cellStyle name="Presentation Heading 1" xfId="43727" xr:uid="{00000000-0005-0000-0000-00004EAA0000}"/>
    <cellStyle name="Presentation Heading 2" xfId="43728" xr:uid="{00000000-0005-0000-0000-00004FAA0000}"/>
    <cellStyle name="Presentation Heading 3" xfId="43729" xr:uid="{00000000-0005-0000-0000-000050AA0000}"/>
    <cellStyle name="Presentation Heading 4" xfId="43730" xr:uid="{00000000-0005-0000-0000-000051AA0000}"/>
    <cellStyle name="Presentation Hyperlink Arrow" xfId="43731" xr:uid="{00000000-0005-0000-0000-000052AA0000}"/>
    <cellStyle name="Presentation Hyperlink Check" xfId="43732" xr:uid="{00000000-0005-0000-0000-000053AA0000}"/>
    <cellStyle name="Presentation Hyperlink Text" xfId="43733" xr:uid="{00000000-0005-0000-0000-000054AA0000}"/>
    <cellStyle name="Presentation Model Name" xfId="43734" xr:uid="{00000000-0005-0000-0000-000055AA0000}"/>
    <cellStyle name="Presentation Multiple" xfId="43735" xr:uid="{00000000-0005-0000-0000-000056AA0000}"/>
    <cellStyle name="Presentation Normal" xfId="43736" xr:uid="{00000000-0005-0000-0000-000057AA0000}"/>
    <cellStyle name="Presentation Number" xfId="43737" xr:uid="{00000000-0005-0000-0000-000058AA0000}"/>
    <cellStyle name="Presentation Percentage" xfId="43738" xr:uid="{00000000-0005-0000-0000-000059AA0000}"/>
    <cellStyle name="Presentation Period Title" xfId="43739" xr:uid="{00000000-0005-0000-0000-00005AAA0000}"/>
    <cellStyle name="Presentation Section Number" xfId="43740" xr:uid="{00000000-0005-0000-0000-00005BAA0000}"/>
    <cellStyle name="Presentation Sheet Title" xfId="43741" xr:uid="{00000000-0005-0000-0000-00005CAA0000}"/>
    <cellStyle name="Presentation Year" xfId="43742" xr:uid="{00000000-0005-0000-0000-00005DAA0000}"/>
    <cellStyle name="PSChar" xfId="182" xr:uid="{00000000-0005-0000-0000-00005EAA0000}"/>
    <cellStyle name="PSDate" xfId="183" xr:uid="{00000000-0005-0000-0000-00005FAA0000}"/>
    <cellStyle name="PSDec" xfId="184" xr:uid="{00000000-0005-0000-0000-000060AA0000}"/>
    <cellStyle name="PSDetail" xfId="185" xr:uid="{00000000-0005-0000-0000-000061AA0000}"/>
    <cellStyle name="PSDetail 2" xfId="43743" xr:uid="{00000000-0005-0000-0000-000062AA0000}"/>
    <cellStyle name="PSDetail 2 2" xfId="43744" xr:uid="{00000000-0005-0000-0000-000063AA0000}"/>
    <cellStyle name="PSDetail 3" xfId="43745" xr:uid="{00000000-0005-0000-0000-000064AA0000}"/>
    <cellStyle name="PSHeading" xfId="186" xr:uid="{00000000-0005-0000-0000-000065AA0000}"/>
    <cellStyle name="PSHeading 2" xfId="807" xr:uid="{00000000-0005-0000-0000-000066AA0000}"/>
    <cellStyle name="PSHeading 2 2" xfId="808" xr:uid="{00000000-0005-0000-0000-000067AA0000}"/>
    <cellStyle name="PSHeading 2 2 2" xfId="809" xr:uid="{00000000-0005-0000-0000-000068AA0000}"/>
    <cellStyle name="PSHeading 2 2 2 2" xfId="43746" xr:uid="{00000000-0005-0000-0000-000069AA0000}"/>
    <cellStyle name="PSHeading 2 2 2 3" xfId="43747" xr:uid="{00000000-0005-0000-0000-00006AAA0000}"/>
    <cellStyle name="PSHeading 2 2 2 4" xfId="43748" xr:uid="{00000000-0005-0000-0000-00006BAA0000}"/>
    <cellStyle name="PSHeading 2 2 2 5" xfId="43749" xr:uid="{00000000-0005-0000-0000-00006CAA0000}"/>
    <cellStyle name="PSHeading 2 2 3" xfId="43750" xr:uid="{00000000-0005-0000-0000-00006DAA0000}"/>
    <cellStyle name="PSHeading 2 2 3 2" xfId="43751" xr:uid="{00000000-0005-0000-0000-00006EAA0000}"/>
    <cellStyle name="PSHeading 2 2 3 3" xfId="43752" xr:uid="{00000000-0005-0000-0000-00006FAA0000}"/>
    <cellStyle name="PSHeading 2 2 4" xfId="43753" xr:uid="{00000000-0005-0000-0000-000070AA0000}"/>
    <cellStyle name="PSHeading 2 3" xfId="810" xr:uid="{00000000-0005-0000-0000-000071AA0000}"/>
    <cellStyle name="PSHeading 2 3 2" xfId="43754" xr:uid="{00000000-0005-0000-0000-000072AA0000}"/>
    <cellStyle name="PSHeading 2 3 3" xfId="43755" xr:uid="{00000000-0005-0000-0000-000073AA0000}"/>
    <cellStyle name="PSHeading 2 3 4" xfId="43756" xr:uid="{00000000-0005-0000-0000-000074AA0000}"/>
    <cellStyle name="PSHeading 2 3 5" xfId="43757" xr:uid="{00000000-0005-0000-0000-000075AA0000}"/>
    <cellStyle name="PSHeading 2 4" xfId="43758" xr:uid="{00000000-0005-0000-0000-000076AA0000}"/>
    <cellStyle name="PSHeading 2 4 2" xfId="43759" xr:uid="{00000000-0005-0000-0000-000077AA0000}"/>
    <cellStyle name="PSHeading 2 4 3" xfId="43760" xr:uid="{00000000-0005-0000-0000-000078AA0000}"/>
    <cellStyle name="PSHeading 2 5" xfId="43761" xr:uid="{00000000-0005-0000-0000-000079AA0000}"/>
    <cellStyle name="PSHeading 3" xfId="811" xr:uid="{00000000-0005-0000-0000-00007AAA0000}"/>
    <cellStyle name="PSHeading 3 2" xfId="812" xr:uid="{00000000-0005-0000-0000-00007BAA0000}"/>
    <cellStyle name="PSHeading 3 2 2" xfId="813" xr:uid="{00000000-0005-0000-0000-00007CAA0000}"/>
    <cellStyle name="PSHeading 3 2 2 2" xfId="814" xr:uid="{00000000-0005-0000-0000-00007DAA0000}"/>
    <cellStyle name="PSHeading 3 2 3" xfId="815" xr:uid="{00000000-0005-0000-0000-00007EAA0000}"/>
    <cellStyle name="PSHeading 3 2 4" xfId="43762" xr:uid="{00000000-0005-0000-0000-00007FAA0000}"/>
    <cellStyle name="PSHeading 3 2 5" xfId="43763" xr:uid="{00000000-0005-0000-0000-000080AA0000}"/>
    <cellStyle name="PSHeading 3 3" xfId="816" xr:uid="{00000000-0005-0000-0000-000081AA0000}"/>
    <cellStyle name="PSHeading 3 3 2" xfId="43764" xr:uid="{00000000-0005-0000-0000-000082AA0000}"/>
    <cellStyle name="PSHeading 3 3 3" xfId="43765" xr:uid="{00000000-0005-0000-0000-000083AA0000}"/>
    <cellStyle name="PSHeading 3 4" xfId="43766" xr:uid="{00000000-0005-0000-0000-000084AA0000}"/>
    <cellStyle name="PSHeading 4" xfId="817" xr:uid="{00000000-0005-0000-0000-000085AA0000}"/>
    <cellStyle name="PSHeading 4 2" xfId="818" xr:uid="{00000000-0005-0000-0000-000086AA0000}"/>
    <cellStyle name="PSHeading 4 3" xfId="43767" xr:uid="{00000000-0005-0000-0000-000087AA0000}"/>
    <cellStyle name="PSHeading 5" xfId="819" xr:uid="{00000000-0005-0000-0000-000088AA0000}"/>
    <cellStyle name="PSHeading 6" xfId="820" xr:uid="{00000000-0005-0000-0000-000089AA0000}"/>
    <cellStyle name="PSHeading 7" xfId="821" xr:uid="{00000000-0005-0000-0000-00008AAA0000}"/>
    <cellStyle name="PSInt" xfId="187" xr:uid="{00000000-0005-0000-0000-00008BAA0000}"/>
    <cellStyle name="PSSpacer" xfId="188" xr:uid="{00000000-0005-0000-0000-00008CAA0000}"/>
    <cellStyle name="R04L" xfId="822" xr:uid="{00000000-0005-0000-0000-00008DAA0000}"/>
    <cellStyle name="Ratio" xfId="189" xr:uid="{00000000-0005-0000-0000-00008EAA0000}"/>
    <cellStyle name="Ratio 2" xfId="190" xr:uid="{00000000-0005-0000-0000-00008FAA0000}"/>
    <cellStyle name="Ratio_29(d) - Gas extensions -tariffs" xfId="191" xr:uid="{00000000-0005-0000-0000-000090AA0000}"/>
    <cellStyle name="Right Currency" xfId="43768" xr:uid="{00000000-0005-0000-0000-000091AA0000}"/>
    <cellStyle name="Right Date" xfId="192" xr:uid="{00000000-0005-0000-0000-000092AA0000}"/>
    <cellStyle name="Right Multiple" xfId="43769" xr:uid="{00000000-0005-0000-0000-000093AA0000}"/>
    <cellStyle name="Right Number" xfId="193" xr:uid="{00000000-0005-0000-0000-000094AA0000}"/>
    <cellStyle name="Right Percentage" xfId="43770" xr:uid="{00000000-0005-0000-0000-000095AA0000}"/>
    <cellStyle name="Right Year" xfId="194" xr:uid="{00000000-0005-0000-0000-000096AA0000}"/>
    <cellStyle name="RIN_Input$_3dp" xfId="823" xr:uid="{00000000-0005-0000-0000-000097AA0000}"/>
    <cellStyle name="SAPBorder" xfId="266" xr:uid="{00000000-0005-0000-0000-000098AA0000}"/>
    <cellStyle name="SAPDataCell" xfId="267" xr:uid="{00000000-0005-0000-0000-000099AA0000}"/>
    <cellStyle name="SAPDataTotalCell" xfId="268" xr:uid="{00000000-0005-0000-0000-00009AAA0000}"/>
    <cellStyle name="SAPDimensionCell" xfId="269" xr:uid="{00000000-0005-0000-0000-00009BAA0000}"/>
    <cellStyle name="SAPEditableDataCell" xfId="270" xr:uid="{00000000-0005-0000-0000-00009CAA0000}"/>
    <cellStyle name="SAPEditableDataTotalCell" xfId="271" xr:uid="{00000000-0005-0000-0000-00009DAA0000}"/>
    <cellStyle name="SAPEmphasized" xfId="272" xr:uid="{00000000-0005-0000-0000-00009EAA0000}"/>
    <cellStyle name="SAPEmphasizedEditableDataCell" xfId="273" xr:uid="{00000000-0005-0000-0000-00009FAA0000}"/>
    <cellStyle name="SAPEmphasizedEditableDataTotalCell" xfId="274" xr:uid="{00000000-0005-0000-0000-0000A0AA0000}"/>
    <cellStyle name="SAPEmphasizedLockedDataCell" xfId="275" xr:uid="{00000000-0005-0000-0000-0000A1AA0000}"/>
    <cellStyle name="SAPEmphasizedLockedDataTotalCell" xfId="276" xr:uid="{00000000-0005-0000-0000-0000A2AA0000}"/>
    <cellStyle name="SAPEmphasizedReadonlyDataCell" xfId="277" xr:uid="{00000000-0005-0000-0000-0000A3AA0000}"/>
    <cellStyle name="SAPEmphasizedReadonlyDataTotalCell" xfId="278" xr:uid="{00000000-0005-0000-0000-0000A4AA0000}"/>
    <cellStyle name="SAPEmphasizedTotal" xfId="279" xr:uid="{00000000-0005-0000-0000-0000A5AA0000}"/>
    <cellStyle name="SAPError" xfId="195" xr:uid="{00000000-0005-0000-0000-0000A6AA0000}"/>
    <cellStyle name="SAPError 2" xfId="196" xr:uid="{00000000-0005-0000-0000-0000A7AA0000}"/>
    <cellStyle name="SAPExceptionLevel1" xfId="280" xr:uid="{00000000-0005-0000-0000-0000A8AA0000}"/>
    <cellStyle name="SAPExceptionLevel2" xfId="281" xr:uid="{00000000-0005-0000-0000-0000A9AA0000}"/>
    <cellStyle name="SAPExceptionLevel3" xfId="282" xr:uid="{00000000-0005-0000-0000-0000AAAA0000}"/>
    <cellStyle name="SAPExceptionLevel4" xfId="283" xr:uid="{00000000-0005-0000-0000-0000ABAA0000}"/>
    <cellStyle name="SAPExceptionLevel5" xfId="284" xr:uid="{00000000-0005-0000-0000-0000ACAA0000}"/>
    <cellStyle name="SAPExceptionLevel6" xfId="285" xr:uid="{00000000-0005-0000-0000-0000ADAA0000}"/>
    <cellStyle name="SAPExceptionLevel7" xfId="286" xr:uid="{00000000-0005-0000-0000-0000AEAA0000}"/>
    <cellStyle name="SAPExceptionLevel8" xfId="287" xr:uid="{00000000-0005-0000-0000-0000AFAA0000}"/>
    <cellStyle name="SAPExceptionLevel9" xfId="288" xr:uid="{00000000-0005-0000-0000-0000B0AA0000}"/>
    <cellStyle name="SAPHierarchyCell0" xfId="289" xr:uid="{00000000-0005-0000-0000-0000B1AA0000}"/>
    <cellStyle name="SAPHierarchyCell1" xfId="290" xr:uid="{00000000-0005-0000-0000-0000B2AA0000}"/>
    <cellStyle name="SAPHierarchyCell2" xfId="291" xr:uid="{00000000-0005-0000-0000-0000B3AA0000}"/>
    <cellStyle name="SAPHierarchyCell3" xfId="292" xr:uid="{00000000-0005-0000-0000-0000B4AA0000}"/>
    <cellStyle name="SAPHierarchyCell4" xfId="293" xr:uid="{00000000-0005-0000-0000-0000B5AA0000}"/>
    <cellStyle name="SAPKey" xfId="197" xr:uid="{00000000-0005-0000-0000-0000B6AA0000}"/>
    <cellStyle name="SAPKey 2" xfId="198" xr:uid="{00000000-0005-0000-0000-0000B7AA0000}"/>
    <cellStyle name="SAPLocked" xfId="199" xr:uid="{00000000-0005-0000-0000-0000B8AA0000}"/>
    <cellStyle name="SAPLocked 2" xfId="200" xr:uid="{00000000-0005-0000-0000-0000B9AA0000}"/>
    <cellStyle name="SAPLockedDataCell" xfId="294" xr:uid="{00000000-0005-0000-0000-0000BAAA0000}"/>
    <cellStyle name="SAPLockedDataTotalCell" xfId="295" xr:uid="{00000000-0005-0000-0000-0000BBAA0000}"/>
    <cellStyle name="SAPMemberCell" xfId="296" xr:uid="{00000000-0005-0000-0000-0000BCAA0000}"/>
    <cellStyle name="SAPMemberTotalCell" xfId="297" xr:uid="{00000000-0005-0000-0000-0000BDAA0000}"/>
    <cellStyle name="SAPOutput" xfId="201" xr:uid="{00000000-0005-0000-0000-0000BEAA0000}"/>
    <cellStyle name="SAPOutput 2" xfId="202" xr:uid="{00000000-0005-0000-0000-0000BFAA0000}"/>
    <cellStyle name="SAPReadonlyDataCell" xfId="298" xr:uid="{00000000-0005-0000-0000-0000C0AA0000}"/>
    <cellStyle name="SAPReadonlyDataTotalCell" xfId="299" xr:uid="{00000000-0005-0000-0000-0000C1AA0000}"/>
    <cellStyle name="SAPSpace" xfId="203" xr:uid="{00000000-0005-0000-0000-0000C2AA0000}"/>
    <cellStyle name="SAPSpace 2" xfId="204" xr:uid="{00000000-0005-0000-0000-0000C3AA0000}"/>
    <cellStyle name="SAPText" xfId="205" xr:uid="{00000000-0005-0000-0000-0000C4AA0000}"/>
    <cellStyle name="SAPText 2" xfId="206" xr:uid="{00000000-0005-0000-0000-0000C5AA0000}"/>
    <cellStyle name="SAPUnLocked" xfId="207" xr:uid="{00000000-0005-0000-0000-0000C6AA0000}"/>
    <cellStyle name="SAPUnLocked 2" xfId="208" xr:uid="{00000000-0005-0000-0000-0000C7AA0000}"/>
    <cellStyle name="Section Number" xfId="43771" xr:uid="{00000000-0005-0000-0000-0000C8AA0000}"/>
    <cellStyle name="Sheet Title" xfId="209" xr:uid="{00000000-0005-0000-0000-0000C9AA0000}"/>
    <cellStyle name="Sheet Title Input" xfId="824" xr:uid="{00000000-0005-0000-0000-0000CAAA0000}"/>
    <cellStyle name="SheetHeader1" xfId="256" xr:uid="{00000000-0005-0000-0000-0000CBAA0000}"/>
    <cellStyle name="SheetHeader2" xfId="257" xr:uid="{00000000-0005-0000-0000-0000CCAA0000}"/>
    <cellStyle name="SheetHeader3" xfId="258" xr:uid="{00000000-0005-0000-0000-0000CDAA0000}"/>
    <cellStyle name="Style 1" xfId="210" xr:uid="{00000000-0005-0000-0000-0000CEAA0000}"/>
    <cellStyle name="Style 1 2" xfId="211" xr:uid="{00000000-0005-0000-0000-0000CFAA0000}"/>
    <cellStyle name="Style 1 2 2" xfId="825" xr:uid="{00000000-0005-0000-0000-0000D0AA0000}"/>
    <cellStyle name="Style 1 3" xfId="826" xr:uid="{00000000-0005-0000-0000-0000D1AA0000}"/>
    <cellStyle name="Style 1 3 2" xfId="827" xr:uid="{00000000-0005-0000-0000-0000D2AA0000}"/>
    <cellStyle name="Style 1 3 3" xfId="828" xr:uid="{00000000-0005-0000-0000-0000D3AA0000}"/>
    <cellStyle name="Style 1 4" xfId="829" xr:uid="{00000000-0005-0000-0000-0000D4AA0000}"/>
    <cellStyle name="Style 1_29(d) - Gas extensions -tariffs" xfId="212" xr:uid="{00000000-0005-0000-0000-0000D5AA0000}"/>
    <cellStyle name="Style2" xfId="213" xr:uid="{00000000-0005-0000-0000-0000D6AA0000}"/>
    <cellStyle name="Style3" xfId="214" xr:uid="{00000000-0005-0000-0000-0000D7AA0000}"/>
    <cellStyle name="Style4" xfId="215" xr:uid="{00000000-0005-0000-0000-0000D8AA0000}"/>
    <cellStyle name="Style4 2" xfId="216" xr:uid="{00000000-0005-0000-0000-0000D9AA0000}"/>
    <cellStyle name="Style4_29(d) - Gas extensions -tariffs" xfId="217" xr:uid="{00000000-0005-0000-0000-0000DAAA0000}"/>
    <cellStyle name="Style5" xfId="218" xr:uid="{00000000-0005-0000-0000-0000DBAA0000}"/>
    <cellStyle name="Style5 2" xfId="219" xr:uid="{00000000-0005-0000-0000-0000DCAA0000}"/>
    <cellStyle name="Style5_29(d) - Gas extensions -tariffs" xfId="220" xr:uid="{00000000-0005-0000-0000-0000DDAA0000}"/>
    <cellStyle name="Table Head" xfId="43772" xr:uid="{00000000-0005-0000-0000-0000DEAA0000}"/>
    <cellStyle name="Table Head Aligned" xfId="43773" xr:uid="{00000000-0005-0000-0000-0000DFAA0000}"/>
    <cellStyle name="Table Head Blue" xfId="43774" xr:uid="{00000000-0005-0000-0000-0000E0AA0000}"/>
    <cellStyle name="Table Head Green" xfId="221" xr:uid="{00000000-0005-0000-0000-0000E1AA0000}"/>
    <cellStyle name="Table Head Green 2" xfId="43775" xr:uid="{00000000-0005-0000-0000-0000E2AA0000}"/>
    <cellStyle name="Table Head Green 2 2" xfId="43776" xr:uid="{00000000-0005-0000-0000-0000E3AA0000}"/>
    <cellStyle name="Table Head Green 3" xfId="43777" xr:uid="{00000000-0005-0000-0000-0000E4AA0000}"/>
    <cellStyle name="Table Head_pldt" xfId="222" xr:uid="{00000000-0005-0000-0000-0000E5AA0000}"/>
    <cellStyle name="Table Source" xfId="223" xr:uid="{00000000-0005-0000-0000-0000E6AA0000}"/>
    <cellStyle name="Table Title" xfId="43778" xr:uid="{00000000-0005-0000-0000-0000E7AA0000}"/>
    <cellStyle name="Table Units" xfId="224" xr:uid="{00000000-0005-0000-0000-0000E8AA0000}"/>
    <cellStyle name="Table Units 2" xfId="43779" xr:uid="{00000000-0005-0000-0000-0000E9AA0000}"/>
    <cellStyle name="Table Units 2 2" xfId="43780" xr:uid="{00000000-0005-0000-0000-0000EAAA0000}"/>
    <cellStyle name="Table Units 3" xfId="43781" xr:uid="{00000000-0005-0000-0000-0000EBAA0000}"/>
    <cellStyle name="Table_Heading" xfId="259" xr:uid="{00000000-0005-0000-0000-0000ECAA0000}"/>
    <cellStyle name="TableLvl2" xfId="830" xr:uid="{00000000-0005-0000-0000-0000EDAA0000}"/>
    <cellStyle name="TableLvl3" xfId="303" xr:uid="{00000000-0005-0000-0000-0000EEAA0000}"/>
    <cellStyle name="Technical_Input" xfId="260" xr:uid="{00000000-0005-0000-0000-0000EFAA0000}"/>
    <cellStyle name="Text" xfId="225" xr:uid="{00000000-0005-0000-0000-0000F0AA0000}"/>
    <cellStyle name="Text 2" xfId="226" xr:uid="{00000000-0005-0000-0000-0000F1AA0000}"/>
    <cellStyle name="Text 3" xfId="227" xr:uid="{00000000-0005-0000-0000-0000F2AA0000}"/>
    <cellStyle name="Text Head 1" xfId="228" xr:uid="{00000000-0005-0000-0000-0000F3AA0000}"/>
    <cellStyle name="Text Head 2" xfId="229" xr:uid="{00000000-0005-0000-0000-0000F4AA0000}"/>
    <cellStyle name="Text Indent 2" xfId="230" xr:uid="{00000000-0005-0000-0000-0000F5AA0000}"/>
    <cellStyle name="Theirs" xfId="231" xr:uid="{00000000-0005-0000-0000-0000F6AA0000}"/>
    <cellStyle name="Title 2" xfId="232" xr:uid="{00000000-0005-0000-0000-0000F7AA0000}"/>
    <cellStyle name="Title 2 2" xfId="831" xr:uid="{00000000-0005-0000-0000-0000F8AA0000}"/>
    <cellStyle name="Title 2 3" xfId="832" xr:uid="{00000000-0005-0000-0000-0000F9AA0000}"/>
    <cellStyle name="Title 3" xfId="833" xr:uid="{00000000-0005-0000-0000-0000FAAA0000}"/>
    <cellStyle name="Title 4" xfId="43782" xr:uid="{00000000-0005-0000-0000-0000FBAA0000}"/>
    <cellStyle name="Title 5" xfId="43783" xr:uid="{00000000-0005-0000-0000-0000FCAA0000}"/>
    <cellStyle name="Title 6" xfId="43784" xr:uid="{00000000-0005-0000-0000-0000FDAA0000}"/>
    <cellStyle name="TOC 1" xfId="233" xr:uid="{00000000-0005-0000-0000-0000FEAA0000}"/>
    <cellStyle name="TOC 2" xfId="234" xr:uid="{00000000-0005-0000-0000-0000FFAA0000}"/>
    <cellStyle name="TOC 3" xfId="235" xr:uid="{00000000-0005-0000-0000-000000AB0000}"/>
    <cellStyle name="TOC 4" xfId="43785" xr:uid="{00000000-0005-0000-0000-000001AB0000}"/>
    <cellStyle name="Total 2" xfId="236" xr:uid="{00000000-0005-0000-0000-000002AB0000}"/>
    <cellStyle name="Total 2 10" xfId="43786" xr:uid="{00000000-0005-0000-0000-000003AB0000}"/>
    <cellStyle name="Total 2 10 10" xfId="43787" xr:uid="{00000000-0005-0000-0000-000004AB0000}"/>
    <cellStyle name="Total 2 10 10 2" xfId="43788" xr:uid="{00000000-0005-0000-0000-000005AB0000}"/>
    <cellStyle name="Total 2 10 10 3" xfId="43789" xr:uid="{00000000-0005-0000-0000-000006AB0000}"/>
    <cellStyle name="Total 2 10 10 4" xfId="43790" xr:uid="{00000000-0005-0000-0000-000007AB0000}"/>
    <cellStyle name="Total 2 10 10 5" xfId="43791" xr:uid="{00000000-0005-0000-0000-000008AB0000}"/>
    <cellStyle name="Total 2 10 11" xfId="43792" xr:uid="{00000000-0005-0000-0000-000009AB0000}"/>
    <cellStyle name="Total 2 10 11 2" xfId="43793" xr:uid="{00000000-0005-0000-0000-00000AAB0000}"/>
    <cellStyle name="Total 2 10 11 3" xfId="43794" xr:uid="{00000000-0005-0000-0000-00000BAB0000}"/>
    <cellStyle name="Total 2 10 11 4" xfId="43795" xr:uid="{00000000-0005-0000-0000-00000CAB0000}"/>
    <cellStyle name="Total 2 10 11 5" xfId="43796" xr:uid="{00000000-0005-0000-0000-00000DAB0000}"/>
    <cellStyle name="Total 2 10 12" xfId="43797" xr:uid="{00000000-0005-0000-0000-00000EAB0000}"/>
    <cellStyle name="Total 2 10 12 2" xfId="43798" xr:uid="{00000000-0005-0000-0000-00000FAB0000}"/>
    <cellStyle name="Total 2 10 12 3" xfId="43799" xr:uid="{00000000-0005-0000-0000-000010AB0000}"/>
    <cellStyle name="Total 2 10 12 4" xfId="43800" xr:uid="{00000000-0005-0000-0000-000011AB0000}"/>
    <cellStyle name="Total 2 10 12 5" xfId="43801" xr:uid="{00000000-0005-0000-0000-000012AB0000}"/>
    <cellStyle name="Total 2 10 13" xfId="43802" xr:uid="{00000000-0005-0000-0000-000013AB0000}"/>
    <cellStyle name="Total 2 10 13 2" xfId="43803" xr:uid="{00000000-0005-0000-0000-000014AB0000}"/>
    <cellStyle name="Total 2 10 13 3" xfId="43804" xr:uid="{00000000-0005-0000-0000-000015AB0000}"/>
    <cellStyle name="Total 2 10 13 4" xfId="43805" xr:uid="{00000000-0005-0000-0000-000016AB0000}"/>
    <cellStyle name="Total 2 10 13 5" xfId="43806" xr:uid="{00000000-0005-0000-0000-000017AB0000}"/>
    <cellStyle name="Total 2 10 14" xfId="43807" xr:uid="{00000000-0005-0000-0000-000018AB0000}"/>
    <cellStyle name="Total 2 10 14 2" xfId="43808" xr:uid="{00000000-0005-0000-0000-000019AB0000}"/>
    <cellStyle name="Total 2 10 14 3" xfId="43809" xr:uid="{00000000-0005-0000-0000-00001AAB0000}"/>
    <cellStyle name="Total 2 10 14 4" xfId="43810" xr:uid="{00000000-0005-0000-0000-00001BAB0000}"/>
    <cellStyle name="Total 2 10 14 5" xfId="43811" xr:uid="{00000000-0005-0000-0000-00001CAB0000}"/>
    <cellStyle name="Total 2 10 15" xfId="43812" xr:uid="{00000000-0005-0000-0000-00001DAB0000}"/>
    <cellStyle name="Total 2 10 15 2" xfId="43813" xr:uid="{00000000-0005-0000-0000-00001EAB0000}"/>
    <cellStyle name="Total 2 10 15 3" xfId="43814" xr:uid="{00000000-0005-0000-0000-00001FAB0000}"/>
    <cellStyle name="Total 2 10 15 4" xfId="43815" xr:uid="{00000000-0005-0000-0000-000020AB0000}"/>
    <cellStyle name="Total 2 10 15 5" xfId="43816" xr:uid="{00000000-0005-0000-0000-000021AB0000}"/>
    <cellStyle name="Total 2 10 16" xfId="43817" xr:uid="{00000000-0005-0000-0000-000022AB0000}"/>
    <cellStyle name="Total 2 10 16 2" xfId="43818" xr:uid="{00000000-0005-0000-0000-000023AB0000}"/>
    <cellStyle name="Total 2 10 16 3" xfId="43819" xr:uid="{00000000-0005-0000-0000-000024AB0000}"/>
    <cellStyle name="Total 2 10 16 4" xfId="43820" xr:uid="{00000000-0005-0000-0000-000025AB0000}"/>
    <cellStyle name="Total 2 10 16 5" xfId="43821" xr:uid="{00000000-0005-0000-0000-000026AB0000}"/>
    <cellStyle name="Total 2 10 17" xfId="43822" xr:uid="{00000000-0005-0000-0000-000027AB0000}"/>
    <cellStyle name="Total 2 10 17 2" xfId="43823" xr:uid="{00000000-0005-0000-0000-000028AB0000}"/>
    <cellStyle name="Total 2 10 17 3" xfId="43824" xr:uid="{00000000-0005-0000-0000-000029AB0000}"/>
    <cellStyle name="Total 2 10 17 4" xfId="43825" xr:uid="{00000000-0005-0000-0000-00002AAB0000}"/>
    <cellStyle name="Total 2 10 17 5" xfId="43826" xr:uid="{00000000-0005-0000-0000-00002BAB0000}"/>
    <cellStyle name="Total 2 10 18" xfId="43827" xr:uid="{00000000-0005-0000-0000-00002CAB0000}"/>
    <cellStyle name="Total 2 10 18 2" xfId="43828" xr:uid="{00000000-0005-0000-0000-00002DAB0000}"/>
    <cellStyle name="Total 2 10 18 3" xfId="43829" xr:uid="{00000000-0005-0000-0000-00002EAB0000}"/>
    <cellStyle name="Total 2 10 18 4" xfId="43830" xr:uid="{00000000-0005-0000-0000-00002FAB0000}"/>
    <cellStyle name="Total 2 10 18 5" xfId="43831" xr:uid="{00000000-0005-0000-0000-000030AB0000}"/>
    <cellStyle name="Total 2 10 19" xfId="43832" xr:uid="{00000000-0005-0000-0000-000031AB0000}"/>
    <cellStyle name="Total 2 10 2" xfId="43833" xr:uid="{00000000-0005-0000-0000-000032AB0000}"/>
    <cellStyle name="Total 2 10 2 10" xfId="43834" xr:uid="{00000000-0005-0000-0000-000033AB0000}"/>
    <cellStyle name="Total 2 10 2 10 2" xfId="43835" xr:uid="{00000000-0005-0000-0000-000034AB0000}"/>
    <cellStyle name="Total 2 10 2 10 3" xfId="43836" xr:uid="{00000000-0005-0000-0000-000035AB0000}"/>
    <cellStyle name="Total 2 10 2 10 4" xfId="43837" xr:uid="{00000000-0005-0000-0000-000036AB0000}"/>
    <cellStyle name="Total 2 10 2 10 5" xfId="43838" xr:uid="{00000000-0005-0000-0000-000037AB0000}"/>
    <cellStyle name="Total 2 10 2 11" xfId="43839" xr:uid="{00000000-0005-0000-0000-000038AB0000}"/>
    <cellStyle name="Total 2 10 2 11 2" xfId="43840" xr:uid="{00000000-0005-0000-0000-000039AB0000}"/>
    <cellStyle name="Total 2 10 2 11 3" xfId="43841" xr:uid="{00000000-0005-0000-0000-00003AAB0000}"/>
    <cellStyle name="Total 2 10 2 11 4" xfId="43842" xr:uid="{00000000-0005-0000-0000-00003BAB0000}"/>
    <cellStyle name="Total 2 10 2 11 5" xfId="43843" xr:uid="{00000000-0005-0000-0000-00003CAB0000}"/>
    <cellStyle name="Total 2 10 2 12" xfId="43844" xr:uid="{00000000-0005-0000-0000-00003DAB0000}"/>
    <cellStyle name="Total 2 10 2 12 2" xfId="43845" xr:uid="{00000000-0005-0000-0000-00003EAB0000}"/>
    <cellStyle name="Total 2 10 2 12 3" xfId="43846" xr:uid="{00000000-0005-0000-0000-00003FAB0000}"/>
    <cellStyle name="Total 2 10 2 12 4" xfId="43847" xr:uid="{00000000-0005-0000-0000-000040AB0000}"/>
    <cellStyle name="Total 2 10 2 12 5" xfId="43848" xr:uid="{00000000-0005-0000-0000-000041AB0000}"/>
    <cellStyle name="Total 2 10 2 13" xfId="43849" xr:uid="{00000000-0005-0000-0000-000042AB0000}"/>
    <cellStyle name="Total 2 10 2 13 2" xfId="43850" xr:uid="{00000000-0005-0000-0000-000043AB0000}"/>
    <cellStyle name="Total 2 10 2 13 3" xfId="43851" xr:uid="{00000000-0005-0000-0000-000044AB0000}"/>
    <cellStyle name="Total 2 10 2 13 4" xfId="43852" xr:uid="{00000000-0005-0000-0000-000045AB0000}"/>
    <cellStyle name="Total 2 10 2 13 5" xfId="43853" xr:uid="{00000000-0005-0000-0000-000046AB0000}"/>
    <cellStyle name="Total 2 10 2 14" xfId="43854" xr:uid="{00000000-0005-0000-0000-000047AB0000}"/>
    <cellStyle name="Total 2 10 2 14 2" xfId="43855" xr:uid="{00000000-0005-0000-0000-000048AB0000}"/>
    <cellStyle name="Total 2 10 2 14 3" xfId="43856" xr:uid="{00000000-0005-0000-0000-000049AB0000}"/>
    <cellStyle name="Total 2 10 2 14 4" xfId="43857" xr:uid="{00000000-0005-0000-0000-00004AAB0000}"/>
    <cellStyle name="Total 2 10 2 14 5" xfId="43858" xr:uid="{00000000-0005-0000-0000-00004BAB0000}"/>
    <cellStyle name="Total 2 10 2 15" xfId="43859" xr:uid="{00000000-0005-0000-0000-00004CAB0000}"/>
    <cellStyle name="Total 2 10 2 15 2" xfId="43860" xr:uid="{00000000-0005-0000-0000-00004DAB0000}"/>
    <cellStyle name="Total 2 10 2 15 3" xfId="43861" xr:uid="{00000000-0005-0000-0000-00004EAB0000}"/>
    <cellStyle name="Total 2 10 2 15 4" xfId="43862" xr:uid="{00000000-0005-0000-0000-00004FAB0000}"/>
    <cellStyle name="Total 2 10 2 15 5" xfId="43863" xr:uid="{00000000-0005-0000-0000-000050AB0000}"/>
    <cellStyle name="Total 2 10 2 16" xfId="43864" xr:uid="{00000000-0005-0000-0000-000051AB0000}"/>
    <cellStyle name="Total 2 10 2 16 2" xfId="43865" xr:uid="{00000000-0005-0000-0000-000052AB0000}"/>
    <cellStyle name="Total 2 10 2 16 3" xfId="43866" xr:uid="{00000000-0005-0000-0000-000053AB0000}"/>
    <cellStyle name="Total 2 10 2 16 4" xfId="43867" xr:uid="{00000000-0005-0000-0000-000054AB0000}"/>
    <cellStyle name="Total 2 10 2 16 5" xfId="43868" xr:uid="{00000000-0005-0000-0000-000055AB0000}"/>
    <cellStyle name="Total 2 10 2 17" xfId="43869" xr:uid="{00000000-0005-0000-0000-000056AB0000}"/>
    <cellStyle name="Total 2 10 2 17 2" xfId="43870" xr:uid="{00000000-0005-0000-0000-000057AB0000}"/>
    <cellStyle name="Total 2 10 2 17 3" xfId="43871" xr:uid="{00000000-0005-0000-0000-000058AB0000}"/>
    <cellStyle name="Total 2 10 2 17 4" xfId="43872" xr:uid="{00000000-0005-0000-0000-000059AB0000}"/>
    <cellStyle name="Total 2 10 2 17 5" xfId="43873" xr:uid="{00000000-0005-0000-0000-00005AAB0000}"/>
    <cellStyle name="Total 2 10 2 18" xfId="43874" xr:uid="{00000000-0005-0000-0000-00005BAB0000}"/>
    <cellStyle name="Total 2 10 2 18 2" xfId="43875" xr:uid="{00000000-0005-0000-0000-00005CAB0000}"/>
    <cellStyle name="Total 2 10 2 18 3" xfId="43876" xr:uid="{00000000-0005-0000-0000-00005DAB0000}"/>
    <cellStyle name="Total 2 10 2 18 4" xfId="43877" xr:uid="{00000000-0005-0000-0000-00005EAB0000}"/>
    <cellStyle name="Total 2 10 2 18 5" xfId="43878" xr:uid="{00000000-0005-0000-0000-00005FAB0000}"/>
    <cellStyle name="Total 2 10 2 19" xfId="43879" xr:uid="{00000000-0005-0000-0000-000060AB0000}"/>
    <cellStyle name="Total 2 10 2 2" xfId="43880" xr:uid="{00000000-0005-0000-0000-000061AB0000}"/>
    <cellStyle name="Total 2 10 2 2 2" xfId="43881" xr:uid="{00000000-0005-0000-0000-000062AB0000}"/>
    <cellStyle name="Total 2 10 2 2 2 2" xfId="43882" xr:uid="{00000000-0005-0000-0000-000063AB0000}"/>
    <cellStyle name="Total 2 10 2 2 2 3" xfId="43883" xr:uid="{00000000-0005-0000-0000-000064AB0000}"/>
    <cellStyle name="Total 2 10 2 2 2 4" xfId="43884" xr:uid="{00000000-0005-0000-0000-000065AB0000}"/>
    <cellStyle name="Total 2 10 2 2 2 5" xfId="43885" xr:uid="{00000000-0005-0000-0000-000066AB0000}"/>
    <cellStyle name="Total 2 10 2 2 2 6" xfId="43886" xr:uid="{00000000-0005-0000-0000-000067AB0000}"/>
    <cellStyle name="Total 2 10 2 2 2 7" xfId="43887" xr:uid="{00000000-0005-0000-0000-000068AB0000}"/>
    <cellStyle name="Total 2 10 2 2 3" xfId="43888" xr:uid="{00000000-0005-0000-0000-000069AB0000}"/>
    <cellStyle name="Total 2 10 2 2 4" xfId="43889" xr:uid="{00000000-0005-0000-0000-00006AAB0000}"/>
    <cellStyle name="Total 2 10 2 2 5" xfId="43890" xr:uid="{00000000-0005-0000-0000-00006BAB0000}"/>
    <cellStyle name="Total 2 10 2 3" xfId="43891" xr:uid="{00000000-0005-0000-0000-00006CAB0000}"/>
    <cellStyle name="Total 2 10 2 3 2" xfId="43892" xr:uid="{00000000-0005-0000-0000-00006DAB0000}"/>
    <cellStyle name="Total 2 10 2 3 2 2" xfId="43893" xr:uid="{00000000-0005-0000-0000-00006EAB0000}"/>
    <cellStyle name="Total 2 10 2 3 2 3" xfId="43894" xr:uid="{00000000-0005-0000-0000-00006FAB0000}"/>
    <cellStyle name="Total 2 10 2 3 2 4" xfId="43895" xr:uid="{00000000-0005-0000-0000-000070AB0000}"/>
    <cellStyle name="Total 2 10 2 3 2 5" xfId="43896" xr:uid="{00000000-0005-0000-0000-000071AB0000}"/>
    <cellStyle name="Total 2 10 2 3 2 6" xfId="43897" xr:uid="{00000000-0005-0000-0000-000072AB0000}"/>
    <cellStyle name="Total 2 10 2 3 2 7" xfId="43898" xr:uid="{00000000-0005-0000-0000-000073AB0000}"/>
    <cellStyle name="Total 2 10 2 3 3" xfId="43899" xr:uid="{00000000-0005-0000-0000-000074AB0000}"/>
    <cellStyle name="Total 2 10 2 3 4" xfId="43900" xr:uid="{00000000-0005-0000-0000-000075AB0000}"/>
    <cellStyle name="Total 2 10 2 3 5" xfId="43901" xr:uid="{00000000-0005-0000-0000-000076AB0000}"/>
    <cellStyle name="Total 2 10 2 4" xfId="43902" xr:uid="{00000000-0005-0000-0000-000077AB0000}"/>
    <cellStyle name="Total 2 10 2 4 2" xfId="43903" xr:uid="{00000000-0005-0000-0000-000078AB0000}"/>
    <cellStyle name="Total 2 10 2 4 2 2" xfId="43904" xr:uid="{00000000-0005-0000-0000-000079AB0000}"/>
    <cellStyle name="Total 2 10 2 4 2 3" xfId="43905" xr:uid="{00000000-0005-0000-0000-00007AAB0000}"/>
    <cellStyle name="Total 2 10 2 4 2 4" xfId="43906" xr:uid="{00000000-0005-0000-0000-00007BAB0000}"/>
    <cellStyle name="Total 2 10 2 4 2 5" xfId="43907" xr:uid="{00000000-0005-0000-0000-00007CAB0000}"/>
    <cellStyle name="Total 2 10 2 4 2 6" xfId="43908" xr:uid="{00000000-0005-0000-0000-00007DAB0000}"/>
    <cellStyle name="Total 2 10 2 4 2 7" xfId="43909" xr:uid="{00000000-0005-0000-0000-00007EAB0000}"/>
    <cellStyle name="Total 2 10 2 4 3" xfId="43910" xr:uid="{00000000-0005-0000-0000-00007FAB0000}"/>
    <cellStyle name="Total 2 10 2 4 4" xfId="43911" xr:uid="{00000000-0005-0000-0000-000080AB0000}"/>
    <cellStyle name="Total 2 10 2 4 5" xfId="43912" xr:uid="{00000000-0005-0000-0000-000081AB0000}"/>
    <cellStyle name="Total 2 10 2 5" xfId="43913" xr:uid="{00000000-0005-0000-0000-000082AB0000}"/>
    <cellStyle name="Total 2 10 2 5 2" xfId="43914" xr:uid="{00000000-0005-0000-0000-000083AB0000}"/>
    <cellStyle name="Total 2 10 2 5 3" xfId="43915" xr:uid="{00000000-0005-0000-0000-000084AB0000}"/>
    <cellStyle name="Total 2 10 2 5 4" xfId="43916" xr:uid="{00000000-0005-0000-0000-000085AB0000}"/>
    <cellStyle name="Total 2 10 2 5 5" xfId="43917" xr:uid="{00000000-0005-0000-0000-000086AB0000}"/>
    <cellStyle name="Total 2 10 2 5 6" xfId="43918" xr:uid="{00000000-0005-0000-0000-000087AB0000}"/>
    <cellStyle name="Total 2 10 2 5 7" xfId="43919" xr:uid="{00000000-0005-0000-0000-000088AB0000}"/>
    <cellStyle name="Total 2 10 2 5 8" xfId="43920" xr:uid="{00000000-0005-0000-0000-000089AB0000}"/>
    <cellStyle name="Total 2 10 2 6" xfId="43921" xr:uid="{00000000-0005-0000-0000-00008AAB0000}"/>
    <cellStyle name="Total 2 10 2 6 2" xfId="43922" xr:uid="{00000000-0005-0000-0000-00008BAB0000}"/>
    <cellStyle name="Total 2 10 2 6 3" xfId="43923" xr:uid="{00000000-0005-0000-0000-00008CAB0000}"/>
    <cellStyle name="Total 2 10 2 6 4" xfId="43924" xr:uid="{00000000-0005-0000-0000-00008DAB0000}"/>
    <cellStyle name="Total 2 10 2 6 5" xfId="43925" xr:uid="{00000000-0005-0000-0000-00008EAB0000}"/>
    <cellStyle name="Total 2 10 2 6 6" xfId="43926" xr:uid="{00000000-0005-0000-0000-00008FAB0000}"/>
    <cellStyle name="Total 2 10 2 6 7" xfId="43927" xr:uid="{00000000-0005-0000-0000-000090AB0000}"/>
    <cellStyle name="Total 2 10 2 7" xfId="43928" xr:uid="{00000000-0005-0000-0000-000091AB0000}"/>
    <cellStyle name="Total 2 10 2 7 2" xfId="43929" xr:uid="{00000000-0005-0000-0000-000092AB0000}"/>
    <cellStyle name="Total 2 10 2 7 3" xfId="43930" xr:uid="{00000000-0005-0000-0000-000093AB0000}"/>
    <cellStyle name="Total 2 10 2 7 4" xfId="43931" xr:uid="{00000000-0005-0000-0000-000094AB0000}"/>
    <cellStyle name="Total 2 10 2 7 5" xfId="43932" xr:uid="{00000000-0005-0000-0000-000095AB0000}"/>
    <cellStyle name="Total 2 10 2 8" xfId="43933" xr:uid="{00000000-0005-0000-0000-000096AB0000}"/>
    <cellStyle name="Total 2 10 2 8 2" xfId="43934" xr:uid="{00000000-0005-0000-0000-000097AB0000}"/>
    <cellStyle name="Total 2 10 2 8 3" xfId="43935" xr:uid="{00000000-0005-0000-0000-000098AB0000}"/>
    <cellStyle name="Total 2 10 2 8 4" xfId="43936" xr:uid="{00000000-0005-0000-0000-000099AB0000}"/>
    <cellStyle name="Total 2 10 2 8 5" xfId="43937" xr:uid="{00000000-0005-0000-0000-00009AAB0000}"/>
    <cellStyle name="Total 2 10 2 9" xfId="43938" xr:uid="{00000000-0005-0000-0000-00009BAB0000}"/>
    <cellStyle name="Total 2 10 2 9 2" xfId="43939" xr:uid="{00000000-0005-0000-0000-00009CAB0000}"/>
    <cellStyle name="Total 2 10 2 9 3" xfId="43940" xr:uid="{00000000-0005-0000-0000-00009DAB0000}"/>
    <cellStyle name="Total 2 10 2 9 4" xfId="43941" xr:uid="{00000000-0005-0000-0000-00009EAB0000}"/>
    <cellStyle name="Total 2 10 2 9 5" xfId="43942" xr:uid="{00000000-0005-0000-0000-00009FAB0000}"/>
    <cellStyle name="Total 2 10 3" xfId="43943" xr:uid="{00000000-0005-0000-0000-0000A0AB0000}"/>
    <cellStyle name="Total 2 10 3 10" xfId="43944" xr:uid="{00000000-0005-0000-0000-0000A1AB0000}"/>
    <cellStyle name="Total 2 10 3 2" xfId="43945" xr:uid="{00000000-0005-0000-0000-0000A2AB0000}"/>
    <cellStyle name="Total 2 10 3 2 2" xfId="43946" xr:uid="{00000000-0005-0000-0000-0000A3AB0000}"/>
    <cellStyle name="Total 2 10 3 2 2 2" xfId="43947" xr:uid="{00000000-0005-0000-0000-0000A4AB0000}"/>
    <cellStyle name="Total 2 10 3 2 2 3" xfId="43948" xr:uid="{00000000-0005-0000-0000-0000A5AB0000}"/>
    <cellStyle name="Total 2 10 3 2 2 4" xfId="43949" xr:uid="{00000000-0005-0000-0000-0000A6AB0000}"/>
    <cellStyle name="Total 2 10 3 2 2 5" xfId="43950" xr:uid="{00000000-0005-0000-0000-0000A7AB0000}"/>
    <cellStyle name="Total 2 10 3 2 2 6" xfId="43951" xr:uid="{00000000-0005-0000-0000-0000A8AB0000}"/>
    <cellStyle name="Total 2 10 3 2 2 7" xfId="43952" xr:uid="{00000000-0005-0000-0000-0000A9AB0000}"/>
    <cellStyle name="Total 2 10 3 2 3" xfId="43953" xr:uid="{00000000-0005-0000-0000-0000AAAB0000}"/>
    <cellStyle name="Total 2 10 3 2 4" xfId="43954" xr:uid="{00000000-0005-0000-0000-0000ABAB0000}"/>
    <cellStyle name="Total 2 10 3 3" xfId="43955" xr:uid="{00000000-0005-0000-0000-0000ACAB0000}"/>
    <cellStyle name="Total 2 10 3 3 2" xfId="43956" xr:uid="{00000000-0005-0000-0000-0000ADAB0000}"/>
    <cellStyle name="Total 2 10 3 3 2 2" xfId="43957" xr:uid="{00000000-0005-0000-0000-0000AEAB0000}"/>
    <cellStyle name="Total 2 10 3 3 2 3" xfId="43958" xr:uid="{00000000-0005-0000-0000-0000AFAB0000}"/>
    <cellStyle name="Total 2 10 3 3 2 4" xfId="43959" xr:uid="{00000000-0005-0000-0000-0000B0AB0000}"/>
    <cellStyle name="Total 2 10 3 3 2 5" xfId="43960" xr:uid="{00000000-0005-0000-0000-0000B1AB0000}"/>
    <cellStyle name="Total 2 10 3 3 2 6" xfId="43961" xr:uid="{00000000-0005-0000-0000-0000B2AB0000}"/>
    <cellStyle name="Total 2 10 3 3 2 7" xfId="43962" xr:uid="{00000000-0005-0000-0000-0000B3AB0000}"/>
    <cellStyle name="Total 2 10 3 3 3" xfId="43963" xr:uid="{00000000-0005-0000-0000-0000B4AB0000}"/>
    <cellStyle name="Total 2 10 3 3 4" xfId="43964" xr:uid="{00000000-0005-0000-0000-0000B5AB0000}"/>
    <cellStyle name="Total 2 10 3 4" xfId="43965" xr:uid="{00000000-0005-0000-0000-0000B6AB0000}"/>
    <cellStyle name="Total 2 10 3 4 2" xfId="43966" xr:uid="{00000000-0005-0000-0000-0000B7AB0000}"/>
    <cellStyle name="Total 2 10 3 4 2 2" xfId="43967" xr:uid="{00000000-0005-0000-0000-0000B8AB0000}"/>
    <cellStyle name="Total 2 10 3 4 2 3" xfId="43968" xr:uid="{00000000-0005-0000-0000-0000B9AB0000}"/>
    <cellStyle name="Total 2 10 3 4 2 4" xfId="43969" xr:uid="{00000000-0005-0000-0000-0000BAAB0000}"/>
    <cellStyle name="Total 2 10 3 4 2 5" xfId="43970" xr:uid="{00000000-0005-0000-0000-0000BBAB0000}"/>
    <cellStyle name="Total 2 10 3 4 2 6" xfId="43971" xr:uid="{00000000-0005-0000-0000-0000BCAB0000}"/>
    <cellStyle name="Total 2 10 3 4 2 7" xfId="43972" xr:uid="{00000000-0005-0000-0000-0000BDAB0000}"/>
    <cellStyle name="Total 2 10 3 4 3" xfId="43973" xr:uid="{00000000-0005-0000-0000-0000BEAB0000}"/>
    <cellStyle name="Total 2 10 3 4 4" xfId="43974" xr:uid="{00000000-0005-0000-0000-0000BFAB0000}"/>
    <cellStyle name="Total 2 10 3 5" xfId="43975" xr:uid="{00000000-0005-0000-0000-0000C0AB0000}"/>
    <cellStyle name="Total 2 10 3 5 2" xfId="43976" xr:uid="{00000000-0005-0000-0000-0000C1AB0000}"/>
    <cellStyle name="Total 2 10 3 5 3" xfId="43977" xr:uid="{00000000-0005-0000-0000-0000C2AB0000}"/>
    <cellStyle name="Total 2 10 3 5 4" xfId="43978" xr:uid="{00000000-0005-0000-0000-0000C3AB0000}"/>
    <cellStyle name="Total 2 10 3 5 5" xfId="43979" xr:uid="{00000000-0005-0000-0000-0000C4AB0000}"/>
    <cellStyle name="Total 2 10 3 5 6" xfId="43980" xr:uid="{00000000-0005-0000-0000-0000C5AB0000}"/>
    <cellStyle name="Total 2 10 3 5 7" xfId="43981" xr:uid="{00000000-0005-0000-0000-0000C6AB0000}"/>
    <cellStyle name="Total 2 10 3 5 8" xfId="43982" xr:uid="{00000000-0005-0000-0000-0000C7AB0000}"/>
    <cellStyle name="Total 2 10 3 6" xfId="43983" xr:uid="{00000000-0005-0000-0000-0000C8AB0000}"/>
    <cellStyle name="Total 2 10 3 6 2" xfId="43984" xr:uid="{00000000-0005-0000-0000-0000C9AB0000}"/>
    <cellStyle name="Total 2 10 3 6 3" xfId="43985" xr:uid="{00000000-0005-0000-0000-0000CAAB0000}"/>
    <cellStyle name="Total 2 10 3 6 4" xfId="43986" xr:uid="{00000000-0005-0000-0000-0000CBAB0000}"/>
    <cellStyle name="Total 2 10 3 6 5" xfId="43987" xr:uid="{00000000-0005-0000-0000-0000CCAB0000}"/>
    <cellStyle name="Total 2 10 3 6 6" xfId="43988" xr:uid="{00000000-0005-0000-0000-0000CDAB0000}"/>
    <cellStyle name="Total 2 10 3 6 7" xfId="43989" xr:uid="{00000000-0005-0000-0000-0000CEAB0000}"/>
    <cellStyle name="Total 2 10 3 7" xfId="43990" xr:uid="{00000000-0005-0000-0000-0000CFAB0000}"/>
    <cellStyle name="Total 2 10 3 8" xfId="43991" xr:uid="{00000000-0005-0000-0000-0000D0AB0000}"/>
    <cellStyle name="Total 2 10 3 9" xfId="43992" xr:uid="{00000000-0005-0000-0000-0000D1AB0000}"/>
    <cellStyle name="Total 2 10 4" xfId="43993" xr:uid="{00000000-0005-0000-0000-0000D2AB0000}"/>
    <cellStyle name="Total 2 10 4 2" xfId="43994" xr:uid="{00000000-0005-0000-0000-0000D3AB0000}"/>
    <cellStyle name="Total 2 10 4 2 2" xfId="43995" xr:uid="{00000000-0005-0000-0000-0000D4AB0000}"/>
    <cellStyle name="Total 2 10 4 2 3" xfId="43996" xr:uid="{00000000-0005-0000-0000-0000D5AB0000}"/>
    <cellStyle name="Total 2 10 4 2 4" xfId="43997" xr:uid="{00000000-0005-0000-0000-0000D6AB0000}"/>
    <cellStyle name="Total 2 10 4 2 5" xfId="43998" xr:uid="{00000000-0005-0000-0000-0000D7AB0000}"/>
    <cellStyle name="Total 2 10 4 2 6" xfId="43999" xr:uid="{00000000-0005-0000-0000-0000D8AB0000}"/>
    <cellStyle name="Total 2 10 4 2 7" xfId="44000" xr:uid="{00000000-0005-0000-0000-0000D9AB0000}"/>
    <cellStyle name="Total 2 10 4 3" xfId="44001" xr:uid="{00000000-0005-0000-0000-0000DAAB0000}"/>
    <cellStyle name="Total 2 10 4 4" xfId="44002" xr:uid="{00000000-0005-0000-0000-0000DBAB0000}"/>
    <cellStyle name="Total 2 10 4 5" xfId="44003" xr:uid="{00000000-0005-0000-0000-0000DCAB0000}"/>
    <cellStyle name="Total 2 10 5" xfId="44004" xr:uid="{00000000-0005-0000-0000-0000DDAB0000}"/>
    <cellStyle name="Total 2 10 5 2" xfId="44005" xr:uid="{00000000-0005-0000-0000-0000DEAB0000}"/>
    <cellStyle name="Total 2 10 5 2 2" xfId="44006" xr:uid="{00000000-0005-0000-0000-0000DFAB0000}"/>
    <cellStyle name="Total 2 10 5 2 3" xfId="44007" xr:uid="{00000000-0005-0000-0000-0000E0AB0000}"/>
    <cellStyle name="Total 2 10 5 2 4" xfId="44008" xr:uid="{00000000-0005-0000-0000-0000E1AB0000}"/>
    <cellStyle name="Total 2 10 5 2 5" xfId="44009" xr:uid="{00000000-0005-0000-0000-0000E2AB0000}"/>
    <cellStyle name="Total 2 10 5 2 6" xfId="44010" xr:uid="{00000000-0005-0000-0000-0000E3AB0000}"/>
    <cellStyle name="Total 2 10 5 2 7" xfId="44011" xr:uid="{00000000-0005-0000-0000-0000E4AB0000}"/>
    <cellStyle name="Total 2 10 5 3" xfId="44012" xr:uid="{00000000-0005-0000-0000-0000E5AB0000}"/>
    <cellStyle name="Total 2 10 5 4" xfId="44013" xr:uid="{00000000-0005-0000-0000-0000E6AB0000}"/>
    <cellStyle name="Total 2 10 5 5" xfId="44014" xr:uid="{00000000-0005-0000-0000-0000E7AB0000}"/>
    <cellStyle name="Total 2 10 6" xfId="44015" xr:uid="{00000000-0005-0000-0000-0000E8AB0000}"/>
    <cellStyle name="Total 2 10 6 2" xfId="44016" xr:uid="{00000000-0005-0000-0000-0000E9AB0000}"/>
    <cellStyle name="Total 2 10 6 2 2" xfId="44017" xr:uid="{00000000-0005-0000-0000-0000EAAB0000}"/>
    <cellStyle name="Total 2 10 6 2 3" xfId="44018" xr:uid="{00000000-0005-0000-0000-0000EBAB0000}"/>
    <cellStyle name="Total 2 10 6 2 4" xfId="44019" xr:uid="{00000000-0005-0000-0000-0000ECAB0000}"/>
    <cellStyle name="Total 2 10 6 2 5" xfId="44020" xr:uid="{00000000-0005-0000-0000-0000EDAB0000}"/>
    <cellStyle name="Total 2 10 6 2 6" xfId="44021" xr:uid="{00000000-0005-0000-0000-0000EEAB0000}"/>
    <cellStyle name="Total 2 10 6 2 7" xfId="44022" xr:uid="{00000000-0005-0000-0000-0000EFAB0000}"/>
    <cellStyle name="Total 2 10 6 3" xfId="44023" xr:uid="{00000000-0005-0000-0000-0000F0AB0000}"/>
    <cellStyle name="Total 2 10 6 4" xfId="44024" xr:uid="{00000000-0005-0000-0000-0000F1AB0000}"/>
    <cellStyle name="Total 2 10 6 5" xfId="44025" xr:uid="{00000000-0005-0000-0000-0000F2AB0000}"/>
    <cellStyle name="Total 2 10 7" xfId="44026" xr:uid="{00000000-0005-0000-0000-0000F3AB0000}"/>
    <cellStyle name="Total 2 10 7 2" xfId="44027" xr:uid="{00000000-0005-0000-0000-0000F4AB0000}"/>
    <cellStyle name="Total 2 10 7 2 2" xfId="44028" xr:uid="{00000000-0005-0000-0000-0000F5AB0000}"/>
    <cellStyle name="Total 2 10 7 2 3" xfId="44029" xr:uid="{00000000-0005-0000-0000-0000F6AB0000}"/>
    <cellStyle name="Total 2 10 7 2 4" xfId="44030" xr:uid="{00000000-0005-0000-0000-0000F7AB0000}"/>
    <cellStyle name="Total 2 10 7 2 5" xfId="44031" xr:uid="{00000000-0005-0000-0000-0000F8AB0000}"/>
    <cellStyle name="Total 2 10 7 2 6" xfId="44032" xr:uid="{00000000-0005-0000-0000-0000F9AB0000}"/>
    <cellStyle name="Total 2 10 7 2 7" xfId="44033" xr:uid="{00000000-0005-0000-0000-0000FAAB0000}"/>
    <cellStyle name="Total 2 10 7 3" xfId="44034" xr:uid="{00000000-0005-0000-0000-0000FBAB0000}"/>
    <cellStyle name="Total 2 10 7 4" xfId="44035" xr:uid="{00000000-0005-0000-0000-0000FCAB0000}"/>
    <cellStyle name="Total 2 10 7 5" xfId="44036" xr:uid="{00000000-0005-0000-0000-0000FDAB0000}"/>
    <cellStyle name="Total 2 10 8" xfId="44037" xr:uid="{00000000-0005-0000-0000-0000FEAB0000}"/>
    <cellStyle name="Total 2 10 8 2" xfId="44038" xr:uid="{00000000-0005-0000-0000-0000FFAB0000}"/>
    <cellStyle name="Total 2 10 8 3" xfId="44039" xr:uid="{00000000-0005-0000-0000-000000AC0000}"/>
    <cellStyle name="Total 2 10 8 4" xfId="44040" xr:uid="{00000000-0005-0000-0000-000001AC0000}"/>
    <cellStyle name="Total 2 10 8 5" xfId="44041" xr:uid="{00000000-0005-0000-0000-000002AC0000}"/>
    <cellStyle name="Total 2 10 8 6" xfId="44042" xr:uid="{00000000-0005-0000-0000-000003AC0000}"/>
    <cellStyle name="Total 2 10 8 7" xfId="44043" xr:uid="{00000000-0005-0000-0000-000004AC0000}"/>
    <cellStyle name="Total 2 10 8 8" xfId="44044" xr:uid="{00000000-0005-0000-0000-000005AC0000}"/>
    <cellStyle name="Total 2 10 9" xfId="44045" xr:uid="{00000000-0005-0000-0000-000006AC0000}"/>
    <cellStyle name="Total 2 10 9 2" xfId="44046" xr:uid="{00000000-0005-0000-0000-000007AC0000}"/>
    <cellStyle name="Total 2 10 9 3" xfId="44047" xr:uid="{00000000-0005-0000-0000-000008AC0000}"/>
    <cellStyle name="Total 2 10 9 4" xfId="44048" xr:uid="{00000000-0005-0000-0000-000009AC0000}"/>
    <cellStyle name="Total 2 10 9 5" xfId="44049" xr:uid="{00000000-0005-0000-0000-00000AAC0000}"/>
    <cellStyle name="Total 2 10 9 6" xfId="44050" xr:uid="{00000000-0005-0000-0000-00000BAC0000}"/>
    <cellStyle name="Total 2 10 9 7" xfId="44051" xr:uid="{00000000-0005-0000-0000-00000CAC0000}"/>
    <cellStyle name="Total 2 11" xfId="44052" xr:uid="{00000000-0005-0000-0000-00000DAC0000}"/>
    <cellStyle name="Total 2 11 10" xfId="44053" xr:uid="{00000000-0005-0000-0000-00000EAC0000}"/>
    <cellStyle name="Total 2 11 10 2" xfId="44054" xr:uid="{00000000-0005-0000-0000-00000FAC0000}"/>
    <cellStyle name="Total 2 11 10 3" xfId="44055" xr:uid="{00000000-0005-0000-0000-000010AC0000}"/>
    <cellStyle name="Total 2 11 10 4" xfId="44056" xr:uid="{00000000-0005-0000-0000-000011AC0000}"/>
    <cellStyle name="Total 2 11 10 5" xfId="44057" xr:uid="{00000000-0005-0000-0000-000012AC0000}"/>
    <cellStyle name="Total 2 11 11" xfId="44058" xr:uid="{00000000-0005-0000-0000-000013AC0000}"/>
    <cellStyle name="Total 2 11 11 2" xfId="44059" xr:uid="{00000000-0005-0000-0000-000014AC0000}"/>
    <cellStyle name="Total 2 11 11 3" xfId="44060" xr:uid="{00000000-0005-0000-0000-000015AC0000}"/>
    <cellStyle name="Total 2 11 11 4" xfId="44061" xr:uid="{00000000-0005-0000-0000-000016AC0000}"/>
    <cellStyle name="Total 2 11 11 5" xfId="44062" xr:uid="{00000000-0005-0000-0000-000017AC0000}"/>
    <cellStyle name="Total 2 11 12" xfId="44063" xr:uid="{00000000-0005-0000-0000-000018AC0000}"/>
    <cellStyle name="Total 2 11 12 2" xfId="44064" xr:uid="{00000000-0005-0000-0000-000019AC0000}"/>
    <cellStyle name="Total 2 11 12 3" xfId="44065" xr:uid="{00000000-0005-0000-0000-00001AAC0000}"/>
    <cellStyle name="Total 2 11 12 4" xfId="44066" xr:uid="{00000000-0005-0000-0000-00001BAC0000}"/>
    <cellStyle name="Total 2 11 12 5" xfId="44067" xr:uid="{00000000-0005-0000-0000-00001CAC0000}"/>
    <cellStyle name="Total 2 11 13" xfId="44068" xr:uid="{00000000-0005-0000-0000-00001DAC0000}"/>
    <cellStyle name="Total 2 11 13 2" xfId="44069" xr:uid="{00000000-0005-0000-0000-00001EAC0000}"/>
    <cellStyle name="Total 2 11 13 3" xfId="44070" xr:uid="{00000000-0005-0000-0000-00001FAC0000}"/>
    <cellStyle name="Total 2 11 13 4" xfId="44071" xr:uid="{00000000-0005-0000-0000-000020AC0000}"/>
    <cellStyle name="Total 2 11 13 5" xfId="44072" xr:uid="{00000000-0005-0000-0000-000021AC0000}"/>
    <cellStyle name="Total 2 11 14" xfId="44073" xr:uid="{00000000-0005-0000-0000-000022AC0000}"/>
    <cellStyle name="Total 2 11 14 2" xfId="44074" xr:uid="{00000000-0005-0000-0000-000023AC0000}"/>
    <cellStyle name="Total 2 11 14 3" xfId="44075" xr:uid="{00000000-0005-0000-0000-000024AC0000}"/>
    <cellStyle name="Total 2 11 14 4" xfId="44076" xr:uid="{00000000-0005-0000-0000-000025AC0000}"/>
    <cellStyle name="Total 2 11 14 5" xfId="44077" xr:uid="{00000000-0005-0000-0000-000026AC0000}"/>
    <cellStyle name="Total 2 11 15" xfId="44078" xr:uid="{00000000-0005-0000-0000-000027AC0000}"/>
    <cellStyle name="Total 2 11 15 2" xfId="44079" xr:uid="{00000000-0005-0000-0000-000028AC0000}"/>
    <cellStyle name="Total 2 11 15 3" xfId="44080" xr:uid="{00000000-0005-0000-0000-000029AC0000}"/>
    <cellStyle name="Total 2 11 15 4" xfId="44081" xr:uid="{00000000-0005-0000-0000-00002AAC0000}"/>
    <cellStyle name="Total 2 11 15 5" xfId="44082" xr:uid="{00000000-0005-0000-0000-00002BAC0000}"/>
    <cellStyle name="Total 2 11 16" xfId="44083" xr:uid="{00000000-0005-0000-0000-00002CAC0000}"/>
    <cellStyle name="Total 2 11 16 2" xfId="44084" xr:uid="{00000000-0005-0000-0000-00002DAC0000}"/>
    <cellStyle name="Total 2 11 16 3" xfId="44085" xr:uid="{00000000-0005-0000-0000-00002EAC0000}"/>
    <cellStyle name="Total 2 11 16 4" xfId="44086" xr:uid="{00000000-0005-0000-0000-00002FAC0000}"/>
    <cellStyle name="Total 2 11 16 5" xfId="44087" xr:uid="{00000000-0005-0000-0000-000030AC0000}"/>
    <cellStyle name="Total 2 11 17" xfId="44088" xr:uid="{00000000-0005-0000-0000-000031AC0000}"/>
    <cellStyle name="Total 2 11 17 2" xfId="44089" xr:uid="{00000000-0005-0000-0000-000032AC0000}"/>
    <cellStyle name="Total 2 11 17 3" xfId="44090" xr:uid="{00000000-0005-0000-0000-000033AC0000}"/>
    <cellStyle name="Total 2 11 17 4" xfId="44091" xr:uid="{00000000-0005-0000-0000-000034AC0000}"/>
    <cellStyle name="Total 2 11 17 5" xfId="44092" xr:uid="{00000000-0005-0000-0000-000035AC0000}"/>
    <cellStyle name="Total 2 11 18" xfId="44093" xr:uid="{00000000-0005-0000-0000-000036AC0000}"/>
    <cellStyle name="Total 2 11 18 2" xfId="44094" xr:uid="{00000000-0005-0000-0000-000037AC0000}"/>
    <cellStyle name="Total 2 11 18 3" xfId="44095" xr:uid="{00000000-0005-0000-0000-000038AC0000}"/>
    <cellStyle name="Total 2 11 18 4" xfId="44096" xr:uid="{00000000-0005-0000-0000-000039AC0000}"/>
    <cellStyle name="Total 2 11 18 5" xfId="44097" xr:uid="{00000000-0005-0000-0000-00003AAC0000}"/>
    <cellStyle name="Total 2 11 19" xfId="44098" xr:uid="{00000000-0005-0000-0000-00003BAC0000}"/>
    <cellStyle name="Total 2 11 2" xfId="44099" xr:uid="{00000000-0005-0000-0000-00003CAC0000}"/>
    <cellStyle name="Total 2 11 2 10" xfId="44100" xr:uid="{00000000-0005-0000-0000-00003DAC0000}"/>
    <cellStyle name="Total 2 11 2 10 2" xfId="44101" xr:uid="{00000000-0005-0000-0000-00003EAC0000}"/>
    <cellStyle name="Total 2 11 2 10 3" xfId="44102" xr:uid="{00000000-0005-0000-0000-00003FAC0000}"/>
    <cellStyle name="Total 2 11 2 10 4" xfId="44103" xr:uid="{00000000-0005-0000-0000-000040AC0000}"/>
    <cellStyle name="Total 2 11 2 10 5" xfId="44104" xr:uid="{00000000-0005-0000-0000-000041AC0000}"/>
    <cellStyle name="Total 2 11 2 11" xfId="44105" xr:uid="{00000000-0005-0000-0000-000042AC0000}"/>
    <cellStyle name="Total 2 11 2 11 2" xfId="44106" xr:uid="{00000000-0005-0000-0000-000043AC0000}"/>
    <cellStyle name="Total 2 11 2 11 3" xfId="44107" xr:uid="{00000000-0005-0000-0000-000044AC0000}"/>
    <cellStyle name="Total 2 11 2 11 4" xfId="44108" xr:uid="{00000000-0005-0000-0000-000045AC0000}"/>
    <cellStyle name="Total 2 11 2 11 5" xfId="44109" xr:uid="{00000000-0005-0000-0000-000046AC0000}"/>
    <cellStyle name="Total 2 11 2 12" xfId="44110" xr:uid="{00000000-0005-0000-0000-000047AC0000}"/>
    <cellStyle name="Total 2 11 2 12 2" xfId="44111" xr:uid="{00000000-0005-0000-0000-000048AC0000}"/>
    <cellStyle name="Total 2 11 2 12 3" xfId="44112" xr:uid="{00000000-0005-0000-0000-000049AC0000}"/>
    <cellStyle name="Total 2 11 2 12 4" xfId="44113" xr:uid="{00000000-0005-0000-0000-00004AAC0000}"/>
    <cellStyle name="Total 2 11 2 12 5" xfId="44114" xr:uid="{00000000-0005-0000-0000-00004BAC0000}"/>
    <cellStyle name="Total 2 11 2 13" xfId="44115" xr:uid="{00000000-0005-0000-0000-00004CAC0000}"/>
    <cellStyle name="Total 2 11 2 13 2" xfId="44116" xr:uid="{00000000-0005-0000-0000-00004DAC0000}"/>
    <cellStyle name="Total 2 11 2 13 3" xfId="44117" xr:uid="{00000000-0005-0000-0000-00004EAC0000}"/>
    <cellStyle name="Total 2 11 2 13 4" xfId="44118" xr:uid="{00000000-0005-0000-0000-00004FAC0000}"/>
    <cellStyle name="Total 2 11 2 13 5" xfId="44119" xr:uid="{00000000-0005-0000-0000-000050AC0000}"/>
    <cellStyle name="Total 2 11 2 14" xfId="44120" xr:uid="{00000000-0005-0000-0000-000051AC0000}"/>
    <cellStyle name="Total 2 11 2 14 2" xfId="44121" xr:uid="{00000000-0005-0000-0000-000052AC0000}"/>
    <cellStyle name="Total 2 11 2 14 3" xfId="44122" xr:uid="{00000000-0005-0000-0000-000053AC0000}"/>
    <cellStyle name="Total 2 11 2 14 4" xfId="44123" xr:uid="{00000000-0005-0000-0000-000054AC0000}"/>
    <cellStyle name="Total 2 11 2 14 5" xfId="44124" xr:uid="{00000000-0005-0000-0000-000055AC0000}"/>
    <cellStyle name="Total 2 11 2 15" xfId="44125" xr:uid="{00000000-0005-0000-0000-000056AC0000}"/>
    <cellStyle name="Total 2 11 2 15 2" xfId="44126" xr:uid="{00000000-0005-0000-0000-000057AC0000}"/>
    <cellStyle name="Total 2 11 2 15 3" xfId="44127" xr:uid="{00000000-0005-0000-0000-000058AC0000}"/>
    <cellStyle name="Total 2 11 2 15 4" xfId="44128" xr:uid="{00000000-0005-0000-0000-000059AC0000}"/>
    <cellStyle name="Total 2 11 2 15 5" xfId="44129" xr:uid="{00000000-0005-0000-0000-00005AAC0000}"/>
    <cellStyle name="Total 2 11 2 16" xfId="44130" xr:uid="{00000000-0005-0000-0000-00005BAC0000}"/>
    <cellStyle name="Total 2 11 2 16 2" xfId="44131" xr:uid="{00000000-0005-0000-0000-00005CAC0000}"/>
    <cellStyle name="Total 2 11 2 16 3" xfId="44132" xr:uid="{00000000-0005-0000-0000-00005DAC0000}"/>
    <cellStyle name="Total 2 11 2 16 4" xfId="44133" xr:uid="{00000000-0005-0000-0000-00005EAC0000}"/>
    <cellStyle name="Total 2 11 2 16 5" xfId="44134" xr:uid="{00000000-0005-0000-0000-00005FAC0000}"/>
    <cellStyle name="Total 2 11 2 17" xfId="44135" xr:uid="{00000000-0005-0000-0000-000060AC0000}"/>
    <cellStyle name="Total 2 11 2 17 2" xfId="44136" xr:uid="{00000000-0005-0000-0000-000061AC0000}"/>
    <cellStyle name="Total 2 11 2 17 3" xfId="44137" xr:uid="{00000000-0005-0000-0000-000062AC0000}"/>
    <cellStyle name="Total 2 11 2 17 4" xfId="44138" xr:uid="{00000000-0005-0000-0000-000063AC0000}"/>
    <cellStyle name="Total 2 11 2 17 5" xfId="44139" xr:uid="{00000000-0005-0000-0000-000064AC0000}"/>
    <cellStyle name="Total 2 11 2 18" xfId="44140" xr:uid="{00000000-0005-0000-0000-000065AC0000}"/>
    <cellStyle name="Total 2 11 2 18 2" xfId="44141" xr:uid="{00000000-0005-0000-0000-000066AC0000}"/>
    <cellStyle name="Total 2 11 2 18 3" xfId="44142" xr:uid="{00000000-0005-0000-0000-000067AC0000}"/>
    <cellStyle name="Total 2 11 2 18 4" xfId="44143" xr:uid="{00000000-0005-0000-0000-000068AC0000}"/>
    <cellStyle name="Total 2 11 2 18 5" xfId="44144" xr:uid="{00000000-0005-0000-0000-000069AC0000}"/>
    <cellStyle name="Total 2 11 2 19" xfId="44145" xr:uid="{00000000-0005-0000-0000-00006AAC0000}"/>
    <cellStyle name="Total 2 11 2 2" xfId="44146" xr:uid="{00000000-0005-0000-0000-00006BAC0000}"/>
    <cellStyle name="Total 2 11 2 2 2" xfId="44147" xr:uid="{00000000-0005-0000-0000-00006CAC0000}"/>
    <cellStyle name="Total 2 11 2 2 2 2" xfId="44148" xr:uid="{00000000-0005-0000-0000-00006DAC0000}"/>
    <cellStyle name="Total 2 11 2 2 2 3" xfId="44149" xr:uid="{00000000-0005-0000-0000-00006EAC0000}"/>
    <cellStyle name="Total 2 11 2 2 2 4" xfId="44150" xr:uid="{00000000-0005-0000-0000-00006FAC0000}"/>
    <cellStyle name="Total 2 11 2 2 2 5" xfId="44151" xr:uid="{00000000-0005-0000-0000-000070AC0000}"/>
    <cellStyle name="Total 2 11 2 2 2 6" xfId="44152" xr:uid="{00000000-0005-0000-0000-000071AC0000}"/>
    <cellStyle name="Total 2 11 2 2 2 7" xfId="44153" xr:uid="{00000000-0005-0000-0000-000072AC0000}"/>
    <cellStyle name="Total 2 11 2 2 3" xfId="44154" xr:uid="{00000000-0005-0000-0000-000073AC0000}"/>
    <cellStyle name="Total 2 11 2 2 4" xfId="44155" xr:uid="{00000000-0005-0000-0000-000074AC0000}"/>
    <cellStyle name="Total 2 11 2 2 5" xfId="44156" xr:uid="{00000000-0005-0000-0000-000075AC0000}"/>
    <cellStyle name="Total 2 11 2 3" xfId="44157" xr:uid="{00000000-0005-0000-0000-000076AC0000}"/>
    <cellStyle name="Total 2 11 2 3 2" xfId="44158" xr:uid="{00000000-0005-0000-0000-000077AC0000}"/>
    <cellStyle name="Total 2 11 2 3 2 2" xfId="44159" xr:uid="{00000000-0005-0000-0000-000078AC0000}"/>
    <cellStyle name="Total 2 11 2 3 2 3" xfId="44160" xr:uid="{00000000-0005-0000-0000-000079AC0000}"/>
    <cellStyle name="Total 2 11 2 3 2 4" xfId="44161" xr:uid="{00000000-0005-0000-0000-00007AAC0000}"/>
    <cellStyle name="Total 2 11 2 3 2 5" xfId="44162" xr:uid="{00000000-0005-0000-0000-00007BAC0000}"/>
    <cellStyle name="Total 2 11 2 3 2 6" xfId="44163" xr:uid="{00000000-0005-0000-0000-00007CAC0000}"/>
    <cellStyle name="Total 2 11 2 3 2 7" xfId="44164" xr:uid="{00000000-0005-0000-0000-00007DAC0000}"/>
    <cellStyle name="Total 2 11 2 3 3" xfId="44165" xr:uid="{00000000-0005-0000-0000-00007EAC0000}"/>
    <cellStyle name="Total 2 11 2 3 4" xfId="44166" xr:uid="{00000000-0005-0000-0000-00007FAC0000}"/>
    <cellStyle name="Total 2 11 2 3 5" xfId="44167" xr:uid="{00000000-0005-0000-0000-000080AC0000}"/>
    <cellStyle name="Total 2 11 2 4" xfId="44168" xr:uid="{00000000-0005-0000-0000-000081AC0000}"/>
    <cellStyle name="Total 2 11 2 4 2" xfId="44169" xr:uid="{00000000-0005-0000-0000-000082AC0000}"/>
    <cellStyle name="Total 2 11 2 4 2 2" xfId="44170" xr:uid="{00000000-0005-0000-0000-000083AC0000}"/>
    <cellStyle name="Total 2 11 2 4 2 3" xfId="44171" xr:uid="{00000000-0005-0000-0000-000084AC0000}"/>
    <cellStyle name="Total 2 11 2 4 2 4" xfId="44172" xr:uid="{00000000-0005-0000-0000-000085AC0000}"/>
    <cellStyle name="Total 2 11 2 4 2 5" xfId="44173" xr:uid="{00000000-0005-0000-0000-000086AC0000}"/>
    <cellStyle name="Total 2 11 2 4 2 6" xfId="44174" xr:uid="{00000000-0005-0000-0000-000087AC0000}"/>
    <cellStyle name="Total 2 11 2 4 2 7" xfId="44175" xr:uid="{00000000-0005-0000-0000-000088AC0000}"/>
    <cellStyle name="Total 2 11 2 4 3" xfId="44176" xr:uid="{00000000-0005-0000-0000-000089AC0000}"/>
    <cellStyle name="Total 2 11 2 4 4" xfId="44177" xr:uid="{00000000-0005-0000-0000-00008AAC0000}"/>
    <cellStyle name="Total 2 11 2 4 5" xfId="44178" xr:uid="{00000000-0005-0000-0000-00008BAC0000}"/>
    <cellStyle name="Total 2 11 2 5" xfId="44179" xr:uid="{00000000-0005-0000-0000-00008CAC0000}"/>
    <cellStyle name="Total 2 11 2 5 2" xfId="44180" xr:uid="{00000000-0005-0000-0000-00008DAC0000}"/>
    <cellStyle name="Total 2 11 2 5 3" xfId="44181" xr:uid="{00000000-0005-0000-0000-00008EAC0000}"/>
    <cellStyle name="Total 2 11 2 5 4" xfId="44182" xr:uid="{00000000-0005-0000-0000-00008FAC0000}"/>
    <cellStyle name="Total 2 11 2 5 5" xfId="44183" xr:uid="{00000000-0005-0000-0000-000090AC0000}"/>
    <cellStyle name="Total 2 11 2 5 6" xfId="44184" xr:uid="{00000000-0005-0000-0000-000091AC0000}"/>
    <cellStyle name="Total 2 11 2 5 7" xfId="44185" xr:uid="{00000000-0005-0000-0000-000092AC0000}"/>
    <cellStyle name="Total 2 11 2 5 8" xfId="44186" xr:uid="{00000000-0005-0000-0000-000093AC0000}"/>
    <cellStyle name="Total 2 11 2 6" xfId="44187" xr:uid="{00000000-0005-0000-0000-000094AC0000}"/>
    <cellStyle name="Total 2 11 2 6 2" xfId="44188" xr:uid="{00000000-0005-0000-0000-000095AC0000}"/>
    <cellStyle name="Total 2 11 2 6 3" xfId="44189" xr:uid="{00000000-0005-0000-0000-000096AC0000}"/>
    <cellStyle name="Total 2 11 2 6 4" xfId="44190" xr:uid="{00000000-0005-0000-0000-000097AC0000}"/>
    <cellStyle name="Total 2 11 2 6 5" xfId="44191" xr:uid="{00000000-0005-0000-0000-000098AC0000}"/>
    <cellStyle name="Total 2 11 2 6 6" xfId="44192" xr:uid="{00000000-0005-0000-0000-000099AC0000}"/>
    <cellStyle name="Total 2 11 2 6 7" xfId="44193" xr:uid="{00000000-0005-0000-0000-00009AAC0000}"/>
    <cellStyle name="Total 2 11 2 7" xfId="44194" xr:uid="{00000000-0005-0000-0000-00009BAC0000}"/>
    <cellStyle name="Total 2 11 2 7 2" xfId="44195" xr:uid="{00000000-0005-0000-0000-00009CAC0000}"/>
    <cellStyle name="Total 2 11 2 7 3" xfId="44196" xr:uid="{00000000-0005-0000-0000-00009DAC0000}"/>
    <cellStyle name="Total 2 11 2 7 4" xfId="44197" xr:uid="{00000000-0005-0000-0000-00009EAC0000}"/>
    <cellStyle name="Total 2 11 2 7 5" xfId="44198" xr:uid="{00000000-0005-0000-0000-00009FAC0000}"/>
    <cellStyle name="Total 2 11 2 8" xfId="44199" xr:uid="{00000000-0005-0000-0000-0000A0AC0000}"/>
    <cellStyle name="Total 2 11 2 8 2" xfId="44200" xr:uid="{00000000-0005-0000-0000-0000A1AC0000}"/>
    <cellStyle name="Total 2 11 2 8 3" xfId="44201" xr:uid="{00000000-0005-0000-0000-0000A2AC0000}"/>
    <cellStyle name="Total 2 11 2 8 4" xfId="44202" xr:uid="{00000000-0005-0000-0000-0000A3AC0000}"/>
    <cellStyle name="Total 2 11 2 8 5" xfId="44203" xr:uid="{00000000-0005-0000-0000-0000A4AC0000}"/>
    <cellStyle name="Total 2 11 2 9" xfId="44204" xr:uid="{00000000-0005-0000-0000-0000A5AC0000}"/>
    <cellStyle name="Total 2 11 2 9 2" xfId="44205" xr:uid="{00000000-0005-0000-0000-0000A6AC0000}"/>
    <cellStyle name="Total 2 11 2 9 3" xfId="44206" xr:uid="{00000000-0005-0000-0000-0000A7AC0000}"/>
    <cellStyle name="Total 2 11 2 9 4" xfId="44207" xr:uid="{00000000-0005-0000-0000-0000A8AC0000}"/>
    <cellStyle name="Total 2 11 2 9 5" xfId="44208" xr:uid="{00000000-0005-0000-0000-0000A9AC0000}"/>
    <cellStyle name="Total 2 11 3" xfId="44209" xr:uid="{00000000-0005-0000-0000-0000AAAC0000}"/>
    <cellStyle name="Total 2 11 3 10" xfId="44210" xr:uid="{00000000-0005-0000-0000-0000ABAC0000}"/>
    <cellStyle name="Total 2 11 3 2" xfId="44211" xr:uid="{00000000-0005-0000-0000-0000ACAC0000}"/>
    <cellStyle name="Total 2 11 3 2 2" xfId="44212" xr:uid="{00000000-0005-0000-0000-0000ADAC0000}"/>
    <cellStyle name="Total 2 11 3 2 2 2" xfId="44213" xr:uid="{00000000-0005-0000-0000-0000AEAC0000}"/>
    <cellStyle name="Total 2 11 3 2 2 3" xfId="44214" xr:uid="{00000000-0005-0000-0000-0000AFAC0000}"/>
    <cellStyle name="Total 2 11 3 2 2 4" xfId="44215" xr:uid="{00000000-0005-0000-0000-0000B0AC0000}"/>
    <cellStyle name="Total 2 11 3 2 2 5" xfId="44216" xr:uid="{00000000-0005-0000-0000-0000B1AC0000}"/>
    <cellStyle name="Total 2 11 3 2 2 6" xfId="44217" xr:uid="{00000000-0005-0000-0000-0000B2AC0000}"/>
    <cellStyle name="Total 2 11 3 2 2 7" xfId="44218" xr:uid="{00000000-0005-0000-0000-0000B3AC0000}"/>
    <cellStyle name="Total 2 11 3 2 3" xfId="44219" xr:uid="{00000000-0005-0000-0000-0000B4AC0000}"/>
    <cellStyle name="Total 2 11 3 2 4" xfId="44220" xr:uid="{00000000-0005-0000-0000-0000B5AC0000}"/>
    <cellStyle name="Total 2 11 3 3" xfId="44221" xr:uid="{00000000-0005-0000-0000-0000B6AC0000}"/>
    <cellStyle name="Total 2 11 3 3 2" xfId="44222" xr:uid="{00000000-0005-0000-0000-0000B7AC0000}"/>
    <cellStyle name="Total 2 11 3 3 2 2" xfId="44223" xr:uid="{00000000-0005-0000-0000-0000B8AC0000}"/>
    <cellStyle name="Total 2 11 3 3 2 3" xfId="44224" xr:uid="{00000000-0005-0000-0000-0000B9AC0000}"/>
    <cellStyle name="Total 2 11 3 3 2 4" xfId="44225" xr:uid="{00000000-0005-0000-0000-0000BAAC0000}"/>
    <cellStyle name="Total 2 11 3 3 2 5" xfId="44226" xr:uid="{00000000-0005-0000-0000-0000BBAC0000}"/>
    <cellStyle name="Total 2 11 3 3 2 6" xfId="44227" xr:uid="{00000000-0005-0000-0000-0000BCAC0000}"/>
    <cellStyle name="Total 2 11 3 3 2 7" xfId="44228" xr:uid="{00000000-0005-0000-0000-0000BDAC0000}"/>
    <cellStyle name="Total 2 11 3 3 3" xfId="44229" xr:uid="{00000000-0005-0000-0000-0000BEAC0000}"/>
    <cellStyle name="Total 2 11 3 3 4" xfId="44230" xr:uid="{00000000-0005-0000-0000-0000BFAC0000}"/>
    <cellStyle name="Total 2 11 3 4" xfId="44231" xr:uid="{00000000-0005-0000-0000-0000C0AC0000}"/>
    <cellStyle name="Total 2 11 3 4 2" xfId="44232" xr:uid="{00000000-0005-0000-0000-0000C1AC0000}"/>
    <cellStyle name="Total 2 11 3 4 2 2" xfId="44233" xr:uid="{00000000-0005-0000-0000-0000C2AC0000}"/>
    <cellStyle name="Total 2 11 3 4 2 3" xfId="44234" xr:uid="{00000000-0005-0000-0000-0000C3AC0000}"/>
    <cellStyle name="Total 2 11 3 4 2 4" xfId="44235" xr:uid="{00000000-0005-0000-0000-0000C4AC0000}"/>
    <cellStyle name="Total 2 11 3 4 2 5" xfId="44236" xr:uid="{00000000-0005-0000-0000-0000C5AC0000}"/>
    <cellStyle name="Total 2 11 3 4 2 6" xfId="44237" xr:uid="{00000000-0005-0000-0000-0000C6AC0000}"/>
    <cellStyle name="Total 2 11 3 4 2 7" xfId="44238" xr:uid="{00000000-0005-0000-0000-0000C7AC0000}"/>
    <cellStyle name="Total 2 11 3 4 3" xfId="44239" xr:uid="{00000000-0005-0000-0000-0000C8AC0000}"/>
    <cellStyle name="Total 2 11 3 4 4" xfId="44240" xr:uid="{00000000-0005-0000-0000-0000C9AC0000}"/>
    <cellStyle name="Total 2 11 3 5" xfId="44241" xr:uid="{00000000-0005-0000-0000-0000CAAC0000}"/>
    <cellStyle name="Total 2 11 3 5 2" xfId="44242" xr:uid="{00000000-0005-0000-0000-0000CBAC0000}"/>
    <cellStyle name="Total 2 11 3 5 3" xfId="44243" xr:uid="{00000000-0005-0000-0000-0000CCAC0000}"/>
    <cellStyle name="Total 2 11 3 5 4" xfId="44244" xr:uid="{00000000-0005-0000-0000-0000CDAC0000}"/>
    <cellStyle name="Total 2 11 3 5 5" xfId="44245" xr:uid="{00000000-0005-0000-0000-0000CEAC0000}"/>
    <cellStyle name="Total 2 11 3 5 6" xfId="44246" xr:uid="{00000000-0005-0000-0000-0000CFAC0000}"/>
    <cellStyle name="Total 2 11 3 5 7" xfId="44247" xr:uid="{00000000-0005-0000-0000-0000D0AC0000}"/>
    <cellStyle name="Total 2 11 3 5 8" xfId="44248" xr:uid="{00000000-0005-0000-0000-0000D1AC0000}"/>
    <cellStyle name="Total 2 11 3 6" xfId="44249" xr:uid="{00000000-0005-0000-0000-0000D2AC0000}"/>
    <cellStyle name="Total 2 11 3 6 2" xfId="44250" xr:uid="{00000000-0005-0000-0000-0000D3AC0000}"/>
    <cellStyle name="Total 2 11 3 6 3" xfId="44251" xr:uid="{00000000-0005-0000-0000-0000D4AC0000}"/>
    <cellStyle name="Total 2 11 3 6 4" xfId="44252" xr:uid="{00000000-0005-0000-0000-0000D5AC0000}"/>
    <cellStyle name="Total 2 11 3 6 5" xfId="44253" xr:uid="{00000000-0005-0000-0000-0000D6AC0000}"/>
    <cellStyle name="Total 2 11 3 6 6" xfId="44254" xr:uid="{00000000-0005-0000-0000-0000D7AC0000}"/>
    <cellStyle name="Total 2 11 3 6 7" xfId="44255" xr:uid="{00000000-0005-0000-0000-0000D8AC0000}"/>
    <cellStyle name="Total 2 11 3 7" xfId="44256" xr:uid="{00000000-0005-0000-0000-0000D9AC0000}"/>
    <cellStyle name="Total 2 11 3 8" xfId="44257" xr:uid="{00000000-0005-0000-0000-0000DAAC0000}"/>
    <cellStyle name="Total 2 11 3 9" xfId="44258" xr:uid="{00000000-0005-0000-0000-0000DBAC0000}"/>
    <cellStyle name="Total 2 11 4" xfId="44259" xr:uid="{00000000-0005-0000-0000-0000DCAC0000}"/>
    <cellStyle name="Total 2 11 4 2" xfId="44260" xr:uid="{00000000-0005-0000-0000-0000DDAC0000}"/>
    <cellStyle name="Total 2 11 4 2 2" xfId="44261" xr:uid="{00000000-0005-0000-0000-0000DEAC0000}"/>
    <cellStyle name="Total 2 11 4 2 3" xfId="44262" xr:uid="{00000000-0005-0000-0000-0000DFAC0000}"/>
    <cellStyle name="Total 2 11 4 2 4" xfId="44263" xr:uid="{00000000-0005-0000-0000-0000E0AC0000}"/>
    <cellStyle name="Total 2 11 4 2 5" xfId="44264" xr:uid="{00000000-0005-0000-0000-0000E1AC0000}"/>
    <cellStyle name="Total 2 11 4 2 6" xfId="44265" xr:uid="{00000000-0005-0000-0000-0000E2AC0000}"/>
    <cellStyle name="Total 2 11 4 2 7" xfId="44266" xr:uid="{00000000-0005-0000-0000-0000E3AC0000}"/>
    <cellStyle name="Total 2 11 4 3" xfId="44267" xr:uid="{00000000-0005-0000-0000-0000E4AC0000}"/>
    <cellStyle name="Total 2 11 4 4" xfId="44268" xr:uid="{00000000-0005-0000-0000-0000E5AC0000}"/>
    <cellStyle name="Total 2 11 4 5" xfId="44269" xr:uid="{00000000-0005-0000-0000-0000E6AC0000}"/>
    <cellStyle name="Total 2 11 5" xfId="44270" xr:uid="{00000000-0005-0000-0000-0000E7AC0000}"/>
    <cellStyle name="Total 2 11 5 2" xfId="44271" xr:uid="{00000000-0005-0000-0000-0000E8AC0000}"/>
    <cellStyle name="Total 2 11 5 2 2" xfId="44272" xr:uid="{00000000-0005-0000-0000-0000E9AC0000}"/>
    <cellStyle name="Total 2 11 5 2 3" xfId="44273" xr:uid="{00000000-0005-0000-0000-0000EAAC0000}"/>
    <cellStyle name="Total 2 11 5 2 4" xfId="44274" xr:uid="{00000000-0005-0000-0000-0000EBAC0000}"/>
    <cellStyle name="Total 2 11 5 2 5" xfId="44275" xr:uid="{00000000-0005-0000-0000-0000ECAC0000}"/>
    <cellStyle name="Total 2 11 5 2 6" xfId="44276" xr:uid="{00000000-0005-0000-0000-0000EDAC0000}"/>
    <cellStyle name="Total 2 11 5 2 7" xfId="44277" xr:uid="{00000000-0005-0000-0000-0000EEAC0000}"/>
    <cellStyle name="Total 2 11 5 3" xfId="44278" xr:uid="{00000000-0005-0000-0000-0000EFAC0000}"/>
    <cellStyle name="Total 2 11 5 4" xfId="44279" xr:uid="{00000000-0005-0000-0000-0000F0AC0000}"/>
    <cellStyle name="Total 2 11 5 5" xfId="44280" xr:uid="{00000000-0005-0000-0000-0000F1AC0000}"/>
    <cellStyle name="Total 2 11 6" xfId="44281" xr:uid="{00000000-0005-0000-0000-0000F2AC0000}"/>
    <cellStyle name="Total 2 11 6 2" xfId="44282" xr:uid="{00000000-0005-0000-0000-0000F3AC0000}"/>
    <cellStyle name="Total 2 11 6 2 2" xfId="44283" xr:uid="{00000000-0005-0000-0000-0000F4AC0000}"/>
    <cellStyle name="Total 2 11 6 2 3" xfId="44284" xr:uid="{00000000-0005-0000-0000-0000F5AC0000}"/>
    <cellStyle name="Total 2 11 6 2 4" xfId="44285" xr:uid="{00000000-0005-0000-0000-0000F6AC0000}"/>
    <cellStyle name="Total 2 11 6 2 5" xfId="44286" xr:uid="{00000000-0005-0000-0000-0000F7AC0000}"/>
    <cellStyle name="Total 2 11 6 2 6" xfId="44287" xr:uid="{00000000-0005-0000-0000-0000F8AC0000}"/>
    <cellStyle name="Total 2 11 6 2 7" xfId="44288" xr:uid="{00000000-0005-0000-0000-0000F9AC0000}"/>
    <cellStyle name="Total 2 11 6 3" xfId="44289" xr:uid="{00000000-0005-0000-0000-0000FAAC0000}"/>
    <cellStyle name="Total 2 11 6 4" xfId="44290" xr:uid="{00000000-0005-0000-0000-0000FBAC0000}"/>
    <cellStyle name="Total 2 11 6 5" xfId="44291" xr:uid="{00000000-0005-0000-0000-0000FCAC0000}"/>
    <cellStyle name="Total 2 11 7" xfId="44292" xr:uid="{00000000-0005-0000-0000-0000FDAC0000}"/>
    <cellStyle name="Total 2 11 7 2" xfId="44293" xr:uid="{00000000-0005-0000-0000-0000FEAC0000}"/>
    <cellStyle name="Total 2 11 7 2 2" xfId="44294" xr:uid="{00000000-0005-0000-0000-0000FFAC0000}"/>
    <cellStyle name="Total 2 11 7 2 3" xfId="44295" xr:uid="{00000000-0005-0000-0000-000000AD0000}"/>
    <cellStyle name="Total 2 11 7 2 4" xfId="44296" xr:uid="{00000000-0005-0000-0000-000001AD0000}"/>
    <cellStyle name="Total 2 11 7 2 5" xfId="44297" xr:uid="{00000000-0005-0000-0000-000002AD0000}"/>
    <cellStyle name="Total 2 11 7 2 6" xfId="44298" xr:uid="{00000000-0005-0000-0000-000003AD0000}"/>
    <cellStyle name="Total 2 11 7 2 7" xfId="44299" xr:uid="{00000000-0005-0000-0000-000004AD0000}"/>
    <cellStyle name="Total 2 11 7 3" xfId="44300" xr:uid="{00000000-0005-0000-0000-000005AD0000}"/>
    <cellStyle name="Total 2 11 7 4" xfId="44301" xr:uid="{00000000-0005-0000-0000-000006AD0000}"/>
    <cellStyle name="Total 2 11 7 5" xfId="44302" xr:uid="{00000000-0005-0000-0000-000007AD0000}"/>
    <cellStyle name="Total 2 11 8" xfId="44303" xr:uid="{00000000-0005-0000-0000-000008AD0000}"/>
    <cellStyle name="Total 2 11 8 2" xfId="44304" xr:uid="{00000000-0005-0000-0000-000009AD0000}"/>
    <cellStyle name="Total 2 11 8 3" xfId="44305" xr:uid="{00000000-0005-0000-0000-00000AAD0000}"/>
    <cellStyle name="Total 2 11 8 4" xfId="44306" xr:uid="{00000000-0005-0000-0000-00000BAD0000}"/>
    <cellStyle name="Total 2 11 8 5" xfId="44307" xr:uid="{00000000-0005-0000-0000-00000CAD0000}"/>
    <cellStyle name="Total 2 11 8 6" xfId="44308" xr:uid="{00000000-0005-0000-0000-00000DAD0000}"/>
    <cellStyle name="Total 2 11 8 7" xfId="44309" xr:uid="{00000000-0005-0000-0000-00000EAD0000}"/>
    <cellStyle name="Total 2 11 8 8" xfId="44310" xr:uid="{00000000-0005-0000-0000-00000FAD0000}"/>
    <cellStyle name="Total 2 11 9" xfId="44311" xr:uid="{00000000-0005-0000-0000-000010AD0000}"/>
    <cellStyle name="Total 2 11 9 2" xfId="44312" xr:uid="{00000000-0005-0000-0000-000011AD0000}"/>
    <cellStyle name="Total 2 11 9 3" xfId="44313" xr:uid="{00000000-0005-0000-0000-000012AD0000}"/>
    <cellStyle name="Total 2 11 9 4" xfId="44314" xr:uid="{00000000-0005-0000-0000-000013AD0000}"/>
    <cellStyle name="Total 2 11 9 5" xfId="44315" xr:uid="{00000000-0005-0000-0000-000014AD0000}"/>
    <cellStyle name="Total 2 11 9 6" xfId="44316" xr:uid="{00000000-0005-0000-0000-000015AD0000}"/>
    <cellStyle name="Total 2 11 9 7" xfId="44317" xr:uid="{00000000-0005-0000-0000-000016AD0000}"/>
    <cellStyle name="Total 2 12" xfId="44318" xr:uid="{00000000-0005-0000-0000-000017AD0000}"/>
    <cellStyle name="Total 2 12 10" xfId="44319" xr:uid="{00000000-0005-0000-0000-000018AD0000}"/>
    <cellStyle name="Total 2 12 10 2" xfId="44320" xr:uid="{00000000-0005-0000-0000-000019AD0000}"/>
    <cellStyle name="Total 2 12 10 3" xfId="44321" xr:uid="{00000000-0005-0000-0000-00001AAD0000}"/>
    <cellStyle name="Total 2 12 10 4" xfId="44322" xr:uid="{00000000-0005-0000-0000-00001BAD0000}"/>
    <cellStyle name="Total 2 12 10 5" xfId="44323" xr:uid="{00000000-0005-0000-0000-00001CAD0000}"/>
    <cellStyle name="Total 2 12 11" xfId="44324" xr:uid="{00000000-0005-0000-0000-00001DAD0000}"/>
    <cellStyle name="Total 2 12 11 2" xfId="44325" xr:uid="{00000000-0005-0000-0000-00001EAD0000}"/>
    <cellStyle name="Total 2 12 11 3" xfId="44326" xr:uid="{00000000-0005-0000-0000-00001FAD0000}"/>
    <cellStyle name="Total 2 12 11 4" xfId="44327" xr:uid="{00000000-0005-0000-0000-000020AD0000}"/>
    <cellStyle name="Total 2 12 11 5" xfId="44328" xr:uid="{00000000-0005-0000-0000-000021AD0000}"/>
    <cellStyle name="Total 2 12 12" xfId="44329" xr:uid="{00000000-0005-0000-0000-000022AD0000}"/>
    <cellStyle name="Total 2 12 12 2" xfId="44330" xr:uid="{00000000-0005-0000-0000-000023AD0000}"/>
    <cellStyle name="Total 2 12 12 3" xfId="44331" xr:uid="{00000000-0005-0000-0000-000024AD0000}"/>
    <cellStyle name="Total 2 12 12 4" xfId="44332" xr:uid="{00000000-0005-0000-0000-000025AD0000}"/>
    <cellStyle name="Total 2 12 12 5" xfId="44333" xr:uid="{00000000-0005-0000-0000-000026AD0000}"/>
    <cellStyle name="Total 2 12 13" xfId="44334" xr:uid="{00000000-0005-0000-0000-000027AD0000}"/>
    <cellStyle name="Total 2 12 13 2" xfId="44335" xr:uid="{00000000-0005-0000-0000-000028AD0000}"/>
    <cellStyle name="Total 2 12 13 3" xfId="44336" xr:uid="{00000000-0005-0000-0000-000029AD0000}"/>
    <cellStyle name="Total 2 12 13 4" xfId="44337" xr:uid="{00000000-0005-0000-0000-00002AAD0000}"/>
    <cellStyle name="Total 2 12 13 5" xfId="44338" xr:uid="{00000000-0005-0000-0000-00002BAD0000}"/>
    <cellStyle name="Total 2 12 14" xfId="44339" xr:uid="{00000000-0005-0000-0000-00002CAD0000}"/>
    <cellStyle name="Total 2 12 14 2" xfId="44340" xr:uid="{00000000-0005-0000-0000-00002DAD0000}"/>
    <cellStyle name="Total 2 12 14 3" xfId="44341" xr:uid="{00000000-0005-0000-0000-00002EAD0000}"/>
    <cellStyle name="Total 2 12 14 4" xfId="44342" xr:uid="{00000000-0005-0000-0000-00002FAD0000}"/>
    <cellStyle name="Total 2 12 14 5" xfId="44343" xr:uid="{00000000-0005-0000-0000-000030AD0000}"/>
    <cellStyle name="Total 2 12 15" xfId="44344" xr:uid="{00000000-0005-0000-0000-000031AD0000}"/>
    <cellStyle name="Total 2 12 15 2" xfId="44345" xr:uid="{00000000-0005-0000-0000-000032AD0000}"/>
    <cellStyle name="Total 2 12 15 3" xfId="44346" xr:uid="{00000000-0005-0000-0000-000033AD0000}"/>
    <cellStyle name="Total 2 12 15 4" xfId="44347" xr:uid="{00000000-0005-0000-0000-000034AD0000}"/>
    <cellStyle name="Total 2 12 15 5" xfId="44348" xr:uid="{00000000-0005-0000-0000-000035AD0000}"/>
    <cellStyle name="Total 2 12 16" xfId="44349" xr:uid="{00000000-0005-0000-0000-000036AD0000}"/>
    <cellStyle name="Total 2 12 16 2" xfId="44350" xr:uid="{00000000-0005-0000-0000-000037AD0000}"/>
    <cellStyle name="Total 2 12 16 3" xfId="44351" xr:uid="{00000000-0005-0000-0000-000038AD0000}"/>
    <cellStyle name="Total 2 12 16 4" xfId="44352" xr:uid="{00000000-0005-0000-0000-000039AD0000}"/>
    <cellStyle name="Total 2 12 16 5" xfId="44353" xr:uid="{00000000-0005-0000-0000-00003AAD0000}"/>
    <cellStyle name="Total 2 12 17" xfId="44354" xr:uid="{00000000-0005-0000-0000-00003BAD0000}"/>
    <cellStyle name="Total 2 12 17 2" xfId="44355" xr:uid="{00000000-0005-0000-0000-00003CAD0000}"/>
    <cellStyle name="Total 2 12 17 3" xfId="44356" xr:uid="{00000000-0005-0000-0000-00003DAD0000}"/>
    <cellStyle name="Total 2 12 17 4" xfId="44357" xr:uid="{00000000-0005-0000-0000-00003EAD0000}"/>
    <cellStyle name="Total 2 12 17 5" xfId="44358" xr:uid="{00000000-0005-0000-0000-00003FAD0000}"/>
    <cellStyle name="Total 2 12 18" xfId="44359" xr:uid="{00000000-0005-0000-0000-000040AD0000}"/>
    <cellStyle name="Total 2 12 18 2" xfId="44360" xr:uid="{00000000-0005-0000-0000-000041AD0000}"/>
    <cellStyle name="Total 2 12 18 3" xfId="44361" xr:uid="{00000000-0005-0000-0000-000042AD0000}"/>
    <cellStyle name="Total 2 12 18 4" xfId="44362" xr:uid="{00000000-0005-0000-0000-000043AD0000}"/>
    <cellStyle name="Total 2 12 18 5" xfId="44363" xr:uid="{00000000-0005-0000-0000-000044AD0000}"/>
    <cellStyle name="Total 2 12 19" xfId="44364" xr:uid="{00000000-0005-0000-0000-000045AD0000}"/>
    <cellStyle name="Total 2 12 2" xfId="44365" xr:uid="{00000000-0005-0000-0000-000046AD0000}"/>
    <cellStyle name="Total 2 12 2 2" xfId="44366" xr:uid="{00000000-0005-0000-0000-000047AD0000}"/>
    <cellStyle name="Total 2 12 2 2 2" xfId="44367" xr:uid="{00000000-0005-0000-0000-000048AD0000}"/>
    <cellStyle name="Total 2 12 2 2 3" xfId="44368" xr:uid="{00000000-0005-0000-0000-000049AD0000}"/>
    <cellStyle name="Total 2 12 2 2 4" xfId="44369" xr:uid="{00000000-0005-0000-0000-00004AAD0000}"/>
    <cellStyle name="Total 2 12 2 2 5" xfId="44370" xr:uid="{00000000-0005-0000-0000-00004BAD0000}"/>
    <cellStyle name="Total 2 12 2 2 6" xfId="44371" xr:uid="{00000000-0005-0000-0000-00004CAD0000}"/>
    <cellStyle name="Total 2 12 2 2 7" xfId="44372" xr:uid="{00000000-0005-0000-0000-00004DAD0000}"/>
    <cellStyle name="Total 2 12 2 3" xfId="44373" xr:uid="{00000000-0005-0000-0000-00004EAD0000}"/>
    <cellStyle name="Total 2 12 2 4" xfId="44374" xr:uid="{00000000-0005-0000-0000-00004FAD0000}"/>
    <cellStyle name="Total 2 12 2 5" xfId="44375" xr:uid="{00000000-0005-0000-0000-000050AD0000}"/>
    <cellStyle name="Total 2 12 3" xfId="44376" xr:uid="{00000000-0005-0000-0000-000051AD0000}"/>
    <cellStyle name="Total 2 12 3 2" xfId="44377" xr:uid="{00000000-0005-0000-0000-000052AD0000}"/>
    <cellStyle name="Total 2 12 3 2 2" xfId="44378" xr:uid="{00000000-0005-0000-0000-000053AD0000}"/>
    <cellStyle name="Total 2 12 3 2 3" xfId="44379" xr:uid="{00000000-0005-0000-0000-000054AD0000}"/>
    <cellStyle name="Total 2 12 3 2 4" xfId="44380" xr:uid="{00000000-0005-0000-0000-000055AD0000}"/>
    <cellStyle name="Total 2 12 3 2 5" xfId="44381" xr:uid="{00000000-0005-0000-0000-000056AD0000}"/>
    <cellStyle name="Total 2 12 3 2 6" xfId="44382" xr:uid="{00000000-0005-0000-0000-000057AD0000}"/>
    <cellStyle name="Total 2 12 3 2 7" xfId="44383" xr:uid="{00000000-0005-0000-0000-000058AD0000}"/>
    <cellStyle name="Total 2 12 3 3" xfId="44384" xr:uid="{00000000-0005-0000-0000-000059AD0000}"/>
    <cellStyle name="Total 2 12 3 4" xfId="44385" xr:uid="{00000000-0005-0000-0000-00005AAD0000}"/>
    <cellStyle name="Total 2 12 3 5" xfId="44386" xr:uid="{00000000-0005-0000-0000-00005BAD0000}"/>
    <cellStyle name="Total 2 12 4" xfId="44387" xr:uid="{00000000-0005-0000-0000-00005CAD0000}"/>
    <cellStyle name="Total 2 12 4 2" xfId="44388" xr:uid="{00000000-0005-0000-0000-00005DAD0000}"/>
    <cellStyle name="Total 2 12 4 2 2" xfId="44389" xr:uid="{00000000-0005-0000-0000-00005EAD0000}"/>
    <cellStyle name="Total 2 12 4 2 3" xfId="44390" xr:uid="{00000000-0005-0000-0000-00005FAD0000}"/>
    <cellStyle name="Total 2 12 4 2 4" xfId="44391" xr:uid="{00000000-0005-0000-0000-000060AD0000}"/>
    <cellStyle name="Total 2 12 4 2 5" xfId="44392" xr:uid="{00000000-0005-0000-0000-000061AD0000}"/>
    <cellStyle name="Total 2 12 4 2 6" xfId="44393" xr:uid="{00000000-0005-0000-0000-000062AD0000}"/>
    <cellStyle name="Total 2 12 4 2 7" xfId="44394" xr:uid="{00000000-0005-0000-0000-000063AD0000}"/>
    <cellStyle name="Total 2 12 4 3" xfId="44395" xr:uid="{00000000-0005-0000-0000-000064AD0000}"/>
    <cellStyle name="Total 2 12 4 4" xfId="44396" xr:uid="{00000000-0005-0000-0000-000065AD0000}"/>
    <cellStyle name="Total 2 12 4 5" xfId="44397" xr:uid="{00000000-0005-0000-0000-000066AD0000}"/>
    <cellStyle name="Total 2 12 5" xfId="44398" xr:uid="{00000000-0005-0000-0000-000067AD0000}"/>
    <cellStyle name="Total 2 12 5 2" xfId="44399" xr:uid="{00000000-0005-0000-0000-000068AD0000}"/>
    <cellStyle name="Total 2 12 5 3" xfId="44400" xr:uid="{00000000-0005-0000-0000-000069AD0000}"/>
    <cellStyle name="Total 2 12 5 4" xfId="44401" xr:uid="{00000000-0005-0000-0000-00006AAD0000}"/>
    <cellStyle name="Total 2 12 5 5" xfId="44402" xr:uid="{00000000-0005-0000-0000-00006BAD0000}"/>
    <cellStyle name="Total 2 12 5 6" xfId="44403" xr:uid="{00000000-0005-0000-0000-00006CAD0000}"/>
    <cellStyle name="Total 2 12 5 7" xfId="44404" xr:uid="{00000000-0005-0000-0000-00006DAD0000}"/>
    <cellStyle name="Total 2 12 5 8" xfId="44405" xr:uid="{00000000-0005-0000-0000-00006EAD0000}"/>
    <cellStyle name="Total 2 12 6" xfId="44406" xr:uid="{00000000-0005-0000-0000-00006FAD0000}"/>
    <cellStyle name="Total 2 12 6 2" xfId="44407" xr:uid="{00000000-0005-0000-0000-000070AD0000}"/>
    <cellStyle name="Total 2 12 6 3" xfId="44408" xr:uid="{00000000-0005-0000-0000-000071AD0000}"/>
    <cellStyle name="Total 2 12 6 4" xfId="44409" xr:uid="{00000000-0005-0000-0000-000072AD0000}"/>
    <cellStyle name="Total 2 12 6 5" xfId="44410" xr:uid="{00000000-0005-0000-0000-000073AD0000}"/>
    <cellStyle name="Total 2 12 6 6" xfId="44411" xr:uid="{00000000-0005-0000-0000-000074AD0000}"/>
    <cellStyle name="Total 2 12 6 7" xfId="44412" xr:uid="{00000000-0005-0000-0000-000075AD0000}"/>
    <cellStyle name="Total 2 12 7" xfId="44413" xr:uid="{00000000-0005-0000-0000-000076AD0000}"/>
    <cellStyle name="Total 2 12 7 2" xfId="44414" xr:uid="{00000000-0005-0000-0000-000077AD0000}"/>
    <cellStyle name="Total 2 12 7 3" xfId="44415" xr:uid="{00000000-0005-0000-0000-000078AD0000}"/>
    <cellStyle name="Total 2 12 7 4" xfId="44416" xr:uid="{00000000-0005-0000-0000-000079AD0000}"/>
    <cellStyle name="Total 2 12 7 5" xfId="44417" xr:uid="{00000000-0005-0000-0000-00007AAD0000}"/>
    <cellStyle name="Total 2 12 8" xfId="44418" xr:uid="{00000000-0005-0000-0000-00007BAD0000}"/>
    <cellStyle name="Total 2 12 8 2" xfId="44419" xr:uid="{00000000-0005-0000-0000-00007CAD0000}"/>
    <cellStyle name="Total 2 12 8 3" xfId="44420" xr:uid="{00000000-0005-0000-0000-00007DAD0000}"/>
    <cellStyle name="Total 2 12 8 4" xfId="44421" xr:uid="{00000000-0005-0000-0000-00007EAD0000}"/>
    <cellStyle name="Total 2 12 8 5" xfId="44422" xr:uid="{00000000-0005-0000-0000-00007FAD0000}"/>
    <cellStyle name="Total 2 12 9" xfId="44423" xr:uid="{00000000-0005-0000-0000-000080AD0000}"/>
    <cellStyle name="Total 2 12 9 2" xfId="44424" xr:uid="{00000000-0005-0000-0000-000081AD0000}"/>
    <cellStyle name="Total 2 12 9 3" xfId="44425" xr:uid="{00000000-0005-0000-0000-000082AD0000}"/>
    <cellStyle name="Total 2 12 9 4" xfId="44426" xr:uid="{00000000-0005-0000-0000-000083AD0000}"/>
    <cellStyle name="Total 2 12 9 5" xfId="44427" xr:uid="{00000000-0005-0000-0000-000084AD0000}"/>
    <cellStyle name="Total 2 13" xfId="44428" xr:uid="{00000000-0005-0000-0000-000085AD0000}"/>
    <cellStyle name="Total 2 13 10" xfId="44429" xr:uid="{00000000-0005-0000-0000-000086AD0000}"/>
    <cellStyle name="Total 2 13 2" xfId="44430" xr:uid="{00000000-0005-0000-0000-000087AD0000}"/>
    <cellStyle name="Total 2 13 2 2" xfId="44431" xr:uid="{00000000-0005-0000-0000-000088AD0000}"/>
    <cellStyle name="Total 2 13 2 2 2" xfId="44432" xr:uid="{00000000-0005-0000-0000-000089AD0000}"/>
    <cellStyle name="Total 2 13 2 2 3" xfId="44433" xr:uid="{00000000-0005-0000-0000-00008AAD0000}"/>
    <cellStyle name="Total 2 13 2 2 4" xfId="44434" xr:uid="{00000000-0005-0000-0000-00008BAD0000}"/>
    <cellStyle name="Total 2 13 2 2 5" xfId="44435" xr:uid="{00000000-0005-0000-0000-00008CAD0000}"/>
    <cellStyle name="Total 2 13 2 2 6" xfId="44436" xr:uid="{00000000-0005-0000-0000-00008DAD0000}"/>
    <cellStyle name="Total 2 13 2 2 7" xfId="44437" xr:uid="{00000000-0005-0000-0000-00008EAD0000}"/>
    <cellStyle name="Total 2 13 2 3" xfId="44438" xr:uid="{00000000-0005-0000-0000-00008FAD0000}"/>
    <cellStyle name="Total 2 13 2 4" xfId="44439" xr:uid="{00000000-0005-0000-0000-000090AD0000}"/>
    <cellStyle name="Total 2 13 3" xfId="44440" xr:uid="{00000000-0005-0000-0000-000091AD0000}"/>
    <cellStyle name="Total 2 13 3 2" xfId="44441" xr:uid="{00000000-0005-0000-0000-000092AD0000}"/>
    <cellStyle name="Total 2 13 3 2 2" xfId="44442" xr:uid="{00000000-0005-0000-0000-000093AD0000}"/>
    <cellStyle name="Total 2 13 3 2 3" xfId="44443" xr:uid="{00000000-0005-0000-0000-000094AD0000}"/>
    <cellStyle name="Total 2 13 3 2 4" xfId="44444" xr:uid="{00000000-0005-0000-0000-000095AD0000}"/>
    <cellStyle name="Total 2 13 3 2 5" xfId="44445" xr:uid="{00000000-0005-0000-0000-000096AD0000}"/>
    <cellStyle name="Total 2 13 3 2 6" xfId="44446" xr:uid="{00000000-0005-0000-0000-000097AD0000}"/>
    <cellStyle name="Total 2 13 3 2 7" xfId="44447" xr:uid="{00000000-0005-0000-0000-000098AD0000}"/>
    <cellStyle name="Total 2 13 3 3" xfId="44448" xr:uid="{00000000-0005-0000-0000-000099AD0000}"/>
    <cellStyle name="Total 2 13 3 4" xfId="44449" xr:uid="{00000000-0005-0000-0000-00009AAD0000}"/>
    <cellStyle name="Total 2 13 4" xfId="44450" xr:uid="{00000000-0005-0000-0000-00009BAD0000}"/>
    <cellStyle name="Total 2 13 4 2" xfId="44451" xr:uid="{00000000-0005-0000-0000-00009CAD0000}"/>
    <cellStyle name="Total 2 13 4 2 2" xfId="44452" xr:uid="{00000000-0005-0000-0000-00009DAD0000}"/>
    <cellStyle name="Total 2 13 4 2 3" xfId="44453" xr:uid="{00000000-0005-0000-0000-00009EAD0000}"/>
    <cellStyle name="Total 2 13 4 2 4" xfId="44454" xr:uid="{00000000-0005-0000-0000-00009FAD0000}"/>
    <cellStyle name="Total 2 13 4 2 5" xfId="44455" xr:uid="{00000000-0005-0000-0000-0000A0AD0000}"/>
    <cellStyle name="Total 2 13 4 2 6" xfId="44456" xr:uid="{00000000-0005-0000-0000-0000A1AD0000}"/>
    <cellStyle name="Total 2 13 4 2 7" xfId="44457" xr:uid="{00000000-0005-0000-0000-0000A2AD0000}"/>
    <cellStyle name="Total 2 13 4 3" xfId="44458" xr:uid="{00000000-0005-0000-0000-0000A3AD0000}"/>
    <cellStyle name="Total 2 13 4 4" xfId="44459" xr:uid="{00000000-0005-0000-0000-0000A4AD0000}"/>
    <cellStyle name="Total 2 13 5" xfId="44460" xr:uid="{00000000-0005-0000-0000-0000A5AD0000}"/>
    <cellStyle name="Total 2 13 5 2" xfId="44461" xr:uid="{00000000-0005-0000-0000-0000A6AD0000}"/>
    <cellStyle name="Total 2 13 5 3" xfId="44462" xr:uid="{00000000-0005-0000-0000-0000A7AD0000}"/>
    <cellStyle name="Total 2 13 5 4" xfId="44463" xr:uid="{00000000-0005-0000-0000-0000A8AD0000}"/>
    <cellStyle name="Total 2 13 5 5" xfId="44464" xr:uid="{00000000-0005-0000-0000-0000A9AD0000}"/>
    <cellStyle name="Total 2 13 5 6" xfId="44465" xr:uid="{00000000-0005-0000-0000-0000AAAD0000}"/>
    <cellStyle name="Total 2 13 5 7" xfId="44466" xr:uid="{00000000-0005-0000-0000-0000ABAD0000}"/>
    <cellStyle name="Total 2 13 5 8" xfId="44467" xr:uid="{00000000-0005-0000-0000-0000ACAD0000}"/>
    <cellStyle name="Total 2 13 6" xfId="44468" xr:uid="{00000000-0005-0000-0000-0000ADAD0000}"/>
    <cellStyle name="Total 2 13 6 2" xfId="44469" xr:uid="{00000000-0005-0000-0000-0000AEAD0000}"/>
    <cellStyle name="Total 2 13 6 3" xfId="44470" xr:uid="{00000000-0005-0000-0000-0000AFAD0000}"/>
    <cellStyle name="Total 2 13 6 4" xfId="44471" xr:uid="{00000000-0005-0000-0000-0000B0AD0000}"/>
    <cellStyle name="Total 2 13 6 5" xfId="44472" xr:uid="{00000000-0005-0000-0000-0000B1AD0000}"/>
    <cellStyle name="Total 2 13 6 6" xfId="44473" xr:uid="{00000000-0005-0000-0000-0000B2AD0000}"/>
    <cellStyle name="Total 2 13 6 7" xfId="44474" xr:uid="{00000000-0005-0000-0000-0000B3AD0000}"/>
    <cellStyle name="Total 2 13 7" xfId="44475" xr:uid="{00000000-0005-0000-0000-0000B4AD0000}"/>
    <cellStyle name="Total 2 13 8" xfId="44476" xr:uid="{00000000-0005-0000-0000-0000B5AD0000}"/>
    <cellStyle name="Total 2 13 9" xfId="44477" xr:uid="{00000000-0005-0000-0000-0000B6AD0000}"/>
    <cellStyle name="Total 2 14" xfId="44478" xr:uid="{00000000-0005-0000-0000-0000B7AD0000}"/>
    <cellStyle name="Total 2 14 2" xfId="44479" xr:uid="{00000000-0005-0000-0000-0000B8AD0000}"/>
    <cellStyle name="Total 2 14 2 2" xfId="44480" xr:uid="{00000000-0005-0000-0000-0000B9AD0000}"/>
    <cellStyle name="Total 2 14 2 3" xfId="44481" xr:uid="{00000000-0005-0000-0000-0000BAAD0000}"/>
    <cellStyle name="Total 2 14 2 4" xfId="44482" xr:uid="{00000000-0005-0000-0000-0000BBAD0000}"/>
    <cellStyle name="Total 2 14 2 5" xfId="44483" xr:uid="{00000000-0005-0000-0000-0000BCAD0000}"/>
    <cellStyle name="Total 2 14 2 6" xfId="44484" xr:uid="{00000000-0005-0000-0000-0000BDAD0000}"/>
    <cellStyle name="Total 2 14 2 7" xfId="44485" xr:uid="{00000000-0005-0000-0000-0000BEAD0000}"/>
    <cellStyle name="Total 2 14 3" xfId="44486" xr:uid="{00000000-0005-0000-0000-0000BFAD0000}"/>
    <cellStyle name="Total 2 14 4" xfId="44487" xr:uid="{00000000-0005-0000-0000-0000C0AD0000}"/>
    <cellStyle name="Total 2 14 5" xfId="44488" xr:uid="{00000000-0005-0000-0000-0000C1AD0000}"/>
    <cellStyle name="Total 2 15" xfId="44489" xr:uid="{00000000-0005-0000-0000-0000C2AD0000}"/>
    <cellStyle name="Total 2 15 2" xfId="44490" xr:uid="{00000000-0005-0000-0000-0000C3AD0000}"/>
    <cellStyle name="Total 2 15 2 2" xfId="44491" xr:uid="{00000000-0005-0000-0000-0000C4AD0000}"/>
    <cellStyle name="Total 2 15 2 3" xfId="44492" xr:uid="{00000000-0005-0000-0000-0000C5AD0000}"/>
    <cellStyle name="Total 2 15 2 4" xfId="44493" xr:uid="{00000000-0005-0000-0000-0000C6AD0000}"/>
    <cellStyle name="Total 2 15 2 5" xfId="44494" xr:uid="{00000000-0005-0000-0000-0000C7AD0000}"/>
    <cellStyle name="Total 2 15 2 6" xfId="44495" xr:uid="{00000000-0005-0000-0000-0000C8AD0000}"/>
    <cellStyle name="Total 2 15 2 7" xfId="44496" xr:uid="{00000000-0005-0000-0000-0000C9AD0000}"/>
    <cellStyle name="Total 2 15 3" xfId="44497" xr:uid="{00000000-0005-0000-0000-0000CAAD0000}"/>
    <cellStyle name="Total 2 15 4" xfId="44498" xr:uid="{00000000-0005-0000-0000-0000CBAD0000}"/>
    <cellStyle name="Total 2 15 5" xfId="44499" xr:uid="{00000000-0005-0000-0000-0000CCAD0000}"/>
    <cellStyle name="Total 2 16" xfId="44500" xr:uid="{00000000-0005-0000-0000-0000CDAD0000}"/>
    <cellStyle name="Total 2 16 2" xfId="44501" xr:uid="{00000000-0005-0000-0000-0000CEAD0000}"/>
    <cellStyle name="Total 2 16 2 2" xfId="44502" xr:uid="{00000000-0005-0000-0000-0000CFAD0000}"/>
    <cellStyle name="Total 2 16 2 3" xfId="44503" xr:uid="{00000000-0005-0000-0000-0000D0AD0000}"/>
    <cellStyle name="Total 2 16 2 4" xfId="44504" xr:uid="{00000000-0005-0000-0000-0000D1AD0000}"/>
    <cellStyle name="Total 2 16 2 5" xfId="44505" xr:uid="{00000000-0005-0000-0000-0000D2AD0000}"/>
    <cellStyle name="Total 2 16 2 6" xfId="44506" xr:uid="{00000000-0005-0000-0000-0000D3AD0000}"/>
    <cellStyle name="Total 2 16 2 7" xfId="44507" xr:uid="{00000000-0005-0000-0000-0000D4AD0000}"/>
    <cellStyle name="Total 2 16 3" xfId="44508" xr:uid="{00000000-0005-0000-0000-0000D5AD0000}"/>
    <cellStyle name="Total 2 16 4" xfId="44509" xr:uid="{00000000-0005-0000-0000-0000D6AD0000}"/>
    <cellStyle name="Total 2 16 5" xfId="44510" xr:uid="{00000000-0005-0000-0000-0000D7AD0000}"/>
    <cellStyle name="Total 2 17" xfId="44511" xr:uid="{00000000-0005-0000-0000-0000D8AD0000}"/>
    <cellStyle name="Total 2 17 2" xfId="44512" xr:uid="{00000000-0005-0000-0000-0000D9AD0000}"/>
    <cellStyle name="Total 2 17 2 2" xfId="44513" xr:uid="{00000000-0005-0000-0000-0000DAAD0000}"/>
    <cellStyle name="Total 2 17 2 3" xfId="44514" xr:uid="{00000000-0005-0000-0000-0000DBAD0000}"/>
    <cellStyle name="Total 2 17 2 4" xfId="44515" xr:uid="{00000000-0005-0000-0000-0000DCAD0000}"/>
    <cellStyle name="Total 2 17 2 5" xfId="44516" xr:uid="{00000000-0005-0000-0000-0000DDAD0000}"/>
    <cellStyle name="Total 2 17 2 6" xfId="44517" xr:uid="{00000000-0005-0000-0000-0000DEAD0000}"/>
    <cellStyle name="Total 2 17 2 7" xfId="44518" xr:uid="{00000000-0005-0000-0000-0000DFAD0000}"/>
    <cellStyle name="Total 2 17 3" xfId="44519" xr:uid="{00000000-0005-0000-0000-0000E0AD0000}"/>
    <cellStyle name="Total 2 17 4" xfId="44520" xr:uid="{00000000-0005-0000-0000-0000E1AD0000}"/>
    <cellStyle name="Total 2 17 5" xfId="44521" xr:uid="{00000000-0005-0000-0000-0000E2AD0000}"/>
    <cellStyle name="Total 2 18" xfId="44522" xr:uid="{00000000-0005-0000-0000-0000E3AD0000}"/>
    <cellStyle name="Total 2 18 2" xfId="44523" xr:uid="{00000000-0005-0000-0000-0000E4AD0000}"/>
    <cellStyle name="Total 2 18 3" xfId="44524" xr:uid="{00000000-0005-0000-0000-0000E5AD0000}"/>
    <cellStyle name="Total 2 18 4" xfId="44525" xr:uid="{00000000-0005-0000-0000-0000E6AD0000}"/>
    <cellStyle name="Total 2 18 5" xfId="44526" xr:uid="{00000000-0005-0000-0000-0000E7AD0000}"/>
    <cellStyle name="Total 2 18 6" xfId="44527" xr:uid="{00000000-0005-0000-0000-0000E8AD0000}"/>
    <cellStyle name="Total 2 18 7" xfId="44528" xr:uid="{00000000-0005-0000-0000-0000E9AD0000}"/>
    <cellStyle name="Total 2 18 8" xfId="44529" xr:uid="{00000000-0005-0000-0000-0000EAAD0000}"/>
    <cellStyle name="Total 2 19" xfId="44530" xr:uid="{00000000-0005-0000-0000-0000EBAD0000}"/>
    <cellStyle name="Total 2 19 2" xfId="44531" xr:uid="{00000000-0005-0000-0000-0000ECAD0000}"/>
    <cellStyle name="Total 2 19 3" xfId="44532" xr:uid="{00000000-0005-0000-0000-0000EDAD0000}"/>
    <cellStyle name="Total 2 19 4" xfId="44533" xr:uid="{00000000-0005-0000-0000-0000EEAD0000}"/>
    <cellStyle name="Total 2 19 5" xfId="44534" xr:uid="{00000000-0005-0000-0000-0000EFAD0000}"/>
    <cellStyle name="Total 2 19 6" xfId="44535" xr:uid="{00000000-0005-0000-0000-0000F0AD0000}"/>
    <cellStyle name="Total 2 19 7" xfId="44536" xr:uid="{00000000-0005-0000-0000-0000F1AD0000}"/>
    <cellStyle name="Total 2 2" xfId="834" xr:uid="{00000000-0005-0000-0000-0000F2AD0000}"/>
    <cellStyle name="Total 2 2 10" xfId="44537" xr:uid="{00000000-0005-0000-0000-0000F3AD0000}"/>
    <cellStyle name="Total 2 2 10 2" xfId="44538" xr:uid="{00000000-0005-0000-0000-0000F4AD0000}"/>
    <cellStyle name="Total 2 2 10 2 2" xfId="44539" xr:uid="{00000000-0005-0000-0000-0000F5AD0000}"/>
    <cellStyle name="Total 2 2 10 2 3" xfId="44540" xr:uid="{00000000-0005-0000-0000-0000F6AD0000}"/>
    <cellStyle name="Total 2 2 10 2 4" xfId="44541" xr:uid="{00000000-0005-0000-0000-0000F7AD0000}"/>
    <cellStyle name="Total 2 2 10 2 5" xfId="44542" xr:uid="{00000000-0005-0000-0000-0000F8AD0000}"/>
    <cellStyle name="Total 2 2 10 2 6" xfId="44543" xr:uid="{00000000-0005-0000-0000-0000F9AD0000}"/>
    <cellStyle name="Total 2 2 10 2 7" xfId="44544" xr:uid="{00000000-0005-0000-0000-0000FAAD0000}"/>
    <cellStyle name="Total 2 2 10 3" xfId="44545" xr:uid="{00000000-0005-0000-0000-0000FBAD0000}"/>
    <cellStyle name="Total 2 2 10 4" xfId="44546" xr:uid="{00000000-0005-0000-0000-0000FCAD0000}"/>
    <cellStyle name="Total 2 2 10 5" xfId="44547" xr:uid="{00000000-0005-0000-0000-0000FDAD0000}"/>
    <cellStyle name="Total 2 2 11" xfId="44548" xr:uid="{00000000-0005-0000-0000-0000FEAD0000}"/>
    <cellStyle name="Total 2 2 11 2" xfId="44549" xr:uid="{00000000-0005-0000-0000-0000FFAD0000}"/>
    <cellStyle name="Total 2 2 11 2 2" xfId="44550" xr:uid="{00000000-0005-0000-0000-000000AE0000}"/>
    <cellStyle name="Total 2 2 11 2 3" xfId="44551" xr:uid="{00000000-0005-0000-0000-000001AE0000}"/>
    <cellStyle name="Total 2 2 11 2 4" xfId="44552" xr:uid="{00000000-0005-0000-0000-000002AE0000}"/>
    <cellStyle name="Total 2 2 11 2 5" xfId="44553" xr:uid="{00000000-0005-0000-0000-000003AE0000}"/>
    <cellStyle name="Total 2 2 11 2 6" xfId="44554" xr:uid="{00000000-0005-0000-0000-000004AE0000}"/>
    <cellStyle name="Total 2 2 11 2 7" xfId="44555" xr:uid="{00000000-0005-0000-0000-000005AE0000}"/>
    <cellStyle name="Total 2 2 11 3" xfId="44556" xr:uid="{00000000-0005-0000-0000-000006AE0000}"/>
    <cellStyle name="Total 2 2 11 4" xfId="44557" xr:uid="{00000000-0005-0000-0000-000007AE0000}"/>
    <cellStyle name="Total 2 2 11 5" xfId="44558" xr:uid="{00000000-0005-0000-0000-000008AE0000}"/>
    <cellStyle name="Total 2 2 12" xfId="44559" xr:uid="{00000000-0005-0000-0000-000009AE0000}"/>
    <cellStyle name="Total 2 2 12 2" xfId="44560" xr:uid="{00000000-0005-0000-0000-00000AAE0000}"/>
    <cellStyle name="Total 2 2 12 3" xfId="44561" xr:uid="{00000000-0005-0000-0000-00000BAE0000}"/>
    <cellStyle name="Total 2 2 12 4" xfId="44562" xr:uid="{00000000-0005-0000-0000-00000CAE0000}"/>
    <cellStyle name="Total 2 2 12 5" xfId="44563" xr:uid="{00000000-0005-0000-0000-00000DAE0000}"/>
    <cellStyle name="Total 2 2 12 6" xfId="44564" xr:uid="{00000000-0005-0000-0000-00000EAE0000}"/>
    <cellStyle name="Total 2 2 12 7" xfId="44565" xr:uid="{00000000-0005-0000-0000-00000FAE0000}"/>
    <cellStyle name="Total 2 2 12 8" xfId="44566" xr:uid="{00000000-0005-0000-0000-000010AE0000}"/>
    <cellStyle name="Total 2 2 13" xfId="44567" xr:uid="{00000000-0005-0000-0000-000011AE0000}"/>
    <cellStyle name="Total 2 2 13 2" xfId="44568" xr:uid="{00000000-0005-0000-0000-000012AE0000}"/>
    <cellStyle name="Total 2 2 13 3" xfId="44569" xr:uid="{00000000-0005-0000-0000-000013AE0000}"/>
    <cellStyle name="Total 2 2 13 4" xfId="44570" xr:uid="{00000000-0005-0000-0000-000014AE0000}"/>
    <cellStyle name="Total 2 2 13 5" xfId="44571" xr:uid="{00000000-0005-0000-0000-000015AE0000}"/>
    <cellStyle name="Total 2 2 13 6" xfId="44572" xr:uid="{00000000-0005-0000-0000-000016AE0000}"/>
    <cellStyle name="Total 2 2 13 7" xfId="44573" xr:uid="{00000000-0005-0000-0000-000017AE0000}"/>
    <cellStyle name="Total 2 2 14" xfId="44574" xr:uid="{00000000-0005-0000-0000-000018AE0000}"/>
    <cellStyle name="Total 2 2 14 2" xfId="44575" xr:uid="{00000000-0005-0000-0000-000019AE0000}"/>
    <cellStyle name="Total 2 2 14 3" xfId="44576" xr:uid="{00000000-0005-0000-0000-00001AAE0000}"/>
    <cellStyle name="Total 2 2 14 4" xfId="44577" xr:uid="{00000000-0005-0000-0000-00001BAE0000}"/>
    <cellStyle name="Total 2 2 14 5" xfId="44578" xr:uid="{00000000-0005-0000-0000-00001CAE0000}"/>
    <cellStyle name="Total 2 2 15" xfId="44579" xr:uid="{00000000-0005-0000-0000-00001DAE0000}"/>
    <cellStyle name="Total 2 2 15 2" xfId="44580" xr:uid="{00000000-0005-0000-0000-00001EAE0000}"/>
    <cellStyle name="Total 2 2 15 3" xfId="44581" xr:uid="{00000000-0005-0000-0000-00001FAE0000}"/>
    <cellStyle name="Total 2 2 15 4" xfId="44582" xr:uid="{00000000-0005-0000-0000-000020AE0000}"/>
    <cellStyle name="Total 2 2 15 5" xfId="44583" xr:uid="{00000000-0005-0000-0000-000021AE0000}"/>
    <cellStyle name="Total 2 2 16" xfId="44584" xr:uid="{00000000-0005-0000-0000-000022AE0000}"/>
    <cellStyle name="Total 2 2 16 2" xfId="44585" xr:uid="{00000000-0005-0000-0000-000023AE0000}"/>
    <cellStyle name="Total 2 2 16 3" xfId="44586" xr:uid="{00000000-0005-0000-0000-000024AE0000}"/>
    <cellStyle name="Total 2 2 16 4" xfId="44587" xr:uid="{00000000-0005-0000-0000-000025AE0000}"/>
    <cellStyle name="Total 2 2 16 5" xfId="44588" xr:uid="{00000000-0005-0000-0000-000026AE0000}"/>
    <cellStyle name="Total 2 2 17" xfId="44589" xr:uid="{00000000-0005-0000-0000-000027AE0000}"/>
    <cellStyle name="Total 2 2 17 2" xfId="44590" xr:uid="{00000000-0005-0000-0000-000028AE0000}"/>
    <cellStyle name="Total 2 2 17 3" xfId="44591" xr:uid="{00000000-0005-0000-0000-000029AE0000}"/>
    <cellStyle name="Total 2 2 17 4" xfId="44592" xr:uid="{00000000-0005-0000-0000-00002AAE0000}"/>
    <cellStyle name="Total 2 2 17 5" xfId="44593" xr:uid="{00000000-0005-0000-0000-00002BAE0000}"/>
    <cellStyle name="Total 2 2 18" xfId="44594" xr:uid="{00000000-0005-0000-0000-00002CAE0000}"/>
    <cellStyle name="Total 2 2 18 2" xfId="44595" xr:uid="{00000000-0005-0000-0000-00002DAE0000}"/>
    <cellStyle name="Total 2 2 18 3" xfId="44596" xr:uid="{00000000-0005-0000-0000-00002EAE0000}"/>
    <cellStyle name="Total 2 2 18 4" xfId="44597" xr:uid="{00000000-0005-0000-0000-00002FAE0000}"/>
    <cellStyle name="Total 2 2 18 5" xfId="44598" xr:uid="{00000000-0005-0000-0000-000030AE0000}"/>
    <cellStyle name="Total 2 2 19" xfId="44599" xr:uid="{00000000-0005-0000-0000-000031AE0000}"/>
    <cellStyle name="Total 2 2 19 2" xfId="44600" xr:uid="{00000000-0005-0000-0000-000032AE0000}"/>
    <cellStyle name="Total 2 2 19 3" xfId="44601" xr:uid="{00000000-0005-0000-0000-000033AE0000}"/>
    <cellStyle name="Total 2 2 19 4" xfId="44602" xr:uid="{00000000-0005-0000-0000-000034AE0000}"/>
    <cellStyle name="Total 2 2 19 5" xfId="44603" xr:uid="{00000000-0005-0000-0000-000035AE0000}"/>
    <cellStyle name="Total 2 2 2" xfId="835" xr:uid="{00000000-0005-0000-0000-000036AE0000}"/>
    <cellStyle name="Total 2 2 2 10" xfId="44604" xr:uid="{00000000-0005-0000-0000-000037AE0000}"/>
    <cellStyle name="Total 2 2 2 10 2" xfId="44605" xr:uid="{00000000-0005-0000-0000-000038AE0000}"/>
    <cellStyle name="Total 2 2 2 10 3" xfId="44606" xr:uid="{00000000-0005-0000-0000-000039AE0000}"/>
    <cellStyle name="Total 2 2 2 10 4" xfId="44607" xr:uid="{00000000-0005-0000-0000-00003AAE0000}"/>
    <cellStyle name="Total 2 2 2 10 5" xfId="44608" xr:uid="{00000000-0005-0000-0000-00003BAE0000}"/>
    <cellStyle name="Total 2 2 2 10 6" xfId="44609" xr:uid="{00000000-0005-0000-0000-00003CAE0000}"/>
    <cellStyle name="Total 2 2 2 10 7" xfId="44610" xr:uid="{00000000-0005-0000-0000-00003DAE0000}"/>
    <cellStyle name="Total 2 2 2 10 8" xfId="44611" xr:uid="{00000000-0005-0000-0000-00003EAE0000}"/>
    <cellStyle name="Total 2 2 2 11" xfId="44612" xr:uid="{00000000-0005-0000-0000-00003FAE0000}"/>
    <cellStyle name="Total 2 2 2 11 2" xfId="44613" xr:uid="{00000000-0005-0000-0000-000040AE0000}"/>
    <cellStyle name="Total 2 2 2 11 3" xfId="44614" xr:uid="{00000000-0005-0000-0000-000041AE0000}"/>
    <cellStyle name="Total 2 2 2 11 4" xfId="44615" xr:uid="{00000000-0005-0000-0000-000042AE0000}"/>
    <cellStyle name="Total 2 2 2 11 5" xfId="44616" xr:uid="{00000000-0005-0000-0000-000043AE0000}"/>
    <cellStyle name="Total 2 2 2 11 6" xfId="44617" xr:uid="{00000000-0005-0000-0000-000044AE0000}"/>
    <cellStyle name="Total 2 2 2 11 7" xfId="44618" xr:uid="{00000000-0005-0000-0000-000045AE0000}"/>
    <cellStyle name="Total 2 2 2 12" xfId="44619" xr:uid="{00000000-0005-0000-0000-000046AE0000}"/>
    <cellStyle name="Total 2 2 2 12 2" xfId="44620" xr:uid="{00000000-0005-0000-0000-000047AE0000}"/>
    <cellStyle name="Total 2 2 2 12 3" xfId="44621" xr:uid="{00000000-0005-0000-0000-000048AE0000}"/>
    <cellStyle name="Total 2 2 2 12 4" xfId="44622" xr:uid="{00000000-0005-0000-0000-000049AE0000}"/>
    <cellStyle name="Total 2 2 2 12 5" xfId="44623" xr:uid="{00000000-0005-0000-0000-00004AAE0000}"/>
    <cellStyle name="Total 2 2 2 13" xfId="44624" xr:uid="{00000000-0005-0000-0000-00004BAE0000}"/>
    <cellStyle name="Total 2 2 2 13 2" xfId="44625" xr:uid="{00000000-0005-0000-0000-00004CAE0000}"/>
    <cellStyle name="Total 2 2 2 13 3" xfId="44626" xr:uid="{00000000-0005-0000-0000-00004DAE0000}"/>
    <cellStyle name="Total 2 2 2 13 4" xfId="44627" xr:uid="{00000000-0005-0000-0000-00004EAE0000}"/>
    <cellStyle name="Total 2 2 2 13 5" xfId="44628" xr:uid="{00000000-0005-0000-0000-00004FAE0000}"/>
    <cellStyle name="Total 2 2 2 14" xfId="44629" xr:uid="{00000000-0005-0000-0000-000050AE0000}"/>
    <cellStyle name="Total 2 2 2 14 2" xfId="44630" xr:uid="{00000000-0005-0000-0000-000051AE0000}"/>
    <cellStyle name="Total 2 2 2 14 3" xfId="44631" xr:uid="{00000000-0005-0000-0000-000052AE0000}"/>
    <cellStyle name="Total 2 2 2 14 4" xfId="44632" xr:uid="{00000000-0005-0000-0000-000053AE0000}"/>
    <cellStyle name="Total 2 2 2 14 5" xfId="44633" xr:uid="{00000000-0005-0000-0000-000054AE0000}"/>
    <cellStyle name="Total 2 2 2 15" xfId="44634" xr:uid="{00000000-0005-0000-0000-000055AE0000}"/>
    <cellStyle name="Total 2 2 2 15 2" xfId="44635" xr:uid="{00000000-0005-0000-0000-000056AE0000}"/>
    <cellStyle name="Total 2 2 2 15 3" xfId="44636" xr:uid="{00000000-0005-0000-0000-000057AE0000}"/>
    <cellStyle name="Total 2 2 2 15 4" xfId="44637" xr:uid="{00000000-0005-0000-0000-000058AE0000}"/>
    <cellStyle name="Total 2 2 2 15 5" xfId="44638" xr:uid="{00000000-0005-0000-0000-000059AE0000}"/>
    <cellStyle name="Total 2 2 2 16" xfId="44639" xr:uid="{00000000-0005-0000-0000-00005AAE0000}"/>
    <cellStyle name="Total 2 2 2 16 2" xfId="44640" xr:uid="{00000000-0005-0000-0000-00005BAE0000}"/>
    <cellStyle name="Total 2 2 2 16 3" xfId="44641" xr:uid="{00000000-0005-0000-0000-00005CAE0000}"/>
    <cellStyle name="Total 2 2 2 16 4" xfId="44642" xr:uid="{00000000-0005-0000-0000-00005DAE0000}"/>
    <cellStyle name="Total 2 2 2 16 5" xfId="44643" xr:uid="{00000000-0005-0000-0000-00005EAE0000}"/>
    <cellStyle name="Total 2 2 2 17" xfId="44644" xr:uid="{00000000-0005-0000-0000-00005FAE0000}"/>
    <cellStyle name="Total 2 2 2 17 2" xfId="44645" xr:uid="{00000000-0005-0000-0000-000060AE0000}"/>
    <cellStyle name="Total 2 2 2 17 3" xfId="44646" xr:uid="{00000000-0005-0000-0000-000061AE0000}"/>
    <cellStyle name="Total 2 2 2 17 4" xfId="44647" xr:uid="{00000000-0005-0000-0000-000062AE0000}"/>
    <cellStyle name="Total 2 2 2 17 5" xfId="44648" xr:uid="{00000000-0005-0000-0000-000063AE0000}"/>
    <cellStyle name="Total 2 2 2 18" xfId="44649" xr:uid="{00000000-0005-0000-0000-000064AE0000}"/>
    <cellStyle name="Total 2 2 2 2" xfId="44650" xr:uid="{00000000-0005-0000-0000-000065AE0000}"/>
    <cellStyle name="Total 2 2 2 2 10" xfId="44651" xr:uid="{00000000-0005-0000-0000-000066AE0000}"/>
    <cellStyle name="Total 2 2 2 2 10 2" xfId="44652" xr:uid="{00000000-0005-0000-0000-000067AE0000}"/>
    <cellStyle name="Total 2 2 2 2 10 3" xfId="44653" xr:uid="{00000000-0005-0000-0000-000068AE0000}"/>
    <cellStyle name="Total 2 2 2 2 10 4" xfId="44654" xr:uid="{00000000-0005-0000-0000-000069AE0000}"/>
    <cellStyle name="Total 2 2 2 2 10 5" xfId="44655" xr:uid="{00000000-0005-0000-0000-00006AAE0000}"/>
    <cellStyle name="Total 2 2 2 2 11" xfId="44656" xr:uid="{00000000-0005-0000-0000-00006BAE0000}"/>
    <cellStyle name="Total 2 2 2 2 11 2" xfId="44657" xr:uid="{00000000-0005-0000-0000-00006CAE0000}"/>
    <cellStyle name="Total 2 2 2 2 11 3" xfId="44658" xr:uid="{00000000-0005-0000-0000-00006DAE0000}"/>
    <cellStyle name="Total 2 2 2 2 11 4" xfId="44659" xr:uid="{00000000-0005-0000-0000-00006EAE0000}"/>
    <cellStyle name="Total 2 2 2 2 11 5" xfId="44660" xr:uid="{00000000-0005-0000-0000-00006FAE0000}"/>
    <cellStyle name="Total 2 2 2 2 12" xfId="44661" xr:uid="{00000000-0005-0000-0000-000070AE0000}"/>
    <cellStyle name="Total 2 2 2 2 12 2" xfId="44662" xr:uid="{00000000-0005-0000-0000-000071AE0000}"/>
    <cellStyle name="Total 2 2 2 2 12 3" xfId="44663" xr:uid="{00000000-0005-0000-0000-000072AE0000}"/>
    <cellStyle name="Total 2 2 2 2 12 4" xfId="44664" xr:uid="{00000000-0005-0000-0000-000073AE0000}"/>
    <cellStyle name="Total 2 2 2 2 12 5" xfId="44665" xr:uid="{00000000-0005-0000-0000-000074AE0000}"/>
    <cellStyle name="Total 2 2 2 2 13" xfId="44666" xr:uid="{00000000-0005-0000-0000-000075AE0000}"/>
    <cellStyle name="Total 2 2 2 2 13 2" xfId="44667" xr:uid="{00000000-0005-0000-0000-000076AE0000}"/>
    <cellStyle name="Total 2 2 2 2 13 3" xfId="44668" xr:uid="{00000000-0005-0000-0000-000077AE0000}"/>
    <cellStyle name="Total 2 2 2 2 13 4" xfId="44669" xr:uid="{00000000-0005-0000-0000-000078AE0000}"/>
    <cellStyle name="Total 2 2 2 2 13 5" xfId="44670" xr:uid="{00000000-0005-0000-0000-000079AE0000}"/>
    <cellStyle name="Total 2 2 2 2 14" xfId="44671" xr:uid="{00000000-0005-0000-0000-00007AAE0000}"/>
    <cellStyle name="Total 2 2 2 2 14 2" xfId="44672" xr:uid="{00000000-0005-0000-0000-00007BAE0000}"/>
    <cellStyle name="Total 2 2 2 2 14 3" xfId="44673" xr:uid="{00000000-0005-0000-0000-00007CAE0000}"/>
    <cellStyle name="Total 2 2 2 2 14 4" xfId="44674" xr:uid="{00000000-0005-0000-0000-00007DAE0000}"/>
    <cellStyle name="Total 2 2 2 2 14 5" xfId="44675" xr:uid="{00000000-0005-0000-0000-00007EAE0000}"/>
    <cellStyle name="Total 2 2 2 2 15" xfId="44676" xr:uid="{00000000-0005-0000-0000-00007FAE0000}"/>
    <cellStyle name="Total 2 2 2 2 15 2" xfId="44677" xr:uid="{00000000-0005-0000-0000-000080AE0000}"/>
    <cellStyle name="Total 2 2 2 2 15 3" xfId="44678" xr:uid="{00000000-0005-0000-0000-000081AE0000}"/>
    <cellStyle name="Total 2 2 2 2 15 4" xfId="44679" xr:uid="{00000000-0005-0000-0000-000082AE0000}"/>
    <cellStyle name="Total 2 2 2 2 15 5" xfId="44680" xr:uid="{00000000-0005-0000-0000-000083AE0000}"/>
    <cellStyle name="Total 2 2 2 2 16" xfId="44681" xr:uid="{00000000-0005-0000-0000-000084AE0000}"/>
    <cellStyle name="Total 2 2 2 2 16 2" xfId="44682" xr:uid="{00000000-0005-0000-0000-000085AE0000}"/>
    <cellStyle name="Total 2 2 2 2 16 3" xfId="44683" xr:uid="{00000000-0005-0000-0000-000086AE0000}"/>
    <cellStyle name="Total 2 2 2 2 16 4" xfId="44684" xr:uid="{00000000-0005-0000-0000-000087AE0000}"/>
    <cellStyle name="Total 2 2 2 2 16 5" xfId="44685" xr:uid="{00000000-0005-0000-0000-000088AE0000}"/>
    <cellStyle name="Total 2 2 2 2 17" xfId="44686" xr:uid="{00000000-0005-0000-0000-000089AE0000}"/>
    <cellStyle name="Total 2 2 2 2 17 2" xfId="44687" xr:uid="{00000000-0005-0000-0000-00008AAE0000}"/>
    <cellStyle name="Total 2 2 2 2 17 3" xfId="44688" xr:uid="{00000000-0005-0000-0000-00008BAE0000}"/>
    <cellStyle name="Total 2 2 2 2 17 4" xfId="44689" xr:uid="{00000000-0005-0000-0000-00008CAE0000}"/>
    <cellStyle name="Total 2 2 2 2 17 5" xfId="44690" xr:uid="{00000000-0005-0000-0000-00008DAE0000}"/>
    <cellStyle name="Total 2 2 2 2 18" xfId="44691" xr:uid="{00000000-0005-0000-0000-00008EAE0000}"/>
    <cellStyle name="Total 2 2 2 2 18 2" xfId="44692" xr:uid="{00000000-0005-0000-0000-00008FAE0000}"/>
    <cellStyle name="Total 2 2 2 2 18 3" xfId="44693" xr:uid="{00000000-0005-0000-0000-000090AE0000}"/>
    <cellStyle name="Total 2 2 2 2 18 4" xfId="44694" xr:uid="{00000000-0005-0000-0000-000091AE0000}"/>
    <cellStyle name="Total 2 2 2 2 18 5" xfId="44695" xr:uid="{00000000-0005-0000-0000-000092AE0000}"/>
    <cellStyle name="Total 2 2 2 2 19" xfId="44696" xr:uid="{00000000-0005-0000-0000-000093AE0000}"/>
    <cellStyle name="Total 2 2 2 2 2" xfId="44697" xr:uid="{00000000-0005-0000-0000-000094AE0000}"/>
    <cellStyle name="Total 2 2 2 2 2 10" xfId="44698" xr:uid="{00000000-0005-0000-0000-000095AE0000}"/>
    <cellStyle name="Total 2 2 2 2 2 10 2" xfId="44699" xr:uid="{00000000-0005-0000-0000-000096AE0000}"/>
    <cellStyle name="Total 2 2 2 2 2 10 3" xfId="44700" xr:uid="{00000000-0005-0000-0000-000097AE0000}"/>
    <cellStyle name="Total 2 2 2 2 2 10 4" xfId="44701" xr:uid="{00000000-0005-0000-0000-000098AE0000}"/>
    <cellStyle name="Total 2 2 2 2 2 10 5" xfId="44702" xr:uid="{00000000-0005-0000-0000-000099AE0000}"/>
    <cellStyle name="Total 2 2 2 2 2 11" xfId="44703" xr:uid="{00000000-0005-0000-0000-00009AAE0000}"/>
    <cellStyle name="Total 2 2 2 2 2 11 2" xfId="44704" xr:uid="{00000000-0005-0000-0000-00009BAE0000}"/>
    <cellStyle name="Total 2 2 2 2 2 11 3" xfId="44705" xr:uid="{00000000-0005-0000-0000-00009CAE0000}"/>
    <cellStyle name="Total 2 2 2 2 2 11 4" xfId="44706" xr:uid="{00000000-0005-0000-0000-00009DAE0000}"/>
    <cellStyle name="Total 2 2 2 2 2 11 5" xfId="44707" xr:uid="{00000000-0005-0000-0000-00009EAE0000}"/>
    <cellStyle name="Total 2 2 2 2 2 12" xfId="44708" xr:uid="{00000000-0005-0000-0000-00009FAE0000}"/>
    <cellStyle name="Total 2 2 2 2 2 12 2" xfId="44709" xr:uid="{00000000-0005-0000-0000-0000A0AE0000}"/>
    <cellStyle name="Total 2 2 2 2 2 12 3" xfId="44710" xr:uid="{00000000-0005-0000-0000-0000A1AE0000}"/>
    <cellStyle name="Total 2 2 2 2 2 12 4" xfId="44711" xr:uid="{00000000-0005-0000-0000-0000A2AE0000}"/>
    <cellStyle name="Total 2 2 2 2 2 12 5" xfId="44712" xr:uid="{00000000-0005-0000-0000-0000A3AE0000}"/>
    <cellStyle name="Total 2 2 2 2 2 13" xfId="44713" xr:uid="{00000000-0005-0000-0000-0000A4AE0000}"/>
    <cellStyle name="Total 2 2 2 2 2 13 2" xfId="44714" xr:uid="{00000000-0005-0000-0000-0000A5AE0000}"/>
    <cellStyle name="Total 2 2 2 2 2 13 3" xfId="44715" xr:uid="{00000000-0005-0000-0000-0000A6AE0000}"/>
    <cellStyle name="Total 2 2 2 2 2 13 4" xfId="44716" xr:uid="{00000000-0005-0000-0000-0000A7AE0000}"/>
    <cellStyle name="Total 2 2 2 2 2 13 5" xfId="44717" xr:uid="{00000000-0005-0000-0000-0000A8AE0000}"/>
    <cellStyle name="Total 2 2 2 2 2 14" xfId="44718" xr:uid="{00000000-0005-0000-0000-0000A9AE0000}"/>
    <cellStyle name="Total 2 2 2 2 2 14 2" xfId="44719" xr:uid="{00000000-0005-0000-0000-0000AAAE0000}"/>
    <cellStyle name="Total 2 2 2 2 2 14 3" xfId="44720" xr:uid="{00000000-0005-0000-0000-0000ABAE0000}"/>
    <cellStyle name="Total 2 2 2 2 2 14 4" xfId="44721" xr:uid="{00000000-0005-0000-0000-0000ACAE0000}"/>
    <cellStyle name="Total 2 2 2 2 2 14 5" xfId="44722" xr:uid="{00000000-0005-0000-0000-0000ADAE0000}"/>
    <cellStyle name="Total 2 2 2 2 2 15" xfId="44723" xr:uid="{00000000-0005-0000-0000-0000AEAE0000}"/>
    <cellStyle name="Total 2 2 2 2 2 15 2" xfId="44724" xr:uid="{00000000-0005-0000-0000-0000AFAE0000}"/>
    <cellStyle name="Total 2 2 2 2 2 15 3" xfId="44725" xr:uid="{00000000-0005-0000-0000-0000B0AE0000}"/>
    <cellStyle name="Total 2 2 2 2 2 15 4" xfId="44726" xr:uid="{00000000-0005-0000-0000-0000B1AE0000}"/>
    <cellStyle name="Total 2 2 2 2 2 15 5" xfId="44727" xr:uid="{00000000-0005-0000-0000-0000B2AE0000}"/>
    <cellStyle name="Total 2 2 2 2 2 16" xfId="44728" xr:uid="{00000000-0005-0000-0000-0000B3AE0000}"/>
    <cellStyle name="Total 2 2 2 2 2 16 2" xfId="44729" xr:uid="{00000000-0005-0000-0000-0000B4AE0000}"/>
    <cellStyle name="Total 2 2 2 2 2 16 3" xfId="44730" xr:uid="{00000000-0005-0000-0000-0000B5AE0000}"/>
    <cellStyle name="Total 2 2 2 2 2 16 4" xfId="44731" xr:uid="{00000000-0005-0000-0000-0000B6AE0000}"/>
    <cellStyle name="Total 2 2 2 2 2 16 5" xfId="44732" xr:uid="{00000000-0005-0000-0000-0000B7AE0000}"/>
    <cellStyle name="Total 2 2 2 2 2 17" xfId="44733" xr:uid="{00000000-0005-0000-0000-0000B8AE0000}"/>
    <cellStyle name="Total 2 2 2 2 2 17 2" xfId="44734" xr:uid="{00000000-0005-0000-0000-0000B9AE0000}"/>
    <cellStyle name="Total 2 2 2 2 2 17 3" xfId="44735" xr:uid="{00000000-0005-0000-0000-0000BAAE0000}"/>
    <cellStyle name="Total 2 2 2 2 2 17 4" xfId="44736" xr:uid="{00000000-0005-0000-0000-0000BBAE0000}"/>
    <cellStyle name="Total 2 2 2 2 2 17 5" xfId="44737" xr:uid="{00000000-0005-0000-0000-0000BCAE0000}"/>
    <cellStyle name="Total 2 2 2 2 2 18" xfId="44738" xr:uid="{00000000-0005-0000-0000-0000BDAE0000}"/>
    <cellStyle name="Total 2 2 2 2 2 18 2" xfId="44739" xr:uid="{00000000-0005-0000-0000-0000BEAE0000}"/>
    <cellStyle name="Total 2 2 2 2 2 18 3" xfId="44740" xr:uid="{00000000-0005-0000-0000-0000BFAE0000}"/>
    <cellStyle name="Total 2 2 2 2 2 18 4" xfId="44741" xr:uid="{00000000-0005-0000-0000-0000C0AE0000}"/>
    <cellStyle name="Total 2 2 2 2 2 18 5" xfId="44742" xr:uid="{00000000-0005-0000-0000-0000C1AE0000}"/>
    <cellStyle name="Total 2 2 2 2 2 19" xfId="44743" xr:uid="{00000000-0005-0000-0000-0000C2AE0000}"/>
    <cellStyle name="Total 2 2 2 2 2 2" xfId="44744" xr:uid="{00000000-0005-0000-0000-0000C3AE0000}"/>
    <cellStyle name="Total 2 2 2 2 2 2 2" xfId="44745" xr:uid="{00000000-0005-0000-0000-0000C4AE0000}"/>
    <cellStyle name="Total 2 2 2 2 2 2 2 2" xfId="44746" xr:uid="{00000000-0005-0000-0000-0000C5AE0000}"/>
    <cellStyle name="Total 2 2 2 2 2 2 2 3" xfId="44747" xr:uid="{00000000-0005-0000-0000-0000C6AE0000}"/>
    <cellStyle name="Total 2 2 2 2 2 2 2 4" xfId="44748" xr:uid="{00000000-0005-0000-0000-0000C7AE0000}"/>
    <cellStyle name="Total 2 2 2 2 2 2 2 5" xfId="44749" xr:uid="{00000000-0005-0000-0000-0000C8AE0000}"/>
    <cellStyle name="Total 2 2 2 2 2 2 2 6" xfId="44750" xr:uid="{00000000-0005-0000-0000-0000C9AE0000}"/>
    <cellStyle name="Total 2 2 2 2 2 2 2 7" xfId="44751" xr:uid="{00000000-0005-0000-0000-0000CAAE0000}"/>
    <cellStyle name="Total 2 2 2 2 2 2 3" xfId="44752" xr:uid="{00000000-0005-0000-0000-0000CBAE0000}"/>
    <cellStyle name="Total 2 2 2 2 2 2 4" xfId="44753" xr:uid="{00000000-0005-0000-0000-0000CCAE0000}"/>
    <cellStyle name="Total 2 2 2 2 2 2 5" xfId="44754" xr:uid="{00000000-0005-0000-0000-0000CDAE0000}"/>
    <cellStyle name="Total 2 2 2 2 2 3" xfId="44755" xr:uid="{00000000-0005-0000-0000-0000CEAE0000}"/>
    <cellStyle name="Total 2 2 2 2 2 3 2" xfId="44756" xr:uid="{00000000-0005-0000-0000-0000CFAE0000}"/>
    <cellStyle name="Total 2 2 2 2 2 3 2 2" xfId="44757" xr:uid="{00000000-0005-0000-0000-0000D0AE0000}"/>
    <cellStyle name="Total 2 2 2 2 2 3 2 3" xfId="44758" xr:uid="{00000000-0005-0000-0000-0000D1AE0000}"/>
    <cellStyle name="Total 2 2 2 2 2 3 2 4" xfId="44759" xr:uid="{00000000-0005-0000-0000-0000D2AE0000}"/>
    <cellStyle name="Total 2 2 2 2 2 3 2 5" xfId="44760" xr:uid="{00000000-0005-0000-0000-0000D3AE0000}"/>
    <cellStyle name="Total 2 2 2 2 2 3 2 6" xfId="44761" xr:uid="{00000000-0005-0000-0000-0000D4AE0000}"/>
    <cellStyle name="Total 2 2 2 2 2 3 2 7" xfId="44762" xr:uid="{00000000-0005-0000-0000-0000D5AE0000}"/>
    <cellStyle name="Total 2 2 2 2 2 3 3" xfId="44763" xr:uid="{00000000-0005-0000-0000-0000D6AE0000}"/>
    <cellStyle name="Total 2 2 2 2 2 3 4" xfId="44764" xr:uid="{00000000-0005-0000-0000-0000D7AE0000}"/>
    <cellStyle name="Total 2 2 2 2 2 3 5" xfId="44765" xr:uid="{00000000-0005-0000-0000-0000D8AE0000}"/>
    <cellStyle name="Total 2 2 2 2 2 4" xfId="44766" xr:uid="{00000000-0005-0000-0000-0000D9AE0000}"/>
    <cellStyle name="Total 2 2 2 2 2 4 2" xfId="44767" xr:uid="{00000000-0005-0000-0000-0000DAAE0000}"/>
    <cellStyle name="Total 2 2 2 2 2 4 2 2" xfId="44768" xr:uid="{00000000-0005-0000-0000-0000DBAE0000}"/>
    <cellStyle name="Total 2 2 2 2 2 4 2 3" xfId="44769" xr:uid="{00000000-0005-0000-0000-0000DCAE0000}"/>
    <cellStyle name="Total 2 2 2 2 2 4 2 4" xfId="44770" xr:uid="{00000000-0005-0000-0000-0000DDAE0000}"/>
    <cellStyle name="Total 2 2 2 2 2 4 2 5" xfId="44771" xr:uid="{00000000-0005-0000-0000-0000DEAE0000}"/>
    <cellStyle name="Total 2 2 2 2 2 4 2 6" xfId="44772" xr:uid="{00000000-0005-0000-0000-0000DFAE0000}"/>
    <cellStyle name="Total 2 2 2 2 2 4 2 7" xfId="44773" xr:uid="{00000000-0005-0000-0000-0000E0AE0000}"/>
    <cellStyle name="Total 2 2 2 2 2 4 3" xfId="44774" xr:uid="{00000000-0005-0000-0000-0000E1AE0000}"/>
    <cellStyle name="Total 2 2 2 2 2 4 4" xfId="44775" xr:uid="{00000000-0005-0000-0000-0000E2AE0000}"/>
    <cellStyle name="Total 2 2 2 2 2 4 5" xfId="44776" xr:uid="{00000000-0005-0000-0000-0000E3AE0000}"/>
    <cellStyle name="Total 2 2 2 2 2 5" xfId="44777" xr:uid="{00000000-0005-0000-0000-0000E4AE0000}"/>
    <cellStyle name="Total 2 2 2 2 2 5 2" xfId="44778" xr:uid="{00000000-0005-0000-0000-0000E5AE0000}"/>
    <cellStyle name="Total 2 2 2 2 2 5 3" xfId="44779" xr:uid="{00000000-0005-0000-0000-0000E6AE0000}"/>
    <cellStyle name="Total 2 2 2 2 2 5 4" xfId="44780" xr:uid="{00000000-0005-0000-0000-0000E7AE0000}"/>
    <cellStyle name="Total 2 2 2 2 2 5 5" xfId="44781" xr:uid="{00000000-0005-0000-0000-0000E8AE0000}"/>
    <cellStyle name="Total 2 2 2 2 2 5 6" xfId="44782" xr:uid="{00000000-0005-0000-0000-0000E9AE0000}"/>
    <cellStyle name="Total 2 2 2 2 2 5 7" xfId="44783" xr:uid="{00000000-0005-0000-0000-0000EAAE0000}"/>
    <cellStyle name="Total 2 2 2 2 2 5 8" xfId="44784" xr:uid="{00000000-0005-0000-0000-0000EBAE0000}"/>
    <cellStyle name="Total 2 2 2 2 2 6" xfId="44785" xr:uid="{00000000-0005-0000-0000-0000ECAE0000}"/>
    <cellStyle name="Total 2 2 2 2 2 6 2" xfId="44786" xr:uid="{00000000-0005-0000-0000-0000EDAE0000}"/>
    <cellStyle name="Total 2 2 2 2 2 6 3" xfId="44787" xr:uid="{00000000-0005-0000-0000-0000EEAE0000}"/>
    <cellStyle name="Total 2 2 2 2 2 6 4" xfId="44788" xr:uid="{00000000-0005-0000-0000-0000EFAE0000}"/>
    <cellStyle name="Total 2 2 2 2 2 6 5" xfId="44789" xr:uid="{00000000-0005-0000-0000-0000F0AE0000}"/>
    <cellStyle name="Total 2 2 2 2 2 6 6" xfId="44790" xr:uid="{00000000-0005-0000-0000-0000F1AE0000}"/>
    <cellStyle name="Total 2 2 2 2 2 6 7" xfId="44791" xr:uid="{00000000-0005-0000-0000-0000F2AE0000}"/>
    <cellStyle name="Total 2 2 2 2 2 7" xfId="44792" xr:uid="{00000000-0005-0000-0000-0000F3AE0000}"/>
    <cellStyle name="Total 2 2 2 2 2 7 2" xfId="44793" xr:uid="{00000000-0005-0000-0000-0000F4AE0000}"/>
    <cellStyle name="Total 2 2 2 2 2 7 3" xfId="44794" xr:uid="{00000000-0005-0000-0000-0000F5AE0000}"/>
    <cellStyle name="Total 2 2 2 2 2 7 4" xfId="44795" xr:uid="{00000000-0005-0000-0000-0000F6AE0000}"/>
    <cellStyle name="Total 2 2 2 2 2 7 5" xfId="44796" xr:uid="{00000000-0005-0000-0000-0000F7AE0000}"/>
    <cellStyle name="Total 2 2 2 2 2 8" xfId="44797" xr:uid="{00000000-0005-0000-0000-0000F8AE0000}"/>
    <cellStyle name="Total 2 2 2 2 2 8 2" xfId="44798" xr:uid="{00000000-0005-0000-0000-0000F9AE0000}"/>
    <cellStyle name="Total 2 2 2 2 2 8 3" xfId="44799" xr:uid="{00000000-0005-0000-0000-0000FAAE0000}"/>
    <cellStyle name="Total 2 2 2 2 2 8 4" xfId="44800" xr:uid="{00000000-0005-0000-0000-0000FBAE0000}"/>
    <cellStyle name="Total 2 2 2 2 2 8 5" xfId="44801" xr:uid="{00000000-0005-0000-0000-0000FCAE0000}"/>
    <cellStyle name="Total 2 2 2 2 2 9" xfId="44802" xr:uid="{00000000-0005-0000-0000-0000FDAE0000}"/>
    <cellStyle name="Total 2 2 2 2 2 9 2" xfId="44803" xr:uid="{00000000-0005-0000-0000-0000FEAE0000}"/>
    <cellStyle name="Total 2 2 2 2 2 9 3" xfId="44804" xr:uid="{00000000-0005-0000-0000-0000FFAE0000}"/>
    <cellStyle name="Total 2 2 2 2 2 9 4" xfId="44805" xr:uid="{00000000-0005-0000-0000-000000AF0000}"/>
    <cellStyle name="Total 2 2 2 2 2 9 5" xfId="44806" xr:uid="{00000000-0005-0000-0000-000001AF0000}"/>
    <cellStyle name="Total 2 2 2 2 3" xfId="44807" xr:uid="{00000000-0005-0000-0000-000002AF0000}"/>
    <cellStyle name="Total 2 2 2 2 3 10" xfId="44808" xr:uid="{00000000-0005-0000-0000-000003AF0000}"/>
    <cellStyle name="Total 2 2 2 2 3 2" xfId="44809" xr:uid="{00000000-0005-0000-0000-000004AF0000}"/>
    <cellStyle name="Total 2 2 2 2 3 2 2" xfId="44810" xr:uid="{00000000-0005-0000-0000-000005AF0000}"/>
    <cellStyle name="Total 2 2 2 2 3 2 2 2" xfId="44811" xr:uid="{00000000-0005-0000-0000-000006AF0000}"/>
    <cellStyle name="Total 2 2 2 2 3 2 2 3" xfId="44812" xr:uid="{00000000-0005-0000-0000-000007AF0000}"/>
    <cellStyle name="Total 2 2 2 2 3 2 2 4" xfId="44813" xr:uid="{00000000-0005-0000-0000-000008AF0000}"/>
    <cellStyle name="Total 2 2 2 2 3 2 2 5" xfId="44814" xr:uid="{00000000-0005-0000-0000-000009AF0000}"/>
    <cellStyle name="Total 2 2 2 2 3 2 2 6" xfId="44815" xr:uid="{00000000-0005-0000-0000-00000AAF0000}"/>
    <cellStyle name="Total 2 2 2 2 3 2 2 7" xfId="44816" xr:uid="{00000000-0005-0000-0000-00000BAF0000}"/>
    <cellStyle name="Total 2 2 2 2 3 2 3" xfId="44817" xr:uid="{00000000-0005-0000-0000-00000CAF0000}"/>
    <cellStyle name="Total 2 2 2 2 3 2 4" xfId="44818" xr:uid="{00000000-0005-0000-0000-00000DAF0000}"/>
    <cellStyle name="Total 2 2 2 2 3 3" xfId="44819" xr:uid="{00000000-0005-0000-0000-00000EAF0000}"/>
    <cellStyle name="Total 2 2 2 2 3 3 2" xfId="44820" xr:uid="{00000000-0005-0000-0000-00000FAF0000}"/>
    <cellStyle name="Total 2 2 2 2 3 3 2 2" xfId="44821" xr:uid="{00000000-0005-0000-0000-000010AF0000}"/>
    <cellStyle name="Total 2 2 2 2 3 3 2 3" xfId="44822" xr:uid="{00000000-0005-0000-0000-000011AF0000}"/>
    <cellStyle name="Total 2 2 2 2 3 3 2 4" xfId="44823" xr:uid="{00000000-0005-0000-0000-000012AF0000}"/>
    <cellStyle name="Total 2 2 2 2 3 3 2 5" xfId="44824" xr:uid="{00000000-0005-0000-0000-000013AF0000}"/>
    <cellStyle name="Total 2 2 2 2 3 3 2 6" xfId="44825" xr:uid="{00000000-0005-0000-0000-000014AF0000}"/>
    <cellStyle name="Total 2 2 2 2 3 3 2 7" xfId="44826" xr:uid="{00000000-0005-0000-0000-000015AF0000}"/>
    <cellStyle name="Total 2 2 2 2 3 3 3" xfId="44827" xr:uid="{00000000-0005-0000-0000-000016AF0000}"/>
    <cellStyle name="Total 2 2 2 2 3 3 4" xfId="44828" xr:uid="{00000000-0005-0000-0000-000017AF0000}"/>
    <cellStyle name="Total 2 2 2 2 3 4" xfId="44829" xr:uid="{00000000-0005-0000-0000-000018AF0000}"/>
    <cellStyle name="Total 2 2 2 2 3 4 2" xfId="44830" xr:uid="{00000000-0005-0000-0000-000019AF0000}"/>
    <cellStyle name="Total 2 2 2 2 3 4 2 2" xfId="44831" xr:uid="{00000000-0005-0000-0000-00001AAF0000}"/>
    <cellStyle name="Total 2 2 2 2 3 4 2 3" xfId="44832" xr:uid="{00000000-0005-0000-0000-00001BAF0000}"/>
    <cellStyle name="Total 2 2 2 2 3 4 2 4" xfId="44833" xr:uid="{00000000-0005-0000-0000-00001CAF0000}"/>
    <cellStyle name="Total 2 2 2 2 3 4 2 5" xfId="44834" xr:uid="{00000000-0005-0000-0000-00001DAF0000}"/>
    <cellStyle name="Total 2 2 2 2 3 4 2 6" xfId="44835" xr:uid="{00000000-0005-0000-0000-00001EAF0000}"/>
    <cellStyle name="Total 2 2 2 2 3 4 2 7" xfId="44836" xr:uid="{00000000-0005-0000-0000-00001FAF0000}"/>
    <cellStyle name="Total 2 2 2 2 3 4 3" xfId="44837" xr:uid="{00000000-0005-0000-0000-000020AF0000}"/>
    <cellStyle name="Total 2 2 2 2 3 4 4" xfId="44838" xr:uid="{00000000-0005-0000-0000-000021AF0000}"/>
    <cellStyle name="Total 2 2 2 2 3 5" xfId="44839" xr:uid="{00000000-0005-0000-0000-000022AF0000}"/>
    <cellStyle name="Total 2 2 2 2 3 5 2" xfId="44840" xr:uid="{00000000-0005-0000-0000-000023AF0000}"/>
    <cellStyle name="Total 2 2 2 2 3 5 3" xfId="44841" xr:uid="{00000000-0005-0000-0000-000024AF0000}"/>
    <cellStyle name="Total 2 2 2 2 3 5 4" xfId="44842" xr:uid="{00000000-0005-0000-0000-000025AF0000}"/>
    <cellStyle name="Total 2 2 2 2 3 5 5" xfId="44843" xr:uid="{00000000-0005-0000-0000-000026AF0000}"/>
    <cellStyle name="Total 2 2 2 2 3 5 6" xfId="44844" xr:uid="{00000000-0005-0000-0000-000027AF0000}"/>
    <cellStyle name="Total 2 2 2 2 3 5 7" xfId="44845" xr:uid="{00000000-0005-0000-0000-000028AF0000}"/>
    <cellStyle name="Total 2 2 2 2 3 5 8" xfId="44846" xr:uid="{00000000-0005-0000-0000-000029AF0000}"/>
    <cellStyle name="Total 2 2 2 2 3 6" xfId="44847" xr:uid="{00000000-0005-0000-0000-00002AAF0000}"/>
    <cellStyle name="Total 2 2 2 2 3 6 2" xfId="44848" xr:uid="{00000000-0005-0000-0000-00002BAF0000}"/>
    <cellStyle name="Total 2 2 2 2 3 6 3" xfId="44849" xr:uid="{00000000-0005-0000-0000-00002CAF0000}"/>
    <cellStyle name="Total 2 2 2 2 3 6 4" xfId="44850" xr:uid="{00000000-0005-0000-0000-00002DAF0000}"/>
    <cellStyle name="Total 2 2 2 2 3 6 5" xfId="44851" xr:uid="{00000000-0005-0000-0000-00002EAF0000}"/>
    <cellStyle name="Total 2 2 2 2 3 6 6" xfId="44852" xr:uid="{00000000-0005-0000-0000-00002FAF0000}"/>
    <cellStyle name="Total 2 2 2 2 3 6 7" xfId="44853" xr:uid="{00000000-0005-0000-0000-000030AF0000}"/>
    <cellStyle name="Total 2 2 2 2 3 7" xfId="44854" xr:uid="{00000000-0005-0000-0000-000031AF0000}"/>
    <cellStyle name="Total 2 2 2 2 3 8" xfId="44855" xr:uid="{00000000-0005-0000-0000-000032AF0000}"/>
    <cellStyle name="Total 2 2 2 2 3 9" xfId="44856" xr:uid="{00000000-0005-0000-0000-000033AF0000}"/>
    <cellStyle name="Total 2 2 2 2 4" xfId="44857" xr:uid="{00000000-0005-0000-0000-000034AF0000}"/>
    <cellStyle name="Total 2 2 2 2 4 2" xfId="44858" xr:uid="{00000000-0005-0000-0000-000035AF0000}"/>
    <cellStyle name="Total 2 2 2 2 4 2 2" xfId="44859" xr:uid="{00000000-0005-0000-0000-000036AF0000}"/>
    <cellStyle name="Total 2 2 2 2 4 2 3" xfId="44860" xr:uid="{00000000-0005-0000-0000-000037AF0000}"/>
    <cellStyle name="Total 2 2 2 2 4 2 4" xfId="44861" xr:uid="{00000000-0005-0000-0000-000038AF0000}"/>
    <cellStyle name="Total 2 2 2 2 4 2 5" xfId="44862" xr:uid="{00000000-0005-0000-0000-000039AF0000}"/>
    <cellStyle name="Total 2 2 2 2 4 2 6" xfId="44863" xr:uid="{00000000-0005-0000-0000-00003AAF0000}"/>
    <cellStyle name="Total 2 2 2 2 4 2 7" xfId="44864" xr:uid="{00000000-0005-0000-0000-00003BAF0000}"/>
    <cellStyle name="Total 2 2 2 2 4 3" xfId="44865" xr:uid="{00000000-0005-0000-0000-00003CAF0000}"/>
    <cellStyle name="Total 2 2 2 2 4 4" xfId="44866" xr:uid="{00000000-0005-0000-0000-00003DAF0000}"/>
    <cellStyle name="Total 2 2 2 2 4 5" xfId="44867" xr:uid="{00000000-0005-0000-0000-00003EAF0000}"/>
    <cellStyle name="Total 2 2 2 2 5" xfId="44868" xr:uid="{00000000-0005-0000-0000-00003FAF0000}"/>
    <cellStyle name="Total 2 2 2 2 5 2" xfId="44869" xr:uid="{00000000-0005-0000-0000-000040AF0000}"/>
    <cellStyle name="Total 2 2 2 2 5 2 2" xfId="44870" xr:uid="{00000000-0005-0000-0000-000041AF0000}"/>
    <cellStyle name="Total 2 2 2 2 5 2 3" xfId="44871" xr:uid="{00000000-0005-0000-0000-000042AF0000}"/>
    <cellStyle name="Total 2 2 2 2 5 2 4" xfId="44872" xr:uid="{00000000-0005-0000-0000-000043AF0000}"/>
    <cellStyle name="Total 2 2 2 2 5 2 5" xfId="44873" xr:uid="{00000000-0005-0000-0000-000044AF0000}"/>
    <cellStyle name="Total 2 2 2 2 5 2 6" xfId="44874" xr:uid="{00000000-0005-0000-0000-000045AF0000}"/>
    <cellStyle name="Total 2 2 2 2 5 2 7" xfId="44875" xr:uid="{00000000-0005-0000-0000-000046AF0000}"/>
    <cellStyle name="Total 2 2 2 2 5 3" xfId="44876" xr:uid="{00000000-0005-0000-0000-000047AF0000}"/>
    <cellStyle name="Total 2 2 2 2 5 4" xfId="44877" xr:uid="{00000000-0005-0000-0000-000048AF0000}"/>
    <cellStyle name="Total 2 2 2 2 5 5" xfId="44878" xr:uid="{00000000-0005-0000-0000-000049AF0000}"/>
    <cellStyle name="Total 2 2 2 2 6" xfId="44879" xr:uid="{00000000-0005-0000-0000-00004AAF0000}"/>
    <cellStyle name="Total 2 2 2 2 6 2" xfId="44880" xr:uid="{00000000-0005-0000-0000-00004BAF0000}"/>
    <cellStyle name="Total 2 2 2 2 6 2 2" xfId="44881" xr:uid="{00000000-0005-0000-0000-00004CAF0000}"/>
    <cellStyle name="Total 2 2 2 2 6 2 3" xfId="44882" xr:uid="{00000000-0005-0000-0000-00004DAF0000}"/>
    <cellStyle name="Total 2 2 2 2 6 2 4" xfId="44883" xr:uid="{00000000-0005-0000-0000-00004EAF0000}"/>
    <cellStyle name="Total 2 2 2 2 6 2 5" xfId="44884" xr:uid="{00000000-0005-0000-0000-00004FAF0000}"/>
    <cellStyle name="Total 2 2 2 2 6 2 6" xfId="44885" xr:uid="{00000000-0005-0000-0000-000050AF0000}"/>
    <cellStyle name="Total 2 2 2 2 6 2 7" xfId="44886" xr:uid="{00000000-0005-0000-0000-000051AF0000}"/>
    <cellStyle name="Total 2 2 2 2 6 3" xfId="44887" xr:uid="{00000000-0005-0000-0000-000052AF0000}"/>
    <cellStyle name="Total 2 2 2 2 6 4" xfId="44888" xr:uid="{00000000-0005-0000-0000-000053AF0000}"/>
    <cellStyle name="Total 2 2 2 2 6 5" xfId="44889" xr:uid="{00000000-0005-0000-0000-000054AF0000}"/>
    <cellStyle name="Total 2 2 2 2 7" xfId="44890" xr:uid="{00000000-0005-0000-0000-000055AF0000}"/>
    <cellStyle name="Total 2 2 2 2 7 2" xfId="44891" xr:uid="{00000000-0005-0000-0000-000056AF0000}"/>
    <cellStyle name="Total 2 2 2 2 7 2 2" xfId="44892" xr:uid="{00000000-0005-0000-0000-000057AF0000}"/>
    <cellStyle name="Total 2 2 2 2 7 2 3" xfId="44893" xr:uid="{00000000-0005-0000-0000-000058AF0000}"/>
    <cellStyle name="Total 2 2 2 2 7 2 4" xfId="44894" xr:uid="{00000000-0005-0000-0000-000059AF0000}"/>
    <cellStyle name="Total 2 2 2 2 7 2 5" xfId="44895" xr:uid="{00000000-0005-0000-0000-00005AAF0000}"/>
    <cellStyle name="Total 2 2 2 2 7 2 6" xfId="44896" xr:uid="{00000000-0005-0000-0000-00005BAF0000}"/>
    <cellStyle name="Total 2 2 2 2 7 2 7" xfId="44897" xr:uid="{00000000-0005-0000-0000-00005CAF0000}"/>
    <cellStyle name="Total 2 2 2 2 7 3" xfId="44898" xr:uid="{00000000-0005-0000-0000-00005DAF0000}"/>
    <cellStyle name="Total 2 2 2 2 7 4" xfId="44899" xr:uid="{00000000-0005-0000-0000-00005EAF0000}"/>
    <cellStyle name="Total 2 2 2 2 7 5" xfId="44900" xr:uid="{00000000-0005-0000-0000-00005FAF0000}"/>
    <cellStyle name="Total 2 2 2 2 8" xfId="44901" xr:uid="{00000000-0005-0000-0000-000060AF0000}"/>
    <cellStyle name="Total 2 2 2 2 8 2" xfId="44902" xr:uid="{00000000-0005-0000-0000-000061AF0000}"/>
    <cellStyle name="Total 2 2 2 2 8 3" xfId="44903" xr:uid="{00000000-0005-0000-0000-000062AF0000}"/>
    <cellStyle name="Total 2 2 2 2 8 4" xfId="44904" xr:uid="{00000000-0005-0000-0000-000063AF0000}"/>
    <cellStyle name="Total 2 2 2 2 8 5" xfId="44905" xr:uid="{00000000-0005-0000-0000-000064AF0000}"/>
    <cellStyle name="Total 2 2 2 2 8 6" xfId="44906" xr:uid="{00000000-0005-0000-0000-000065AF0000}"/>
    <cellStyle name="Total 2 2 2 2 8 7" xfId="44907" xr:uid="{00000000-0005-0000-0000-000066AF0000}"/>
    <cellStyle name="Total 2 2 2 2 8 8" xfId="44908" xr:uid="{00000000-0005-0000-0000-000067AF0000}"/>
    <cellStyle name="Total 2 2 2 2 9" xfId="44909" xr:uid="{00000000-0005-0000-0000-000068AF0000}"/>
    <cellStyle name="Total 2 2 2 2 9 2" xfId="44910" xr:uid="{00000000-0005-0000-0000-000069AF0000}"/>
    <cellStyle name="Total 2 2 2 2 9 3" xfId="44911" xr:uid="{00000000-0005-0000-0000-00006AAF0000}"/>
    <cellStyle name="Total 2 2 2 2 9 4" xfId="44912" xr:uid="{00000000-0005-0000-0000-00006BAF0000}"/>
    <cellStyle name="Total 2 2 2 2 9 5" xfId="44913" xr:uid="{00000000-0005-0000-0000-00006CAF0000}"/>
    <cellStyle name="Total 2 2 2 2 9 6" xfId="44914" xr:uid="{00000000-0005-0000-0000-00006DAF0000}"/>
    <cellStyle name="Total 2 2 2 2 9 7" xfId="44915" xr:uid="{00000000-0005-0000-0000-00006EAF0000}"/>
    <cellStyle name="Total 2 2 2 3" xfId="44916" xr:uid="{00000000-0005-0000-0000-00006FAF0000}"/>
    <cellStyle name="Total 2 2 2 3 10" xfId="44917" xr:uid="{00000000-0005-0000-0000-000070AF0000}"/>
    <cellStyle name="Total 2 2 2 3 10 2" xfId="44918" xr:uid="{00000000-0005-0000-0000-000071AF0000}"/>
    <cellStyle name="Total 2 2 2 3 10 3" xfId="44919" xr:uid="{00000000-0005-0000-0000-000072AF0000}"/>
    <cellStyle name="Total 2 2 2 3 10 4" xfId="44920" xr:uid="{00000000-0005-0000-0000-000073AF0000}"/>
    <cellStyle name="Total 2 2 2 3 10 5" xfId="44921" xr:uid="{00000000-0005-0000-0000-000074AF0000}"/>
    <cellStyle name="Total 2 2 2 3 11" xfId="44922" xr:uid="{00000000-0005-0000-0000-000075AF0000}"/>
    <cellStyle name="Total 2 2 2 3 11 2" xfId="44923" xr:uid="{00000000-0005-0000-0000-000076AF0000}"/>
    <cellStyle name="Total 2 2 2 3 11 3" xfId="44924" xr:uid="{00000000-0005-0000-0000-000077AF0000}"/>
    <cellStyle name="Total 2 2 2 3 11 4" xfId="44925" xr:uid="{00000000-0005-0000-0000-000078AF0000}"/>
    <cellStyle name="Total 2 2 2 3 11 5" xfId="44926" xr:uid="{00000000-0005-0000-0000-000079AF0000}"/>
    <cellStyle name="Total 2 2 2 3 12" xfId="44927" xr:uid="{00000000-0005-0000-0000-00007AAF0000}"/>
    <cellStyle name="Total 2 2 2 3 12 2" xfId="44928" xr:uid="{00000000-0005-0000-0000-00007BAF0000}"/>
    <cellStyle name="Total 2 2 2 3 12 3" xfId="44929" xr:uid="{00000000-0005-0000-0000-00007CAF0000}"/>
    <cellStyle name="Total 2 2 2 3 12 4" xfId="44930" xr:uid="{00000000-0005-0000-0000-00007DAF0000}"/>
    <cellStyle name="Total 2 2 2 3 12 5" xfId="44931" xr:uid="{00000000-0005-0000-0000-00007EAF0000}"/>
    <cellStyle name="Total 2 2 2 3 13" xfId="44932" xr:uid="{00000000-0005-0000-0000-00007FAF0000}"/>
    <cellStyle name="Total 2 2 2 3 13 2" xfId="44933" xr:uid="{00000000-0005-0000-0000-000080AF0000}"/>
    <cellStyle name="Total 2 2 2 3 13 3" xfId="44934" xr:uid="{00000000-0005-0000-0000-000081AF0000}"/>
    <cellStyle name="Total 2 2 2 3 13 4" xfId="44935" xr:uid="{00000000-0005-0000-0000-000082AF0000}"/>
    <cellStyle name="Total 2 2 2 3 13 5" xfId="44936" xr:uid="{00000000-0005-0000-0000-000083AF0000}"/>
    <cellStyle name="Total 2 2 2 3 14" xfId="44937" xr:uid="{00000000-0005-0000-0000-000084AF0000}"/>
    <cellStyle name="Total 2 2 2 3 14 2" xfId="44938" xr:uid="{00000000-0005-0000-0000-000085AF0000}"/>
    <cellStyle name="Total 2 2 2 3 14 3" xfId="44939" xr:uid="{00000000-0005-0000-0000-000086AF0000}"/>
    <cellStyle name="Total 2 2 2 3 14 4" xfId="44940" xr:uid="{00000000-0005-0000-0000-000087AF0000}"/>
    <cellStyle name="Total 2 2 2 3 14 5" xfId="44941" xr:uid="{00000000-0005-0000-0000-000088AF0000}"/>
    <cellStyle name="Total 2 2 2 3 15" xfId="44942" xr:uid="{00000000-0005-0000-0000-000089AF0000}"/>
    <cellStyle name="Total 2 2 2 3 15 2" xfId="44943" xr:uid="{00000000-0005-0000-0000-00008AAF0000}"/>
    <cellStyle name="Total 2 2 2 3 15 3" xfId="44944" xr:uid="{00000000-0005-0000-0000-00008BAF0000}"/>
    <cellStyle name="Total 2 2 2 3 15 4" xfId="44945" xr:uid="{00000000-0005-0000-0000-00008CAF0000}"/>
    <cellStyle name="Total 2 2 2 3 15 5" xfId="44946" xr:uid="{00000000-0005-0000-0000-00008DAF0000}"/>
    <cellStyle name="Total 2 2 2 3 16" xfId="44947" xr:uid="{00000000-0005-0000-0000-00008EAF0000}"/>
    <cellStyle name="Total 2 2 2 3 16 2" xfId="44948" xr:uid="{00000000-0005-0000-0000-00008FAF0000}"/>
    <cellStyle name="Total 2 2 2 3 16 3" xfId="44949" xr:uid="{00000000-0005-0000-0000-000090AF0000}"/>
    <cellStyle name="Total 2 2 2 3 16 4" xfId="44950" xr:uid="{00000000-0005-0000-0000-000091AF0000}"/>
    <cellStyle name="Total 2 2 2 3 16 5" xfId="44951" xr:uid="{00000000-0005-0000-0000-000092AF0000}"/>
    <cellStyle name="Total 2 2 2 3 17" xfId="44952" xr:uid="{00000000-0005-0000-0000-000093AF0000}"/>
    <cellStyle name="Total 2 2 2 3 17 2" xfId="44953" xr:uid="{00000000-0005-0000-0000-000094AF0000}"/>
    <cellStyle name="Total 2 2 2 3 17 3" xfId="44954" xr:uid="{00000000-0005-0000-0000-000095AF0000}"/>
    <cellStyle name="Total 2 2 2 3 17 4" xfId="44955" xr:uid="{00000000-0005-0000-0000-000096AF0000}"/>
    <cellStyle name="Total 2 2 2 3 17 5" xfId="44956" xr:uid="{00000000-0005-0000-0000-000097AF0000}"/>
    <cellStyle name="Total 2 2 2 3 18" xfId="44957" xr:uid="{00000000-0005-0000-0000-000098AF0000}"/>
    <cellStyle name="Total 2 2 2 3 18 2" xfId="44958" xr:uid="{00000000-0005-0000-0000-000099AF0000}"/>
    <cellStyle name="Total 2 2 2 3 18 3" xfId="44959" xr:uid="{00000000-0005-0000-0000-00009AAF0000}"/>
    <cellStyle name="Total 2 2 2 3 18 4" xfId="44960" xr:uid="{00000000-0005-0000-0000-00009BAF0000}"/>
    <cellStyle name="Total 2 2 2 3 18 5" xfId="44961" xr:uid="{00000000-0005-0000-0000-00009CAF0000}"/>
    <cellStyle name="Total 2 2 2 3 19" xfId="44962" xr:uid="{00000000-0005-0000-0000-00009DAF0000}"/>
    <cellStyle name="Total 2 2 2 3 2" xfId="44963" xr:uid="{00000000-0005-0000-0000-00009EAF0000}"/>
    <cellStyle name="Total 2 2 2 3 2 10" xfId="44964" xr:uid="{00000000-0005-0000-0000-00009FAF0000}"/>
    <cellStyle name="Total 2 2 2 3 2 10 2" xfId="44965" xr:uid="{00000000-0005-0000-0000-0000A0AF0000}"/>
    <cellStyle name="Total 2 2 2 3 2 10 3" xfId="44966" xr:uid="{00000000-0005-0000-0000-0000A1AF0000}"/>
    <cellStyle name="Total 2 2 2 3 2 10 4" xfId="44967" xr:uid="{00000000-0005-0000-0000-0000A2AF0000}"/>
    <cellStyle name="Total 2 2 2 3 2 10 5" xfId="44968" xr:uid="{00000000-0005-0000-0000-0000A3AF0000}"/>
    <cellStyle name="Total 2 2 2 3 2 11" xfId="44969" xr:uid="{00000000-0005-0000-0000-0000A4AF0000}"/>
    <cellStyle name="Total 2 2 2 3 2 11 2" xfId="44970" xr:uid="{00000000-0005-0000-0000-0000A5AF0000}"/>
    <cellStyle name="Total 2 2 2 3 2 11 3" xfId="44971" xr:uid="{00000000-0005-0000-0000-0000A6AF0000}"/>
    <cellStyle name="Total 2 2 2 3 2 11 4" xfId="44972" xr:uid="{00000000-0005-0000-0000-0000A7AF0000}"/>
    <cellStyle name="Total 2 2 2 3 2 11 5" xfId="44973" xr:uid="{00000000-0005-0000-0000-0000A8AF0000}"/>
    <cellStyle name="Total 2 2 2 3 2 12" xfId="44974" xr:uid="{00000000-0005-0000-0000-0000A9AF0000}"/>
    <cellStyle name="Total 2 2 2 3 2 12 2" xfId="44975" xr:uid="{00000000-0005-0000-0000-0000AAAF0000}"/>
    <cellStyle name="Total 2 2 2 3 2 12 3" xfId="44976" xr:uid="{00000000-0005-0000-0000-0000ABAF0000}"/>
    <cellStyle name="Total 2 2 2 3 2 12 4" xfId="44977" xr:uid="{00000000-0005-0000-0000-0000ACAF0000}"/>
    <cellStyle name="Total 2 2 2 3 2 12 5" xfId="44978" xr:uid="{00000000-0005-0000-0000-0000ADAF0000}"/>
    <cellStyle name="Total 2 2 2 3 2 13" xfId="44979" xr:uid="{00000000-0005-0000-0000-0000AEAF0000}"/>
    <cellStyle name="Total 2 2 2 3 2 13 2" xfId="44980" xr:uid="{00000000-0005-0000-0000-0000AFAF0000}"/>
    <cellStyle name="Total 2 2 2 3 2 13 3" xfId="44981" xr:uid="{00000000-0005-0000-0000-0000B0AF0000}"/>
    <cellStyle name="Total 2 2 2 3 2 13 4" xfId="44982" xr:uid="{00000000-0005-0000-0000-0000B1AF0000}"/>
    <cellStyle name="Total 2 2 2 3 2 13 5" xfId="44983" xr:uid="{00000000-0005-0000-0000-0000B2AF0000}"/>
    <cellStyle name="Total 2 2 2 3 2 14" xfId="44984" xr:uid="{00000000-0005-0000-0000-0000B3AF0000}"/>
    <cellStyle name="Total 2 2 2 3 2 14 2" xfId="44985" xr:uid="{00000000-0005-0000-0000-0000B4AF0000}"/>
    <cellStyle name="Total 2 2 2 3 2 14 3" xfId="44986" xr:uid="{00000000-0005-0000-0000-0000B5AF0000}"/>
    <cellStyle name="Total 2 2 2 3 2 14 4" xfId="44987" xr:uid="{00000000-0005-0000-0000-0000B6AF0000}"/>
    <cellStyle name="Total 2 2 2 3 2 14 5" xfId="44988" xr:uid="{00000000-0005-0000-0000-0000B7AF0000}"/>
    <cellStyle name="Total 2 2 2 3 2 15" xfId="44989" xr:uid="{00000000-0005-0000-0000-0000B8AF0000}"/>
    <cellStyle name="Total 2 2 2 3 2 15 2" xfId="44990" xr:uid="{00000000-0005-0000-0000-0000B9AF0000}"/>
    <cellStyle name="Total 2 2 2 3 2 15 3" xfId="44991" xr:uid="{00000000-0005-0000-0000-0000BAAF0000}"/>
    <cellStyle name="Total 2 2 2 3 2 15 4" xfId="44992" xr:uid="{00000000-0005-0000-0000-0000BBAF0000}"/>
    <cellStyle name="Total 2 2 2 3 2 15 5" xfId="44993" xr:uid="{00000000-0005-0000-0000-0000BCAF0000}"/>
    <cellStyle name="Total 2 2 2 3 2 16" xfId="44994" xr:uid="{00000000-0005-0000-0000-0000BDAF0000}"/>
    <cellStyle name="Total 2 2 2 3 2 16 2" xfId="44995" xr:uid="{00000000-0005-0000-0000-0000BEAF0000}"/>
    <cellStyle name="Total 2 2 2 3 2 16 3" xfId="44996" xr:uid="{00000000-0005-0000-0000-0000BFAF0000}"/>
    <cellStyle name="Total 2 2 2 3 2 16 4" xfId="44997" xr:uid="{00000000-0005-0000-0000-0000C0AF0000}"/>
    <cellStyle name="Total 2 2 2 3 2 16 5" xfId="44998" xr:uid="{00000000-0005-0000-0000-0000C1AF0000}"/>
    <cellStyle name="Total 2 2 2 3 2 17" xfId="44999" xr:uid="{00000000-0005-0000-0000-0000C2AF0000}"/>
    <cellStyle name="Total 2 2 2 3 2 17 2" xfId="45000" xr:uid="{00000000-0005-0000-0000-0000C3AF0000}"/>
    <cellStyle name="Total 2 2 2 3 2 17 3" xfId="45001" xr:uid="{00000000-0005-0000-0000-0000C4AF0000}"/>
    <cellStyle name="Total 2 2 2 3 2 17 4" xfId="45002" xr:uid="{00000000-0005-0000-0000-0000C5AF0000}"/>
    <cellStyle name="Total 2 2 2 3 2 17 5" xfId="45003" xr:uid="{00000000-0005-0000-0000-0000C6AF0000}"/>
    <cellStyle name="Total 2 2 2 3 2 18" xfId="45004" xr:uid="{00000000-0005-0000-0000-0000C7AF0000}"/>
    <cellStyle name="Total 2 2 2 3 2 18 2" xfId="45005" xr:uid="{00000000-0005-0000-0000-0000C8AF0000}"/>
    <cellStyle name="Total 2 2 2 3 2 18 3" xfId="45006" xr:uid="{00000000-0005-0000-0000-0000C9AF0000}"/>
    <cellStyle name="Total 2 2 2 3 2 18 4" xfId="45007" xr:uid="{00000000-0005-0000-0000-0000CAAF0000}"/>
    <cellStyle name="Total 2 2 2 3 2 18 5" xfId="45008" xr:uid="{00000000-0005-0000-0000-0000CBAF0000}"/>
    <cellStyle name="Total 2 2 2 3 2 19" xfId="45009" xr:uid="{00000000-0005-0000-0000-0000CCAF0000}"/>
    <cellStyle name="Total 2 2 2 3 2 2" xfId="45010" xr:uid="{00000000-0005-0000-0000-0000CDAF0000}"/>
    <cellStyle name="Total 2 2 2 3 2 2 2" xfId="45011" xr:uid="{00000000-0005-0000-0000-0000CEAF0000}"/>
    <cellStyle name="Total 2 2 2 3 2 2 2 2" xfId="45012" xr:uid="{00000000-0005-0000-0000-0000CFAF0000}"/>
    <cellStyle name="Total 2 2 2 3 2 2 2 3" xfId="45013" xr:uid="{00000000-0005-0000-0000-0000D0AF0000}"/>
    <cellStyle name="Total 2 2 2 3 2 2 2 4" xfId="45014" xr:uid="{00000000-0005-0000-0000-0000D1AF0000}"/>
    <cellStyle name="Total 2 2 2 3 2 2 2 5" xfId="45015" xr:uid="{00000000-0005-0000-0000-0000D2AF0000}"/>
    <cellStyle name="Total 2 2 2 3 2 2 2 6" xfId="45016" xr:uid="{00000000-0005-0000-0000-0000D3AF0000}"/>
    <cellStyle name="Total 2 2 2 3 2 2 2 7" xfId="45017" xr:uid="{00000000-0005-0000-0000-0000D4AF0000}"/>
    <cellStyle name="Total 2 2 2 3 2 2 3" xfId="45018" xr:uid="{00000000-0005-0000-0000-0000D5AF0000}"/>
    <cellStyle name="Total 2 2 2 3 2 2 4" xfId="45019" xr:uid="{00000000-0005-0000-0000-0000D6AF0000}"/>
    <cellStyle name="Total 2 2 2 3 2 2 5" xfId="45020" xr:uid="{00000000-0005-0000-0000-0000D7AF0000}"/>
    <cellStyle name="Total 2 2 2 3 2 3" xfId="45021" xr:uid="{00000000-0005-0000-0000-0000D8AF0000}"/>
    <cellStyle name="Total 2 2 2 3 2 3 2" xfId="45022" xr:uid="{00000000-0005-0000-0000-0000D9AF0000}"/>
    <cellStyle name="Total 2 2 2 3 2 3 2 2" xfId="45023" xr:uid="{00000000-0005-0000-0000-0000DAAF0000}"/>
    <cellStyle name="Total 2 2 2 3 2 3 2 3" xfId="45024" xr:uid="{00000000-0005-0000-0000-0000DBAF0000}"/>
    <cellStyle name="Total 2 2 2 3 2 3 2 4" xfId="45025" xr:uid="{00000000-0005-0000-0000-0000DCAF0000}"/>
    <cellStyle name="Total 2 2 2 3 2 3 2 5" xfId="45026" xr:uid="{00000000-0005-0000-0000-0000DDAF0000}"/>
    <cellStyle name="Total 2 2 2 3 2 3 2 6" xfId="45027" xr:uid="{00000000-0005-0000-0000-0000DEAF0000}"/>
    <cellStyle name="Total 2 2 2 3 2 3 2 7" xfId="45028" xr:uid="{00000000-0005-0000-0000-0000DFAF0000}"/>
    <cellStyle name="Total 2 2 2 3 2 3 3" xfId="45029" xr:uid="{00000000-0005-0000-0000-0000E0AF0000}"/>
    <cellStyle name="Total 2 2 2 3 2 3 4" xfId="45030" xr:uid="{00000000-0005-0000-0000-0000E1AF0000}"/>
    <cellStyle name="Total 2 2 2 3 2 3 5" xfId="45031" xr:uid="{00000000-0005-0000-0000-0000E2AF0000}"/>
    <cellStyle name="Total 2 2 2 3 2 4" xfId="45032" xr:uid="{00000000-0005-0000-0000-0000E3AF0000}"/>
    <cellStyle name="Total 2 2 2 3 2 4 2" xfId="45033" xr:uid="{00000000-0005-0000-0000-0000E4AF0000}"/>
    <cellStyle name="Total 2 2 2 3 2 4 2 2" xfId="45034" xr:uid="{00000000-0005-0000-0000-0000E5AF0000}"/>
    <cellStyle name="Total 2 2 2 3 2 4 2 3" xfId="45035" xr:uid="{00000000-0005-0000-0000-0000E6AF0000}"/>
    <cellStyle name="Total 2 2 2 3 2 4 2 4" xfId="45036" xr:uid="{00000000-0005-0000-0000-0000E7AF0000}"/>
    <cellStyle name="Total 2 2 2 3 2 4 2 5" xfId="45037" xr:uid="{00000000-0005-0000-0000-0000E8AF0000}"/>
    <cellStyle name="Total 2 2 2 3 2 4 2 6" xfId="45038" xr:uid="{00000000-0005-0000-0000-0000E9AF0000}"/>
    <cellStyle name="Total 2 2 2 3 2 4 2 7" xfId="45039" xr:uid="{00000000-0005-0000-0000-0000EAAF0000}"/>
    <cellStyle name="Total 2 2 2 3 2 4 3" xfId="45040" xr:uid="{00000000-0005-0000-0000-0000EBAF0000}"/>
    <cellStyle name="Total 2 2 2 3 2 4 4" xfId="45041" xr:uid="{00000000-0005-0000-0000-0000ECAF0000}"/>
    <cellStyle name="Total 2 2 2 3 2 4 5" xfId="45042" xr:uid="{00000000-0005-0000-0000-0000EDAF0000}"/>
    <cellStyle name="Total 2 2 2 3 2 5" xfId="45043" xr:uid="{00000000-0005-0000-0000-0000EEAF0000}"/>
    <cellStyle name="Total 2 2 2 3 2 5 2" xfId="45044" xr:uid="{00000000-0005-0000-0000-0000EFAF0000}"/>
    <cellStyle name="Total 2 2 2 3 2 5 3" xfId="45045" xr:uid="{00000000-0005-0000-0000-0000F0AF0000}"/>
    <cellStyle name="Total 2 2 2 3 2 5 4" xfId="45046" xr:uid="{00000000-0005-0000-0000-0000F1AF0000}"/>
    <cellStyle name="Total 2 2 2 3 2 5 5" xfId="45047" xr:uid="{00000000-0005-0000-0000-0000F2AF0000}"/>
    <cellStyle name="Total 2 2 2 3 2 5 6" xfId="45048" xr:uid="{00000000-0005-0000-0000-0000F3AF0000}"/>
    <cellStyle name="Total 2 2 2 3 2 5 7" xfId="45049" xr:uid="{00000000-0005-0000-0000-0000F4AF0000}"/>
    <cellStyle name="Total 2 2 2 3 2 5 8" xfId="45050" xr:uid="{00000000-0005-0000-0000-0000F5AF0000}"/>
    <cellStyle name="Total 2 2 2 3 2 6" xfId="45051" xr:uid="{00000000-0005-0000-0000-0000F6AF0000}"/>
    <cellStyle name="Total 2 2 2 3 2 6 2" xfId="45052" xr:uid="{00000000-0005-0000-0000-0000F7AF0000}"/>
    <cellStyle name="Total 2 2 2 3 2 6 3" xfId="45053" xr:uid="{00000000-0005-0000-0000-0000F8AF0000}"/>
    <cellStyle name="Total 2 2 2 3 2 6 4" xfId="45054" xr:uid="{00000000-0005-0000-0000-0000F9AF0000}"/>
    <cellStyle name="Total 2 2 2 3 2 6 5" xfId="45055" xr:uid="{00000000-0005-0000-0000-0000FAAF0000}"/>
    <cellStyle name="Total 2 2 2 3 2 6 6" xfId="45056" xr:uid="{00000000-0005-0000-0000-0000FBAF0000}"/>
    <cellStyle name="Total 2 2 2 3 2 6 7" xfId="45057" xr:uid="{00000000-0005-0000-0000-0000FCAF0000}"/>
    <cellStyle name="Total 2 2 2 3 2 7" xfId="45058" xr:uid="{00000000-0005-0000-0000-0000FDAF0000}"/>
    <cellStyle name="Total 2 2 2 3 2 7 2" xfId="45059" xr:uid="{00000000-0005-0000-0000-0000FEAF0000}"/>
    <cellStyle name="Total 2 2 2 3 2 7 3" xfId="45060" xr:uid="{00000000-0005-0000-0000-0000FFAF0000}"/>
    <cellStyle name="Total 2 2 2 3 2 7 4" xfId="45061" xr:uid="{00000000-0005-0000-0000-000000B00000}"/>
    <cellStyle name="Total 2 2 2 3 2 7 5" xfId="45062" xr:uid="{00000000-0005-0000-0000-000001B00000}"/>
    <cellStyle name="Total 2 2 2 3 2 8" xfId="45063" xr:uid="{00000000-0005-0000-0000-000002B00000}"/>
    <cellStyle name="Total 2 2 2 3 2 8 2" xfId="45064" xr:uid="{00000000-0005-0000-0000-000003B00000}"/>
    <cellStyle name="Total 2 2 2 3 2 8 3" xfId="45065" xr:uid="{00000000-0005-0000-0000-000004B00000}"/>
    <cellStyle name="Total 2 2 2 3 2 8 4" xfId="45066" xr:uid="{00000000-0005-0000-0000-000005B00000}"/>
    <cellStyle name="Total 2 2 2 3 2 8 5" xfId="45067" xr:uid="{00000000-0005-0000-0000-000006B00000}"/>
    <cellStyle name="Total 2 2 2 3 2 9" xfId="45068" xr:uid="{00000000-0005-0000-0000-000007B00000}"/>
    <cellStyle name="Total 2 2 2 3 2 9 2" xfId="45069" xr:uid="{00000000-0005-0000-0000-000008B00000}"/>
    <cellStyle name="Total 2 2 2 3 2 9 3" xfId="45070" xr:uid="{00000000-0005-0000-0000-000009B00000}"/>
    <cellStyle name="Total 2 2 2 3 2 9 4" xfId="45071" xr:uid="{00000000-0005-0000-0000-00000AB00000}"/>
    <cellStyle name="Total 2 2 2 3 2 9 5" xfId="45072" xr:uid="{00000000-0005-0000-0000-00000BB00000}"/>
    <cellStyle name="Total 2 2 2 3 3" xfId="45073" xr:uid="{00000000-0005-0000-0000-00000CB00000}"/>
    <cellStyle name="Total 2 2 2 3 3 10" xfId="45074" xr:uid="{00000000-0005-0000-0000-00000DB00000}"/>
    <cellStyle name="Total 2 2 2 3 3 2" xfId="45075" xr:uid="{00000000-0005-0000-0000-00000EB00000}"/>
    <cellStyle name="Total 2 2 2 3 3 2 2" xfId="45076" xr:uid="{00000000-0005-0000-0000-00000FB00000}"/>
    <cellStyle name="Total 2 2 2 3 3 2 2 2" xfId="45077" xr:uid="{00000000-0005-0000-0000-000010B00000}"/>
    <cellStyle name="Total 2 2 2 3 3 2 2 3" xfId="45078" xr:uid="{00000000-0005-0000-0000-000011B00000}"/>
    <cellStyle name="Total 2 2 2 3 3 2 2 4" xfId="45079" xr:uid="{00000000-0005-0000-0000-000012B00000}"/>
    <cellStyle name="Total 2 2 2 3 3 2 2 5" xfId="45080" xr:uid="{00000000-0005-0000-0000-000013B00000}"/>
    <cellStyle name="Total 2 2 2 3 3 2 2 6" xfId="45081" xr:uid="{00000000-0005-0000-0000-000014B00000}"/>
    <cellStyle name="Total 2 2 2 3 3 2 2 7" xfId="45082" xr:uid="{00000000-0005-0000-0000-000015B00000}"/>
    <cellStyle name="Total 2 2 2 3 3 2 3" xfId="45083" xr:uid="{00000000-0005-0000-0000-000016B00000}"/>
    <cellStyle name="Total 2 2 2 3 3 2 4" xfId="45084" xr:uid="{00000000-0005-0000-0000-000017B00000}"/>
    <cellStyle name="Total 2 2 2 3 3 3" xfId="45085" xr:uid="{00000000-0005-0000-0000-000018B00000}"/>
    <cellStyle name="Total 2 2 2 3 3 3 2" xfId="45086" xr:uid="{00000000-0005-0000-0000-000019B00000}"/>
    <cellStyle name="Total 2 2 2 3 3 3 2 2" xfId="45087" xr:uid="{00000000-0005-0000-0000-00001AB00000}"/>
    <cellStyle name="Total 2 2 2 3 3 3 2 3" xfId="45088" xr:uid="{00000000-0005-0000-0000-00001BB00000}"/>
    <cellStyle name="Total 2 2 2 3 3 3 2 4" xfId="45089" xr:uid="{00000000-0005-0000-0000-00001CB00000}"/>
    <cellStyle name="Total 2 2 2 3 3 3 2 5" xfId="45090" xr:uid="{00000000-0005-0000-0000-00001DB00000}"/>
    <cellStyle name="Total 2 2 2 3 3 3 2 6" xfId="45091" xr:uid="{00000000-0005-0000-0000-00001EB00000}"/>
    <cellStyle name="Total 2 2 2 3 3 3 2 7" xfId="45092" xr:uid="{00000000-0005-0000-0000-00001FB00000}"/>
    <cellStyle name="Total 2 2 2 3 3 3 3" xfId="45093" xr:uid="{00000000-0005-0000-0000-000020B00000}"/>
    <cellStyle name="Total 2 2 2 3 3 3 4" xfId="45094" xr:uid="{00000000-0005-0000-0000-000021B00000}"/>
    <cellStyle name="Total 2 2 2 3 3 4" xfId="45095" xr:uid="{00000000-0005-0000-0000-000022B00000}"/>
    <cellStyle name="Total 2 2 2 3 3 4 2" xfId="45096" xr:uid="{00000000-0005-0000-0000-000023B00000}"/>
    <cellStyle name="Total 2 2 2 3 3 4 2 2" xfId="45097" xr:uid="{00000000-0005-0000-0000-000024B00000}"/>
    <cellStyle name="Total 2 2 2 3 3 4 2 3" xfId="45098" xr:uid="{00000000-0005-0000-0000-000025B00000}"/>
    <cellStyle name="Total 2 2 2 3 3 4 2 4" xfId="45099" xr:uid="{00000000-0005-0000-0000-000026B00000}"/>
    <cellStyle name="Total 2 2 2 3 3 4 2 5" xfId="45100" xr:uid="{00000000-0005-0000-0000-000027B00000}"/>
    <cellStyle name="Total 2 2 2 3 3 4 2 6" xfId="45101" xr:uid="{00000000-0005-0000-0000-000028B00000}"/>
    <cellStyle name="Total 2 2 2 3 3 4 2 7" xfId="45102" xr:uid="{00000000-0005-0000-0000-000029B00000}"/>
    <cellStyle name="Total 2 2 2 3 3 4 3" xfId="45103" xr:uid="{00000000-0005-0000-0000-00002AB00000}"/>
    <cellStyle name="Total 2 2 2 3 3 4 4" xfId="45104" xr:uid="{00000000-0005-0000-0000-00002BB00000}"/>
    <cellStyle name="Total 2 2 2 3 3 5" xfId="45105" xr:uid="{00000000-0005-0000-0000-00002CB00000}"/>
    <cellStyle name="Total 2 2 2 3 3 5 2" xfId="45106" xr:uid="{00000000-0005-0000-0000-00002DB00000}"/>
    <cellStyle name="Total 2 2 2 3 3 5 3" xfId="45107" xr:uid="{00000000-0005-0000-0000-00002EB00000}"/>
    <cellStyle name="Total 2 2 2 3 3 5 4" xfId="45108" xr:uid="{00000000-0005-0000-0000-00002FB00000}"/>
    <cellStyle name="Total 2 2 2 3 3 5 5" xfId="45109" xr:uid="{00000000-0005-0000-0000-000030B00000}"/>
    <cellStyle name="Total 2 2 2 3 3 5 6" xfId="45110" xr:uid="{00000000-0005-0000-0000-000031B00000}"/>
    <cellStyle name="Total 2 2 2 3 3 5 7" xfId="45111" xr:uid="{00000000-0005-0000-0000-000032B00000}"/>
    <cellStyle name="Total 2 2 2 3 3 5 8" xfId="45112" xr:uid="{00000000-0005-0000-0000-000033B00000}"/>
    <cellStyle name="Total 2 2 2 3 3 6" xfId="45113" xr:uid="{00000000-0005-0000-0000-000034B00000}"/>
    <cellStyle name="Total 2 2 2 3 3 6 2" xfId="45114" xr:uid="{00000000-0005-0000-0000-000035B00000}"/>
    <cellStyle name="Total 2 2 2 3 3 6 3" xfId="45115" xr:uid="{00000000-0005-0000-0000-000036B00000}"/>
    <cellStyle name="Total 2 2 2 3 3 6 4" xfId="45116" xr:uid="{00000000-0005-0000-0000-000037B00000}"/>
    <cellStyle name="Total 2 2 2 3 3 6 5" xfId="45117" xr:uid="{00000000-0005-0000-0000-000038B00000}"/>
    <cellStyle name="Total 2 2 2 3 3 6 6" xfId="45118" xr:uid="{00000000-0005-0000-0000-000039B00000}"/>
    <cellStyle name="Total 2 2 2 3 3 6 7" xfId="45119" xr:uid="{00000000-0005-0000-0000-00003AB00000}"/>
    <cellStyle name="Total 2 2 2 3 3 7" xfId="45120" xr:uid="{00000000-0005-0000-0000-00003BB00000}"/>
    <cellStyle name="Total 2 2 2 3 3 8" xfId="45121" xr:uid="{00000000-0005-0000-0000-00003CB00000}"/>
    <cellStyle name="Total 2 2 2 3 3 9" xfId="45122" xr:uid="{00000000-0005-0000-0000-00003DB00000}"/>
    <cellStyle name="Total 2 2 2 3 4" xfId="45123" xr:uid="{00000000-0005-0000-0000-00003EB00000}"/>
    <cellStyle name="Total 2 2 2 3 4 2" xfId="45124" xr:uid="{00000000-0005-0000-0000-00003FB00000}"/>
    <cellStyle name="Total 2 2 2 3 4 2 2" xfId="45125" xr:uid="{00000000-0005-0000-0000-000040B00000}"/>
    <cellStyle name="Total 2 2 2 3 4 2 3" xfId="45126" xr:uid="{00000000-0005-0000-0000-000041B00000}"/>
    <cellStyle name="Total 2 2 2 3 4 2 4" xfId="45127" xr:uid="{00000000-0005-0000-0000-000042B00000}"/>
    <cellStyle name="Total 2 2 2 3 4 2 5" xfId="45128" xr:uid="{00000000-0005-0000-0000-000043B00000}"/>
    <cellStyle name="Total 2 2 2 3 4 2 6" xfId="45129" xr:uid="{00000000-0005-0000-0000-000044B00000}"/>
    <cellStyle name="Total 2 2 2 3 4 2 7" xfId="45130" xr:uid="{00000000-0005-0000-0000-000045B00000}"/>
    <cellStyle name="Total 2 2 2 3 4 3" xfId="45131" xr:uid="{00000000-0005-0000-0000-000046B00000}"/>
    <cellStyle name="Total 2 2 2 3 4 4" xfId="45132" xr:uid="{00000000-0005-0000-0000-000047B00000}"/>
    <cellStyle name="Total 2 2 2 3 4 5" xfId="45133" xr:uid="{00000000-0005-0000-0000-000048B00000}"/>
    <cellStyle name="Total 2 2 2 3 5" xfId="45134" xr:uid="{00000000-0005-0000-0000-000049B00000}"/>
    <cellStyle name="Total 2 2 2 3 5 2" xfId="45135" xr:uid="{00000000-0005-0000-0000-00004AB00000}"/>
    <cellStyle name="Total 2 2 2 3 5 2 2" xfId="45136" xr:uid="{00000000-0005-0000-0000-00004BB00000}"/>
    <cellStyle name="Total 2 2 2 3 5 2 3" xfId="45137" xr:uid="{00000000-0005-0000-0000-00004CB00000}"/>
    <cellStyle name="Total 2 2 2 3 5 2 4" xfId="45138" xr:uid="{00000000-0005-0000-0000-00004DB00000}"/>
    <cellStyle name="Total 2 2 2 3 5 2 5" xfId="45139" xr:uid="{00000000-0005-0000-0000-00004EB00000}"/>
    <cellStyle name="Total 2 2 2 3 5 2 6" xfId="45140" xr:uid="{00000000-0005-0000-0000-00004FB00000}"/>
    <cellStyle name="Total 2 2 2 3 5 2 7" xfId="45141" xr:uid="{00000000-0005-0000-0000-000050B00000}"/>
    <cellStyle name="Total 2 2 2 3 5 3" xfId="45142" xr:uid="{00000000-0005-0000-0000-000051B00000}"/>
    <cellStyle name="Total 2 2 2 3 5 4" xfId="45143" xr:uid="{00000000-0005-0000-0000-000052B00000}"/>
    <cellStyle name="Total 2 2 2 3 5 5" xfId="45144" xr:uid="{00000000-0005-0000-0000-000053B00000}"/>
    <cellStyle name="Total 2 2 2 3 6" xfId="45145" xr:uid="{00000000-0005-0000-0000-000054B00000}"/>
    <cellStyle name="Total 2 2 2 3 6 2" xfId="45146" xr:uid="{00000000-0005-0000-0000-000055B00000}"/>
    <cellStyle name="Total 2 2 2 3 6 2 2" xfId="45147" xr:uid="{00000000-0005-0000-0000-000056B00000}"/>
    <cellStyle name="Total 2 2 2 3 6 2 3" xfId="45148" xr:uid="{00000000-0005-0000-0000-000057B00000}"/>
    <cellStyle name="Total 2 2 2 3 6 2 4" xfId="45149" xr:uid="{00000000-0005-0000-0000-000058B00000}"/>
    <cellStyle name="Total 2 2 2 3 6 2 5" xfId="45150" xr:uid="{00000000-0005-0000-0000-000059B00000}"/>
    <cellStyle name="Total 2 2 2 3 6 2 6" xfId="45151" xr:uid="{00000000-0005-0000-0000-00005AB00000}"/>
    <cellStyle name="Total 2 2 2 3 6 2 7" xfId="45152" xr:uid="{00000000-0005-0000-0000-00005BB00000}"/>
    <cellStyle name="Total 2 2 2 3 6 3" xfId="45153" xr:uid="{00000000-0005-0000-0000-00005CB00000}"/>
    <cellStyle name="Total 2 2 2 3 6 4" xfId="45154" xr:uid="{00000000-0005-0000-0000-00005DB00000}"/>
    <cellStyle name="Total 2 2 2 3 6 5" xfId="45155" xr:uid="{00000000-0005-0000-0000-00005EB00000}"/>
    <cellStyle name="Total 2 2 2 3 7" xfId="45156" xr:uid="{00000000-0005-0000-0000-00005FB00000}"/>
    <cellStyle name="Total 2 2 2 3 7 2" xfId="45157" xr:uid="{00000000-0005-0000-0000-000060B00000}"/>
    <cellStyle name="Total 2 2 2 3 7 2 2" xfId="45158" xr:uid="{00000000-0005-0000-0000-000061B00000}"/>
    <cellStyle name="Total 2 2 2 3 7 2 3" xfId="45159" xr:uid="{00000000-0005-0000-0000-000062B00000}"/>
    <cellStyle name="Total 2 2 2 3 7 2 4" xfId="45160" xr:uid="{00000000-0005-0000-0000-000063B00000}"/>
    <cellStyle name="Total 2 2 2 3 7 2 5" xfId="45161" xr:uid="{00000000-0005-0000-0000-000064B00000}"/>
    <cellStyle name="Total 2 2 2 3 7 2 6" xfId="45162" xr:uid="{00000000-0005-0000-0000-000065B00000}"/>
    <cellStyle name="Total 2 2 2 3 7 2 7" xfId="45163" xr:uid="{00000000-0005-0000-0000-000066B00000}"/>
    <cellStyle name="Total 2 2 2 3 7 3" xfId="45164" xr:uid="{00000000-0005-0000-0000-000067B00000}"/>
    <cellStyle name="Total 2 2 2 3 7 4" xfId="45165" xr:uid="{00000000-0005-0000-0000-000068B00000}"/>
    <cellStyle name="Total 2 2 2 3 7 5" xfId="45166" xr:uid="{00000000-0005-0000-0000-000069B00000}"/>
    <cellStyle name="Total 2 2 2 3 8" xfId="45167" xr:uid="{00000000-0005-0000-0000-00006AB00000}"/>
    <cellStyle name="Total 2 2 2 3 8 2" xfId="45168" xr:uid="{00000000-0005-0000-0000-00006BB00000}"/>
    <cellStyle name="Total 2 2 2 3 8 3" xfId="45169" xr:uid="{00000000-0005-0000-0000-00006CB00000}"/>
    <cellStyle name="Total 2 2 2 3 8 4" xfId="45170" xr:uid="{00000000-0005-0000-0000-00006DB00000}"/>
    <cellStyle name="Total 2 2 2 3 8 5" xfId="45171" xr:uid="{00000000-0005-0000-0000-00006EB00000}"/>
    <cellStyle name="Total 2 2 2 3 8 6" xfId="45172" xr:uid="{00000000-0005-0000-0000-00006FB00000}"/>
    <cellStyle name="Total 2 2 2 3 8 7" xfId="45173" xr:uid="{00000000-0005-0000-0000-000070B00000}"/>
    <cellStyle name="Total 2 2 2 3 8 8" xfId="45174" xr:uid="{00000000-0005-0000-0000-000071B00000}"/>
    <cellStyle name="Total 2 2 2 3 9" xfId="45175" xr:uid="{00000000-0005-0000-0000-000072B00000}"/>
    <cellStyle name="Total 2 2 2 3 9 2" xfId="45176" xr:uid="{00000000-0005-0000-0000-000073B00000}"/>
    <cellStyle name="Total 2 2 2 3 9 3" xfId="45177" xr:uid="{00000000-0005-0000-0000-000074B00000}"/>
    <cellStyle name="Total 2 2 2 3 9 4" xfId="45178" xr:uid="{00000000-0005-0000-0000-000075B00000}"/>
    <cellStyle name="Total 2 2 2 3 9 5" xfId="45179" xr:uid="{00000000-0005-0000-0000-000076B00000}"/>
    <cellStyle name="Total 2 2 2 3 9 6" xfId="45180" xr:uid="{00000000-0005-0000-0000-000077B00000}"/>
    <cellStyle name="Total 2 2 2 3 9 7" xfId="45181" xr:uid="{00000000-0005-0000-0000-000078B00000}"/>
    <cellStyle name="Total 2 2 2 4" xfId="45182" xr:uid="{00000000-0005-0000-0000-000079B00000}"/>
    <cellStyle name="Total 2 2 2 4 10" xfId="45183" xr:uid="{00000000-0005-0000-0000-00007AB00000}"/>
    <cellStyle name="Total 2 2 2 4 10 2" xfId="45184" xr:uid="{00000000-0005-0000-0000-00007BB00000}"/>
    <cellStyle name="Total 2 2 2 4 10 3" xfId="45185" xr:uid="{00000000-0005-0000-0000-00007CB00000}"/>
    <cellStyle name="Total 2 2 2 4 10 4" xfId="45186" xr:uid="{00000000-0005-0000-0000-00007DB00000}"/>
    <cellStyle name="Total 2 2 2 4 10 5" xfId="45187" xr:uid="{00000000-0005-0000-0000-00007EB00000}"/>
    <cellStyle name="Total 2 2 2 4 11" xfId="45188" xr:uid="{00000000-0005-0000-0000-00007FB00000}"/>
    <cellStyle name="Total 2 2 2 4 11 2" xfId="45189" xr:uid="{00000000-0005-0000-0000-000080B00000}"/>
    <cellStyle name="Total 2 2 2 4 11 3" xfId="45190" xr:uid="{00000000-0005-0000-0000-000081B00000}"/>
    <cellStyle name="Total 2 2 2 4 11 4" xfId="45191" xr:uid="{00000000-0005-0000-0000-000082B00000}"/>
    <cellStyle name="Total 2 2 2 4 11 5" xfId="45192" xr:uid="{00000000-0005-0000-0000-000083B00000}"/>
    <cellStyle name="Total 2 2 2 4 12" xfId="45193" xr:uid="{00000000-0005-0000-0000-000084B00000}"/>
    <cellStyle name="Total 2 2 2 4 12 2" xfId="45194" xr:uid="{00000000-0005-0000-0000-000085B00000}"/>
    <cellStyle name="Total 2 2 2 4 12 3" xfId="45195" xr:uid="{00000000-0005-0000-0000-000086B00000}"/>
    <cellStyle name="Total 2 2 2 4 12 4" xfId="45196" xr:uid="{00000000-0005-0000-0000-000087B00000}"/>
    <cellStyle name="Total 2 2 2 4 12 5" xfId="45197" xr:uid="{00000000-0005-0000-0000-000088B00000}"/>
    <cellStyle name="Total 2 2 2 4 13" xfId="45198" xr:uid="{00000000-0005-0000-0000-000089B00000}"/>
    <cellStyle name="Total 2 2 2 4 13 2" xfId="45199" xr:uid="{00000000-0005-0000-0000-00008AB00000}"/>
    <cellStyle name="Total 2 2 2 4 13 3" xfId="45200" xr:uid="{00000000-0005-0000-0000-00008BB00000}"/>
    <cellStyle name="Total 2 2 2 4 13 4" xfId="45201" xr:uid="{00000000-0005-0000-0000-00008CB00000}"/>
    <cellStyle name="Total 2 2 2 4 13 5" xfId="45202" xr:uid="{00000000-0005-0000-0000-00008DB00000}"/>
    <cellStyle name="Total 2 2 2 4 14" xfId="45203" xr:uid="{00000000-0005-0000-0000-00008EB00000}"/>
    <cellStyle name="Total 2 2 2 4 14 2" xfId="45204" xr:uid="{00000000-0005-0000-0000-00008FB00000}"/>
    <cellStyle name="Total 2 2 2 4 14 3" xfId="45205" xr:uid="{00000000-0005-0000-0000-000090B00000}"/>
    <cellStyle name="Total 2 2 2 4 14 4" xfId="45206" xr:uid="{00000000-0005-0000-0000-000091B00000}"/>
    <cellStyle name="Total 2 2 2 4 14 5" xfId="45207" xr:uid="{00000000-0005-0000-0000-000092B00000}"/>
    <cellStyle name="Total 2 2 2 4 15" xfId="45208" xr:uid="{00000000-0005-0000-0000-000093B00000}"/>
    <cellStyle name="Total 2 2 2 4 15 2" xfId="45209" xr:uid="{00000000-0005-0000-0000-000094B00000}"/>
    <cellStyle name="Total 2 2 2 4 15 3" xfId="45210" xr:uid="{00000000-0005-0000-0000-000095B00000}"/>
    <cellStyle name="Total 2 2 2 4 15 4" xfId="45211" xr:uid="{00000000-0005-0000-0000-000096B00000}"/>
    <cellStyle name="Total 2 2 2 4 15 5" xfId="45212" xr:uid="{00000000-0005-0000-0000-000097B00000}"/>
    <cellStyle name="Total 2 2 2 4 16" xfId="45213" xr:uid="{00000000-0005-0000-0000-000098B00000}"/>
    <cellStyle name="Total 2 2 2 4 16 2" xfId="45214" xr:uid="{00000000-0005-0000-0000-000099B00000}"/>
    <cellStyle name="Total 2 2 2 4 16 3" xfId="45215" xr:uid="{00000000-0005-0000-0000-00009AB00000}"/>
    <cellStyle name="Total 2 2 2 4 16 4" xfId="45216" xr:uid="{00000000-0005-0000-0000-00009BB00000}"/>
    <cellStyle name="Total 2 2 2 4 16 5" xfId="45217" xr:uid="{00000000-0005-0000-0000-00009CB00000}"/>
    <cellStyle name="Total 2 2 2 4 17" xfId="45218" xr:uid="{00000000-0005-0000-0000-00009DB00000}"/>
    <cellStyle name="Total 2 2 2 4 17 2" xfId="45219" xr:uid="{00000000-0005-0000-0000-00009EB00000}"/>
    <cellStyle name="Total 2 2 2 4 17 3" xfId="45220" xr:uid="{00000000-0005-0000-0000-00009FB00000}"/>
    <cellStyle name="Total 2 2 2 4 17 4" xfId="45221" xr:uid="{00000000-0005-0000-0000-0000A0B00000}"/>
    <cellStyle name="Total 2 2 2 4 17 5" xfId="45222" xr:uid="{00000000-0005-0000-0000-0000A1B00000}"/>
    <cellStyle name="Total 2 2 2 4 18" xfId="45223" xr:uid="{00000000-0005-0000-0000-0000A2B00000}"/>
    <cellStyle name="Total 2 2 2 4 18 2" xfId="45224" xr:uid="{00000000-0005-0000-0000-0000A3B00000}"/>
    <cellStyle name="Total 2 2 2 4 18 3" xfId="45225" xr:uid="{00000000-0005-0000-0000-0000A4B00000}"/>
    <cellStyle name="Total 2 2 2 4 18 4" xfId="45226" xr:uid="{00000000-0005-0000-0000-0000A5B00000}"/>
    <cellStyle name="Total 2 2 2 4 18 5" xfId="45227" xr:uid="{00000000-0005-0000-0000-0000A6B00000}"/>
    <cellStyle name="Total 2 2 2 4 19" xfId="45228" xr:uid="{00000000-0005-0000-0000-0000A7B00000}"/>
    <cellStyle name="Total 2 2 2 4 2" xfId="45229" xr:uid="{00000000-0005-0000-0000-0000A8B00000}"/>
    <cellStyle name="Total 2 2 2 4 2 2" xfId="45230" xr:uid="{00000000-0005-0000-0000-0000A9B00000}"/>
    <cellStyle name="Total 2 2 2 4 2 2 2" xfId="45231" xr:uid="{00000000-0005-0000-0000-0000AAB00000}"/>
    <cellStyle name="Total 2 2 2 4 2 2 3" xfId="45232" xr:uid="{00000000-0005-0000-0000-0000ABB00000}"/>
    <cellStyle name="Total 2 2 2 4 2 2 4" xfId="45233" xr:uid="{00000000-0005-0000-0000-0000ACB00000}"/>
    <cellStyle name="Total 2 2 2 4 2 2 5" xfId="45234" xr:uid="{00000000-0005-0000-0000-0000ADB00000}"/>
    <cellStyle name="Total 2 2 2 4 2 2 6" xfId="45235" xr:uid="{00000000-0005-0000-0000-0000AEB00000}"/>
    <cellStyle name="Total 2 2 2 4 2 2 7" xfId="45236" xr:uid="{00000000-0005-0000-0000-0000AFB00000}"/>
    <cellStyle name="Total 2 2 2 4 2 3" xfId="45237" xr:uid="{00000000-0005-0000-0000-0000B0B00000}"/>
    <cellStyle name="Total 2 2 2 4 2 4" xfId="45238" xr:uid="{00000000-0005-0000-0000-0000B1B00000}"/>
    <cellStyle name="Total 2 2 2 4 2 5" xfId="45239" xr:uid="{00000000-0005-0000-0000-0000B2B00000}"/>
    <cellStyle name="Total 2 2 2 4 3" xfId="45240" xr:uid="{00000000-0005-0000-0000-0000B3B00000}"/>
    <cellStyle name="Total 2 2 2 4 3 2" xfId="45241" xr:uid="{00000000-0005-0000-0000-0000B4B00000}"/>
    <cellStyle name="Total 2 2 2 4 3 2 2" xfId="45242" xr:uid="{00000000-0005-0000-0000-0000B5B00000}"/>
    <cellStyle name="Total 2 2 2 4 3 2 3" xfId="45243" xr:uid="{00000000-0005-0000-0000-0000B6B00000}"/>
    <cellStyle name="Total 2 2 2 4 3 2 4" xfId="45244" xr:uid="{00000000-0005-0000-0000-0000B7B00000}"/>
    <cellStyle name="Total 2 2 2 4 3 2 5" xfId="45245" xr:uid="{00000000-0005-0000-0000-0000B8B00000}"/>
    <cellStyle name="Total 2 2 2 4 3 2 6" xfId="45246" xr:uid="{00000000-0005-0000-0000-0000B9B00000}"/>
    <cellStyle name="Total 2 2 2 4 3 2 7" xfId="45247" xr:uid="{00000000-0005-0000-0000-0000BAB00000}"/>
    <cellStyle name="Total 2 2 2 4 3 3" xfId="45248" xr:uid="{00000000-0005-0000-0000-0000BBB00000}"/>
    <cellStyle name="Total 2 2 2 4 3 4" xfId="45249" xr:uid="{00000000-0005-0000-0000-0000BCB00000}"/>
    <cellStyle name="Total 2 2 2 4 3 5" xfId="45250" xr:uid="{00000000-0005-0000-0000-0000BDB00000}"/>
    <cellStyle name="Total 2 2 2 4 4" xfId="45251" xr:uid="{00000000-0005-0000-0000-0000BEB00000}"/>
    <cellStyle name="Total 2 2 2 4 4 2" xfId="45252" xr:uid="{00000000-0005-0000-0000-0000BFB00000}"/>
    <cellStyle name="Total 2 2 2 4 4 2 2" xfId="45253" xr:uid="{00000000-0005-0000-0000-0000C0B00000}"/>
    <cellStyle name="Total 2 2 2 4 4 2 3" xfId="45254" xr:uid="{00000000-0005-0000-0000-0000C1B00000}"/>
    <cellStyle name="Total 2 2 2 4 4 2 4" xfId="45255" xr:uid="{00000000-0005-0000-0000-0000C2B00000}"/>
    <cellStyle name="Total 2 2 2 4 4 2 5" xfId="45256" xr:uid="{00000000-0005-0000-0000-0000C3B00000}"/>
    <cellStyle name="Total 2 2 2 4 4 2 6" xfId="45257" xr:uid="{00000000-0005-0000-0000-0000C4B00000}"/>
    <cellStyle name="Total 2 2 2 4 4 2 7" xfId="45258" xr:uid="{00000000-0005-0000-0000-0000C5B00000}"/>
    <cellStyle name="Total 2 2 2 4 4 3" xfId="45259" xr:uid="{00000000-0005-0000-0000-0000C6B00000}"/>
    <cellStyle name="Total 2 2 2 4 4 4" xfId="45260" xr:uid="{00000000-0005-0000-0000-0000C7B00000}"/>
    <cellStyle name="Total 2 2 2 4 4 5" xfId="45261" xr:uid="{00000000-0005-0000-0000-0000C8B00000}"/>
    <cellStyle name="Total 2 2 2 4 5" xfId="45262" xr:uid="{00000000-0005-0000-0000-0000C9B00000}"/>
    <cellStyle name="Total 2 2 2 4 5 2" xfId="45263" xr:uid="{00000000-0005-0000-0000-0000CAB00000}"/>
    <cellStyle name="Total 2 2 2 4 5 3" xfId="45264" xr:uid="{00000000-0005-0000-0000-0000CBB00000}"/>
    <cellStyle name="Total 2 2 2 4 5 4" xfId="45265" xr:uid="{00000000-0005-0000-0000-0000CCB00000}"/>
    <cellStyle name="Total 2 2 2 4 5 5" xfId="45266" xr:uid="{00000000-0005-0000-0000-0000CDB00000}"/>
    <cellStyle name="Total 2 2 2 4 5 6" xfId="45267" xr:uid="{00000000-0005-0000-0000-0000CEB00000}"/>
    <cellStyle name="Total 2 2 2 4 5 7" xfId="45268" xr:uid="{00000000-0005-0000-0000-0000CFB00000}"/>
    <cellStyle name="Total 2 2 2 4 5 8" xfId="45269" xr:uid="{00000000-0005-0000-0000-0000D0B00000}"/>
    <cellStyle name="Total 2 2 2 4 6" xfId="45270" xr:uid="{00000000-0005-0000-0000-0000D1B00000}"/>
    <cellStyle name="Total 2 2 2 4 6 2" xfId="45271" xr:uid="{00000000-0005-0000-0000-0000D2B00000}"/>
    <cellStyle name="Total 2 2 2 4 6 3" xfId="45272" xr:uid="{00000000-0005-0000-0000-0000D3B00000}"/>
    <cellStyle name="Total 2 2 2 4 6 4" xfId="45273" xr:uid="{00000000-0005-0000-0000-0000D4B00000}"/>
    <cellStyle name="Total 2 2 2 4 6 5" xfId="45274" xr:uid="{00000000-0005-0000-0000-0000D5B00000}"/>
    <cellStyle name="Total 2 2 2 4 6 6" xfId="45275" xr:uid="{00000000-0005-0000-0000-0000D6B00000}"/>
    <cellStyle name="Total 2 2 2 4 6 7" xfId="45276" xr:uid="{00000000-0005-0000-0000-0000D7B00000}"/>
    <cellStyle name="Total 2 2 2 4 7" xfId="45277" xr:uid="{00000000-0005-0000-0000-0000D8B00000}"/>
    <cellStyle name="Total 2 2 2 4 7 2" xfId="45278" xr:uid="{00000000-0005-0000-0000-0000D9B00000}"/>
    <cellStyle name="Total 2 2 2 4 7 3" xfId="45279" xr:uid="{00000000-0005-0000-0000-0000DAB00000}"/>
    <cellStyle name="Total 2 2 2 4 7 4" xfId="45280" xr:uid="{00000000-0005-0000-0000-0000DBB00000}"/>
    <cellStyle name="Total 2 2 2 4 7 5" xfId="45281" xr:uid="{00000000-0005-0000-0000-0000DCB00000}"/>
    <cellStyle name="Total 2 2 2 4 8" xfId="45282" xr:uid="{00000000-0005-0000-0000-0000DDB00000}"/>
    <cellStyle name="Total 2 2 2 4 8 2" xfId="45283" xr:uid="{00000000-0005-0000-0000-0000DEB00000}"/>
    <cellStyle name="Total 2 2 2 4 8 3" xfId="45284" xr:uid="{00000000-0005-0000-0000-0000DFB00000}"/>
    <cellStyle name="Total 2 2 2 4 8 4" xfId="45285" xr:uid="{00000000-0005-0000-0000-0000E0B00000}"/>
    <cellStyle name="Total 2 2 2 4 8 5" xfId="45286" xr:uid="{00000000-0005-0000-0000-0000E1B00000}"/>
    <cellStyle name="Total 2 2 2 4 9" xfId="45287" xr:uid="{00000000-0005-0000-0000-0000E2B00000}"/>
    <cellStyle name="Total 2 2 2 4 9 2" xfId="45288" xr:uid="{00000000-0005-0000-0000-0000E3B00000}"/>
    <cellStyle name="Total 2 2 2 4 9 3" xfId="45289" xr:uid="{00000000-0005-0000-0000-0000E4B00000}"/>
    <cellStyle name="Total 2 2 2 4 9 4" xfId="45290" xr:uid="{00000000-0005-0000-0000-0000E5B00000}"/>
    <cellStyle name="Total 2 2 2 4 9 5" xfId="45291" xr:uid="{00000000-0005-0000-0000-0000E6B00000}"/>
    <cellStyle name="Total 2 2 2 5" xfId="45292" xr:uid="{00000000-0005-0000-0000-0000E7B00000}"/>
    <cellStyle name="Total 2 2 2 5 10" xfId="45293" xr:uid="{00000000-0005-0000-0000-0000E8B00000}"/>
    <cellStyle name="Total 2 2 2 5 2" xfId="45294" xr:uid="{00000000-0005-0000-0000-0000E9B00000}"/>
    <cellStyle name="Total 2 2 2 5 2 2" xfId="45295" xr:uid="{00000000-0005-0000-0000-0000EAB00000}"/>
    <cellStyle name="Total 2 2 2 5 2 2 2" xfId="45296" xr:uid="{00000000-0005-0000-0000-0000EBB00000}"/>
    <cellStyle name="Total 2 2 2 5 2 2 3" xfId="45297" xr:uid="{00000000-0005-0000-0000-0000ECB00000}"/>
    <cellStyle name="Total 2 2 2 5 2 2 4" xfId="45298" xr:uid="{00000000-0005-0000-0000-0000EDB00000}"/>
    <cellStyle name="Total 2 2 2 5 2 2 5" xfId="45299" xr:uid="{00000000-0005-0000-0000-0000EEB00000}"/>
    <cellStyle name="Total 2 2 2 5 2 2 6" xfId="45300" xr:uid="{00000000-0005-0000-0000-0000EFB00000}"/>
    <cellStyle name="Total 2 2 2 5 2 2 7" xfId="45301" xr:uid="{00000000-0005-0000-0000-0000F0B00000}"/>
    <cellStyle name="Total 2 2 2 5 2 3" xfId="45302" xr:uid="{00000000-0005-0000-0000-0000F1B00000}"/>
    <cellStyle name="Total 2 2 2 5 2 4" xfId="45303" xr:uid="{00000000-0005-0000-0000-0000F2B00000}"/>
    <cellStyle name="Total 2 2 2 5 3" xfId="45304" xr:uid="{00000000-0005-0000-0000-0000F3B00000}"/>
    <cellStyle name="Total 2 2 2 5 3 2" xfId="45305" xr:uid="{00000000-0005-0000-0000-0000F4B00000}"/>
    <cellStyle name="Total 2 2 2 5 3 2 2" xfId="45306" xr:uid="{00000000-0005-0000-0000-0000F5B00000}"/>
    <cellStyle name="Total 2 2 2 5 3 2 3" xfId="45307" xr:uid="{00000000-0005-0000-0000-0000F6B00000}"/>
    <cellStyle name="Total 2 2 2 5 3 2 4" xfId="45308" xr:uid="{00000000-0005-0000-0000-0000F7B00000}"/>
    <cellStyle name="Total 2 2 2 5 3 2 5" xfId="45309" xr:uid="{00000000-0005-0000-0000-0000F8B00000}"/>
    <cellStyle name="Total 2 2 2 5 3 2 6" xfId="45310" xr:uid="{00000000-0005-0000-0000-0000F9B00000}"/>
    <cellStyle name="Total 2 2 2 5 3 2 7" xfId="45311" xr:uid="{00000000-0005-0000-0000-0000FAB00000}"/>
    <cellStyle name="Total 2 2 2 5 3 3" xfId="45312" xr:uid="{00000000-0005-0000-0000-0000FBB00000}"/>
    <cellStyle name="Total 2 2 2 5 3 4" xfId="45313" xr:uid="{00000000-0005-0000-0000-0000FCB00000}"/>
    <cellStyle name="Total 2 2 2 5 4" xfId="45314" xr:uid="{00000000-0005-0000-0000-0000FDB00000}"/>
    <cellStyle name="Total 2 2 2 5 4 2" xfId="45315" xr:uid="{00000000-0005-0000-0000-0000FEB00000}"/>
    <cellStyle name="Total 2 2 2 5 4 2 2" xfId="45316" xr:uid="{00000000-0005-0000-0000-0000FFB00000}"/>
    <cellStyle name="Total 2 2 2 5 4 2 3" xfId="45317" xr:uid="{00000000-0005-0000-0000-000000B10000}"/>
    <cellStyle name="Total 2 2 2 5 4 2 4" xfId="45318" xr:uid="{00000000-0005-0000-0000-000001B10000}"/>
    <cellStyle name="Total 2 2 2 5 4 2 5" xfId="45319" xr:uid="{00000000-0005-0000-0000-000002B10000}"/>
    <cellStyle name="Total 2 2 2 5 4 2 6" xfId="45320" xr:uid="{00000000-0005-0000-0000-000003B10000}"/>
    <cellStyle name="Total 2 2 2 5 4 2 7" xfId="45321" xr:uid="{00000000-0005-0000-0000-000004B10000}"/>
    <cellStyle name="Total 2 2 2 5 4 3" xfId="45322" xr:uid="{00000000-0005-0000-0000-000005B10000}"/>
    <cellStyle name="Total 2 2 2 5 4 4" xfId="45323" xr:uid="{00000000-0005-0000-0000-000006B10000}"/>
    <cellStyle name="Total 2 2 2 5 5" xfId="45324" xr:uid="{00000000-0005-0000-0000-000007B10000}"/>
    <cellStyle name="Total 2 2 2 5 5 2" xfId="45325" xr:uid="{00000000-0005-0000-0000-000008B10000}"/>
    <cellStyle name="Total 2 2 2 5 5 3" xfId="45326" xr:uid="{00000000-0005-0000-0000-000009B10000}"/>
    <cellStyle name="Total 2 2 2 5 5 4" xfId="45327" xr:uid="{00000000-0005-0000-0000-00000AB10000}"/>
    <cellStyle name="Total 2 2 2 5 5 5" xfId="45328" xr:uid="{00000000-0005-0000-0000-00000BB10000}"/>
    <cellStyle name="Total 2 2 2 5 5 6" xfId="45329" xr:uid="{00000000-0005-0000-0000-00000CB10000}"/>
    <cellStyle name="Total 2 2 2 5 5 7" xfId="45330" xr:uid="{00000000-0005-0000-0000-00000DB10000}"/>
    <cellStyle name="Total 2 2 2 5 5 8" xfId="45331" xr:uid="{00000000-0005-0000-0000-00000EB10000}"/>
    <cellStyle name="Total 2 2 2 5 6" xfId="45332" xr:uid="{00000000-0005-0000-0000-00000FB10000}"/>
    <cellStyle name="Total 2 2 2 5 6 2" xfId="45333" xr:uid="{00000000-0005-0000-0000-000010B10000}"/>
    <cellStyle name="Total 2 2 2 5 6 3" xfId="45334" xr:uid="{00000000-0005-0000-0000-000011B10000}"/>
    <cellStyle name="Total 2 2 2 5 6 4" xfId="45335" xr:uid="{00000000-0005-0000-0000-000012B10000}"/>
    <cellStyle name="Total 2 2 2 5 6 5" xfId="45336" xr:uid="{00000000-0005-0000-0000-000013B10000}"/>
    <cellStyle name="Total 2 2 2 5 6 6" xfId="45337" xr:uid="{00000000-0005-0000-0000-000014B10000}"/>
    <cellStyle name="Total 2 2 2 5 6 7" xfId="45338" xr:uid="{00000000-0005-0000-0000-000015B10000}"/>
    <cellStyle name="Total 2 2 2 5 7" xfId="45339" xr:uid="{00000000-0005-0000-0000-000016B10000}"/>
    <cellStyle name="Total 2 2 2 5 8" xfId="45340" xr:uid="{00000000-0005-0000-0000-000017B10000}"/>
    <cellStyle name="Total 2 2 2 5 9" xfId="45341" xr:uid="{00000000-0005-0000-0000-000018B10000}"/>
    <cellStyle name="Total 2 2 2 6" xfId="45342" xr:uid="{00000000-0005-0000-0000-000019B10000}"/>
    <cellStyle name="Total 2 2 2 6 2" xfId="45343" xr:uid="{00000000-0005-0000-0000-00001AB10000}"/>
    <cellStyle name="Total 2 2 2 6 2 2" xfId="45344" xr:uid="{00000000-0005-0000-0000-00001BB10000}"/>
    <cellStyle name="Total 2 2 2 6 2 3" xfId="45345" xr:uid="{00000000-0005-0000-0000-00001CB10000}"/>
    <cellStyle name="Total 2 2 2 6 2 4" xfId="45346" xr:uid="{00000000-0005-0000-0000-00001DB10000}"/>
    <cellStyle name="Total 2 2 2 6 2 5" xfId="45347" xr:uid="{00000000-0005-0000-0000-00001EB10000}"/>
    <cellStyle name="Total 2 2 2 6 2 6" xfId="45348" xr:uid="{00000000-0005-0000-0000-00001FB10000}"/>
    <cellStyle name="Total 2 2 2 6 2 7" xfId="45349" xr:uid="{00000000-0005-0000-0000-000020B10000}"/>
    <cellStyle name="Total 2 2 2 6 3" xfId="45350" xr:uid="{00000000-0005-0000-0000-000021B10000}"/>
    <cellStyle name="Total 2 2 2 6 4" xfId="45351" xr:uid="{00000000-0005-0000-0000-000022B10000}"/>
    <cellStyle name="Total 2 2 2 6 5" xfId="45352" xr:uid="{00000000-0005-0000-0000-000023B10000}"/>
    <cellStyle name="Total 2 2 2 7" xfId="45353" xr:uid="{00000000-0005-0000-0000-000024B10000}"/>
    <cellStyle name="Total 2 2 2 7 2" xfId="45354" xr:uid="{00000000-0005-0000-0000-000025B10000}"/>
    <cellStyle name="Total 2 2 2 7 2 2" xfId="45355" xr:uid="{00000000-0005-0000-0000-000026B10000}"/>
    <cellStyle name="Total 2 2 2 7 2 3" xfId="45356" xr:uid="{00000000-0005-0000-0000-000027B10000}"/>
    <cellStyle name="Total 2 2 2 7 2 4" xfId="45357" xr:uid="{00000000-0005-0000-0000-000028B10000}"/>
    <cellStyle name="Total 2 2 2 7 2 5" xfId="45358" xr:uid="{00000000-0005-0000-0000-000029B10000}"/>
    <cellStyle name="Total 2 2 2 7 2 6" xfId="45359" xr:uid="{00000000-0005-0000-0000-00002AB10000}"/>
    <cellStyle name="Total 2 2 2 7 2 7" xfId="45360" xr:uid="{00000000-0005-0000-0000-00002BB10000}"/>
    <cellStyle name="Total 2 2 2 7 3" xfId="45361" xr:uid="{00000000-0005-0000-0000-00002CB10000}"/>
    <cellStyle name="Total 2 2 2 7 4" xfId="45362" xr:uid="{00000000-0005-0000-0000-00002DB10000}"/>
    <cellStyle name="Total 2 2 2 7 5" xfId="45363" xr:uid="{00000000-0005-0000-0000-00002EB10000}"/>
    <cellStyle name="Total 2 2 2 8" xfId="45364" xr:uid="{00000000-0005-0000-0000-00002FB10000}"/>
    <cellStyle name="Total 2 2 2 8 2" xfId="45365" xr:uid="{00000000-0005-0000-0000-000030B10000}"/>
    <cellStyle name="Total 2 2 2 8 2 2" xfId="45366" xr:uid="{00000000-0005-0000-0000-000031B10000}"/>
    <cellStyle name="Total 2 2 2 8 2 3" xfId="45367" xr:uid="{00000000-0005-0000-0000-000032B10000}"/>
    <cellStyle name="Total 2 2 2 8 2 4" xfId="45368" xr:uid="{00000000-0005-0000-0000-000033B10000}"/>
    <cellStyle name="Total 2 2 2 8 2 5" xfId="45369" xr:uid="{00000000-0005-0000-0000-000034B10000}"/>
    <cellStyle name="Total 2 2 2 8 2 6" xfId="45370" xr:uid="{00000000-0005-0000-0000-000035B10000}"/>
    <cellStyle name="Total 2 2 2 8 2 7" xfId="45371" xr:uid="{00000000-0005-0000-0000-000036B10000}"/>
    <cellStyle name="Total 2 2 2 8 3" xfId="45372" xr:uid="{00000000-0005-0000-0000-000037B10000}"/>
    <cellStyle name="Total 2 2 2 8 4" xfId="45373" xr:uid="{00000000-0005-0000-0000-000038B10000}"/>
    <cellStyle name="Total 2 2 2 8 5" xfId="45374" xr:uid="{00000000-0005-0000-0000-000039B10000}"/>
    <cellStyle name="Total 2 2 2 9" xfId="45375" xr:uid="{00000000-0005-0000-0000-00003AB10000}"/>
    <cellStyle name="Total 2 2 2 9 2" xfId="45376" xr:uid="{00000000-0005-0000-0000-00003BB10000}"/>
    <cellStyle name="Total 2 2 2 9 2 2" xfId="45377" xr:uid="{00000000-0005-0000-0000-00003CB10000}"/>
    <cellStyle name="Total 2 2 2 9 2 3" xfId="45378" xr:uid="{00000000-0005-0000-0000-00003DB10000}"/>
    <cellStyle name="Total 2 2 2 9 2 4" xfId="45379" xr:uid="{00000000-0005-0000-0000-00003EB10000}"/>
    <cellStyle name="Total 2 2 2 9 2 5" xfId="45380" xr:uid="{00000000-0005-0000-0000-00003FB10000}"/>
    <cellStyle name="Total 2 2 2 9 2 6" xfId="45381" xr:uid="{00000000-0005-0000-0000-000040B10000}"/>
    <cellStyle name="Total 2 2 2 9 2 7" xfId="45382" xr:uid="{00000000-0005-0000-0000-000041B10000}"/>
    <cellStyle name="Total 2 2 2 9 3" xfId="45383" xr:uid="{00000000-0005-0000-0000-000042B10000}"/>
    <cellStyle name="Total 2 2 2 9 4" xfId="45384" xr:uid="{00000000-0005-0000-0000-000043B10000}"/>
    <cellStyle name="Total 2 2 2 9 5" xfId="45385" xr:uid="{00000000-0005-0000-0000-000044B10000}"/>
    <cellStyle name="Total 2 2 20" xfId="45386" xr:uid="{00000000-0005-0000-0000-000045B10000}"/>
    <cellStyle name="Total 2 2 3" xfId="45387" xr:uid="{00000000-0005-0000-0000-000046B10000}"/>
    <cellStyle name="Total 2 2 3 10" xfId="45388" xr:uid="{00000000-0005-0000-0000-000047B10000}"/>
    <cellStyle name="Total 2 2 3 10 2" xfId="45389" xr:uid="{00000000-0005-0000-0000-000048B10000}"/>
    <cellStyle name="Total 2 2 3 10 3" xfId="45390" xr:uid="{00000000-0005-0000-0000-000049B10000}"/>
    <cellStyle name="Total 2 2 3 10 4" xfId="45391" xr:uid="{00000000-0005-0000-0000-00004AB10000}"/>
    <cellStyle name="Total 2 2 3 10 5" xfId="45392" xr:uid="{00000000-0005-0000-0000-00004BB10000}"/>
    <cellStyle name="Total 2 2 3 10 6" xfId="45393" xr:uid="{00000000-0005-0000-0000-00004CB10000}"/>
    <cellStyle name="Total 2 2 3 10 7" xfId="45394" xr:uid="{00000000-0005-0000-0000-00004DB10000}"/>
    <cellStyle name="Total 2 2 3 10 8" xfId="45395" xr:uid="{00000000-0005-0000-0000-00004EB10000}"/>
    <cellStyle name="Total 2 2 3 11" xfId="45396" xr:uid="{00000000-0005-0000-0000-00004FB10000}"/>
    <cellStyle name="Total 2 2 3 11 2" xfId="45397" xr:uid="{00000000-0005-0000-0000-000050B10000}"/>
    <cellStyle name="Total 2 2 3 11 3" xfId="45398" xr:uid="{00000000-0005-0000-0000-000051B10000}"/>
    <cellStyle name="Total 2 2 3 11 4" xfId="45399" xr:uid="{00000000-0005-0000-0000-000052B10000}"/>
    <cellStyle name="Total 2 2 3 11 5" xfId="45400" xr:uid="{00000000-0005-0000-0000-000053B10000}"/>
    <cellStyle name="Total 2 2 3 11 6" xfId="45401" xr:uid="{00000000-0005-0000-0000-000054B10000}"/>
    <cellStyle name="Total 2 2 3 11 7" xfId="45402" xr:uid="{00000000-0005-0000-0000-000055B10000}"/>
    <cellStyle name="Total 2 2 3 12" xfId="45403" xr:uid="{00000000-0005-0000-0000-000056B10000}"/>
    <cellStyle name="Total 2 2 3 12 2" xfId="45404" xr:uid="{00000000-0005-0000-0000-000057B10000}"/>
    <cellStyle name="Total 2 2 3 12 3" xfId="45405" xr:uid="{00000000-0005-0000-0000-000058B10000}"/>
    <cellStyle name="Total 2 2 3 12 4" xfId="45406" xr:uid="{00000000-0005-0000-0000-000059B10000}"/>
    <cellStyle name="Total 2 2 3 12 5" xfId="45407" xr:uid="{00000000-0005-0000-0000-00005AB10000}"/>
    <cellStyle name="Total 2 2 3 13" xfId="45408" xr:uid="{00000000-0005-0000-0000-00005BB10000}"/>
    <cellStyle name="Total 2 2 3 13 2" xfId="45409" xr:uid="{00000000-0005-0000-0000-00005CB10000}"/>
    <cellStyle name="Total 2 2 3 13 3" xfId="45410" xr:uid="{00000000-0005-0000-0000-00005DB10000}"/>
    <cellStyle name="Total 2 2 3 13 4" xfId="45411" xr:uid="{00000000-0005-0000-0000-00005EB10000}"/>
    <cellStyle name="Total 2 2 3 13 5" xfId="45412" xr:uid="{00000000-0005-0000-0000-00005FB10000}"/>
    <cellStyle name="Total 2 2 3 14" xfId="45413" xr:uid="{00000000-0005-0000-0000-000060B10000}"/>
    <cellStyle name="Total 2 2 3 14 2" xfId="45414" xr:uid="{00000000-0005-0000-0000-000061B10000}"/>
    <cellStyle name="Total 2 2 3 14 3" xfId="45415" xr:uid="{00000000-0005-0000-0000-000062B10000}"/>
    <cellStyle name="Total 2 2 3 14 4" xfId="45416" xr:uid="{00000000-0005-0000-0000-000063B10000}"/>
    <cellStyle name="Total 2 2 3 14 5" xfId="45417" xr:uid="{00000000-0005-0000-0000-000064B10000}"/>
    <cellStyle name="Total 2 2 3 15" xfId="45418" xr:uid="{00000000-0005-0000-0000-000065B10000}"/>
    <cellStyle name="Total 2 2 3 15 2" xfId="45419" xr:uid="{00000000-0005-0000-0000-000066B10000}"/>
    <cellStyle name="Total 2 2 3 15 3" xfId="45420" xr:uid="{00000000-0005-0000-0000-000067B10000}"/>
    <cellStyle name="Total 2 2 3 15 4" xfId="45421" xr:uid="{00000000-0005-0000-0000-000068B10000}"/>
    <cellStyle name="Total 2 2 3 15 5" xfId="45422" xr:uid="{00000000-0005-0000-0000-000069B10000}"/>
    <cellStyle name="Total 2 2 3 16" xfId="45423" xr:uid="{00000000-0005-0000-0000-00006AB10000}"/>
    <cellStyle name="Total 2 2 3 16 2" xfId="45424" xr:uid="{00000000-0005-0000-0000-00006BB10000}"/>
    <cellStyle name="Total 2 2 3 16 3" xfId="45425" xr:uid="{00000000-0005-0000-0000-00006CB10000}"/>
    <cellStyle name="Total 2 2 3 16 4" xfId="45426" xr:uid="{00000000-0005-0000-0000-00006DB10000}"/>
    <cellStyle name="Total 2 2 3 16 5" xfId="45427" xr:uid="{00000000-0005-0000-0000-00006EB10000}"/>
    <cellStyle name="Total 2 2 3 17" xfId="45428" xr:uid="{00000000-0005-0000-0000-00006FB10000}"/>
    <cellStyle name="Total 2 2 3 17 2" xfId="45429" xr:uid="{00000000-0005-0000-0000-000070B10000}"/>
    <cellStyle name="Total 2 2 3 17 3" xfId="45430" xr:uid="{00000000-0005-0000-0000-000071B10000}"/>
    <cellStyle name="Total 2 2 3 17 4" xfId="45431" xr:uid="{00000000-0005-0000-0000-000072B10000}"/>
    <cellStyle name="Total 2 2 3 17 5" xfId="45432" xr:uid="{00000000-0005-0000-0000-000073B10000}"/>
    <cellStyle name="Total 2 2 3 18" xfId="45433" xr:uid="{00000000-0005-0000-0000-000074B10000}"/>
    <cellStyle name="Total 2 2 3 2" xfId="45434" xr:uid="{00000000-0005-0000-0000-000075B10000}"/>
    <cellStyle name="Total 2 2 3 2 10" xfId="45435" xr:uid="{00000000-0005-0000-0000-000076B10000}"/>
    <cellStyle name="Total 2 2 3 2 10 2" xfId="45436" xr:uid="{00000000-0005-0000-0000-000077B10000}"/>
    <cellStyle name="Total 2 2 3 2 10 3" xfId="45437" xr:uid="{00000000-0005-0000-0000-000078B10000}"/>
    <cellStyle name="Total 2 2 3 2 10 4" xfId="45438" xr:uid="{00000000-0005-0000-0000-000079B10000}"/>
    <cellStyle name="Total 2 2 3 2 10 5" xfId="45439" xr:uid="{00000000-0005-0000-0000-00007AB10000}"/>
    <cellStyle name="Total 2 2 3 2 11" xfId="45440" xr:uid="{00000000-0005-0000-0000-00007BB10000}"/>
    <cellStyle name="Total 2 2 3 2 11 2" xfId="45441" xr:uid="{00000000-0005-0000-0000-00007CB10000}"/>
    <cellStyle name="Total 2 2 3 2 11 3" xfId="45442" xr:uid="{00000000-0005-0000-0000-00007DB10000}"/>
    <cellStyle name="Total 2 2 3 2 11 4" xfId="45443" xr:uid="{00000000-0005-0000-0000-00007EB10000}"/>
    <cellStyle name="Total 2 2 3 2 11 5" xfId="45444" xr:uid="{00000000-0005-0000-0000-00007FB10000}"/>
    <cellStyle name="Total 2 2 3 2 12" xfId="45445" xr:uid="{00000000-0005-0000-0000-000080B10000}"/>
    <cellStyle name="Total 2 2 3 2 12 2" xfId="45446" xr:uid="{00000000-0005-0000-0000-000081B10000}"/>
    <cellStyle name="Total 2 2 3 2 12 3" xfId="45447" xr:uid="{00000000-0005-0000-0000-000082B10000}"/>
    <cellStyle name="Total 2 2 3 2 12 4" xfId="45448" xr:uid="{00000000-0005-0000-0000-000083B10000}"/>
    <cellStyle name="Total 2 2 3 2 12 5" xfId="45449" xr:uid="{00000000-0005-0000-0000-000084B10000}"/>
    <cellStyle name="Total 2 2 3 2 13" xfId="45450" xr:uid="{00000000-0005-0000-0000-000085B10000}"/>
    <cellStyle name="Total 2 2 3 2 13 2" xfId="45451" xr:uid="{00000000-0005-0000-0000-000086B10000}"/>
    <cellStyle name="Total 2 2 3 2 13 3" xfId="45452" xr:uid="{00000000-0005-0000-0000-000087B10000}"/>
    <cellStyle name="Total 2 2 3 2 13 4" xfId="45453" xr:uid="{00000000-0005-0000-0000-000088B10000}"/>
    <cellStyle name="Total 2 2 3 2 13 5" xfId="45454" xr:uid="{00000000-0005-0000-0000-000089B10000}"/>
    <cellStyle name="Total 2 2 3 2 14" xfId="45455" xr:uid="{00000000-0005-0000-0000-00008AB10000}"/>
    <cellStyle name="Total 2 2 3 2 14 2" xfId="45456" xr:uid="{00000000-0005-0000-0000-00008BB10000}"/>
    <cellStyle name="Total 2 2 3 2 14 3" xfId="45457" xr:uid="{00000000-0005-0000-0000-00008CB10000}"/>
    <cellStyle name="Total 2 2 3 2 14 4" xfId="45458" xr:uid="{00000000-0005-0000-0000-00008DB10000}"/>
    <cellStyle name="Total 2 2 3 2 14 5" xfId="45459" xr:uid="{00000000-0005-0000-0000-00008EB10000}"/>
    <cellStyle name="Total 2 2 3 2 15" xfId="45460" xr:uid="{00000000-0005-0000-0000-00008FB10000}"/>
    <cellStyle name="Total 2 2 3 2 15 2" xfId="45461" xr:uid="{00000000-0005-0000-0000-000090B10000}"/>
    <cellStyle name="Total 2 2 3 2 15 3" xfId="45462" xr:uid="{00000000-0005-0000-0000-000091B10000}"/>
    <cellStyle name="Total 2 2 3 2 15 4" xfId="45463" xr:uid="{00000000-0005-0000-0000-000092B10000}"/>
    <cellStyle name="Total 2 2 3 2 15 5" xfId="45464" xr:uid="{00000000-0005-0000-0000-000093B10000}"/>
    <cellStyle name="Total 2 2 3 2 16" xfId="45465" xr:uid="{00000000-0005-0000-0000-000094B10000}"/>
    <cellStyle name="Total 2 2 3 2 16 2" xfId="45466" xr:uid="{00000000-0005-0000-0000-000095B10000}"/>
    <cellStyle name="Total 2 2 3 2 16 3" xfId="45467" xr:uid="{00000000-0005-0000-0000-000096B10000}"/>
    <cellStyle name="Total 2 2 3 2 16 4" xfId="45468" xr:uid="{00000000-0005-0000-0000-000097B10000}"/>
    <cellStyle name="Total 2 2 3 2 16 5" xfId="45469" xr:uid="{00000000-0005-0000-0000-000098B10000}"/>
    <cellStyle name="Total 2 2 3 2 17" xfId="45470" xr:uid="{00000000-0005-0000-0000-000099B10000}"/>
    <cellStyle name="Total 2 2 3 2 17 2" xfId="45471" xr:uid="{00000000-0005-0000-0000-00009AB10000}"/>
    <cellStyle name="Total 2 2 3 2 17 3" xfId="45472" xr:uid="{00000000-0005-0000-0000-00009BB10000}"/>
    <cellStyle name="Total 2 2 3 2 17 4" xfId="45473" xr:uid="{00000000-0005-0000-0000-00009CB10000}"/>
    <cellStyle name="Total 2 2 3 2 17 5" xfId="45474" xr:uid="{00000000-0005-0000-0000-00009DB10000}"/>
    <cellStyle name="Total 2 2 3 2 18" xfId="45475" xr:uid="{00000000-0005-0000-0000-00009EB10000}"/>
    <cellStyle name="Total 2 2 3 2 18 2" xfId="45476" xr:uid="{00000000-0005-0000-0000-00009FB10000}"/>
    <cellStyle name="Total 2 2 3 2 18 3" xfId="45477" xr:uid="{00000000-0005-0000-0000-0000A0B10000}"/>
    <cellStyle name="Total 2 2 3 2 18 4" xfId="45478" xr:uid="{00000000-0005-0000-0000-0000A1B10000}"/>
    <cellStyle name="Total 2 2 3 2 18 5" xfId="45479" xr:uid="{00000000-0005-0000-0000-0000A2B10000}"/>
    <cellStyle name="Total 2 2 3 2 19" xfId="45480" xr:uid="{00000000-0005-0000-0000-0000A3B10000}"/>
    <cellStyle name="Total 2 2 3 2 2" xfId="45481" xr:uid="{00000000-0005-0000-0000-0000A4B10000}"/>
    <cellStyle name="Total 2 2 3 2 2 10" xfId="45482" xr:uid="{00000000-0005-0000-0000-0000A5B10000}"/>
    <cellStyle name="Total 2 2 3 2 2 10 2" xfId="45483" xr:uid="{00000000-0005-0000-0000-0000A6B10000}"/>
    <cellStyle name="Total 2 2 3 2 2 10 3" xfId="45484" xr:uid="{00000000-0005-0000-0000-0000A7B10000}"/>
    <cellStyle name="Total 2 2 3 2 2 10 4" xfId="45485" xr:uid="{00000000-0005-0000-0000-0000A8B10000}"/>
    <cellStyle name="Total 2 2 3 2 2 10 5" xfId="45486" xr:uid="{00000000-0005-0000-0000-0000A9B10000}"/>
    <cellStyle name="Total 2 2 3 2 2 11" xfId="45487" xr:uid="{00000000-0005-0000-0000-0000AAB10000}"/>
    <cellStyle name="Total 2 2 3 2 2 11 2" xfId="45488" xr:uid="{00000000-0005-0000-0000-0000ABB10000}"/>
    <cellStyle name="Total 2 2 3 2 2 11 3" xfId="45489" xr:uid="{00000000-0005-0000-0000-0000ACB10000}"/>
    <cellStyle name="Total 2 2 3 2 2 11 4" xfId="45490" xr:uid="{00000000-0005-0000-0000-0000ADB10000}"/>
    <cellStyle name="Total 2 2 3 2 2 11 5" xfId="45491" xr:uid="{00000000-0005-0000-0000-0000AEB10000}"/>
    <cellStyle name="Total 2 2 3 2 2 12" xfId="45492" xr:uid="{00000000-0005-0000-0000-0000AFB10000}"/>
    <cellStyle name="Total 2 2 3 2 2 12 2" xfId="45493" xr:uid="{00000000-0005-0000-0000-0000B0B10000}"/>
    <cellStyle name="Total 2 2 3 2 2 12 3" xfId="45494" xr:uid="{00000000-0005-0000-0000-0000B1B10000}"/>
    <cellStyle name="Total 2 2 3 2 2 12 4" xfId="45495" xr:uid="{00000000-0005-0000-0000-0000B2B10000}"/>
    <cellStyle name="Total 2 2 3 2 2 12 5" xfId="45496" xr:uid="{00000000-0005-0000-0000-0000B3B10000}"/>
    <cellStyle name="Total 2 2 3 2 2 13" xfId="45497" xr:uid="{00000000-0005-0000-0000-0000B4B10000}"/>
    <cellStyle name="Total 2 2 3 2 2 13 2" xfId="45498" xr:uid="{00000000-0005-0000-0000-0000B5B10000}"/>
    <cellStyle name="Total 2 2 3 2 2 13 3" xfId="45499" xr:uid="{00000000-0005-0000-0000-0000B6B10000}"/>
    <cellStyle name="Total 2 2 3 2 2 13 4" xfId="45500" xr:uid="{00000000-0005-0000-0000-0000B7B10000}"/>
    <cellStyle name="Total 2 2 3 2 2 13 5" xfId="45501" xr:uid="{00000000-0005-0000-0000-0000B8B10000}"/>
    <cellStyle name="Total 2 2 3 2 2 14" xfId="45502" xr:uid="{00000000-0005-0000-0000-0000B9B10000}"/>
    <cellStyle name="Total 2 2 3 2 2 14 2" xfId="45503" xr:uid="{00000000-0005-0000-0000-0000BAB10000}"/>
    <cellStyle name="Total 2 2 3 2 2 14 3" xfId="45504" xr:uid="{00000000-0005-0000-0000-0000BBB10000}"/>
    <cellStyle name="Total 2 2 3 2 2 14 4" xfId="45505" xr:uid="{00000000-0005-0000-0000-0000BCB10000}"/>
    <cellStyle name="Total 2 2 3 2 2 14 5" xfId="45506" xr:uid="{00000000-0005-0000-0000-0000BDB10000}"/>
    <cellStyle name="Total 2 2 3 2 2 15" xfId="45507" xr:uid="{00000000-0005-0000-0000-0000BEB10000}"/>
    <cellStyle name="Total 2 2 3 2 2 15 2" xfId="45508" xr:uid="{00000000-0005-0000-0000-0000BFB10000}"/>
    <cellStyle name="Total 2 2 3 2 2 15 3" xfId="45509" xr:uid="{00000000-0005-0000-0000-0000C0B10000}"/>
    <cellStyle name="Total 2 2 3 2 2 15 4" xfId="45510" xr:uid="{00000000-0005-0000-0000-0000C1B10000}"/>
    <cellStyle name="Total 2 2 3 2 2 15 5" xfId="45511" xr:uid="{00000000-0005-0000-0000-0000C2B10000}"/>
    <cellStyle name="Total 2 2 3 2 2 16" xfId="45512" xr:uid="{00000000-0005-0000-0000-0000C3B10000}"/>
    <cellStyle name="Total 2 2 3 2 2 16 2" xfId="45513" xr:uid="{00000000-0005-0000-0000-0000C4B10000}"/>
    <cellStyle name="Total 2 2 3 2 2 16 3" xfId="45514" xr:uid="{00000000-0005-0000-0000-0000C5B10000}"/>
    <cellStyle name="Total 2 2 3 2 2 16 4" xfId="45515" xr:uid="{00000000-0005-0000-0000-0000C6B10000}"/>
    <cellStyle name="Total 2 2 3 2 2 16 5" xfId="45516" xr:uid="{00000000-0005-0000-0000-0000C7B10000}"/>
    <cellStyle name="Total 2 2 3 2 2 17" xfId="45517" xr:uid="{00000000-0005-0000-0000-0000C8B10000}"/>
    <cellStyle name="Total 2 2 3 2 2 17 2" xfId="45518" xr:uid="{00000000-0005-0000-0000-0000C9B10000}"/>
    <cellStyle name="Total 2 2 3 2 2 17 3" xfId="45519" xr:uid="{00000000-0005-0000-0000-0000CAB10000}"/>
    <cellStyle name="Total 2 2 3 2 2 17 4" xfId="45520" xr:uid="{00000000-0005-0000-0000-0000CBB10000}"/>
    <cellStyle name="Total 2 2 3 2 2 17 5" xfId="45521" xr:uid="{00000000-0005-0000-0000-0000CCB10000}"/>
    <cellStyle name="Total 2 2 3 2 2 18" xfId="45522" xr:uid="{00000000-0005-0000-0000-0000CDB10000}"/>
    <cellStyle name="Total 2 2 3 2 2 18 2" xfId="45523" xr:uid="{00000000-0005-0000-0000-0000CEB10000}"/>
    <cellStyle name="Total 2 2 3 2 2 18 3" xfId="45524" xr:uid="{00000000-0005-0000-0000-0000CFB10000}"/>
    <cellStyle name="Total 2 2 3 2 2 18 4" xfId="45525" xr:uid="{00000000-0005-0000-0000-0000D0B10000}"/>
    <cellStyle name="Total 2 2 3 2 2 18 5" xfId="45526" xr:uid="{00000000-0005-0000-0000-0000D1B10000}"/>
    <cellStyle name="Total 2 2 3 2 2 19" xfId="45527" xr:uid="{00000000-0005-0000-0000-0000D2B10000}"/>
    <cellStyle name="Total 2 2 3 2 2 2" xfId="45528" xr:uid="{00000000-0005-0000-0000-0000D3B10000}"/>
    <cellStyle name="Total 2 2 3 2 2 2 2" xfId="45529" xr:uid="{00000000-0005-0000-0000-0000D4B10000}"/>
    <cellStyle name="Total 2 2 3 2 2 2 2 2" xfId="45530" xr:uid="{00000000-0005-0000-0000-0000D5B10000}"/>
    <cellStyle name="Total 2 2 3 2 2 2 2 3" xfId="45531" xr:uid="{00000000-0005-0000-0000-0000D6B10000}"/>
    <cellStyle name="Total 2 2 3 2 2 2 2 4" xfId="45532" xr:uid="{00000000-0005-0000-0000-0000D7B10000}"/>
    <cellStyle name="Total 2 2 3 2 2 2 2 5" xfId="45533" xr:uid="{00000000-0005-0000-0000-0000D8B10000}"/>
    <cellStyle name="Total 2 2 3 2 2 2 2 6" xfId="45534" xr:uid="{00000000-0005-0000-0000-0000D9B10000}"/>
    <cellStyle name="Total 2 2 3 2 2 2 2 7" xfId="45535" xr:uid="{00000000-0005-0000-0000-0000DAB10000}"/>
    <cellStyle name="Total 2 2 3 2 2 2 3" xfId="45536" xr:uid="{00000000-0005-0000-0000-0000DBB10000}"/>
    <cellStyle name="Total 2 2 3 2 2 2 4" xfId="45537" xr:uid="{00000000-0005-0000-0000-0000DCB10000}"/>
    <cellStyle name="Total 2 2 3 2 2 2 5" xfId="45538" xr:uid="{00000000-0005-0000-0000-0000DDB10000}"/>
    <cellStyle name="Total 2 2 3 2 2 3" xfId="45539" xr:uid="{00000000-0005-0000-0000-0000DEB10000}"/>
    <cellStyle name="Total 2 2 3 2 2 3 2" xfId="45540" xr:uid="{00000000-0005-0000-0000-0000DFB10000}"/>
    <cellStyle name="Total 2 2 3 2 2 3 2 2" xfId="45541" xr:uid="{00000000-0005-0000-0000-0000E0B10000}"/>
    <cellStyle name="Total 2 2 3 2 2 3 2 3" xfId="45542" xr:uid="{00000000-0005-0000-0000-0000E1B10000}"/>
    <cellStyle name="Total 2 2 3 2 2 3 2 4" xfId="45543" xr:uid="{00000000-0005-0000-0000-0000E2B10000}"/>
    <cellStyle name="Total 2 2 3 2 2 3 2 5" xfId="45544" xr:uid="{00000000-0005-0000-0000-0000E3B10000}"/>
    <cellStyle name="Total 2 2 3 2 2 3 2 6" xfId="45545" xr:uid="{00000000-0005-0000-0000-0000E4B10000}"/>
    <cellStyle name="Total 2 2 3 2 2 3 2 7" xfId="45546" xr:uid="{00000000-0005-0000-0000-0000E5B10000}"/>
    <cellStyle name="Total 2 2 3 2 2 3 3" xfId="45547" xr:uid="{00000000-0005-0000-0000-0000E6B10000}"/>
    <cellStyle name="Total 2 2 3 2 2 3 4" xfId="45548" xr:uid="{00000000-0005-0000-0000-0000E7B10000}"/>
    <cellStyle name="Total 2 2 3 2 2 3 5" xfId="45549" xr:uid="{00000000-0005-0000-0000-0000E8B10000}"/>
    <cellStyle name="Total 2 2 3 2 2 4" xfId="45550" xr:uid="{00000000-0005-0000-0000-0000E9B10000}"/>
    <cellStyle name="Total 2 2 3 2 2 4 2" xfId="45551" xr:uid="{00000000-0005-0000-0000-0000EAB10000}"/>
    <cellStyle name="Total 2 2 3 2 2 4 2 2" xfId="45552" xr:uid="{00000000-0005-0000-0000-0000EBB10000}"/>
    <cellStyle name="Total 2 2 3 2 2 4 2 3" xfId="45553" xr:uid="{00000000-0005-0000-0000-0000ECB10000}"/>
    <cellStyle name="Total 2 2 3 2 2 4 2 4" xfId="45554" xr:uid="{00000000-0005-0000-0000-0000EDB10000}"/>
    <cellStyle name="Total 2 2 3 2 2 4 2 5" xfId="45555" xr:uid="{00000000-0005-0000-0000-0000EEB10000}"/>
    <cellStyle name="Total 2 2 3 2 2 4 2 6" xfId="45556" xr:uid="{00000000-0005-0000-0000-0000EFB10000}"/>
    <cellStyle name="Total 2 2 3 2 2 4 2 7" xfId="45557" xr:uid="{00000000-0005-0000-0000-0000F0B10000}"/>
    <cellStyle name="Total 2 2 3 2 2 4 3" xfId="45558" xr:uid="{00000000-0005-0000-0000-0000F1B10000}"/>
    <cellStyle name="Total 2 2 3 2 2 4 4" xfId="45559" xr:uid="{00000000-0005-0000-0000-0000F2B10000}"/>
    <cellStyle name="Total 2 2 3 2 2 4 5" xfId="45560" xr:uid="{00000000-0005-0000-0000-0000F3B10000}"/>
    <cellStyle name="Total 2 2 3 2 2 5" xfId="45561" xr:uid="{00000000-0005-0000-0000-0000F4B10000}"/>
    <cellStyle name="Total 2 2 3 2 2 5 2" xfId="45562" xr:uid="{00000000-0005-0000-0000-0000F5B10000}"/>
    <cellStyle name="Total 2 2 3 2 2 5 3" xfId="45563" xr:uid="{00000000-0005-0000-0000-0000F6B10000}"/>
    <cellStyle name="Total 2 2 3 2 2 5 4" xfId="45564" xr:uid="{00000000-0005-0000-0000-0000F7B10000}"/>
    <cellStyle name="Total 2 2 3 2 2 5 5" xfId="45565" xr:uid="{00000000-0005-0000-0000-0000F8B10000}"/>
    <cellStyle name="Total 2 2 3 2 2 5 6" xfId="45566" xr:uid="{00000000-0005-0000-0000-0000F9B10000}"/>
    <cellStyle name="Total 2 2 3 2 2 5 7" xfId="45567" xr:uid="{00000000-0005-0000-0000-0000FAB10000}"/>
    <cellStyle name="Total 2 2 3 2 2 5 8" xfId="45568" xr:uid="{00000000-0005-0000-0000-0000FBB10000}"/>
    <cellStyle name="Total 2 2 3 2 2 6" xfId="45569" xr:uid="{00000000-0005-0000-0000-0000FCB10000}"/>
    <cellStyle name="Total 2 2 3 2 2 6 2" xfId="45570" xr:uid="{00000000-0005-0000-0000-0000FDB10000}"/>
    <cellStyle name="Total 2 2 3 2 2 6 3" xfId="45571" xr:uid="{00000000-0005-0000-0000-0000FEB10000}"/>
    <cellStyle name="Total 2 2 3 2 2 6 4" xfId="45572" xr:uid="{00000000-0005-0000-0000-0000FFB10000}"/>
    <cellStyle name="Total 2 2 3 2 2 6 5" xfId="45573" xr:uid="{00000000-0005-0000-0000-000000B20000}"/>
    <cellStyle name="Total 2 2 3 2 2 6 6" xfId="45574" xr:uid="{00000000-0005-0000-0000-000001B20000}"/>
    <cellStyle name="Total 2 2 3 2 2 6 7" xfId="45575" xr:uid="{00000000-0005-0000-0000-000002B20000}"/>
    <cellStyle name="Total 2 2 3 2 2 7" xfId="45576" xr:uid="{00000000-0005-0000-0000-000003B20000}"/>
    <cellStyle name="Total 2 2 3 2 2 7 2" xfId="45577" xr:uid="{00000000-0005-0000-0000-000004B20000}"/>
    <cellStyle name="Total 2 2 3 2 2 7 3" xfId="45578" xr:uid="{00000000-0005-0000-0000-000005B20000}"/>
    <cellStyle name="Total 2 2 3 2 2 7 4" xfId="45579" xr:uid="{00000000-0005-0000-0000-000006B20000}"/>
    <cellStyle name="Total 2 2 3 2 2 7 5" xfId="45580" xr:uid="{00000000-0005-0000-0000-000007B20000}"/>
    <cellStyle name="Total 2 2 3 2 2 8" xfId="45581" xr:uid="{00000000-0005-0000-0000-000008B20000}"/>
    <cellStyle name="Total 2 2 3 2 2 8 2" xfId="45582" xr:uid="{00000000-0005-0000-0000-000009B20000}"/>
    <cellStyle name="Total 2 2 3 2 2 8 3" xfId="45583" xr:uid="{00000000-0005-0000-0000-00000AB20000}"/>
    <cellStyle name="Total 2 2 3 2 2 8 4" xfId="45584" xr:uid="{00000000-0005-0000-0000-00000BB20000}"/>
    <cellStyle name="Total 2 2 3 2 2 8 5" xfId="45585" xr:uid="{00000000-0005-0000-0000-00000CB20000}"/>
    <cellStyle name="Total 2 2 3 2 2 9" xfId="45586" xr:uid="{00000000-0005-0000-0000-00000DB20000}"/>
    <cellStyle name="Total 2 2 3 2 2 9 2" xfId="45587" xr:uid="{00000000-0005-0000-0000-00000EB20000}"/>
    <cellStyle name="Total 2 2 3 2 2 9 3" xfId="45588" xr:uid="{00000000-0005-0000-0000-00000FB20000}"/>
    <cellStyle name="Total 2 2 3 2 2 9 4" xfId="45589" xr:uid="{00000000-0005-0000-0000-000010B20000}"/>
    <cellStyle name="Total 2 2 3 2 2 9 5" xfId="45590" xr:uid="{00000000-0005-0000-0000-000011B20000}"/>
    <cellStyle name="Total 2 2 3 2 3" xfId="45591" xr:uid="{00000000-0005-0000-0000-000012B20000}"/>
    <cellStyle name="Total 2 2 3 2 3 10" xfId="45592" xr:uid="{00000000-0005-0000-0000-000013B20000}"/>
    <cellStyle name="Total 2 2 3 2 3 2" xfId="45593" xr:uid="{00000000-0005-0000-0000-000014B20000}"/>
    <cellStyle name="Total 2 2 3 2 3 2 2" xfId="45594" xr:uid="{00000000-0005-0000-0000-000015B20000}"/>
    <cellStyle name="Total 2 2 3 2 3 2 2 2" xfId="45595" xr:uid="{00000000-0005-0000-0000-000016B20000}"/>
    <cellStyle name="Total 2 2 3 2 3 2 2 3" xfId="45596" xr:uid="{00000000-0005-0000-0000-000017B20000}"/>
    <cellStyle name="Total 2 2 3 2 3 2 2 4" xfId="45597" xr:uid="{00000000-0005-0000-0000-000018B20000}"/>
    <cellStyle name="Total 2 2 3 2 3 2 2 5" xfId="45598" xr:uid="{00000000-0005-0000-0000-000019B20000}"/>
    <cellStyle name="Total 2 2 3 2 3 2 2 6" xfId="45599" xr:uid="{00000000-0005-0000-0000-00001AB20000}"/>
    <cellStyle name="Total 2 2 3 2 3 2 2 7" xfId="45600" xr:uid="{00000000-0005-0000-0000-00001BB20000}"/>
    <cellStyle name="Total 2 2 3 2 3 2 3" xfId="45601" xr:uid="{00000000-0005-0000-0000-00001CB20000}"/>
    <cellStyle name="Total 2 2 3 2 3 2 4" xfId="45602" xr:uid="{00000000-0005-0000-0000-00001DB20000}"/>
    <cellStyle name="Total 2 2 3 2 3 3" xfId="45603" xr:uid="{00000000-0005-0000-0000-00001EB20000}"/>
    <cellStyle name="Total 2 2 3 2 3 3 2" xfId="45604" xr:uid="{00000000-0005-0000-0000-00001FB20000}"/>
    <cellStyle name="Total 2 2 3 2 3 3 2 2" xfId="45605" xr:uid="{00000000-0005-0000-0000-000020B20000}"/>
    <cellStyle name="Total 2 2 3 2 3 3 2 3" xfId="45606" xr:uid="{00000000-0005-0000-0000-000021B20000}"/>
    <cellStyle name="Total 2 2 3 2 3 3 2 4" xfId="45607" xr:uid="{00000000-0005-0000-0000-000022B20000}"/>
    <cellStyle name="Total 2 2 3 2 3 3 2 5" xfId="45608" xr:uid="{00000000-0005-0000-0000-000023B20000}"/>
    <cellStyle name="Total 2 2 3 2 3 3 2 6" xfId="45609" xr:uid="{00000000-0005-0000-0000-000024B20000}"/>
    <cellStyle name="Total 2 2 3 2 3 3 2 7" xfId="45610" xr:uid="{00000000-0005-0000-0000-000025B20000}"/>
    <cellStyle name="Total 2 2 3 2 3 3 3" xfId="45611" xr:uid="{00000000-0005-0000-0000-000026B20000}"/>
    <cellStyle name="Total 2 2 3 2 3 3 4" xfId="45612" xr:uid="{00000000-0005-0000-0000-000027B20000}"/>
    <cellStyle name="Total 2 2 3 2 3 4" xfId="45613" xr:uid="{00000000-0005-0000-0000-000028B20000}"/>
    <cellStyle name="Total 2 2 3 2 3 4 2" xfId="45614" xr:uid="{00000000-0005-0000-0000-000029B20000}"/>
    <cellStyle name="Total 2 2 3 2 3 4 2 2" xfId="45615" xr:uid="{00000000-0005-0000-0000-00002AB20000}"/>
    <cellStyle name="Total 2 2 3 2 3 4 2 3" xfId="45616" xr:uid="{00000000-0005-0000-0000-00002BB20000}"/>
    <cellStyle name="Total 2 2 3 2 3 4 2 4" xfId="45617" xr:uid="{00000000-0005-0000-0000-00002CB20000}"/>
    <cellStyle name="Total 2 2 3 2 3 4 2 5" xfId="45618" xr:uid="{00000000-0005-0000-0000-00002DB20000}"/>
    <cellStyle name="Total 2 2 3 2 3 4 2 6" xfId="45619" xr:uid="{00000000-0005-0000-0000-00002EB20000}"/>
    <cellStyle name="Total 2 2 3 2 3 4 2 7" xfId="45620" xr:uid="{00000000-0005-0000-0000-00002FB20000}"/>
    <cellStyle name="Total 2 2 3 2 3 4 3" xfId="45621" xr:uid="{00000000-0005-0000-0000-000030B20000}"/>
    <cellStyle name="Total 2 2 3 2 3 4 4" xfId="45622" xr:uid="{00000000-0005-0000-0000-000031B20000}"/>
    <cellStyle name="Total 2 2 3 2 3 5" xfId="45623" xr:uid="{00000000-0005-0000-0000-000032B20000}"/>
    <cellStyle name="Total 2 2 3 2 3 5 2" xfId="45624" xr:uid="{00000000-0005-0000-0000-000033B20000}"/>
    <cellStyle name="Total 2 2 3 2 3 5 3" xfId="45625" xr:uid="{00000000-0005-0000-0000-000034B20000}"/>
    <cellStyle name="Total 2 2 3 2 3 5 4" xfId="45626" xr:uid="{00000000-0005-0000-0000-000035B20000}"/>
    <cellStyle name="Total 2 2 3 2 3 5 5" xfId="45627" xr:uid="{00000000-0005-0000-0000-000036B20000}"/>
    <cellStyle name="Total 2 2 3 2 3 5 6" xfId="45628" xr:uid="{00000000-0005-0000-0000-000037B20000}"/>
    <cellStyle name="Total 2 2 3 2 3 5 7" xfId="45629" xr:uid="{00000000-0005-0000-0000-000038B20000}"/>
    <cellStyle name="Total 2 2 3 2 3 5 8" xfId="45630" xr:uid="{00000000-0005-0000-0000-000039B20000}"/>
    <cellStyle name="Total 2 2 3 2 3 6" xfId="45631" xr:uid="{00000000-0005-0000-0000-00003AB20000}"/>
    <cellStyle name="Total 2 2 3 2 3 6 2" xfId="45632" xr:uid="{00000000-0005-0000-0000-00003BB20000}"/>
    <cellStyle name="Total 2 2 3 2 3 6 3" xfId="45633" xr:uid="{00000000-0005-0000-0000-00003CB20000}"/>
    <cellStyle name="Total 2 2 3 2 3 6 4" xfId="45634" xr:uid="{00000000-0005-0000-0000-00003DB20000}"/>
    <cellStyle name="Total 2 2 3 2 3 6 5" xfId="45635" xr:uid="{00000000-0005-0000-0000-00003EB20000}"/>
    <cellStyle name="Total 2 2 3 2 3 6 6" xfId="45636" xr:uid="{00000000-0005-0000-0000-00003FB20000}"/>
    <cellStyle name="Total 2 2 3 2 3 6 7" xfId="45637" xr:uid="{00000000-0005-0000-0000-000040B20000}"/>
    <cellStyle name="Total 2 2 3 2 3 7" xfId="45638" xr:uid="{00000000-0005-0000-0000-000041B20000}"/>
    <cellStyle name="Total 2 2 3 2 3 8" xfId="45639" xr:uid="{00000000-0005-0000-0000-000042B20000}"/>
    <cellStyle name="Total 2 2 3 2 3 9" xfId="45640" xr:uid="{00000000-0005-0000-0000-000043B20000}"/>
    <cellStyle name="Total 2 2 3 2 4" xfId="45641" xr:uid="{00000000-0005-0000-0000-000044B20000}"/>
    <cellStyle name="Total 2 2 3 2 4 2" xfId="45642" xr:uid="{00000000-0005-0000-0000-000045B20000}"/>
    <cellStyle name="Total 2 2 3 2 4 2 2" xfId="45643" xr:uid="{00000000-0005-0000-0000-000046B20000}"/>
    <cellStyle name="Total 2 2 3 2 4 2 3" xfId="45644" xr:uid="{00000000-0005-0000-0000-000047B20000}"/>
    <cellStyle name="Total 2 2 3 2 4 2 4" xfId="45645" xr:uid="{00000000-0005-0000-0000-000048B20000}"/>
    <cellStyle name="Total 2 2 3 2 4 2 5" xfId="45646" xr:uid="{00000000-0005-0000-0000-000049B20000}"/>
    <cellStyle name="Total 2 2 3 2 4 2 6" xfId="45647" xr:uid="{00000000-0005-0000-0000-00004AB20000}"/>
    <cellStyle name="Total 2 2 3 2 4 2 7" xfId="45648" xr:uid="{00000000-0005-0000-0000-00004BB20000}"/>
    <cellStyle name="Total 2 2 3 2 4 3" xfId="45649" xr:uid="{00000000-0005-0000-0000-00004CB20000}"/>
    <cellStyle name="Total 2 2 3 2 4 4" xfId="45650" xr:uid="{00000000-0005-0000-0000-00004DB20000}"/>
    <cellStyle name="Total 2 2 3 2 4 5" xfId="45651" xr:uid="{00000000-0005-0000-0000-00004EB20000}"/>
    <cellStyle name="Total 2 2 3 2 5" xfId="45652" xr:uid="{00000000-0005-0000-0000-00004FB20000}"/>
    <cellStyle name="Total 2 2 3 2 5 2" xfId="45653" xr:uid="{00000000-0005-0000-0000-000050B20000}"/>
    <cellStyle name="Total 2 2 3 2 5 2 2" xfId="45654" xr:uid="{00000000-0005-0000-0000-000051B20000}"/>
    <cellStyle name="Total 2 2 3 2 5 2 3" xfId="45655" xr:uid="{00000000-0005-0000-0000-000052B20000}"/>
    <cellStyle name="Total 2 2 3 2 5 2 4" xfId="45656" xr:uid="{00000000-0005-0000-0000-000053B20000}"/>
    <cellStyle name="Total 2 2 3 2 5 2 5" xfId="45657" xr:uid="{00000000-0005-0000-0000-000054B20000}"/>
    <cellStyle name="Total 2 2 3 2 5 2 6" xfId="45658" xr:uid="{00000000-0005-0000-0000-000055B20000}"/>
    <cellStyle name="Total 2 2 3 2 5 2 7" xfId="45659" xr:uid="{00000000-0005-0000-0000-000056B20000}"/>
    <cellStyle name="Total 2 2 3 2 5 3" xfId="45660" xr:uid="{00000000-0005-0000-0000-000057B20000}"/>
    <cellStyle name="Total 2 2 3 2 5 4" xfId="45661" xr:uid="{00000000-0005-0000-0000-000058B20000}"/>
    <cellStyle name="Total 2 2 3 2 5 5" xfId="45662" xr:uid="{00000000-0005-0000-0000-000059B20000}"/>
    <cellStyle name="Total 2 2 3 2 6" xfId="45663" xr:uid="{00000000-0005-0000-0000-00005AB20000}"/>
    <cellStyle name="Total 2 2 3 2 6 2" xfId="45664" xr:uid="{00000000-0005-0000-0000-00005BB20000}"/>
    <cellStyle name="Total 2 2 3 2 6 2 2" xfId="45665" xr:uid="{00000000-0005-0000-0000-00005CB20000}"/>
    <cellStyle name="Total 2 2 3 2 6 2 3" xfId="45666" xr:uid="{00000000-0005-0000-0000-00005DB20000}"/>
    <cellStyle name="Total 2 2 3 2 6 2 4" xfId="45667" xr:uid="{00000000-0005-0000-0000-00005EB20000}"/>
    <cellStyle name="Total 2 2 3 2 6 2 5" xfId="45668" xr:uid="{00000000-0005-0000-0000-00005FB20000}"/>
    <cellStyle name="Total 2 2 3 2 6 2 6" xfId="45669" xr:uid="{00000000-0005-0000-0000-000060B20000}"/>
    <cellStyle name="Total 2 2 3 2 6 2 7" xfId="45670" xr:uid="{00000000-0005-0000-0000-000061B20000}"/>
    <cellStyle name="Total 2 2 3 2 6 3" xfId="45671" xr:uid="{00000000-0005-0000-0000-000062B20000}"/>
    <cellStyle name="Total 2 2 3 2 6 4" xfId="45672" xr:uid="{00000000-0005-0000-0000-000063B20000}"/>
    <cellStyle name="Total 2 2 3 2 6 5" xfId="45673" xr:uid="{00000000-0005-0000-0000-000064B20000}"/>
    <cellStyle name="Total 2 2 3 2 7" xfId="45674" xr:uid="{00000000-0005-0000-0000-000065B20000}"/>
    <cellStyle name="Total 2 2 3 2 7 2" xfId="45675" xr:uid="{00000000-0005-0000-0000-000066B20000}"/>
    <cellStyle name="Total 2 2 3 2 7 2 2" xfId="45676" xr:uid="{00000000-0005-0000-0000-000067B20000}"/>
    <cellStyle name="Total 2 2 3 2 7 2 3" xfId="45677" xr:uid="{00000000-0005-0000-0000-000068B20000}"/>
    <cellStyle name="Total 2 2 3 2 7 2 4" xfId="45678" xr:uid="{00000000-0005-0000-0000-000069B20000}"/>
    <cellStyle name="Total 2 2 3 2 7 2 5" xfId="45679" xr:uid="{00000000-0005-0000-0000-00006AB20000}"/>
    <cellStyle name="Total 2 2 3 2 7 2 6" xfId="45680" xr:uid="{00000000-0005-0000-0000-00006BB20000}"/>
    <cellStyle name="Total 2 2 3 2 7 2 7" xfId="45681" xr:uid="{00000000-0005-0000-0000-00006CB20000}"/>
    <cellStyle name="Total 2 2 3 2 7 3" xfId="45682" xr:uid="{00000000-0005-0000-0000-00006DB20000}"/>
    <cellStyle name="Total 2 2 3 2 7 4" xfId="45683" xr:uid="{00000000-0005-0000-0000-00006EB20000}"/>
    <cellStyle name="Total 2 2 3 2 7 5" xfId="45684" xr:uid="{00000000-0005-0000-0000-00006FB20000}"/>
    <cellStyle name="Total 2 2 3 2 8" xfId="45685" xr:uid="{00000000-0005-0000-0000-000070B20000}"/>
    <cellStyle name="Total 2 2 3 2 8 2" xfId="45686" xr:uid="{00000000-0005-0000-0000-000071B20000}"/>
    <cellStyle name="Total 2 2 3 2 8 3" xfId="45687" xr:uid="{00000000-0005-0000-0000-000072B20000}"/>
    <cellStyle name="Total 2 2 3 2 8 4" xfId="45688" xr:uid="{00000000-0005-0000-0000-000073B20000}"/>
    <cellStyle name="Total 2 2 3 2 8 5" xfId="45689" xr:uid="{00000000-0005-0000-0000-000074B20000}"/>
    <cellStyle name="Total 2 2 3 2 8 6" xfId="45690" xr:uid="{00000000-0005-0000-0000-000075B20000}"/>
    <cellStyle name="Total 2 2 3 2 8 7" xfId="45691" xr:uid="{00000000-0005-0000-0000-000076B20000}"/>
    <cellStyle name="Total 2 2 3 2 8 8" xfId="45692" xr:uid="{00000000-0005-0000-0000-000077B20000}"/>
    <cellStyle name="Total 2 2 3 2 9" xfId="45693" xr:uid="{00000000-0005-0000-0000-000078B20000}"/>
    <cellStyle name="Total 2 2 3 2 9 2" xfId="45694" xr:uid="{00000000-0005-0000-0000-000079B20000}"/>
    <cellStyle name="Total 2 2 3 2 9 3" xfId="45695" xr:uid="{00000000-0005-0000-0000-00007AB20000}"/>
    <cellStyle name="Total 2 2 3 2 9 4" xfId="45696" xr:uid="{00000000-0005-0000-0000-00007BB20000}"/>
    <cellStyle name="Total 2 2 3 2 9 5" xfId="45697" xr:uid="{00000000-0005-0000-0000-00007CB20000}"/>
    <cellStyle name="Total 2 2 3 2 9 6" xfId="45698" xr:uid="{00000000-0005-0000-0000-00007DB20000}"/>
    <cellStyle name="Total 2 2 3 2 9 7" xfId="45699" xr:uid="{00000000-0005-0000-0000-00007EB20000}"/>
    <cellStyle name="Total 2 2 3 3" xfId="45700" xr:uid="{00000000-0005-0000-0000-00007FB20000}"/>
    <cellStyle name="Total 2 2 3 3 10" xfId="45701" xr:uid="{00000000-0005-0000-0000-000080B20000}"/>
    <cellStyle name="Total 2 2 3 3 10 2" xfId="45702" xr:uid="{00000000-0005-0000-0000-000081B20000}"/>
    <cellStyle name="Total 2 2 3 3 10 3" xfId="45703" xr:uid="{00000000-0005-0000-0000-000082B20000}"/>
    <cellStyle name="Total 2 2 3 3 10 4" xfId="45704" xr:uid="{00000000-0005-0000-0000-000083B20000}"/>
    <cellStyle name="Total 2 2 3 3 10 5" xfId="45705" xr:uid="{00000000-0005-0000-0000-000084B20000}"/>
    <cellStyle name="Total 2 2 3 3 11" xfId="45706" xr:uid="{00000000-0005-0000-0000-000085B20000}"/>
    <cellStyle name="Total 2 2 3 3 11 2" xfId="45707" xr:uid="{00000000-0005-0000-0000-000086B20000}"/>
    <cellStyle name="Total 2 2 3 3 11 3" xfId="45708" xr:uid="{00000000-0005-0000-0000-000087B20000}"/>
    <cellStyle name="Total 2 2 3 3 11 4" xfId="45709" xr:uid="{00000000-0005-0000-0000-000088B20000}"/>
    <cellStyle name="Total 2 2 3 3 11 5" xfId="45710" xr:uid="{00000000-0005-0000-0000-000089B20000}"/>
    <cellStyle name="Total 2 2 3 3 12" xfId="45711" xr:uid="{00000000-0005-0000-0000-00008AB20000}"/>
    <cellStyle name="Total 2 2 3 3 12 2" xfId="45712" xr:uid="{00000000-0005-0000-0000-00008BB20000}"/>
    <cellStyle name="Total 2 2 3 3 12 3" xfId="45713" xr:uid="{00000000-0005-0000-0000-00008CB20000}"/>
    <cellStyle name="Total 2 2 3 3 12 4" xfId="45714" xr:uid="{00000000-0005-0000-0000-00008DB20000}"/>
    <cellStyle name="Total 2 2 3 3 12 5" xfId="45715" xr:uid="{00000000-0005-0000-0000-00008EB20000}"/>
    <cellStyle name="Total 2 2 3 3 13" xfId="45716" xr:uid="{00000000-0005-0000-0000-00008FB20000}"/>
    <cellStyle name="Total 2 2 3 3 13 2" xfId="45717" xr:uid="{00000000-0005-0000-0000-000090B20000}"/>
    <cellStyle name="Total 2 2 3 3 13 3" xfId="45718" xr:uid="{00000000-0005-0000-0000-000091B20000}"/>
    <cellStyle name="Total 2 2 3 3 13 4" xfId="45719" xr:uid="{00000000-0005-0000-0000-000092B20000}"/>
    <cellStyle name="Total 2 2 3 3 13 5" xfId="45720" xr:uid="{00000000-0005-0000-0000-000093B20000}"/>
    <cellStyle name="Total 2 2 3 3 14" xfId="45721" xr:uid="{00000000-0005-0000-0000-000094B20000}"/>
    <cellStyle name="Total 2 2 3 3 14 2" xfId="45722" xr:uid="{00000000-0005-0000-0000-000095B20000}"/>
    <cellStyle name="Total 2 2 3 3 14 3" xfId="45723" xr:uid="{00000000-0005-0000-0000-000096B20000}"/>
    <cellStyle name="Total 2 2 3 3 14 4" xfId="45724" xr:uid="{00000000-0005-0000-0000-000097B20000}"/>
    <cellStyle name="Total 2 2 3 3 14 5" xfId="45725" xr:uid="{00000000-0005-0000-0000-000098B20000}"/>
    <cellStyle name="Total 2 2 3 3 15" xfId="45726" xr:uid="{00000000-0005-0000-0000-000099B20000}"/>
    <cellStyle name="Total 2 2 3 3 15 2" xfId="45727" xr:uid="{00000000-0005-0000-0000-00009AB20000}"/>
    <cellStyle name="Total 2 2 3 3 15 3" xfId="45728" xr:uid="{00000000-0005-0000-0000-00009BB20000}"/>
    <cellStyle name="Total 2 2 3 3 15 4" xfId="45729" xr:uid="{00000000-0005-0000-0000-00009CB20000}"/>
    <cellStyle name="Total 2 2 3 3 15 5" xfId="45730" xr:uid="{00000000-0005-0000-0000-00009DB20000}"/>
    <cellStyle name="Total 2 2 3 3 16" xfId="45731" xr:uid="{00000000-0005-0000-0000-00009EB20000}"/>
    <cellStyle name="Total 2 2 3 3 16 2" xfId="45732" xr:uid="{00000000-0005-0000-0000-00009FB20000}"/>
    <cellStyle name="Total 2 2 3 3 16 3" xfId="45733" xr:uid="{00000000-0005-0000-0000-0000A0B20000}"/>
    <cellStyle name="Total 2 2 3 3 16 4" xfId="45734" xr:uid="{00000000-0005-0000-0000-0000A1B20000}"/>
    <cellStyle name="Total 2 2 3 3 16 5" xfId="45735" xr:uid="{00000000-0005-0000-0000-0000A2B20000}"/>
    <cellStyle name="Total 2 2 3 3 17" xfId="45736" xr:uid="{00000000-0005-0000-0000-0000A3B20000}"/>
    <cellStyle name="Total 2 2 3 3 17 2" xfId="45737" xr:uid="{00000000-0005-0000-0000-0000A4B20000}"/>
    <cellStyle name="Total 2 2 3 3 17 3" xfId="45738" xr:uid="{00000000-0005-0000-0000-0000A5B20000}"/>
    <cellStyle name="Total 2 2 3 3 17 4" xfId="45739" xr:uid="{00000000-0005-0000-0000-0000A6B20000}"/>
    <cellStyle name="Total 2 2 3 3 17 5" xfId="45740" xr:uid="{00000000-0005-0000-0000-0000A7B20000}"/>
    <cellStyle name="Total 2 2 3 3 18" xfId="45741" xr:uid="{00000000-0005-0000-0000-0000A8B20000}"/>
    <cellStyle name="Total 2 2 3 3 18 2" xfId="45742" xr:uid="{00000000-0005-0000-0000-0000A9B20000}"/>
    <cellStyle name="Total 2 2 3 3 18 3" xfId="45743" xr:uid="{00000000-0005-0000-0000-0000AAB20000}"/>
    <cellStyle name="Total 2 2 3 3 18 4" xfId="45744" xr:uid="{00000000-0005-0000-0000-0000ABB20000}"/>
    <cellStyle name="Total 2 2 3 3 18 5" xfId="45745" xr:uid="{00000000-0005-0000-0000-0000ACB20000}"/>
    <cellStyle name="Total 2 2 3 3 19" xfId="45746" xr:uid="{00000000-0005-0000-0000-0000ADB20000}"/>
    <cellStyle name="Total 2 2 3 3 2" xfId="45747" xr:uid="{00000000-0005-0000-0000-0000AEB20000}"/>
    <cellStyle name="Total 2 2 3 3 2 10" xfId="45748" xr:uid="{00000000-0005-0000-0000-0000AFB20000}"/>
    <cellStyle name="Total 2 2 3 3 2 10 2" xfId="45749" xr:uid="{00000000-0005-0000-0000-0000B0B20000}"/>
    <cellStyle name="Total 2 2 3 3 2 10 3" xfId="45750" xr:uid="{00000000-0005-0000-0000-0000B1B20000}"/>
    <cellStyle name="Total 2 2 3 3 2 10 4" xfId="45751" xr:uid="{00000000-0005-0000-0000-0000B2B20000}"/>
    <cellStyle name="Total 2 2 3 3 2 10 5" xfId="45752" xr:uid="{00000000-0005-0000-0000-0000B3B20000}"/>
    <cellStyle name="Total 2 2 3 3 2 11" xfId="45753" xr:uid="{00000000-0005-0000-0000-0000B4B20000}"/>
    <cellStyle name="Total 2 2 3 3 2 11 2" xfId="45754" xr:uid="{00000000-0005-0000-0000-0000B5B20000}"/>
    <cellStyle name="Total 2 2 3 3 2 11 3" xfId="45755" xr:uid="{00000000-0005-0000-0000-0000B6B20000}"/>
    <cellStyle name="Total 2 2 3 3 2 11 4" xfId="45756" xr:uid="{00000000-0005-0000-0000-0000B7B20000}"/>
    <cellStyle name="Total 2 2 3 3 2 11 5" xfId="45757" xr:uid="{00000000-0005-0000-0000-0000B8B20000}"/>
    <cellStyle name="Total 2 2 3 3 2 12" xfId="45758" xr:uid="{00000000-0005-0000-0000-0000B9B20000}"/>
    <cellStyle name="Total 2 2 3 3 2 12 2" xfId="45759" xr:uid="{00000000-0005-0000-0000-0000BAB20000}"/>
    <cellStyle name="Total 2 2 3 3 2 12 3" xfId="45760" xr:uid="{00000000-0005-0000-0000-0000BBB20000}"/>
    <cellStyle name="Total 2 2 3 3 2 12 4" xfId="45761" xr:uid="{00000000-0005-0000-0000-0000BCB20000}"/>
    <cellStyle name="Total 2 2 3 3 2 12 5" xfId="45762" xr:uid="{00000000-0005-0000-0000-0000BDB20000}"/>
    <cellStyle name="Total 2 2 3 3 2 13" xfId="45763" xr:uid="{00000000-0005-0000-0000-0000BEB20000}"/>
    <cellStyle name="Total 2 2 3 3 2 13 2" xfId="45764" xr:uid="{00000000-0005-0000-0000-0000BFB20000}"/>
    <cellStyle name="Total 2 2 3 3 2 13 3" xfId="45765" xr:uid="{00000000-0005-0000-0000-0000C0B20000}"/>
    <cellStyle name="Total 2 2 3 3 2 13 4" xfId="45766" xr:uid="{00000000-0005-0000-0000-0000C1B20000}"/>
    <cellStyle name="Total 2 2 3 3 2 13 5" xfId="45767" xr:uid="{00000000-0005-0000-0000-0000C2B20000}"/>
    <cellStyle name="Total 2 2 3 3 2 14" xfId="45768" xr:uid="{00000000-0005-0000-0000-0000C3B20000}"/>
    <cellStyle name="Total 2 2 3 3 2 14 2" xfId="45769" xr:uid="{00000000-0005-0000-0000-0000C4B20000}"/>
    <cellStyle name="Total 2 2 3 3 2 14 3" xfId="45770" xr:uid="{00000000-0005-0000-0000-0000C5B20000}"/>
    <cellStyle name="Total 2 2 3 3 2 14 4" xfId="45771" xr:uid="{00000000-0005-0000-0000-0000C6B20000}"/>
    <cellStyle name="Total 2 2 3 3 2 14 5" xfId="45772" xr:uid="{00000000-0005-0000-0000-0000C7B20000}"/>
    <cellStyle name="Total 2 2 3 3 2 15" xfId="45773" xr:uid="{00000000-0005-0000-0000-0000C8B20000}"/>
    <cellStyle name="Total 2 2 3 3 2 15 2" xfId="45774" xr:uid="{00000000-0005-0000-0000-0000C9B20000}"/>
    <cellStyle name="Total 2 2 3 3 2 15 3" xfId="45775" xr:uid="{00000000-0005-0000-0000-0000CAB20000}"/>
    <cellStyle name="Total 2 2 3 3 2 15 4" xfId="45776" xr:uid="{00000000-0005-0000-0000-0000CBB20000}"/>
    <cellStyle name="Total 2 2 3 3 2 15 5" xfId="45777" xr:uid="{00000000-0005-0000-0000-0000CCB20000}"/>
    <cellStyle name="Total 2 2 3 3 2 16" xfId="45778" xr:uid="{00000000-0005-0000-0000-0000CDB20000}"/>
    <cellStyle name="Total 2 2 3 3 2 16 2" xfId="45779" xr:uid="{00000000-0005-0000-0000-0000CEB20000}"/>
    <cellStyle name="Total 2 2 3 3 2 16 3" xfId="45780" xr:uid="{00000000-0005-0000-0000-0000CFB20000}"/>
    <cellStyle name="Total 2 2 3 3 2 16 4" xfId="45781" xr:uid="{00000000-0005-0000-0000-0000D0B20000}"/>
    <cellStyle name="Total 2 2 3 3 2 16 5" xfId="45782" xr:uid="{00000000-0005-0000-0000-0000D1B20000}"/>
    <cellStyle name="Total 2 2 3 3 2 17" xfId="45783" xr:uid="{00000000-0005-0000-0000-0000D2B20000}"/>
    <cellStyle name="Total 2 2 3 3 2 17 2" xfId="45784" xr:uid="{00000000-0005-0000-0000-0000D3B20000}"/>
    <cellStyle name="Total 2 2 3 3 2 17 3" xfId="45785" xr:uid="{00000000-0005-0000-0000-0000D4B20000}"/>
    <cellStyle name="Total 2 2 3 3 2 17 4" xfId="45786" xr:uid="{00000000-0005-0000-0000-0000D5B20000}"/>
    <cellStyle name="Total 2 2 3 3 2 17 5" xfId="45787" xr:uid="{00000000-0005-0000-0000-0000D6B20000}"/>
    <cellStyle name="Total 2 2 3 3 2 18" xfId="45788" xr:uid="{00000000-0005-0000-0000-0000D7B20000}"/>
    <cellStyle name="Total 2 2 3 3 2 18 2" xfId="45789" xr:uid="{00000000-0005-0000-0000-0000D8B20000}"/>
    <cellStyle name="Total 2 2 3 3 2 18 3" xfId="45790" xr:uid="{00000000-0005-0000-0000-0000D9B20000}"/>
    <cellStyle name="Total 2 2 3 3 2 18 4" xfId="45791" xr:uid="{00000000-0005-0000-0000-0000DAB20000}"/>
    <cellStyle name="Total 2 2 3 3 2 18 5" xfId="45792" xr:uid="{00000000-0005-0000-0000-0000DBB20000}"/>
    <cellStyle name="Total 2 2 3 3 2 19" xfId="45793" xr:uid="{00000000-0005-0000-0000-0000DCB20000}"/>
    <cellStyle name="Total 2 2 3 3 2 2" xfId="45794" xr:uid="{00000000-0005-0000-0000-0000DDB20000}"/>
    <cellStyle name="Total 2 2 3 3 2 2 2" xfId="45795" xr:uid="{00000000-0005-0000-0000-0000DEB20000}"/>
    <cellStyle name="Total 2 2 3 3 2 2 2 2" xfId="45796" xr:uid="{00000000-0005-0000-0000-0000DFB20000}"/>
    <cellStyle name="Total 2 2 3 3 2 2 2 3" xfId="45797" xr:uid="{00000000-0005-0000-0000-0000E0B20000}"/>
    <cellStyle name="Total 2 2 3 3 2 2 2 4" xfId="45798" xr:uid="{00000000-0005-0000-0000-0000E1B20000}"/>
    <cellStyle name="Total 2 2 3 3 2 2 2 5" xfId="45799" xr:uid="{00000000-0005-0000-0000-0000E2B20000}"/>
    <cellStyle name="Total 2 2 3 3 2 2 2 6" xfId="45800" xr:uid="{00000000-0005-0000-0000-0000E3B20000}"/>
    <cellStyle name="Total 2 2 3 3 2 2 2 7" xfId="45801" xr:uid="{00000000-0005-0000-0000-0000E4B20000}"/>
    <cellStyle name="Total 2 2 3 3 2 2 3" xfId="45802" xr:uid="{00000000-0005-0000-0000-0000E5B20000}"/>
    <cellStyle name="Total 2 2 3 3 2 2 4" xfId="45803" xr:uid="{00000000-0005-0000-0000-0000E6B20000}"/>
    <cellStyle name="Total 2 2 3 3 2 2 5" xfId="45804" xr:uid="{00000000-0005-0000-0000-0000E7B20000}"/>
    <cellStyle name="Total 2 2 3 3 2 3" xfId="45805" xr:uid="{00000000-0005-0000-0000-0000E8B20000}"/>
    <cellStyle name="Total 2 2 3 3 2 3 2" xfId="45806" xr:uid="{00000000-0005-0000-0000-0000E9B20000}"/>
    <cellStyle name="Total 2 2 3 3 2 3 2 2" xfId="45807" xr:uid="{00000000-0005-0000-0000-0000EAB20000}"/>
    <cellStyle name="Total 2 2 3 3 2 3 2 3" xfId="45808" xr:uid="{00000000-0005-0000-0000-0000EBB20000}"/>
    <cellStyle name="Total 2 2 3 3 2 3 2 4" xfId="45809" xr:uid="{00000000-0005-0000-0000-0000ECB20000}"/>
    <cellStyle name="Total 2 2 3 3 2 3 2 5" xfId="45810" xr:uid="{00000000-0005-0000-0000-0000EDB20000}"/>
    <cellStyle name="Total 2 2 3 3 2 3 2 6" xfId="45811" xr:uid="{00000000-0005-0000-0000-0000EEB20000}"/>
    <cellStyle name="Total 2 2 3 3 2 3 2 7" xfId="45812" xr:uid="{00000000-0005-0000-0000-0000EFB20000}"/>
    <cellStyle name="Total 2 2 3 3 2 3 3" xfId="45813" xr:uid="{00000000-0005-0000-0000-0000F0B20000}"/>
    <cellStyle name="Total 2 2 3 3 2 3 4" xfId="45814" xr:uid="{00000000-0005-0000-0000-0000F1B20000}"/>
    <cellStyle name="Total 2 2 3 3 2 3 5" xfId="45815" xr:uid="{00000000-0005-0000-0000-0000F2B20000}"/>
    <cellStyle name="Total 2 2 3 3 2 4" xfId="45816" xr:uid="{00000000-0005-0000-0000-0000F3B20000}"/>
    <cellStyle name="Total 2 2 3 3 2 4 2" xfId="45817" xr:uid="{00000000-0005-0000-0000-0000F4B20000}"/>
    <cellStyle name="Total 2 2 3 3 2 4 2 2" xfId="45818" xr:uid="{00000000-0005-0000-0000-0000F5B20000}"/>
    <cellStyle name="Total 2 2 3 3 2 4 2 3" xfId="45819" xr:uid="{00000000-0005-0000-0000-0000F6B20000}"/>
    <cellStyle name="Total 2 2 3 3 2 4 2 4" xfId="45820" xr:uid="{00000000-0005-0000-0000-0000F7B20000}"/>
    <cellStyle name="Total 2 2 3 3 2 4 2 5" xfId="45821" xr:uid="{00000000-0005-0000-0000-0000F8B20000}"/>
    <cellStyle name="Total 2 2 3 3 2 4 2 6" xfId="45822" xr:uid="{00000000-0005-0000-0000-0000F9B20000}"/>
    <cellStyle name="Total 2 2 3 3 2 4 2 7" xfId="45823" xr:uid="{00000000-0005-0000-0000-0000FAB20000}"/>
    <cellStyle name="Total 2 2 3 3 2 4 3" xfId="45824" xr:uid="{00000000-0005-0000-0000-0000FBB20000}"/>
    <cellStyle name="Total 2 2 3 3 2 4 4" xfId="45825" xr:uid="{00000000-0005-0000-0000-0000FCB20000}"/>
    <cellStyle name="Total 2 2 3 3 2 4 5" xfId="45826" xr:uid="{00000000-0005-0000-0000-0000FDB20000}"/>
    <cellStyle name="Total 2 2 3 3 2 5" xfId="45827" xr:uid="{00000000-0005-0000-0000-0000FEB20000}"/>
    <cellStyle name="Total 2 2 3 3 2 5 2" xfId="45828" xr:uid="{00000000-0005-0000-0000-0000FFB20000}"/>
    <cellStyle name="Total 2 2 3 3 2 5 3" xfId="45829" xr:uid="{00000000-0005-0000-0000-000000B30000}"/>
    <cellStyle name="Total 2 2 3 3 2 5 4" xfId="45830" xr:uid="{00000000-0005-0000-0000-000001B30000}"/>
    <cellStyle name="Total 2 2 3 3 2 5 5" xfId="45831" xr:uid="{00000000-0005-0000-0000-000002B30000}"/>
    <cellStyle name="Total 2 2 3 3 2 5 6" xfId="45832" xr:uid="{00000000-0005-0000-0000-000003B30000}"/>
    <cellStyle name="Total 2 2 3 3 2 5 7" xfId="45833" xr:uid="{00000000-0005-0000-0000-000004B30000}"/>
    <cellStyle name="Total 2 2 3 3 2 5 8" xfId="45834" xr:uid="{00000000-0005-0000-0000-000005B30000}"/>
    <cellStyle name="Total 2 2 3 3 2 6" xfId="45835" xr:uid="{00000000-0005-0000-0000-000006B30000}"/>
    <cellStyle name="Total 2 2 3 3 2 6 2" xfId="45836" xr:uid="{00000000-0005-0000-0000-000007B30000}"/>
    <cellStyle name="Total 2 2 3 3 2 6 3" xfId="45837" xr:uid="{00000000-0005-0000-0000-000008B30000}"/>
    <cellStyle name="Total 2 2 3 3 2 6 4" xfId="45838" xr:uid="{00000000-0005-0000-0000-000009B30000}"/>
    <cellStyle name="Total 2 2 3 3 2 6 5" xfId="45839" xr:uid="{00000000-0005-0000-0000-00000AB30000}"/>
    <cellStyle name="Total 2 2 3 3 2 6 6" xfId="45840" xr:uid="{00000000-0005-0000-0000-00000BB30000}"/>
    <cellStyle name="Total 2 2 3 3 2 6 7" xfId="45841" xr:uid="{00000000-0005-0000-0000-00000CB30000}"/>
    <cellStyle name="Total 2 2 3 3 2 7" xfId="45842" xr:uid="{00000000-0005-0000-0000-00000DB30000}"/>
    <cellStyle name="Total 2 2 3 3 2 7 2" xfId="45843" xr:uid="{00000000-0005-0000-0000-00000EB30000}"/>
    <cellStyle name="Total 2 2 3 3 2 7 3" xfId="45844" xr:uid="{00000000-0005-0000-0000-00000FB30000}"/>
    <cellStyle name="Total 2 2 3 3 2 7 4" xfId="45845" xr:uid="{00000000-0005-0000-0000-000010B30000}"/>
    <cellStyle name="Total 2 2 3 3 2 7 5" xfId="45846" xr:uid="{00000000-0005-0000-0000-000011B30000}"/>
    <cellStyle name="Total 2 2 3 3 2 8" xfId="45847" xr:uid="{00000000-0005-0000-0000-000012B30000}"/>
    <cellStyle name="Total 2 2 3 3 2 8 2" xfId="45848" xr:uid="{00000000-0005-0000-0000-000013B30000}"/>
    <cellStyle name="Total 2 2 3 3 2 8 3" xfId="45849" xr:uid="{00000000-0005-0000-0000-000014B30000}"/>
    <cellStyle name="Total 2 2 3 3 2 8 4" xfId="45850" xr:uid="{00000000-0005-0000-0000-000015B30000}"/>
    <cellStyle name="Total 2 2 3 3 2 8 5" xfId="45851" xr:uid="{00000000-0005-0000-0000-000016B30000}"/>
    <cellStyle name="Total 2 2 3 3 2 9" xfId="45852" xr:uid="{00000000-0005-0000-0000-000017B30000}"/>
    <cellStyle name="Total 2 2 3 3 2 9 2" xfId="45853" xr:uid="{00000000-0005-0000-0000-000018B30000}"/>
    <cellStyle name="Total 2 2 3 3 2 9 3" xfId="45854" xr:uid="{00000000-0005-0000-0000-000019B30000}"/>
    <cellStyle name="Total 2 2 3 3 2 9 4" xfId="45855" xr:uid="{00000000-0005-0000-0000-00001AB30000}"/>
    <cellStyle name="Total 2 2 3 3 2 9 5" xfId="45856" xr:uid="{00000000-0005-0000-0000-00001BB30000}"/>
    <cellStyle name="Total 2 2 3 3 3" xfId="45857" xr:uid="{00000000-0005-0000-0000-00001CB30000}"/>
    <cellStyle name="Total 2 2 3 3 3 10" xfId="45858" xr:uid="{00000000-0005-0000-0000-00001DB30000}"/>
    <cellStyle name="Total 2 2 3 3 3 2" xfId="45859" xr:uid="{00000000-0005-0000-0000-00001EB30000}"/>
    <cellStyle name="Total 2 2 3 3 3 2 2" xfId="45860" xr:uid="{00000000-0005-0000-0000-00001FB30000}"/>
    <cellStyle name="Total 2 2 3 3 3 2 2 2" xfId="45861" xr:uid="{00000000-0005-0000-0000-000020B30000}"/>
    <cellStyle name="Total 2 2 3 3 3 2 2 3" xfId="45862" xr:uid="{00000000-0005-0000-0000-000021B30000}"/>
    <cellStyle name="Total 2 2 3 3 3 2 2 4" xfId="45863" xr:uid="{00000000-0005-0000-0000-000022B30000}"/>
    <cellStyle name="Total 2 2 3 3 3 2 2 5" xfId="45864" xr:uid="{00000000-0005-0000-0000-000023B30000}"/>
    <cellStyle name="Total 2 2 3 3 3 2 2 6" xfId="45865" xr:uid="{00000000-0005-0000-0000-000024B30000}"/>
    <cellStyle name="Total 2 2 3 3 3 2 2 7" xfId="45866" xr:uid="{00000000-0005-0000-0000-000025B30000}"/>
    <cellStyle name="Total 2 2 3 3 3 2 3" xfId="45867" xr:uid="{00000000-0005-0000-0000-000026B30000}"/>
    <cellStyle name="Total 2 2 3 3 3 2 4" xfId="45868" xr:uid="{00000000-0005-0000-0000-000027B30000}"/>
    <cellStyle name="Total 2 2 3 3 3 3" xfId="45869" xr:uid="{00000000-0005-0000-0000-000028B30000}"/>
    <cellStyle name="Total 2 2 3 3 3 3 2" xfId="45870" xr:uid="{00000000-0005-0000-0000-000029B30000}"/>
    <cellStyle name="Total 2 2 3 3 3 3 2 2" xfId="45871" xr:uid="{00000000-0005-0000-0000-00002AB30000}"/>
    <cellStyle name="Total 2 2 3 3 3 3 2 3" xfId="45872" xr:uid="{00000000-0005-0000-0000-00002BB30000}"/>
    <cellStyle name="Total 2 2 3 3 3 3 2 4" xfId="45873" xr:uid="{00000000-0005-0000-0000-00002CB30000}"/>
    <cellStyle name="Total 2 2 3 3 3 3 2 5" xfId="45874" xr:uid="{00000000-0005-0000-0000-00002DB30000}"/>
    <cellStyle name="Total 2 2 3 3 3 3 2 6" xfId="45875" xr:uid="{00000000-0005-0000-0000-00002EB30000}"/>
    <cellStyle name="Total 2 2 3 3 3 3 2 7" xfId="45876" xr:uid="{00000000-0005-0000-0000-00002FB30000}"/>
    <cellStyle name="Total 2 2 3 3 3 3 3" xfId="45877" xr:uid="{00000000-0005-0000-0000-000030B30000}"/>
    <cellStyle name="Total 2 2 3 3 3 3 4" xfId="45878" xr:uid="{00000000-0005-0000-0000-000031B30000}"/>
    <cellStyle name="Total 2 2 3 3 3 4" xfId="45879" xr:uid="{00000000-0005-0000-0000-000032B30000}"/>
    <cellStyle name="Total 2 2 3 3 3 4 2" xfId="45880" xr:uid="{00000000-0005-0000-0000-000033B30000}"/>
    <cellStyle name="Total 2 2 3 3 3 4 2 2" xfId="45881" xr:uid="{00000000-0005-0000-0000-000034B30000}"/>
    <cellStyle name="Total 2 2 3 3 3 4 2 3" xfId="45882" xr:uid="{00000000-0005-0000-0000-000035B30000}"/>
    <cellStyle name="Total 2 2 3 3 3 4 2 4" xfId="45883" xr:uid="{00000000-0005-0000-0000-000036B30000}"/>
    <cellStyle name="Total 2 2 3 3 3 4 2 5" xfId="45884" xr:uid="{00000000-0005-0000-0000-000037B30000}"/>
    <cellStyle name="Total 2 2 3 3 3 4 2 6" xfId="45885" xr:uid="{00000000-0005-0000-0000-000038B30000}"/>
    <cellStyle name="Total 2 2 3 3 3 4 2 7" xfId="45886" xr:uid="{00000000-0005-0000-0000-000039B30000}"/>
    <cellStyle name="Total 2 2 3 3 3 4 3" xfId="45887" xr:uid="{00000000-0005-0000-0000-00003AB30000}"/>
    <cellStyle name="Total 2 2 3 3 3 4 4" xfId="45888" xr:uid="{00000000-0005-0000-0000-00003BB30000}"/>
    <cellStyle name="Total 2 2 3 3 3 5" xfId="45889" xr:uid="{00000000-0005-0000-0000-00003CB30000}"/>
    <cellStyle name="Total 2 2 3 3 3 5 2" xfId="45890" xr:uid="{00000000-0005-0000-0000-00003DB30000}"/>
    <cellStyle name="Total 2 2 3 3 3 5 3" xfId="45891" xr:uid="{00000000-0005-0000-0000-00003EB30000}"/>
    <cellStyle name="Total 2 2 3 3 3 5 4" xfId="45892" xr:uid="{00000000-0005-0000-0000-00003FB30000}"/>
    <cellStyle name="Total 2 2 3 3 3 5 5" xfId="45893" xr:uid="{00000000-0005-0000-0000-000040B30000}"/>
    <cellStyle name="Total 2 2 3 3 3 5 6" xfId="45894" xr:uid="{00000000-0005-0000-0000-000041B30000}"/>
    <cellStyle name="Total 2 2 3 3 3 5 7" xfId="45895" xr:uid="{00000000-0005-0000-0000-000042B30000}"/>
    <cellStyle name="Total 2 2 3 3 3 5 8" xfId="45896" xr:uid="{00000000-0005-0000-0000-000043B30000}"/>
    <cellStyle name="Total 2 2 3 3 3 6" xfId="45897" xr:uid="{00000000-0005-0000-0000-000044B30000}"/>
    <cellStyle name="Total 2 2 3 3 3 6 2" xfId="45898" xr:uid="{00000000-0005-0000-0000-000045B30000}"/>
    <cellStyle name="Total 2 2 3 3 3 6 3" xfId="45899" xr:uid="{00000000-0005-0000-0000-000046B30000}"/>
    <cellStyle name="Total 2 2 3 3 3 6 4" xfId="45900" xr:uid="{00000000-0005-0000-0000-000047B30000}"/>
    <cellStyle name="Total 2 2 3 3 3 6 5" xfId="45901" xr:uid="{00000000-0005-0000-0000-000048B30000}"/>
    <cellStyle name="Total 2 2 3 3 3 6 6" xfId="45902" xr:uid="{00000000-0005-0000-0000-000049B30000}"/>
    <cellStyle name="Total 2 2 3 3 3 6 7" xfId="45903" xr:uid="{00000000-0005-0000-0000-00004AB30000}"/>
    <cellStyle name="Total 2 2 3 3 3 7" xfId="45904" xr:uid="{00000000-0005-0000-0000-00004BB30000}"/>
    <cellStyle name="Total 2 2 3 3 3 8" xfId="45905" xr:uid="{00000000-0005-0000-0000-00004CB30000}"/>
    <cellStyle name="Total 2 2 3 3 3 9" xfId="45906" xr:uid="{00000000-0005-0000-0000-00004DB30000}"/>
    <cellStyle name="Total 2 2 3 3 4" xfId="45907" xr:uid="{00000000-0005-0000-0000-00004EB30000}"/>
    <cellStyle name="Total 2 2 3 3 4 2" xfId="45908" xr:uid="{00000000-0005-0000-0000-00004FB30000}"/>
    <cellStyle name="Total 2 2 3 3 4 2 2" xfId="45909" xr:uid="{00000000-0005-0000-0000-000050B30000}"/>
    <cellStyle name="Total 2 2 3 3 4 2 3" xfId="45910" xr:uid="{00000000-0005-0000-0000-000051B30000}"/>
    <cellStyle name="Total 2 2 3 3 4 2 4" xfId="45911" xr:uid="{00000000-0005-0000-0000-000052B30000}"/>
    <cellStyle name="Total 2 2 3 3 4 2 5" xfId="45912" xr:uid="{00000000-0005-0000-0000-000053B30000}"/>
    <cellStyle name="Total 2 2 3 3 4 2 6" xfId="45913" xr:uid="{00000000-0005-0000-0000-000054B30000}"/>
    <cellStyle name="Total 2 2 3 3 4 2 7" xfId="45914" xr:uid="{00000000-0005-0000-0000-000055B30000}"/>
    <cellStyle name="Total 2 2 3 3 4 3" xfId="45915" xr:uid="{00000000-0005-0000-0000-000056B30000}"/>
    <cellStyle name="Total 2 2 3 3 4 4" xfId="45916" xr:uid="{00000000-0005-0000-0000-000057B30000}"/>
    <cellStyle name="Total 2 2 3 3 4 5" xfId="45917" xr:uid="{00000000-0005-0000-0000-000058B30000}"/>
    <cellStyle name="Total 2 2 3 3 5" xfId="45918" xr:uid="{00000000-0005-0000-0000-000059B30000}"/>
    <cellStyle name="Total 2 2 3 3 5 2" xfId="45919" xr:uid="{00000000-0005-0000-0000-00005AB30000}"/>
    <cellStyle name="Total 2 2 3 3 5 2 2" xfId="45920" xr:uid="{00000000-0005-0000-0000-00005BB30000}"/>
    <cellStyle name="Total 2 2 3 3 5 2 3" xfId="45921" xr:uid="{00000000-0005-0000-0000-00005CB30000}"/>
    <cellStyle name="Total 2 2 3 3 5 2 4" xfId="45922" xr:uid="{00000000-0005-0000-0000-00005DB30000}"/>
    <cellStyle name="Total 2 2 3 3 5 2 5" xfId="45923" xr:uid="{00000000-0005-0000-0000-00005EB30000}"/>
    <cellStyle name="Total 2 2 3 3 5 2 6" xfId="45924" xr:uid="{00000000-0005-0000-0000-00005FB30000}"/>
    <cellStyle name="Total 2 2 3 3 5 2 7" xfId="45925" xr:uid="{00000000-0005-0000-0000-000060B30000}"/>
    <cellStyle name="Total 2 2 3 3 5 3" xfId="45926" xr:uid="{00000000-0005-0000-0000-000061B30000}"/>
    <cellStyle name="Total 2 2 3 3 5 4" xfId="45927" xr:uid="{00000000-0005-0000-0000-000062B30000}"/>
    <cellStyle name="Total 2 2 3 3 5 5" xfId="45928" xr:uid="{00000000-0005-0000-0000-000063B30000}"/>
    <cellStyle name="Total 2 2 3 3 6" xfId="45929" xr:uid="{00000000-0005-0000-0000-000064B30000}"/>
    <cellStyle name="Total 2 2 3 3 6 2" xfId="45930" xr:uid="{00000000-0005-0000-0000-000065B30000}"/>
    <cellStyle name="Total 2 2 3 3 6 2 2" xfId="45931" xr:uid="{00000000-0005-0000-0000-000066B30000}"/>
    <cellStyle name="Total 2 2 3 3 6 2 3" xfId="45932" xr:uid="{00000000-0005-0000-0000-000067B30000}"/>
    <cellStyle name="Total 2 2 3 3 6 2 4" xfId="45933" xr:uid="{00000000-0005-0000-0000-000068B30000}"/>
    <cellStyle name="Total 2 2 3 3 6 2 5" xfId="45934" xr:uid="{00000000-0005-0000-0000-000069B30000}"/>
    <cellStyle name="Total 2 2 3 3 6 2 6" xfId="45935" xr:uid="{00000000-0005-0000-0000-00006AB30000}"/>
    <cellStyle name="Total 2 2 3 3 6 2 7" xfId="45936" xr:uid="{00000000-0005-0000-0000-00006BB30000}"/>
    <cellStyle name="Total 2 2 3 3 6 3" xfId="45937" xr:uid="{00000000-0005-0000-0000-00006CB30000}"/>
    <cellStyle name="Total 2 2 3 3 6 4" xfId="45938" xr:uid="{00000000-0005-0000-0000-00006DB30000}"/>
    <cellStyle name="Total 2 2 3 3 6 5" xfId="45939" xr:uid="{00000000-0005-0000-0000-00006EB30000}"/>
    <cellStyle name="Total 2 2 3 3 7" xfId="45940" xr:uid="{00000000-0005-0000-0000-00006FB30000}"/>
    <cellStyle name="Total 2 2 3 3 7 2" xfId="45941" xr:uid="{00000000-0005-0000-0000-000070B30000}"/>
    <cellStyle name="Total 2 2 3 3 7 2 2" xfId="45942" xr:uid="{00000000-0005-0000-0000-000071B30000}"/>
    <cellStyle name="Total 2 2 3 3 7 2 3" xfId="45943" xr:uid="{00000000-0005-0000-0000-000072B30000}"/>
    <cellStyle name="Total 2 2 3 3 7 2 4" xfId="45944" xr:uid="{00000000-0005-0000-0000-000073B30000}"/>
    <cellStyle name="Total 2 2 3 3 7 2 5" xfId="45945" xr:uid="{00000000-0005-0000-0000-000074B30000}"/>
    <cellStyle name="Total 2 2 3 3 7 2 6" xfId="45946" xr:uid="{00000000-0005-0000-0000-000075B30000}"/>
    <cellStyle name="Total 2 2 3 3 7 2 7" xfId="45947" xr:uid="{00000000-0005-0000-0000-000076B30000}"/>
    <cellStyle name="Total 2 2 3 3 7 3" xfId="45948" xr:uid="{00000000-0005-0000-0000-000077B30000}"/>
    <cellStyle name="Total 2 2 3 3 7 4" xfId="45949" xr:uid="{00000000-0005-0000-0000-000078B30000}"/>
    <cellStyle name="Total 2 2 3 3 7 5" xfId="45950" xr:uid="{00000000-0005-0000-0000-000079B30000}"/>
    <cellStyle name="Total 2 2 3 3 8" xfId="45951" xr:uid="{00000000-0005-0000-0000-00007AB30000}"/>
    <cellStyle name="Total 2 2 3 3 8 2" xfId="45952" xr:uid="{00000000-0005-0000-0000-00007BB30000}"/>
    <cellStyle name="Total 2 2 3 3 8 3" xfId="45953" xr:uid="{00000000-0005-0000-0000-00007CB30000}"/>
    <cellStyle name="Total 2 2 3 3 8 4" xfId="45954" xr:uid="{00000000-0005-0000-0000-00007DB30000}"/>
    <cellStyle name="Total 2 2 3 3 8 5" xfId="45955" xr:uid="{00000000-0005-0000-0000-00007EB30000}"/>
    <cellStyle name="Total 2 2 3 3 8 6" xfId="45956" xr:uid="{00000000-0005-0000-0000-00007FB30000}"/>
    <cellStyle name="Total 2 2 3 3 8 7" xfId="45957" xr:uid="{00000000-0005-0000-0000-000080B30000}"/>
    <cellStyle name="Total 2 2 3 3 8 8" xfId="45958" xr:uid="{00000000-0005-0000-0000-000081B30000}"/>
    <cellStyle name="Total 2 2 3 3 9" xfId="45959" xr:uid="{00000000-0005-0000-0000-000082B30000}"/>
    <cellStyle name="Total 2 2 3 3 9 2" xfId="45960" xr:uid="{00000000-0005-0000-0000-000083B30000}"/>
    <cellStyle name="Total 2 2 3 3 9 3" xfId="45961" xr:uid="{00000000-0005-0000-0000-000084B30000}"/>
    <cellStyle name="Total 2 2 3 3 9 4" xfId="45962" xr:uid="{00000000-0005-0000-0000-000085B30000}"/>
    <cellStyle name="Total 2 2 3 3 9 5" xfId="45963" xr:uid="{00000000-0005-0000-0000-000086B30000}"/>
    <cellStyle name="Total 2 2 3 3 9 6" xfId="45964" xr:uid="{00000000-0005-0000-0000-000087B30000}"/>
    <cellStyle name="Total 2 2 3 3 9 7" xfId="45965" xr:uid="{00000000-0005-0000-0000-000088B30000}"/>
    <cellStyle name="Total 2 2 3 4" xfId="45966" xr:uid="{00000000-0005-0000-0000-000089B30000}"/>
    <cellStyle name="Total 2 2 3 4 10" xfId="45967" xr:uid="{00000000-0005-0000-0000-00008AB30000}"/>
    <cellStyle name="Total 2 2 3 4 10 2" xfId="45968" xr:uid="{00000000-0005-0000-0000-00008BB30000}"/>
    <cellStyle name="Total 2 2 3 4 10 3" xfId="45969" xr:uid="{00000000-0005-0000-0000-00008CB30000}"/>
    <cellStyle name="Total 2 2 3 4 10 4" xfId="45970" xr:uid="{00000000-0005-0000-0000-00008DB30000}"/>
    <cellStyle name="Total 2 2 3 4 10 5" xfId="45971" xr:uid="{00000000-0005-0000-0000-00008EB30000}"/>
    <cellStyle name="Total 2 2 3 4 11" xfId="45972" xr:uid="{00000000-0005-0000-0000-00008FB30000}"/>
    <cellStyle name="Total 2 2 3 4 11 2" xfId="45973" xr:uid="{00000000-0005-0000-0000-000090B30000}"/>
    <cellStyle name="Total 2 2 3 4 11 3" xfId="45974" xr:uid="{00000000-0005-0000-0000-000091B30000}"/>
    <cellStyle name="Total 2 2 3 4 11 4" xfId="45975" xr:uid="{00000000-0005-0000-0000-000092B30000}"/>
    <cellStyle name="Total 2 2 3 4 11 5" xfId="45976" xr:uid="{00000000-0005-0000-0000-000093B30000}"/>
    <cellStyle name="Total 2 2 3 4 12" xfId="45977" xr:uid="{00000000-0005-0000-0000-000094B30000}"/>
    <cellStyle name="Total 2 2 3 4 12 2" xfId="45978" xr:uid="{00000000-0005-0000-0000-000095B30000}"/>
    <cellStyle name="Total 2 2 3 4 12 3" xfId="45979" xr:uid="{00000000-0005-0000-0000-000096B30000}"/>
    <cellStyle name="Total 2 2 3 4 12 4" xfId="45980" xr:uid="{00000000-0005-0000-0000-000097B30000}"/>
    <cellStyle name="Total 2 2 3 4 12 5" xfId="45981" xr:uid="{00000000-0005-0000-0000-000098B30000}"/>
    <cellStyle name="Total 2 2 3 4 13" xfId="45982" xr:uid="{00000000-0005-0000-0000-000099B30000}"/>
    <cellStyle name="Total 2 2 3 4 13 2" xfId="45983" xr:uid="{00000000-0005-0000-0000-00009AB30000}"/>
    <cellStyle name="Total 2 2 3 4 13 3" xfId="45984" xr:uid="{00000000-0005-0000-0000-00009BB30000}"/>
    <cellStyle name="Total 2 2 3 4 13 4" xfId="45985" xr:uid="{00000000-0005-0000-0000-00009CB30000}"/>
    <cellStyle name="Total 2 2 3 4 13 5" xfId="45986" xr:uid="{00000000-0005-0000-0000-00009DB30000}"/>
    <cellStyle name="Total 2 2 3 4 14" xfId="45987" xr:uid="{00000000-0005-0000-0000-00009EB30000}"/>
    <cellStyle name="Total 2 2 3 4 14 2" xfId="45988" xr:uid="{00000000-0005-0000-0000-00009FB30000}"/>
    <cellStyle name="Total 2 2 3 4 14 3" xfId="45989" xr:uid="{00000000-0005-0000-0000-0000A0B30000}"/>
    <cellStyle name="Total 2 2 3 4 14 4" xfId="45990" xr:uid="{00000000-0005-0000-0000-0000A1B30000}"/>
    <cellStyle name="Total 2 2 3 4 14 5" xfId="45991" xr:uid="{00000000-0005-0000-0000-0000A2B30000}"/>
    <cellStyle name="Total 2 2 3 4 15" xfId="45992" xr:uid="{00000000-0005-0000-0000-0000A3B30000}"/>
    <cellStyle name="Total 2 2 3 4 15 2" xfId="45993" xr:uid="{00000000-0005-0000-0000-0000A4B30000}"/>
    <cellStyle name="Total 2 2 3 4 15 3" xfId="45994" xr:uid="{00000000-0005-0000-0000-0000A5B30000}"/>
    <cellStyle name="Total 2 2 3 4 15 4" xfId="45995" xr:uid="{00000000-0005-0000-0000-0000A6B30000}"/>
    <cellStyle name="Total 2 2 3 4 15 5" xfId="45996" xr:uid="{00000000-0005-0000-0000-0000A7B30000}"/>
    <cellStyle name="Total 2 2 3 4 16" xfId="45997" xr:uid="{00000000-0005-0000-0000-0000A8B30000}"/>
    <cellStyle name="Total 2 2 3 4 16 2" xfId="45998" xr:uid="{00000000-0005-0000-0000-0000A9B30000}"/>
    <cellStyle name="Total 2 2 3 4 16 3" xfId="45999" xr:uid="{00000000-0005-0000-0000-0000AAB30000}"/>
    <cellStyle name="Total 2 2 3 4 16 4" xfId="46000" xr:uid="{00000000-0005-0000-0000-0000ABB30000}"/>
    <cellStyle name="Total 2 2 3 4 16 5" xfId="46001" xr:uid="{00000000-0005-0000-0000-0000ACB30000}"/>
    <cellStyle name="Total 2 2 3 4 17" xfId="46002" xr:uid="{00000000-0005-0000-0000-0000ADB30000}"/>
    <cellStyle name="Total 2 2 3 4 17 2" xfId="46003" xr:uid="{00000000-0005-0000-0000-0000AEB30000}"/>
    <cellStyle name="Total 2 2 3 4 17 3" xfId="46004" xr:uid="{00000000-0005-0000-0000-0000AFB30000}"/>
    <cellStyle name="Total 2 2 3 4 17 4" xfId="46005" xr:uid="{00000000-0005-0000-0000-0000B0B30000}"/>
    <cellStyle name="Total 2 2 3 4 17 5" xfId="46006" xr:uid="{00000000-0005-0000-0000-0000B1B30000}"/>
    <cellStyle name="Total 2 2 3 4 18" xfId="46007" xr:uid="{00000000-0005-0000-0000-0000B2B30000}"/>
    <cellStyle name="Total 2 2 3 4 18 2" xfId="46008" xr:uid="{00000000-0005-0000-0000-0000B3B30000}"/>
    <cellStyle name="Total 2 2 3 4 18 3" xfId="46009" xr:uid="{00000000-0005-0000-0000-0000B4B30000}"/>
    <cellStyle name="Total 2 2 3 4 18 4" xfId="46010" xr:uid="{00000000-0005-0000-0000-0000B5B30000}"/>
    <cellStyle name="Total 2 2 3 4 18 5" xfId="46011" xr:uid="{00000000-0005-0000-0000-0000B6B30000}"/>
    <cellStyle name="Total 2 2 3 4 19" xfId="46012" xr:uid="{00000000-0005-0000-0000-0000B7B30000}"/>
    <cellStyle name="Total 2 2 3 4 2" xfId="46013" xr:uid="{00000000-0005-0000-0000-0000B8B30000}"/>
    <cellStyle name="Total 2 2 3 4 2 2" xfId="46014" xr:uid="{00000000-0005-0000-0000-0000B9B30000}"/>
    <cellStyle name="Total 2 2 3 4 2 2 2" xfId="46015" xr:uid="{00000000-0005-0000-0000-0000BAB30000}"/>
    <cellStyle name="Total 2 2 3 4 2 2 3" xfId="46016" xr:uid="{00000000-0005-0000-0000-0000BBB30000}"/>
    <cellStyle name="Total 2 2 3 4 2 2 4" xfId="46017" xr:uid="{00000000-0005-0000-0000-0000BCB30000}"/>
    <cellStyle name="Total 2 2 3 4 2 2 5" xfId="46018" xr:uid="{00000000-0005-0000-0000-0000BDB30000}"/>
    <cellStyle name="Total 2 2 3 4 2 2 6" xfId="46019" xr:uid="{00000000-0005-0000-0000-0000BEB30000}"/>
    <cellStyle name="Total 2 2 3 4 2 2 7" xfId="46020" xr:uid="{00000000-0005-0000-0000-0000BFB30000}"/>
    <cellStyle name="Total 2 2 3 4 2 3" xfId="46021" xr:uid="{00000000-0005-0000-0000-0000C0B30000}"/>
    <cellStyle name="Total 2 2 3 4 2 4" xfId="46022" xr:uid="{00000000-0005-0000-0000-0000C1B30000}"/>
    <cellStyle name="Total 2 2 3 4 2 5" xfId="46023" xr:uid="{00000000-0005-0000-0000-0000C2B30000}"/>
    <cellStyle name="Total 2 2 3 4 3" xfId="46024" xr:uid="{00000000-0005-0000-0000-0000C3B30000}"/>
    <cellStyle name="Total 2 2 3 4 3 2" xfId="46025" xr:uid="{00000000-0005-0000-0000-0000C4B30000}"/>
    <cellStyle name="Total 2 2 3 4 3 2 2" xfId="46026" xr:uid="{00000000-0005-0000-0000-0000C5B30000}"/>
    <cellStyle name="Total 2 2 3 4 3 2 3" xfId="46027" xr:uid="{00000000-0005-0000-0000-0000C6B30000}"/>
    <cellStyle name="Total 2 2 3 4 3 2 4" xfId="46028" xr:uid="{00000000-0005-0000-0000-0000C7B30000}"/>
    <cellStyle name="Total 2 2 3 4 3 2 5" xfId="46029" xr:uid="{00000000-0005-0000-0000-0000C8B30000}"/>
    <cellStyle name="Total 2 2 3 4 3 2 6" xfId="46030" xr:uid="{00000000-0005-0000-0000-0000C9B30000}"/>
    <cellStyle name="Total 2 2 3 4 3 2 7" xfId="46031" xr:uid="{00000000-0005-0000-0000-0000CAB30000}"/>
    <cellStyle name="Total 2 2 3 4 3 3" xfId="46032" xr:uid="{00000000-0005-0000-0000-0000CBB30000}"/>
    <cellStyle name="Total 2 2 3 4 3 4" xfId="46033" xr:uid="{00000000-0005-0000-0000-0000CCB30000}"/>
    <cellStyle name="Total 2 2 3 4 3 5" xfId="46034" xr:uid="{00000000-0005-0000-0000-0000CDB30000}"/>
    <cellStyle name="Total 2 2 3 4 4" xfId="46035" xr:uid="{00000000-0005-0000-0000-0000CEB30000}"/>
    <cellStyle name="Total 2 2 3 4 4 2" xfId="46036" xr:uid="{00000000-0005-0000-0000-0000CFB30000}"/>
    <cellStyle name="Total 2 2 3 4 4 2 2" xfId="46037" xr:uid="{00000000-0005-0000-0000-0000D0B30000}"/>
    <cellStyle name="Total 2 2 3 4 4 2 3" xfId="46038" xr:uid="{00000000-0005-0000-0000-0000D1B30000}"/>
    <cellStyle name="Total 2 2 3 4 4 2 4" xfId="46039" xr:uid="{00000000-0005-0000-0000-0000D2B30000}"/>
    <cellStyle name="Total 2 2 3 4 4 2 5" xfId="46040" xr:uid="{00000000-0005-0000-0000-0000D3B30000}"/>
    <cellStyle name="Total 2 2 3 4 4 2 6" xfId="46041" xr:uid="{00000000-0005-0000-0000-0000D4B30000}"/>
    <cellStyle name="Total 2 2 3 4 4 2 7" xfId="46042" xr:uid="{00000000-0005-0000-0000-0000D5B30000}"/>
    <cellStyle name="Total 2 2 3 4 4 3" xfId="46043" xr:uid="{00000000-0005-0000-0000-0000D6B30000}"/>
    <cellStyle name="Total 2 2 3 4 4 4" xfId="46044" xr:uid="{00000000-0005-0000-0000-0000D7B30000}"/>
    <cellStyle name="Total 2 2 3 4 4 5" xfId="46045" xr:uid="{00000000-0005-0000-0000-0000D8B30000}"/>
    <cellStyle name="Total 2 2 3 4 5" xfId="46046" xr:uid="{00000000-0005-0000-0000-0000D9B30000}"/>
    <cellStyle name="Total 2 2 3 4 5 2" xfId="46047" xr:uid="{00000000-0005-0000-0000-0000DAB30000}"/>
    <cellStyle name="Total 2 2 3 4 5 3" xfId="46048" xr:uid="{00000000-0005-0000-0000-0000DBB30000}"/>
    <cellStyle name="Total 2 2 3 4 5 4" xfId="46049" xr:uid="{00000000-0005-0000-0000-0000DCB30000}"/>
    <cellStyle name="Total 2 2 3 4 5 5" xfId="46050" xr:uid="{00000000-0005-0000-0000-0000DDB30000}"/>
    <cellStyle name="Total 2 2 3 4 5 6" xfId="46051" xr:uid="{00000000-0005-0000-0000-0000DEB30000}"/>
    <cellStyle name="Total 2 2 3 4 5 7" xfId="46052" xr:uid="{00000000-0005-0000-0000-0000DFB30000}"/>
    <cellStyle name="Total 2 2 3 4 5 8" xfId="46053" xr:uid="{00000000-0005-0000-0000-0000E0B30000}"/>
    <cellStyle name="Total 2 2 3 4 6" xfId="46054" xr:uid="{00000000-0005-0000-0000-0000E1B30000}"/>
    <cellStyle name="Total 2 2 3 4 6 2" xfId="46055" xr:uid="{00000000-0005-0000-0000-0000E2B30000}"/>
    <cellStyle name="Total 2 2 3 4 6 3" xfId="46056" xr:uid="{00000000-0005-0000-0000-0000E3B30000}"/>
    <cellStyle name="Total 2 2 3 4 6 4" xfId="46057" xr:uid="{00000000-0005-0000-0000-0000E4B30000}"/>
    <cellStyle name="Total 2 2 3 4 6 5" xfId="46058" xr:uid="{00000000-0005-0000-0000-0000E5B30000}"/>
    <cellStyle name="Total 2 2 3 4 6 6" xfId="46059" xr:uid="{00000000-0005-0000-0000-0000E6B30000}"/>
    <cellStyle name="Total 2 2 3 4 6 7" xfId="46060" xr:uid="{00000000-0005-0000-0000-0000E7B30000}"/>
    <cellStyle name="Total 2 2 3 4 7" xfId="46061" xr:uid="{00000000-0005-0000-0000-0000E8B30000}"/>
    <cellStyle name="Total 2 2 3 4 7 2" xfId="46062" xr:uid="{00000000-0005-0000-0000-0000E9B30000}"/>
    <cellStyle name="Total 2 2 3 4 7 3" xfId="46063" xr:uid="{00000000-0005-0000-0000-0000EAB30000}"/>
    <cellStyle name="Total 2 2 3 4 7 4" xfId="46064" xr:uid="{00000000-0005-0000-0000-0000EBB30000}"/>
    <cellStyle name="Total 2 2 3 4 7 5" xfId="46065" xr:uid="{00000000-0005-0000-0000-0000ECB30000}"/>
    <cellStyle name="Total 2 2 3 4 8" xfId="46066" xr:uid="{00000000-0005-0000-0000-0000EDB30000}"/>
    <cellStyle name="Total 2 2 3 4 8 2" xfId="46067" xr:uid="{00000000-0005-0000-0000-0000EEB30000}"/>
    <cellStyle name="Total 2 2 3 4 8 3" xfId="46068" xr:uid="{00000000-0005-0000-0000-0000EFB30000}"/>
    <cellStyle name="Total 2 2 3 4 8 4" xfId="46069" xr:uid="{00000000-0005-0000-0000-0000F0B30000}"/>
    <cellStyle name="Total 2 2 3 4 8 5" xfId="46070" xr:uid="{00000000-0005-0000-0000-0000F1B30000}"/>
    <cellStyle name="Total 2 2 3 4 9" xfId="46071" xr:uid="{00000000-0005-0000-0000-0000F2B30000}"/>
    <cellStyle name="Total 2 2 3 4 9 2" xfId="46072" xr:uid="{00000000-0005-0000-0000-0000F3B30000}"/>
    <cellStyle name="Total 2 2 3 4 9 3" xfId="46073" xr:uid="{00000000-0005-0000-0000-0000F4B30000}"/>
    <cellStyle name="Total 2 2 3 4 9 4" xfId="46074" xr:uid="{00000000-0005-0000-0000-0000F5B30000}"/>
    <cellStyle name="Total 2 2 3 4 9 5" xfId="46075" xr:uid="{00000000-0005-0000-0000-0000F6B30000}"/>
    <cellStyle name="Total 2 2 3 5" xfId="46076" xr:uid="{00000000-0005-0000-0000-0000F7B30000}"/>
    <cellStyle name="Total 2 2 3 5 10" xfId="46077" xr:uid="{00000000-0005-0000-0000-0000F8B30000}"/>
    <cellStyle name="Total 2 2 3 5 2" xfId="46078" xr:uid="{00000000-0005-0000-0000-0000F9B30000}"/>
    <cellStyle name="Total 2 2 3 5 2 2" xfId="46079" xr:uid="{00000000-0005-0000-0000-0000FAB30000}"/>
    <cellStyle name="Total 2 2 3 5 2 2 2" xfId="46080" xr:uid="{00000000-0005-0000-0000-0000FBB30000}"/>
    <cellStyle name="Total 2 2 3 5 2 2 3" xfId="46081" xr:uid="{00000000-0005-0000-0000-0000FCB30000}"/>
    <cellStyle name="Total 2 2 3 5 2 2 4" xfId="46082" xr:uid="{00000000-0005-0000-0000-0000FDB30000}"/>
    <cellStyle name="Total 2 2 3 5 2 2 5" xfId="46083" xr:uid="{00000000-0005-0000-0000-0000FEB30000}"/>
    <cellStyle name="Total 2 2 3 5 2 2 6" xfId="46084" xr:uid="{00000000-0005-0000-0000-0000FFB30000}"/>
    <cellStyle name="Total 2 2 3 5 2 2 7" xfId="46085" xr:uid="{00000000-0005-0000-0000-000000B40000}"/>
    <cellStyle name="Total 2 2 3 5 2 3" xfId="46086" xr:uid="{00000000-0005-0000-0000-000001B40000}"/>
    <cellStyle name="Total 2 2 3 5 2 4" xfId="46087" xr:uid="{00000000-0005-0000-0000-000002B40000}"/>
    <cellStyle name="Total 2 2 3 5 3" xfId="46088" xr:uid="{00000000-0005-0000-0000-000003B40000}"/>
    <cellStyle name="Total 2 2 3 5 3 2" xfId="46089" xr:uid="{00000000-0005-0000-0000-000004B40000}"/>
    <cellStyle name="Total 2 2 3 5 3 2 2" xfId="46090" xr:uid="{00000000-0005-0000-0000-000005B40000}"/>
    <cellStyle name="Total 2 2 3 5 3 2 3" xfId="46091" xr:uid="{00000000-0005-0000-0000-000006B40000}"/>
    <cellStyle name="Total 2 2 3 5 3 2 4" xfId="46092" xr:uid="{00000000-0005-0000-0000-000007B40000}"/>
    <cellStyle name="Total 2 2 3 5 3 2 5" xfId="46093" xr:uid="{00000000-0005-0000-0000-000008B40000}"/>
    <cellStyle name="Total 2 2 3 5 3 2 6" xfId="46094" xr:uid="{00000000-0005-0000-0000-000009B40000}"/>
    <cellStyle name="Total 2 2 3 5 3 2 7" xfId="46095" xr:uid="{00000000-0005-0000-0000-00000AB40000}"/>
    <cellStyle name="Total 2 2 3 5 3 3" xfId="46096" xr:uid="{00000000-0005-0000-0000-00000BB40000}"/>
    <cellStyle name="Total 2 2 3 5 3 4" xfId="46097" xr:uid="{00000000-0005-0000-0000-00000CB40000}"/>
    <cellStyle name="Total 2 2 3 5 4" xfId="46098" xr:uid="{00000000-0005-0000-0000-00000DB40000}"/>
    <cellStyle name="Total 2 2 3 5 4 2" xfId="46099" xr:uid="{00000000-0005-0000-0000-00000EB40000}"/>
    <cellStyle name="Total 2 2 3 5 4 2 2" xfId="46100" xr:uid="{00000000-0005-0000-0000-00000FB40000}"/>
    <cellStyle name="Total 2 2 3 5 4 2 3" xfId="46101" xr:uid="{00000000-0005-0000-0000-000010B40000}"/>
    <cellStyle name="Total 2 2 3 5 4 2 4" xfId="46102" xr:uid="{00000000-0005-0000-0000-000011B40000}"/>
    <cellStyle name="Total 2 2 3 5 4 2 5" xfId="46103" xr:uid="{00000000-0005-0000-0000-000012B40000}"/>
    <cellStyle name="Total 2 2 3 5 4 2 6" xfId="46104" xr:uid="{00000000-0005-0000-0000-000013B40000}"/>
    <cellStyle name="Total 2 2 3 5 4 2 7" xfId="46105" xr:uid="{00000000-0005-0000-0000-000014B40000}"/>
    <cellStyle name="Total 2 2 3 5 4 3" xfId="46106" xr:uid="{00000000-0005-0000-0000-000015B40000}"/>
    <cellStyle name="Total 2 2 3 5 4 4" xfId="46107" xr:uid="{00000000-0005-0000-0000-000016B40000}"/>
    <cellStyle name="Total 2 2 3 5 5" xfId="46108" xr:uid="{00000000-0005-0000-0000-000017B40000}"/>
    <cellStyle name="Total 2 2 3 5 5 2" xfId="46109" xr:uid="{00000000-0005-0000-0000-000018B40000}"/>
    <cellStyle name="Total 2 2 3 5 5 3" xfId="46110" xr:uid="{00000000-0005-0000-0000-000019B40000}"/>
    <cellStyle name="Total 2 2 3 5 5 4" xfId="46111" xr:uid="{00000000-0005-0000-0000-00001AB40000}"/>
    <cellStyle name="Total 2 2 3 5 5 5" xfId="46112" xr:uid="{00000000-0005-0000-0000-00001BB40000}"/>
    <cellStyle name="Total 2 2 3 5 5 6" xfId="46113" xr:uid="{00000000-0005-0000-0000-00001CB40000}"/>
    <cellStyle name="Total 2 2 3 5 5 7" xfId="46114" xr:uid="{00000000-0005-0000-0000-00001DB40000}"/>
    <cellStyle name="Total 2 2 3 5 5 8" xfId="46115" xr:uid="{00000000-0005-0000-0000-00001EB40000}"/>
    <cellStyle name="Total 2 2 3 5 6" xfId="46116" xr:uid="{00000000-0005-0000-0000-00001FB40000}"/>
    <cellStyle name="Total 2 2 3 5 6 2" xfId="46117" xr:uid="{00000000-0005-0000-0000-000020B40000}"/>
    <cellStyle name="Total 2 2 3 5 6 3" xfId="46118" xr:uid="{00000000-0005-0000-0000-000021B40000}"/>
    <cellStyle name="Total 2 2 3 5 6 4" xfId="46119" xr:uid="{00000000-0005-0000-0000-000022B40000}"/>
    <cellStyle name="Total 2 2 3 5 6 5" xfId="46120" xr:uid="{00000000-0005-0000-0000-000023B40000}"/>
    <cellStyle name="Total 2 2 3 5 6 6" xfId="46121" xr:uid="{00000000-0005-0000-0000-000024B40000}"/>
    <cellStyle name="Total 2 2 3 5 6 7" xfId="46122" xr:uid="{00000000-0005-0000-0000-000025B40000}"/>
    <cellStyle name="Total 2 2 3 5 7" xfId="46123" xr:uid="{00000000-0005-0000-0000-000026B40000}"/>
    <cellStyle name="Total 2 2 3 5 8" xfId="46124" xr:uid="{00000000-0005-0000-0000-000027B40000}"/>
    <cellStyle name="Total 2 2 3 5 9" xfId="46125" xr:uid="{00000000-0005-0000-0000-000028B40000}"/>
    <cellStyle name="Total 2 2 3 6" xfId="46126" xr:uid="{00000000-0005-0000-0000-000029B40000}"/>
    <cellStyle name="Total 2 2 3 6 2" xfId="46127" xr:uid="{00000000-0005-0000-0000-00002AB40000}"/>
    <cellStyle name="Total 2 2 3 6 2 2" xfId="46128" xr:uid="{00000000-0005-0000-0000-00002BB40000}"/>
    <cellStyle name="Total 2 2 3 6 2 3" xfId="46129" xr:uid="{00000000-0005-0000-0000-00002CB40000}"/>
    <cellStyle name="Total 2 2 3 6 2 4" xfId="46130" xr:uid="{00000000-0005-0000-0000-00002DB40000}"/>
    <cellStyle name="Total 2 2 3 6 2 5" xfId="46131" xr:uid="{00000000-0005-0000-0000-00002EB40000}"/>
    <cellStyle name="Total 2 2 3 6 2 6" xfId="46132" xr:uid="{00000000-0005-0000-0000-00002FB40000}"/>
    <cellStyle name="Total 2 2 3 6 2 7" xfId="46133" xr:uid="{00000000-0005-0000-0000-000030B40000}"/>
    <cellStyle name="Total 2 2 3 6 3" xfId="46134" xr:uid="{00000000-0005-0000-0000-000031B40000}"/>
    <cellStyle name="Total 2 2 3 6 4" xfId="46135" xr:uid="{00000000-0005-0000-0000-000032B40000}"/>
    <cellStyle name="Total 2 2 3 6 5" xfId="46136" xr:uid="{00000000-0005-0000-0000-000033B40000}"/>
    <cellStyle name="Total 2 2 3 7" xfId="46137" xr:uid="{00000000-0005-0000-0000-000034B40000}"/>
    <cellStyle name="Total 2 2 3 7 2" xfId="46138" xr:uid="{00000000-0005-0000-0000-000035B40000}"/>
    <cellStyle name="Total 2 2 3 7 2 2" xfId="46139" xr:uid="{00000000-0005-0000-0000-000036B40000}"/>
    <cellStyle name="Total 2 2 3 7 2 3" xfId="46140" xr:uid="{00000000-0005-0000-0000-000037B40000}"/>
    <cellStyle name="Total 2 2 3 7 2 4" xfId="46141" xr:uid="{00000000-0005-0000-0000-000038B40000}"/>
    <cellStyle name="Total 2 2 3 7 2 5" xfId="46142" xr:uid="{00000000-0005-0000-0000-000039B40000}"/>
    <cellStyle name="Total 2 2 3 7 2 6" xfId="46143" xr:uid="{00000000-0005-0000-0000-00003AB40000}"/>
    <cellStyle name="Total 2 2 3 7 2 7" xfId="46144" xr:uid="{00000000-0005-0000-0000-00003BB40000}"/>
    <cellStyle name="Total 2 2 3 7 3" xfId="46145" xr:uid="{00000000-0005-0000-0000-00003CB40000}"/>
    <cellStyle name="Total 2 2 3 7 4" xfId="46146" xr:uid="{00000000-0005-0000-0000-00003DB40000}"/>
    <cellStyle name="Total 2 2 3 7 5" xfId="46147" xr:uid="{00000000-0005-0000-0000-00003EB40000}"/>
    <cellStyle name="Total 2 2 3 8" xfId="46148" xr:uid="{00000000-0005-0000-0000-00003FB40000}"/>
    <cellStyle name="Total 2 2 3 8 2" xfId="46149" xr:uid="{00000000-0005-0000-0000-000040B40000}"/>
    <cellStyle name="Total 2 2 3 8 2 2" xfId="46150" xr:uid="{00000000-0005-0000-0000-000041B40000}"/>
    <cellStyle name="Total 2 2 3 8 2 3" xfId="46151" xr:uid="{00000000-0005-0000-0000-000042B40000}"/>
    <cellStyle name="Total 2 2 3 8 2 4" xfId="46152" xr:uid="{00000000-0005-0000-0000-000043B40000}"/>
    <cellStyle name="Total 2 2 3 8 2 5" xfId="46153" xr:uid="{00000000-0005-0000-0000-000044B40000}"/>
    <cellStyle name="Total 2 2 3 8 2 6" xfId="46154" xr:uid="{00000000-0005-0000-0000-000045B40000}"/>
    <cellStyle name="Total 2 2 3 8 2 7" xfId="46155" xr:uid="{00000000-0005-0000-0000-000046B40000}"/>
    <cellStyle name="Total 2 2 3 8 3" xfId="46156" xr:uid="{00000000-0005-0000-0000-000047B40000}"/>
    <cellStyle name="Total 2 2 3 8 4" xfId="46157" xr:uid="{00000000-0005-0000-0000-000048B40000}"/>
    <cellStyle name="Total 2 2 3 8 5" xfId="46158" xr:uid="{00000000-0005-0000-0000-000049B40000}"/>
    <cellStyle name="Total 2 2 3 9" xfId="46159" xr:uid="{00000000-0005-0000-0000-00004AB40000}"/>
    <cellStyle name="Total 2 2 3 9 2" xfId="46160" xr:uid="{00000000-0005-0000-0000-00004BB40000}"/>
    <cellStyle name="Total 2 2 3 9 2 2" xfId="46161" xr:uid="{00000000-0005-0000-0000-00004CB40000}"/>
    <cellStyle name="Total 2 2 3 9 2 3" xfId="46162" xr:uid="{00000000-0005-0000-0000-00004DB40000}"/>
    <cellStyle name="Total 2 2 3 9 2 4" xfId="46163" xr:uid="{00000000-0005-0000-0000-00004EB40000}"/>
    <cellStyle name="Total 2 2 3 9 2 5" xfId="46164" xr:uid="{00000000-0005-0000-0000-00004FB40000}"/>
    <cellStyle name="Total 2 2 3 9 2 6" xfId="46165" xr:uid="{00000000-0005-0000-0000-000050B40000}"/>
    <cellStyle name="Total 2 2 3 9 2 7" xfId="46166" xr:uid="{00000000-0005-0000-0000-000051B40000}"/>
    <cellStyle name="Total 2 2 3 9 3" xfId="46167" xr:uid="{00000000-0005-0000-0000-000052B40000}"/>
    <cellStyle name="Total 2 2 3 9 4" xfId="46168" xr:uid="{00000000-0005-0000-0000-000053B40000}"/>
    <cellStyle name="Total 2 2 3 9 5" xfId="46169" xr:uid="{00000000-0005-0000-0000-000054B40000}"/>
    <cellStyle name="Total 2 2 4" xfId="46170" xr:uid="{00000000-0005-0000-0000-000055B40000}"/>
    <cellStyle name="Total 2 2 4 10" xfId="46171" xr:uid="{00000000-0005-0000-0000-000056B40000}"/>
    <cellStyle name="Total 2 2 4 10 2" xfId="46172" xr:uid="{00000000-0005-0000-0000-000057B40000}"/>
    <cellStyle name="Total 2 2 4 10 3" xfId="46173" xr:uid="{00000000-0005-0000-0000-000058B40000}"/>
    <cellStyle name="Total 2 2 4 10 4" xfId="46174" xr:uid="{00000000-0005-0000-0000-000059B40000}"/>
    <cellStyle name="Total 2 2 4 10 5" xfId="46175" xr:uid="{00000000-0005-0000-0000-00005AB40000}"/>
    <cellStyle name="Total 2 2 4 11" xfId="46176" xr:uid="{00000000-0005-0000-0000-00005BB40000}"/>
    <cellStyle name="Total 2 2 4 11 2" xfId="46177" xr:uid="{00000000-0005-0000-0000-00005CB40000}"/>
    <cellStyle name="Total 2 2 4 11 3" xfId="46178" xr:uid="{00000000-0005-0000-0000-00005DB40000}"/>
    <cellStyle name="Total 2 2 4 11 4" xfId="46179" xr:uid="{00000000-0005-0000-0000-00005EB40000}"/>
    <cellStyle name="Total 2 2 4 11 5" xfId="46180" xr:uid="{00000000-0005-0000-0000-00005FB40000}"/>
    <cellStyle name="Total 2 2 4 12" xfId="46181" xr:uid="{00000000-0005-0000-0000-000060B40000}"/>
    <cellStyle name="Total 2 2 4 12 2" xfId="46182" xr:uid="{00000000-0005-0000-0000-000061B40000}"/>
    <cellStyle name="Total 2 2 4 12 3" xfId="46183" xr:uid="{00000000-0005-0000-0000-000062B40000}"/>
    <cellStyle name="Total 2 2 4 12 4" xfId="46184" xr:uid="{00000000-0005-0000-0000-000063B40000}"/>
    <cellStyle name="Total 2 2 4 12 5" xfId="46185" xr:uid="{00000000-0005-0000-0000-000064B40000}"/>
    <cellStyle name="Total 2 2 4 13" xfId="46186" xr:uid="{00000000-0005-0000-0000-000065B40000}"/>
    <cellStyle name="Total 2 2 4 13 2" xfId="46187" xr:uid="{00000000-0005-0000-0000-000066B40000}"/>
    <cellStyle name="Total 2 2 4 13 3" xfId="46188" xr:uid="{00000000-0005-0000-0000-000067B40000}"/>
    <cellStyle name="Total 2 2 4 13 4" xfId="46189" xr:uid="{00000000-0005-0000-0000-000068B40000}"/>
    <cellStyle name="Total 2 2 4 13 5" xfId="46190" xr:uid="{00000000-0005-0000-0000-000069B40000}"/>
    <cellStyle name="Total 2 2 4 14" xfId="46191" xr:uid="{00000000-0005-0000-0000-00006AB40000}"/>
    <cellStyle name="Total 2 2 4 14 2" xfId="46192" xr:uid="{00000000-0005-0000-0000-00006BB40000}"/>
    <cellStyle name="Total 2 2 4 14 3" xfId="46193" xr:uid="{00000000-0005-0000-0000-00006CB40000}"/>
    <cellStyle name="Total 2 2 4 14 4" xfId="46194" xr:uid="{00000000-0005-0000-0000-00006DB40000}"/>
    <cellStyle name="Total 2 2 4 14 5" xfId="46195" xr:uid="{00000000-0005-0000-0000-00006EB40000}"/>
    <cellStyle name="Total 2 2 4 15" xfId="46196" xr:uid="{00000000-0005-0000-0000-00006FB40000}"/>
    <cellStyle name="Total 2 2 4 15 2" xfId="46197" xr:uid="{00000000-0005-0000-0000-000070B40000}"/>
    <cellStyle name="Total 2 2 4 15 3" xfId="46198" xr:uid="{00000000-0005-0000-0000-000071B40000}"/>
    <cellStyle name="Total 2 2 4 15 4" xfId="46199" xr:uid="{00000000-0005-0000-0000-000072B40000}"/>
    <cellStyle name="Total 2 2 4 15 5" xfId="46200" xr:uid="{00000000-0005-0000-0000-000073B40000}"/>
    <cellStyle name="Total 2 2 4 16" xfId="46201" xr:uid="{00000000-0005-0000-0000-000074B40000}"/>
    <cellStyle name="Total 2 2 4 16 2" xfId="46202" xr:uid="{00000000-0005-0000-0000-000075B40000}"/>
    <cellStyle name="Total 2 2 4 16 3" xfId="46203" xr:uid="{00000000-0005-0000-0000-000076B40000}"/>
    <cellStyle name="Total 2 2 4 16 4" xfId="46204" xr:uid="{00000000-0005-0000-0000-000077B40000}"/>
    <cellStyle name="Total 2 2 4 16 5" xfId="46205" xr:uid="{00000000-0005-0000-0000-000078B40000}"/>
    <cellStyle name="Total 2 2 4 17" xfId="46206" xr:uid="{00000000-0005-0000-0000-000079B40000}"/>
    <cellStyle name="Total 2 2 4 17 2" xfId="46207" xr:uid="{00000000-0005-0000-0000-00007AB40000}"/>
    <cellStyle name="Total 2 2 4 17 3" xfId="46208" xr:uid="{00000000-0005-0000-0000-00007BB40000}"/>
    <cellStyle name="Total 2 2 4 17 4" xfId="46209" xr:uid="{00000000-0005-0000-0000-00007CB40000}"/>
    <cellStyle name="Total 2 2 4 17 5" xfId="46210" xr:uid="{00000000-0005-0000-0000-00007DB40000}"/>
    <cellStyle name="Total 2 2 4 18" xfId="46211" xr:uid="{00000000-0005-0000-0000-00007EB40000}"/>
    <cellStyle name="Total 2 2 4 18 2" xfId="46212" xr:uid="{00000000-0005-0000-0000-00007FB40000}"/>
    <cellStyle name="Total 2 2 4 18 3" xfId="46213" xr:uid="{00000000-0005-0000-0000-000080B40000}"/>
    <cellStyle name="Total 2 2 4 18 4" xfId="46214" xr:uid="{00000000-0005-0000-0000-000081B40000}"/>
    <cellStyle name="Total 2 2 4 18 5" xfId="46215" xr:uid="{00000000-0005-0000-0000-000082B40000}"/>
    <cellStyle name="Total 2 2 4 19" xfId="46216" xr:uid="{00000000-0005-0000-0000-000083B40000}"/>
    <cellStyle name="Total 2 2 4 2" xfId="46217" xr:uid="{00000000-0005-0000-0000-000084B40000}"/>
    <cellStyle name="Total 2 2 4 2 10" xfId="46218" xr:uid="{00000000-0005-0000-0000-000085B40000}"/>
    <cellStyle name="Total 2 2 4 2 10 2" xfId="46219" xr:uid="{00000000-0005-0000-0000-000086B40000}"/>
    <cellStyle name="Total 2 2 4 2 10 3" xfId="46220" xr:uid="{00000000-0005-0000-0000-000087B40000}"/>
    <cellStyle name="Total 2 2 4 2 10 4" xfId="46221" xr:uid="{00000000-0005-0000-0000-000088B40000}"/>
    <cellStyle name="Total 2 2 4 2 10 5" xfId="46222" xr:uid="{00000000-0005-0000-0000-000089B40000}"/>
    <cellStyle name="Total 2 2 4 2 11" xfId="46223" xr:uid="{00000000-0005-0000-0000-00008AB40000}"/>
    <cellStyle name="Total 2 2 4 2 11 2" xfId="46224" xr:uid="{00000000-0005-0000-0000-00008BB40000}"/>
    <cellStyle name="Total 2 2 4 2 11 3" xfId="46225" xr:uid="{00000000-0005-0000-0000-00008CB40000}"/>
    <cellStyle name="Total 2 2 4 2 11 4" xfId="46226" xr:uid="{00000000-0005-0000-0000-00008DB40000}"/>
    <cellStyle name="Total 2 2 4 2 11 5" xfId="46227" xr:uid="{00000000-0005-0000-0000-00008EB40000}"/>
    <cellStyle name="Total 2 2 4 2 12" xfId="46228" xr:uid="{00000000-0005-0000-0000-00008FB40000}"/>
    <cellStyle name="Total 2 2 4 2 12 2" xfId="46229" xr:uid="{00000000-0005-0000-0000-000090B40000}"/>
    <cellStyle name="Total 2 2 4 2 12 3" xfId="46230" xr:uid="{00000000-0005-0000-0000-000091B40000}"/>
    <cellStyle name="Total 2 2 4 2 12 4" xfId="46231" xr:uid="{00000000-0005-0000-0000-000092B40000}"/>
    <cellStyle name="Total 2 2 4 2 12 5" xfId="46232" xr:uid="{00000000-0005-0000-0000-000093B40000}"/>
    <cellStyle name="Total 2 2 4 2 13" xfId="46233" xr:uid="{00000000-0005-0000-0000-000094B40000}"/>
    <cellStyle name="Total 2 2 4 2 13 2" xfId="46234" xr:uid="{00000000-0005-0000-0000-000095B40000}"/>
    <cellStyle name="Total 2 2 4 2 13 3" xfId="46235" xr:uid="{00000000-0005-0000-0000-000096B40000}"/>
    <cellStyle name="Total 2 2 4 2 13 4" xfId="46236" xr:uid="{00000000-0005-0000-0000-000097B40000}"/>
    <cellStyle name="Total 2 2 4 2 13 5" xfId="46237" xr:uid="{00000000-0005-0000-0000-000098B40000}"/>
    <cellStyle name="Total 2 2 4 2 14" xfId="46238" xr:uid="{00000000-0005-0000-0000-000099B40000}"/>
    <cellStyle name="Total 2 2 4 2 14 2" xfId="46239" xr:uid="{00000000-0005-0000-0000-00009AB40000}"/>
    <cellStyle name="Total 2 2 4 2 14 3" xfId="46240" xr:uid="{00000000-0005-0000-0000-00009BB40000}"/>
    <cellStyle name="Total 2 2 4 2 14 4" xfId="46241" xr:uid="{00000000-0005-0000-0000-00009CB40000}"/>
    <cellStyle name="Total 2 2 4 2 14 5" xfId="46242" xr:uid="{00000000-0005-0000-0000-00009DB40000}"/>
    <cellStyle name="Total 2 2 4 2 15" xfId="46243" xr:uid="{00000000-0005-0000-0000-00009EB40000}"/>
    <cellStyle name="Total 2 2 4 2 15 2" xfId="46244" xr:uid="{00000000-0005-0000-0000-00009FB40000}"/>
    <cellStyle name="Total 2 2 4 2 15 3" xfId="46245" xr:uid="{00000000-0005-0000-0000-0000A0B40000}"/>
    <cellStyle name="Total 2 2 4 2 15 4" xfId="46246" xr:uid="{00000000-0005-0000-0000-0000A1B40000}"/>
    <cellStyle name="Total 2 2 4 2 15 5" xfId="46247" xr:uid="{00000000-0005-0000-0000-0000A2B40000}"/>
    <cellStyle name="Total 2 2 4 2 16" xfId="46248" xr:uid="{00000000-0005-0000-0000-0000A3B40000}"/>
    <cellStyle name="Total 2 2 4 2 16 2" xfId="46249" xr:uid="{00000000-0005-0000-0000-0000A4B40000}"/>
    <cellStyle name="Total 2 2 4 2 16 3" xfId="46250" xr:uid="{00000000-0005-0000-0000-0000A5B40000}"/>
    <cellStyle name="Total 2 2 4 2 16 4" xfId="46251" xr:uid="{00000000-0005-0000-0000-0000A6B40000}"/>
    <cellStyle name="Total 2 2 4 2 16 5" xfId="46252" xr:uid="{00000000-0005-0000-0000-0000A7B40000}"/>
    <cellStyle name="Total 2 2 4 2 17" xfId="46253" xr:uid="{00000000-0005-0000-0000-0000A8B40000}"/>
    <cellStyle name="Total 2 2 4 2 17 2" xfId="46254" xr:uid="{00000000-0005-0000-0000-0000A9B40000}"/>
    <cellStyle name="Total 2 2 4 2 17 3" xfId="46255" xr:uid="{00000000-0005-0000-0000-0000AAB40000}"/>
    <cellStyle name="Total 2 2 4 2 17 4" xfId="46256" xr:uid="{00000000-0005-0000-0000-0000ABB40000}"/>
    <cellStyle name="Total 2 2 4 2 17 5" xfId="46257" xr:uid="{00000000-0005-0000-0000-0000ACB40000}"/>
    <cellStyle name="Total 2 2 4 2 18" xfId="46258" xr:uid="{00000000-0005-0000-0000-0000ADB40000}"/>
    <cellStyle name="Total 2 2 4 2 18 2" xfId="46259" xr:uid="{00000000-0005-0000-0000-0000AEB40000}"/>
    <cellStyle name="Total 2 2 4 2 18 3" xfId="46260" xr:uid="{00000000-0005-0000-0000-0000AFB40000}"/>
    <cellStyle name="Total 2 2 4 2 18 4" xfId="46261" xr:uid="{00000000-0005-0000-0000-0000B0B40000}"/>
    <cellStyle name="Total 2 2 4 2 18 5" xfId="46262" xr:uid="{00000000-0005-0000-0000-0000B1B40000}"/>
    <cellStyle name="Total 2 2 4 2 19" xfId="46263" xr:uid="{00000000-0005-0000-0000-0000B2B40000}"/>
    <cellStyle name="Total 2 2 4 2 2" xfId="46264" xr:uid="{00000000-0005-0000-0000-0000B3B40000}"/>
    <cellStyle name="Total 2 2 4 2 2 2" xfId="46265" xr:uid="{00000000-0005-0000-0000-0000B4B40000}"/>
    <cellStyle name="Total 2 2 4 2 2 2 2" xfId="46266" xr:uid="{00000000-0005-0000-0000-0000B5B40000}"/>
    <cellStyle name="Total 2 2 4 2 2 2 3" xfId="46267" xr:uid="{00000000-0005-0000-0000-0000B6B40000}"/>
    <cellStyle name="Total 2 2 4 2 2 2 4" xfId="46268" xr:uid="{00000000-0005-0000-0000-0000B7B40000}"/>
    <cellStyle name="Total 2 2 4 2 2 2 5" xfId="46269" xr:uid="{00000000-0005-0000-0000-0000B8B40000}"/>
    <cellStyle name="Total 2 2 4 2 2 2 6" xfId="46270" xr:uid="{00000000-0005-0000-0000-0000B9B40000}"/>
    <cellStyle name="Total 2 2 4 2 2 2 7" xfId="46271" xr:uid="{00000000-0005-0000-0000-0000BAB40000}"/>
    <cellStyle name="Total 2 2 4 2 2 3" xfId="46272" xr:uid="{00000000-0005-0000-0000-0000BBB40000}"/>
    <cellStyle name="Total 2 2 4 2 2 4" xfId="46273" xr:uid="{00000000-0005-0000-0000-0000BCB40000}"/>
    <cellStyle name="Total 2 2 4 2 2 5" xfId="46274" xr:uid="{00000000-0005-0000-0000-0000BDB40000}"/>
    <cellStyle name="Total 2 2 4 2 3" xfId="46275" xr:uid="{00000000-0005-0000-0000-0000BEB40000}"/>
    <cellStyle name="Total 2 2 4 2 3 2" xfId="46276" xr:uid="{00000000-0005-0000-0000-0000BFB40000}"/>
    <cellStyle name="Total 2 2 4 2 3 2 2" xfId="46277" xr:uid="{00000000-0005-0000-0000-0000C0B40000}"/>
    <cellStyle name="Total 2 2 4 2 3 2 3" xfId="46278" xr:uid="{00000000-0005-0000-0000-0000C1B40000}"/>
    <cellStyle name="Total 2 2 4 2 3 2 4" xfId="46279" xr:uid="{00000000-0005-0000-0000-0000C2B40000}"/>
    <cellStyle name="Total 2 2 4 2 3 2 5" xfId="46280" xr:uid="{00000000-0005-0000-0000-0000C3B40000}"/>
    <cellStyle name="Total 2 2 4 2 3 2 6" xfId="46281" xr:uid="{00000000-0005-0000-0000-0000C4B40000}"/>
    <cellStyle name="Total 2 2 4 2 3 2 7" xfId="46282" xr:uid="{00000000-0005-0000-0000-0000C5B40000}"/>
    <cellStyle name="Total 2 2 4 2 3 3" xfId="46283" xr:uid="{00000000-0005-0000-0000-0000C6B40000}"/>
    <cellStyle name="Total 2 2 4 2 3 4" xfId="46284" xr:uid="{00000000-0005-0000-0000-0000C7B40000}"/>
    <cellStyle name="Total 2 2 4 2 3 5" xfId="46285" xr:uid="{00000000-0005-0000-0000-0000C8B40000}"/>
    <cellStyle name="Total 2 2 4 2 4" xfId="46286" xr:uid="{00000000-0005-0000-0000-0000C9B40000}"/>
    <cellStyle name="Total 2 2 4 2 4 2" xfId="46287" xr:uid="{00000000-0005-0000-0000-0000CAB40000}"/>
    <cellStyle name="Total 2 2 4 2 4 2 2" xfId="46288" xr:uid="{00000000-0005-0000-0000-0000CBB40000}"/>
    <cellStyle name="Total 2 2 4 2 4 2 3" xfId="46289" xr:uid="{00000000-0005-0000-0000-0000CCB40000}"/>
    <cellStyle name="Total 2 2 4 2 4 2 4" xfId="46290" xr:uid="{00000000-0005-0000-0000-0000CDB40000}"/>
    <cellStyle name="Total 2 2 4 2 4 2 5" xfId="46291" xr:uid="{00000000-0005-0000-0000-0000CEB40000}"/>
    <cellStyle name="Total 2 2 4 2 4 2 6" xfId="46292" xr:uid="{00000000-0005-0000-0000-0000CFB40000}"/>
    <cellStyle name="Total 2 2 4 2 4 2 7" xfId="46293" xr:uid="{00000000-0005-0000-0000-0000D0B40000}"/>
    <cellStyle name="Total 2 2 4 2 4 3" xfId="46294" xr:uid="{00000000-0005-0000-0000-0000D1B40000}"/>
    <cellStyle name="Total 2 2 4 2 4 4" xfId="46295" xr:uid="{00000000-0005-0000-0000-0000D2B40000}"/>
    <cellStyle name="Total 2 2 4 2 4 5" xfId="46296" xr:uid="{00000000-0005-0000-0000-0000D3B40000}"/>
    <cellStyle name="Total 2 2 4 2 5" xfId="46297" xr:uid="{00000000-0005-0000-0000-0000D4B40000}"/>
    <cellStyle name="Total 2 2 4 2 5 2" xfId="46298" xr:uid="{00000000-0005-0000-0000-0000D5B40000}"/>
    <cellStyle name="Total 2 2 4 2 5 3" xfId="46299" xr:uid="{00000000-0005-0000-0000-0000D6B40000}"/>
    <cellStyle name="Total 2 2 4 2 5 4" xfId="46300" xr:uid="{00000000-0005-0000-0000-0000D7B40000}"/>
    <cellStyle name="Total 2 2 4 2 5 5" xfId="46301" xr:uid="{00000000-0005-0000-0000-0000D8B40000}"/>
    <cellStyle name="Total 2 2 4 2 5 6" xfId="46302" xr:uid="{00000000-0005-0000-0000-0000D9B40000}"/>
    <cellStyle name="Total 2 2 4 2 5 7" xfId="46303" xr:uid="{00000000-0005-0000-0000-0000DAB40000}"/>
    <cellStyle name="Total 2 2 4 2 5 8" xfId="46304" xr:uid="{00000000-0005-0000-0000-0000DBB40000}"/>
    <cellStyle name="Total 2 2 4 2 6" xfId="46305" xr:uid="{00000000-0005-0000-0000-0000DCB40000}"/>
    <cellStyle name="Total 2 2 4 2 6 2" xfId="46306" xr:uid="{00000000-0005-0000-0000-0000DDB40000}"/>
    <cellStyle name="Total 2 2 4 2 6 3" xfId="46307" xr:uid="{00000000-0005-0000-0000-0000DEB40000}"/>
    <cellStyle name="Total 2 2 4 2 6 4" xfId="46308" xr:uid="{00000000-0005-0000-0000-0000DFB40000}"/>
    <cellStyle name="Total 2 2 4 2 6 5" xfId="46309" xr:uid="{00000000-0005-0000-0000-0000E0B40000}"/>
    <cellStyle name="Total 2 2 4 2 6 6" xfId="46310" xr:uid="{00000000-0005-0000-0000-0000E1B40000}"/>
    <cellStyle name="Total 2 2 4 2 6 7" xfId="46311" xr:uid="{00000000-0005-0000-0000-0000E2B40000}"/>
    <cellStyle name="Total 2 2 4 2 7" xfId="46312" xr:uid="{00000000-0005-0000-0000-0000E3B40000}"/>
    <cellStyle name="Total 2 2 4 2 7 2" xfId="46313" xr:uid="{00000000-0005-0000-0000-0000E4B40000}"/>
    <cellStyle name="Total 2 2 4 2 7 3" xfId="46314" xr:uid="{00000000-0005-0000-0000-0000E5B40000}"/>
    <cellStyle name="Total 2 2 4 2 7 4" xfId="46315" xr:uid="{00000000-0005-0000-0000-0000E6B40000}"/>
    <cellStyle name="Total 2 2 4 2 7 5" xfId="46316" xr:uid="{00000000-0005-0000-0000-0000E7B40000}"/>
    <cellStyle name="Total 2 2 4 2 8" xfId="46317" xr:uid="{00000000-0005-0000-0000-0000E8B40000}"/>
    <cellStyle name="Total 2 2 4 2 8 2" xfId="46318" xr:uid="{00000000-0005-0000-0000-0000E9B40000}"/>
    <cellStyle name="Total 2 2 4 2 8 3" xfId="46319" xr:uid="{00000000-0005-0000-0000-0000EAB40000}"/>
    <cellStyle name="Total 2 2 4 2 8 4" xfId="46320" xr:uid="{00000000-0005-0000-0000-0000EBB40000}"/>
    <cellStyle name="Total 2 2 4 2 8 5" xfId="46321" xr:uid="{00000000-0005-0000-0000-0000ECB40000}"/>
    <cellStyle name="Total 2 2 4 2 9" xfId="46322" xr:uid="{00000000-0005-0000-0000-0000EDB40000}"/>
    <cellStyle name="Total 2 2 4 2 9 2" xfId="46323" xr:uid="{00000000-0005-0000-0000-0000EEB40000}"/>
    <cellStyle name="Total 2 2 4 2 9 3" xfId="46324" xr:uid="{00000000-0005-0000-0000-0000EFB40000}"/>
    <cellStyle name="Total 2 2 4 2 9 4" xfId="46325" xr:uid="{00000000-0005-0000-0000-0000F0B40000}"/>
    <cellStyle name="Total 2 2 4 2 9 5" xfId="46326" xr:uid="{00000000-0005-0000-0000-0000F1B40000}"/>
    <cellStyle name="Total 2 2 4 3" xfId="46327" xr:uid="{00000000-0005-0000-0000-0000F2B40000}"/>
    <cellStyle name="Total 2 2 4 3 10" xfId="46328" xr:uid="{00000000-0005-0000-0000-0000F3B40000}"/>
    <cellStyle name="Total 2 2 4 3 2" xfId="46329" xr:uid="{00000000-0005-0000-0000-0000F4B40000}"/>
    <cellStyle name="Total 2 2 4 3 2 2" xfId="46330" xr:uid="{00000000-0005-0000-0000-0000F5B40000}"/>
    <cellStyle name="Total 2 2 4 3 2 2 2" xfId="46331" xr:uid="{00000000-0005-0000-0000-0000F6B40000}"/>
    <cellStyle name="Total 2 2 4 3 2 2 3" xfId="46332" xr:uid="{00000000-0005-0000-0000-0000F7B40000}"/>
    <cellStyle name="Total 2 2 4 3 2 2 4" xfId="46333" xr:uid="{00000000-0005-0000-0000-0000F8B40000}"/>
    <cellStyle name="Total 2 2 4 3 2 2 5" xfId="46334" xr:uid="{00000000-0005-0000-0000-0000F9B40000}"/>
    <cellStyle name="Total 2 2 4 3 2 2 6" xfId="46335" xr:uid="{00000000-0005-0000-0000-0000FAB40000}"/>
    <cellStyle name="Total 2 2 4 3 2 2 7" xfId="46336" xr:uid="{00000000-0005-0000-0000-0000FBB40000}"/>
    <cellStyle name="Total 2 2 4 3 2 3" xfId="46337" xr:uid="{00000000-0005-0000-0000-0000FCB40000}"/>
    <cellStyle name="Total 2 2 4 3 2 4" xfId="46338" xr:uid="{00000000-0005-0000-0000-0000FDB40000}"/>
    <cellStyle name="Total 2 2 4 3 3" xfId="46339" xr:uid="{00000000-0005-0000-0000-0000FEB40000}"/>
    <cellStyle name="Total 2 2 4 3 3 2" xfId="46340" xr:uid="{00000000-0005-0000-0000-0000FFB40000}"/>
    <cellStyle name="Total 2 2 4 3 3 2 2" xfId="46341" xr:uid="{00000000-0005-0000-0000-000000B50000}"/>
    <cellStyle name="Total 2 2 4 3 3 2 3" xfId="46342" xr:uid="{00000000-0005-0000-0000-000001B50000}"/>
    <cellStyle name="Total 2 2 4 3 3 2 4" xfId="46343" xr:uid="{00000000-0005-0000-0000-000002B50000}"/>
    <cellStyle name="Total 2 2 4 3 3 2 5" xfId="46344" xr:uid="{00000000-0005-0000-0000-000003B50000}"/>
    <cellStyle name="Total 2 2 4 3 3 2 6" xfId="46345" xr:uid="{00000000-0005-0000-0000-000004B50000}"/>
    <cellStyle name="Total 2 2 4 3 3 2 7" xfId="46346" xr:uid="{00000000-0005-0000-0000-000005B50000}"/>
    <cellStyle name="Total 2 2 4 3 3 3" xfId="46347" xr:uid="{00000000-0005-0000-0000-000006B50000}"/>
    <cellStyle name="Total 2 2 4 3 3 4" xfId="46348" xr:uid="{00000000-0005-0000-0000-000007B50000}"/>
    <cellStyle name="Total 2 2 4 3 4" xfId="46349" xr:uid="{00000000-0005-0000-0000-000008B50000}"/>
    <cellStyle name="Total 2 2 4 3 4 2" xfId="46350" xr:uid="{00000000-0005-0000-0000-000009B50000}"/>
    <cellStyle name="Total 2 2 4 3 4 2 2" xfId="46351" xr:uid="{00000000-0005-0000-0000-00000AB50000}"/>
    <cellStyle name="Total 2 2 4 3 4 2 3" xfId="46352" xr:uid="{00000000-0005-0000-0000-00000BB50000}"/>
    <cellStyle name="Total 2 2 4 3 4 2 4" xfId="46353" xr:uid="{00000000-0005-0000-0000-00000CB50000}"/>
    <cellStyle name="Total 2 2 4 3 4 2 5" xfId="46354" xr:uid="{00000000-0005-0000-0000-00000DB50000}"/>
    <cellStyle name="Total 2 2 4 3 4 2 6" xfId="46355" xr:uid="{00000000-0005-0000-0000-00000EB50000}"/>
    <cellStyle name="Total 2 2 4 3 4 2 7" xfId="46356" xr:uid="{00000000-0005-0000-0000-00000FB50000}"/>
    <cellStyle name="Total 2 2 4 3 4 3" xfId="46357" xr:uid="{00000000-0005-0000-0000-000010B50000}"/>
    <cellStyle name="Total 2 2 4 3 4 4" xfId="46358" xr:uid="{00000000-0005-0000-0000-000011B50000}"/>
    <cellStyle name="Total 2 2 4 3 5" xfId="46359" xr:uid="{00000000-0005-0000-0000-000012B50000}"/>
    <cellStyle name="Total 2 2 4 3 5 2" xfId="46360" xr:uid="{00000000-0005-0000-0000-000013B50000}"/>
    <cellStyle name="Total 2 2 4 3 5 3" xfId="46361" xr:uid="{00000000-0005-0000-0000-000014B50000}"/>
    <cellStyle name="Total 2 2 4 3 5 4" xfId="46362" xr:uid="{00000000-0005-0000-0000-000015B50000}"/>
    <cellStyle name="Total 2 2 4 3 5 5" xfId="46363" xr:uid="{00000000-0005-0000-0000-000016B50000}"/>
    <cellStyle name="Total 2 2 4 3 5 6" xfId="46364" xr:uid="{00000000-0005-0000-0000-000017B50000}"/>
    <cellStyle name="Total 2 2 4 3 5 7" xfId="46365" xr:uid="{00000000-0005-0000-0000-000018B50000}"/>
    <cellStyle name="Total 2 2 4 3 5 8" xfId="46366" xr:uid="{00000000-0005-0000-0000-000019B50000}"/>
    <cellStyle name="Total 2 2 4 3 6" xfId="46367" xr:uid="{00000000-0005-0000-0000-00001AB50000}"/>
    <cellStyle name="Total 2 2 4 3 6 2" xfId="46368" xr:uid="{00000000-0005-0000-0000-00001BB50000}"/>
    <cellStyle name="Total 2 2 4 3 6 3" xfId="46369" xr:uid="{00000000-0005-0000-0000-00001CB50000}"/>
    <cellStyle name="Total 2 2 4 3 6 4" xfId="46370" xr:uid="{00000000-0005-0000-0000-00001DB50000}"/>
    <cellStyle name="Total 2 2 4 3 6 5" xfId="46371" xr:uid="{00000000-0005-0000-0000-00001EB50000}"/>
    <cellStyle name="Total 2 2 4 3 6 6" xfId="46372" xr:uid="{00000000-0005-0000-0000-00001FB50000}"/>
    <cellStyle name="Total 2 2 4 3 6 7" xfId="46373" xr:uid="{00000000-0005-0000-0000-000020B50000}"/>
    <cellStyle name="Total 2 2 4 3 7" xfId="46374" xr:uid="{00000000-0005-0000-0000-000021B50000}"/>
    <cellStyle name="Total 2 2 4 3 8" xfId="46375" xr:uid="{00000000-0005-0000-0000-000022B50000}"/>
    <cellStyle name="Total 2 2 4 3 9" xfId="46376" xr:uid="{00000000-0005-0000-0000-000023B50000}"/>
    <cellStyle name="Total 2 2 4 4" xfId="46377" xr:uid="{00000000-0005-0000-0000-000024B50000}"/>
    <cellStyle name="Total 2 2 4 4 2" xfId="46378" xr:uid="{00000000-0005-0000-0000-000025B50000}"/>
    <cellStyle name="Total 2 2 4 4 2 2" xfId="46379" xr:uid="{00000000-0005-0000-0000-000026B50000}"/>
    <cellStyle name="Total 2 2 4 4 2 3" xfId="46380" xr:uid="{00000000-0005-0000-0000-000027B50000}"/>
    <cellStyle name="Total 2 2 4 4 2 4" xfId="46381" xr:uid="{00000000-0005-0000-0000-000028B50000}"/>
    <cellStyle name="Total 2 2 4 4 2 5" xfId="46382" xr:uid="{00000000-0005-0000-0000-000029B50000}"/>
    <cellStyle name="Total 2 2 4 4 2 6" xfId="46383" xr:uid="{00000000-0005-0000-0000-00002AB50000}"/>
    <cellStyle name="Total 2 2 4 4 2 7" xfId="46384" xr:uid="{00000000-0005-0000-0000-00002BB50000}"/>
    <cellStyle name="Total 2 2 4 4 3" xfId="46385" xr:uid="{00000000-0005-0000-0000-00002CB50000}"/>
    <cellStyle name="Total 2 2 4 4 4" xfId="46386" xr:uid="{00000000-0005-0000-0000-00002DB50000}"/>
    <cellStyle name="Total 2 2 4 4 5" xfId="46387" xr:uid="{00000000-0005-0000-0000-00002EB50000}"/>
    <cellStyle name="Total 2 2 4 5" xfId="46388" xr:uid="{00000000-0005-0000-0000-00002FB50000}"/>
    <cellStyle name="Total 2 2 4 5 2" xfId="46389" xr:uid="{00000000-0005-0000-0000-000030B50000}"/>
    <cellStyle name="Total 2 2 4 5 2 2" xfId="46390" xr:uid="{00000000-0005-0000-0000-000031B50000}"/>
    <cellStyle name="Total 2 2 4 5 2 3" xfId="46391" xr:uid="{00000000-0005-0000-0000-000032B50000}"/>
    <cellStyle name="Total 2 2 4 5 2 4" xfId="46392" xr:uid="{00000000-0005-0000-0000-000033B50000}"/>
    <cellStyle name="Total 2 2 4 5 2 5" xfId="46393" xr:uid="{00000000-0005-0000-0000-000034B50000}"/>
    <cellStyle name="Total 2 2 4 5 2 6" xfId="46394" xr:uid="{00000000-0005-0000-0000-000035B50000}"/>
    <cellStyle name="Total 2 2 4 5 2 7" xfId="46395" xr:uid="{00000000-0005-0000-0000-000036B50000}"/>
    <cellStyle name="Total 2 2 4 5 3" xfId="46396" xr:uid="{00000000-0005-0000-0000-000037B50000}"/>
    <cellStyle name="Total 2 2 4 5 4" xfId="46397" xr:uid="{00000000-0005-0000-0000-000038B50000}"/>
    <cellStyle name="Total 2 2 4 5 5" xfId="46398" xr:uid="{00000000-0005-0000-0000-000039B50000}"/>
    <cellStyle name="Total 2 2 4 6" xfId="46399" xr:uid="{00000000-0005-0000-0000-00003AB50000}"/>
    <cellStyle name="Total 2 2 4 6 2" xfId="46400" xr:uid="{00000000-0005-0000-0000-00003BB50000}"/>
    <cellStyle name="Total 2 2 4 6 2 2" xfId="46401" xr:uid="{00000000-0005-0000-0000-00003CB50000}"/>
    <cellStyle name="Total 2 2 4 6 2 3" xfId="46402" xr:uid="{00000000-0005-0000-0000-00003DB50000}"/>
    <cellStyle name="Total 2 2 4 6 2 4" xfId="46403" xr:uid="{00000000-0005-0000-0000-00003EB50000}"/>
    <cellStyle name="Total 2 2 4 6 2 5" xfId="46404" xr:uid="{00000000-0005-0000-0000-00003FB50000}"/>
    <cellStyle name="Total 2 2 4 6 2 6" xfId="46405" xr:uid="{00000000-0005-0000-0000-000040B50000}"/>
    <cellStyle name="Total 2 2 4 6 2 7" xfId="46406" xr:uid="{00000000-0005-0000-0000-000041B50000}"/>
    <cellStyle name="Total 2 2 4 6 3" xfId="46407" xr:uid="{00000000-0005-0000-0000-000042B50000}"/>
    <cellStyle name="Total 2 2 4 6 4" xfId="46408" xr:uid="{00000000-0005-0000-0000-000043B50000}"/>
    <cellStyle name="Total 2 2 4 6 5" xfId="46409" xr:uid="{00000000-0005-0000-0000-000044B50000}"/>
    <cellStyle name="Total 2 2 4 7" xfId="46410" xr:uid="{00000000-0005-0000-0000-000045B50000}"/>
    <cellStyle name="Total 2 2 4 7 2" xfId="46411" xr:uid="{00000000-0005-0000-0000-000046B50000}"/>
    <cellStyle name="Total 2 2 4 7 2 2" xfId="46412" xr:uid="{00000000-0005-0000-0000-000047B50000}"/>
    <cellStyle name="Total 2 2 4 7 2 3" xfId="46413" xr:uid="{00000000-0005-0000-0000-000048B50000}"/>
    <cellStyle name="Total 2 2 4 7 2 4" xfId="46414" xr:uid="{00000000-0005-0000-0000-000049B50000}"/>
    <cellStyle name="Total 2 2 4 7 2 5" xfId="46415" xr:uid="{00000000-0005-0000-0000-00004AB50000}"/>
    <cellStyle name="Total 2 2 4 7 2 6" xfId="46416" xr:uid="{00000000-0005-0000-0000-00004BB50000}"/>
    <cellStyle name="Total 2 2 4 7 2 7" xfId="46417" xr:uid="{00000000-0005-0000-0000-00004CB50000}"/>
    <cellStyle name="Total 2 2 4 7 3" xfId="46418" xr:uid="{00000000-0005-0000-0000-00004DB50000}"/>
    <cellStyle name="Total 2 2 4 7 4" xfId="46419" xr:uid="{00000000-0005-0000-0000-00004EB50000}"/>
    <cellStyle name="Total 2 2 4 7 5" xfId="46420" xr:uid="{00000000-0005-0000-0000-00004FB50000}"/>
    <cellStyle name="Total 2 2 4 8" xfId="46421" xr:uid="{00000000-0005-0000-0000-000050B50000}"/>
    <cellStyle name="Total 2 2 4 8 2" xfId="46422" xr:uid="{00000000-0005-0000-0000-000051B50000}"/>
    <cellStyle name="Total 2 2 4 8 3" xfId="46423" xr:uid="{00000000-0005-0000-0000-000052B50000}"/>
    <cellStyle name="Total 2 2 4 8 4" xfId="46424" xr:uid="{00000000-0005-0000-0000-000053B50000}"/>
    <cellStyle name="Total 2 2 4 8 5" xfId="46425" xr:uid="{00000000-0005-0000-0000-000054B50000}"/>
    <cellStyle name="Total 2 2 4 8 6" xfId="46426" xr:uid="{00000000-0005-0000-0000-000055B50000}"/>
    <cellStyle name="Total 2 2 4 8 7" xfId="46427" xr:uid="{00000000-0005-0000-0000-000056B50000}"/>
    <cellStyle name="Total 2 2 4 8 8" xfId="46428" xr:uid="{00000000-0005-0000-0000-000057B50000}"/>
    <cellStyle name="Total 2 2 4 9" xfId="46429" xr:uid="{00000000-0005-0000-0000-000058B50000}"/>
    <cellStyle name="Total 2 2 4 9 2" xfId="46430" xr:uid="{00000000-0005-0000-0000-000059B50000}"/>
    <cellStyle name="Total 2 2 4 9 3" xfId="46431" xr:uid="{00000000-0005-0000-0000-00005AB50000}"/>
    <cellStyle name="Total 2 2 4 9 4" xfId="46432" xr:uid="{00000000-0005-0000-0000-00005BB50000}"/>
    <cellStyle name="Total 2 2 4 9 5" xfId="46433" xr:uid="{00000000-0005-0000-0000-00005CB50000}"/>
    <cellStyle name="Total 2 2 4 9 6" xfId="46434" xr:uid="{00000000-0005-0000-0000-00005DB50000}"/>
    <cellStyle name="Total 2 2 4 9 7" xfId="46435" xr:uid="{00000000-0005-0000-0000-00005EB50000}"/>
    <cellStyle name="Total 2 2 5" xfId="46436" xr:uid="{00000000-0005-0000-0000-00005FB50000}"/>
    <cellStyle name="Total 2 2 5 10" xfId="46437" xr:uid="{00000000-0005-0000-0000-000060B50000}"/>
    <cellStyle name="Total 2 2 5 10 2" xfId="46438" xr:uid="{00000000-0005-0000-0000-000061B50000}"/>
    <cellStyle name="Total 2 2 5 10 3" xfId="46439" xr:uid="{00000000-0005-0000-0000-000062B50000}"/>
    <cellStyle name="Total 2 2 5 10 4" xfId="46440" xr:uid="{00000000-0005-0000-0000-000063B50000}"/>
    <cellStyle name="Total 2 2 5 10 5" xfId="46441" xr:uid="{00000000-0005-0000-0000-000064B50000}"/>
    <cellStyle name="Total 2 2 5 11" xfId="46442" xr:uid="{00000000-0005-0000-0000-000065B50000}"/>
    <cellStyle name="Total 2 2 5 11 2" xfId="46443" xr:uid="{00000000-0005-0000-0000-000066B50000}"/>
    <cellStyle name="Total 2 2 5 11 3" xfId="46444" xr:uid="{00000000-0005-0000-0000-000067B50000}"/>
    <cellStyle name="Total 2 2 5 11 4" xfId="46445" xr:uid="{00000000-0005-0000-0000-000068B50000}"/>
    <cellStyle name="Total 2 2 5 11 5" xfId="46446" xr:uid="{00000000-0005-0000-0000-000069B50000}"/>
    <cellStyle name="Total 2 2 5 12" xfId="46447" xr:uid="{00000000-0005-0000-0000-00006AB50000}"/>
    <cellStyle name="Total 2 2 5 12 2" xfId="46448" xr:uid="{00000000-0005-0000-0000-00006BB50000}"/>
    <cellStyle name="Total 2 2 5 12 3" xfId="46449" xr:uid="{00000000-0005-0000-0000-00006CB50000}"/>
    <cellStyle name="Total 2 2 5 12 4" xfId="46450" xr:uid="{00000000-0005-0000-0000-00006DB50000}"/>
    <cellStyle name="Total 2 2 5 12 5" xfId="46451" xr:uid="{00000000-0005-0000-0000-00006EB50000}"/>
    <cellStyle name="Total 2 2 5 13" xfId="46452" xr:uid="{00000000-0005-0000-0000-00006FB50000}"/>
    <cellStyle name="Total 2 2 5 13 2" xfId="46453" xr:uid="{00000000-0005-0000-0000-000070B50000}"/>
    <cellStyle name="Total 2 2 5 13 3" xfId="46454" xr:uid="{00000000-0005-0000-0000-000071B50000}"/>
    <cellStyle name="Total 2 2 5 13 4" xfId="46455" xr:uid="{00000000-0005-0000-0000-000072B50000}"/>
    <cellStyle name="Total 2 2 5 13 5" xfId="46456" xr:uid="{00000000-0005-0000-0000-000073B50000}"/>
    <cellStyle name="Total 2 2 5 14" xfId="46457" xr:uid="{00000000-0005-0000-0000-000074B50000}"/>
    <cellStyle name="Total 2 2 5 14 2" xfId="46458" xr:uid="{00000000-0005-0000-0000-000075B50000}"/>
    <cellStyle name="Total 2 2 5 14 3" xfId="46459" xr:uid="{00000000-0005-0000-0000-000076B50000}"/>
    <cellStyle name="Total 2 2 5 14 4" xfId="46460" xr:uid="{00000000-0005-0000-0000-000077B50000}"/>
    <cellStyle name="Total 2 2 5 14 5" xfId="46461" xr:uid="{00000000-0005-0000-0000-000078B50000}"/>
    <cellStyle name="Total 2 2 5 15" xfId="46462" xr:uid="{00000000-0005-0000-0000-000079B50000}"/>
    <cellStyle name="Total 2 2 5 15 2" xfId="46463" xr:uid="{00000000-0005-0000-0000-00007AB50000}"/>
    <cellStyle name="Total 2 2 5 15 3" xfId="46464" xr:uid="{00000000-0005-0000-0000-00007BB50000}"/>
    <cellStyle name="Total 2 2 5 15 4" xfId="46465" xr:uid="{00000000-0005-0000-0000-00007CB50000}"/>
    <cellStyle name="Total 2 2 5 15 5" xfId="46466" xr:uid="{00000000-0005-0000-0000-00007DB50000}"/>
    <cellStyle name="Total 2 2 5 16" xfId="46467" xr:uid="{00000000-0005-0000-0000-00007EB50000}"/>
    <cellStyle name="Total 2 2 5 16 2" xfId="46468" xr:uid="{00000000-0005-0000-0000-00007FB50000}"/>
    <cellStyle name="Total 2 2 5 16 3" xfId="46469" xr:uid="{00000000-0005-0000-0000-000080B50000}"/>
    <cellStyle name="Total 2 2 5 16 4" xfId="46470" xr:uid="{00000000-0005-0000-0000-000081B50000}"/>
    <cellStyle name="Total 2 2 5 16 5" xfId="46471" xr:uid="{00000000-0005-0000-0000-000082B50000}"/>
    <cellStyle name="Total 2 2 5 17" xfId="46472" xr:uid="{00000000-0005-0000-0000-000083B50000}"/>
    <cellStyle name="Total 2 2 5 17 2" xfId="46473" xr:uid="{00000000-0005-0000-0000-000084B50000}"/>
    <cellStyle name="Total 2 2 5 17 3" xfId="46474" xr:uid="{00000000-0005-0000-0000-000085B50000}"/>
    <cellStyle name="Total 2 2 5 17 4" xfId="46475" xr:uid="{00000000-0005-0000-0000-000086B50000}"/>
    <cellStyle name="Total 2 2 5 17 5" xfId="46476" xr:uid="{00000000-0005-0000-0000-000087B50000}"/>
    <cellStyle name="Total 2 2 5 18" xfId="46477" xr:uid="{00000000-0005-0000-0000-000088B50000}"/>
    <cellStyle name="Total 2 2 5 18 2" xfId="46478" xr:uid="{00000000-0005-0000-0000-000089B50000}"/>
    <cellStyle name="Total 2 2 5 18 3" xfId="46479" xr:uid="{00000000-0005-0000-0000-00008AB50000}"/>
    <cellStyle name="Total 2 2 5 18 4" xfId="46480" xr:uid="{00000000-0005-0000-0000-00008BB50000}"/>
    <cellStyle name="Total 2 2 5 18 5" xfId="46481" xr:uid="{00000000-0005-0000-0000-00008CB50000}"/>
    <cellStyle name="Total 2 2 5 19" xfId="46482" xr:uid="{00000000-0005-0000-0000-00008DB50000}"/>
    <cellStyle name="Total 2 2 5 2" xfId="46483" xr:uid="{00000000-0005-0000-0000-00008EB50000}"/>
    <cellStyle name="Total 2 2 5 2 10" xfId="46484" xr:uid="{00000000-0005-0000-0000-00008FB50000}"/>
    <cellStyle name="Total 2 2 5 2 10 2" xfId="46485" xr:uid="{00000000-0005-0000-0000-000090B50000}"/>
    <cellStyle name="Total 2 2 5 2 10 3" xfId="46486" xr:uid="{00000000-0005-0000-0000-000091B50000}"/>
    <cellStyle name="Total 2 2 5 2 10 4" xfId="46487" xr:uid="{00000000-0005-0000-0000-000092B50000}"/>
    <cellStyle name="Total 2 2 5 2 10 5" xfId="46488" xr:uid="{00000000-0005-0000-0000-000093B50000}"/>
    <cellStyle name="Total 2 2 5 2 11" xfId="46489" xr:uid="{00000000-0005-0000-0000-000094B50000}"/>
    <cellStyle name="Total 2 2 5 2 11 2" xfId="46490" xr:uid="{00000000-0005-0000-0000-000095B50000}"/>
    <cellStyle name="Total 2 2 5 2 11 3" xfId="46491" xr:uid="{00000000-0005-0000-0000-000096B50000}"/>
    <cellStyle name="Total 2 2 5 2 11 4" xfId="46492" xr:uid="{00000000-0005-0000-0000-000097B50000}"/>
    <cellStyle name="Total 2 2 5 2 11 5" xfId="46493" xr:uid="{00000000-0005-0000-0000-000098B50000}"/>
    <cellStyle name="Total 2 2 5 2 12" xfId="46494" xr:uid="{00000000-0005-0000-0000-000099B50000}"/>
    <cellStyle name="Total 2 2 5 2 12 2" xfId="46495" xr:uid="{00000000-0005-0000-0000-00009AB50000}"/>
    <cellStyle name="Total 2 2 5 2 12 3" xfId="46496" xr:uid="{00000000-0005-0000-0000-00009BB50000}"/>
    <cellStyle name="Total 2 2 5 2 12 4" xfId="46497" xr:uid="{00000000-0005-0000-0000-00009CB50000}"/>
    <cellStyle name="Total 2 2 5 2 12 5" xfId="46498" xr:uid="{00000000-0005-0000-0000-00009DB50000}"/>
    <cellStyle name="Total 2 2 5 2 13" xfId="46499" xr:uid="{00000000-0005-0000-0000-00009EB50000}"/>
    <cellStyle name="Total 2 2 5 2 13 2" xfId="46500" xr:uid="{00000000-0005-0000-0000-00009FB50000}"/>
    <cellStyle name="Total 2 2 5 2 13 3" xfId="46501" xr:uid="{00000000-0005-0000-0000-0000A0B50000}"/>
    <cellStyle name="Total 2 2 5 2 13 4" xfId="46502" xr:uid="{00000000-0005-0000-0000-0000A1B50000}"/>
    <cellStyle name="Total 2 2 5 2 13 5" xfId="46503" xr:uid="{00000000-0005-0000-0000-0000A2B50000}"/>
    <cellStyle name="Total 2 2 5 2 14" xfId="46504" xr:uid="{00000000-0005-0000-0000-0000A3B50000}"/>
    <cellStyle name="Total 2 2 5 2 14 2" xfId="46505" xr:uid="{00000000-0005-0000-0000-0000A4B50000}"/>
    <cellStyle name="Total 2 2 5 2 14 3" xfId="46506" xr:uid="{00000000-0005-0000-0000-0000A5B50000}"/>
    <cellStyle name="Total 2 2 5 2 14 4" xfId="46507" xr:uid="{00000000-0005-0000-0000-0000A6B50000}"/>
    <cellStyle name="Total 2 2 5 2 14 5" xfId="46508" xr:uid="{00000000-0005-0000-0000-0000A7B50000}"/>
    <cellStyle name="Total 2 2 5 2 15" xfId="46509" xr:uid="{00000000-0005-0000-0000-0000A8B50000}"/>
    <cellStyle name="Total 2 2 5 2 15 2" xfId="46510" xr:uid="{00000000-0005-0000-0000-0000A9B50000}"/>
    <cellStyle name="Total 2 2 5 2 15 3" xfId="46511" xr:uid="{00000000-0005-0000-0000-0000AAB50000}"/>
    <cellStyle name="Total 2 2 5 2 15 4" xfId="46512" xr:uid="{00000000-0005-0000-0000-0000ABB50000}"/>
    <cellStyle name="Total 2 2 5 2 15 5" xfId="46513" xr:uid="{00000000-0005-0000-0000-0000ACB50000}"/>
    <cellStyle name="Total 2 2 5 2 16" xfId="46514" xr:uid="{00000000-0005-0000-0000-0000ADB50000}"/>
    <cellStyle name="Total 2 2 5 2 16 2" xfId="46515" xr:uid="{00000000-0005-0000-0000-0000AEB50000}"/>
    <cellStyle name="Total 2 2 5 2 16 3" xfId="46516" xr:uid="{00000000-0005-0000-0000-0000AFB50000}"/>
    <cellStyle name="Total 2 2 5 2 16 4" xfId="46517" xr:uid="{00000000-0005-0000-0000-0000B0B50000}"/>
    <cellStyle name="Total 2 2 5 2 16 5" xfId="46518" xr:uid="{00000000-0005-0000-0000-0000B1B50000}"/>
    <cellStyle name="Total 2 2 5 2 17" xfId="46519" xr:uid="{00000000-0005-0000-0000-0000B2B50000}"/>
    <cellStyle name="Total 2 2 5 2 17 2" xfId="46520" xr:uid="{00000000-0005-0000-0000-0000B3B50000}"/>
    <cellStyle name="Total 2 2 5 2 17 3" xfId="46521" xr:uid="{00000000-0005-0000-0000-0000B4B50000}"/>
    <cellStyle name="Total 2 2 5 2 17 4" xfId="46522" xr:uid="{00000000-0005-0000-0000-0000B5B50000}"/>
    <cellStyle name="Total 2 2 5 2 17 5" xfId="46523" xr:uid="{00000000-0005-0000-0000-0000B6B50000}"/>
    <cellStyle name="Total 2 2 5 2 18" xfId="46524" xr:uid="{00000000-0005-0000-0000-0000B7B50000}"/>
    <cellStyle name="Total 2 2 5 2 18 2" xfId="46525" xr:uid="{00000000-0005-0000-0000-0000B8B50000}"/>
    <cellStyle name="Total 2 2 5 2 18 3" xfId="46526" xr:uid="{00000000-0005-0000-0000-0000B9B50000}"/>
    <cellStyle name="Total 2 2 5 2 18 4" xfId="46527" xr:uid="{00000000-0005-0000-0000-0000BAB50000}"/>
    <cellStyle name="Total 2 2 5 2 18 5" xfId="46528" xr:uid="{00000000-0005-0000-0000-0000BBB50000}"/>
    <cellStyle name="Total 2 2 5 2 19" xfId="46529" xr:uid="{00000000-0005-0000-0000-0000BCB50000}"/>
    <cellStyle name="Total 2 2 5 2 2" xfId="46530" xr:uid="{00000000-0005-0000-0000-0000BDB50000}"/>
    <cellStyle name="Total 2 2 5 2 2 2" xfId="46531" xr:uid="{00000000-0005-0000-0000-0000BEB50000}"/>
    <cellStyle name="Total 2 2 5 2 2 2 2" xfId="46532" xr:uid="{00000000-0005-0000-0000-0000BFB50000}"/>
    <cellStyle name="Total 2 2 5 2 2 2 3" xfId="46533" xr:uid="{00000000-0005-0000-0000-0000C0B50000}"/>
    <cellStyle name="Total 2 2 5 2 2 2 4" xfId="46534" xr:uid="{00000000-0005-0000-0000-0000C1B50000}"/>
    <cellStyle name="Total 2 2 5 2 2 2 5" xfId="46535" xr:uid="{00000000-0005-0000-0000-0000C2B50000}"/>
    <cellStyle name="Total 2 2 5 2 2 2 6" xfId="46536" xr:uid="{00000000-0005-0000-0000-0000C3B50000}"/>
    <cellStyle name="Total 2 2 5 2 2 2 7" xfId="46537" xr:uid="{00000000-0005-0000-0000-0000C4B50000}"/>
    <cellStyle name="Total 2 2 5 2 2 3" xfId="46538" xr:uid="{00000000-0005-0000-0000-0000C5B50000}"/>
    <cellStyle name="Total 2 2 5 2 2 4" xfId="46539" xr:uid="{00000000-0005-0000-0000-0000C6B50000}"/>
    <cellStyle name="Total 2 2 5 2 2 5" xfId="46540" xr:uid="{00000000-0005-0000-0000-0000C7B50000}"/>
    <cellStyle name="Total 2 2 5 2 3" xfId="46541" xr:uid="{00000000-0005-0000-0000-0000C8B50000}"/>
    <cellStyle name="Total 2 2 5 2 3 2" xfId="46542" xr:uid="{00000000-0005-0000-0000-0000C9B50000}"/>
    <cellStyle name="Total 2 2 5 2 3 2 2" xfId="46543" xr:uid="{00000000-0005-0000-0000-0000CAB50000}"/>
    <cellStyle name="Total 2 2 5 2 3 2 3" xfId="46544" xr:uid="{00000000-0005-0000-0000-0000CBB50000}"/>
    <cellStyle name="Total 2 2 5 2 3 2 4" xfId="46545" xr:uid="{00000000-0005-0000-0000-0000CCB50000}"/>
    <cellStyle name="Total 2 2 5 2 3 2 5" xfId="46546" xr:uid="{00000000-0005-0000-0000-0000CDB50000}"/>
    <cellStyle name="Total 2 2 5 2 3 2 6" xfId="46547" xr:uid="{00000000-0005-0000-0000-0000CEB50000}"/>
    <cellStyle name="Total 2 2 5 2 3 2 7" xfId="46548" xr:uid="{00000000-0005-0000-0000-0000CFB50000}"/>
    <cellStyle name="Total 2 2 5 2 3 3" xfId="46549" xr:uid="{00000000-0005-0000-0000-0000D0B50000}"/>
    <cellStyle name="Total 2 2 5 2 3 4" xfId="46550" xr:uid="{00000000-0005-0000-0000-0000D1B50000}"/>
    <cellStyle name="Total 2 2 5 2 3 5" xfId="46551" xr:uid="{00000000-0005-0000-0000-0000D2B50000}"/>
    <cellStyle name="Total 2 2 5 2 4" xfId="46552" xr:uid="{00000000-0005-0000-0000-0000D3B50000}"/>
    <cellStyle name="Total 2 2 5 2 4 2" xfId="46553" xr:uid="{00000000-0005-0000-0000-0000D4B50000}"/>
    <cellStyle name="Total 2 2 5 2 4 2 2" xfId="46554" xr:uid="{00000000-0005-0000-0000-0000D5B50000}"/>
    <cellStyle name="Total 2 2 5 2 4 2 3" xfId="46555" xr:uid="{00000000-0005-0000-0000-0000D6B50000}"/>
    <cellStyle name="Total 2 2 5 2 4 2 4" xfId="46556" xr:uid="{00000000-0005-0000-0000-0000D7B50000}"/>
    <cellStyle name="Total 2 2 5 2 4 2 5" xfId="46557" xr:uid="{00000000-0005-0000-0000-0000D8B50000}"/>
    <cellStyle name="Total 2 2 5 2 4 2 6" xfId="46558" xr:uid="{00000000-0005-0000-0000-0000D9B50000}"/>
    <cellStyle name="Total 2 2 5 2 4 2 7" xfId="46559" xr:uid="{00000000-0005-0000-0000-0000DAB50000}"/>
    <cellStyle name="Total 2 2 5 2 4 3" xfId="46560" xr:uid="{00000000-0005-0000-0000-0000DBB50000}"/>
    <cellStyle name="Total 2 2 5 2 4 4" xfId="46561" xr:uid="{00000000-0005-0000-0000-0000DCB50000}"/>
    <cellStyle name="Total 2 2 5 2 4 5" xfId="46562" xr:uid="{00000000-0005-0000-0000-0000DDB50000}"/>
    <cellStyle name="Total 2 2 5 2 5" xfId="46563" xr:uid="{00000000-0005-0000-0000-0000DEB50000}"/>
    <cellStyle name="Total 2 2 5 2 5 2" xfId="46564" xr:uid="{00000000-0005-0000-0000-0000DFB50000}"/>
    <cellStyle name="Total 2 2 5 2 5 3" xfId="46565" xr:uid="{00000000-0005-0000-0000-0000E0B50000}"/>
    <cellStyle name="Total 2 2 5 2 5 4" xfId="46566" xr:uid="{00000000-0005-0000-0000-0000E1B50000}"/>
    <cellStyle name="Total 2 2 5 2 5 5" xfId="46567" xr:uid="{00000000-0005-0000-0000-0000E2B50000}"/>
    <cellStyle name="Total 2 2 5 2 5 6" xfId="46568" xr:uid="{00000000-0005-0000-0000-0000E3B50000}"/>
    <cellStyle name="Total 2 2 5 2 5 7" xfId="46569" xr:uid="{00000000-0005-0000-0000-0000E4B50000}"/>
    <cellStyle name="Total 2 2 5 2 5 8" xfId="46570" xr:uid="{00000000-0005-0000-0000-0000E5B50000}"/>
    <cellStyle name="Total 2 2 5 2 6" xfId="46571" xr:uid="{00000000-0005-0000-0000-0000E6B50000}"/>
    <cellStyle name="Total 2 2 5 2 6 2" xfId="46572" xr:uid="{00000000-0005-0000-0000-0000E7B50000}"/>
    <cellStyle name="Total 2 2 5 2 6 3" xfId="46573" xr:uid="{00000000-0005-0000-0000-0000E8B50000}"/>
    <cellStyle name="Total 2 2 5 2 6 4" xfId="46574" xr:uid="{00000000-0005-0000-0000-0000E9B50000}"/>
    <cellStyle name="Total 2 2 5 2 6 5" xfId="46575" xr:uid="{00000000-0005-0000-0000-0000EAB50000}"/>
    <cellStyle name="Total 2 2 5 2 6 6" xfId="46576" xr:uid="{00000000-0005-0000-0000-0000EBB50000}"/>
    <cellStyle name="Total 2 2 5 2 6 7" xfId="46577" xr:uid="{00000000-0005-0000-0000-0000ECB50000}"/>
    <cellStyle name="Total 2 2 5 2 7" xfId="46578" xr:uid="{00000000-0005-0000-0000-0000EDB50000}"/>
    <cellStyle name="Total 2 2 5 2 7 2" xfId="46579" xr:uid="{00000000-0005-0000-0000-0000EEB50000}"/>
    <cellStyle name="Total 2 2 5 2 7 3" xfId="46580" xr:uid="{00000000-0005-0000-0000-0000EFB50000}"/>
    <cellStyle name="Total 2 2 5 2 7 4" xfId="46581" xr:uid="{00000000-0005-0000-0000-0000F0B50000}"/>
    <cellStyle name="Total 2 2 5 2 7 5" xfId="46582" xr:uid="{00000000-0005-0000-0000-0000F1B50000}"/>
    <cellStyle name="Total 2 2 5 2 8" xfId="46583" xr:uid="{00000000-0005-0000-0000-0000F2B50000}"/>
    <cellStyle name="Total 2 2 5 2 8 2" xfId="46584" xr:uid="{00000000-0005-0000-0000-0000F3B50000}"/>
    <cellStyle name="Total 2 2 5 2 8 3" xfId="46585" xr:uid="{00000000-0005-0000-0000-0000F4B50000}"/>
    <cellStyle name="Total 2 2 5 2 8 4" xfId="46586" xr:uid="{00000000-0005-0000-0000-0000F5B50000}"/>
    <cellStyle name="Total 2 2 5 2 8 5" xfId="46587" xr:uid="{00000000-0005-0000-0000-0000F6B50000}"/>
    <cellStyle name="Total 2 2 5 2 9" xfId="46588" xr:uid="{00000000-0005-0000-0000-0000F7B50000}"/>
    <cellStyle name="Total 2 2 5 2 9 2" xfId="46589" xr:uid="{00000000-0005-0000-0000-0000F8B50000}"/>
    <cellStyle name="Total 2 2 5 2 9 3" xfId="46590" xr:uid="{00000000-0005-0000-0000-0000F9B50000}"/>
    <cellStyle name="Total 2 2 5 2 9 4" xfId="46591" xr:uid="{00000000-0005-0000-0000-0000FAB50000}"/>
    <cellStyle name="Total 2 2 5 2 9 5" xfId="46592" xr:uid="{00000000-0005-0000-0000-0000FBB50000}"/>
    <cellStyle name="Total 2 2 5 3" xfId="46593" xr:uid="{00000000-0005-0000-0000-0000FCB50000}"/>
    <cellStyle name="Total 2 2 5 3 10" xfId="46594" xr:uid="{00000000-0005-0000-0000-0000FDB50000}"/>
    <cellStyle name="Total 2 2 5 3 2" xfId="46595" xr:uid="{00000000-0005-0000-0000-0000FEB50000}"/>
    <cellStyle name="Total 2 2 5 3 2 2" xfId="46596" xr:uid="{00000000-0005-0000-0000-0000FFB50000}"/>
    <cellStyle name="Total 2 2 5 3 2 2 2" xfId="46597" xr:uid="{00000000-0005-0000-0000-000000B60000}"/>
    <cellStyle name="Total 2 2 5 3 2 2 3" xfId="46598" xr:uid="{00000000-0005-0000-0000-000001B60000}"/>
    <cellStyle name="Total 2 2 5 3 2 2 4" xfId="46599" xr:uid="{00000000-0005-0000-0000-000002B60000}"/>
    <cellStyle name="Total 2 2 5 3 2 2 5" xfId="46600" xr:uid="{00000000-0005-0000-0000-000003B60000}"/>
    <cellStyle name="Total 2 2 5 3 2 2 6" xfId="46601" xr:uid="{00000000-0005-0000-0000-000004B60000}"/>
    <cellStyle name="Total 2 2 5 3 2 2 7" xfId="46602" xr:uid="{00000000-0005-0000-0000-000005B60000}"/>
    <cellStyle name="Total 2 2 5 3 2 3" xfId="46603" xr:uid="{00000000-0005-0000-0000-000006B60000}"/>
    <cellStyle name="Total 2 2 5 3 2 4" xfId="46604" xr:uid="{00000000-0005-0000-0000-000007B60000}"/>
    <cellStyle name="Total 2 2 5 3 3" xfId="46605" xr:uid="{00000000-0005-0000-0000-000008B60000}"/>
    <cellStyle name="Total 2 2 5 3 3 2" xfId="46606" xr:uid="{00000000-0005-0000-0000-000009B60000}"/>
    <cellStyle name="Total 2 2 5 3 3 2 2" xfId="46607" xr:uid="{00000000-0005-0000-0000-00000AB60000}"/>
    <cellStyle name="Total 2 2 5 3 3 2 3" xfId="46608" xr:uid="{00000000-0005-0000-0000-00000BB60000}"/>
    <cellStyle name="Total 2 2 5 3 3 2 4" xfId="46609" xr:uid="{00000000-0005-0000-0000-00000CB60000}"/>
    <cellStyle name="Total 2 2 5 3 3 2 5" xfId="46610" xr:uid="{00000000-0005-0000-0000-00000DB60000}"/>
    <cellStyle name="Total 2 2 5 3 3 2 6" xfId="46611" xr:uid="{00000000-0005-0000-0000-00000EB60000}"/>
    <cellStyle name="Total 2 2 5 3 3 2 7" xfId="46612" xr:uid="{00000000-0005-0000-0000-00000FB60000}"/>
    <cellStyle name="Total 2 2 5 3 3 3" xfId="46613" xr:uid="{00000000-0005-0000-0000-000010B60000}"/>
    <cellStyle name="Total 2 2 5 3 3 4" xfId="46614" xr:uid="{00000000-0005-0000-0000-000011B60000}"/>
    <cellStyle name="Total 2 2 5 3 4" xfId="46615" xr:uid="{00000000-0005-0000-0000-000012B60000}"/>
    <cellStyle name="Total 2 2 5 3 4 2" xfId="46616" xr:uid="{00000000-0005-0000-0000-000013B60000}"/>
    <cellStyle name="Total 2 2 5 3 4 2 2" xfId="46617" xr:uid="{00000000-0005-0000-0000-000014B60000}"/>
    <cellStyle name="Total 2 2 5 3 4 2 3" xfId="46618" xr:uid="{00000000-0005-0000-0000-000015B60000}"/>
    <cellStyle name="Total 2 2 5 3 4 2 4" xfId="46619" xr:uid="{00000000-0005-0000-0000-000016B60000}"/>
    <cellStyle name="Total 2 2 5 3 4 2 5" xfId="46620" xr:uid="{00000000-0005-0000-0000-000017B60000}"/>
    <cellStyle name="Total 2 2 5 3 4 2 6" xfId="46621" xr:uid="{00000000-0005-0000-0000-000018B60000}"/>
    <cellStyle name="Total 2 2 5 3 4 2 7" xfId="46622" xr:uid="{00000000-0005-0000-0000-000019B60000}"/>
    <cellStyle name="Total 2 2 5 3 4 3" xfId="46623" xr:uid="{00000000-0005-0000-0000-00001AB60000}"/>
    <cellStyle name="Total 2 2 5 3 4 4" xfId="46624" xr:uid="{00000000-0005-0000-0000-00001BB60000}"/>
    <cellStyle name="Total 2 2 5 3 5" xfId="46625" xr:uid="{00000000-0005-0000-0000-00001CB60000}"/>
    <cellStyle name="Total 2 2 5 3 5 2" xfId="46626" xr:uid="{00000000-0005-0000-0000-00001DB60000}"/>
    <cellStyle name="Total 2 2 5 3 5 3" xfId="46627" xr:uid="{00000000-0005-0000-0000-00001EB60000}"/>
    <cellStyle name="Total 2 2 5 3 5 4" xfId="46628" xr:uid="{00000000-0005-0000-0000-00001FB60000}"/>
    <cellStyle name="Total 2 2 5 3 5 5" xfId="46629" xr:uid="{00000000-0005-0000-0000-000020B60000}"/>
    <cellStyle name="Total 2 2 5 3 5 6" xfId="46630" xr:uid="{00000000-0005-0000-0000-000021B60000}"/>
    <cellStyle name="Total 2 2 5 3 5 7" xfId="46631" xr:uid="{00000000-0005-0000-0000-000022B60000}"/>
    <cellStyle name="Total 2 2 5 3 5 8" xfId="46632" xr:uid="{00000000-0005-0000-0000-000023B60000}"/>
    <cellStyle name="Total 2 2 5 3 6" xfId="46633" xr:uid="{00000000-0005-0000-0000-000024B60000}"/>
    <cellStyle name="Total 2 2 5 3 6 2" xfId="46634" xr:uid="{00000000-0005-0000-0000-000025B60000}"/>
    <cellStyle name="Total 2 2 5 3 6 3" xfId="46635" xr:uid="{00000000-0005-0000-0000-000026B60000}"/>
    <cellStyle name="Total 2 2 5 3 6 4" xfId="46636" xr:uid="{00000000-0005-0000-0000-000027B60000}"/>
    <cellStyle name="Total 2 2 5 3 6 5" xfId="46637" xr:uid="{00000000-0005-0000-0000-000028B60000}"/>
    <cellStyle name="Total 2 2 5 3 6 6" xfId="46638" xr:uid="{00000000-0005-0000-0000-000029B60000}"/>
    <cellStyle name="Total 2 2 5 3 6 7" xfId="46639" xr:uid="{00000000-0005-0000-0000-00002AB60000}"/>
    <cellStyle name="Total 2 2 5 3 7" xfId="46640" xr:uid="{00000000-0005-0000-0000-00002BB60000}"/>
    <cellStyle name="Total 2 2 5 3 8" xfId="46641" xr:uid="{00000000-0005-0000-0000-00002CB60000}"/>
    <cellStyle name="Total 2 2 5 3 9" xfId="46642" xr:uid="{00000000-0005-0000-0000-00002DB60000}"/>
    <cellStyle name="Total 2 2 5 4" xfId="46643" xr:uid="{00000000-0005-0000-0000-00002EB60000}"/>
    <cellStyle name="Total 2 2 5 4 2" xfId="46644" xr:uid="{00000000-0005-0000-0000-00002FB60000}"/>
    <cellStyle name="Total 2 2 5 4 2 2" xfId="46645" xr:uid="{00000000-0005-0000-0000-000030B60000}"/>
    <cellStyle name="Total 2 2 5 4 2 3" xfId="46646" xr:uid="{00000000-0005-0000-0000-000031B60000}"/>
    <cellStyle name="Total 2 2 5 4 2 4" xfId="46647" xr:uid="{00000000-0005-0000-0000-000032B60000}"/>
    <cellStyle name="Total 2 2 5 4 2 5" xfId="46648" xr:uid="{00000000-0005-0000-0000-000033B60000}"/>
    <cellStyle name="Total 2 2 5 4 2 6" xfId="46649" xr:uid="{00000000-0005-0000-0000-000034B60000}"/>
    <cellStyle name="Total 2 2 5 4 2 7" xfId="46650" xr:uid="{00000000-0005-0000-0000-000035B60000}"/>
    <cellStyle name="Total 2 2 5 4 3" xfId="46651" xr:uid="{00000000-0005-0000-0000-000036B60000}"/>
    <cellStyle name="Total 2 2 5 4 4" xfId="46652" xr:uid="{00000000-0005-0000-0000-000037B60000}"/>
    <cellStyle name="Total 2 2 5 4 5" xfId="46653" xr:uid="{00000000-0005-0000-0000-000038B60000}"/>
    <cellStyle name="Total 2 2 5 5" xfId="46654" xr:uid="{00000000-0005-0000-0000-000039B60000}"/>
    <cellStyle name="Total 2 2 5 5 2" xfId="46655" xr:uid="{00000000-0005-0000-0000-00003AB60000}"/>
    <cellStyle name="Total 2 2 5 5 2 2" xfId="46656" xr:uid="{00000000-0005-0000-0000-00003BB60000}"/>
    <cellStyle name="Total 2 2 5 5 2 3" xfId="46657" xr:uid="{00000000-0005-0000-0000-00003CB60000}"/>
    <cellStyle name="Total 2 2 5 5 2 4" xfId="46658" xr:uid="{00000000-0005-0000-0000-00003DB60000}"/>
    <cellStyle name="Total 2 2 5 5 2 5" xfId="46659" xr:uid="{00000000-0005-0000-0000-00003EB60000}"/>
    <cellStyle name="Total 2 2 5 5 2 6" xfId="46660" xr:uid="{00000000-0005-0000-0000-00003FB60000}"/>
    <cellStyle name="Total 2 2 5 5 2 7" xfId="46661" xr:uid="{00000000-0005-0000-0000-000040B60000}"/>
    <cellStyle name="Total 2 2 5 5 3" xfId="46662" xr:uid="{00000000-0005-0000-0000-000041B60000}"/>
    <cellStyle name="Total 2 2 5 5 4" xfId="46663" xr:uid="{00000000-0005-0000-0000-000042B60000}"/>
    <cellStyle name="Total 2 2 5 5 5" xfId="46664" xr:uid="{00000000-0005-0000-0000-000043B60000}"/>
    <cellStyle name="Total 2 2 5 6" xfId="46665" xr:uid="{00000000-0005-0000-0000-000044B60000}"/>
    <cellStyle name="Total 2 2 5 6 2" xfId="46666" xr:uid="{00000000-0005-0000-0000-000045B60000}"/>
    <cellStyle name="Total 2 2 5 6 2 2" xfId="46667" xr:uid="{00000000-0005-0000-0000-000046B60000}"/>
    <cellStyle name="Total 2 2 5 6 2 3" xfId="46668" xr:uid="{00000000-0005-0000-0000-000047B60000}"/>
    <cellStyle name="Total 2 2 5 6 2 4" xfId="46669" xr:uid="{00000000-0005-0000-0000-000048B60000}"/>
    <cellStyle name="Total 2 2 5 6 2 5" xfId="46670" xr:uid="{00000000-0005-0000-0000-000049B60000}"/>
    <cellStyle name="Total 2 2 5 6 2 6" xfId="46671" xr:uid="{00000000-0005-0000-0000-00004AB60000}"/>
    <cellStyle name="Total 2 2 5 6 2 7" xfId="46672" xr:uid="{00000000-0005-0000-0000-00004BB60000}"/>
    <cellStyle name="Total 2 2 5 6 3" xfId="46673" xr:uid="{00000000-0005-0000-0000-00004CB60000}"/>
    <cellStyle name="Total 2 2 5 6 4" xfId="46674" xr:uid="{00000000-0005-0000-0000-00004DB60000}"/>
    <cellStyle name="Total 2 2 5 6 5" xfId="46675" xr:uid="{00000000-0005-0000-0000-00004EB60000}"/>
    <cellStyle name="Total 2 2 5 7" xfId="46676" xr:uid="{00000000-0005-0000-0000-00004FB60000}"/>
    <cellStyle name="Total 2 2 5 7 2" xfId="46677" xr:uid="{00000000-0005-0000-0000-000050B60000}"/>
    <cellStyle name="Total 2 2 5 7 2 2" xfId="46678" xr:uid="{00000000-0005-0000-0000-000051B60000}"/>
    <cellStyle name="Total 2 2 5 7 2 3" xfId="46679" xr:uid="{00000000-0005-0000-0000-000052B60000}"/>
    <cellStyle name="Total 2 2 5 7 2 4" xfId="46680" xr:uid="{00000000-0005-0000-0000-000053B60000}"/>
    <cellStyle name="Total 2 2 5 7 2 5" xfId="46681" xr:uid="{00000000-0005-0000-0000-000054B60000}"/>
    <cellStyle name="Total 2 2 5 7 2 6" xfId="46682" xr:uid="{00000000-0005-0000-0000-000055B60000}"/>
    <cellStyle name="Total 2 2 5 7 2 7" xfId="46683" xr:uid="{00000000-0005-0000-0000-000056B60000}"/>
    <cellStyle name="Total 2 2 5 7 3" xfId="46684" xr:uid="{00000000-0005-0000-0000-000057B60000}"/>
    <cellStyle name="Total 2 2 5 7 4" xfId="46685" xr:uid="{00000000-0005-0000-0000-000058B60000}"/>
    <cellStyle name="Total 2 2 5 7 5" xfId="46686" xr:uid="{00000000-0005-0000-0000-000059B60000}"/>
    <cellStyle name="Total 2 2 5 8" xfId="46687" xr:uid="{00000000-0005-0000-0000-00005AB60000}"/>
    <cellStyle name="Total 2 2 5 8 2" xfId="46688" xr:uid="{00000000-0005-0000-0000-00005BB60000}"/>
    <cellStyle name="Total 2 2 5 8 3" xfId="46689" xr:uid="{00000000-0005-0000-0000-00005CB60000}"/>
    <cellStyle name="Total 2 2 5 8 4" xfId="46690" xr:uid="{00000000-0005-0000-0000-00005DB60000}"/>
    <cellStyle name="Total 2 2 5 8 5" xfId="46691" xr:uid="{00000000-0005-0000-0000-00005EB60000}"/>
    <cellStyle name="Total 2 2 5 8 6" xfId="46692" xr:uid="{00000000-0005-0000-0000-00005FB60000}"/>
    <cellStyle name="Total 2 2 5 8 7" xfId="46693" xr:uid="{00000000-0005-0000-0000-000060B60000}"/>
    <cellStyle name="Total 2 2 5 8 8" xfId="46694" xr:uid="{00000000-0005-0000-0000-000061B60000}"/>
    <cellStyle name="Total 2 2 5 9" xfId="46695" xr:uid="{00000000-0005-0000-0000-000062B60000}"/>
    <cellStyle name="Total 2 2 5 9 2" xfId="46696" xr:uid="{00000000-0005-0000-0000-000063B60000}"/>
    <cellStyle name="Total 2 2 5 9 3" xfId="46697" xr:uid="{00000000-0005-0000-0000-000064B60000}"/>
    <cellStyle name="Total 2 2 5 9 4" xfId="46698" xr:uid="{00000000-0005-0000-0000-000065B60000}"/>
    <cellStyle name="Total 2 2 5 9 5" xfId="46699" xr:uid="{00000000-0005-0000-0000-000066B60000}"/>
    <cellStyle name="Total 2 2 5 9 6" xfId="46700" xr:uid="{00000000-0005-0000-0000-000067B60000}"/>
    <cellStyle name="Total 2 2 5 9 7" xfId="46701" xr:uid="{00000000-0005-0000-0000-000068B60000}"/>
    <cellStyle name="Total 2 2 6" xfId="46702" xr:uid="{00000000-0005-0000-0000-000069B60000}"/>
    <cellStyle name="Total 2 2 6 10" xfId="46703" xr:uid="{00000000-0005-0000-0000-00006AB60000}"/>
    <cellStyle name="Total 2 2 6 10 2" xfId="46704" xr:uid="{00000000-0005-0000-0000-00006BB60000}"/>
    <cellStyle name="Total 2 2 6 10 3" xfId="46705" xr:uid="{00000000-0005-0000-0000-00006CB60000}"/>
    <cellStyle name="Total 2 2 6 10 4" xfId="46706" xr:uid="{00000000-0005-0000-0000-00006DB60000}"/>
    <cellStyle name="Total 2 2 6 10 5" xfId="46707" xr:uid="{00000000-0005-0000-0000-00006EB60000}"/>
    <cellStyle name="Total 2 2 6 11" xfId="46708" xr:uid="{00000000-0005-0000-0000-00006FB60000}"/>
    <cellStyle name="Total 2 2 6 11 2" xfId="46709" xr:uid="{00000000-0005-0000-0000-000070B60000}"/>
    <cellStyle name="Total 2 2 6 11 3" xfId="46710" xr:uid="{00000000-0005-0000-0000-000071B60000}"/>
    <cellStyle name="Total 2 2 6 11 4" xfId="46711" xr:uid="{00000000-0005-0000-0000-000072B60000}"/>
    <cellStyle name="Total 2 2 6 11 5" xfId="46712" xr:uid="{00000000-0005-0000-0000-000073B60000}"/>
    <cellStyle name="Total 2 2 6 12" xfId="46713" xr:uid="{00000000-0005-0000-0000-000074B60000}"/>
    <cellStyle name="Total 2 2 6 12 2" xfId="46714" xr:uid="{00000000-0005-0000-0000-000075B60000}"/>
    <cellStyle name="Total 2 2 6 12 3" xfId="46715" xr:uid="{00000000-0005-0000-0000-000076B60000}"/>
    <cellStyle name="Total 2 2 6 12 4" xfId="46716" xr:uid="{00000000-0005-0000-0000-000077B60000}"/>
    <cellStyle name="Total 2 2 6 12 5" xfId="46717" xr:uid="{00000000-0005-0000-0000-000078B60000}"/>
    <cellStyle name="Total 2 2 6 13" xfId="46718" xr:uid="{00000000-0005-0000-0000-000079B60000}"/>
    <cellStyle name="Total 2 2 6 13 2" xfId="46719" xr:uid="{00000000-0005-0000-0000-00007AB60000}"/>
    <cellStyle name="Total 2 2 6 13 3" xfId="46720" xr:uid="{00000000-0005-0000-0000-00007BB60000}"/>
    <cellStyle name="Total 2 2 6 13 4" xfId="46721" xr:uid="{00000000-0005-0000-0000-00007CB60000}"/>
    <cellStyle name="Total 2 2 6 13 5" xfId="46722" xr:uid="{00000000-0005-0000-0000-00007DB60000}"/>
    <cellStyle name="Total 2 2 6 14" xfId="46723" xr:uid="{00000000-0005-0000-0000-00007EB60000}"/>
    <cellStyle name="Total 2 2 6 14 2" xfId="46724" xr:uid="{00000000-0005-0000-0000-00007FB60000}"/>
    <cellStyle name="Total 2 2 6 14 3" xfId="46725" xr:uid="{00000000-0005-0000-0000-000080B60000}"/>
    <cellStyle name="Total 2 2 6 14 4" xfId="46726" xr:uid="{00000000-0005-0000-0000-000081B60000}"/>
    <cellStyle name="Total 2 2 6 14 5" xfId="46727" xr:uid="{00000000-0005-0000-0000-000082B60000}"/>
    <cellStyle name="Total 2 2 6 15" xfId="46728" xr:uid="{00000000-0005-0000-0000-000083B60000}"/>
    <cellStyle name="Total 2 2 6 15 2" xfId="46729" xr:uid="{00000000-0005-0000-0000-000084B60000}"/>
    <cellStyle name="Total 2 2 6 15 3" xfId="46730" xr:uid="{00000000-0005-0000-0000-000085B60000}"/>
    <cellStyle name="Total 2 2 6 15 4" xfId="46731" xr:uid="{00000000-0005-0000-0000-000086B60000}"/>
    <cellStyle name="Total 2 2 6 15 5" xfId="46732" xr:uid="{00000000-0005-0000-0000-000087B60000}"/>
    <cellStyle name="Total 2 2 6 16" xfId="46733" xr:uid="{00000000-0005-0000-0000-000088B60000}"/>
    <cellStyle name="Total 2 2 6 16 2" xfId="46734" xr:uid="{00000000-0005-0000-0000-000089B60000}"/>
    <cellStyle name="Total 2 2 6 16 3" xfId="46735" xr:uid="{00000000-0005-0000-0000-00008AB60000}"/>
    <cellStyle name="Total 2 2 6 16 4" xfId="46736" xr:uid="{00000000-0005-0000-0000-00008BB60000}"/>
    <cellStyle name="Total 2 2 6 16 5" xfId="46737" xr:uid="{00000000-0005-0000-0000-00008CB60000}"/>
    <cellStyle name="Total 2 2 6 17" xfId="46738" xr:uid="{00000000-0005-0000-0000-00008DB60000}"/>
    <cellStyle name="Total 2 2 6 17 2" xfId="46739" xr:uid="{00000000-0005-0000-0000-00008EB60000}"/>
    <cellStyle name="Total 2 2 6 17 3" xfId="46740" xr:uid="{00000000-0005-0000-0000-00008FB60000}"/>
    <cellStyle name="Total 2 2 6 17 4" xfId="46741" xr:uid="{00000000-0005-0000-0000-000090B60000}"/>
    <cellStyle name="Total 2 2 6 17 5" xfId="46742" xr:uid="{00000000-0005-0000-0000-000091B60000}"/>
    <cellStyle name="Total 2 2 6 18" xfId="46743" xr:uid="{00000000-0005-0000-0000-000092B60000}"/>
    <cellStyle name="Total 2 2 6 18 2" xfId="46744" xr:uid="{00000000-0005-0000-0000-000093B60000}"/>
    <cellStyle name="Total 2 2 6 18 3" xfId="46745" xr:uid="{00000000-0005-0000-0000-000094B60000}"/>
    <cellStyle name="Total 2 2 6 18 4" xfId="46746" xr:uid="{00000000-0005-0000-0000-000095B60000}"/>
    <cellStyle name="Total 2 2 6 18 5" xfId="46747" xr:uid="{00000000-0005-0000-0000-000096B60000}"/>
    <cellStyle name="Total 2 2 6 19" xfId="46748" xr:uid="{00000000-0005-0000-0000-000097B60000}"/>
    <cellStyle name="Total 2 2 6 2" xfId="46749" xr:uid="{00000000-0005-0000-0000-000098B60000}"/>
    <cellStyle name="Total 2 2 6 2 2" xfId="46750" xr:uid="{00000000-0005-0000-0000-000099B60000}"/>
    <cellStyle name="Total 2 2 6 2 2 2" xfId="46751" xr:uid="{00000000-0005-0000-0000-00009AB60000}"/>
    <cellStyle name="Total 2 2 6 2 2 3" xfId="46752" xr:uid="{00000000-0005-0000-0000-00009BB60000}"/>
    <cellStyle name="Total 2 2 6 2 2 4" xfId="46753" xr:uid="{00000000-0005-0000-0000-00009CB60000}"/>
    <cellStyle name="Total 2 2 6 2 2 5" xfId="46754" xr:uid="{00000000-0005-0000-0000-00009DB60000}"/>
    <cellStyle name="Total 2 2 6 2 2 6" xfId="46755" xr:uid="{00000000-0005-0000-0000-00009EB60000}"/>
    <cellStyle name="Total 2 2 6 2 2 7" xfId="46756" xr:uid="{00000000-0005-0000-0000-00009FB60000}"/>
    <cellStyle name="Total 2 2 6 2 3" xfId="46757" xr:uid="{00000000-0005-0000-0000-0000A0B60000}"/>
    <cellStyle name="Total 2 2 6 2 4" xfId="46758" xr:uid="{00000000-0005-0000-0000-0000A1B60000}"/>
    <cellStyle name="Total 2 2 6 2 5" xfId="46759" xr:uid="{00000000-0005-0000-0000-0000A2B60000}"/>
    <cellStyle name="Total 2 2 6 3" xfId="46760" xr:uid="{00000000-0005-0000-0000-0000A3B60000}"/>
    <cellStyle name="Total 2 2 6 3 2" xfId="46761" xr:uid="{00000000-0005-0000-0000-0000A4B60000}"/>
    <cellStyle name="Total 2 2 6 3 2 2" xfId="46762" xr:uid="{00000000-0005-0000-0000-0000A5B60000}"/>
    <cellStyle name="Total 2 2 6 3 2 3" xfId="46763" xr:uid="{00000000-0005-0000-0000-0000A6B60000}"/>
    <cellStyle name="Total 2 2 6 3 2 4" xfId="46764" xr:uid="{00000000-0005-0000-0000-0000A7B60000}"/>
    <cellStyle name="Total 2 2 6 3 2 5" xfId="46765" xr:uid="{00000000-0005-0000-0000-0000A8B60000}"/>
    <cellStyle name="Total 2 2 6 3 2 6" xfId="46766" xr:uid="{00000000-0005-0000-0000-0000A9B60000}"/>
    <cellStyle name="Total 2 2 6 3 2 7" xfId="46767" xr:uid="{00000000-0005-0000-0000-0000AAB60000}"/>
    <cellStyle name="Total 2 2 6 3 3" xfId="46768" xr:uid="{00000000-0005-0000-0000-0000ABB60000}"/>
    <cellStyle name="Total 2 2 6 3 4" xfId="46769" xr:uid="{00000000-0005-0000-0000-0000ACB60000}"/>
    <cellStyle name="Total 2 2 6 3 5" xfId="46770" xr:uid="{00000000-0005-0000-0000-0000ADB60000}"/>
    <cellStyle name="Total 2 2 6 4" xfId="46771" xr:uid="{00000000-0005-0000-0000-0000AEB60000}"/>
    <cellStyle name="Total 2 2 6 4 2" xfId="46772" xr:uid="{00000000-0005-0000-0000-0000AFB60000}"/>
    <cellStyle name="Total 2 2 6 4 2 2" xfId="46773" xr:uid="{00000000-0005-0000-0000-0000B0B60000}"/>
    <cellStyle name="Total 2 2 6 4 2 3" xfId="46774" xr:uid="{00000000-0005-0000-0000-0000B1B60000}"/>
    <cellStyle name="Total 2 2 6 4 2 4" xfId="46775" xr:uid="{00000000-0005-0000-0000-0000B2B60000}"/>
    <cellStyle name="Total 2 2 6 4 2 5" xfId="46776" xr:uid="{00000000-0005-0000-0000-0000B3B60000}"/>
    <cellStyle name="Total 2 2 6 4 2 6" xfId="46777" xr:uid="{00000000-0005-0000-0000-0000B4B60000}"/>
    <cellStyle name="Total 2 2 6 4 2 7" xfId="46778" xr:uid="{00000000-0005-0000-0000-0000B5B60000}"/>
    <cellStyle name="Total 2 2 6 4 3" xfId="46779" xr:uid="{00000000-0005-0000-0000-0000B6B60000}"/>
    <cellStyle name="Total 2 2 6 4 4" xfId="46780" xr:uid="{00000000-0005-0000-0000-0000B7B60000}"/>
    <cellStyle name="Total 2 2 6 4 5" xfId="46781" xr:uid="{00000000-0005-0000-0000-0000B8B60000}"/>
    <cellStyle name="Total 2 2 6 5" xfId="46782" xr:uid="{00000000-0005-0000-0000-0000B9B60000}"/>
    <cellStyle name="Total 2 2 6 5 2" xfId="46783" xr:uid="{00000000-0005-0000-0000-0000BAB60000}"/>
    <cellStyle name="Total 2 2 6 5 3" xfId="46784" xr:uid="{00000000-0005-0000-0000-0000BBB60000}"/>
    <cellStyle name="Total 2 2 6 5 4" xfId="46785" xr:uid="{00000000-0005-0000-0000-0000BCB60000}"/>
    <cellStyle name="Total 2 2 6 5 5" xfId="46786" xr:uid="{00000000-0005-0000-0000-0000BDB60000}"/>
    <cellStyle name="Total 2 2 6 5 6" xfId="46787" xr:uid="{00000000-0005-0000-0000-0000BEB60000}"/>
    <cellStyle name="Total 2 2 6 5 7" xfId="46788" xr:uid="{00000000-0005-0000-0000-0000BFB60000}"/>
    <cellStyle name="Total 2 2 6 5 8" xfId="46789" xr:uid="{00000000-0005-0000-0000-0000C0B60000}"/>
    <cellStyle name="Total 2 2 6 6" xfId="46790" xr:uid="{00000000-0005-0000-0000-0000C1B60000}"/>
    <cellStyle name="Total 2 2 6 6 2" xfId="46791" xr:uid="{00000000-0005-0000-0000-0000C2B60000}"/>
    <cellStyle name="Total 2 2 6 6 3" xfId="46792" xr:uid="{00000000-0005-0000-0000-0000C3B60000}"/>
    <cellStyle name="Total 2 2 6 6 4" xfId="46793" xr:uid="{00000000-0005-0000-0000-0000C4B60000}"/>
    <cellStyle name="Total 2 2 6 6 5" xfId="46794" xr:uid="{00000000-0005-0000-0000-0000C5B60000}"/>
    <cellStyle name="Total 2 2 6 6 6" xfId="46795" xr:uid="{00000000-0005-0000-0000-0000C6B60000}"/>
    <cellStyle name="Total 2 2 6 6 7" xfId="46796" xr:uid="{00000000-0005-0000-0000-0000C7B60000}"/>
    <cellStyle name="Total 2 2 6 7" xfId="46797" xr:uid="{00000000-0005-0000-0000-0000C8B60000}"/>
    <cellStyle name="Total 2 2 6 7 2" xfId="46798" xr:uid="{00000000-0005-0000-0000-0000C9B60000}"/>
    <cellStyle name="Total 2 2 6 7 3" xfId="46799" xr:uid="{00000000-0005-0000-0000-0000CAB60000}"/>
    <cellStyle name="Total 2 2 6 7 4" xfId="46800" xr:uid="{00000000-0005-0000-0000-0000CBB60000}"/>
    <cellStyle name="Total 2 2 6 7 5" xfId="46801" xr:uid="{00000000-0005-0000-0000-0000CCB60000}"/>
    <cellStyle name="Total 2 2 6 8" xfId="46802" xr:uid="{00000000-0005-0000-0000-0000CDB60000}"/>
    <cellStyle name="Total 2 2 6 8 2" xfId="46803" xr:uid="{00000000-0005-0000-0000-0000CEB60000}"/>
    <cellStyle name="Total 2 2 6 8 3" xfId="46804" xr:uid="{00000000-0005-0000-0000-0000CFB60000}"/>
    <cellStyle name="Total 2 2 6 8 4" xfId="46805" xr:uid="{00000000-0005-0000-0000-0000D0B60000}"/>
    <cellStyle name="Total 2 2 6 8 5" xfId="46806" xr:uid="{00000000-0005-0000-0000-0000D1B60000}"/>
    <cellStyle name="Total 2 2 6 9" xfId="46807" xr:uid="{00000000-0005-0000-0000-0000D2B60000}"/>
    <cellStyle name="Total 2 2 6 9 2" xfId="46808" xr:uid="{00000000-0005-0000-0000-0000D3B60000}"/>
    <cellStyle name="Total 2 2 6 9 3" xfId="46809" xr:uid="{00000000-0005-0000-0000-0000D4B60000}"/>
    <cellStyle name="Total 2 2 6 9 4" xfId="46810" xr:uid="{00000000-0005-0000-0000-0000D5B60000}"/>
    <cellStyle name="Total 2 2 6 9 5" xfId="46811" xr:uid="{00000000-0005-0000-0000-0000D6B60000}"/>
    <cellStyle name="Total 2 2 7" xfId="46812" xr:uid="{00000000-0005-0000-0000-0000D7B60000}"/>
    <cellStyle name="Total 2 2 7 10" xfId="46813" xr:uid="{00000000-0005-0000-0000-0000D8B60000}"/>
    <cellStyle name="Total 2 2 7 2" xfId="46814" xr:uid="{00000000-0005-0000-0000-0000D9B60000}"/>
    <cellStyle name="Total 2 2 7 2 2" xfId="46815" xr:uid="{00000000-0005-0000-0000-0000DAB60000}"/>
    <cellStyle name="Total 2 2 7 2 2 2" xfId="46816" xr:uid="{00000000-0005-0000-0000-0000DBB60000}"/>
    <cellStyle name="Total 2 2 7 2 2 3" xfId="46817" xr:uid="{00000000-0005-0000-0000-0000DCB60000}"/>
    <cellStyle name="Total 2 2 7 2 2 4" xfId="46818" xr:uid="{00000000-0005-0000-0000-0000DDB60000}"/>
    <cellStyle name="Total 2 2 7 2 2 5" xfId="46819" xr:uid="{00000000-0005-0000-0000-0000DEB60000}"/>
    <cellStyle name="Total 2 2 7 2 2 6" xfId="46820" xr:uid="{00000000-0005-0000-0000-0000DFB60000}"/>
    <cellStyle name="Total 2 2 7 2 2 7" xfId="46821" xr:uid="{00000000-0005-0000-0000-0000E0B60000}"/>
    <cellStyle name="Total 2 2 7 2 3" xfId="46822" xr:uid="{00000000-0005-0000-0000-0000E1B60000}"/>
    <cellStyle name="Total 2 2 7 2 4" xfId="46823" xr:uid="{00000000-0005-0000-0000-0000E2B60000}"/>
    <cellStyle name="Total 2 2 7 3" xfId="46824" xr:uid="{00000000-0005-0000-0000-0000E3B60000}"/>
    <cellStyle name="Total 2 2 7 3 2" xfId="46825" xr:uid="{00000000-0005-0000-0000-0000E4B60000}"/>
    <cellStyle name="Total 2 2 7 3 2 2" xfId="46826" xr:uid="{00000000-0005-0000-0000-0000E5B60000}"/>
    <cellStyle name="Total 2 2 7 3 2 3" xfId="46827" xr:uid="{00000000-0005-0000-0000-0000E6B60000}"/>
    <cellStyle name="Total 2 2 7 3 2 4" xfId="46828" xr:uid="{00000000-0005-0000-0000-0000E7B60000}"/>
    <cellStyle name="Total 2 2 7 3 2 5" xfId="46829" xr:uid="{00000000-0005-0000-0000-0000E8B60000}"/>
    <cellStyle name="Total 2 2 7 3 2 6" xfId="46830" xr:uid="{00000000-0005-0000-0000-0000E9B60000}"/>
    <cellStyle name="Total 2 2 7 3 2 7" xfId="46831" xr:uid="{00000000-0005-0000-0000-0000EAB60000}"/>
    <cellStyle name="Total 2 2 7 3 3" xfId="46832" xr:uid="{00000000-0005-0000-0000-0000EBB60000}"/>
    <cellStyle name="Total 2 2 7 3 4" xfId="46833" xr:uid="{00000000-0005-0000-0000-0000ECB60000}"/>
    <cellStyle name="Total 2 2 7 4" xfId="46834" xr:uid="{00000000-0005-0000-0000-0000EDB60000}"/>
    <cellStyle name="Total 2 2 7 4 2" xfId="46835" xr:uid="{00000000-0005-0000-0000-0000EEB60000}"/>
    <cellStyle name="Total 2 2 7 4 2 2" xfId="46836" xr:uid="{00000000-0005-0000-0000-0000EFB60000}"/>
    <cellStyle name="Total 2 2 7 4 2 3" xfId="46837" xr:uid="{00000000-0005-0000-0000-0000F0B60000}"/>
    <cellStyle name="Total 2 2 7 4 2 4" xfId="46838" xr:uid="{00000000-0005-0000-0000-0000F1B60000}"/>
    <cellStyle name="Total 2 2 7 4 2 5" xfId="46839" xr:uid="{00000000-0005-0000-0000-0000F2B60000}"/>
    <cellStyle name="Total 2 2 7 4 2 6" xfId="46840" xr:uid="{00000000-0005-0000-0000-0000F3B60000}"/>
    <cellStyle name="Total 2 2 7 4 2 7" xfId="46841" xr:uid="{00000000-0005-0000-0000-0000F4B60000}"/>
    <cellStyle name="Total 2 2 7 4 3" xfId="46842" xr:uid="{00000000-0005-0000-0000-0000F5B60000}"/>
    <cellStyle name="Total 2 2 7 4 4" xfId="46843" xr:uid="{00000000-0005-0000-0000-0000F6B60000}"/>
    <cellStyle name="Total 2 2 7 5" xfId="46844" xr:uid="{00000000-0005-0000-0000-0000F7B60000}"/>
    <cellStyle name="Total 2 2 7 5 2" xfId="46845" xr:uid="{00000000-0005-0000-0000-0000F8B60000}"/>
    <cellStyle name="Total 2 2 7 5 3" xfId="46846" xr:uid="{00000000-0005-0000-0000-0000F9B60000}"/>
    <cellStyle name="Total 2 2 7 5 4" xfId="46847" xr:uid="{00000000-0005-0000-0000-0000FAB60000}"/>
    <cellStyle name="Total 2 2 7 5 5" xfId="46848" xr:uid="{00000000-0005-0000-0000-0000FBB60000}"/>
    <cellStyle name="Total 2 2 7 5 6" xfId="46849" xr:uid="{00000000-0005-0000-0000-0000FCB60000}"/>
    <cellStyle name="Total 2 2 7 5 7" xfId="46850" xr:uid="{00000000-0005-0000-0000-0000FDB60000}"/>
    <cellStyle name="Total 2 2 7 5 8" xfId="46851" xr:uid="{00000000-0005-0000-0000-0000FEB60000}"/>
    <cellStyle name="Total 2 2 7 6" xfId="46852" xr:uid="{00000000-0005-0000-0000-0000FFB60000}"/>
    <cellStyle name="Total 2 2 7 6 2" xfId="46853" xr:uid="{00000000-0005-0000-0000-000000B70000}"/>
    <cellStyle name="Total 2 2 7 6 3" xfId="46854" xr:uid="{00000000-0005-0000-0000-000001B70000}"/>
    <cellStyle name="Total 2 2 7 6 4" xfId="46855" xr:uid="{00000000-0005-0000-0000-000002B70000}"/>
    <cellStyle name="Total 2 2 7 6 5" xfId="46856" xr:uid="{00000000-0005-0000-0000-000003B70000}"/>
    <cellStyle name="Total 2 2 7 6 6" xfId="46857" xr:uid="{00000000-0005-0000-0000-000004B70000}"/>
    <cellStyle name="Total 2 2 7 6 7" xfId="46858" xr:uid="{00000000-0005-0000-0000-000005B70000}"/>
    <cellStyle name="Total 2 2 7 7" xfId="46859" xr:uid="{00000000-0005-0000-0000-000006B70000}"/>
    <cellStyle name="Total 2 2 7 8" xfId="46860" xr:uid="{00000000-0005-0000-0000-000007B70000}"/>
    <cellStyle name="Total 2 2 7 9" xfId="46861" xr:uid="{00000000-0005-0000-0000-000008B70000}"/>
    <cellStyle name="Total 2 2 8" xfId="46862" xr:uid="{00000000-0005-0000-0000-000009B70000}"/>
    <cellStyle name="Total 2 2 8 2" xfId="46863" xr:uid="{00000000-0005-0000-0000-00000AB70000}"/>
    <cellStyle name="Total 2 2 8 2 2" xfId="46864" xr:uid="{00000000-0005-0000-0000-00000BB70000}"/>
    <cellStyle name="Total 2 2 8 2 3" xfId="46865" xr:uid="{00000000-0005-0000-0000-00000CB70000}"/>
    <cellStyle name="Total 2 2 8 2 4" xfId="46866" xr:uid="{00000000-0005-0000-0000-00000DB70000}"/>
    <cellStyle name="Total 2 2 8 2 5" xfId="46867" xr:uid="{00000000-0005-0000-0000-00000EB70000}"/>
    <cellStyle name="Total 2 2 8 2 6" xfId="46868" xr:uid="{00000000-0005-0000-0000-00000FB70000}"/>
    <cellStyle name="Total 2 2 8 2 7" xfId="46869" xr:uid="{00000000-0005-0000-0000-000010B70000}"/>
    <cellStyle name="Total 2 2 8 3" xfId="46870" xr:uid="{00000000-0005-0000-0000-000011B70000}"/>
    <cellStyle name="Total 2 2 8 4" xfId="46871" xr:uid="{00000000-0005-0000-0000-000012B70000}"/>
    <cellStyle name="Total 2 2 8 5" xfId="46872" xr:uid="{00000000-0005-0000-0000-000013B70000}"/>
    <cellStyle name="Total 2 2 9" xfId="46873" xr:uid="{00000000-0005-0000-0000-000014B70000}"/>
    <cellStyle name="Total 2 2 9 2" xfId="46874" xr:uid="{00000000-0005-0000-0000-000015B70000}"/>
    <cellStyle name="Total 2 2 9 2 2" xfId="46875" xr:uid="{00000000-0005-0000-0000-000016B70000}"/>
    <cellStyle name="Total 2 2 9 2 3" xfId="46876" xr:uid="{00000000-0005-0000-0000-000017B70000}"/>
    <cellStyle name="Total 2 2 9 2 4" xfId="46877" xr:uid="{00000000-0005-0000-0000-000018B70000}"/>
    <cellStyle name="Total 2 2 9 2 5" xfId="46878" xr:uid="{00000000-0005-0000-0000-000019B70000}"/>
    <cellStyle name="Total 2 2 9 2 6" xfId="46879" xr:uid="{00000000-0005-0000-0000-00001AB70000}"/>
    <cellStyle name="Total 2 2 9 2 7" xfId="46880" xr:uid="{00000000-0005-0000-0000-00001BB70000}"/>
    <cellStyle name="Total 2 2 9 3" xfId="46881" xr:uid="{00000000-0005-0000-0000-00001CB70000}"/>
    <cellStyle name="Total 2 2 9 4" xfId="46882" xr:uid="{00000000-0005-0000-0000-00001DB70000}"/>
    <cellStyle name="Total 2 2 9 5" xfId="46883" xr:uid="{00000000-0005-0000-0000-00001EB70000}"/>
    <cellStyle name="Total 2 20" xfId="46884" xr:uid="{00000000-0005-0000-0000-00001FB70000}"/>
    <cellStyle name="Total 2 20 2" xfId="46885" xr:uid="{00000000-0005-0000-0000-000020B70000}"/>
    <cellStyle name="Total 2 20 3" xfId="46886" xr:uid="{00000000-0005-0000-0000-000021B70000}"/>
    <cellStyle name="Total 2 20 4" xfId="46887" xr:uid="{00000000-0005-0000-0000-000022B70000}"/>
    <cellStyle name="Total 2 20 5" xfId="46888" xr:uid="{00000000-0005-0000-0000-000023B70000}"/>
    <cellStyle name="Total 2 21" xfId="46889" xr:uid="{00000000-0005-0000-0000-000024B70000}"/>
    <cellStyle name="Total 2 21 2" xfId="46890" xr:uid="{00000000-0005-0000-0000-000025B70000}"/>
    <cellStyle name="Total 2 21 3" xfId="46891" xr:uid="{00000000-0005-0000-0000-000026B70000}"/>
    <cellStyle name="Total 2 21 4" xfId="46892" xr:uid="{00000000-0005-0000-0000-000027B70000}"/>
    <cellStyle name="Total 2 21 5" xfId="46893" xr:uid="{00000000-0005-0000-0000-000028B70000}"/>
    <cellStyle name="Total 2 22" xfId="46894" xr:uid="{00000000-0005-0000-0000-000029B70000}"/>
    <cellStyle name="Total 2 22 2" xfId="46895" xr:uid="{00000000-0005-0000-0000-00002AB70000}"/>
    <cellStyle name="Total 2 22 3" xfId="46896" xr:uid="{00000000-0005-0000-0000-00002BB70000}"/>
    <cellStyle name="Total 2 22 4" xfId="46897" xr:uid="{00000000-0005-0000-0000-00002CB70000}"/>
    <cellStyle name="Total 2 22 5" xfId="46898" xr:uid="{00000000-0005-0000-0000-00002DB70000}"/>
    <cellStyle name="Total 2 23" xfId="46899" xr:uid="{00000000-0005-0000-0000-00002EB70000}"/>
    <cellStyle name="Total 2 23 2" xfId="46900" xr:uid="{00000000-0005-0000-0000-00002FB70000}"/>
    <cellStyle name="Total 2 23 3" xfId="46901" xr:uid="{00000000-0005-0000-0000-000030B70000}"/>
    <cellStyle name="Total 2 23 4" xfId="46902" xr:uid="{00000000-0005-0000-0000-000031B70000}"/>
    <cellStyle name="Total 2 23 5" xfId="46903" xr:uid="{00000000-0005-0000-0000-000032B70000}"/>
    <cellStyle name="Total 2 24" xfId="46904" xr:uid="{00000000-0005-0000-0000-000033B70000}"/>
    <cellStyle name="Total 2 24 2" xfId="46905" xr:uid="{00000000-0005-0000-0000-000034B70000}"/>
    <cellStyle name="Total 2 24 3" xfId="46906" xr:uid="{00000000-0005-0000-0000-000035B70000}"/>
    <cellStyle name="Total 2 24 4" xfId="46907" xr:uid="{00000000-0005-0000-0000-000036B70000}"/>
    <cellStyle name="Total 2 24 5" xfId="46908" xr:uid="{00000000-0005-0000-0000-000037B70000}"/>
    <cellStyle name="Total 2 25" xfId="46909" xr:uid="{00000000-0005-0000-0000-000038B70000}"/>
    <cellStyle name="Total 2 25 2" xfId="46910" xr:uid="{00000000-0005-0000-0000-000039B70000}"/>
    <cellStyle name="Total 2 25 3" xfId="46911" xr:uid="{00000000-0005-0000-0000-00003AB70000}"/>
    <cellStyle name="Total 2 25 4" xfId="46912" xr:uid="{00000000-0005-0000-0000-00003BB70000}"/>
    <cellStyle name="Total 2 25 5" xfId="46913" xr:uid="{00000000-0005-0000-0000-00003CB70000}"/>
    <cellStyle name="Total 2 26" xfId="46914" xr:uid="{00000000-0005-0000-0000-00003DB70000}"/>
    <cellStyle name="Total 2 3" xfId="836" xr:uid="{00000000-0005-0000-0000-00003EB70000}"/>
    <cellStyle name="Total 2 3 10" xfId="46915" xr:uid="{00000000-0005-0000-0000-00003FB70000}"/>
    <cellStyle name="Total 2 3 10 2" xfId="46916" xr:uid="{00000000-0005-0000-0000-000040B70000}"/>
    <cellStyle name="Total 2 3 10 2 2" xfId="46917" xr:uid="{00000000-0005-0000-0000-000041B70000}"/>
    <cellStyle name="Total 2 3 10 2 3" xfId="46918" xr:uid="{00000000-0005-0000-0000-000042B70000}"/>
    <cellStyle name="Total 2 3 10 2 4" xfId="46919" xr:uid="{00000000-0005-0000-0000-000043B70000}"/>
    <cellStyle name="Total 2 3 10 2 5" xfId="46920" xr:uid="{00000000-0005-0000-0000-000044B70000}"/>
    <cellStyle name="Total 2 3 10 2 6" xfId="46921" xr:uid="{00000000-0005-0000-0000-000045B70000}"/>
    <cellStyle name="Total 2 3 10 2 7" xfId="46922" xr:uid="{00000000-0005-0000-0000-000046B70000}"/>
    <cellStyle name="Total 2 3 10 3" xfId="46923" xr:uid="{00000000-0005-0000-0000-000047B70000}"/>
    <cellStyle name="Total 2 3 10 4" xfId="46924" xr:uid="{00000000-0005-0000-0000-000048B70000}"/>
    <cellStyle name="Total 2 3 10 5" xfId="46925" xr:uid="{00000000-0005-0000-0000-000049B70000}"/>
    <cellStyle name="Total 2 3 11" xfId="46926" xr:uid="{00000000-0005-0000-0000-00004AB70000}"/>
    <cellStyle name="Total 2 3 11 2" xfId="46927" xr:uid="{00000000-0005-0000-0000-00004BB70000}"/>
    <cellStyle name="Total 2 3 11 2 2" xfId="46928" xr:uid="{00000000-0005-0000-0000-00004CB70000}"/>
    <cellStyle name="Total 2 3 11 2 3" xfId="46929" xr:uid="{00000000-0005-0000-0000-00004DB70000}"/>
    <cellStyle name="Total 2 3 11 2 4" xfId="46930" xr:uid="{00000000-0005-0000-0000-00004EB70000}"/>
    <cellStyle name="Total 2 3 11 2 5" xfId="46931" xr:uid="{00000000-0005-0000-0000-00004FB70000}"/>
    <cellStyle name="Total 2 3 11 2 6" xfId="46932" xr:uid="{00000000-0005-0000-0000-000050B70000}"/>
    <cellStyle name="Total 2 3 11 2 7" xfId="46933" xr:uid="{00000000-0005-0000-0000-000051B70000}"/>
    <cellStyle name="Total 2 3 11 3" xfId="46934" xr:uid="{00000000-0005-0000-0000-000052B70000}"/>
    <cellStyle name="Total 2 3 11 4" xfId="46935" xr:uid="{00000000-0005-0000-0000-000053B70000}"/>
    <cellStyle name="Total 2 3 11 5" xfId="46936" xr:uid="{00000000-0005-0000-0000-000054B70000}"/>
    <cellStyle name="Total 2 3 12" xfId="46937" xr:uid="{00000000-0005-0000-0000-000055B70000}"/>
    <cellStyle name="Total 2 3 12 2" xfId="46938" xr:uid="{00000000-0005-0000-0000-000056B70000}"/>
    <cellStyle name="Total 2 3 12 3" xfId="46939" xr:uid="{00000000-0005-0000-0000-000057B70000}"/>
    <cellStyle name="Total 2 3 12 4" xfId="46940" xr:uid="{00000000-0005-0000-0000-000058B70000}"/>
    <cellStyle name="Total 2 3 12 5" xfId="46941" xr:uid="{00000000-0005-0000-0000-000059B70000}"/>
    <cellStyle name="Total 2 3 12 6" xfId="46942" xr:uid="{00000000-0005-0000-0000-00005AB70000}"/>
    <cellStyle name="Total 2 3 12 7" xfId="46943" xr:uid="{00000000-0005-0000-0000-00005BB70000}"/>
    <cellStyle name="Total 2 3 12 8" xfId="46944" xr:uid="{00000000-0005-0000-0000-00005CB70000}"/>
    <cellStyle name="Total 2 3 13" xfId="46945" xr:uid="{00000000-0005-0000-0000-00005DB70000}"/>
    <cellStyle name="Total 2 3 13 2" xfId="46946" xr:uid="{00000000-0005-0000-0000-00005EB70000}"/>
    <cellStyle name="Total 2 3 13 3" xfId="46947" xr:uid="{00000000-0005-0000-0000-00005FB70000}"/>
    <cellStyle name="Total 2 3 13 4" xfId="46948" xr:uid="{00000000-0005-0000-0000-000060B70000}"/>
    <cellStyle name="Total 2 3 13 5" xfId="46949" xr:uid="{00000000-0005-0000-0000-000061B70000}"/>
    <cellStyle name="Total 2 3 13 6" xfId="46950" xr:uid="{00000000-0005-0000-0000-000062B70000}"/>
    <cellStyle name="Total 2 3 13 7" xfId="46951" xr:uid="{00000000-0005-0000-0000-000063B70000}"/>
    <cellStyle name="Total 2 3 14" xfId="46952" xr:uid="{00000000-0005-0000-0000-000064B70000}"/>
    <cellStyle name="Total 2 3 14 2" xfId="46953" xr:uid="{00000000-0005-0000-0000-000065B70000}"/>
    <cellStyle name="Total 2 3 14 3" xfId="46954" xr:uid="{00000000-0005-0000-0000-000066B70000}"/>
    <cellStyle name="Total 2 3 14 4" xfId="46955" xr:uid="{00000000-0005-0000-0000-000067B70000}"/>
    <cellStyle name="Total 2 3 14 5" xfId="46956" xr:uid="{00000000-0005-0000-0000-000068B70000}"/>
    <cellStyle name="Total 2 3 15" xfId="46957" xr:uid="{00000000-0005-0000-0000-000069B70000}"/>
    <cellStyle name="Total 2 3 15 2" xfId="46958" xr:uid="{00000000-0005-0000-0000-00006AB70000}"/>
    <cellStyle name="Total 2 3 15 3" xfId="46959" xr:uid="{00000000-0005-0000-0000-00006BB70000}"/>
    <cellStyle name="Total 2 3 15 4" xfId="46960" xr:uid="{00000000-0005-0000-0000-00006CB70000}"/>
    <cellStyle name="Total 2 3 15 5" xfId="46961" xr:uid="{00000000-0005-0000-0000-00006DB70000}"/>
    <cellStyle name="Total 2 3 16" xfId="46962" xr:uid="{00000000-0005-0000-0000-00006EB70000}"/>
    <cellStyle name="Total 2 3 16 2" xfId="46963" xr:uid="{00000000-0005-0000-0000-00006FB70000}"/>
    <cellStyle name="Total 2 3 16 3" xfId="46964" xr:uid="{00000000-0005-0000-0000-000070B70000}"/>
    <cellStyle name="Total 2 3 16 4" xfId="46965" xr:uid="{00000000-0005-0000-0000-000071B70000}"/>
    <cellStyle name="Total 2 3 16 5" xfId="46966" xr:uid="{00000000-0005-0000-0000-000072B70000}"/>
    <cellStyle name="Total 2 3 17" xfId="46967" xr:uid="{00000000-0005-0000-0000-000073B70000}"/>
    <cellStyle name="Total 2 3 17 2" xfId="46968" xr:uid="{00000000-0005-0000-0000-000074B70000}"/>
    <cellStyle name="Total 2 3 17 3" xfId="46969" xr:uid="{00000000-0005-0000-0000-000075B70000}"/>
    <cellStyle name="Total 2 3 17 4" xfId="46970" xr:uid="{00000000-0005-0000-0000-000076B70000}"/>
    <cellStyle name="Total 2 3 17 5" xfId="46971" xr:uid="{00000000-0005-0000-0000-000077B70000}"/>
    <cellStyle name="Total 2 3 18" xfId="46972" xr:uid="{00000000-0005-0000-0000-000078B70000}"/>
    <cellStyle name="Total 2 3 18 2" xfId="46973" xr:uid="{00000000-0005-0000-0000-000079B70000}"/>
    <cellStyle name="Total 2 3 18 3" xfId="46974" xr:uid="{00000000-0005-0000-0000-00007AB70000}"/>
    <cellStyle name="Total 2 3 18 4" xfId="46975" xr:uid="{00000000-0005-0000-0000-00007BB70000}"/>
    <cellStyle name="Total 2 3 18 5" xfId="46976" xr:uid="{00000000-0005-0000-0000-00007CB70000}"/>
    <cellStyle name="Total 2 3 19" xfId="46977" xr:uid="{00000000-0005-0000-0000-00007DB70000}"/>
    <cellStyle name="Total 2 3 19 2" xfId="46978" xr:uid="{00000000-0005-0000-0000-00007EB70000}"/>
    <cellStyle name="Total 2 3 19 3" xfId="46979" xr:uid="{00000000-0005-0000-0000-00007FB70000}"/>
    <cellStyle name="Total 2 3 19 4" xfId="46980" xr:uid="{00000000-0005-0000-0000-000080B70000}"/>
    <cellStyle name="Total 2 3 19 5" xfId="46981" xr:uid="{00000000-0005-0000-0000-000081B70000}"/>
    <cellStyle name="Total 2 3 2" xfId="46982" xr:uid="{00000000-0005-0000-0000-000082B70000}"/>
    <cellStyle name="Total 2 3 2 10" xfId="46983" xr:uid="{00000000-0005-0000-0000-000083B70000}"/>
    <cellStyle name="Total 2 3 2 10 2" xfId="46984" xr:uid="{00000000-0005-0000-0000-000084B70000}"/>
    <cellStyle name="Total 2 3 2 10 3" xfId="46985" xr:uid="{00000000-0005-0000-0000-000085B70000}"/>
    <cellStyle name="Total 2 3 2 10 4" xfId="46986" xr:uid="{00000000-0005-0000-0000-000086B70000}"/>
    <cellStyle name="Total 2 3 2 10 5" xfId="46987" xr:uid="{00000000-0005-0000-0000-000087B70000}"/>
    <cellStyle name="Total 2 3 2 10 6" xfId="46988" xr:uid="{00000000-0005-0000-0000-000088B70000}"/>
    <cellStyle name="Total 2 3 2 10 7" xfId="46989" xr:uid="{00000000-0005-0000-0000-000089B70000}"/>
    <cellStyle name="Total 2 3 2 10 8" xfId="46990" xr:uid="{00000000-0005-0000-0000-00008AB70000}"/>
    <cellStyle name="Total 2 3 2 11" xfId="46991" xr:uid="{00000000-0005-0000-0000-00008BB70000}"/>
    <cellStyle name="Total 2 3 2 11 2" xfId="46992" xr:uid="{00000000-0005-0000-0000-00008CB70000}"/>
    <cellStyle name="Total 2 3 2 11 3" xfId="46993" xr:uid="{00000000-0005-0000-0000-00008DB70000}"/>
    <cellStyle name="Total 2 3 2 11 4" xfId="46994" xr:uid="{00000000-0005-0000-0000-00008EB70000}"/>
    <cellStyle name="Total 2 3 2 11 5" xfId="46995" xr:uid="{00000000-0005-0000-0000-00008FB70000}"/>
    <cellStyle name="Total 2 3 2 11 6" xfId="46996" xr:uid="{00000000-0005-0000-0000-000090B70000}"/>
    <cellStyle name="Total 2 3 2 11 7" xfId="46997" xr:uid="{00000000-0005-0000-0000-000091B70000}"/>
    <cellStyle name="Total 2 3 2 12" xfId="46998" xr:uid="{00000000-0005-0000-0000-000092B70000}"/>
    <cellStyle name="Total 2 3 2 12 2" xfId="46999" xr:uid="{00000000-0005-0000-0000-000093B70000}"/>
    <cellStyle name="Total 2 3 2 12 3" xfId="47000" xr:uid="{00000000-0005-0000-0000-000094B70000}"/>
    <cellStyle name="Total 2 3 2 12 4" xfId="47001" xr:uid="{00000000-0005-0000-0000-000095B70000}"/>
    <cellStyle name="Total 2 3 2 12 5" xfId="47002" xr:uid="{00000000-0005-0000-0000-000096B70000}"/>
    <cellStyle name="Total 2 3 2 13" xfId="47003" xr:uid="{00000000-0005-0000-0000-000097B70000}"/>
    <cellStyle name="Total 2 3 2 13 2" xfId="47004" xr:uid="{00000000-0005-0000-0000-000098B70000}"/>
    <cellStyle name="Total 2 3 2 13 3" xfId="47005" xr:uid="{00000000-0005-0000-0000-000099B70000}"/>
    <cellStyle name="Total 2 3 2 13 4" xfId="47006" xr:uid="{00000000-0005-0000-0000-00009AB70000}"/>
    <cellStyle name="Total 2 3 2 13 5" xfId="47007" xr:uid="{00000000-0005-0000-0000-00009BB70000}"/>
    <cellStyle name="Total 2 3 2 14" xfId="47008" xr:uid="{00000000-0005-0000-0000-00009CB70000}"/>
    <cellStyle name="Total 2 3 2 14 2" xfId="47009" xr:uid="{00000000-0005-0000-0000-00009DB70000}"/>
    <cellStyle name="Total 2 3 2 14 3" xfId="47010" xr:uid="{00000000-0005-0000-0000-00009EB70000}"/>
    <cellStyle name="Total 2 3 2 14 4" xfId="47011" xr:uid="{00000000-0005-0000-0000-00009FB70000}"/>
    <cellStyle name="Total 2 3 2 14 5" xfId="47012" xr:uid="{00000000-0005-0000-0000-0000A0B70000}"/>
    <cellStyle name="Total 2 3 2 15" xfId="47013" xr:uid="{00000000-0005-0000-0000-0000A1B70000}"/>
    <cellStyle name="Total 2 3 2 15 2" xfId="47014" xr:uid="{00000000-0005-0000-0000-0000A2B70000}"/>
    <cellStyle name="Total 2 3 2 15 3" xfId="47015" xr:uid="{00000000-0005-0000-0000-0000A3B70000}"/>
    <cellStyle name="Total 2 3 2 15 4" xfId="47016" xr:uid="{00000000-0005-0000-0000-0000A4B70000}"/>
    <cellStyle name="Total 2 3 2 15 5" xfId="47017" xr:uid="{00000000-0005-0000-0000-0000A5B70000}"/>
    <cellStyle name="Total 2 3 2 16" xfId="47018" xr:uid="{00000000-0005-0000-0000-0000A6B70000}"/>
    <cellStyle name="Total 2 3 2 16 2" xfId="47019" xr:uid="{00000000-0005-0000-0000-0000A7B70000}"/>
    <cellStyle name="Total 2 3 2 16 3" xfId="47020" xr:uid="{00000000-0005-0000-0000-0000A8B70000}"/>
    <cellStyle name="Total 2 3 2 16 4" xfId="47021" xr:uid="{00000000-0005-0000-0000-0000A9B70000}"/>
    <cellStyle name="Total 2 3 2 16 5" xfId="47022" xr:uid="{00000000-0005-0000-0000-0000AAB70000}"/>
    <cellStyle name="Total 2 3 2 17" xfId="47023" xr:uid="{00000000-0005-0000-0000-0000ABB70000}"/>
    <cellStyle name="Total 2 3 2 17 2" xfId="47024" xr:uid="{00000000-0005-0000-0000-0000ACB70000}"/>
    <cellStyle name="Total 2 3 2 17 3" xfId="47025" xr:uid="{00000000-0005-0000-0000-0000ADB70000}"/>
    <cellStyle name="Total 2 3 2 17 4" xfId="47026" xr:uid="{00000000-0005-0000-0000-0000AEB70000}"/>
    <cellStyle name="Total 2 3 2 17 5" xfId="47027" xr:uid="{00000000-0005-0000-0000-0000AFB70000}"/>
    <cellStyle name="Total 2 3 2 18" xfId="47028" xr:uid="{00000000-0005-0000-0000-0000B0B70000}"/>
    <cellStyle name="Total 2 3 2 2" xfId="47029" xr:uid="{00000000-0005-0000-0000-0000B1B70000}"/>
    <cellStyle name="Total 2 3 2 2 10" xfId="47030" xr:uid="{00000000-0005-0000-0000-0000B2B70000}"/>
    <cellStyle name="Total 2 3 2 2 10 2" xfId="47031" xr:uid="{00000000-0005-0000-0000-0000B3B70000}"/>
    <cellStyle name="Total 2 3 2 2 10 3" xfId="47032" xr:uid="{00000000-0005-0000-0000-0000B4B70000}"/>
    <cellStyle name="Total 2 3 2 2 10 4" xfId="47033" xr:uid="{00000000-0005-0000-0000-0000B5B70000}"/>
    <cellStyle name="Total 2 3 2 2 10 5" xfId="47034" xr:uid="{00000000-0005-0000-0000-0000B6B70000}"/>
    <cellStyle name="Total 2 3 2 2 11" xfId="47035" xr:uid="{00000000-0005-0000-0000-0000B7B70000}"/>
    <cellStyle name="Total 2 3 2 2 11 2" xfId="47036" xr:uid="{00000000-0005-0000-0000-0000B8B70000}"/>
    <cellStyle name="Total 2 3 2 2 11 3" xfId="47037" xr:uid="{00000000-0005-0000-0000-0000B9B70000}"/>
    <cellStyle name="Total 2 3 2 2 11 4" xfId="47038" xr:uid="{00000000-0005-0000-0000-0000BAB70000}"/>
    <cellStyle name="Total 2 3 2 2 11 5" xfId="47039" xr:uid="{00000000-0005-0000-0000-0000BBB70000}"/>
    <cellStyle name="Total 2 3 2 2 12" xfId="47040" xr:uid="{00000000-0005-0000-0000-0000BCB70000}"/>
    <cellStyle name="Total 2 3 2 2 12 2" xfId="47041" xr:uid="{00000000-0005-0000-0000-0000BDB70000}"/>
    <cellStyle name="Total 2 3 2 2 12 3" xfId="47042" xr:uid="{00000000-0005-0000-0000-0000BEB70000}"/>
    <cellStyle name="Total 2 3 2 2 12 4" xfId="47043" xr:uid="{00000000-0005-0000-0000-0000BFB70000}"/>
    <cellStyle name="Total 2 3 2 2 12 5" xfId="47044" xr:uid="{00000000-0005-0000-0000-0000C0B70000}"/>
    <cellStyle name="Total 2 3 2 2 13" xfId="47045" xr:uid="{00000000-0005-0000-0000-0000C1B70000}"/>
    <cellStyle name="Total 2 3 2 2 13 2" xfId="47046" xr:uid="{00000000-0005-0000-0000-0000C2B70000}"/>
    <cellStyle name="Total 2 3 2 2 13 3" xfId="47047" xr:uid="{00000000-0005-0000-0000-0000C3B70000}"/>
    <cellStyle name="Total 2 3 2 2 13 4" xfId="47048" xr:uid="{00000000-0005-0000-0000-0000C4B70000}"/>
    <cellStyle name="Total 2 3 2 2 13 5" xfId="47049" xr:uid="{00000000-0005-0000-0000-0000C5B70000}"/>
    <cellStyle name="Total 2 3 2 2 14" xfId="47050" xr:uid="{00000000-0005-0000-0000-0000C6B70000}"/>
    <cellStyle name="Total 2 3 2 2 14 2" xfId="47051" xr:uid="{00000000-0005-0000-0000-0000C7B70000}"/>
    <cellStyle name="Total 2 3 2 2 14 3" xfId="47052" xr:uid="{00000000-0005-0000-0000-0000C8B70000}"/>
    <cellStyle name="Total 2 3 2 2 14 4" xfId="47053" xr:uid="{00000000-0005-0000-0000-0000C9B70000}"/>
    <cellStyle name="Total 2 3 2 2 14 5" xfId="47054" xr:uid="{00000000-0005-0000-0000-0000CAB70000}"/>
    <cellStyle name="Total 2 3 2 2 15" xfId="47055" xr:uid="{00000000-0005-0000-0000-0000CBB70000}"/>
    <cellStyle name="Total 2 3 2 2 15 2" xfId="47056" xr:uid="{00000000-0005-0000-0000-0000CCB70000}"/>
    <cellStyle name="Total 2 3 2 2 15 3" xfId="47057" xr:uid="{00000000-0005-0000-0000-0000CDB70000}"/>
    <cellStyle name="Total 2 3 2 2 15 4" xfId="47058" xr:uid="{00000000-0005-0000-0000-0000CEB70000}"/>
    <cellStyle name="Total 2 3 2 2 15 5" xfId="47059" xr:uid="{00000000-0005-0000-0000-0000CFB70000}"/>
    <cellStyle name="Total 2 3 2 2 16" xfId="47060" xr:uid="{00000000-0005-0000-0000-0000D0B70000}"/>
    <cellStyle name="Total 2 3 2 2 16 2" xfId="47061" xr:uid="{00000000-0005-0000-0000-0000D1B70000}"/>
    <cellStyle name="Total 2 3 2 2 16 3" xfId="47062" xr:uid="{00000000-0005-0000-0000-0000D2B70000}"/>
    <cellStyle name="Total 2 3 2 2 16 4" xfId="47063" xr:uid="{00000000-0005-0000-0000-0000D3B70000}"/>
    <cellStyle name="Total 2 3 2 2 16 5" xfId="47064" xr:uid="{00000000-0005-0000-0000-0000D4B70000}"/>
    <cellStyle name="Total 2 3 2 2 17" xfId="47065" xr:uid="{00000000-0005-0000-0000-0000D5B70000}"/>
    <cellStyle name="Total 2 3 2 2 17 2" xfId="47066" xr:uid="{00000000-0005-0000-0000-0000D6B70000}"/>
    <cellStyle name="Total 2 3 2 2 17 3" xfId="47067" xr:uid="{00000000-0005-0000-0000-0000D7B70000}"/>
    <cellStyle name="Total 2 3 2 2 17 4" xfId="47068" xr:uid="{00000000-0005-0000-0000-0000D8B70000}"/>
    <cellStyle name="Total 2 3 2 2 17 5" xfId="47069" xr:uid="{00000000-0005-0000-0000-0000D9B70000}"/>
    <cellStyle name="Total 2 3 2 2 18" xfId="47070" xr:uid="{00000000-0005-0000-0000-0000DAB70000}"/>
    <cellStyle name="Total 2 3 2 2 18 2" xfId="47071" xr:uid="{00000000-0005-0000-0000-0000DBB70000}"/>
    <cellStyle name="Total 2 3 2 2 18 3" xfId="47072" xr:uid="{00000000-0005-0000-0000-0000DCB70000}"/>
    <cellStyle name="Total 2 3 2 2 18 4" xfId="47073" xr:uid="{00000000-0005-0000-0000-0000DDB70000}"/>
    <cellStyle name="Total 2 3 2 2 18 5" xfId="47074" xr:uid="{00000000-0005-0000-0000-0000DEB70000}"/>
    <cellStyle name="Total 2 3 2 2 19" xfId="47075" xr:uid="{00000000-0005-0000-0000-0000DFB70000}"/>
    <cellStyle name="Total 2 3 2 2 2" xfId="47076" xr:uid="{00000000-0005-0000-0000-0000E0B70000}"/>
    <cellStyle name="Total 2 3 2 2 2 10" xfId="47077" xr:uid="{00000000-0005-0000-0000-0000E1B70000}"/>
    <cellStyle name="Total 2 3 2 2 2 10 2" xfId="47078" xr:uid="{00000000-0005-0000-0000-0000E2B70000}"/>
    <cellStyle name="Total 2 3 2 2 2 10 3" xfId="47079" xr:uid="{00000000-0005-0000-0000-0000E3B70000}"/>
    <cellStyle name="Total 2 3 2 2 2 10 4" xfId="47080" xr:uid="{00000000-0005-0000-0000-0000E4B70000}"/>
    <cellStyle name="Total 2 3 2 2 2 10 5" xfId="47081" xr:uid="{00000000-0005-0000-0000-0000E5B70000}"/>
    <cellStyle name="Total 2 3 2 2 2 11" xfId="47082" xr:uid="{00000000-0005-0000-0000-0000E6B70000}"/>
    <cellStyle name="Total 2 3 2 2 2 11 2" xfId="47083" xr:uid="{00000000-0005-0000-0000-0000E7B70000}"/>
    <cellStyle name="Total 2 3 2 2 2 11 3" xfId="47084" xr:uid="{00000000-0005-0000-0000-0000E8B70000}"/>
    <cellStyle name="Total 2 3 2 2 2 11 4" xfId="47085" xr:uid="{00000000-0005-0000-0000-0000E9B70000}"/>
    <cellStyle name="Total 2 3 2 2 2 11 5" xfId="47086" xr:uid="{00000000-0005-0000-0000-0000EAB70000}"/>
    <cellStyle name="Total 2 3 2 2 2 12" xfId="47087" xr:uid="{00000000-0005-0000-0000-0000EBB70000}"/>
    <cellStyle name="Total 2 3 2 2 2 12 2" xfId="47088" xr:uid="{00000000-0005-0000-0000-0000ECB70000}"/>
    <cellStyle name="Total 2 3 2 2 2 12 3" xfId="47089" xr:uid="{00000000-0005-0000-0000-0000EDB70000}"/>
    <cellStyle name="Total 2 3 2 2 2 12 4" xfId="47090" xr:uid="{00000000-0005-0000-0000-0000EEB70000}"/>
    <cellStyle name="Total 2 3 2 2 2 12 5" xfId="47091" xr:uid="{00000000-0005-0000-0000-0000EFB70000}"/>
    <cellStyle name="Total 2 3 2 2 2 13" xfId="47092" xr:uid="{00000000-0005-0000-0000-0000F0B70000}"/>
    <cellStyle name="Total 2 3 2 2 2 13 2" xfId="47093" xr:uid="{00000000-0005-0000-0000-0000F1B70000}"/>
    <cellStyle name="Total 2 3 2 2 2 13 3" xfId="47094" xr:uid="{00000000-0005-0000-0000-0000F2B70000}"/>
    <cellStyle name="Total 2 3 2 2 2 13 4" xfId="47095" xr:uid="{00000000-0005-0000-0000-0000F3B70000}"/>
    <cellStyle name="Total 2 3 2 2 2 13 5" xfId="47096" xr:uid="{00000000-0005-0000-0000-0000F4B70000}"/>
    <cellStyle name="Total 2 3 2 2 2 14" xfId="47097" xr:uid="{00000000-0005-0000-0000-0000F5B70000}"/>
    <cellStyle name="Total 2 3 2 2 2 14 2" xfId="47098" xr:uid="{00000000-0005-0000-0000-0000F6B70000}"/>
    <cellStyle name="Total 2 3 2 2 2 14 3" xfId="47099" xr:uid="{00000000-0005-0000-0000-0000F7B70000}"/>
    <cellStyle name="Total 2 3 2 2 2 14 4" xfId="47100" xr:uid="{00000000-0005-0000-0000-0000F8B70000}"/>
    <cellStyle name="Total 2 3 2 2 2 14 5" xfId="47101" xr:uid="{00000000-0005-0000-0000-0000F9B70000}"/>
    <cellStyle name="Total 2 3 2 2 2 15" xfId="47102" xr:uid="{00000000-0005-0000-0000-0000FAB70000}"/>
    <cellStyle name="Total 2 3 2 2 2 15 2" xfId="47103" xr:uid="{00000000-0005-0000-0000-0000FBB70000}"/>
    <cellStyle name="Total 2 3 2 2 2 15 3" xfId="47104" xr:uid="{00000000-0005-0000-0000-0000FCB70000}"/>
    <cellStyle name="Total 2 3 2 2 2 15 4" xfId="47105" xr:uid="{00000000-0005-0000-0000-0000FDB70000}"/>
    <cellStyle name="Total 2 3 2 2 2 15 5" xfId="47106" xr:uid="{00000000-0005-0000-0000-0000FEB70000}"/>
    <cellStyle name="Total 2 3 2 2 2 16" xfId="47107" xr:uid="{00000000-0005-0000-0000-0000FFB70000}"/>
    <cellStyle name="Total 2 3 2 2 2 16 2" xfId="47108" xr:uid="{00000000-0005-0000-0000-000000B80000}"/>
    <cellStyle name="Total 2 3 2 2 2 16 3" xfId="47109" xr:uid="{00000000-0005-0000-0000-000001B80000}"/>
    <cellStyle name="Total 2 3 2 2 2 16 4" xfId="47110" xr:uid="{00000000-0005-0000-0000-000002B80000}"/>
    <cellStyle name="Total 2 3 2 2 2 16 5" xfId="47111" xr:uid="{00000000-0005-0000-0000-000003B80000}"/>
    <cellStyle name="Total 2 3 2 2 2 17" xfId="47112" xr:uid="{00000000-0005-0000-0000-000004B80000}"/>
    <cellStyle name="Total 2 3 2 2 2 17 2" xfId="47113" xr:uid="{00000000-0005-0000-0000-000005B80000}"/>
    <cellStyle name="Total 2 3 2 2 2 17 3" xfId="47114" xr:uid="{00000000-0005-0000-0000-000006B80000}"/>
    <cellStyle name="Total 2 3 2 2 2 17 4" xfId="47115" xr:uid="{00000000-0005-0000-0000-000007B80000}"/>
    <cellStyle name="Total 2 3 2 2 2 17 5" xfId="47116" xr:uid="{00000000-0005-0000-0000-000008B80000}"/>
    <cellStyle name="Total 2 3 2 2 2 18" xfId="47117" xr:uid="{00000000-0005-0000-0000-000009B80000}"/>
    <cellStyle name="Total 2 3 2 2 2 18 2" xfId="47118" xr:uid="{00000000-0005-0000-0000-00000AB80000}"/>
    <cellStyle name="Total 2 3 2 2 2 18 3" xfId="47119" xr:uid="{00000000-0005-0000-0000-00000BB80000}"/>
    <cellStyle name="Total 2 3 2 2 2 18 4" xfId="47120" xr:uid="{00000000-0005-0000-0000-00000CB80000}"/>
    <cellStyle name="Total 2 3 2 2 2 18 5" xfId="47121" xr:uid="{00000000-0005-0000-0000-00000DB80000}"/>
    <cellStyle name="Total 2 3 2 2 2 19" xfId="47122" xr:uid="{00000000-0005-0000-0000-00000EB80000}"/>
    <cellStyle name="Total 2 3 2 2 2 2" xfId="47123" xr:uid="{00000000-0005-0000-0000-00000FB80000}"/>
    <cellStyle name="Total 2 3 2 2 2 2 2" xfId="47124" xr:uid="{00000000-0005-0000-0000-000010B80000}"/>
    <cellStyle name="Total 2 3 2 2 2 2 2 2" xfId="47125" xr:uid="{00000000-0005-0000-0000-000011B80000}"/>
    <cellStyle name="Total 2 3 2 2 2 2 2 3" xfId="47126" xr:uid="{00000000-0005-0000-0000-000012B80000}"/>
    <cellStyle name="Total 2 3 2 2 2 2 2 4" xfId="47127" xr:uid="{00000000-0005-0000-0000-000013B80000}"/>
    <cellStyle name="Total 2 3 2 2 2 2 2 5" xfId="47128" xr:uid="{00000000-0005-0000-0000-000014B80000}"/>
    <cellStyle name="Total 2 3 2 2 2 2 2 6" xfId="47129" xr:uid="{00000000-0005-0000-0000-000015B80000}"/>
    <cellStyle name="Total 2 3 2 2 2 2 2 7" xfId="47130" xr:uid="{00000000-0005-0000-0000-000016B80000}"/>
    <cellStyle name="Total 2 3 2 2 2 2 3" xfId="47131" xr:uid="{00000000-0005-0000-0000-000017B80000}"/>
    <cellStyle name="Total 2 3 2 2 2 2 4" xfId="47132" xr:uid="{00000000-0005-0000-0000-000018B80000}"/>
    <cellStyle name="Total 2 3 2 2 2 2 5" xfId="47133" xr:uid="{00000000-0005-0000-0000-000019B80000}"/>
    <cellStyle name="Total 2 3 2 2 2 3" xfId="47134" xr:uid="{00000000-0005-0000-0000-00001AB80000}"/>
    <cellStyle name="Total 2 3 2 2 2 3 2" xfId="47135" xr:uid="{00000000-0005-0000-0000-00001BB80000}"/>
    <cellStyle name="Total 2 3 2 2 2 3 2 2" xfId="47136" xr:uid="{00000000-0005-0000-0000-00001CB80000}"/>
    <cellStyle name="Total 2 3 2 2 2 3 2 3" xfId="47137" xr:uid="{00000000-0005-0000-0000-00001DB80000}"/>
    <cellStyle name="Total 2 3 2 2 2 3 2 4" xfId="47138" xr:uid="{00000000-0005-0000-0000-00001EB80000}"/>
    <cellStyle name="Total 2 3 2 2 2 3 2 5" xfId="47139" xr:uid="{00000000-0005-0000-0000-00001FB80000}"/>
    <cellStyle name="Total 2 3 2 2 2 3 2 6" xfId="47140" xr:uid="{00000000-0005-0000-0000-000020B80000}"/>
    <cellStyle name="Total 2 3 2 2 2 3 2 7" xfId="47141" xr:uid="{00000000-0005-0000-0000-000021B80000}"/>
    <cellStyle name="Total 2 3 2 2 2 3 3" xfId="47142" xr:uid="{00000000-0005-0000-0000-000022B80000}"/>
    <cellStyle name="Total 2 3 2 2 2 3 4" xfId="47143" xr:uid="{00000000-0005-0000-0000-000023B80000}"/>
    <cellStyle name="Total 2 3 2 2 2 3 5" xfId="47144" xr:uid="{00000000-0005-0000-0000-000024B80000}"/>
    <cellStyle name="Total 2 3 2 2 2 4" xfId="47145" xr:uid="{00000000-0005-0000-0000-000025B80000}"/>
    <cellStyle name="Total 2 3 2 2 2 4 2" xfId="47146" xr:uid="{00000000-0005-0000-0000-000026B80000}"/>
    <cellStyle name="Total 2 3 2 2 2 4 2 2" xfId="47147" xr:uid="{00000000-0005-0000-0000-000027B80000}"/>
    <cellStyle name="Total 2 3 2 2 2 4 2 3" xfId="47148" xr:uid="{00000000-0005-0000-0000-000028B80000}"/>
    <cellStyle name="Total 2 3 2 2 2 4 2 4" xfId="47149" xr:uid="{00000000-0005-0000-0000-000029B80000}"/>
    <cellStyle name="Total 2 3 2 2 2 4 2 5" xfId="47150" xr:uid="{00000000-0005-0000-0000-00002AB80000}"/>
    <cellStyle name="Total 2 3 2 2 2 4 2 6" xfId="47151" xr:uid="{00000000-0005-0000-0000-00002BB80000}"/>
    <cellStyle name="Total 2 3 2 2 2 4 2 7" xfId="47152" xr:uid="{00000000-0005-0000-0000-00002CB80000}"/>
    <cellStyle name="Total 2 3 2 2 2 4 3" xfId="47153" xr:uid="{00000000-0005-0000-0000-00002DB80000}"/>
    <cellStyle name="Total 2 3 2 2 2 4 4" xfId="47154" xr:uid="{00000000-0005-0000-0000-00002EB80000}"/>
    <cellStyle name="Total 2 3 2 2 2 4 5" xfId="47155" xr:uid="{00000000-0005-0000-0000-00002FB80000}"/>
    <cellStyle name="Total 2 3 2 2 2 5" xfId="47156" xr:uid="{00000000-0005-0000-0000-000030B80000}"/>
    <cellStyle name="Total 2 3 2 2 2 5 2" xfId="47157" xr:uid="{00000000-0005-0000-0000-000031B80000}"/>
    <cellStyle name="Total 2 3 2 2 2 5 3" xfId="47158" xr:uid="{00000000-0005-0000-0000-000032B80000}"/>
    <cellStyle name="Total 2 3 2 2 2 5 4" xfId="47159" xr:uid="{00000000-0005-0000-0000-000033B80000}"/>
    <cellStyle name="Total 2 3 2 2 2 5 5" xfId="47160" xr:uid="{00000000-0005-0000-0000-000034B80000}"/>
    <cellStyle name="Total 2 3 2 2 2 5 6" xfId="47161" xr:uid="{00000000-0005-0000-0000-000035B80000}"/>
    <cellStyle name="Total 2 3 2 2 2 5 7" xfId="47162" xr:uid="{00000000-0005-0000-0000-000036B80000}"/>
    <cellStyle name="Total 2 3 2 2 2 5 8" xfId="47163" xr:uid="{00000000-0005-0000-0000-000037B80000}"/>
    <cellStyle name="Total 2 3 2 2 2 6" xfId="47164" xr:uid="{00000000-0005-0000-0000-000038B80000}"/>
    <cellStyle name="Total 2 3 2 2 2 6 2" xfId="47165" xr:uid="{00000000-0005-0000-0000-000039B80000}"/>
    <cellStyle name="Total 2 3 2 2 2 6 3" xfId="47166" xr:uid="{00000000-0005-0000-0000-00003AB80000}"/>
    <cellStyle name="Total 2 3 2 2 2 6 4" xfId="47167" xr:uid="{00000000-0005-0000-0000-00003BB80000}"/>
    <cellStyle name="Total 2 3 2 2 2 6 5" xfId="47168" xr:uid="{00000000-0005-0000-0000-00003CB80000}"/>
    <cellStyle name="Total 2 3 2 2 2 6 6" xfId="47169" xr:uid="{00000000-0005-0000-0000-00003DB80000}"/>
    <cellStyle name="Total 2 3 2 2 2 6 7" xfId="47170" xr:uid="{00000000-0005-0000-0000-00003EB80000}"/>
    <cellStyle name="Total 2 3 2 2 2 7" xfId="47171" xr:uid="{00000000-0005-0000-0000-00003FB80000}"/>
    <cellStyle name="Total 2 3 2 2 2 7 2" xfId="47172" xr:uid="{00000000-0005-0000-0000-000040B80000}"/>
    <cellStyle name="Total 2 3 2 2 2 7 3" xfId="47173" xr:uid="{00000000-0005-0000-0000-000041B80000}"/>
    <cellStyle name="Total 2 3 2 2 2 7 4" xfId="47174" xr:uid="{00000000-0005-0000-0000-000042B80000}"/>
    <cellStyle name="Total 2 3 2 2 2 7 5" xfId="47175" xr:uid="{00000000-0005-0000-0000-000043B80000}"/>
    <cellStyle name="Total 2 3 2 2 2 8" xfId="47176" xr:uid="{00000000-0005-0000-0000-000044B80000}"/>
    <cellStyle name="Total 2 3 2 2 2 8 2" xfId="47177" xr:uid="{00000000-0005-0000-0000-000045B80000}"/>
    <cellStyle name="Total 2 3 2 2 2 8 3" xfId="47178" xr:uid="{00000000-0005-0000-0000-000046B80000}"/>
    <cellStyle name="Total 2 3 2 2 2 8 4" xfId="47179" xr:uid="{00000000-0005-0000-0000-000047B80000}"/>
    <cellStyle name="Total 2 3 2 2 2 8 5" xfId="47180" xr:uid="{00000000-0005-0000-0000-000048B80000}"/>
    <cellStyle name="Total 2 3 2 2 2 9" xfId="47181" xr:uid="{00000000-0005-0000-0000-000049B80000}"/>
    <cellStyle name="Total 2 3 2 2 2 9 2" xfId="47182" xr:uid="{00000000-0005-0000-0000-00004AB80000}"/>
    <cellStyle name="Total 2 3 2 2 2 9 3" xfId="47183" xr:uid="{00000000-0005-0000-0000-00004BB80000}"/>
    <cellStyle name="Total 2 3 2 2 2 9 4" xfId="47184" xr:uid="{00000000-0005-0000-0000-00004CB80000}"/>
    <cellStyle name="Total 2 3 2 2 2 9 5" xfId="47185" xr:uid="{00000000-0005-0000-0000-00004DB80000}"/>
    <cellStyle name="Total 2 3 2 2 3" xfId="47186" xr:uid="{00000000-0005-0000-0000-00004EB80000}"/>
    <cellStyle name="Total 2 3 2 2 3 10" xfId="47187" xr:uid="{00000000-0005-0000-0000-00004FB80000}"/>
    <cellStyle name="Total 2 3 2 2 3 2" xfId="47188" xr:uid="{00000000-0005-0000-0000-000050B80000}"/>
    <cellStyle name="Total 2 3 2 2 3 2 2" xfId="47189" xr:uid="{00000000-0005-0000-0000-000051B80000}"/>
    <cellStyle name="Total 2 3 2 2 3 2 2 2" xfId="47190" xr:uid="{00000000-0005-0000-0000-000052B80000}"/>
    <cellStyle name="Total 2 3 2 2 3 2 2 3" xfId="47191" xr:uid="{00000000-0005-0000-0000-000053B80000}"/>
    <cellStyle name="Total 2 3 2 2 3 2 2 4" xfId="47192" xr:uid="{00000000-0005-0000-0000-000054B80000}"/>
    <cellStyle name="Total 2 3 2 2 3 2 2 5" xfId="47193" xr:uid="{00000000-0005-0000-0000-000055B80000}"/>
    <cellStyle name="Total 2 3 2 2 3 2 2 6" xfId="47194" xr:uid="{00000000-0005-0000-0000-000056B80000}"/>
    <cellStyle name="Total 2 3 2 2 3 2 2 7" xfId="47195" xr:uid="{00000000-0005-0000-0000-000057B80000}"/>
    <cellStyle name="Total 2 3 2 2 3 2 3" xfId="47196" xr:uid="{00000000-0005-0000-0000-000058B80000}"/>
    <cellStyle name="Total 2 3 2 2 3 2 4" xfId="47197" xr:uid="{00000000-0005-0000-0000-000059B80000}"/>
    <cellStyle name="Total 2 3 2 2 3 3" xfId="47198" xr:uid="{00000000-0005-0000-0000-00005AB80000}"/>
    <cellStyle name="Total 2 3 2 2 3 3 2" xfId="47199" xr:uid="{00000000-0005-0000-0000-00005BB80000}"/>
    <cellStyle name="Total 2 3 2 2 3 3 2 2" xfId="47200" xr:uid="{00000000-0005-0000-0000-00005CB80000}"/>
    <cellStyle name="Total 2 3 2 2 3 3 2 3" xfId="47201" xr:uid="{00000000-0005-0000-0000-00005DB80000}"/>
    <cellStyle name="Total 2 3 2 2 3 3 2 4" xfId="47202" xr:uid="{00000000-0005-0000-0000-00005EB80000}"/>
    <cellStyle name="Total 2 3 2 2 3 3 2 5" xfId="47203" xr:uid="{00000000-0005-0000-0000-00005FB80000}"/>
    <cellStyle name="Total 2 3 2 2 3 3 2 6" xfId="47204" xr:uid="{00000000-0005-0000-0000-000060B80000}"/>
    <cellStyle name="Total 2 3 2 2 3 3 2 7" xfId="47205" xr:uid="{00000000-0005-0000-0000-000061B80000}"/>
    <cellStyle name="Total 2 3 2 2 3 3 3" xfId="47206" xr:uid="{00000000-0005-0000-0000-000062B80000}"/>
    <cellStyle name="Total 2 3 2 2 3 3 4" xfId="47207" xr:uid="{00000000-0005-0000-0000-000063B80000}"/>
    <cellStyle name="Total 2 3 2 2 3 4" xfId="47208" xr:uid="{00000000-0005-0000-0000-000064B80000}"/>
    <cellStyle name="Total 2 3 2 2 3 4 2" xfId="47209" xr:uid="{00000000-0005-0000-0000-000065B80000}"/>
    <cellStyle name="Total 2 3 2 2 3 4 2 2" xfId="47210" xr:uid="{00000000-0005-0000-0000-000066B80000}"/>
    <cellStyle name="Total 2 3 2 2 3 4 2 3" xfId="47211" xr:uid="{00000000-0005-0000-0000-000067B80000}"/>
    <cellStyle name="Total 2 3 2 2 3 4 2 4" xfId="47212" xr:uid="{00000000-0005-0000-0000-000068B80000}"/>
    <cellStyle name="Total 2 3 2 2 3 4 2 5" xfId="47213" xr:uid="{00000000-0005-0000-0000-000069B80000}"/>
    <cellStyle name="Total 2 3 2 2 3 4 2 6" xfId="47214" xr:uid="{00000000-0005-0000-0000-00006AB80000}"/>
    <cellStyle name="Total 2 3 2 2 3 4 2 7" xfId="47215" xr:uid="{00000000-0005-0000-0000-00006BB80000}"/>
    <cellStyle name="Total 2 3 2 2 3 4 3" xfId="47216" xr:uid="{00000000-0005-0000-0000-00006CB80000}"/>
    <cellStyle name="Total 2 3 2 2 3 4 4" xfId="47217" xr:uid="{00000000-0005-0000-0000-00006DB80000}"/>
    <cellStyle name="Total 2 3 2 2 3 5" xfId="47218" xr:uid="{00000000-0005-0000-0000-00006EB80000}"/>
    <cellStyle name="Total 2 3 2 2 3 5 2" xfId="47219" xr:uid="{00000000-0005-0000-0000-00006FB80000}"/>
    <cellStyle name="Total 2 3 2 2 3 5 3" xfId="47220" xr:uid="{00000000-0005-0000-0000-000070B80000}"/>
    <cellStyle name="Total 2 3 2 2 3 5 4" xfId="47221" xr:uid="{00000000-0005-0000-0000-000071B80000}"/>
    <cellStyle name="Total 2 3 2 2 3 5 5" xfId="47222" xr:uid="{00000000-0005-0000-0000-000072B80000}"/>
    <cellStyle name="Total 2 3 2 2 3 5 6" xfId="47223" xr:uid="{00000000-0005-0000-0000-000073B80000}"/>
    <cellStyle name="Total 2 3 2 2 3 5 7" xfId="47224" xr:uid="{00000000-0005-0000-0000-000074B80000}"/>
    <cellStyle name="Total 2 3 2 2 3 5 8" xfId="47225" xr:uid="{00000000-0005-0000-0000-000075B80000}"/>
    <cellStyle name="Total 2 3 2 2 3 6" xfId="47226" xr:uid="{00000000-0005-0000-0000-000076B80000}"/>
    <cellStyle name="Total 2 3 2 2 3 6 2" xfId="47227" xr:uid="{00000000-0005-0000-0000-000077B80000}"/>
    <cellStyle name="Total 2 3 2 2 3 6 3" xfId="47228" xr:uid="{00000000-0005-0000-0000-000078B80000}"/>
    <cellStyle name="Total 2 3 2 2 3 6 4" xfId="47229" xr:uid="{00000000-0005-0000-0000-000079B80000}"/>
    <cellStyle name="Total 2 3 2 2 3 6 5" xfId="47230" xr:uid="{00000000-0005-0000-0000-00007AB80000}"/>
    <cellStyle name="Total 2 3 2 2 3 6 6" xfId="47231" xr:uid="{00000000-0005-0000-0000-00007BB80000}"/>
    <cellStyle name="Total 2 3 2 2 3 6 7" xfId="47232" xr:uid="{00000000-0005-0000-0000-00007CB80000}"/>
    <cellStyle name="Total 2 3 2 2 3 7" xfId="47233" xr:uid="{00000000-0005-0000-0000-00007DB80000}"/>
    <cellStyle name="Total 2 3 2 2 3 8" xfId="47234" xr:uid="{00000000-0005-0000-0000-00007EB80000}"/>
    <cellStyle name="Total 2 3 2 2 3 9" xfId="47235" xr:uid="{00000000-0005-0000-0000-00007FB80000}"/>
    <cellStyle name="Total 2 3 2 2 4" xfId="47236" xr:uid="{00000000-0005-0000-0000-000080B80000}"/>
    <cellStyle name="Total 2 3 2 2 4 2" xfId="47237" xr:uid="{00000000-0005-0000-0000-000081B80000}"/>
    <cellStyle name="Total 2 3 2 2 4 2 2" xfId="47238" xr:uid="{00000000-0005-0000-0000-000082B80000}"/>
    <cellStyle name="Total 2 3 2 2 4 2 3" xfId="47239" xr:uid="{00000000-0005-0000-0000-000083B80000}"/>
    <cellStyle name="Total 2 3 2 2 4 2 4" xfId="47240" xr:uid="{00000000-0005-0000-0000-000084B80000}"/>
    <cellStyle name="Total 2 3 2 2 4 2 5" xfId="47241" xr:uid="{00000000-0005-0000-0000-000085B80000}"/>
    <cellStyle name="Total 2 3 2 2 4 2 6" xfId="47242" xr:uid="{00000000-0005-0000-0000-000086B80000}"/>
    <cellStyle name="Total 2 3 2 2 4 2 7" xfId="47243" xr:uid="{00000000-0005-0000-0000-000087B80000}"/>
    <cellStyle name="Total 2 3 2 2 4 3" xfId="47244" xr:uid="{00000000-0005-0000-0000-000088B80000}"/>
    <cellStyle name="Total 2 3 2 2 4 4" xfId="47245" xr:uid="{00000000-0005-0000-0000-000089B80000}"/>
    <cellStyle name="Total 2 3 2 2 4 5" xfId="47246" xr:uid="{00000000-0005-0000-0000-00008AB80000}"/>
    <cellStyle name="Total 2 3 2 2 5" xfId="47247" xr:uid="{00000000-0005-0000-0000-00008BB80000}"/>
    <cellStyle name="Total 2 3 2 2 5 2" xfId="47248" xr:uid="{00000000-0005-0000-0000-00008CB80000}"/>
    <cellStyle name="Total 2 3 2 2 5 2 2" xfId="47249" xr:uid="{00000000-0005-0000-0000-00008DB80000}"/>
    <cellStyle name="Total 2 3 2 2 5 2 3" xfId="47250" xr:uid="{00000000-0005-0000-0000-00008EB80000}"/>
    <cellStyle name="Total 2 3 2 2 5 2 4" xfId="47251" xr:uid="{00000000-0005-0000-0000-00008FB80000}"/>
    <cellStyle name="Total 2 3 2 2 5 2 5" xfId="47252" xr:uid="{00000000-0005-0000-0000-000090B80000}"/>
    <cellStyle name="Total 2 3 2 2 5 2 6" xfId="47253" xr:uid="{00000000-0005-0000-0000-000091B80000}"/>
    <cellStyle name="Total 2 3 2 2 5 2 7" xfId="47254" xr:uid="{00000000-0005-0000-0000-000092B80000}"/>
    <cellStyle name="Total 2 3 2 2 5 3" xfId="47255" xr:uid="{00000000-0005-0000-0000-000093B80000}"/>
    <cellStyle name="Total 2 3 2 2 5 4" xfId="47256" xr:uid="{00000000-0005-0000-0000-000094B80000}"/>
    <cellStyle name="Total 2 3 2 2 5 5" xfId="47257" xr:uid="{00000000-0005-0000-0000-000095B80000}"/>
    <cellStyle name="Total 2 3 2 2 6" xfId="47258" xr:uid="{00000000-0005-0000-0000-000096B80000}"/>
    <cellStyle name="Total 2 3 2 2 6 2" xfId="47259" xr:uid="{00000000-0005-0000-0000-000097B80000}"/>
    <cellStyle name="Total 2 3 2 2 6 2 2" xfId="47260" xr:uid="{00000000-0005-0000-0000-000098B80000}"/>
    <cellStyle name="Total 2 3 2 2 6 2 3" xfId="47261" xr:uid="{00000000-0005-0000-0000-000099B80000}"/>
    <cellStyle name="Total 2 3 2 2 6 2 4" xfId="47262" xr:uid="{00000000-0005-0000-0000-00009AB80000}"/>
    <cellStyle name="Total 2 3 2 2 6 2 5" xfId="47263" xr:uid="{00000000-0005-0000-0000-00009BB80000}"/>
    <cellStyle name="Total 2 3 2 2 6 2 6" xfId="47264" xr:uid="{00000000-0005-0000-0000-00009CB80000}"/>
    <cellStyle name="Total 2 3 2 2 6 2 7" xfId="47265" xr:uid="{00000000-0005-0000-0000-00009DB80000}"/>
    <cellStyle name="Total 2 3 2 2 6 3" xfId="47266" xr:uid="{00000000-0005-0000-0000-00009EB80000}"/>
    <cellStyle name="Total 2 3 2 2 6 4" xfId="47267" xr:uid="{00000000-0005-0000-0000-00009FB80000}"/>
    <cellStyle name="Total 2 3 2 2 6 5" xfId="47268" xr:uid="{00000000-0005-0000-0000-0000A0B80000}"/>
    <cellStyle name="Total 2 3 2 2 7" xfId="47269" xr:uid="{00000000-0005-0000-0000-0000A1B80000}"/>
    <cellStyle name="Total 2 3 2 2 7 2" xfId="47270" xr:uid="{00000000-0005-0000-0000-0000A2B80000}"/>
    <cellStyle name="Total 2 3 2 2 7 2 2" xfId="47271" xr:uid="{00000000-0005-0000-0000-0000A3B80000}"/>
    <cellStyle name="Total 2 3 2 2 7 2 3" xfId="47272" xr:uid="{00000000-0005-0000-0000-0000A4B80000}"/>
    <cellStyle name="Total 2 3 2 2 7 2 4" xfId="47273" xr:uid="{00000000-0005-0000-0000-0000A5B80000}"/>
    <cellStyle name="Total 2 3 2 2 7 2 5" xfId="47274" xr:uid="{00000000-0005-0000-0000-0000A6B80000}"/>
    <cellStyle name="Total 2 3 2 2 7 2 6" xfId="47275" xr:uid="{00000000-0005-0000-0000-0000A7B80000}"/>
    <cellStyle name="Total 2 3 2 2 7 2 7" xfId="47276" xr:uid="{00000000-0005-0000-0000-0000A8B80000}"/>
    <cellStyle name="Total 2 3 2 2 7 3" xfId="47277" xr:uid="{00000000-0005-0000-0000-0000A9B80000}"/>
    <cellStyle name="Total 2 3 2 2 7 4" xfId="47278" xr:uid="{00000000-0005-0000-0000-0000AAB80000}"/>
    <cellStyle name="Total 2 3 2 2 7 5" xfId="47279" xr:uid="{00000000-0005-0000-0000-0000ABB80000}"/>
    <cellStyle name="Total 2 3 2 2 8" xfId="47280" xr:uid="{00000000-0005-0000-0000-0000ACB80000}"/>
    <cellStyle name="Total 2 3 2 2 8 2" xfId="47281" xr:uid="{00000000-0005-0000-0000-0000ADB80000}"/>
    <cellStyle name="Total 2 3 2 2 8 3" xfId="47282" xr:uid="{00000000-0005-0000-0000-0000AEB80000}"/>
    <cellStyle name="Total 2 3 2 2 8 4" xfId="47283" xr:uid="{00000000-0005-0000-0000-0000AFB80000}"/>
    <cellStyle name="Total 2 3 2 2 8 5" xfId="47284" xr:uid="{00000000-0005-0000-0000-0000B0B80000}"/>
    <cellStyle name="Total 2 3 2 2 8 6" xfId="47285" xr:uid="{00000000-0005-0000-0000-0000B1B80000}"/>
    <cellStyle name="Total 2 3 2 2 8 7" xfId="47286" xr:uid="{00000000-0005-0000-0000-0000B2B80000}"/>
    <cellStyle name="Total 2 3 2 2 8 8" xfId="47287" xr:uid="{00000000-0005-0000-0000-0000B3B80000}"/>
    <cellStyle name="Total 2 3 2 2 9" xfId="47288" xr:uid="{00000000-0005-0000-0000-0000B4B80000}"/>
    <cellStyle name="Total 2 3 2 2 9 2" xfId="47289" xr:uid="{00000000-0005-0000-0000-0000B5B80000}"/>
    <cellStyle name="Total 2 3 2 2 9 3" xfId="47290" xr:uid="{00000000-0005-0000-0000-0000B6B80000}"/>
    <cellStyle name="Total 2 3 2 2 9 4" xfId="47291" xr:uid="{00000000-0005-0000-0000-0000B7B80000}"/>
    <cellStyle name="Total 2 3 2 2 9 5" xfId="47292" xr:uid="{00000000-0005-0000-0000-0000B8B80000}"/>
    <cellStyle name="Total 2 3 2 2 9 6" xfId="47293" xr:uid="{00000000-0005-0000-0000-0000B9B80000}"/>
    <cellStyle name="Total 2 3 2 2 9 7" xfId="47294" xr:uid="{00000000-0005-0000-0000-0000BAB80000}"/>
    <cellStyle name="Total 2 3 2 3" xfId="47295" xr:uid="{00000000-0005-0000-0000-0000BBB80000}"/>
    <cellStyle name="Total 2 3 2 3 10" xfId="47296" xr:uid="{00000000-0005-0000-0000-0000BCB80000}"/>
    <cellStyle name="Total 2 3 2 3 10 2" xfId="47297" xr:uid="{00000000-0005-0000-0000-0000BDB80000}"/>
    <cellStyle name="Total 2 3 2 3 10 3" xfId="47298" xr:uid="{00000000-0005-0000-0000-0000BEB80000}"/>
    <cellStyle name="Total 2 3 2 3 10 4" xfId="47299" xr:uid="{00000000-0005-0000-0000-0000BFB80000}"/>
    <cellStyle name="Total 2 3 2 3 10 5" xfId="47300" xr:uid="{00000000-0005-0000-0000-0000C0B80000}"/>
    <cellStyle name="Total 2 3 2 3 11" xfId="47301" xr:uid="{00000000-0005-0000-0000-0000C1B80000}"/>
    <cellStyle name="Total 2 3 2 3 11 2" xfId="47302" xr:uid="{00000000-0005-0000-0000-0000C2B80000}"/>
    <cellStyle name="Total 2 3 2 3 11 3" xfId="47303" xr:uid="{00000000-0005-0000-0000-0000C3B80000}"/>
    <cellStyle name="Total 2 3 2 3 11 4" xfId="47304" xr:uid="{00000000-0005-0000-0000-0000C4B80000}"/>
    <cellStyle name="Total 2 3 2 3 11 5" xfId="47305" xr:uid="{00000000-0005-0000-0000-0000C5B80000}"/>
    <cellStyle name="Total 2 3 2 3 12" xfId="47306" xr:uid="{00000000-0005-0000-0000-0000C6B80000}"/>
    <cellStyle name="Total 2 3 2 3 12 2" xfId="47307" xr:uid="{00000000-0005-0000-0000-0000C7B80000}"/>
    <cellStyle name="Total 2 3 2 3 12 3" xfId="47308" xr:uid="{00000000-0005-0000-0000-0000C8B80000}"/>
    <cellStyle name="Total 2 3 2 3 12 4" xfId="47309" xr:uid="{00000000-0005-0000-0000-0000C9B80000}"/>
    <cellStyle name="Total 2 3 2 3 12 5" xfId="47310" xr:uid="{00000000-0005-0000-0000-0000CAB80000}"/>
    <cellStyle name="Total 2 3 2 3 13" xfId="47311" xr:uid="{00000000-0005-0000-0000-0000CBB80000}"/>
    <cellStyle name="Total 2 3 2 3 13 2" xfId="47312" xr:uid="{00000000-0005-0000-0000-0000CCB80000}"/>
    <cellStyle name="Total 2 3 2 3 13 3" xfId="47313" xr:uid="{00000000-0005-0000-0000-0000CDB80000}"/>
    <cellStyle name="Total 2 3 2 3 13 4" xfId="47314" xr:uid="{00000000-0005-0000-0000-0000CEB80000}"/>
    <cellStyle name="Total 2 3 2 3 13 5" xfId="47315" xr:uid="{00000000-0005-0000-0000-0000CFB80000}"/>
    <cellStyle name="Total 2 3 2 3 14" xfId="47316" xr:uid="{00000000-0005-0000-0000-0000D0B80000}"/>
    <cellStyle name="Total 2 3 2 3 14 2" xfId="47317" xr:uid="{00000000-0005-0000-0000-0000D1B80000}"/>
    <cellStyle name="Total 2 3 2 3 14 3" xfId="47318" xr:uid="{00000000-0005-0000-0000-0000D2B80000}"/>
    <cellStyle name="Total 2 3 2 3 14 4" xfId="47319" xr:uid="{00000000-0005-0000-0000-0000D3B80000}"/>
    <cellStyle name="Total 2 3 2 3 14 5" xfId="47320" xr:uid="{00000000-0005-0000-0000-0000D4B80000}"/>
    <cellStyle name="Total 2 3 2 3 15" xfId="47321" xr:uid="{00000000-0005-0000-0000-0000D5B80000}"/>
    <cellStyle name="Total 2 3 2 3 15 2" xfId="47322" xr:uid="{00000000-0005-0000-0000-0000D6B80000}"/>
    <cellStyle name="Total 2 3 2 3 15 3" xfId="47323" xr:uid="{00000000-0005-0000-0000-0000D7B80000}"/>
    <cellStyle name="Total 2 3 2 3 15 4" xfId="47324" xr:uid="{00000000-0005-0000-0000-0000D8B80000}"/>
    <cellStyle name="Total 2 3 2 3 15 5" xfId="47325" xr:uid="{00000000-0005-0000-0000-0000D9B80000}"/>
    <cellStyle name="Total 2 3 2 3 16" xfId="47326" xr:uid="{00000000-0005-0000-0000-0000DAB80000}"/>
    <cellStyle name="Total 2 3 2 3 16 2" xfId="47327" xr:uid="{00000000-0005-0000-0000-0000DBB80000}"/>
    <cellStyle name="Total 2 3 2 3 16 3" xfId="47328" xr:uid="{00000000-0005-0000-0000-0000DCB80000}"/>
    <cellStyle name="Total 2 3 2 3 16 4" xfId="47329" xr:uid="{00000000-0005-0000-0000-0000DDB80000}"/>
    <cellStyle name="Total 2 3 2 3 16 5" xfId="47330" xr:uid="{00000000-0005-0000-0000-0000DEB80000}"/>
    <cellStyle name="Total 2 3 2 3 17" xfId="47331" xr:uid="{00000000-0005-0000-0000-0000DFB80000}"/>
    <cellStyle name="Total 2 3 2 3 17 2" xfId="47332" xr:uid="{00000000-0005-0000-0000-0000E0B80000}"/>
    <cellStyle name="Total 2 3 2 3 17 3" xfId="47333" xr:uid="{00000000-0005-0000-0000-0000E1B80000}"/>
    <cellStyle name="Total 2 3 2 3 17 4" xfId="47334" xr:uid="{00000000-0005-0000-0000-0000E2B80000}"/>
    <cellStyle name="Total 2 3 2 3 17 5" xfId="47335" xr:uid="{00000000-0005-0000-0000-0000E3B80000}"/>
    <cellStyle name="Total 2 3 2 3 18" xfId="47336" xr:uid="{00000000-0005-0000-0000-0000E4B80000}"/>
    <cellStyle name="Total 2 3 2 3 18 2" xfId="47337" xr:uid="{00000000-0005-0000-0000-0000E5B80000}"/>
    <cellStyle name="Total 2 3 2 3 18 3" xfId="47338" xr:uid="{00000000-0005-0000-0000-0000E6B80000}"/>
    <cellStyle name="Total 2 3 2 3 18 4" xfId="47339" xr:uid="{00000000-0005-0000-0000-0000E7B80000}"/>
    <cellStyle name="Total 2 3 2 3 18 5" xfId="47340" xr:uid="{00000000-0005-0000-0000-0000E8B80000}"/>
    <cellStyle name="Total 2 3 2 3 19" xfId="47341" xr:uid="{00000000-0005-0000-0000-0000E9B80000}"/>
    <cellStyle name="Total 2 3 2 3 2" xfId="47342" xr:uid="{00000000-0005-0000-0000-0000EAB80000}"/>
    <cellStyle name="Total 2 3 2 3 2 10" xfId="47343" xr:uid="{00000000-0005-0000-0000-0000EBB80000}"/>
    <cellStyle name="Total 2 3 2 3 2 10 2" xfId="47344" xr:uid="{00000000-0005-0000-0000-0000ECB80000}"/>
    <cellStyle name="Total 2 3 2 3 2 10 3" xfId="47345" xr:uid="{00000000-0005-0000-0000-0000EDB80000}"/>
    <cellStyle name="Total 2 3 2 3 2 10 4" xfId="47346" xr:uid="{00000000-0005-0000-0000-0000EEB80000}"/>
    <cellStyle name="Total 2 3 2 3 2 10 5" xfId="47347" xr:uid="{00000000-0005-0000-0000-0000EFB80000}"/>
    <cellStyle name="Total 2 3 2 3 2 11" xfId="47348" xr:uid="{00000000-0005-0000-0000-0000F0B80000}"/>
    <cellStyle name="Total 2 3 2 3 2 11 2" xfId="47349" xr:uid="{00000000-0005-0000-0000-0000F1B80000}"/>
    <cellStyle name="Total 2 3 2 3 2 11 3" xfId="47350" xr:uid="{00000000-0005-0000-0000-0000F2B80000}"/>
    <cellStyle name="Total 2 3 2 3 2 11 4" xfId="47351" xr:uid="{00000000-0005-0000-0000-0000F3B80000}"/>
    <cellStyle name="Total 2 3 2 3 2 11 5" xfId="47352" xr:uid="{00000000-0005-0000-0000-0000F4B80000}"/>
    <cellStyle name="Total 2 3 2 3 2 12" xfId="47353" xr:uid="{00000000-0005-0000-0000-0000F5B80000}"/>
    <cellStyle name="Total 2 3 2 3 2 12 2" xfId="47354" xr:uid="{00000000-0005-0000-0000-0000F6B80000}"/>
    <cellStyle name="Total 2 3 2 3 2 12 3" xfId="47355" xr:uid="{00000000-0005-0000-0000-0000F7B80000}"/>
    <cellStyle name="Total 2 3 2 3 2 12 4" xfId="47356" xr:uid="{00000000-0005-0000-0000-0000F8B80000}"/>
    <cellStyle name="Total 2 3 2 3 2 12 5" xfId="47357" xr:uid="{00000000-0005-0000-0000-0000F9B80000}"/>
    <cellStyle name="Total 2 3 2 3 2 13" xfId="47358" xr:uid="{00000000-0005-0000-0000-0000FAB80000}"/>
    <cellStyle name="Total 2 3 2 3 2 13 2" xfId="47359" xr:uid="{00000000-0005-0000-0000-0000FBB80000}"/>
    <cellStyle name="Total 2 3 2 3 2 13 3" xfId="47360" xr:uid="{00000000-0005-0000-0000-0000FCB80000}"/>
    <cellStyle name="Total 2 3 2 3 2 13 4" xfId="47361" xr:uid="{00000000-0005-0000-0000-0000FDB80000}"/>
    <cellStyle name="Total 2 3 2 3 2 13 5" xfId="47362" xr:uid="{00000000-0005-0000-0000-0000FEB80000}"/>
    <cellStyle name="Total 2 3 2 3 2 14" xfId="47363" xr:uid="{00000000-0005-0000-0000-0000FFB80000}"/>
    <cellStyle name="Total 2 3 2 3 2 14 2" xfId="47364" xr:uid="{00000000-0005-0000-0000-000000B90000}"/>
    <cellStyle name="Total 2 3 2 3 2 14 3" xfId="47365" xr:uid="{00000000-0005-0000-0000-000001B90000}"/>
    <cellStyle name="Total 2 3 2 3 2 14 4" xfId="47366" xr:uid="{00000000-0005-0000-0000-000002B90000}"/>
    <cellStyle name="Total 2 3 2 3 2 14 5" xfId="47367" xr:uid="{00000000-0005-0000-0000-000003B90000}"/>
    <cellStyle name="Total 2 3 2 3 2 15" xfId="47368" xr:uid="{00000000-0005-0000-0000-000004B90000}"/>
    <cellStyle name="Total 2 3 2 3 2 15 2" xfId="47369" xr:uid="{00000000-0005-0000-0000-000005B90000}"/>
    <cellStyle name="Total 2 3 2 3 2 15 3" xfId="47370" xr:uid="{00000000-0005-0000-0000-000006B90000}"/>
    <cellStyle name="Total 2 3 2 3 2 15 4" xfId="47371" xr:uid="{00000000-0005-0000-0000-000007B90000}"/>
    <cellStyle name="Total 2 3 2 3 2 15 5" xfId="47372" xr:uid="{00000000-0005-0000-0000-000008B90000}"/>
    <cellStyle name="Total 2 3 2 3 2 16" xfId="47373" xr:uid="{00000000-0005-0000-0000-000009B90000}"/>
    <cellStyle name="Total 2 3 2 3 2 16 2" xfId="47374" xr:uid="{00000000-0005-0000-0000-00000AB90000}"/>
    <cellStyle name="Total 2 3 2 3 2 16 3" xfId="47375" xr:uid="{00000000-0005-0000-0000-00000BB90000}"/>
    <cellStyle name="Total 2 3 2 3 2 16 4" xfId="47376" xr:uid="{00000000-0005-0000-0000-00000CB90000}"/>
    <cellStyle name="Total 2 3 2 3 2 16 5" xfId="47377" xr:uid="{00000000-0005-0000-0000-00000DB90000}"/>
    <cellStyle name="Total 2 3 2 3 2 17" xfId="47378" xr:uid="{00000000-0005-0000-0000-00000EB90000}"/>
    <cellStyle name="Total 2 3 2 3 2 17 2" xfId="47379" xr:uid="{00000000-0005-0000-0000-00000FB90000}"/>
    <cellStyle name="Total 2 3 2 3 2 17 3" xfId="47380" xr:uid="{00000000-0005-0000-0000-000010B90000}"/>
    <cellStyle name="Total 2 3 2 3 2 17 4" xfId="47381" xr:uid="{00000000-0005-0000-0000-000011B90000}"/>
    <cellStyle name="Total 2 3 2 3 2 17 5" xfId="47382" xr:uid="{00000000-0005-0000-0000-000012B90000}"/>
    <cellStyle name="Total 2 3 2 3 2 18" xfId="47383" xr:uid="{00000000-0005-0000-0000-000013B90000}"/>
    <cellStyle name="Total 2 3 2 3 2 18 2" xfId="47384" xr:uid="{00000000-0005-0000-0000-000014B90000}"/>
    <cellStyle name="Total 2 3 2 3 2 18 3" xfId="47385" xr:uid="{00000000-0005-0000-0000-000015B90000}"/>
    <cellStyle name="Total 2 3 2 3 2 18 4" xfId="47386" xr:uid="{00000000-0005-0000-0000-000016B90000}"/>
    <cellStyle name="Total 2 3 2 3 2 18 5" xfId="47387" xr:uid="{00000000-0005-0000-0000-000017B90000}"/>
    <cellStyle name="Total 2 3 2 3 2 19" xfId="47388" xr:uid="{00000000-0005-0000-0000-000018B90000}"/>
    <cellStyle name="Total 2 3 2 3 2 2" xfId="47389" xr:uid="{00000000-0005-0000-0000-000019B90000}"/>
    <cellStyle name="Total 2 3 2 3 2 2 2" xfId="47390" xr:uid="{00000000-0005-0000-0000-00001AB90000}"/>
    <cellStyle name="Total 2 3 2 3 2 2 2 2" xfId="47391" xr:uid="{00000000-0005-0000-0000-00001BB90000}"/>
    <cellStyle name="Total 2 3 2 3 2 2 2 3" xfId="47392" xr:uid="{00000000-0005-0000-0000-00001CB90000}"/>
    <cellStyle name="Total 2 3 2 3 2 2 2 4" xfId="47393" xr:uid="{00000000-0005-0000-0000-00001DB90000}"/>
    <cellStyle name="Total 2 3 2 3 2 2 2 5" xfId="47394" xr:uid="{00000000-0005-0000-0000-00001EB90000}"/>
    <cellStyle name="Total 2 3 2 3 2 2 2 6" xfId="47395" xr:uid="{00000000-0005-0000-0000-00001FB90000}"/>
    <cellStyle name="Total 2 3 2 3 2 2 2 7" xfId="47396" xr:uid="{00000000-0005-0000-0000-000020B90000}"/>
    <cellStyle name="Total 2 3 2 3 2 2 3" xfId="47397" xr:uid="{00000000-0005-0000-0000-000021B90000}"/>
    <cellStyle name="Total 2 3 2 3 2 2 4" xfId="47398" xr:uid="{00000000-0005-0000-0000-000022B90000}"/>
    <cellStyle name="Total 2 3 2 3 2 2 5" xfId="47399" xr:uid="{00000000-0005-0000-0000-000023B90000}"/>
    <cellStyle name="Total 2 3 2 3 2 3" xfId="47400" xr:uid="{00000000-0005-0000-0000-000024B90000}"/>
    <cellStyle name="Total 2 3 2 3 2 3 2" xfId="47401" xr:uid="{00000000-0005-0000-0000-000025B90000}"/>
    <cellStyle name="Total 2 3 2 3 2 3 2 2" xfId="47402" xr:uid="{00000000-0005-0000-0000-000026B90000}"/>
    <cellStyle name="Total 2 3 2 3 2 3 2 3" xfId="47403" xr:uid="{00000000-0005-0000-0000-000027B90000}"/>
    <cellStyle name="Total 2 3 2 3 2 3 2 4" xfId="47404" xr:uid="{00000000-0005-0000-0000-000028B90000}"/>
    <cellStyle name="Total 2 3 2 3 2 3 2 5" xfId="47405" xr:uid="{00000000-0005-0000-0000-000029B90000}"/>
    <cellStyle name="Total 2 3 2 3 2 3 2 6" xfId="47406" xr:uid="{00000000-0005-0000-0000-00002AB90000}"/>
    <cellStyle name="Total 2 3 2 3 2 3 2 7" xfId="47407" xr:uid="{00000000-0005-0000-0000-00002BB90000}"/>
    <cellStyle name="Total 2 3 2 3 2 3 3" xfId="47408" xr:uid="{00000000-0005-0000-0000-00002CB90000}"/>
    <cellStyle name="Total 2 3 2 3 2 3 4" xfId="47409" xr:uid="{00000000-0005-0000-0000-00002DB90000}"/>
    <cellStyle name="Total 2 3 2 3 2 3 5" xfId="47410" xr:uid="{00000000-0005-0000-0000-00002EB90000}"/>
    <cellStyle name="Total 2 3 2 3 2 4" xfId="47411" xr:uid="{00000000-0005-0000-0000-00002FB90000}"/>
    <cellStyle name="Total 2 3 2 3 2 4 2" xfId="47412" xr:uid="{00000000-0005-0000-0000-000030B90000}"/>
    <cellStyle name="Total 2 3 2 3 2 4 2 2" xfId="47413" xr:uid="{00000000-0005-0000-0000-000031B90000}"/>
    <cellStyle name="Total 2 3 2 3 2 4 2 3" xfId="47414" xr:uid="{00000000-0005-0000-0000-000032B90000}"/>
    <cellStyle name="Total 2 3 2 3 2 4 2 4" xfId="47415" xr:uid="{00000000-0005-0000-0000-000033B90000}"/>
    <cellStyle name="Total 2 3 2 3 2 4 2 5" xfId="47416" xr:uid="{00000000-0005-0000-0000-000034B90000}"/>
    <cellStyle name="Total 2 3 2 3 2 4 2 6" xfId="47417" xr:uid="{00000000-0005-0000-0000-000035B90000}"/>
    <cellStyle name="Total 2 3 2 3 2 4 2 7" xfId="47418" xr:uid="{00000000-0005-0000-0000-000036B90000}"/>
    <cellStyle name="Total 2 3 2 3 2 4 3" xfId="47419" xr:uid="{00000000-0005-0000-0000-000037B90000}"/>
    <cellStyle name="Total 2 3 2 3 2 4 4" xfId="47420" xr:uid="{00000000-0005-0000-0000-000038B90000}"/>
    <cellStyle name="Total 2 3 2 3 2 4 5" xfId="47421" xr:uid="{00000000-0005-0000-0000-000039B90000}"/>
    <cellStyle name="Total 2 3 2 3 2 5" xfId="47422" xr:uid="{00000000-0005-0000-0000-00003AB90000}"/>
    <cellStyle name="Total 2 3 2 3 2 5 2" xfId="47423" xr:uid="{00000000-0005-0000-0000-00003BB90000}"/>
    <cellStyle name="Total 2 3 2 3 2 5 3" xfId="47424" xr:uid="{00000000-0005-0000-0000-00003CB90000}"/>
    <cellStyle name="Total 2 3 2 3 2 5 4" xfId="47425" xr:uid="{00000000-0005-0000-0000-00003DB90000}"/>
    <cellStyle name="Total 2 3 2 3 2 5 5" xfId="47426" xr:uid="{00000000-0005-0000-0000-00003EB90000}"/>
    <cellStyle name="Total 2 3 2 3 2 5 6" xfId="47427" xr:uid="{00000000-0005-0000-0000-00003FB90000}"/>
    <cellStyle name="Total 2 3 2 3 2 5 7" xfId="47428" xr:uid="{00000000-0005-0000-0000-000040B90000}"/>
    <cellStyle name="Total 2 3 2 3 2 5 8" xfId="47429" xr:uid="{00000000-0005-0000-0000-000041B90000}"/>
    <cellStyle name="Total 2 3 2 3 2 6" xfId="47430" xr:uid="{00000000-0005-0000-0000-000042B90000}"/>
    <cellStyle name="Total 2 3 2 3 2 6 2" xfId="47431" xr:uid="{00000000-0005-0000-0000-000043B90000}"/>
    <cellStyle name="Total 2 3 2 3 2 6 3" xfId="47432" xr:uid="{00000000-0005-0000-0000-000044B90000}"/>
    <cellStyle name="Total 2 3 2 3 2 6 4" xfId="47433" xr:uid="{00000000-0005-0000-0000-000045B90000}"/>
    <cellStyle name="Total 2 3 2 3 2 6 5" xfId="47434" xr:uid="{00000000-0005-0000-0000-000046B90000}"/>
    <cellStyle name="Total 2 3 2 3 2 6 6" xfId="47435" xr:uid="{00000000-0005-0000-0000-000047B90000}"/>
    <cellStyle name="Total 2 3 2 3 2 6 7" xfId="47436" xr:uid="{00000000-0005-0000-0000-000048B90000}"/>
    <cellStyle name="Total 2 3 2 3 2 7" xfId="47437" xr:uid="{00000000-0005-0000-0000-000049B90000}"/>
    <cellStyle name="Total 2 3 2 3 2 7 2" xfId="47438" xr:uid="{00000000-0005-0000-0000-00004AB90000}"/>
    <cellStyle name="Total 2 3 2 3 2 7 3" xfId="47439" xr:uid="{00000000-0005-0000-0000-00004BB90000}"/>
    <cellStyle name="Total 2 3 2 3 2 7 4" xfId="47440" xr:uid="{00000000-0005-0000-0000-00004CB90000}"/>
    <cellStyle name="Total 2 3 2 3 2 7 5" xfId="47441" xr:uid="{00000000-0005-0000-0000-00004DB90000}"/>
    <cellStyle name="Total 2 3 2 3 2 8" xfId="47442" xr:uid="{00000000-0005-0000-0000-00004EB90000}"/>
    <cellStyle name="Total 2 3 2 3 2 8 2" xfId="47443" xr:uid="{00000000-0005-0000-0000-00004FB90000}"/>
    <cellStyle name="Total 2 3 2 3 2 8 3" xfId="47444" xr:uid="{00000000-0005-0000-0000-000050B90000}"/>
    <cellStyle name="Total 2 3 2 3 2 8 4" xfId="47445" xr:uid="{00000000-0005-0000-0000-000051B90000}"/>
    <cellStyle name="Total 2 3 2 3 2 8 5" xfId="47446" xr:uid="{00000000-0005-0000-0000-000052B90000}"/>
    <cellStyle name="Total 2 3 2 3 2 9" xfId="47447" xr:uid="{00000000-0005-0000-0000-000053B90000}"/>
    <cellStyle name="Total 2 3 2 3 2 9 2" xfId="47448" xr:uid="{00000000-0005-0000-0000-000054B90000}"/>
    <cellStyle name="Total 2 3 2 3 2 9 3" xfId="47449" xr:uid="{00000000-0005-0000-0000-000055B90000}"/>
    <cellStyle name="Total 2 3 2 3 2 9 4" xfId="47450" xr:uid="{00000000-0005-0000-0000-000056B90000}"/>
    <cellStyle name="Total 2 3 2 3 2 9 5" xfId="47451" xr:uid="{00000000-0005-0000-0000-000057B90000}"/>
    <cellStyle name="Total 2 3 2 3 3" xfId="47452" xr:uid="{00000000-0005-0000-0000-000058B90000}"/>
    <cellStyle name="Total 2 3 2 3 3 10" xfId="47453" xr:uid="{00000000-0005-0000-0000-000059B90000}"/>
    <cellStyle name="Total 2 3 2 3 3 2" xfId="47454" xr:uid="{00000000-0005-0000-0000-00005AB90000}"/>
    <cellStyle name="Total 2 3 2 3 3 2 2" xfId="47455" xr:uid="{00000000-0005-0000-0000-00005BB90000}"/>
    <cellStyle name="Total 2 3 2 3 3 2 2 2" xfId="47456" xr:uid="{00000000-0005-0000-0000-00005CB90000}"/>
    <cellStyle name="Total 2 3 2 3 3 2 2 3" xfId="47457" xr:uid="{00000000-0005-0000-0000-00005DB90000}"/>
    <cellStyle name="Total 2 3 2 3 3 2 2 4" xfId="47458" xr:uid="{00000000-0005-0000-0000-00005EB90000}"/>
    <cellStyle name="Total 2 3 2 3 3 2 2 5" xfId="47459" xr:uid="{00000000-0005-0000-0000-00005FB90000}"/>
    <cellStyle name="Total 2 3 2 3 3 2 2 6" xfId="47460" xr:uid="{00000000-0005-0000-0000-000060B90000}"/>
    <cellStyle name="Total 2 3 2 3 3 2 2 7" xfId="47461" xr:uid="{00000000-0005-0000-0000-000061B90000}"/>
    <cellStyle name="Total 2 3 2 3 3 2 3" xfId="47462" xr:uid="{00000000-0005-0000-0000-000062B90000}"/>
    <cellStyle name="Total 2 3 2 3 3 2 4" xfId="47463" xr:uid="{00000000-0005-0000-0000-000063B90000}"/>
    <cellStyle name="Total 2 3 2 3 3 3" xfId="47464" xr:uid="{00000000-0005-0000-0000-000064B90000}"/>
    <cellStyle name="Total 2 3 2 3 3 3 2" xfId="47465" xr:uid="{00000000-0005-0000-0000-000065B90000}"/>
    <cellStyle name="Total 2 3 2 3 3 3 2 2" xfId="47466" xr:uid="{00000000-0005-0000-0000-000066B90000}"/>
    <cellStyle name="Total 2 3 2 3 3 3 2 3" xfId="47467" xr:uid="{00000000-0005-0000-0000-000067B90000}"/>
    <cellStyle name="Total 2 3 2 3 3 3 2 4" xfId="47468" xr:uid="{00000000-0005-0000-0000-000068B90000}"/>
    <cellStyle name="Total 2 3 2 3 3 3 2 5" xfId="47469" xr:uid="{00000000-0005-0000-0000-000069B90000}"/>
    <cellStyle name="Total 2 3 2 3 3 3 2 6" xfId="47470" xr:uid="{00000000-0005-0000-0000-00006AB90000}"/>
    <cellStyle name="Total 2 3 2 3 3 3 2 7" xfId="47471" xr:uid="{00000000-0005-0000-0000-00006BB90000}"/>
    <cellStyle name="Total 2 3 2 3 3 3 3" xfId="47472" xr:uid="{00000000-0005-0000-0000-00006CB90000}"/>
    <cellStyle name="Total 2 3 2 3 3 3 4" xfId="47473" xr:uid="{00000000-0005-0000-0000-00006DB90000}"/>
    <cellStyle name="Total 2 3 2 3 3 4" xfId="47474" xr:uid="{00000000-0005-0000-0000-00006EB90000}"/>
    <cellStyle name="Total 2 3 2 3 3 4 2" xfId="47475" xr:uid="{00000000-0005-0000-0000-00006FB90000}"/>
    <cellStyle name="Total 2 3 2 3 3 4 2 2" xfId="47476" xr:uid="{00000000-0005-0000-0000-000070B90000}"/>
    <cellStyle name="Total 2 3 2 3 3 4 2 3" xfId="47477" xr:uid="{00000000-0005-0000-0000-000071B90000}"/>
    <cellStyle name="Total 2 3 2 3 3 4 2 4" xfId="47478" xr:uid="{00000000-0005-0000-0000-000072B90000}"/>
    <cellStyle name="Total 2 3 2 3 3 4 2 5" xfId="47479" xr:uid="{00000000-0005-0000-0000-000073B90000}"/>
    <cellStyle name="Total 2 3 2 3 3 4 2 6" xfId="47480" xr:uid="{00000000-0005-0000-0000-000074B90000}"/>
    <cellStyle name="Total 2 3 2 3 3 4 2 7" xfId="47481" xr:uid="{00000000-0005-0000-0000-000075B90000}"/>
    <cellStyle name="Total 2 3 2 3 3 4 3" xfId="47482" xr:uid="{00000000-0005-0000-0000-000076B90000}"/>
    <cellStyle name="Total 2 3 2 3 3 4 4" xfId="47483" xr:uid="{00000000-0005-0000-0000-000077B90000}"/>
    <cellStyle name="Total 2 3 2 3 3 5" xfId="47484" xr:uid="{00000000-0005-0000-0000-000078B90000}"/>
    <cellStyle name="Total 2 3 2 3 3 5 2" xfId="47485" xr:uid="{00000000-0005-0000-0000-000079B90000}"/>
    <cellStyle name="Total 2 3 2 3 3 5 3" xfId="47486" xr:uid="{00000000-0005-0000-0000-00007AB90000}"/>
    <cellStyle name="Total 2 3 2 3 3 5 4" xfId="47487" xr:uid="{00000000-0005-0000-0000-00007BB90000}"/>
    <cellStyle name="Total 2 3 2 3 3 5 5" xfId="47488" xr:uid="{00000000-0005-0000-0000-00007CB90000}"/>
    <cellStyle name="Total 2 3 2 3 3 5 6" xfId="47489" xr:uid="{00000000-0005-0000-0000-00007DB90000}"/>
    <cellStyle name="Total 2 3 2 3 3 5 7" xfId="47490" xr:uid="{00000000-0005-0000-0000-00007EB90000}"/>
    <cellStyle name="Total 2 3 2 3 3 5 8" xfId="47491" xr:uid="{00000000-0005-0000-0000-00007FB90000}"/>
    <cellStyle name="Total 2 3 2 3 3 6" xfId="47492" xr:uid="{00000000-0005-0000-0000-000080B90000}"/>
    <cellStyle name="Total 2 3 2 3 3 6 2" xfId="47493" xr:uid="{00000000-0005-0000-0000-000081B90000}"/>
    <cellStyle name="Total 2 3 2 3 3 6 3" xfId="47494" xr:uid="{00000000-0005-0000-0000-000082B90000}"/>
    <cellStyle name="Total 2 3 2 3 3 6 4" xfId="47495" xr:uid="{00000000-0005-0000-0000-000083B90000}"/>
    <cellStyle name="Total 2 3 2 3 3 6 5" xfId="47496" xr:uid="{00000000-0005-0000-0000-000084B90000}"/>
    <cellStyle name="Total 2 3 2 3 3 6 6" xfId="47497" xr:uid="{00000000-0005-0000-0000-000085B90000}"/>
    <cellStyle name="Total 2 3 2 3 3 6 7" xfId="47498" xr:uid="{00000000-0005-0000-0000-000086B90000}"/>
    <cellStyle name="Total 2 3 2 3 3 7" xfId="47499" xr:uid="{00000000-0005-0000-0000-000087B90000}"/>
    <cellStyle name="Total 2 3 2 3 3 8" xfId="47500" xr:uid="{00000000-0005-0000-0000-000088B90000}"/>
    <cellStyle name="Total 2 3 2 3 3 9" xfId="47501" xr:uid="{00000000-0005-0000-0000-000089B90000}"/>
    <cellStyle name="Total 2 3 2 3 4" xfId="47502" xr:uid="{00000000-0005-0000-0000-00008AB90000}"/>
    <cellStyle name="Total 2 3 2 3 4 2" xfId="47503" xr:uid="{00000000-0005-0000-0000-00008BB90000}"/>
    <cellStyle name="Total 2 3 2 3 4 2 2" xfId="47504" xr:uid="{00000000-0005-0000-0000-00008CB90000}"/>
    <cellStyle name="Total 2 3 2 3 4 2 3" xfId="47505" xr:uid="{00000000-0005-0000-0000-00008DB90000}"/>
    <cellStyle name="Total 2 3 2 3 4 2 4" xfId="47506" xr:uid="{00000000-0005-0000-0000-00008EB90000}"/>
    <cellStyle name="Total 2 3 2 3 4 2 5" xfId="47507" xr:uid="{00000000-0005-0000-0000-00008FB90000}"/>
    <cellStyle name="Total 2 3 2 3 4 2 6" xfId="47508" xr:uid="{00000000-0005-0000-0000-000090B90000}"/>
    <cellStyle name="Total 2 3 2 3 4 2 7" xfId="47509" xr:uid="{00000000-0005-0000-0000-000091B90000}"/>
    <cellStyle name="Total 2 3 2 3 4 3" xfId="47510" xr:uid="{00000000-0005-0000-0000-000092B90000}"/>
    <cellStyle name="Total 2 3 2 3 4 4" xfId="47511" xr:uid="{00000000-0005-0000-0000-000093B90000}"/>
    <cellStyle name="Total 2 3 2 3 4 5" xfId="47512" xr:uid="{00000000-0005-0000-0000-000094B90000}"/>
    <cellStyle name="Total 2 3 2 3 5" xfId="47513" xr:uid="{00000000-0005-0000-0000-000095B90000}"/>
    <cellStyle name="Total 2 3 2 3 5 2" xfId="47514" xr:uid="{00000000-0005-0000-0000-000096B90000}"/>
    <cellStyle name="Total 2 3 2 3 5 2 2" xfId="47515" xr:uid="{00000000-0005-0000-0000-000097B90000}"/>
    <cellStyle name="Total 2 3 2 3 5 2 3" xfId="47516" xr:uid="{00000000-0005-0000-0000-000098B90000}"/>
    <cellStyle name="Total 2 3 2 3 5 2 4" xfId="47517" xr:uid="{00000000-0005-0000-0000-000099B90000}"/>
    <cellStyle name="Total 2 3 2 3 5 2 5" xfId="47518" xr:uid="{00000000-0005-0000-0000-00009AB90000}"/>
    <cellStyle name="Total 2 3 2 3 5 2 6" xfId="47519" xr:uid="{00000000-0005-0000-0000-00009BB90000}"/>
    <cellStyle name="Total 2 3 2 3 5 2 7" xfId="47520" xr:uid="{00000000-0005-0000-0000-00009CB90000}"/>
    <cellStyle name="Total 2 3 2 3 5 3" xfId="47521" xr:uid="{00000000-0005-0000-0000-00009DB90000}"/>
    <cellStyle name="Total 2 3 2 3 5 4" xfId="47522" xr:uid="{00000000-0005-0000-0000-00009EB90000}"/>
    <cellStyle name="Total 2 3 2 3 5 5" xfId="47523" xr:uid="{00000000-0005-0000-0000-00009FB90000}"/>
    <cellStyle name="Total 2 3 2 3 6" xfId="47524" xr:uid="{00000000-0005-0000-0000-0000A0B90000}"/>
    <cellStyle name="Total 2 3 2 3 6 2" xfId="47525" xr:uid="{00000000-0005-0000-0000-0000A1B90000}"/>
    <cellStyle name="Total 2 3 2 3 6 2 2" xfId="47526" xr:uid="{00000000-0005-0000-0000-0000A2B90000}"/>
    <cellStyle name="Total 2 3 2 3 6 2 3" xfId="47527" xr:uid="{00000000-0005-0000-0000-0000A3B90000}"/>
    <cellStyle name="Total 2 3 2 3 6 2 4" xfId="47528" xr:uid="{00000000-0005-0000-0000-0000A4B90000}"/>
    <cellStyle name="Total 2 3 2 3 6 2 5" xfId="47529" xr:uid="{00000000-0005-0000-0000-0000A5B90000}"/>
    <cellStyle name="Total 2 3 2 3 6 2 6" xfId="47530" xr:uid="{00000000-0005-0000-0000-0000A6B90000}"/>
    <cellStyle name="Total 2 3 2 3 6 2 7" xfId="47531" xr:uid="{00000000-0005-0000-0000-0000A7B90000}"/>
    <cellStyle name="Total 2 3 2 3 6 3" xfId="47532" xr:uid="{00000000-0005-0000-0000-0000A8B90000}"/>
    <cellStyle name="Total 2 3 2 3 6 4" xfId="47533" xr:uid="{00000000-0005-0000-0000-0000A9B90000}"/>
    <cellStyle name="Total 2 3 2 3 6 5" xfId="47534" xr:uid="{00000000-0005-0000-0000-0000AAB90000}"/>
    <cellStyle name="Total 2 3 2 3 7" xfId="47535" xr:uid="{00000000-0005-0000-0000-0000ABB90000}"/>
    <cellStyle name="Total 2 3 2 3 7 2" xfId="47536" xr:uid="{00000000-0005-0000-0000-0000ACB90000}"/>
    <cellStyle name="Total 2 3 2 3 7 2 2" xfId="47537" xr:uid="{00000000-0005-0000-0000-0000ADB90000}"/>
    <cellStyle name="Total 2 3 2 3 7 2 3" xfId="47538" xr:uid="{00000000-0005-0000-0000-0000AEB90000}"/>
    <cellStyle name="Total 2 3 2 3 7 2 4" xfId="47539" xr:uid="{00000000-0005-0000-0000-0000AFB90000}"/>
    <cellStyle name="Total 2 3 2 3 7 2 5" xfId="47540" xr:uid="{00000000-0005-0000-0000-0000B0B90000}"/>
    <cellStyle name="Total 2 3 2 3 7 2 6" xfId="47541" xr:uid="{00000000-0005-0000-0000-0000B1B90000}"/>
    <cellStyle name="Total 2 3 2 3 7 2 7" xfId="47542" xr:uid="{00000000-0005-0000-0000-0000B2B90000}"/>
    <cellStyle name="Total 2 3 2 3 7 3" xfId="47543" xr:uid="{00000000-0005-0000-0000-0000B3B90000}"/>
    <cellStyle name="Total 2 3 2 3 7 4" xfId="47544" xr:uid="{00000000-0005-0000-0000-0000B4B90000}"/>
    <cellStyle name="Total 2 3 2 3 7 5" xfId="47545" xr:uid="{00000000-0005-0000-0000-0000B5B90000}"/>
    <cellStyle name="Total 2 3 2 3 8" xfId="47546" xr:uid="{00000000-0005-0000-0000-0000B6B90000}"/>
    <cellStyle name="Total 2 3 2 3 8 2" xfId="47547" xr:uid="{00000000-0005-0000-0000-0000B7B90000}"/>
    <cellStyle name="Total 2 3 2 3 8 3" xfId="47548" xr:uid="{00000000-0005-0000-0000-0000B8B90000}"/>
    <cellStyle name="Total 2 3 2 3 8 4" xfId="47549" xr:uid="{00000000-0005-0000-0000-0000B9B90000}"/>
    <cellStyle name="Total 2 3 2 3 8 5" xfId="47550" xr:uid="{00000000-0005-0000-0000-0000BAB90000}"/>
    <cellStyle name="Total 2 3 2 3 8 6" xfId="47551" xr:uid="{00000000-0005-0000-0000-0000BBB90000}"/>
    <cellStyle name="Total 2 3 2 3 8 7" xfId="47552" xr:uid="{00000000-0005-0000-0000-0000BCB90000}"/>
    <cellStyle name="Total 2 3 2 3 8 8" xfId="47553" xr:uid="{00000000-0005-0000-0000-0000BDB90000}"/>
    <cellStyle name="Total 2 3 2 3 9" xfId="47554" xr:uid="{00000000-0005-0000-0000-0000BEB90000}"/>
    <cellStyle name="Total 2 3 2 3 9 2" xfId="47555" xr:uid="{00000000-0005-0000-0000-0000BFB90000}"/>
    <cellStyle name="Total 2 3 2 3 9 3" xfId="47556" xr:uid="{00000000-0005-0000-0000-0000C0B90000}"/>
    <cellStyle name="Total 2 3 2 3 9 4" xfId="47557" xr:uid="{00000000-0005-0000-0000-0000C1B90000}"/>
    <cellStyle name="Total 2 3 2 3 9 5" xfId="47558" xr:uid="{00000000-0005-0000-0000-0000C2B90000}"/>
    <cellStyle name="Total 2 3 2 3 9 6" xfId="47559" xr:uid="{00000000-0005-0000-0000-0000C3B90000}"/>
    <cellStyle name="Total 2 3 2 3 9 7" xfId="47560" xr:uid="{00000000-0005-0000-0000-0000C4B90000}"/>
    <cellStyle name="Total 2 3 2 4" xfId="47561" xr:uid="{00000000-0005-0000-0000-0000C5B90000}"/>
    <cellStyle name="Total 2 3 2 4 10" xfId="47562" xr:uid="{00000000-0005-0000-0000-0000C6B90000}"/>
    <cellStyle name="Total 2 3 2 4 10 2" xfId="47563" xr:uid="{00000000-0005-0000-0000-0000C7B90000}"/>
    <cellStyle name="Total 2 3 2 4 10 3" xfId="47564" xr:uid="{00000000-0005-0000-0000-0000C8B90000}"/>
    <cellStyle name="Total 2 3 2 4 10 4" xfId="47565" xr:uid="{00000000-0005-0000-0000-0000C9B90000}"/>
    <cellStyle name="Total 2 3 2 4 10 5" xfId="47566" xr:uid="{00000000-0005-0000-0000-0000CAB90000}"/>
    <cellStyle name="Total 2 3 2 4 11" xfId="47567" xr:uid="{00000000-0005-0000-0000-0000CBB90000}"/>
    <cellStyle name="Total 2 3 2 4 11 2" xfId="47568" xr:uid="{00000000-0005-0000-0000-0000CCB90000}"/>
    <cellStyle name="Total 2 3 2 4 11 3" xfId="47569" xr:uid="{00000000-0005-0000-0000-0000CDB90000}"/>
    <cellStyle name="Total 2 3 2 4 11 4" xfId="47570" xr:uid="{00000000-0005-0000-0000-0000CEB90000}"/>
    <cellStyle name="Total 2 3 2 4 11 5" xfId="47571" xr:uid="{00000000-0005-0000-0000-0000CFB90000}"/>
    <cellStyle name="Total 2 3 2 4 12" xfId="47572" xr:uid="{00000000-0005-0000-0000-0000D0B90000}"/>
    <cellStyle name="Total 2 3 2 4 12 2" xfId="47573" xr:uid="{00000000-0005-0000-0000-0000D1B90000}"/>
    <cellStyle name="Total 2 3 2 4 12 3" xfId="47574" xr:uid="{00000000-0005-0000-0000-0000D2B90000}"/>
    <cellStyle name="Total 2 3 2 4 12 4" xfId="47575" xr:uid="{00000000-0005-0000-0000-0000D3B90000}"/>
    <cellStyle name="Total 2 3 2 4 12 5" xfId="47576" xr:uid="{00000000-0005-0000-0000-0000D4B90000}"/>
    <cellStyle name="Total 2 3 2 4 13" xfId="47577" xr:uid="{00000000-0005-0000-0000-0000D5B90000}"/>
    <cellStyle name="Total 2 3 2 4 13 2" xfId="47578" xr:uid="{00000000-0005-0000-0000-0000D6B90000}"/>
    <cellStyle name="Total 2 3 2 4 13 3" xfId="47579" xr:uid="{00000000-0005-0000-0000-0000D7B90000}"/>
    <cellStyle name="Total 2 3 2 4 13 4" xfId="47580" xr:uid="{00000000-0005-0000-0000-0000D8B90000}"/>
    <cellStyle name="Total 2 3 2 4 13 5" xfId="47581" xr:uid="{00000000-0005-0000-0000-0000D9B90000}"/>
    <cellStyle name="Total 2 3 2 4 14" xfId="47582" xr:uid="{00000000-0005-0000-0000-0000DAB90000}"/>
    <cellStyle name="Total 2 3 2 4 14 2" xfId="47583" xr:uid="{00000000-0005-0000-0000-0000DBB90000}"/>
    <cellStyle name="Total 2 3 2 4 14 3" xfId="47584" xr:uid="{00000000-0005-0000-0000-0000DCB90000}"/>
    <cellStyle name="Total 2 3 2 4 14 4" xfId="47585" xr:uid="{00000000-0005-0000-0000-0000DDB90000}"/>
    <cellStyle name="Total 2 3 2 4 14 5" xfId="47586" xr:uid="{00000000-0005-0000-0000-0000DEB90000}"/>
    <cellStyle name="Total 2 3 2 4 15" xfId="47587" xr:uid="{00000000-0005-0000-0000-0000DFB90000}"/>
    <cellStyle name="Total 2 3 2 4 15 2" xfId="47588" xr:uid="{00000000-0005-0000-0000-0000E0B90000}"/>
    <cellStyle name="Total 2 3 2 4 15 3" xfId="47589" xr:uid="{00000000-0005-0000-0000-0000E1B90000}"/>
    <cellStyle name="Total 2 3 2 4 15 4" xfId="47590" xr:uid="{00000000-0005-0000-0000-0000E2B90000}"/>
    <cellStyle name="Total 2 3 2 4 15 5" xfId="47591" xr:uid="{00000000-0005-0000-0000-0000E3B90000}"/>
    <cellStyle name="Total 2 3 2 4 16" xfId="47592" xr:uid="{00000000-0005-0000-0000-0000E4B90000}"/>
    <cellStyle name="Total 2 3 2 4 16 2" xfId="47593" xr:uid="{00000000-0005-0000-0000-0000E5B90000}"/>
    <cellStyle name="Total 2 3 2 4 16 3" xfId="47594" xr:uid="{00000000-0005-0000-0000-0000E6B90000}"/>
    <cellStyle name="Total 2 3 2 4 16 4" xfId="47595" xr:uid="{00000000-0005-0000-0000-0000E7B90000}"/>
    <cellStyle name="Total 2 3 2 4 16 5" xfId="47596" xr:uid="{00000000-0005-0000-0000-0000E8B90000}"/>
    <cellStyle name="Total 2 3 2 4 17" xfId="47597" xr:uid="{00000000-0005-0000-0000-0000E9B90000}"/>
    <cellStyle name="Total 2 3 2 4 17 2" xfId="47598" xr:uid="{00000000-0005-0000-0000-0000EAB90000}"/>
    <cellStyle name="Total 2 3 2 4 17 3" xfId="47599" xr:uid="{00000000-0005-0000-0000-0000EBB90000}"/>
    <cellStyle name="Total 2 3 2 4 17 4" xfId="47600" xr:uid="{00000000-0005-0000-0000-0000ECB90000}"/>
    <cellStyle name="Total 2 3 2 4 17 5" xfId="47601" xr:uid="{00000000-0005-0000-0000-0000EDB90000}"/>
    <cellStyle name="Total 2 3 2 4 18" xfId="47602" xr:uid="{00000000-0005-0000-0000-0000EEB90000}"/>
    <cellStyle name="Total 2 3 2 4 18 2" xfId="47603" xr:uid="{00000000-0005-0000-0000-0000EFB90000}"/>
    <cellStyle name="Total 2 3 2 4 18 3" xfId="47604" xr:uid="{00000000-0005-0000-0000-0000F0B90000}"/>
    <cellStyle name="Total 2 3 2 4 18 4" xfId="47605" xr:uid="{00000000-0005-0000-0000-0000F1B90000}"/>
    <cellStyle name="Total 2 3 2 4 18 5" xfId="47606" xr:uid="{00000000-0005-0000-0000-0000F2B90000}"/>
    <cellStyle name="Total 2 3 2 4 19" xfId="47607" xr:uid="{00000000-0005-0000-0000-0000F3B90000}"/>
    <cellStyle name="Total 2 3 2 4 2" xfId="47608" xr:uid="{00000000-0005-0000-0000-0000F4B90000}"/>
    <cellStyle name="Total 2 3 2 4 2 2" xfId="47609" xr:uid="{00000000-0005-0000-0000-0000F5B90000}"/>
    <cellStyle name="Total 2 3 2 4 2 2 2" xfId="47610" xr:uid="{00000000-0005-0000-0000-0000F6B90000}"/>
    <cellStyle name="Total 2 3 2 4 2 2 3" xfId="47611" xr:uid="{00000000-0005-0000-0000-0000F7B90000}"/>
    <cellStyle name="Total 2 3 2 4 2 2 4" xfId="47612" xr:uid="{00000000-0005-0000-0000-0000F8B90000}"/>
    <cellStyle name="Total 2 3 2 4 2 2 5" xfId="47613" xr:uid="{00000000-0005-0000-0000-0000F9B90000}"/>
    <cellStyle name="Total 2 3 2 4 2 2 6" xfId="47614" xr:uid="{00000000-0005-0000-0000-0000FAB90000}"/>
    <cellStyle name="Total 2 3 2 4 2 2 7" xfId="47615" xr:uid="{00000000-0005-0000-0000-0000FBB90000}"/>
    <cellStyle name="Total 2 3 2 4 2 3" xfId="47616" xr:uid="{00000000-0005-0000-0000-0000FCB90000}"/>
    <cellStyle name="Total 2 3 2 4 2 4" xfId="47617" xr:uid="{00000000-0005-0000-0000-0000FDB90000}"/>
    <cellStyle name="Total 2 3 2 4 2 5" xfId="47618" xr:uid="{00000000-0005-0000-0000-0000FEB90000}"/>
    <cellStyle name="Total 2 3 2 4 3" xfId="47619" xr:uid="{00000000-0005-0000-0000-0000FFB90000}"/>
    <cellStyle name="Total 2 3 2 4 3 2" xfId="47620" xr:uid="{00000000-0005-0000-0000-000000BA0000}"/>
    <cellStyle name="Total 2 3 2 4 3 2 2" xfId="47621" xr:uid="{00000000-0005-0000-0000-000001BA0000}"/>
    <cellStyle name="Total 2 3 2 4 3 2 3" xfId="47622" xr:uid="{00000000-0005-0000-0000-000002BA0000}"/>
    <cellStyle name="Total 2 3 2 4 3 2 4" xfId="47623" xr:uid="{00000000-0005-0000-0000-000003BA0000}"/>
    <cellStyle name="Total 2 3 2 4 3 2 5" xfId="47624" xr:uid="{00000000-0005-0000-0000-000004BA0000}"/>
    <cellStyle name="Total 2 3 2 4 3 2 6" xfId="47625" xr:uid="{00000000-0005-0000-0000-000005BA0000}"/>
    <cellStyle name="Total 2 3 2 4 3 2 7" xfId="47626" xr:uid="{00000000-0005-0000-0000-000006BA0000}"/>
    <cellStyle name="Total 2 3 2 4 3 3" xfId="47627" xr:uid="{00000000-0005-0000-0000-000007BA0000}"/>
    <cellStyle name="Total 2 3 2 4 3 4" xfId="47628" xr:uid="{00000000-0005-0000-0000-000008BA0000}"/>
    <cellStyle name="Total 2 3 2 4 3 5" xfId="47629" xr:uid="{00000000-0005-0000-0000-000009BA0000}"/>
    <cellStyle name="Total 2 3 2 4 4" xfId="47630" xr:uid="{00000000-0005-0000-0000-00000ABA0000}"/>
    <cellStyle name="Total 2 3 2 4 4 2" xfId="47631" xr:uid="{00000000-0005-0000-0000-00000BBA0000}"/>
    <cellStyle name="Total 2 3 2 4 4 2 2" xfId="47632" xr:uid="{00000000-0005-0000-0000-00000CBA0000}"/>
    <cellStyle name="Total 2 3 2 4 4 2 3" xfId="47633" xr:uid="{00000000-0005-0000-0000-00000DBA0000}"/>
    <cellStyle name="Total 2 3 2 4 4 2 4" xfId="47634" xr:uid="{00000000-0005-0000-0000-00000EBA0000}"/>
    <cellStyle name="Total 2 3 2 4 4 2 5" xfId="47635" xr:uid="{00000000-0005-0000-0000-00000FBA0000}"/>
    <cellStyle name="Total 2 3 2 4 4 2 6" xfId="47636" xr:uid="{00000000-0005-0000-0000-000010BA0000}"/>
    <cellStyle name="Total 2 3 2 4 4 2 7" xfId="47637" xr:uid="{00000000-0005-0000-0000-000011BA0000}"/>
    <cellStyle name="Total 2 3 2 4 4 3" xfId="47638" xr:uid="{00000000-0005-0000-0000-000012BA0000}"/>
    <cellStyle name="Total 2 3 2 4 4 4" xfId="47639" xr:uid="{00000000-0005-0000-0000-000013BA0000}"/>
    <cellStyle name="Total 2 3 2 4 4 5" xfId="47640" xr:uid="{00000000-0005-0000-0000-000014BA0000}"/>
    <cellStyle name="Total 2 3 2 4 5" xfId="47641" xr:uid="{00000000-0005-0000-0000-000015BA0000}"/>
    <cellStyle name="Total 2 3 2 4 5 2" xfId="47642" xr:uid="{00000000-0005-0000-0000-000016BA0000}"/>
    <cellStyle name="Total 2 3 2 4 5 3" xfId="47643" xr:uid="{00000000-0005-0000-0000-000017BA0000}"/>
    <cellStyle name="Total 2 3 2 4 5 4" xfId="47644" xr:uid="{00000000-0005-0000-0000-000018BA0000}"/>
    <cellStyle name="Total 2 3 2 4 5 5" xfId="47645" xr:uid="{00000000-0005-0000-0000-000019BA0000}"/>
    <cellStyle name="Total 2 3 2 4 5 6" xfId="47646" xr:uid="{00000000-0005-0000-0000-00001ABA0000}"/>
    <cellStyle name="Total 2 3 2 4 5 7" xfId="47647" xr:uid="{00000000-0005-0000-0000-00001BBA0000}"/>
    <cellStyle name="Total 2 3 2 4 5 8" xfId="47648" xr:uid="{00000000-0005-0000-0000-00001CBA0000}"/>
    <cellStyle name="Total 2 3 2 4 6" xfId="47649" xr:uid="{00000000-0005-0000-0000-00001DBA0000}"/>
    <cellStyle name="Total 2 3 2 4 6 2" xfId="47650" xr:uid="{00000000-0005-0000-0000-00001EBA0000}"/>
    <cellStyle name="Total 2 3 2 4 6 3" xfId="47651" xr:uid="{00000000-0005-0000-0000-00001FBA0000}"/>
    <cellStyle name="Total 2 3 2 4 6 4" xfId="47652" xr:uid="{00000000-0005-0000-0000-000020BA0000}"/>
    <cellStyle name="Total 2 3 2 4 6 5" xfId="47653" xr:uid="{00000000-0005-0000-0000-000021BA0000}"/>
    <cellStyle name="Total 2 3 2 4 6 6" xfId="47654" xr:uid="{00000000-0005-0000-0000-000022BA0000}"/>
    <cellStyle name="Total 2 3 2 4 6 7" xfId="47655" xr:uid="{00000000-0005-0000-0000-000023BA0000}"/>
    <cellStyle name="Total 2 3 2 4 7" xfId="47656" xr:uid="{00000000-0005-0000-0000-000024BA0000}"/>
    <cellStyle name="Total 2 3 2 4 7 2" xfId="47657" xr:uid="{00000000-0005-0000-0000-000025BA0000}"/>
    <cellStyle name="Total 2 3 2 4 7 3" xfId="47658" xr:uid="{00000000-0005-0000-0000-000026BA0000}"/>
    <cellStyle name="Total 2 3 2 4 7 4" xfId="47659" xr:uid="{00000000-0005-0000-0000-000027BA0000}"/>
    <cellStyle name="Total 2 3 2 4 7 5" xfId="47660" xr:uid="{00000000-0005-0000-0000-000028BA0000}"/>
    <cellStyle name="Total 2 3 2 4 8" xfId="47661" xr:uid="{00000000-0005-0000-0000-000029BA0000}"/>
    <cellStyle name="Total 2 3 2 4 8 2" xfId="47662" xr:uid="{00000000-0005-0000-0000-00002ABA0000}"/>
    <cellStyle name="Total 2 3 2 4 8 3" xfId="47663" xr:uid="{00000000-0005-0000-0000-00002BBA0000}"/>
    <cellStyle name="Total 2 3 2 4 8 4" xfId="47664" xr:uid="{00000000-0005-0000-0000-00002CBA0000}"/>
    <cellStyle name="Total 2 3 2 4 8 5" xfId="47665" xr:uid="{00000000-0005-0000-0000-00002DBA0000}"/>
    <cellStyle name="Total 2 3 2 4 9" xfId="47666" xr:uid="{00000000-0005-0000-0000-00002EBA0000}"/>
    <cellStyle name="Total 2 3 2 4 9 2" xfId="47667" xr:uid="{00000000-0005-0000-0000-00002FBA0000}"/>
    <cellStyle name="Total 2 3 2 4 9 3" xfId="47668" xr:uid="{00000000-0005-0000-0000-000030BA0000}"/>
    <cellStyle name="Total 2 3 2 4 9 4" xfId="47669" xr:uid="{00000000-0005-0000-0000-000031BA0000}"/>
    <cellStyle name="Total 2 3 2 4 9 5" xfId="47670" xr:uid="{00000000-0005-0000-0000-000032BA0000}"/>
    <cellStyle name="Total 2 3 2 5" xfId="47671" xr:uid="{00000000-0005-0000-0000-000033BA0000}"/>
    <cellStyle name="Total 2 3 2 5 10" xfId="47672" xr:uid="{00000000-0005-0000-0000-000034BA0000}"/>
    <cellStyle name="Total 2 3 2 5 2" xfId="47673" xr:uid="{00000000-0005-0000-0000-000035BA0000}"/>
    <cellStyle name="Total 2 3 2 5 2 2" xfId="47674" xr:uid="{00000000-0005-0000-0000-000036BA0000}"/>
    <cellStyle name="Total 2 3 2 5 2 2 2" xfId="47675" xr:uid="{00000000-0005-0000-0000-000037BA0000}"/>
    <cellStyle name="Total 2 3 2 5 2 2 3" xfId="47676" xr:uid="{00000000-0005-0000-0000-000038BA0000}"/>
    <cellStyle name="Total 2 3 2 5 2 2 4" xfId="47677" xr:uid="{00000000-0005-0000-0000-000039BA0000}"/>
    <cellStyle name="Total 2 3 2 5 2 2 5" xfId="47678" xr:uid="{00000000-0005-0000-0000-00003ABA0000}"/>
    <cellStyle name="Total 2 3 2 5 2 2 6" xfId="47679" xr:uid="{00000000-0005-0000-0000-00003BBA0000}"/>
    <cellStyle name="Total 2 3 2 5 2 2 7" xfId="47680" xr:uid="{00000000-0005-0000-0000-00003CBA0000}"/>
    <cellStyle name="Total 2 3 2 5 2 3" xfId="47681" xr:uid="{00000000-0005-0000-0000-00003DBA0000}"/>
    <cellStyle name="Total 2 3 2 5 2 4" xfId="47682" xr:uid="{00000000-0005-0000-0000-00003EBA0000}"/>
    <cellStyle name="Total 2 3 2 5 3" xfId="47683" xr:uid="{00000000-0005-0000-0000-00003FBA0000}"/>
    <cellStyle name="Total 2 3 2 5 3 2" xfId="47684" xr:uid="{00000000-0005-0000-0000-000040BA0000}"/>
    <cellStyle name="Total 2 3 2 5 3 2 2" xfId="47685" xr:uid="{00000000-0005-0000-0000-000041BA0000}"/>
    <cellStyle name="Total 2 3 2 5 3 2 3" xfId="47686" xr:uid="{00000000-0005-0000-0000-000042BA0000}"/>
    <cellStyle name="Total 2 3 2 5 3 2 4" xfId="47687" xr:uid="{00000000-0005-0000-0000-000043BA0000}"/>
    <cellStyle name="Total 2 3 2 5 3 2 5" xfId="47688" xr:uid="{00000000-0005-0000-0000-000044BA0000}"/>
    <cellStyle name="Total 2 3 2 5 3 2 6" xfId="47689" xr:uid="{00000000-0005-0000-0000-000045BA0000}"/>
    <cellStyle name="Total 2 3 2 5 3 2 7" xfId="47690" xr:uid="{00000000-0005-0000-0000-000046BA0000}"/>
    <cellStyle name="Total 2 3 2 5 3 3" xfId="47691" xr:uid="{00000000-0005-0000-0000-000047BA0000}"/>
    <cellStyle name="Total 2 3 2 5 3 4" xfId="47692" xr:uid="{00000000-0005-0000-0000-000048BA0000}"/>
    <cellStyle name="Total 2 3 2 5 4" xfId="47693" xr:uid="{00000000-0005-0000-0000-000049BA0000}"/>
    <cellStyle name="Total 2 3 2 5 4 2" xfId="47694" xr:uid="{00000000-0005-0000-0000-00004ABA0000}"/>
    <cellStyle name="Total 2 3 2 5 4 2 2" xfId="47695" xr:uid="{00000000-0005-0000-0000-00004BBA0000}"/>
    <cellStyle name="Total 2 3 2 5 4 2 3" xfId="47696" xr:uid="{00000000-0005-0000-0000-00004CBA0000}"/>
    <cellStyle name="Total 2 3 2 5 4 2 4" xfId="47697" xr:uid="{00000000-0005-0000-0000-00004DBA0000}"/>
    <cellStyle name="Total 2 3 2 5 4 2 5" xfId="47698" xr:uid="{00000000-0005-0000-0000-00004EBA0000}"/>
    <cellStyle name="Total 2 3 2 5 4 2 6" xfId="47699" xr:uid="{00000000-0005-0000-0000-00004FBA0000}"/>
    <cellStyle name="Total 2 3 2 5 4 2 7" xfId="47700" xr:uid="{00000000-0005-0000-0000-000050BA0000}"/>
    <cellStyle name="Total 2 3 2 5 4 3" xfId="47701" xr:uid="{00000000-0005-0000-0000-000051BA0000}"/>
    <cellStyle name="Total 2 3 2 5 4 4" xfId="47702" xr:uid="{00000000-0005-0000-0000-000052BA0000}"/>
    <cellStyle name="Total 2 3 2 5 5" xfId="47703" xr:uid="{00000000-0005-0000-0000-000053BA0000}"/>
    <cellStyle name="Total 2 3 2 5 5 2" xfId="47704" xr:uid="{00000000-0005-0000-0000-000054BA0000}"/>
    <cellStyle name="Total 2 3 2 5 5 3" xfId="47705" xr:uid="{00000000-0005-0000-0000-000055BA0000}"/>
    <cellStyle name="Total 2 3 2 5 5 4" xfId="47706" xr:uid="{00000000-0005-0000-0000-000056BA0000}"/>
    <cellStyle name="Total 2 3 2 5 5 5" xfId="47707" xr:uid="{00000000-0005-0000-0000-000057BA0000}"/>
    <cellStyle name="Total 2 3 2 5 5 6" xfId="47708" xr:uid="{00000000-0005-0000-0000-000058BA0000}"/>
    <cellStyle name="Total 2 3 2 5 5 7" xfId="47709" xr:uid="{00000000-0005-0000-0000-000059BA0000}"/>
    <cellStyle name="Total 2 3 2 5 5 8" xfId="47710" xr:uid="{00000000-0005-0000-0000-00005ABA0000}"/>
    <cellStyle name="Total 2 3 2 5 6" xfId="47711" xr:uid="{00000000-0005-0000-0000-00005BBA0000}"/>
    <cellStyle name="Total 2 3 2 5 6 2" xfId="47712" xr:uid="{00000000-0005-0000-0000-00005CBA0000}"/>
    <cellStyle name="Total 2 3 2 5 6 3" xfId="47713" xr:uid="{00000000-0005-0000-0000-00005DBA0000}"/>
    <cellStyle name="Total 2 3 2 5 6 4" xfId="47714" xr:uid="{00000000-0005-0000-0000-00005EBA0000}"/>
    <cellStyle name="Total 2 3 2 5 6 5" xfId="47715" xr:uid="{00000000-0005-0000-0000-00005FBA0000}"/>
    <cellStyle name="Total 2 3 2 5 6 6" xfId="47716" xr:uid="{00000000-0005-0000-0000-000060BA0000}"/>
    <cellStyle name="Total 2 3 2 5 6 7" xfId="47717" xr:uid="{00000000-0005-0000-0000-000061BA0000}"/>
    <cellStyle name="Total 2 3 2 5 7" xfId="47718" xr:uid="{00000000-0005-0000-0000-000062BA0000}"/>
    <cellStyle name="Total 2 3 2 5 8" xfId="47719" xr:uid="{00000000-0005-0000-0000-000063BA0000}"/>
    <cellStyle name="Total 2 3 2 5 9" xfId="47720" xr:uid="{00000000-0005-0000-0000-000064BA0000}"/>
    <cellStyle name="Total 2 3 2 6" xfId="47721" xr:uid="{00000000-0005-0000-0000-000065BA0000}"/>
    <cellStyle name="Total 2 3 2 6 2" xfId="47722" xr:uid="{00000000-0005-0000-0000-000066BA0000}"/>
    <cellStyle name="Total 2 3 2 6 2 2" xfId="47723" xr:uid="{00000000-0005-0000-0000-000067BA0000}"/>
    <cellStyle name="Total 2 3 2 6 2 3" xfId="47724" xr:uid="{00000000-0005-0000-0000-000068BA0000}"/>
    <cellStyle name="Total 2 3 2 6 2 4" xfId="47725" xr:uid="{00000000-0005-0000-0000-000069BA0000}"/>
    <cellStyle name="Total 2 3 2 6 2 5" xfId="47726" xr:uid="{00000000-0005-0000-0000-00006ABA0000}"/>
    <cellStyle name="Total 2 3 2 6 2 6" xfId="47727" xr:uid="{00000000-0005-0000-0000-00006BBA0000}"/>
    <cellStyle name="Total 2 3 2 6 2 7" xfId="47728" xr:uid="{00000000-0005-0000-0000-00006CBA0000}"/>
    <cellStyle name="Total 2 3 2 6 3" xfId="47729" xr:uid="{00000000-0005-0000-0000-00006DBA0000}"/>
    <cellStyle name="Total 2 3 2 6 4" xfId="47730" xr:uid="{00000000-0005-0000-0000-00006EBA0000}"/>
    <cellStyle name="Total 2 3 2 6 5" xfId="47731" xr:uid="{00000000-0005-0000-0000-00006FBA0000}"/>
    <cellStyle name="Total 2 3 2 7" xfId="47732" xr:uid="{00000000-0005-0000-0000-000070BA0000}"/>
    <cellStyle name="Total 2 3 2 7 2" xfId="47733" xr:uid="{00000000-0005-0000-0000-000071BA0000}"/>
    <cellStyle name="Total 2 3 2 7 2 2" xfId="47734" xr:uid="{00000000-0005-0000-0000-000072BA0000}"/>
    <cellStyle name="Total 2 3 2 7 2 3" xfId="47735" xr:uid="{00000000-0005-0000-0000-000073BA0000}"/>
    <cellStyle name="Total 2 3 2 7 2 4" xfId="47736" xr:uid="{00000000-0005-0000-0000-000074BA0000}"/>
    <cellStyle name="Total 2 3 2 7 2 5" xfId="47737" xr:uid="{00000000-0005-0000-0000-000075BA0000}"/>
    <cellStyle name="Total 2 3 2 7 2 6" xfId="47738" xr:uid="{00000000-0005-0000-0000-000076BA0000}"/>
    <cellStyle name="Total 2 3 2 7 2 7" xfId="47739" xr:uid="{00000000-0005-0000-0000-000077BA0000}"/>
    <cellStyle name="Total 2 3 2 7 3" xfId="47740" xr:uid="{00000000-0005-0000-0000-000078BA0000}"/>
    <cellStyle name="Total 2 3 2 7 4" xfId="47741" xr:uid="{00000000-0005-0000-0000-000079BA0000}"/>
    <cellStyle name="Total 2 3 2 7 5" xfId="47742" xr:uid="{00000000-0005-0000-0000-00007ABA0000}"/>
    <cellStyle name="Total 2 3 2 8" xfId="47743" xr:uid="{00000000-0005-0000-0000-00007BBA0000}"/>
    <cellStyle name="Total 2 3 2 8 2" xfId="47744" xr:uid="{00000000-0005-0000-0000-00007CBA0000}"/>
    <cellStyle name="Total 2 3 2 8 2 2" xfId="47745" xr:uid="{00000000-0005-0000-0000-00007DBA0000}"/>
    <cellStyle name="Total 2 3 2 8 2 3" xfId="47746" xr:uid="{00000000-0005-0000-0000-00007EBA0000}"/>
    <cellStyle name="Total 2 3 2 8 2 4" xfId="47747" xr:uid="{00000000-0005-0000-0000-00007FBA0000}"/>
    <cellStyle name="Total 2 3 2 8 2 5" xfId="47748" xr:uid="{00000000-0005-0000-0000-000080BA0000}"/>
    <cellStyle name="Total 2 3 2 8 2 6" xfId="47749" xr:uid="{00000000-0005-0000-0000-000081BA0000}"/>
    <cellStyle name="Total 2 3 2 8 2 7" xfId="47750" xr:uid="{00000000-0005-0000-0000-000082BA0000}"/>
    <cellStyle name="Total 2 3 2 8 3" xfId="47751" xr:uid="{00000000-0005-0000-0000-000083BA0000}"/>
    <cellStyle name="Total 2 3 2 8 4" xfId="47752" xr:uid="{00000000-0005-0000-0000-000084BA0000}"/>
    <cellStyle name="Total 2 3 2 8 5" xfId="47753" xr:uid="{00000000-0005-0000-0000-000085BA0000}"/>
    <cellStyle name="Total 2 3 2 9" xfId="47754" xr:uid="{00000000-0005-0000-0000-000086BA0000}"/>
    <cellStyle name="Total 2 3 2 9 2" xfId="47755" xr:uid="{00000000-0005-0000-0000-000087BA0000}"/>
    <cellStyle name="Total 2 3 2 9 2 2" xfId="47756" xr:uid="{00000000-0005-0000-0000-000088BA0000}"/>
    <cellStyle name="Total 2 3 2 9 2 3" xfId="47757" xr:uid="{00000000-0005-0000-0000-000089BA0000}"/>
    <cellStyle name="Total 2 3 2 9 2 4" xfId="47758" xr:uid="{00000000-0005-0000-0000-00008ABA0000}"/>
    <cellStyle name="Total 2 3 2 9 2 5" xfId="47759" xr:uid="{00000000-0005-0000-0000-00008BBA0000}"/>
    <cellStyle name="Total 2 3 2 9 2 6" xfId="47760" xr:uid="{00000000-0005-0000-0000-00008CBA0000}"/>
    <cellStyle name="Total 2 3 2 9 2 7" xfId="47761" xr:uid="{00000000-0005-0000-0000-00008DBA0000}"/>
    <cellStyle name="Total 2 3 2 9 3" xfId="47762" xr:uid="{00000000-0005-0000-0000-00008EBA0000}"/>
    <cellStyle name="Total 2 3 2 9 4" xfId="47763" xr:uid="{00000000-0005-0000-0000-00008FBA0000}"/>
    <cellStyle name="Total 2 3 2 9 5" xfId="47764" xr:uid="{00000000-0005-0000-0000-000090BA0000}"/>
    <cellStyle name="Total 2 3 20" xfId="47765" xr:uid="{00000000-0005-0000-0000-000091BA0000}"/>
    <cellStyle name="Total 2 3 3" xfId="47766" xr:uid="{00000000-0005-0000-0000-000092BA0000}"/>
    <cellStyle name="Total 2 3 3 10" xfId="47767" xr:uid="{00000000-0005-0000-0000-000093BA0000}"/>
    <cellStyle name="Total 2 3 3 10 2" xfId="47768" xr:uid="{00000000-0005-0000-0000-000094BA0000}"/>
    <cellStyle name="Total 2 3 3 10 3" xfId="47769" xr:uid="{00000000-0005-0000-0000-000095BA0000}"/>
    <cellStyle name="Total 2 3 3 10 4" xfId="47770" xr:uid="{00000000-0005-0000-0000-000096BA0000}"/>
    <cellStyle name="Total 2 3 3 10 5" xfId="47771" xr:uid="{00000000-0005-0000-0000-000097BA0000}"/>
    <cellStyle name="Total 2 3 3 10 6" xfId="47772" xr:uid="{00000000-0005-0000-0000-000098BA0000}"/>
    <cellStyle name="Total 2 3 3 10 7" xfId="47773" xr:uid="{00000000-0005-0000-0000-000099BA0000}"/>
    <cellStyle name="Total 2 3 3 10 8" xfId="47774" xr:uid="{00000000-0005-0000-0000-00009ABA0000}"/>
    <cellStyle name="Total 2 3 3 11" xfId="47775" xr:uid="{00000000-0005-0000-0000-00009BBA0000}"/>
    <cellStyle name="Total 2 3 3 11 2" xfId="47776" xr:uid="{00000000-0005-0000-0000-00009CBA0000}"/>
    <cellStyle name="Total 2 3 3 11 3" xfId="47777" xr:uid="{00000000-0005-0000-0000-00009DBA0000}"/>
    <cellStyle name="Total 2 3 3 11 4" xfId="47778" xr:uid="{00000000-0005-0000-0000-00009EBA0000}"/>
    <cellStyle name="Total 2 3 3 11 5" xfId="47779" xr:uid="{00000000-0005-0000-0000-00009FBA0000}"/>
    <cellStyle name="Total 2 3 3 11 6" xfId="47780" xr:uid="{00000000-0005-0000-0000-0000A0BA0000}"/>
    <cellStyle name="Total 2 3 3 11 7" xfId="47781" xr:uid="{00000000-0005-0000-0000-0000A1BA0000}"/>
    <cellStyle name="Total 2 3 3 12" xfId="47782" xr:uid="{00000000-0005-0000-0000-0000A2BA0000}"/>
    <cellStyle name="Total 2 3 3 12 2" xfId="47783" xr:uid="{00000000-0005-0000-0000-0000A3BA0000}"/>
    <cellStyle name="Total 2 3 3 12 3" xfId="47784" xr:uid="{00000000-0005-0000-0000-0000A4BA0000}"/>
    <cellStyle name="Total 2 3 3 12 4" xfId="47785" xr:uid="{00000000-0005-0000-0000-0000A5BA0000}"/>
    <cellStyle name="Total 2 3 3 12 5" xfId="47786" xr:uid="{00000000-0005-0000-0000-0000A6BA0000}"/>
    <cellStyle name="Total 2 3 3 13" xfId="47787" xr:uid="{00000000-0005-0000-0000-0000A7BA0000}"/>
    <cellStyle name="Total 2 3 3 13 2" xfId="47788" xr:uid="{00000000-0005-0000-0000-0000A8BA0000}"/>
    <cellStyle name="Total 2 3 3 13 3" xfId="47789" xr:uid="{00000000-0005-0000-0000-0000A9BA0000}"/>
    <cellStyle name="Total 2 3 3 13 4" xfId="47790" xr:uid="{00000000-0005-0000-0000-0000AABA0000}"/>
    <cellStyle name="Total 2 3 3 13 5" xfId="47791" xr:uid="{00000000-0005-0000-0000-0000ABBA0000}"/>
    <cellStyle name="Total 2 3 3 14" xfId="47792" xr:uid="{00000000-0005-0000-0000-0000ACBA0000}"/>
    <cellStyle name="Total 2 3 3 14 2" xfId="47793" xr:uid="{00000000-0005-0000-0000-0000ADBA0000}"/>
    <cellStyle name="Total 2 3 3 14 3" xfId="47794" xr:uid="{00000000-0005-0000-0000-0000AEBA0000}"/>
    <cellStyle name="Total 2 3 3 14 4" xfId="47795" xr:uid="{00000000-0005-0000-0000-0000AFBA0000}"/>
    <cellStyle name="Total 2 3 3 14 5" xfId="47796" xr:uid="{00000000-0005-0000-0000-0000B0BA0000}"/>
    <cellStyle name="Total 2 3 3 15" xfId="47797" xr:uid="{00000000-0005-0000-0000-0000B1BA0000}"/>
    <cellStyle name="Total 2 3 3 15 2" xfId="47798" xr:uid="{00000000-0005-0000-0000-0000B2BA0000}"/>
    <cellStyle name="Total 2 3 3 15 3" xfId="47799" xr:uid="{00000000-0005-0000-0000-0000B3BA0000}"/>
    <cellStyle name="Total 2 3 3 15 4" xfId="47800" xr:uid="{00000000-0005-0000-0000-0000B4BA0000}"/>
    <cellStyle name="Total 2 3 3 15 5" xfId="47801" xr:uid="{00000000-0005-0000-0000-0000B5BA0000}"/>
    <cellStyle name="Total 2 3 3 16" xfId="47802" xr:uid="{00000000-0005-0000-0000-0000B6BA0000}"/>
    <cellStyle name="Total 2 3 3 16 2" xfId="47803" xr:uid="{00000000-0005-0000-0000-0000B7BA0000}"/>
    <cellStyle name="Total 2 3 3 16 3" xfId="47804" xr:uid="{00000000-0005-0000-0000-0000B8BA0000}"/>
    <cellStyle name="Total 2 3 3 16 4" xfId="47805" xr:uid="{00000000-0005-0000-0000-0000B9BA0000}"/>
    <cellStyle name="Total 2 3 3 16 5" xfId="47806" xr:uid="{00000000-0005-0000-0000-0000BABA0000}"/>
    <cellStyle name="Total 2 3 3 17" xfId="47807" xr:uid="{00000000-0005-0000-0000-0000BBBA0000}"/>
    <cellStyle name="Total 2 3 3 17 2" xfId="47808" xr:uid="{00000000-0005-0000-0000-0000BCBA0000}"/>
    <cellStyle name="Total 2 3 3 17 3" xfId="47809" xr:uid="{00000000-0005-0000-0000-0000BDBA0000}"/>
    <cellStyle name="Total 2 3 3 17 4" xfId="47810" xr:uid="{00000000-0005-0000-0000-0000BEBA0000}"/>
    <cellStyle name="Total 2 3 3 17 5" xfId="47811" xr:uid="{00000000-0005-0000-0000-0000BFBA0000}"/>
    <cellStyle name="Total 2 3 3 18" xfId="47812" xr:uid="{00000000-0005-0000-0000-0000C0BA0000}"/>
    <cellStyle name="Total 2 3 3 2" xfId="47813" xr:uid="{00000000-0005-0000-0000-0000C1BA0000}"/>
    <cellStyle name="Total 2 3 3 2 10" xfId="47814" xr:uid="{00000000-0005-0000-0000-0000C2BA0000}"/>
    <cellStyle name="Total 2 3 3 2 10 2" xfId="47815" xr:uid="{00000000-0005-0000-0000-0000C3BA0000}"/>
    <cellStyle name="Total 2 3 3 2 10 3" xfId="47816" xr:uid="{00000000-0005-0000-0000-0000C4BA0000}"/>
    <cellStyle name="Total 2 3 3 2 10 4" xfId="47817" xr:uid="{00000000-0005-0000-0000-0000C5BA0000}"/>
    <cellStyle name="Total 2 3 3 2 10 5" xfId="47818" xr:uid="{00000000-0005-0000-0000-0000C6BA0000}"/>
    <cellStyle name="Total 2 3 3 2 11" xfId="47819" xr:uid="{00000000-0005-0000-0000-0000C7BA0000}"/>
    <cellStyle name="Total 2 3 3 2 11 2" xfId="47820" xr:uid="{00000000-0005-0000-0000-0000C8BA0000}"/>
    <cellStyle name="Total 2 3 3 2 11 3" xfId="47821" xr:uid="{00000000-0005-0000-0000-0000C9BA0000}"/>
    <cellStyle name="Total 2 3 3 2 11 4" xfId="47822" xr:uid="{00000000-0005-0000-0000-0000CABA0000}"/>
    <cellStyle name="Total 2 3 3 2 11 5" xfId="47823" xr:uid="{00000000-0005-0000-0000-0000CBBA0000}"/>
    <cellStyle name="Total 2 3 3 2 12" xfId="47824" xr:uid="{00000000-0005-0000-0000-0000CCBA0000}"/>
    <cellStyle name="Total 2 3 3 2 12 2" xfId="47825" xr:uid="{00000000-0005-0000-0000-0000CDBA0000}"/>
    <cellStyle name="Total 2 3 3 2 12 3" xfId="47826" xr:uid="{00000000-0005-0000-0000-0000CEBA0000}"/>
    <cellStyle name="Total 2 3 3 2 12 4" xfId="47827" xr:uid="{00000000-0005-0000-0000-0000CFBA0000}"/>
    <cellStyle name="Total 2 3 3 2 12 5" xfId="47828" xr:uid="{00000000-0005-0000-0000-0000D0BA0000}"/>
    <cellStyle name="Total 2 3 3 2 13" xfId="47829" xr:uid="{00000000-0005-0000-0000-0000D1BA0000}"/>
    <cellStyle name="Total 2 3 3 2 13 2" xfId="47830" xr:uid="{00000000-0005-0000-0000-0000D2BA0000}"/>
    <cellStyle name="Total 2 3 3 2 13 3" xfId="47831" xr:uid="{00000000-0005-0000-0000-0000D3BA0000}"/>
    <cellStyle name="Total 2 3 3 2 13 4" xfId="47832" xr:uid="{00000000-0005-0000-0000-0000D4BA0000}"/>
    <cellStyle name="Total 2 3 3 2 13 5" xfId="47833" xr:uid="{00000000-0005-0000-0000-0000D5BA0000}"/>
    <cellStyle name="Total 2 3 3 2 14" xfId="47834" xr:uid="{00000000-0005-0000-0000-0000D6BA0000}"/>
    <cellStyle name="Total 2 3 3 2 14 2" xfId="47835" xr:uid="{00000000-0005-0000-0000-0000D7BA0000}"/>
    <cellStyle name="Total 2 3 3 2 14 3" xfId="47836" xr:uid="{00000000-0005-0000-0000-0000D8BA0000}"/>
    <cellStyle name="Total 2 3 3 2 14 4" xfId="47837" xr:uid="{00000000-0005-0000-0000-0000D9BA0000}"/>
    <cellStyle name="Total 2 3 3 2 14 5" xfId="47838" xr:uid="{00000000-0005-0000-0000-0000DABA0000}"/>
    <cellStyle name="Total 2 3 3 2 15" xfId="47839" xr:uid="{00000000-0005-0000-0000-0000DBBA0000}"/>
    <cellStyle name="Total 2 3 3 2 15 2" xfId="47840" xr:uid="{00000000-0005-0000-0000-0000DCBA0000}"/>
    <cellStyle name="Total 2 3 3 2 15 3" xfId="47841" xr:uid="{00000000-0005-0000-0000-0000DDBA0000}"/>
    <cellStyle name="Total 2 3 3 2 15 4" xfId="47842" xr:uid="{00000000-0005-0000-0000-0000DEBA0000}"/>
    <cellStyle name="Total 2 3 3 2 15 5" xfId="47843" xr:uid="{00000000-0005-0000-0000-0000DFBA0000}"/>
    <cellStyle name="Total 2 3 3 2 16" xfId="47844" xr:uid="{00000000-0005-0000-0000-0000E0BA0000}"/>
    <cellStyle name="Total 2 3 3 2 16 2" xfId="47845" xr:uid="{00000000-0005-0000-0000-0000E1BA0000}"/>
    <cellStyle name="Total 2 3 3 2 16 3" xfId="47846" xr:uid="{00000000-0005-0000-0000-0000E2BA0000}"/>
    <cellStyle name="Total 2 3 3 2 16 4" xfId="47847" xr:uid="{00000000-0005-0000-0000-0000E3BA0000}"/>
    <cellStyle name="Total 2 3 3 2 16 5" xfId="47848" xr:uid="{00000000-0005-0000-0000-0000E4BA0000}"/>
    <cellStyle name="Total 2 3 3 2 17" xfId="47849" xr:uid="{00000000-0005-0000-0000-0000E5BA0000}"/>
    <cellStyle name="Total 2 3 3 2 17 2" xfId="47850" xr:uid="{00000000-0005-0000-0000-0000E6BA0000}"/>
    <cellStyle name="Total 2 3 3 2 17 3" xfId="47851" xr:uid="{00000000-0005-0000-0000-0000E7BA0000}"/>
    <cellStyle name="Total 2 3 3 2 17 4" xfId="47852" xr:uid="{00000000-0005-0000-0000-0000E8BA0000}"/>
    <cellStyle name="Total 2 3 3 2 17 5" xfId="47853" xr:uid="{00000000-0005-0000-0000-0000E9BA0000}"/>
    <cellStyle name="Total 2 3 3 2 18" xfId="47854" xr:uid="{00000000-0005-0000-0000-0000EABA0000}"/>
    <cellStyle name="Total 2 3 3 2 18 2" xfId="47855" xr:uid="{00000000-0005-0000-0000-0000EBBA0000}"/>
    <cellStyle name="Total 2 3 3 2 18 3" xfId="47856" xr:uid="{00000000-0005-0000-0000-0000ECBA0000}"/>
    <cellStyle name="Total 2 3 3 2 18 4" xfId="47857" xr:uid="{00000000-0005-0000-0000-0000EDBA0000}"/>
    <cellStyle name="Total 2 3 3 2 18 5" xfId="47858" xr:uid="{00000000-0005-0000-0000-0000EEBA0000}"/>
    <cellStyle name="Total 2 3 3 2 19" xfId="47859" xr:uid="{00000000-0005-0000-0000-0000EFBA0000}"/>
    <cellStyle name="Total 2 3 3 2 2" xfId="47860" xr:uid="{00000000-0005-0000-0000-0000F0BA0000}"/>
    <cellStyle name="Total 2 3 3 2 2 10" xfId="47861" xr:uid="{00000000-0005-0000-0000-0000F1BA0000}"/>
    <cellStyle name="Total 2 3 3 2 2 10 2" xfId="47862" xr:uid="{00000000-0005-0000-0000-0000F2BA0000}"/>
    <cellStyle name="Total 2 3 3 2 2 10 3" xfId="47863" xr:uid="{00000000-0005-0000-0000-0000F3BA0000}"/>
    <cellStyle name="Total 2 3 3 2 2 10 4" xfId="47864" xr:uid="{00000000-0005-0000-0000-0000F4BA0000}"/>
    <cellStyle name="Total 2 3 3 2 2 10 5" xfId="47865" xr:uid="{00000000-0005-0000-0000-0000F5BA0000}"/>
    <cellStyle name="Total 2 3 3 2 2 11" xfId="47866" xr:uid="{00000000-0005-0000-0000-0000F6BA0000}"/>
    <cellStyle name="Total 2 3 3 2 2 11 2" xfId="47867" xr:uid="{00000000-0005-0000-0000-0000F7BA0000}"/>
    <cellStyle name="Total 2 3 3 2 2 11 3" xfId="47868" xr:uid="{00000000-0005-0000-0000-0000F8BA0000}"/>
    <cellStyle name="Total 2 3 3 2 2 11 4" xfId="47869" xr:uid="{00000000-0005-0000-0000-0000F9BA0000}"/>
    <cellStyle name="Total 2 3 3 2 2 11 5" xfId="47870" xr:uid="{00000000-0005-0000-0000-0000FABA0000}"/>
    <cellStyle name="Total 2 3 3 2 2 12" xfId="47871" xr:uid="{00000000-0005-0000-0000-0000FBBA0000}"/>
    <cellStyle name="Total 2 3 3 2 2 12 2" xfId="47872" xr:uid="{00000000-0005-0000-0000-0000FCBA0000}"/>
    <cellStyle name="Total 2 3 3 2 2 12 3" xfId="47873" xr:uid="{00000000-0005-0000-0000-0000FDBA0000}"/>
    <cellStyle name="Total 2 3 3 2 2 12 4" xfId="47874" xr:uid="{00000000-0005-0000-0000-0000FEBA0000}"/>
    <cellStyle name="Total 2 3 3 2 2 12 5" xfId="47875" xr:uid="{00000000-0005-0000-0000-0000FFBA0000}"/>
    <cellStyle name="Total 2 3 3 2 2 13" xfId="47876" xr:uid="{00000000-0005-0000-0000-000000BB0000}"/>
    <cellStyle name="Total 2 3 3 2 2 13 2" xfId="47877" xr:uid="{00000000-0005-0000-0000-000001BB0000}"/>
    <cellStyle name="Total 2 3 3 2 2 13 3" xfId="47878" xr:uid="{00000000-0005-0000-0000-000002BB0000}"/>
    <cellStyle name="Total 2 3 3 2 2 13 4" xfId="47879" xr:uid="{00000000-0005-0000-0000-000003BB0000}"/>
    <cellStyle name="Total 2 3 3 2 2 13 5" xfId="47880" xr:uid="{00000000-0005-0000-0000-000004BB0000}"/>
    <cellStyle name="Total 2 3 3 2 2 14" xfId="47881" xr:uid="{00000000-0005-0000-0000-000005BB0000}"/>
    <cellStyle name="Total 2 3 3 2 2 14 2" xfId="47882" xr:uid="{00000000-0005-0000-0000-000006BB0000}"/>
    <cellStyle name="Total 2 3 3 2 2 14 3" xfId="47883" xr:uid="{00000000-0005-0000-0000-000007BB0000}"/>
    <cellStyle name="Total 2 3 3 2 2 14 4" xfId="47884" xr:uid="{00000000-0005-0000-0000-000008BB0000}"/>
    <cellStyle name="Total 2 3 3 2 2 14 5" xfId="47885" xr:uid="{00000000-0005-0000-0000-000009BB0000}"/>
    <cellStyle name="Total 2 3 3 2 2 15" xfId="47886" xr:uid="{00000000-0005-0000-0000-00000ABB0000}"/>
    <cellStyle name="Total 2 3 3 2 2 15 2" xfId="47887" xr:uid="{00000000-0005-0000-0000-00000BBB0000}"/>
    <cellStyle name="Total 2 3 3 2 2 15 3" xfId="47888" xr:uid="{00000000-0005-0000-0000-00000CBB0000}"/>
    <cellStyle name="Total 2 3 3 2 2 15 4" xfId="47889" xr:uid="{00000000-0005-0000-0000-00000DBB0000}"/>
    <cellStyle name="Total 2 3 3 2 2 15 5" xfId="47890" xr:uid="{00000000-0005-0000-0000-00000EBB0000}"/>
    <cellStyle name="Total 2 3 3 2 2 16" xfId="47891" xr:uid="{00000000-0005-0000-0000-00000FBB0000}"/>
    <cellStyle name="Total 2 3 3 2 2 16 2" xfId="47892" xr:uid="{00000000-0005-0000-0000-000010BB0000}"/>
    <cellStyle name="Total 2 3 3 2 2 16 3" xfId="47893" xr:uid="{00000000-0005-0000-0000-000011BB0000}"/>
    <cellStyle name="Total 2 3 3 2 2 16 4" xfId="47894" xr:uid="{00000000-0005-0000-0000-000012BB0000}"/>
    <cellStyle name="Total 2 3 3 2 2 16 5" xfId="47895" xr:uid="{00000000-0005-0000-0000-000013BB0000}"/>
    <cellStyle name="Total 2 3 3 2 2 17" xfId="47896" xr:uid="{00000000-0005-0000-0000-000014BB0000}"/>
    <cellStyle name="Total 2 3 3 2 2 17 2" xfId="47897" xr:uid="{00000000-0005-0000-0000-000015BB0000}"/>
    <cellStyle name="Total 2 3 3 2 2 17 3" xfId="47898" xr:uid="{00000000-0005-0000-0000-000016BB0000}"/>
    <cellStyle name="Total 2 3 3 2 2 17 4" xfId="47899" xr:uid="{00000000-0005-0000-0000-000017BB0000}"/>
    <cellStyle name="Total 2 3 3 2 2 17 5" xfId="47900" xr:uid="{00000000-0005-0000-0000-000018BB0000}"/>
    <cellStyle name="Total 2 3 3 2 2 18" xfId="47901" xr:uid="{00000000-0005-0000-0000-000019BB0000}"/>
    <cellStyle name="Total 2 3 3 2 2 18 2" xfId="47902" xr:uid="{00000000-0005-0000-0000-00001ABB0000}"/>
    <cellStyle name="Total 2 3 3 2 2 18 3" xfId="47903" xr:uid="{00000000-0005-0000-0000-00001BBB0000}"/>
    <cellStyle name="Total 2 3 3 2 2 18 4" xfId="47904" xr:uid="{00000000-0005-0000-0000-00001CBB0000}"/>
    <cellStyle name="Total 2 3 3 2 2 18 5" xfId="47905" xr:uid="{00000000-0005-0000-0000-00001DBB0000}"/>
    <cellStyle name="Total 2 3 3 2 2 19" xfId="47906" xr:uid="{00000000-0005-0000-0000-00001EBB0000}"/>
    <cellStyle name="Total 2 3 3 2 2 2" xfId="47907" xr:uid="{00000000-0005-0000-0000-00001FBB0000}"/>
    <cellStyle name="Total 2 3 3 2 2 2 2" xfId="47908" xr:uid="{00000000-0005-0000-0000-000020BB0000}"/>
    <cellStyle name="Total 2 3 3 2 2 2 2 2" xfId="47909" xr:uid="{00000000-0005-0000-0000-000021BB0000}"/>
    <cellStyle name="Total 2 3 3 2 2 2 2 3" xfId="47910" xr:uid="{00000000-0005-0000-0000-000022BB0000}"/>
    <cellStyle name="Total 2 3 3 2 2 2 2 4" xfId="47911" xr:uid="{00000000-0005-0000-0000-000023BB0000}"/>
    <cellStyle name="Total 2 3 3 2 2 2 2 5" xfId="47912" xr:uid="{00000000-0005-0000-0000-000024BB0000}"/>
    <cellStyle name="Total 2 3 3 2 2 2 2 6" xfId="47913" xr:uid="{00000000-0005-0000-0000-000025BB0000}"/>
    <cellStyle name="Total 2 3 3 2 2 2 2 7" xfId="47914" xr:uid="{00000000-0005-0000-0000-000026BB0000}"/>
    <cellStyle name="Total 2 3 3 2 2 2 3" xfId="47915" xr:uid="{00000000-0005-0000-0000-000027BB0000}"/>
    <cellStyle name="Total 2 3 3 2 2 2 4" xfId="47916" xr:uid="{00000000-0005-0000-0000-000028BB0000}"/>
    <cellStyle name="Total 2 3 3 2 2 2 5" xfId="47917" xr:uid="{00000000-0005-0000-0000-000029BB0000}"/>
    <cellStyle name="Total 2 3 3 2 2 3" xfId="47918" xr:uid="{00000000-0005-0000-0000-00002ABB0000}"/>
    <cellStyle name="Total 2 3 3 2 2 3 2" xfId="47919" xr:uid="{00000000-0005-0000-0000-00002BBB0000}"/>
    <cellStyle name="Total 2 3 3 2 2 3 2 2" xfId="47920" xr:uid="{00000000-0005-0000-0000-00002CBB0000}"/>
    <cellStyle name="Total 2 3 3 2 2 3 2 3" xfId="47921" xr:uid="{00000000-0005-0000-0000-00002DBB0000}"/>
    <cellStyle name="Total 2 3 3 2 2 3 2 4" xfId="47922" xr:uid="{00000000-0005-0000-0000-00002EBB0000}"/>
    <cellStyle name="Total 2 3 3 2 2 3 2 5" xfId="47923" xr:uid="{00000000-0005-0000-0000-00002FBB0000}"/>
    <cellStyle name="Total 2 3 3 2 2 3 2 6" xfId="47924" xr:uid="{00000000-0005-0000-0000-000030BB0000}"/>
    <cellStyle name="Total 2 3 3 2 2 3 2 7" xfId="47925" xr:uid="{00000000-0005-0000-0000-000031BB0000}"/>
    <cellStyle name="Total 2 3 3 2 2 3 3" xfId="47926" xr:uid="{00000000-0005-0000-0000-000032BB0000}"/>
    <cellStyle name="Total 2 3 3 2 2 3 4" xfId="47927" xr:uid="{00000000-0005-0000-0000-000033BB0000}"/>
    <cellStyle name="Total 2 3 3 2 2 3 5" xfId="47928" xr:uid="{00000000-0005-0000-0000-000034BB0000}"/>
    <cellStyle name="Total 2 3 3 2 2 4" xfId="47929" xr:uid="{00000000-0005-0000-0000-000035BB0000}"/>
    <cellStyle name="Total 2 3 3 2 2 4 2" xfId="47930" xr:uid="{00000000-0005-0000-0000-000036BB0000}"/>
    <cellStyle name="Total 2 3 3 2 2 4 2 2" xfId="47931" xr:uid="{00000000-0005-0000-0000-000037BB0000}"/>
    <cellStyle name="Total 2 3 3 2 2 4 2 3" xfId="47932" xr:uid="{00000000-0005-0000-0000-000038BB0000}"/>
    <cellStyle name="Total 2 3 3 2 2 4 2 4" xfId="47933" xr:uid="{00000000-0005-0000-0000-000039BB0000}"/>
    <cellStyle name="Total 2 3 3 2 2 4 2 5" xfId="47934" xr:uid="{00000000-0005-0000-0000-00003ABB0000}"/>
    <cellStyle name="Total 2 3 3 2 2 4 2 6" xfId="47935" xr:uid="{00000000-0005-0000-0000-00003BBB0000}"/>
    <cellStyle name="Total 2 3 3 2 2 4 2 7" xfId="47936" xr:uid="{00000000-0005-0000-0000-00003CBB0000}"/>
    <cellStyle name="Total 2 3 3 2 2 4 3" xfId="47937" xr:uid="{00000000-0005-0000-0000-00003DBB0000}"/>
    <cellStyle name="Total 2 3 3 2 2 4 4" xfId="47938" xr:uid="{00000000-0005-0000-0000-00003EBB0000}"/>
    <cellStyle name="Total 2 3 3 2 2 4 5" xfId="47939" xr:uid="{00000000-0005-0000-0000-00003FBB0000}"/>
    <cellStyle name="Total 2 3 3 2 2 5" xfId="47940" xr:uid="{00000000-0005-0000-0000-000040BB0000}"/>
    <cellStyle name="Total 2 3 3 2 2 5 2" xfId="47941" xr:uid="{00000000-0005-0000-0000-000041BB0000}"/>
    <cellStyle name="Total 2 3 3 2 2 5 3" xfId="47942" xr:uid="{00000000-0005-0000-0000-000042BB0000}"/>
    <cellStyle name="Total 2 3 3 2 2 5 4" xfId="47943" xr:uid="{00000000-0005-0000-0000-000043BB0000}"/>
    <cellStyle name="Total 2 3 3 2 2 5 5" xfId="47944" xr:uid="{00000000-0005-0000-0000-000044BB0000}"/>
    <cellStyle name="Total 2 3 3 2 2 5 6" xfId="47945" xr:uid="{00000000-0005-0000-0000-000045BB0000}"/>
    <cellStyle name="Total 2 3 3 2 2 5 7" xfId="47946" xr:uid="{00000000-0005-0000-0000-000046BB0000}"/>
    <cellStyle name="Total 2 3 3 2 2 5 8" xfId="47947" xr:uid="{00000000-0005-0000-0000-000047BB0000}"/>
    <cellStyle name="Total 2 3 3 2 2 6" xfId="47948" xr:uid="{00000000-0005-0000-0000-000048BB0000}"/>
    <cellStyle name="Total 2 3 3 2 2 6 2" xfId="47949" xr:uid="{00000000-0005-0000-0000-000049BB0000}"/>
    <cellStyle name="Total 2 3 3 2 2 6 3" xfId="47950" xr:uid="{00000000-0005-0000-0000-00004ABB0000}"/>
    <cellStyle name="Total 2 3 3 2 2 6 4" xfId="47951" xr:uid="{00000000-0005-0000-0000-00004BBB0000}"/>
    <cellStyle name="Total 2 3 3 2 2 6 5" xfId="47952" xr:uid="{00000000-0005-0000-0000-00004CBB0000}"/>
    <cellStyle name="Total 2 3 3 2 2 6 6" xfId="47953" xr:uid="{00000000-0005-0000-0000-00004DBB0000}"/>
    <cellStyle name="Total 2 3 3 2 2 6 7" xfId="47954" xr:uid="{00000000-0005-0000-0000-00004EBB0000}"/>
    <cellStyle name="Total 2 3 3 2 2 7" xfId="47955" xr:uid="{00000000-0005-0000-0000-00004FBB0000}"/>
    <cellStyle name="Total 2 3 3 2 2 7 2" xfId="47956" xr:uid="{00000000-0005-0000-0000-000050BB0000}"/>
    <cellStyle name="Total 2 3 3 2 2 7 3" xfId="47957" xr:uid="{00000000-0005-0000-0000-000051BB0000}"/>
    <cellStyle name="Total 2 3 3 2 2 7 4" xfId="47958" xr:uid="{00000000-0005-0000-0000-000052BB0000}"/>
    <cellStyle name="Total 2 3 3 2 2 7 5" xfId="47959" xr:uid="{00000000-0005-0000-0000-000053BB0000}"/>
    <cellStyle name="Total 2 3 3 2 2 8" xfId="47960" xr:uid="{00000000-0005-0000-0000-000054BB0000}"/>
    <cellStyle name="Total 2 3 3 2 2 8 2" xfId="47961" xr:uid="{00000000-0005-0000-0000-000055BB0000}"/>
    <cellStyle name="Total 2 3 3 2 2 8 3" xfId="47962" xr:uid="{00000000-0005-0000-0000-000056BB0000}"/>
    <cellStyle name="Total 2 3 3 2 2 8 4" xfId="47963" xr:uid="{00000000-0005-0000-0000-000057BB0000}"/>
    <cellStyle name="Total 2 3 3 2 2 8 5" xfId="47964" xr:uid="{00000000-0005-0000-0000-000058BB0000}"/>
    <cellStyle name="Total 2 3 3 2 2 9" xfId="47965" xr:uid="{00000000-0005-0000-0000-000059BB0000}"/>
    <cellStyle name="Total 2 3 3 2 2 9 2" xfId="47966" xr:uid="{00000000-0005-0000-0000-00005ABB0000}"/>
    <cellStyle name="Total 2 3 3 2 2 9 3" xfId="47967" xr:uid="{00000000-0005-0000-0000-00005BBB0000}"/>
    <cellStyle name="Total 2 3 3 2 2 9 4" xfId="47968" xr:uid="{00000000-0005-0000-0000-00005CBB0000}"/>
    <cellStyle name="Total 2 3 3 2 2 9 5" xfId="47969" xr:uid="{00000000-0005-0000-0000-00005DBB0000}"/>
    <cellStyle name="Total 2 3 3 2 3" xfId="47970" xr:uid="{00000000-0005-0000-0000-00005EBB0000}"/>
    <cellStyle name="Total 2 3 3 2 3 10" xfId="47971" xr:uid="{00000000-0005-0000-0000-00005FBB0000}"/>
    <cellStyle name="Total 2 3 3 2 3 2" xfId="47972" xr:uid="{00000000-0005-0000-0000-000060BB0000}"/>
    <cellStyle name="Total 2 3 3 2 3 2 2" xfId="47973" xr:uid="{00000000-0005-0000-0000-000061BB0000}"/>
    <cellStyle name="Total 2 3 3 2 3 2 2 2" xfId="47974" xr:uid="{00000000-0005-0000-0000-000062BB0000}"/>
    <cellStyle name="Total 2 3 3 2 3 2 2 3" xfId="47975" xr:uid="{00000000-0005-0000-0000-000063BB0000}"/>
    <cellStyle name="Total 2 3 3 2 3 2 2 4" xfId="47976" xr:uid="{00000000-0005-0000-0000-000064BB0000}"/>
    <cellStyle name="Total 2 3 3 2 3 2 2 5" xfId="47977" xr:uid="{00000000-0005-0000-0000-000065BB0000}"/>
    <cellStyle name="Total 2 3 3 2 3 2 2 6" xfId="47978" xr:uid="{00000000-0005-0000-0000-000066BB0000}"/>
    <cellStyle name="Total 2 3 3 2 3 2 2 7" xfId="47979" xr:uid="{00000000-0005-0000-0000-000067BB0000}"/>
    <cellStyle name="Total 2 3 3 2 3 2 3" xfId="47980" xr:uid="{00000000-0005-0000-0000-000068BB0000}"/>
    <cellStyle name="Total 2 3 3 2 3 2 4" xfId="47981" xr:uid="{00000000-0005-0000-0000-000069BB0000}"/>
    <cellStyle name="Total 2 3 3 2 3 3" xfId="47982" xr:uid="{00000000-0005-0000-0000-00006ABB0000}"/>
    <cellStyle name="Total 2 3 3 2 3 3 2" xfId="47983" xr:uid="{00000000-0005-0000-0000-00006BBB0000}"/>
    <cellStyle name="Total 2 3 3 2 3 3 2 2" xfId="47984" xr:uid="{00000000-0005-0000-0000-00006CBB0000}"/>
    <cellStyle name="Total 2 3 3 2 3 3 2 3" xfId="47985" xr:uid="{00000000-0005-0000-0000-00006DBB0000}"/>
    <cellStyle name="Total 2 3 3 2 3 3 2 4" xfId="47986" xr:uid="{00000000-0005-0000-0000-00006EBB0000}"/>
    <cellStyle name="Total 2 3 3 2 3 3 2 5" xfId="47987" xr:uid="{00000000-0005-0000-0000-00006FBB0000}"/>
    <cellStyle name="Total 2 3 3 2 3 3 2 6" xfId="47988" xr:uid="{00000000-0005-0000-0000-000070BB0000}"/>
    <cellStyle name="Total 2 3 3 2 3 3 2 7" xfId="47989" xr:uid="{00000000-0005-0000-0000-000071BB0000}"/>
    <cellStyle name="Total 2 3 3 2 3 3 3" xfId="47990" xr:uid="{00000000-0005-0000-0000-000072BB0000}"/>
    <cellStyle name="Total 2 3 3 2 3 3 4" xfId="47991" xr:uid="{00000000-0005-0000-0000-000073BB0000}"/>
    <cellStyle name="Total 2 3 3 2 3 4" xfId="47992" xr:uid="{00000000-0005-0000-0000-000074BB0000}"/>
    <cellStyle name="Total 2 3 3 2 3 4 2" xfId="47993" xr:uid="{00000000-0005-0000-0000-000075BB0000}"/>
    <cellStyle name="Total 2 3 3 2 3 4 2 2" xfId="47994" xr:uid="{00000000-0005-0000-0000-000076BB0000}"/>
    <cellStyle name="Total 2 3 3 2 3 4 2 3" xfId="47995" xr:uid="{00000000-0005-0000-0000-000077BB0000}"/>
    <cellStyle name="Total 2 3 3 2 3 4 2 4" xfId="47996" xr:uid="{00000000-0005-0000-0000-000078BB0000}"/>
    <cellStyle name="Total 2 3 3 2 3 4 2 5" xfId="47997" xr:uid="{00000000-0005-0000-0000-000079BB0000}"/>
    <cellStyle name="Total 2 3 3 2 3 4 2 6" xfId="47998" xr:uid="{00000000-0005-0000-0000-00007ABB0000}"/>
    <cellStyle name="Total 2 3 3 2 3 4 2 7" xfId="47999" xr:uid="{00000000-0005-0000-0000-00007BBB0000}"/>
    <cellStyle name="Total 2 3 3 2 3 4 3" xfId="48000" xr:uid="{00000000-0005-0000-0000-00007CBB0000}"/>
    <cellStyle name="Total 2 3 3 2 3 4 4" xfId="48001" xr:uid="{00000000-0005-0000-0000-00007DBB0000}"/>
    <cellStyle name="Total 2 3 3 2 3 5" xfId="48002" xr:uid="{00000000-0005-0000-0000-00007EBB0000}"/>
    <cellStyle name="Total 2 3 3 2 3 5 2" xfId="48003" xr:uid="{00000000-0005-0000-0000-00007FBB0000}"/>
    <cellStyle name="Total 2 3 3 2 3 5 3" xfId="48004" xr:uid="{00000000-0005-0000-0000-000080BB0000}"/>
    <cellStyle name="Total 2 3 3 2 3 5 4" xfId="48005" xr:uid="{00000000-0005-0000-0000-000081BB0000}"/>
    <cellStyle name="Total 2 3 3 2 3 5 5" xfId="48006" xr:uid="{00000000-0005-0000-0000-000082BB0000}"/>
    <cellStyle name="Total 2 3 3 2 3 5 6" xfId="48007" xr:uid="{00000000-0005-0000-0000-000083BB0000}"/>
    <cellStyle name="Total 2 3 3 2 3 5 7" xfId="48008" xr:uid="{00000000-0005-0000-0000-000084BB0000}"/>
    <cellStyle name="Total 2 3 3 2 3 5 8" xfId="48009" xr:uid="{00000000-0005-0000-0000-000085BB0000}"/>
    <cellStyle name="Total 2 3 3 2 3 6" xfId="48010" xr:uid="{00000000-0005-0000-0000-000086BB0000}"/>
    <cellStyle name="Total 2 3 3 2 3 6 2" xfId="48011" xr:uid="{00000000-0005-0000-0000-000087BB0000}"/>
    <cellStyle name="Total 2 3 3 2 3 6 3" xfId="48012" xr:uid="{00000000-0005-0000-0000-000088BB0000}"/>
    <cellStyle name="Total 2 3 3 2 3 6 4" xfId="48013" xr:uid="{00000000-0005-0000-0000-000089BB0000}"/>
    <cellStyle name="Total 2 3 3 2 3 6 5" xfId="48014" xr:uid="{00000000-0005-0000-0000-00008ABB0000}"/>
    <cellStyle name="Total 2 3 3 2 3 6 6" xfId="48015" xr:uid="{00000000-0005-0000-0000-00008BBB0000}"/>
    <cellStyle name="Total 2 3 3 2 3 6 7" xfId="48016" xr:uid="{00000000-0005-0000-0000-00008CBB0000}"/>
    <cellStyle name="Total 2 3 3 2 3 7" xfId="48017" xr:uid="{00000000-0005-0000-0000-00008DBB0000}"/>
    <cellStyle name="Total 2 3 3 2 3 8" xfId="48018" xr:uid="{00000000-0005-0000-0000-00008EBB0000}"/>
    <cellStyle name="Total 2 3 3 2 3 9" xfId="48019" xr:uid="{00000000-0005-0000-0000-00008FBB0000}"/>
    <cellStyle name="Total 2 3 3 2 4" xfId="48020" xr:uid="{00000000-0005-0000-0000-000090BB0000}"/>
    <cellStyle name="Total 2 3 3 2 4 2" xfId="48021" xr:uid="{00000000-0005-0000-0000-000091BB0000}"/>
    <cellStyle name="Total 2 3 3 2 4 2 2" xfId="48022" xr:uid="{00000000-0005-0000-0000-000092BB0000}"/>
    <cellStyle name="Total 2 3 3 2 4 2 3" xfId="48023" xr:uid="{00000000-0005-0000-0000-000093BB0000}"/>
    <cellStyle name="Total 2 3 3 2 4 2 4" xfId="48024" xr:uid="{00000000-0005-0000-0000-000094BB0000}"/>
    <cellStyle name="Total 2 3 3 2 4 2 5" xfId="48025" xr:uid="{00000000-0005-0000-0000-000095BB0000}"/>
    <cellStyle name="Total 2 3 3 2 4 2 6" xfId="48026" xr:uid="{00000000-0005-0000-0000-000096BB0000}"/>
    <cellStyle name="Total 2 3 3 2 4 2 7" xfId="48027" xr:uid="{00000000-0005-0000-0000-000097BB0000}"/>
    <cellStyle name="Total 2 3 3 2 4 3" xfId="48028" xr:uid="{00000000-0005-0000-0000-000098BB0000}"/>
    <cellStyle name="Total 2 3 3 2 4 4" xfId="48029" xr:uid="{00000000-0005-0000-0000-000099BB0000}"/>
    <cellStyle name="Total 2 3 3 2 4 5" xfId="48030" xr:uid="{00000000-0005-0000-0000-00009ABB0000}"/>
    <cellStyle name="Total 2 3 3 2 5" xfId="48031" xr:uid="{00000000-0005-0000-0000-00009BBB0000}"/>
    <cellStyle name="Total 2 3 3 2 5 2" xfId="48032" xr:uid="{00000000-0005-0000-0000-00009CBB0000}"/>
    <cellStyle name="Total 2 3 3 2 5 2 2" xfId="48033" xr:uid="{00000000-0005-0000-0000-00009DBB0000}"/>
    <cellStyle name="Total 2 3 3 2 5 2 3" xfId="48034" xr:uid="{00000000-0005-0000-0000-00009EBB0000}"/>
    <cellStyle name="Total 2 3 3 2 5 2 4" xfId="48035" xr:uid="{00000000-0005-0000-0000-00009FBB0000}"/>
    <cellStyle name="Total 2 3 3 2 5 2 5" xfId="48036" xr:uid="{00000000-0005-0000-0000-0000A0BB0000}"/>
    <cellStyle name="Total 2 3 3 2 5 2 6" xfId="48037" xr:uid="{00000000-0005-0000-0000-0000A1BB0000}"/>
    <cellStyle name="Total 2 3 3 2 5 2 7" xfId="48038" xr:uid="{00000000-0005-0000-0000-0000A2BB0000}"/>
    <cellStyle name="Total 2 3 3 2 5 3" xfId="48039" xr:uid="{00000000-0005-0000-0000-0000A3BB0000}"/>
    <cellStyle name="Total 2 3 3 2 5 4" xfId="48040" xr:uid="{00000000-0005-0000-0000-0000A4BB0000}"/>
    <cellStyle name="Total 2 3 3 2 5 5" xfId="48041" xr:uid="{00000000-0005-0000-0000-0000A5BB0000}"/>
    <cellStyle name="Total 2 3 3 2 6" xfId="48042" xr:uid="{00000000-0005-0000-0000-0000A6BB0000}"/>
    <cellStyle name="Total 2 3 3 2 6 2" xfId="48043" xr:uid="{00000000-0005-0000-0000-0000A7BB0000}"/>
    <cellStyle name="Total 2 3 3 2 6 2 2" xfId="48044" xr:uid="{00000000-0005-0000-0000-0000A8BB0000}"/>
    <cellStyle name="Total 2 3 3 2 6 2 3" xfId="48045" xr:uid="{00000000-0005-0000-0000-0000A9BB0000}"/>
    <cellStyle name="Total 2 3 3 2 6 2 4" xfId="48046" xr:uid="{00000000-0005-0000-0000-0000AABB0000}"/>
    <cellStyle name="Total 2 3 3 2 6 2 5" xfId="48047" xr:uid="{00000000-0005-0000-0000-0000ABBB0000}"/>
    <cellStyle name="Total 2 3 3 2 6 2 6" xfId="48048" xr:uid="{00000000-0005-0000-0000-0000ACBB0000}"/>
    <cellStyle name="Total 2 3 3 2 6 2 7" xfId="48049" xr:uid="{00000000-0005-0000-0000-0000ADBB0000}"/>
    <cellStyle name="Total 2 3 3 2 6 3" xfId="48050" xr:uid="{00000000-0005-0000-0000-0000AEBB0000}"/>
    <cellStyle name="Total 2 3 3 2 6 4" xfId="48051" xr:uid="{00000000-0005-0000-0000-0000AFBB0000}"/>
    <cellStyle name="Total 2 3 3 2 6 5" xfId="48052" xr:uid="{00000000-0005-0000-0000-0000B0BB0000}"/>
    <cellStyle name="Total 2 3 3 2 7" xfId="48053" xr:uid="{00000000-0005-0000-0000-0000B1BB0000}"/>
    <cellStyle name="Total 2 3 3 2 7 2" xfId="48054" xr:uid="{00000000-0005-0000-0000-0000B2BB0000}"/>
    <cellStyle name="Total 2 3 3 2 7 2 2" xfId="48055" xr:uid="{00000000-0005-0000-0000-0000B3BB0000}"/>
    <cellStyle name="Total 2 3 3 2 7 2 3" xfId="48056" xr:uid="{00000000-0005-0000-0000-0000B4BB0000}"/>
    <cellStyle name="Total 2 3 3 2 7 2 4" xfId="48057" xr:uid="{00000000-0005-0000-0000-0000B5BB0000}"/>
    <cellStyle name="Total 2 3 3 2 7 2 5" xfId="48058" xr:uid="{00000000-0005-0000-0000-0000B6BB0000}"/>
    <cellStyle name="Total 2 3 3 2 7 2 6" xfId="48059" xr:uid="{00000000-0005-0000-0000-0000B7BB0000}"/>
    <cellStyle name="Total 2 3 3 2 7 2 7" xfId="48060" xr:uid="{00000000-0005-0000-0000-0000B8BB0000}"/>
    <cellStyle name="Total 2 3 3 2 7 3" xfId="48061" xr:uid="{00000000-0005-0000-0000-0000B9BB0000}"/>
    <cellStyle name="Total 2 3 3 2 7 4" xfId="48062" xr:uid="{00000000-0005-0000-0000-0000BABB0000}"/>
    <cellStyle name="Total 2 3 3 2 7 5" xfId="48063" xr:uid="{00000000-0005-0000-0000-0000BBBB0000}"/>
    <cellStyle name="Total 2 3 3 2 8" xfId="48064" xr:uid="{00000000-0005-0000-0000-0000BCBB0000}"/>
    <cellStyle name="Total 2 3 3 2 8 2" xfId="48065" xr:uid="{00000000-0005-0000-0000-0000BDBB0000}"/>
    <cellStyle name="Total 2 3 3 2 8 3" xfId="48066" xr:uid="{00000000-0005-0000-0000-0000BEBB0000}"/>
    <cellStyle name="Total 2 3 3 2 8 4" xfId="48067" xr:uid="{00000000-0005-0000-0000-0000BFBB0000}"/>
    <cellStyle name="Total 2 3 3 2 8 5" xfId="48068" xr:uid="{00000000-0005-0000-0000-0000C0BB0000}"/>
    <cellStyle name="Total 2 3 3 2 8 6" xfId="48069" xr:uid="{00000000-0005-0000-0000-0000C1BB0000}"/>
    <cellStyle name="Total 2 3 3 2 8 7" xfId="48070" xr:uid="{00000000-0005-0000-0000-0000C2BB0000}"/>
    <cellStyle name="Total 2 3 3 2 8 8" xfId="48071" xr:uid="{00000000-0005-0000-0000-0000C3BB0000}"/>
    <cellStyle name="Total 2 3 3 2 9" xfId="48072" xr:uid="{00000000-0005-0000-0000-0000C4BB0000}"/>
    <cellStyle name="Total 2 3 3 2 9 2" xfId="48073" xr:uid="{00000000-0005-0000-0000-0000C5BB0000}"/>
    <cellStyle name="Total 2 3 3 2 9 3" xfId="48074" xr:uid="{00000000-0005-0000-0000-0000C6BB0000}"/>
    <cellStyle name="Total 2 3 3 2 9 4" xfId="48075" xr:uid="{00000000-0005-0000-0000-0000C7BB0000}"/>
    <cellStyle name="Total 2 3 3 2 9 5" xfId="48076" xr:uid="{00000000-0005-0000-0000-0000C8BB0000}"/>
    <cellStyle name="Total 2 3 3 2 9 6" xfId="48077" xr:uid="{00000000-0005-0000-0000-0000C9BB0000}"/>
    <cellStyle name="Total 2 3 3 2 9 7" xfId="48078" xr:uid="{00000000-0005-0000-0000-0000CABB0000}"/>
    <cellStyle name="Total 2 3 3 3" xfId="48079" xr:uid="{00000000-0005-0000-0000-0000CBBB0000}"/>
    <cellStyle name="Total 2 3 3 3 10" xfId="48080" xr:uid="{00000000-0005-0000-0000-0000CCBB0000}"/>
    <cellStyle name="Total 2 3 3 3 10 2" xfId="48081" xr:uid="{00000000-0005-0000-0000-0000CDBB0000}"/>
    <cellStyle name="Total 2 3 3 3 10 3" xfId="48082" xr:uid="{00000000-0005-0000-0000-0000CEBB0000}"/>
    <cellStyle name="Total 2 3 3 3 10 4" xfId="48083" xr:uid="{00000000-0005-0000-0000-0000CFBB0000}"/>
    <cellStyle name="Total 2 3 3 3 10 5" xfId="48084" xr:uid="{00000000-0005-0000-0000-0000D0BB0000}"/>
    <cellStyle name="Total 2 3 3 3 11" xfId="48085" xr:uid="{00000000-0005-0000-0000-0000D1BB0000}"/>
    <cellStyle name="Total 2 3 3 3 11 2" xfId="48086" xr:uid="{00000000-0005-0000-0000-0000D2BB0000}"/>
    <cellStyle name="Total 2 3 3 3 11 3" xfId="48087" xr:uid="{00000000-0005-0000-0000-0000D3BB0000}"/>
    <cellStyle name="Total 2 3 3 3 11 4" xfId="48088" xr:uid="{00000000-0005-0000-0000-0000D4BB0000}"/>
    <cellStyle name="Total 2 3 3 3 11 5" xfId="48089" xr:uid="{00000000-0005-0000-0000-0000D5BB0000}"/>
    <cellStyle name="Total 2 3 3 3 12" xfId="48090" xr:uid="{00000000-0005-0000-0000-0000D6BB0000}"/>
    <cellStyle name="Total 2 3 3 3 12 2" xfId="48091" xr:uid="{00000000-0005-0000-0000-0000D7BB0000}"/>
    <cellStyle name="Total 2 3 3 3 12 3" xfId="48092" xr:uid="{00000000-0005-0000-0000-0000D8BB0000}"/>
    <cellStyle name="Total 2 3 3 3 12 4" xfId="48093" xr:uid="{00000000-0005-0000-0000-0000D9BB0000}"/>
    <cellStyle name="Total 2 3 3 3 12 5" xfId="48094" xr:uid="{00000000-0005-0000-0000-0000DABB0000}"/>
    <cellStyle name="Total 2 3 3 3 13" xfId="48095" xr:uid="{00000000-0005-0000-0000-0000DBBB0000}"/>
    <cellStyle name="Total 2 3 3 3 13 2" xfId="48096" xr:uid="{00000000-0005-0000-0000-0000DCBB0000}"/>
    <cellStyle name="Total 2 3 3 3 13 3" xfId="48097" xr:uid="{00000000-0005-0000-0000-0000DDBB0000}"/>
    <cellStyle name="Total 2 3 3 3 13 4" xfId="48098" xr:uid="{00000000-0005-0000-0000-0000DEBB0000}"/>
    <cellStyle name="Total 2 3 3 3 13 5" xfId="48099" xr:uid="{00000000-0005-0000-0000-0000DFBB0000}"/>
    <cellStyle name="Total 2 3 3 3 14" xfId="48100" xr:uid="{00000000-0005-0000-0000-0000E0BB0000}"/>
    <cellStyle name="Total 2 3 3 3 14 2" xfId="48101" xr:uid="{00000000-0005-0000-0000-0000E1BB0000}"/>
    <cellStyle name="Total 2 3 3 3 14 3" xfId="48102" xr:uid="{00000000-0005-0000-0000-0000E2BB0000}"/>
    <cellStyle name="Total 2 3 3 3 14 4" xfId="48103" xr:uid="{00000000-0005-0000-0000-0000E3BB0000}"/>
    <cellStyle name="Total 2 3 3 3 14 5" xfId="48104" xr:uid="{00000000-0005-0000-0000-0000E4BB0000}"/>
    <cellStyle name="Total 2 3 3 3 15" xfId="48105" xr:uid="{00000000-0005-0000-0000-0000E5BB0000}"/>
    <cellStyle name="Total 2 3 3 3 15 2" xfId="48106" xr:uid="{00000000-0005-0000-0000-0000E6BB0000}"/>
    <cellStyle name="Total 2 3 3 3 15 3" xfId="48107" xr:uid="{00000000-0005-0000-0000-0000E7BB0000}"/>
    <cellStyle name="Total 2 3 3 3 15 4" xfId="48108" xr:uid="{00000000-0005-0000-0000-0000E8BB0000}"/>
    <cellStyle name="Total 2 3 3 3 15 5" xfId="48109" xr:uid="{00000000-0005-0000-0000-0000E9BB0000}"/>
    <cellStyle name="Total 2 3 3 3 16" xfId="48110" xr:uid="{00000000-0005-0000-0000-0000EABB0000}"/>
    <cellStyle name="Total 2 3 3 3 16 2" xfId="48111" xr:uid="{00000000-0005-0000-0000-0000EBBB0000}"/>
    <cellStyle name="Total 2 3 3 3 16 3" xfId="48112" xr:uid="{00000000-0005-0000-0000-0000ECBB0000}"/>
    <cellStyle name="Total 2 3 3 3 16 4" xfId="48113" xr:uid="{00000000-0005-0000-0000-0000EDBB0000}"/>
    <cellStyle name="Total 2 3 3 3 16 5" xfId="48114" xr:uid="{00000000-0005-0000-0000-0000EEBB0000}"/>
    <cellStyle name="Total 2 3 3 3 17" xfId="48115" xr:uid="{00000000-0005-0000-0000-0000EFBB0000}"/>
    <cellStyle name="Total 2 3 3 3 17 2" xfId="48116" xr:uid="{00000000-0005-0000-0000-0000F0BB0000}"/>
    <cellStyle name="Total 2 3 3 3 17 3" xfId="48117" xr:uid="{00000000-0005-0000-0000-0000F1BB0000}"/>
    <cellStyle name="Total 2 3 3 3 17 4" xfId="48118" xr:uid="{00000000-0005-0000-0000-0000F2BB0000}"/>
    <cellStyle name="Total 2 3 3 3 17 5" xfId="48119" xr:uid="{00000000-0005-0000-0000-0000F3BB0000}"/>
    <cellStyle name="Total 2 3 3 3 18" xfId="48120" xr:uid="{00000000-0005-0000-0000-0000F4BB0000}"/>
    <cellStyle name="Total 2 3 3 3 18 2" xfId="48121" xr:uid="{00000000-0005-0000-0000-0000F5BB0000}"/>
    <cellStyle name="Total 2 3 3 3 18 3" xfId="48122" xr:uid="{00000000-0005-0000-0000-0000F6BB0000}"/>
    <cellStyle name="Total 2 3 3 3 18 4" xfId="48123" xr:uid="{00000000-0005-0000-0000-0000F7BB0000}"/>
    <cellStyle name="Total 2 3 3 3 18 5" xfId="48124" xr:uid="{00000000-0005-0000-0000-0000F8BB0000}"/>
    <cellStyle name="Total 2 3 3 3 19" xfId="48125" xr:uid="{00000000-0005-0000-0000-0000F9BB0000}"/>
    <cellStyle name="Total 2 3 3 3 2" xfId="48126" xr:uid="{00000000-0005-0000-0000-0000FABB0000}"/>
    <cellStyle name="Total 2 3 3 3 2 10" xfId="48127" xr:uid="{00000000-0005-0000-0000-0000FBBB0000}"/>
    <cellStyle name="Total 2 3 3 3 2 10 2" xfId="48128" xr:uid="{00000000-0005-0000-0000-0000FCBB0000}"/>
    <cellStyle name="Total 2 3 3 3 2 10 3" xfId="48129" xr:uid="{00000000-0005-0000-0000-0000FDBB0000}"/>
    <cellStyle name="Total 2 3 3 3 2 10 4" xfId="48130" xr:uid="{00000000-0005-0000-0000-0000FEBB0000}"/>
    <cellStyle name="Total 2 3 3 3 2 10 5" xfId="48131" xr:uid="{00000000-0005-0000-0000-0000FFBB0000}"/>
    <cellStyle name="Total 2 3 3 3 2 11" xfId="48132" xr:uid="{00000000-0005-0000-0000-000000BC0000}"/>
    <cellStyle name="Total 2 3 3 3 2 11 2" xfId="48133" xr:uid="{00000000-0005-0000-0000-000001BC0000}"/>
    <cellStyle name="Total 2 3 3 3 2 11 3" xfId="48134" xr:uid="{00000000-0005-0000-0000-000002BC0000}"/>
    <cellStyle name="Total 2 3 3 3 2 11 4" xfId="48135" xr:uid="{00000000-0005-0000-0000-000003BC0000}"/>
    <cellStyle name="Total 2 3 3 3 2 11 5" xfId="48136" xr:uid="{00000000-0005-0000-0000-000004BC0000}"/>
    <cellStyle name="Total 2 3 3 3 2 12" xfId="48137" xr:uid="{00000000-0005-0000-0000-000005BC0000}"/>
    <cellStyle name="Total 2 3 3 3 2 12 2" xfId="48138" xr:uid="{00000000-0005-0000-0000-000006BC0000}"/>
    <cellStyle name="Total 2 3 3 3 2 12 3" xfId="48139" xr:uid="{00000000-0005-0000-0000-000007BC0000}"/>
    <cellStyle name="Total 2 3 3 3 2 12 4" xfId="48140" xr:uid="{00000000-0005-0000-0000-000008BC0000}"/>
    <cellStyle name="Total 2 3 3 3 2 12 5" xfId="48141" xr:uid="{00000000-0005-0000-0000-000009BC0000}"/>
    <cellStyle name="Total 2 3 3 3 2 13" xfId="48142" xr:uid="{00000000-0005-0000-0000-00000ABC0000}"/>
    <cellStyle name="Total 2 3 3 3 2 13 2" xfId="48143" xr:uid="{00000000-0005-0000-0000-00000BBC0000}"/>
    <cellStyle name="Total 2 3 3 3 2 13 3" xfId="48144" xr:uid="{00000000-0005-0000-0000-00000CBC0000}"/>
    <cellStyle name="Total 2 3 3 3 2 13 4" xfId="48145" xr:uid="{00000000-0005-0000-0000-00000DBC0000}"/>
    <cellStyle name="Total 2 3 3 3 2 13 5" xfId="48146" xr:uid="{00000000-0005-0000-0000-00000EBC0000}"/>
    <cellStyle name="Total 2 3 3 3 2 14" xfId="48147" xr:uid="{00000000-0005-0000-0000-00000FBC0000}"/>
    <cellStyle name="Total 2 3 3 3 2 14 2" xfId="48148" xr:uid="{00000000-0005-0000-0000-000010BC0000}"/>
    <cellStyle name="Total 2 3 3 3 2 14 3" xfId="48149" xr:uid="{00000000-0005-0000-0000-000011BC0000}"/>
    <cellStyle name="Total 2 3 3 3 2 14 4" xfId="48150" xr:uid="{00000000-0005-0000-0000-000012BC0000}"/>
    <cellStyle name="Total 2 3 3 3 2 14 5" xfId="48151" xr:uid="{00000000-0005-0000-0000-000013BC0000}"/>
    <cellStyle name="Total 2 3 3 3 2 15" xfId="48152" xr:uid="{00000000-0005-0000-0000-000014BC0000}"/>
    <cellStyle name="Total 2 3 3 3 2 15 2" xfId="48153" xr:uid="{00000000-0005-0000-0000-000015BC0000}"/>
    <cellStyle name="Total 2 3 3 3 2 15 3" xfId="48154" xr:uid="{00000000-0005-0000-0000-000016BC0000}"/>
    <cellStyle name="Total 2 3 3 3 2 15 4" xfId="48155" xr:uid="{00000000-0005-0000-0000-000017BC0000}"/>
    <cellStyle name="Total 2 3 3 3 2 15 5" xfId="48156" xr:uid="{00000000-0005-0000-0000-000018BC0000}"/>
    <cellStyle name="Total 2 3 3 3 2 16" xfId="48157" xr:uid="{00000000-0005-0000-0000-000019BC0000}"/>
    <cellStyle name="Total 2 3 3 3 2 16 2" xfId="48158" xr:uid="{00000000-0005-0000-0000-00001ABC0000}"/>
    <cellStyle name="Total 2 3 3 3 2 16 3" xfId="48159" xr:uid="{00000000-0005-0000-0000-00001BBC0000}"/>
    <cellStyle name="Total 2 3 3 3 2 16 4" xfId="48160" xr:uid="{00000000-0005-0000-0000-00001CBC0000}"/>
    <cellStyle name="Total 2 3 3 3 2 16 5" xfId="48161" xr:uid="{00000000-0005-0000-0000-00001DBC0000}"/>
    <cellStyle name="Total 2 3 3 3 2 17" xfId="48162" xr:uid="{00000000-0005-0000-0000-00001EBC0000}"/>
    <cellStyle name="Total 2 3 3 3 2 17 2" xfId="48163" xr:uid="{00000000-0005-0000-0000-00001FBC0000}"/>
    <cellStyle name="Total 2 3 3 3 2 17 3" xfId="48164" xr:uid="{00000000-0005-0000-0000-000020BC0000}"/>
    <cellStyle name="Total 2 3 3 3 2 17 4" xfId="48165" xr:uid="{00000000-0005-0000-0000-000021BC0000}"/>
    <cellStyle name="Total 2 3 3 3 2 17 5" xfId="48166" xr:uid="{00000000-0005-0000-0000-000022BC0000}"/>
    <cellStyle name="Total 2 3 3 3 2 18" xfId="48167" xr:uid="{00000000-0005-0000-0000-000023BC0000}"/>
    <cellStyle name="Total 2 3 3 3 2 18 2" xfId="48168" xr:uid="{00000000-0005-0000-0000-000024BC0000}"/>
    <cellStyle name="Total 2 3 3 3 2 18 3" xfId="48169" xr:uid="{00000000-0005-0000-0000-000025BC0000}"/>
    <cellStyle name="Total 2 3 3 3 2 18 4" xfId="48170" xr:uid="{00000000-0005-0000-0000-000026BC0000}"/>
    <cellStyle name="Total 2 3 3 3 2 18 5" xfId="48171" xr:uid="{00000000-0005-0000-0000-000027BC0000}"/>
    <cellStyle name="Total 2 3 3 3 2 19" xfId="48172" xr:uid="{00000000-0005-0000-0000-000028BC0000}"/>
    <cellStyle name="Total 2 3 3 3 2 2" xfId="48173" xr:uid="{00000000-0005-0000-0000-000029BC0000}"/>
    <cellStyle name="Total 2 3 3 3 2 2 2" xfId="48174" xr:uid="{00000000-0005-0000-0000-00002ABC0000}"/>
    <cellStyle name="Total 2 3 3 3 2 2 2 2" xfId="48175" xr:uid="{00000000-0005-0000-0000-00002BBC0000}"/>
    <cellStyle name="Total 2 3 3 3 2 2 2 3" xfId="48176" xr:uid="{00000000-0005-0000-0000-00002CBC0000}"/>
    <cellStyle name="Total 2 3 3 3 2 2 2 4" xfId="48177" xr:uid="{00000000-0005-0000-0000-00002DBC0000}"/>
    <cellStyle name="Total 2 3 3 3 2 2 2 5" xfId="48178" xr:uid="{00000000-0005-0000-0000-00002EBC0000}"/>
    <cellStyle name="Total 2 3 3 3 2 2 2 6" xfId="48179" xr:uid="{00000000-0005-0000-0000-00002FBC0000}"/>
    <cellStyle name="Total 2 3 3 3 2 2 2 7" xfId="48180" xr:uid="{00000000-0005-0000-0000-000030BC0000}"/>
    <cellStyle name="Total 2 3 3 3 2 2 3" xfId="48181" xr:uid="{00000000-0005-0000-0000-000031BC0000}"/>
    <cellStyle name="Total 2 3 3 3 2 2 4" xfId="48182" xr:uid="{00000000-0005-0000-0000-000032BC0000}"/>
    <cellStyle name="Total 2 3 3 3 2 2 5" xfId="48183" xr:uid="{00000000-0005-0000-0000-000033BC0000}"/>
    <cellStyle name="Total 2 3 3 3 2 3" xfId="48184" xr:uid="{00000000-0005-0000-0000-000034BC0000}"/>
    <cellStyle name="Total 2 3 3 3 2 3 2" xfId="48185" xr:uid="{00000000-0005-0000-0000-000035BC0000}"/>
    <cellStyle name="Total 2 3 3 3 2 3 2 2" xfId="48186" xr:uid="{00000000-0005-0000-0000-000036BC0000}"/>
    <cellStyle name="Total 2 3 3 3 2 3 2 3" xfId="48187" xr:uid="{00000000-0005-0000-0000-000037BC0000}"/>
    <cellStyle name="Total 2 3 3 3 2 3 2 4" xfId="48188" xr:uid="{00000000-0005-0000-0000-000038BC0000}"/>
    <cellStyle name="Total 2 3 3 3 2 3 2 5" xfId="48189" xr:uid="{00000000-0005-0000-0000-000039BC0000}"/>
    <cellStyle name="Total 2 3 3 3 2 3 2 6" xfId="48190" xr:uid="{00000000-0005-0000-0000-00003ABC0000}"/>
    <cellStyle name="Total 2 3 3 3 2 3 2 7" xfId="48191" xr:uid="{00000000-0005-0000-0000-00003BBC0000}"/>
    <cellStyle name="Total 2 3 3 3 2 3 3" xfId="48192" xr:uid="{00000000-0005-0000-0000-00003CBC0000}"/>
    <cellStyle name="Total 2 3 3 3 2 3 4" xfId="48193" xr:uid="{00000000-0005-0000-0000-00003DBC0000}"/>
    <cellStyle name="Total 2 3 3 3 2 3 5" xfId="48194" xr:uid="{00000000-0005-0000-0000-00003EBC0000}"/>
    <cellStyle name="Total 2 3 3 3 2 4" xfId="48195" xr:uid="{00000000-0005-0000-0000-00003FBC0000}"/>
    <cellStyle name="Total 2 3 3 3 2 4 2" xfId="48196" xr:uid="{00000000-0005-0000-0000-000040BC0000}"/>
    <cellStyle name="Total 2 3 3 3 2 4 2 2" xfId="48197" xr:uid="{00000000-0005-0000-0000-000041BC0000}"/>
    <cellStyle name="Total 2 3 3 3 2 4 2 3" xfId="48198" xr:uid="{00000000-0005-0000-0000-000042BC0000}"/>
    <cellStyle name="Total 2 3 3 3 2 4 2 4" xfId="48199" xr:uid="{00000000-0005-0000-0000-000043BC0000}"/>
    <cellStyle name="Total 2 3 3 3 2 4 2 5" xfId="48200" xr:uid="{00000000-0005-0000-0000-000044BC0000}"/>
    <cellStyle name="Total 2 3 3 3 2 4 2 6" xfId="48201" xr:uid="{00000000-0005-0000-0000-000045BC0000}"/>
    <cellStyle name="Total 2 3 3 3 2 4 2 7" xfId="48202" xr:uid="{00000000-0005-0000-0000-000046BC0000}"/>
    <cellStyle name="Total 2 3 3 3 2 4 3" xfId="48203" xr:uid="{00000000-0005-0000-0000-000047BC0000}"/>
    <cellStyle name="Total 2 3 3 3 2 4 4" xfId="48204" xr:uid="{00000000-0005-0000-0000-000048BC0000}"/>
    <cellStyle name="Total 2 3 3 3 2 4 5" xfId="48205" xr:uid="{00000000-0005-0000-0000-000049BC0000}"/>
    <cellStyle name="Total 2 3 3 3 2 5" xfId="48206" xr:uid="{00000000-0005-0000-0000-00004ABC0000}"/>
    <cellStyle name="Total 2 3 3 3 2 5 2" xfId="48207" xr:uid="{00000000-0005-0000-0000-00004BBC0000}"/>
    <cellStyle name="Total 2 3 3 3 2 5 3" xfId="48208" xr:uid="{00000000-0005-0000-0000-00004CBC0000}"/>
    <cellStyle name="Total 2 3 3 3 2 5 4" xfId="48209" xr:uid="{00000000-0005-0000-0000-00004DBC0000}"/>
    <cellStyle name="Total 2 3 3 3 2 5 5" xfId="48210" xr:uid="{00000000-0005-0000-0000-00004EBC0000}"/>
    <cellStyle name="Total 2 3 3 3 2 5 6" xfId="48211" xr:uid="{00000000-0005-0000-0000-00004FBC0000}"/>
    <cellStyle name="Total 2 3 3 3 2 5 7" xfId="48212" xr:uid="{00000000-0005-0000-0000-000050BC0000}"/>
    <cellStyle name="Total 2 3 3 3 2 5 8" xfId="48213" xr:uid="{00000000-0005-0000-0000-000051BC0000}"/>
    <cellStyle name="Total 2 3 3 3 2 6" xfId="48214" xr:uid="{00000000-0005-0000-0000-000052BC0000}"/>
    <cellStyle name="Total 2 3 3 3 2 6 2" xfId="48215" xr:uid="{00000000-0005-0000-0000-000053BC0000}"/>
    <cellStyle name="Total 2 3 3 3 2 6 3" xfId="48216" xr:uid="{00000000-0005-0000-0000-000054BC0000}"/>
    <cellStyle name="Total 2 3 3 3 2 6 4" xfId="48217" xr:uid="{00000000-0005-0000-0000-000055BC0000}"/>
    <cellStyle name="Total 2 3 3 3 2 6 5" xfId="48218" xr:uid="{00000000-0005-0000-0000-000056BC0000}"/>
    <cellStyle name="Total 2 3 3 3 2 6 6" xfId="48219" xr:uid="{00000000-0005-0000-0000-000057BC0000}"/>
    <cellStyle name="Total 2 3 3 3 2 6 7" xfId="48220" xr:uid="{00000000-0005-0000-0000-000058BC0000}"/>
    <cellStyle name="Total 2 3 3 3 2 7" xfId="48221" xr:uid="{00000000-0005-0000-0000-000059BC0000}"/>
    <cellStyle name="Total 2 3 3 3 2 7 2" xfId="48222" xr:uid="{00000000-0005-0000-0000-00005ABC0000}"/>
    <cellStyle name="Total 2 3 3 3 2 7 3" xfId="48223" xr:uid="{00000000-0005-0000-0000-00005BBC0000}"/>
    <cellStyle name="Total 2 3 3 3 2 7 4" xfId="48224" xr:uid="{00000000-0005-0000-0000-00005CBC0000}"/>
    <cellStyle name="Total 2 3 3 3 2 7 5" xfId="48225" xr:uid="{00000000-0005-0000-0000-00005DBC0000}"/>
    <cellStyle name="Total 2 3 3 3 2 8" xfId="48226" xr:uid="{00000000-0005-0000-0000-00005EBC0000}"/>
    <cellStyle name="Total 2 3 3 3 2 8 2" xfId="48227" xr:uid="{00000000-0005-0000-0000-00005FBC0000}"/>
    <cellStyle name="Total 2 3 3 3 2 8 3" xfId="48228" xr:uid="{00000000-0005-0000-0000-000060BC0000}"/>
    <cellStyle name="Total 2 3 3 3 2 8 4" xfId="48229" xr:uid="{00000000-0005-0000-0000-000061BC0000}"/>
    <cellStyle name="Total 2 3 3 3 2 8 5" xfId="48230" xr:uid="{00000000-0005-0000-0000-000062BC0000}"/>
    <cellStyle name="Total 2 3 3 3 2 9" xfId="48231" xr:uid="{00000000-0005-0000-0000-000063BC0000}"/>
    <cellStyle name="Total 2 3 3 3 2 9 2" xfId="48232" xr:uid="{00000000-0005-0000-0000-000064BC0000}"/>
    <cellStyle name="Total 2 3 3 3 2 9 3" xfId="48233" xr:uid="{00000000-0005-0000-0000-000065BC0000}"/>
    <cellStyle name="Total 2 3 3 3 2 9 4" xfId="48234" xr:uid="{00000000-0005-0000-0000-000066BC0000}"/>
    <cellStyle name="Total 2 3 3 3 2 9 5" xfId="48235" xr:uid="{00000000-0005-0000-0000-000067BC0000}"/>
    <cellStyle name="Total 2 3 3 3 3" xfId="48236" xr:uid="{00000000-0005-0000-0000-000068BC0000}"/>
    <cellStyle name="Total 2 3 3 3 3 10" xfId="48237" xr:uid="{00000000-0005-0000-0000-000069BC0000}"/>
    <cellStyle name="Total 2 3 3 3 3 2" xfId="48238" xr:uid="{00000000-0005-0000-0000-00006ABC0000}"/>
    <cellStyle name="Total 2 3 3 3 3 2 2" xfId="48239" xr:uid="{00000000-0005-0000-0000-00006BBC0000}"/>
    <cellStyle name="Total 2 3 3 3 3 2 2 2" xfId="48240" xr:uid="{00000000-0005-0000-0000-00006CBC0000}"/>
    <cellStyle name="Total 2 3 3 3 3 2 2 3" xfId="48241" xr:uid="{00000000-0005-0000-0000-00006DBC0000}"/>
    <cellStyle name="Total 2 3 3 3 3 2 2 4" xfId="48242" xr:uid="{00000000-0005-0000-0000-00006EBC0000}"/>
    <cellStyle name="Total 2 3 3 3 3 2 2 5" xfId="48243" xr:uid="{00000000-0005-0000-0000-00006FBC0000}"/>
    <cellStyle name="Total 2 3 3 3 3 2 2 6" xfId="48244" xr:uid="{00000000-0005-0000-0000-000070BC0000}"/>
    <cellStyle name="Total 2 3 3 3 3 2 2 7" xfId="48245" xr:uid="{00000000-0005-0000-0000-000071BC0000}"/>
    <cellStyle name="Total 2 3 3 3 3 2 3" xfId="48246" xr:uid="{00000000-0005-0000-0000-000072BC0000}"/>
    <cellStyle name="Total 2 3 3 3 3 2 4" xfId="48247" xr:uid="{00000000-0005-0000-0000-000073BC0000}"/>
    <cellStyle name="Total 2 3 3 3 3 3" xfId="48248" xr:uid="{00000000-0005-0000-0000-000074BC0000}"/>
    <cellStyle name="Total 2 3 3 3 3 3 2" xfId="48249" xr:uid="{00000000-0005-0000-0000-000075BC0000}"/>
    <cellStyle name="Total 2 3 3 3 3 3 2 2" xfId="48250" xr:uid="{00000000-0005-0000-0000-000076BC0000}"/>
    <cellStyle name="Total 2 3 3 3 3 3 2 3" xfId="48251" xr:uid="{00000000-0005-0000-0000-000077BC0000}"/>
    <cellStyle name="Total 2 3 3 3 3 3 2 4" xfId="48252" xr:uid="{00000000-0005-0000-0000-000078BC0000}"/>
    <cellStyle name="Total 2 3 3 3 3 3 2 5" xfId="48253" xr:uid="{00000000-0005-0000-0000-000079BC0000}"/>
    <cellStyle name="Total 2 3 3 3 3 3 2 6" xfId="48254" xr:uid="{00000000-0005-0000-0000-00007ABC0000}"/>
    <cellStyle name="Total 2 3 3 3 3 3 2 7" xfId="48255" xr:uid="{00000000-0005-0000-0000-00007BBC0000}"/>
    <cellStyle name="Total 2 3 3 3 3 3 3" xfId="48256" xr:uid="{00000000-0005-0000-0000-00007CBC0000}"/>
    <cellStyle name="Total 2 3 3 3 3 3 4" xfId="48257" xr:uid="{00000000-0005-0000-0000-00007DBC0000}"/>
    <cellStyle name="Total 2 3 3 3 3 4" xfId="48258" xr:uid="{00000000-0005-0000-0000-00007EBC0000}"/>
    <cellStyle name="Total 2 3 3 3 3 4 2" xfId="48259" xr:uid="{00000000-0005-0000-0000-00007FBC0000}"/>
    <cellStyle name="Total 2 3 3 3 3 4 2 2" xfId="48260" xr:uid="{00000000-0005-0000-0000-000080BC0000}"/>
    <cellStyle name="Total 2 3 3 3 3 4 2 3" xfId="48261" xr:uid="{00000000-0005-0000-0000-000081BC0000}"/>
    <cellStyle name="Total 2 3 3 3 3 4 2 4" xfId="48262" xr:uid="{00000000-0005-0000-0000-000082BC0000}"/>
    <cellStyle name="Total 2 3 3 3 3 4 2 5" xfId="48263" xr:uid="{00000000-0005-0000-0000-000083BC0000}"/>
    <cellStyle name="Total 2 3 3 3 3 4 2 6" xfId="48264" xr:uid="{00000000-0005-0000-0000-000084BC0000}"/>
    <cellStyle name="Total 2 3 3 3 3 4 2 7" xfId="48265" xr:uid="{00000000-0005-0000-0000-000085BC0000}"/>
    <cellStyle name="Total 2 3 3 3 3 4 3" xfId="48266" xr:uid="{00000000-0005-0000-0000-000086BC0000}"/>
    <cellStyle name="Total 2 3 3 3 3 4 4" xfId="48267" xr:uid="{00000000-0005-0000-0000-000087BC0000}"/>
    <cellStyle name="Total 2 3 3 3 3 5" xfId="48268" xr:uid="{00000000-0005-0000-0000-000088BC0000}"/>
    <cellStyle name="Total 2 3 3 3 3 5 2" xfId="48269" xr:uid="{00000000-0005-0000-0000-000089BC0000}"/>
    <cellStyle name="Total 2 3 3 3 3 5 3" xfId="48270" xr:uid="{00000000-0005-0000-0000-00008ABC0000}"/>
    <cellStyle name="Total 2 3 3 3 3 5 4" xfId="48271" xr:uid="{00000000-0005-0000-0000-00008BBC0000}"/>
    <cellStyle name="Total 2 3 3 3 3 5 5" xfId="48272" xr:uid="{00000000-0005-0000-0000-00008CBC0000}"/>
    <cellStyle name="Total 2 3 3 3 3 5 6" xfId="48273" xr:uid="{00000000-0005-0000-0000-00008DBC0000}"/>
    <cellStyle name="Total 2 3 3 3 3 5 7" xfId="48274" xr:uid="{00000000-0005-0000-0000-00008EBC0000}"/>
    <cellStyle name="Total 2 3 3 3 3 5 8" xfId="48275" xr:uid="{00000000-0005-0000-0000-00008FBC0000}"/>
    <cellStyle name="Total 2 3 3 3 3 6" xfId="48276" xr:uid="{00000000-0005-0000-0000-000090BC0000}"/>
    <cellStyle name="Total 2 3 3 3 3 6 2" xfId="48277" xr:uid="{00000000-0005-0000-0000-000091BC0000}"/>
    <cellStyle name="Total 2 3 3 3 3 6 3" xfId="48278" xr:uid="{00000000-0005-0000-0000-000092BC0000}"/>
    <cellStyle name="Total 2 3 3 3 3 6 4" xfId="48279" xr:uid="{00000000-0005-0000-0000-000093BC0000}"/>
    <cellStyle name="Total 2 3 3 3 3 6 5" xfId="48280" xr:uid="{00000000-0005-0000-0000-000094BC0000}"/>
    <cellStyle name="Total 2 3 3 3 3 6 6" xfId="48281" xr:uid="{00000000-0005-0000-0000-000095BC0000}"/>
    <cellStyle name="Total 2 3 3 3 3 6 7" xfId="48282" xr:uid="{00000000-0005-0000-0000-000096BC0000}"/>
    <cellStyle name="Total 2 3 3 3 3 7" xfId="48283" xr:uid="{00000000-0005-0000-0000-000097BC0000}"/>
    <cellStyle name="Total 2 3 3 3 3 8" xfId="48284" xr:uid="{00000000-0005-0000-0000-000098BC0000}"/>
    <cellStyle name="Total 2 3 3 3 3 9" xfId="48285" xr:uid="{00000000-0005-0000-0000-000099BC0000}"/>
    <cellStyle name="Total 2 3 3 3 4" xfId="48286" xr:uid="{00000000-0005-0000-0000-00009ABC0000}"/>
    <cellStyle name="Total 2 3 3 3 4 2" xfId="48287" xr:uid="{00000000-0005-0000-0000-00009BBC0000}"/>
    <cellStyle name="Total 2 3 3 3 4 2 2" xfId="48288" xr:uid="{00000000-0005-0000-0000-00009CBC0000}"/>
    <cellStyle name="Total 2 3 3 3 4 2 3" xfId="48289" xr:uid="{00000000-0005-0000-0000-00009DBC0000}"/>
    <cellStyle name="Total 2 3 3 3 4 2 4" xfId="48290" xr:uid="{00000000-0005-0000-0000-00009EBC0000}"/>
    <cellStyle name="Total 2 3 3 3 4 2 5" xfId="48291" xr:uid="{00000000-0005-0000-0000-00009FBC0000}"/>
    <cellStyle name="Total 2 3 3 3 4 2 6" xfId="48292" xr:uid="{00000000-0005-0000-0000-0000A0BC0000}"/>
    <cellStyle name="Total 2 3 3 3 4 2 7" xfId="48293" xr:uid="{00000000-0005-0000-0000-0000A1BC0000}"/>
    <cellStyle name="Total 2 3 3 3 4 3" xfId="48294" xr:uid="{00000000-0005-0000-0000-0000A2BC0000}"/>
    <cellStyle name="Total 2 3 3 3 4 4" xfId="48295" xr:uid="{00000000-0005-0000-0000-0000A3BC0000}"/>
    <cellStyle name="Total 2 3 3 3 4 5" xfId="48296" xr:uid="{00000000-0005-0000-0000-0000A4BC0000}"/>
    <cellStyle name="Total 2 3 3 3 5" xfId="48297" xr:uid="{00000000-0005-0000-0000-0000A5BC0000}"/>
    <cellStyle name="Total 2 3 3 3 5 2" xfId="48298" xr:uid="{00000000-0005-0000-0000-0000A6BC0000}"/>
    <cellStyle name="Total 2 3 3 3 5 2 2" xfId="48299" xr:uid="{00000000-0005-0000-0000-0000A7BC0000}"/>
    <cellStyle name="Total 2 3 3 3 5 2 3" xfId="48300" xr:uid="{00000000-0005-0000-0000-0000A8BC0000}"/>
    <cellStyle name="Total 2 3 3 3 5 2 4" xfId="48301" xr:uid="{00000000-0005-0000-0000-0000A9BC0000}"/>
    <cellStyle name="Total 2 3 3 3 5 2 5" xfId="48302" xr:uid="{00000000-0005-0000-0000-0000AABC0000}"/>
    <cellStyle name="Total 2 3 3 3 5 2 6" xfId="48303" xr:uid="{00000000-0005-0000-0000-0000ABBC0000}"/>
    <cellStyle name="Total 2 3 3 3 5 2 7" xfId="48304" xr:uid="{00000000-0005-0000-0000-0000ACBC0000}"/>
    <cellStyle name="Total 2 3 3 3 5 3" xfId="48305" xr:uid="{00000000-0005-0000-0000-0000ADBC0000}"/>
    <cellStyle name="Total 2 3 3 3 5 4" xfId="48306" xr:uid="{00000000-0005-0000-0000-0000AEBC0000}"/>
    <cellStyle name="Total 2 3 3 3 5 5" xfId="48307" xr:uid="{00000000-0005-0000-0000-0000AFBC0000}"/>
    <cellStyle name="Total 2 3 3 3 6" xfId="48308" xr:uid="{00000000-0005-0000-0000-0000B0BC0000}"/>
    <cellStyle name="Total 2 3 3 3 6 2" xfId="48309" xr:uid="{00000000-0005-0000-0000-0000B1BC0000}"/>
    <cellStyle name="Total 2 3 3 3 6 2 2" xfId="48310" xr:uid="{00000000-0005-0000-0000-0000B2BC0000}"/>
    <cellStyle name="Total 2 3 3 3 6 2 3" xfId="48311" xr:uid="{00000000-0005-0000-0000-0000B3BC0000}"/>
    <cellStyle name="Total 2 3 3 3 6 2 4" xfId="48312" xr:uid="{00000000-0005-0000-0000-0000B4BC0000}"/>
    <cellStyle name="Total 2 3 3 3 6 2 5" xfId="48313" xr:uid="{00000000-0005-0000-0000-0000B5BC0000}"/>
    <cellStyle name="Total 2 3 3 3 6 2 6" xfId="48314" xr:uid="{00000000-0005-0000-0000-0000B6BC0000}"/>
    <cellStyle name="Total 2 3 3 3 6 2 7" xfId="48315" xr:uid="{00000000-0005-0000-0000-0000B7BC0000}"/>
    <cellStyle name="Total 2 3 3 3 6 3" xfId="48316" xr:uid="{00000000-0005-0000-0000-0000B8BC0000}"/>
    <cellStyle name="Total 2 3 3 3 6 4" xfId="48317" xr:uid="{00000000-0005-0000-0000-0000B9BC0000}"/>
    <cellStyle name="Total 2 3 3 3 6 5" xfId="48318" xr:uid="{00000000-0005-0000-0000-0000BABC0000}"/>
    <cellStyle name="Total 2 3 3 3 7" xfId="48319" xr:uid="{00000000-0005-0000-0000-0000BBBC0000}"/>
    <cellStyle name="Total 2 3 3 3 7 2" xfId="48320" xr:uid="{00000000-0005-0000-0000-0000BCBC0000}"/>
    <cellStyle name="Total 2 3 3 3 7 2 2" xfId="48321" xr:uid="{00000000-0005-0000-0000-0000BDBC0000}"/>
    <cellStyle name="Total 2 3 3 3 7 2 3" xfId="48322" xr:uid="{00000000-0005-0000-0000-0000BEBC0000}"/>
    <cellStyle name="Total 2 3 3 3 7 2 4" xfId="48323" xr:uid="{00000000-0005-0000-0000-0000BFBC0000}"/>
    <cellStyle name="Total 2 3 3 3 7 2 5" xfId="48324" xr:uid="{00000000-0005-0000-0000-0000C0BC0000}"/>
    <cellStyle name="Total 2 3 3 3 7 2 6" xfId="48325" xr:uid="{00000000-0005-0000-0000-0000C1BC0000}"/>
    <cellStyle name="Total 2 3 3 3 7 2 7" xfId="48326" xr:uid="{00000000-0005-0000-0000-0000C2BC0000}"/>
    <cellStyle name="Total 2 3 3 3 7 3" xfId="48327" xr:uid="{00000000-0005-0000-0000-0000C3BC0000}"/>
    <cellStyle name="Total 2 3 3 3 7 4" xfId="48328" xr:uid="{00000000-0005-0000-0000-0000C4BC0000}"/>
    <cellStyle name="Total 2 3 3 3 7 5" xfId="48329" xr:uid="{00000000-0005-0000-0000-0000C5BC0000}"/>
    <cellStyle name="Total 2 3 3 3 8" xfId="48330" xr:uid="{00000000-0005-0000-0000-0000C6BC0000}"/>
    <cellStyle name="Total 2 3 3 3 8 2" xfId="48331" xr:uid="{00000000-0005-0000-0000-0000C7BC0000}"/>
    <cellStyle name="Total 2 3 3 3 8 3" xfId="48332" xr:uid="{00000000-0005-0000-0000-0000C8BC0000}"/>
    <cellStyle name="Total 2 3 3 3 8 4" xfId="48333" xr:uid="{00000000-0005-0000-0000-0000C9BC0000}"/>
    <cellStyle name="Total 2 3 3 3 8 5" xfId="48334" xr:uid="{00000000-0005-0000-0000-0000CABC0000}"/>
    <cellStyle name="Total 2 3 3 3 8 6" xfId="48335" xr:uid="{00000000-0005-0000-0000-0000CBBC0000}"/>
    <cellStyle name="Total 2 3 3 3 8 7" xfId="48336" xr:uid="{00000000-0005-0000-0000-0000CCBC0000}"/>
    <cellStyle name="Total 2 3 3 3 8 8" xfId="48337" xr:uid="{00000000-0005-0000-0000-0000CDBC0000}"/>
    <cellStyle name="Total 2 3 3 3 9" xfId="48338" xr:uid="{00000000-0005-0000-0000-0000CEBC0000}"/>
    <cellStyle name="Total 2 3 3 3 9 2" xfId="48339" xr:uid="{00000000-0005-0000-0000-0000CFBC0000}"/>
    <cellStyle name="Total 2 3 3 3 9 3" xfId="48340" xr:uid="{00000000-0005-0000-0000-0000D0BC0000}"/>
    <cellStyle name="Total 2 3 3 3 9 4" xfId="48341" xr:uid="{00000000-0005-0000-0000-0000D1BC0000}"/>
    <cellStyle name="Total 2 3 3 3 9 5" xfId="48342" xr:uid="{00000000-0005-0000-0000-0000D2BC0000}"/>
    <cellStyle name="Total 2 3 3 3 9 6" xfId="48343" xr:uid="{00000000-0005-0000-0000-0000D3BC0000}"/>
    <cellStyle name="Total 2 3 3 3 9 7" xfId="48344" xr:uid="{00000000-0005-0000-0000-0000D4BC0000}"/>
    <cellStyle name="Total 2 3 3 4" xfId="48345" xr:uid="{00000000-0005-0000-0000-0000D5BC0000}"/>
    <cellStyle name="Total 2 3 3 4 10" xfId="48346" xr:uid="{00000000-0005-0000-0000-0000D6BC0000}"/>
    <cellStyle name="Total 2 3 3 4 10 2" xfId="48347" xr:uid="{00000000-0005-0000-0000-0000D7BC0000}"/>
    <cellStyle name="Total 2 3 3 4 10 3" xfId="48348" xr:uid="{00000000-0005-0000-0000-0000D8BC0000}"/>
    <cellStyle name="Total 2 3 3 4 10 4" xfId="48349" xr:uid="{00000000-0005-0000-0000-0000D9BC0000}"/>
    <cellStyle name="Total 2 3 3 4 10 5" xfId="48350" xr:uid="{00000000-0005-0000-0000-0000DABC0000}"/>
    <cellStyle name="Total 2 3 3 4 11" xfId="48351" xr:uid="{00000000-0005-0000-0000-0000DBBC0000}"/>
    <cellStyle name="Total 2 3 3 4 11 2" xfId="48352" xr:uid="{00000000-0005-0000-0000-0000DCBC0000}"/>
    <cellStyle name="Total 2 3 3 4 11 3" xfId="48353" xr:uid="{00000000-0005-0000-0000-0000DDBC0000}"/>
    <cellStyle name="Total 2 3 3 4 11 4" xfId="48354" xr:uid="{00000000-0005-0000-0000-0000DEBC0000}"/>
    <cellStyle name="Total 2 3 3 4 11 5" xfId="48355" xr:uid="{00000000-0005-0000-0000-0000DFBC0000}"/>
    <cellStyle name="Total 2 3 3 4 12" xfId="48356" xr:uid="{00000000-0005-0000-0000-0000E0BC0000}"/>
    <cellStyle name="Total 2 3 3 4 12 2" xfId="48357" xr:uid="{00000000-0005-0000-0000-0000E1BC0000}"/>
    <cellStyle name="Total 2 3 3 4 12 3" xfId="48358" xr:uid="{00000000-0005-0000-0000-0000E2BC0000}"/>
    <cellStyle name="Total 2 3 3 4 12 4" xfId="48359" xr:uid="{00000000-0005-0000-0000-0000E3BC0000}"/>
    <cellStyle name="Total 2 3 3 4 12 5" xfId="48360" xr:uid="{00000000-0005-0000-0000-0000E4BC0000}"/>
    <cellStyle name="Total 2 3 3 4 13" xfId="48361" xr:uid="{00000000-0005-0000-0000-0000E5BC0000}"/>
    <cellStyle name="Total 2 3 3 4 13 2" xfId="48362" xr:uid="{00000000-0005-0000-0000-0000E6BC0000}"/>
    <cellStyle name="Total 2 3 3 4 13 3" xfId="48363" xr:uid="{00000000-0005-0000-0000-0000E7BC0000}"/>
    <cellStyle name="Total 2 3 3 4 13 4" xfId="48364" xr:uid="{00000000-0005-0000-0000-0000E8BC0000}"/>
    <cellStyle name="Total 2 3 3 4 13 5" xfId="48365" xr:uid="{00000000-0005-0000-0000-0000E9BC0000}"/>
    <cellStyle name="Total 2 3 3 4 14" xfId="48366" xr:uid="{00000000-0005-0000-0000-0000EABC0000}"/>
    <cellStyle name="Total 2 3 3 4 14 2" xfId="48367" xr:uid="{00000000-0005-0000-0000-0000EBBC0000}"/>
    <cellStyle name="Total 2 3 3 4 14 3" xfId="48368" xr:uid="{00000000-0005-0000-0000-0000ECBC0000}"/>
    <cellStyle name="Total 2 3 3 4 14 4" xfId="48369" xr:uid="{00000000-0005-0000-0000-0000EDBC0000}"/>
    <cellStyle name="Total 2 3 3 4 14 5" xfId="48370" xr:uid="{00000000-0005-0000-0000-0000EEBC0000}"/>
    <cellStyle name="Total 2 3 3 4 15" xfId="48371" xr:uid="{00000000-0005-0000-0000-0000EFBC0000}"/>
    <cellStyle name="Total 2 3 3 4 15 2" xfId="48372" xr:uid="{00000000-0005-0000-0000-0000F0BC0000}"/>
    <cellStyle name="Total 2 3 3 4 15 3" xfId="48373" xr:uid="{00000000-0005-0000-0000-0000F1BC0000}"/>
    <cellStyle name="Total 2 3 3 4 15 4" xfId="48374" xr:uid="{00000000-0005-0000-0000-0000F2BC0000}"/>
    <cellStyle name="Total 2 3 3 4 15 5" xfId="48375" xr:uid="{00000000-0005-0000-0000-0000F3BC0000}"/>
    <cellStyle name="Total 2 3 3 4 16" xfId="48376" xr:uid="{00000000-0005-0000-0000-0000F4BC0000}"/>
    <cellStyle name="Total 2 3 3 4 16 2" xfId="48377" xr:uid="{00000000-0005-0000-0000-0000F5BC0000}"/>
    <cellStyle name="Total 2 3 3 4 16 3" xfId="48378" xr:uid="{00000000-0005-0000-0000-0000F6BC0000}"/>
    <cellStyle name="Total 2 3 3 4 16 4" xfId="48379" xr:uid="{00000000-0005-0000-0000-0000F7BC0000}"/>
    <cellStyle name="Total 2 3 3 4 16 5" xfId="48380" xr:uid="{00000000-0005-0000-0000-0000F8BC0000}"/>
    <cellStyle name="Total 2 3 3 4 17" xfId="48381" xr:uid="{00000000-0005-0000-0000-0000F9BC0000}"/>
    <cellStyle name="Total 2 3 3 4 17 2" xfId="48382" xr:uid="{00000000-0005-0000-0000-0000FABC0000}"/>
    <cellStyle name="Total 2 3 3 4 17 3" xfId="48383" xr:uid="{00000000-0005-0000-0000-0000FBBC0000}"/>
    <cellStyle name="Total 2 3 3 4 17 4" xfId="48384" xr:uid="{00000000-0005-0000-0000-0000FCBC0000}"/>
    <cellStyle name="Total 2 3 3 4 17 5" xfId="48385" xr:uid="{00000000-0005-0000-0000-0000FDBC0000}"/>
    <cellStyle name="Total 2 3 3 4 18" xfId="48386" xr:uid="{00000000-0005-0000-0000-0000FEBC0000}"/>
    <cellStyle name="Total 2 3 3 4 18 2" xfId="48387" xr:uid="{00000000-0005-0000-0000-0000FFBC0000}"/>
    <cellStyle name="Total 2 3 3 4 18 3" xfId="48388" xr:uid="{00000000-0005-0000-0000-000000BD0000}"/>
    <cellStyle name="Total 2 3 3 4 18 4" xfId="48389" xr:uid="{00000000-0005-0000-0000-000001BD0000}"/>
    <cellStyle name="Total 2 3 3 4 18 5" xfId="48390" xr:uid="{00000000-0005-0000-0000-000002BD0000}"/>
    <cellStyle name="Total 2 3 3 4 19" xfId="48391" xr:uid="{00000000-0005-0000-0000-000003BD0000}"/>
    <cellStyle name="Total 2 3 3 4 2" xfId="48392" xr:uid="{00000000-0005-0000-0000-000004BD0000}"/>
    <cellStyle name="Total 2 3 3 4 2 2" xfId="48393" xr:uid="{00000000-0005-0000-0000-000005BD0000}"/>
    <cellStyle name="Total 2 3 3 4 2 2 2" xfId="48394" xr:uid="{00000000-0005-0000-0000-000006BD0000}"/>
    <cellStyle name="Total 2 3 3 4 2 2 3" xfId="48395" xr:uid="{00000000-0005-0000-0000-000007BD0000}"/>
    <cellStyle name="Total 2 3 3 4 2 2 4" xfId="48396" xr:uid="{00000000-0005-0000-0000-000008BD0000}"/>
    <cellStyle name="Total 2 3 3 4 2 2 5" xfId="48397" xr:uid="{00000000-0005-0000-0000-000009BD0000}"/>
    <cellStyle name="Total 2 3 3 4 2 2 6" xfId="48398" xr:uid="{00000000-0005-0000-0000-00000ABD0000}"/>
    <cellStyle name="Total 2 3 3 4 2 2 7" xfId="48399" xr:uid="{00000000-0005-0000-0000-00000BBD0000}"/>
    <cellStyle name="Total 2 3 3 4 2 3" xfId="48400" xr:uid="{00000000-0005-0000-0000-00000CBD0000}"/>
    <cellStyle name="Total 2 3 3 4 2 4" xfId="48401" xr:uid="{00000000-0005-0000-0000-00000DBD0000}"/>
    <cellStyle name="Total 2 3 3 4 2 5" xfId="48402" xr:uid="{00000000-0005-0000-0000-00000EBD0000}"/>
    <cellStyle name="Total 2 3 3 4 3" xfId="48403" xr:uid="{00000000-0005-0000-0000-00000FBD0000}"/>
    <cellStyle name="Total 2 3 3 4 3 2" xfId="48404" xr:uid="{00000000-0005-0000-0000-000010BD0000}"/>
    <cellStyle name="Total 2 3 3 4 3 2 2" xfId="48405" xr:uid="{00000000-0005-0000-0000-000011BD0000}"/>
    <cellStyle name="Total 2 3 3 4 3 2 3" xfId="48406" xr:uid="{00000000-0005-0000-0000-000012BD0000}"/>
    <cellStyle name="Total 2 3 3 4 3 2 4" xfId="48407" xr:uid="{00000000-0005-0000-0000-000013BD0000}"/>
    <cellStyle name="Total 2 3 3 4 3 2 5" xfId="48408" xr:uid="{00000000-0005-0000-0000-000014BD0000}"/>
    <cellStyle name="Total 2 3 3 4 3 2 6" xfId="48409" xr:uid="{00000000-0005-0000-0000-000015BD0000}"/>
    <cellStyle name="Total 2 3 3 4 3 2 7" xfId="48410" xr:uid="{00000000-0005-0000-0000-000016BD0000}"/>
    <cellStyle name="Total 2 3 3 4 3 3" xfId="48411" xr:uid="{00000000-0005-0000-0000-000017BD0000}"/>
    <cellStyle name="Total 2 3 3 4 3 4" xfId="48412" xr:uid="{00000000-0005-0000-0000-000018BD0000}"/>
    <cellStyle name="Total 2 3 3 4 3 5" xfId="48413" xr:uid="{00000000-0005-0000-0000-000019BD0000}"/>
    <cellStyle name="Total 2 3 3 4 4" xfId="48414" xr:uid="{00000000-0005-0000-0000-00001ABD0000}"/>
    <cellStyle name="Total 2 3 3 4 4 2" xfId="48415" xr:uid="{00000000-0005-0000-0000-00001BBD0000}"/>
    <cellStyle name="Total 2 3 3 4 4 2 2" xfId="48416" xr:uid="{00000000-0005-0000-0000-00001CBD0000}"/>
    <cellStyle name="Total 2 3 3 4 4 2 3" xfId="48417" xr:uid="{00000000-0005-0000-0000-00001DBD0000}"/>
    <cellStyle name="Total 2 3 3 4 4 2 4" xfId="48418" xr:uid="{00000000-0005-0000-0000-00001EBD0000}"/>
    <cellStyle name="Total 2 3 3 4 4 2 5" xfId="48419" xr:uid="{00000000-0005-0000-0000-00001FBD0000}"/>
    <cellStyle name="Total 2 3 3 4 4 2 6" xfId="48420" xr:uid="{00000000-0005-0000-0000-000020BD0000}"/>
    <cellStyle name="Total 2 3 3 4 4 2 7" xfId="48421" xr:uid="{00000000-0005-0000-0000-000021BD0000}"/>
    <cellStyle name="Total 2 3 3 4 4 3" xfId="48422" xr:uid="{00000000-0005-0000-0000-000022BD0000}"/>
    <cellStyle name="Total 2 3 3 4 4 4" xfId="48423" xr:uid="{00000000-0005-0000-0000-000023BD0000}"/>
    <cellStyle name="Total 2 3 3 4 4 5" xfId="48424" xr:uid="{00000000-0005-0000-0000-000024BD0000}"/>
    <cellStyle name="Total 2 3 3 4 5" xfId="48425" xr:uid="{00000000-0005-0000-0000-000025BD0000}"/>
    <cellStyle name="Total 2 3 3 4 5 2" xfId="48426" xr:uid="{00000000-0005-0000-0000-000026BD0000}"/>
    <cellStyle name="Total 2 3 3 4 5 3" xfId="48427" xr:uid="{00000000-0005-0000-0000-000027BD0000}"/>
    <cellStyle name="Total 2 3 3 4 5 4" xfId="48428" xr:uid="{00000000-0005-0000-0000-000028BD0000}"/>
    <cellStyle name="Total 2 3 3 4 5 5" xfId="48429" xr:uid="{00000000-0005-0000-0000-000029BD0000}"/>
    <cellStyle name="Total 2 3 3 4 5 6" xfId="48430" xr:uid="{00000000-0005-0000-0000-00002ABD0000}"/>
    <cellStyle name="Total 2 3 3 4 5 7" xfId="48431" xr:uid="{00000000-0005-0000-0000-00002BBD0000}"/>
    <cellStyle name="Total 2 3 3 4 5 8" xfId="48432" xr:uid="{00000000-0005-0000-0000-00002CBD0000}"/>
    <cellStyle name="Total 2 3 3 4 6" xfId="48433" xr:uid="{00000000-0005-0000-0000-00002DBD0000}"/>
    <cellStyle name="Total 2 3 3 4 6 2" xfId="48434" xr:uid="{00000000-0005-0000-0000-00002EBD0000}"/>
    <cellStyle name="Total 2 3 3 4 6 3" xfId="48435" xr:uid="{00000000-0005-0000-0000-00002FBD0000}"/>
    <cellStyle name="Total 2 3 3 4 6 4" xfId="48436" xr:uid="{00000000-0005-0000-0000-000030BD0000}"/>
    <cellStyle name="Total 2 3 3 4 6 5" xfId="48437" xr:uid="{00000000-0005-0000-0000-000031BD0000}"/>
    <cellStyle name="Total 2 3 3 4 6 6" xfId="48438" xr:uid="{00000000-0005-0000-0000-000032BD0000}"/>
    <cellStyle name="Total 2 3 3 4 6 7" xfId="48439" xr:uid="{00000000-0005-0000-0000-000033BD0000}"/>
    <cellStyle name="Total 2 3 3 4 7" xfId="48440" xr:uid="{00000000-0005-0000-0000-000034BD0000}"/>
    <cellStyle name="Total 2 3 3 4 7 2" xfId="48441" xr:uid="{00000000-0005-0000-0000-000035BD0000}"/>
    <cellStyle name="Total 2 3 3 4 7 3" xfId="48442" xr:uid="{00000000-0005-0000-0000-000036BD0000}"/>
    <cellStyle name="Total 2 3 3 4 7 4" xfId="48443" xr:uid="{00000000-0005-0000-0000-000037BD0000}"/>
    <cellStyle name="Total 2 3 3 4 7 5" xfId="48444" xr:uid="{00000000-0005-0000-0000-000038BD0000}"/>
    <cellStyle name="Total 2 3 3 4 8" xfId="48445" xr:uid="{00000000-0005-0000-0000-000039BD0000}"/>
    <cellStyle name="Total 2 3 3 4 8 2" xfId="48446" xr:uid="{00000000-0005-0000-0000-00003ABD0000}"/>
    <cellStyle name="Total 2 3 3 4 8 3" xfId="48447" xr:uid="{00000000-0005-0000-0000-00003BBD0000}"/>
    <cellStyle name="Total 2 3 3 4 8 4" xfId="48448" xr:uid="{00000000-0005-0000-0000-00003CBD0000}"/>
    <cellStyle name="Total 2 3 3 4 8 5" xfId="48449" xr:uid="{00000000-0005-0000-0000-00003DBD0000}"/>
    <cellStyle name="Total 2 3 3 4 9" xfId="48450" xr:uid="{00000000-0005-0000-0000-00003EBD0000}"/>
    <cellStyle name="Total 2 3 3 4 9 2" xfId="48451" xr:uid="{00000000-0005-0000-0000-00003FBD0000}"/>
    <cellStyle name="Total 2 3 3 4 9 3" xfId="48452" xr:uid="{00000000-0005-0000-0000-000040BD0000}"/>
    <cellStyle name="Total 2 3 3 4 9 4" xfId="48453" xr:uid="{00000000-0005-0000-0000-000041BD0000}"/>
    <cellStyle name="Total 2 3 3 4 9 5" xfId="48454" xr:uid="{00000000-0005-0000-0000-000042BD0000}"/>
    <cellStyle name="Total 2 3 3 5" xfId="48455" xr:uid="{00000000-0005-0000-0000-000043BD0000}"/>
    <cellStyle name="Total 2 3 3 5 10" xfId="48456" xr:uid="{00000000-0005-0000-0000-000044BD0000}"/>
    <cellStyle name="Total 2 3 3 5 2" xfId="48457" xr:uid="{00000000-0005-0000-0000-000045BD0000}"/>
    <cellStyle name="Total 2 3 3 5 2 2" xfId="48458" xr:uid="{00000000-0005-0000-0000-000046BD0000}"/>
    <cellStyle name="Total 2 3 3 5 2 2 2" xfId="48459" xr:uid="{00000000-0005-0000-0000-000047BD0000}"/>
    <cellStyle name="Total 2 3 3 5 2 2 3" xfId="48460" xr:uid="{00000000-0005-0000-0000-000048BD0000}"/>
    <cellStyle name="Total 2 3 3 5 2 2 4" xfId="48461" xr:uid="{00000000-0005-0000-0000-000049BD0000}"/>
    <cellStyle name="Total 2 3 3 5 2 2 5" xfId="48462" xr:uid="{00000000-0005-0000-0000-00004ABD0000}"/>
    <cellStyle name="Total 2 3 3 5 2 2 6" xfId="48463" xr:uid="{00000000-0005-0000-0000-00004BBD0000}"/>
    <cellStyle name="Total 2 3 3 5 2 2 7" xfId="48464" xr:uid="{00000000-0005-0000-0000-00004CBD0000}"/>
    <cellStyle name="Total 2 3 3 5 2 3" xfId="48465" xr:uid="{00000000-0005-0000-0000-00004DBD0000}"/>
    <cellStyle name="Total 2 3 3 5 2 4" xfId="48466" xr:uid="{00000000-0005-0000-0000-00004EBD0000}"/>
    <cellStyle name="Total 2 3 3 5 3" xfId="48467" xr:uid="{00000000-0005-0000-0000-00004FBD0000}"/>
    <cellStyle name="Total 2 3 3 5 3 2" xfId="48468" xr:uid="{00000000-0005-0000-0000-000050BD0000}"/>
    <cellStyle name="Total 2 3 3 5 3 2 2" xfId="48469" xr:uid="{00000000-0005-0000-0000-000051BD0000}"/>
    <cellStyle name="Total 2 3 3 5 3 2 3" xfId="48470" xr:uid="{00000000-0005-0000-0000-000052BD0000}"/>
    <cellStyle name="Total 2 3 3 5 3 2 4" xfId="48471" xr:uid="{00000000-0005-0000-0000-000053BD0000}"/>
    <cellStyle name="Total 2 3 3 5 3 2 5" xfId="48472" xr:uid="{00000000-0005-0000-0000-000054BD0000}"/>
    <cellStyle name="Total 2 3 3 5 3 2 6" xfId="48473" xr:uid="{00000000-0005-0000-0000-000055BD0000}"/>
    <cellStyle name="Total 2 3 3 5 3 2 7" xfId="48474" xr:uid="{00000000-0005-0000-0000-000056BD0000}"/>
    <cellStyle name="Total 2 3 3 5 3 3" xfId="48475" xr:uid="{00000000-0005-0000-0000-000057BD0000}"/>
    <cellStyle name="Total 2 3 3 5 3 4" xfId="48476" xr:uid="{00000000-0005-0000-0000-000058BD0000}"/>
    <cellStyle name="Total 2 3 3 5 4" xfId="48477" xr:uid="{00000000-0005-0000-0000-000059BD0000}"/>
    <cellStyle name="Total 2 3 3 5 4 2" xfId="48478" xr:uid="{00000000-0005-0000-0000-00005ABD0000}"/>
    <cellStyle name="Total 2 3 3 5 4 2 2" xfId="48479" xr:uid="{00000000-0005-0000-0000-00005BBD0000}"/>
    <cellStyle name="Total 2 3 3 5 4 2 3" xfId="48480" xr:uid="{00000000-0005-0000-0000-00005CBD0000}"/>
    <cellStyle name="Total 2 3 3 5 4 2 4" xfId="48481" xr:uid="{00000000-0005-0000-0000-00005DBD0000}"/>
    <cellStyle name="Total 2 3 3 5 4 2 5" xfId="48482" xr:uid="{00000000-0005-0000-0000-00005EBD0000}"/>
    <cellStyle name="Total 2 3 3 5 4 2 6" xfId="48483" xr:uid="{00000000-0005-0000-0000-00005FBD0000}"/>
    <cellStyle name="Total 2 3 3 5 4 2 7" xfId="48484" xr:uid="{00000000-0005-0000-0000-000060BD0000}"/>
    <cellStyle name="Total 2 3 3 5 4 3" xfId="48485" xr:uid="{00000000-0005-0000-0000-000061BD0000}"/>
    <cellStyle name="Total 2 3 3 5 4 4" xfId="48486" xr:uid="{00000000-0005-0000-0000-000062BD0000}"/>
    <cellStyle name="Total 2 3 3 5 5" xfId="48487" xr:uid="{00000000-0005-0000-0000-000063BD0000}"/>
    <cellStyle name="Total 2 3 3 5 5 2" xfId="48488" xr:uid="{00000000-0005-0000-0000-000064BD0000}"/>
    <cellStyle name="Total 2 3 3 5 5 3" xfId="48489" xr:uid="{00000000-0005-0000-0000-000065BD0000}"/>
    <cellStyle name="Total 2 3 3 5 5 4" xfId="48490" xr:uid="{00000000-0005-0000-0000-000066BD0000}"/>
    <cellStyle name="Total 2 3 3 5 5 5" xfId="48491" xr:uid="{00000000-0005-0000-0000-000067BD0000}"/>
    <cellStyle name="Total 2 3 3 5 5 6" xfId="48492" xr:uid="{00000000-0005-0000-0000-000068BD0000}"/>
    <cellStyle name="Total 2 3 3 5 5 7" xfId="48493" xr:uid="{00000000-0005-0000-0000-000069BD0000}"/>
    <cellStyle name="Total 2 3 3 5 5 8" xfId="48494" xr:uid="{00000000-0005-0000-0000-00006ABD0000}"/>
    <cellStyle name="Total 2 3 3 5 6" xfId="48495" xr:uid="{00000000-0005-0000-0000-00006BBD0000}"/>
    <cellStyle name="Total 2 3 3 5 6 2" xfId="48496" xr:uid="{00000000-0005-0000-0000-00006CBD0000}"/>
    <cellStyle name="Total 2 3 3 5 6 3" xfId="48497" xr:uid="{00000000-0005-0000-0000-00006DBD0000}"/>
    <cellStyle name="Total 2 3 3 5 6 4" xfId="48498" xr:uid="{00000000-0005-0000-0000-00006EBD0000}"/>
    <cellStyle name="Total 2 3 3 5 6 5" xfId="48499" xr:uid="{00000000-0005-0000-0000-00006FBD0000}"/>
    <cellStyle name="Total 2 3 3 5 6 6" xfId="48500" xr:uid="{00000000-0005-0000-0000-000070BD0000}"/>
    <cellStyle name="Total 2 3 3 5 6 7" xfId="48501" xr:uid="{00000000-0005-0000-0000-000071BD0000}"/>
    <cellStyle name="Total 2 3 3 5 7" xfId="48502" xr:uid="{00000000-0005-0000-0000-000072BD0000}"/>
    <cellStyle name="Total 2 3 3 5 8" xfId="48503" xr:uid="{00000000-0005-0000-0000-000073BD0000}"/>
    <cellStyle name="Total 2 3 3 5 9" xfId="48504" xr:uid="{00000000-0005-0000-0000-000074BD0000}"/>
    <cellStyle name="Total 2 3 3 6" xfId="48505" xr:uid="{00000000-0005-0000-0000-000075BD0000}"/>
    <cellStyle name="Total 2 3 3 6 2" xfId="48506" xr:uid="{00000000-0005-0000-0000-000076BD0000}"/>
    <cellStyle name="Total 2 3 3 6 2 2" xfId="48507" xr:uid="{00000000-0005-0000-0000-000077BD0000}"/>
    <cellStyle name="Total 2 3 3 6 2 3" xfId="48508" xr:uid="{00000000-0005-0000-0000-000078BD0000}"/>
    <cellStyle name="Total 2 3 3 6 2 4" xfId="48509" xr:uid="{00000000-0005-0000-0000-000079BD0000}"/>
    <cellStyle name="Total 2 3 3 6 2 5" xfId="48510" xr:uid="{00000000-0005-0000-0000-00007ABD0000}"/>
    <cellStyle name="Total 2 3 3 6 2 6" xfId="48511" xr:uid="{00000000-0005-0000-0000-00007BBD0000}"/>
    <cellStyle name="Total 2 3 3 6 2 7" xfId="48512" xr:uid="{00000000-0005-0000-0000-00007CBD0000}"/>
    <cellStyle name="Total 2 3 3 6 3" xfId="48513" xr:uid="{00000000-0005-0000-0000-00007DBD0000}"/>
    <cellStyle name="Total 2 3 3 6 4" xfId="48514" xr:uid="{00000000-0005-0000-0000-00007EBD0000}"/>
    <cellStyle name="Total 2 3 3 6 5" xfId="48515" xr:uid="{00000000-0005-0000-0000-00007FBD0000}"/>
    <cellStyle name="Total 2 3 3 7" xfId="48516" xr:uid="{00000000-0005-0000-0000-000080BD0000}"/>
    <cellStyle name="Total 2 3 3 7 2" xfId="48517" xr:uid="{00000000-0005-0000-0000-000081BD0000}"/>
    <cellStyle name="Total 2 3 3 7 2 2" xfId="48518" xr:uid="{00000000-0005-0000-0000-000082BD0000}"/>
    <cellStyle name="Total 2 3 3 7 2 3" xfId="48519" xr:uid="{00000000-0005-0000-0000-000083BD0000}"/>
    <cellStyle name="Total 2 3 3 7 2 4" xfId="48520" xr:uid="{00000000-0005-0000-0000-000084BD0000}"/>
    <cellStyle name="Total 2 3 3 7 2 5" xfId="48521" xr:uid="{00000000-0005-0000-0000-000085BD0000}"/>
    <cellStyle name="Total 2 3 3 7 2 6" xfId="48522" xr:uid="{00000000-0005-0000-0000-000086BD0000}"/>
    <cellStyle name="Total 2 3 3 7 2 7" xfId="48523" xr:uid="{00000000-0005-0000-0000-000087BD0000}"/>
    <cellStyle name="Total 2 3 3 7 3" xfId="48524" xr:uid="{00000000-0005-0000-0000-000088BD0000}"/>
    <cellStyle name="Total 2 3 3 7 4" xfId="48525" xr:uid="{00000000-0005-0000-0000-000089BD0000}"/>
    <cellStyle name="Total 2 3 3 7 5" xfId="48526" xr:uid="{00000000-0005-0000-0000-00008ABD0000}"/>
    <cellStyle name="Total 2 3 3 8" xfId="48527" xr:uid="{00000000-0005-0000-0000-00008BBD0000}"/>
    <cellStyle name="Total 2 3 3 8 2" xfId="48528" xr:uid="{00000000-0005-0000-0000-00008CBD0000}"/>
    <cellStyle name="Total 2 3 3 8 2 2" xfId="48529" xr:uid="{00000000-0005-0000-0000-00008DBD0000}"/>
    <cellStyle name="Total 2 3 3 8 2 3" xfId="48530" xr:uid="{00000000-0005-0000-0000-00008EBD0000}"/>
    <cellStyle name="Total 2 3 3 8 2 4" xfId="48531" xr:uid="{00000000-0005-0000-0000-00008FBD0000}"/>
    <cellStyle name="Total 2 3 3 8 2 5" xfId="48532" xr:uid="{00000000-0005-0000-0000-000090BD0000}"/>
    <cellStyle name="Total 2 3 3 8 2 6" xfId="48533" xr:uid="{00000000-0005-0000-0000-000091BD0000}"/>
    <cellStyle name="Total 2 3 3 8 2 7" xfId="48534" xr:uid="{00000000-0005-0000-0000-000092BD0000}"/>
    <cellStyle name="Total 2 3 3 8 3" xfId="48535" xr:uid="{00000000-0005-0000-0000-000093BD0000}"/>
    <cellStyle name="Total 2 3 3 8 4" xfId="48536" xr:uid="{00000000-0005-0000-0000-000094BD0000}"/>
    <cellStyle name="Total 2 3 3 8 5" xfId="48537" xr:uid="{00000000-0005-0000-0000-000095BD0000}"/>
    <cellStyle name="Total 2 3 3 9" xfId="48538" xr:uid="{00000000-0005-0000-0000-000096BD0000}"/>
    <cellStyle name="Total 2 3 3 9 2" xfId="48539" xr:uid="{00000000-0005-0000-0000-000097BD0000}"/>
    <cellStyle name="Total 2 3 3 9 2 2" xfId="48540" xr:uid="{00000000-0005-0000-0000-000098BD0000}"/>
    <cellStyle name="Total 2 3 3 9 2 3" xfId="48541" xr:uid="{00000000-0005-0000-0000-000099BD0000}"/>
    <cellStyle name="Total 2 3 3 9 2 4" xfId="48542" xr:uid="{00000000-0005-0000-0000-00009ABD0000}"/>
    <cellStyle name="Total 2 3 3 9 2 5" xfId="48543" xr:uid="{00000000-0005-0000-0000-00009BBD0000}"/>
    <cellStyle name="Total 2 3 3 9 2 6" xfId="48544" xr:uid="{00000000-0005-0000-0000-00009CBD0000}"/>
    <cellStyle name="Total 2 3 3 9 2 7" xfId="48545" xr:uid="{00000000-0005-0000-0000-00009DBD0000}"/>
    <cellStyle name="Total 2 3 3 9 3" xfId="48546" xr:uid="{00000000-0005-0000-0000-00009EBD0000}"/>
    <cellStyle name="Total 2 3 3 9 4" xfId="48547" xr:uid="{00000000-0005-0000-0000-00009FBD0000}"/>
    <cellStyle name="Total 2 3 3 9 5" xfId="48548" xr:uid="{00000000-0005-0000-0000-0000A0BD0000}"/>
    <cellStyle name="Total 2 3 4" xfId="48549" xr:uid="{00000000-0005-0000-0000-0000A1BD0000}"/>
    <cellStyle name="Total 2 3 4 10" xfId="48550" xr:uid="{00000000-0005-0000-0000-0000A2BD0000}"/>
    <cellStyle name="Total 2 3 4 10 2" xfId="48551" xr:uid="{00000000-0005-0000-0000-0000A3BD0000}"/>
    <cellStyle name="Total 2 3 4 10 3" xfId="48552" xr:uid="{00000000-0005-0000-0000-0000A4BD0000}"/>
    <cellStyle name="Total 2 3 4 10 4" xfId="48553" xr:uid="{00000000-0005-0000-0000-0000A5BD0000}"/>
    <cellStyle name="Total 2 3 4 10 5" xfId="48554" xr:uid="{00000000-0005-0000-0000-0000A6BD0000}"/>
    <cellStyle name="Total 2 3 4 11" xfId="48555" xr:uid="{00000000-0005-0000-0000-0000A7BD0000}"/>
    <cellStyle name="Total 2 3 4 11 2" xfId="48556" xr:uid="{00000000-0005-0000-0000-0000A8BD0000}"/>
    <cellStyle name="Total 2 3 4 11 3" xfId="48557" xr:uid="{00000000-0005-0000-0000-0000A9BD0000}"/>
    <cellStyle name="Total 2 3 4 11 4" xfId="48558" xr:uid="{00000000-0005-0000-0000-0000AABD0000}"/>
    <cellStyle name="Total 2 3 4 11 5" xfId="48559" xr:uid="{00000000-0005-0000-0000-0000ABBD0000}"/>
    <cellStyle name="Total 2 3 4 12" xfId="48560" xr:uid="{00000000-0005-0000-0000-0000ACBD0000}"/>
    <cellStyle name="Total 2 3 4 12 2" xfId="48561" xr:uid="{00000000-0005-0000-0000-0000ADBD0000}"/>
    <cellStyle name="Total 2 3 4 12 3" xfId="48562" xr:uid="{00000000-0005-0000-0000-0000AEBD0000}"/>
    <cellStyle name="Total 2 3 4 12 4" xfId="48563" xr:uid="{00000000-0005-0000-0000-0000AFBD0000}"/>
    <cellStyle name="Total 2 3 4 12 5" xfId="48564" xr:uid="{00000000-0005-0000-0000-0000B0BD0000}"/>
    <cellStyle name="Total 2 3 4 13" xfId="48565" xr:uid="{00000000-0005-0000-0000-0000B1BD0000}"/>
    <cellStyle name="Total 2 3 4 13 2" xfId="48566" xr:uid="{00000000-0005-0000-0000-0000B2BD0000}"/>
    <cellStyle name="Total 2 3 4 13 3" xfId="48567" xr:uid="{00000000-0005-0000-0000-0000B3BD0000}"/>
    <cellStyle name="Total 2 3 4 13 4" xfId="48568" xr:uid="{00000000-0005-0000-0000-0000B4BD0000}"/>
    <cellStyle name="Total 2 3 4 13 5" xfId="48569" xr:uid="{00000000-0005-0000-0000-0000B5BD0000}"/>
    <cellStyle name="Total 2 3 4 14" xfId="48570" xr:uid="{00000000-0005-0000-0000-0000B6BD0000}"/>
    <cellStyle name="Total 2 3 4 14 2" xfId="48571" xr:uid="{00000000-0005-0000-0000-0000B7BD0000}"/>
    <cellStyle name="Total 2 3 4 14 3" xfId="48572" xr:uid="{00000000-0005-0000-0000-0000B8BD0000}"/>
    <cellStyle name="Total 2 3 4 14 4" xfId="48573" xr:uid="{00000000-0005-0000-0000-0000B9BD0000}"/>
    <cellStyle name="Total 2 3 4 14 5" xfId="48574" xr:uid="{00000000-0005-0000-0000-0000BABD0000}"/>
    <cellStyle name="Total 2 3 4 15" xfId="48575" xr:uid="{00000000-0005-0000-0000-0000BBBD0000}"/>
    <cellStyle name="Total 2 3 4 15 2" xfId="48576" xr:uid="{00000000-0005-0000-0000-0000BCBD0000}"/>
    <cellStyle name="Total 2 3 4 15 3" xfId="48577" xr:uid="{00000000-0005-0000-0000-0000BDBD0000}"/>
    <cellStyle name="Total 2 3 4 15 4" xfId="48578" xr:uid="{00000000-0005-0000-0000-0000BEBD0000}"/>
    <cellStyle name="Total 2 3 4 15 5" xfId="48579" xr:uid="{00000000-0005-0000-0000-0000BFBD0000}"/>
    <cellStyle name="Total 2 3 4 16" xfId="48580" xr:uid="{00000000-0005-0000-0000-0000C0BD0000}"/>
    <cellStyle name="Total 2 3 4 16 2" xfId="48581" xr:uid="{00000000-0005-0000-0000-0000C1BD0000}"/>
    <cellStyle name="Total 2 3 4 16 3" xfId="48582" xr:uid="{00000000-0005-0000-0000-0000C2BD0000}"/>
    <cellStyle name="Total 2 3 4 16 4" xfId="48583" xr:uid="{00000000-0005-0000-0000-0000C3BD0000}"/>
    <cellStyle name="Total 2 3 4 16 5" xfId="48584" xr:uid="{00000000-0005-0000-0000-0000C4BD0000}"/>
    <cellStyle name="Total 2 3 4 17" xfId="48585" xr:uid="{00000000-0005-0000-0000-0000C5BD0000}"/>
    <cellStyle name="Total 2 3 4 17 2" xfId="48586" xr:uid="{00000000-0005-0000-0000-0000C6BD0000}"/>
    <cellStyle name="Total 2 3 4 17 3" xfId="48587" xr:uid="{00000000-0005-0000-0000-0000C7BD0000}"/>
    <cellStyle name="Total 2 3 4 17 4" xfId="48588" xr:uid="{00000000-0005-0000-0000-0000C8BD0000}"/>
    <cellStyle name="Total 2 3 4 17 5" xfId="48589" xr:uid="{00000000-0005-0000-0000-0000C9BD0000}"/>
    <cellStyle name="Total 2 3 4 18" xfId="48590" xr:uid="{00000000-0005-0000-0000-0000CABD0000}"/>
    <cellStyle name="Total 2 3 4 18 2" xfId="48591" xr:uid="{00000000-0005-0000-0000-0000CBBD0000}"/>
    <cellStyle name="Total 2 3 4 18 3" xfId="48592" xr:uid="{00000000-0005-0000-0000-0000CCBD0000}"/>
    <cellStyle name="Total 2 3 4 18 4" xfId="48593" xr:uid="{00000000-0005-0000-0000-0000CDBD0000}"/>
    <cellStyle name="Total 2 3 4 18 5" xfId="48594" xr:uid="{00000000-0005-0000-0000-0000CEBD0000}"/>
    <cellStyle name="Total 2 3 4 19" xfId="48595" xr:uid="{00000000-0005-0000-0000-0000CFBD0000}"/>
    <cellStyle name="Total 2 3 4 2" xfId="48596" xr:uid="{00000000-0005-0000-0000-0000D0BD0000}"/>
    <cellStyle name="Total 2 3 4 2 10" xfId="48597" xr:uid="{00000000-0005-0000-0000-0000D1BD0000}"/>
    <cellStyle name="Total 2 3 4 2 10 2" xfId="48598" xr:uid="{00000000-0005-0000-0000-0000D2BD0000}"/>
    <cellStyle name="Total 2 3 4 2 10 3" xfId="48599" xr:uid="{00000000-0005-0000-0000-0000D3BD0000}"/>
    <cellStyle name="Total 2 3 4 2 10 4" xfId="48600" xr:uid="{00000000-0005-0000-0000-0000D4BD0000}"/>
    <cellStyle name="Total 2 3 4 2 10 5" xfId="48601" xr:uid="{00000000-0005-0000-0000-0000D5BD0000}"/>
    <cellStyle name="Total 2 3 4 2 11" xfId="48602" xr:uid="{00000000-0005-0000-0000-0000D6BD0000}"/>
    <cellStyle name="Total 2 3 4 2 11 2" xfId="48603" xr:uid="{00000000-0005-0000-0000-0000D7BD0000}"/>
    <cellStyle name="Total 2 3 4 2 11 3" xfId="48604" xr:uid="{00000000-0005-0000-0000-0000D8BD0000}"/>
    <cellStyle name="Total 2 3 4 2 11 4" xfId="48605" xr:uid="{00000000-0005-0000-0000-0000D9BD0000}"/>
    <cellStyle name="Total 2 3 4 2 11 5" xfId="48606" xr:uid="{00000000-0005-0000-0000-0000DABD0000}"/>
    <cellStyle name="Total 2 3 4 2 12" xfId="48607" xr:uid="{00000000-0005-0000-0000-0000DBBD0000}"/>
    <cellStyle name="Total 2 3 4 2 12 2" xfId="48608" xr:uid="{00000000-0005-0000-0000-0000DCBD0000}"/>
    <cellStyle name="Total 2 3 4 2 12 3" xfId="48609" xr:uid="{00000000-0005-0000-0000-0000DDBD0000}"/>
    <cellStyle name="Total 2 3 4 2 12 4" xfId="48610" xr:uid="{00000000-0005-0000-0000-0000DEBD0000}"/>
    <cellStyle name="Total 2 3 4 2 12 5" xfId="48611" xr:uid="{00000000-0005-0000-0000-0000DFBD0000}"/>
    <cellStyle name="Total 2 3 4 2 13" xfId="48612" xr:uid="{00000000-0005-0000-0000-0000E0BD0000}"/>
    <cellStyle name="Total 2 3 4 2 13 2" xfId="48613" xr:uid="{00000000-0005-0000-0000-0000E1BD0000}"/>
    <cellStyle name="Total 2 3 4 2 13 3" xfId="48614" xr:uid="{00000000-0005-0000-0000-0000E2BD0000}"/>
    <cellStyle name="Total 2 3 4 2 13 4" xfId="48615" xr:uid="{00000000-0005-0000-0000-0000E3BD0000}"/>
    <cellStyle name="Total 2 3 4 2 13 5" xfId="48616" xr:uid="{00000000-0005-0000-0000-0000E4BD0000}"/>
    <cellStyle name="Total 2 3 4 2 14" xfId="48617" xr:uid="{00000000-0005-0000-0000-0000E5BD0000}"/>
    <cellStyle name="Total 2 3 4 2 14 2" xfId="48618" xr:uid="{00000000-0005-0000-0000-0000E6BD0000}"/>
    <cellStyle name="Total 2 3 4 2 14 3" xfId="48619" xr:uid="{00000000-0005-0000-0000-0000E7BD0000}"/>
    <cellStyle name="Total 2 3 4 2 14 4" xfId="48620" xr:uid="{00000000-0005-0000-0000-0000E8BD0000}"/>
    <cellStyle name="Total 2 3 4 2 14 5" xfId="48621" xr:uid="{00000000-0005-0000-0000-0000E9BD0000}"/>
    <cellStyle name="Total 2 3 4 2 15" xfId="48622" xr:uid="{00000000-0005-0000-0000-0000EABD0000}"/>
    <cellStyle name="Total 2 3 4 2 15 2" xfId="48623" xr:uid="{00000000-0005-0000-0000-0000EBBD0000}"/>
    <cellStyle name="Total 2 3 4 2 15 3" xfId="48624" xr:uid="{00000000-0005-0000-0000-0000ECBD0000}"/>
    <cellStyle name="Total 2 3 4 2 15 4" xfId="48625" xr:uid="{00000000-0005-0000-0000-0000EDBD0000}"/>
    <cellStyle name="Total 2 3 4 2 15 5" xfId="48626" xr:uid="{00000000-0005-0000-0000-0000EEBD0000}"/>
    <cellStyle name="Total 2 3 4 2 16" xfId="48627" xr:uid="{00000000-0005-0000-0000-0000EFBD0000}"/>
    <cellStyle name="Total 2 3 4 2 16 2" xfId="48628" xr:uid="{00000000-0005-0000-0000-0000F0BD0000}"/>
    <cellStyle name="Total 2 3 4 2 16 3" xfId="48629" xr:uid="{00000000-0005-0000-0000-0000F1BD0000}"/>
    <cellStyle name="Total 2 3 4 2 16 4" xfId="48630" xr:uid="{00000000-0005-0000-0000-0000F2BD0000}"/>
    <cellStyle name="Total 2 3 4 2 16 5" xfId="48631" xr:uid="{00000000-0005-0000-0000-0000F3BD0000}"/>
    <cellStyle name="Total 2 3 4 2 17" xfId="48632" xr:uid="{00000000-0005-0000-0000-0000F4BD0000}"/>
    <cellStyle name="Total 2 3 4 2 17 2" xfId="48633" xr:uid="{00000000-0005-0000-0000-0000F5BD0000}"/>
    <cellStyle name="Total 2 3 4 2 17 3" xfId="48634" xr:uid="{00000000-0005-0000-0000-0000F6BD0000}"/>
    <cellStyle name="Total 2 3 4 2 17 4" xfId="48635" xr:uid="{00000000-0005-0000-0000-0000F7BD0000}"/>
    <cellStyle name="Total 2 3 4 2 17 5" xfId="48636" xr:uid="{00000000-0005-0000-0000-0000F8BD0000}"/>
    <cellStyle name="Total 2 3 4 2 18" xfId="48637" xr:uid="{00000000-0005-0000-0000-0000F9BD0000}"/>
    <cellStyle name="Total 2 3 4 2 18 2" xfId="48638" xr:uid="{00000000-0005-0000-0000-0000FABD0000}"/>
    <cellStyle name="Total 2 3 4 2 18 3" xfId="48639" xr:uid="{00000000-0005-0000-0000-0000FBBD0000}"/>
    <cellStyle name="Total 2 3 4 2 18 4" xfId="48640" xr:uid="{00000000-0005-0000-0000-0000FCBD0000}"/>
    <cellStyle name="Total 2 3 4 2 18 5" xfId="48641" xr:uid="{00000000-0005-0000-0000-0000FDBD0000}"/>
    <cellStyle name="Total 2 3 4 2 19" xfId="48642" xr:uid="{00000000-0005-0000-0000-0000FEBD0000}"/>
    <cellStyle name="Total 2 3 4 2 2" xfId="48643" xr:uid="{00000000-0005-0000-0000-0000FFBD0000}"/>
    <cellStyle name="Total 2 3 4 2 2 2" xfId="48644" xr:uid="{00000000-0005-0000-0000-000000BE0000}"/>
    <cellStyle name="Total 2 3 4 2 2 2 2" xfId="48645" xr:uid="{00000000-0005-0000-0000-000001BE0000}"/>
    <cellStyle name="Total 2 3 4 2 2 2 3" xfId="48646" xr:uid="{00000000-0005-0000-0000-000002BE0000}"/>
    <cellStyle name="Total 2 3 4 2 2 2 4" xfId="48647" xr:uid="{00000000-0005-0000-0000-000003BE0000}"/>
    <cellStyle name="Total 2 3 4 2 2 2 5" xfId="48648" xr:uid="{00000000-0005-0000-0000-000004BE0000}"/>
    <cellStyle name="Total 2 3 4 2 2 2 6" xfId="48649" xr:uid="{00000000-0005-0000-0000-000005BE0000}"/>
    <cellStyle name="Total 2 3 4 2 2 2 7" xfId="48650" xr:uid="{00000000-0005-0000-0000-000006BE0000}"/>
    <cellStyle name="Total 2 3 4 2 2 3" xfId="48651" xr:uid="{00000000-0005-0000-0000-000007BE0000}"/>
    <cellStyle name="Total 2 3 4 2 2 4" xfId="48652" xr:uid="{00000000-0005-0000-0000-000008BE0000}"/>
    <cellStyle name="Total 2 3 4 2 2 5" xfId="48653" xr:uid="{00000000-0005-0000-0000-000009BE0000}"/>
    <cellStyle name="Total 2 3 4 2 3" xfId="48654" xr:uid="{00000000-0005-0000-0000-00000ABE0000}"/>
    <cellStyle name="Total 2 3 4 2 3 2" xfId="48655" xr:uid="{00000000-0005-0000-0000-00000BBE0000}"/>
    <cellStyle name="Total 2 3 4 2 3 2 2" xfId="48656" xr:uid="{00000000-0005-0000-0000-00000CBE0000}"/>
    <cellStyle name="Total 2 3 4 2 3 2 3" xfId="48657" xr:uid="{00000000-0005-0000-0000-00000DBE0000}"/>
    <cellStyle name="Total 2 3 4 2 3 2 4" xfId="48658" xr:uid="{00000000-0005-0000-0000-00000EBE0000}"/>
    <cellStyle name="Total 2 3 4 2 3 2 5" xfId="48659" xr:uid="{00000000-0005-0000-0000-00000FBE0000}"/>
    <cellStyle name="Total 2 3 4 2 3 2 6" xfId="48660" xr:uid="{00000000-0005-0000-0000-000010BE0000}"/>
    <cellStyle name="Total 2 3 4 2 3 2 7" xfId="48661" xr:uid="{00000000-0005-0000-0000-000011BE0000}"/>
    <cellStyle name="Total 2 3 4 2 3 3" xfId="48662" xr:uid="{00000000-0005-0000-0000-000012BE0000}"/>
    <cellStyle name="Total 2 3 4 2 3 4" xfId="48663" xr:uid="{00000000-0005-0000-0000-000013BE0000}"/>
    <cellStyle name="Total 2 3 4 2 3 5" xfId="48664" xr:uid="{00000000-0005-0000-0000-000014BE0000}"/>
    <cellStyle name="Total 2 3 4 2 4" xfId="48665" xr:uid="{00000000-0005-0000-0000-000015BE0000}"/>
    <cellStyle name="Total 2 3 4 2 4 2" xfId="48666" xr:uid="{00000000-0005-0000-0000-000016BE0000}"/>
    <cellStyle name="Total 2 3 4 2 4 2 2" xfId="48667" xr:uid="{00000000-0005-0000-0000-000017BE0000}"/>
    <cellStyle name="Total 2 3 4 2 4 2 3" xfId="48668" xr:uid="{00000000-0005-0000-0000-000018BE0000}"/>
    <cellStyle name="Total 2 3 4 2 4 2 4" xfId="48669" xr:uid="{00000000-0005-0000-0000-000019BE0000}"/>
    <cellStyle name="Total 2 3 4 2 4 2 5" xfId="48670" xr:uid="{00000000-0005-0000-0000-00001ABE0000}"/>
    <cellStyle name="Total 2 3 4 2 4 2 6" xfId="48671" xr:uid="{00000000-0005-0000-0000-00001BBE0000}"/>
    <cellStyle name="Total 2 3 4 2 4 2 7" xfId="48672" xr:uid="{00000000-0005-0000-0000-00001CBE0000}"/>
    <cellStyle name="Total 2 3 4 2 4 3" xfId="48673" xr:uid="{00000000-0005-0000-0000-00001DBE0000}"/>
    <cellStyle name="Total 2 3 4 2 4 4" xfId="48674" xr:uid="{00000000-0005-0000-0000-00001EBE0000}"/>
    <cellStyle name="Total 2 3 4 2 4 5" xfId="48675" xr:uid="{00000000-0005-0000-0000-00001FBE0000}"/>
    <cellStyle name="Total 2 3 4 2 5" xfId="48676" xr:uid="{00000000-0005-0000-0000-000020BE0000}"/>
    <cellStyle name="Total 2 3 4 2 5 2" xfId="48677" xr:uid="{00000000-0005-0000-0000-000021BE0000}"/>
    <cellStyle name="Total 2 3 4 2 5 3" xfId="48678" xr:uid="{00000000-0005-0000-0000-000022BE0000}"/>
    <cellStyle name="Total 2 3 4 2 5 4" xfId="48679" xr:uid="{00000000-0005-0000-0000-000023BE0000}"/>
    <cellStyle name="Total 2 3 4 2 5 5" xfId="48680" xr:uid="{00000000-0005-0000-0000-000024BE0000}"/>
    <cellStyle name="Total 2 3 4 2 5 6" xfId="48681" xr:uid="{00000000-0005-0000-0000-000025BE0000}"/>
    <cellStyle name="Total 2 3 4 2 5 7" xfId="48682" xr:uid="{00000000-0005-0000-0000-000026BE0000}"/>
    <cellStyle name="Total 2 3 4 2 5 8" xfId="48683" xr:uid="{00000000-0005-0000-0000-000027BE0000}"/>
    <cellStyle name="Total 2 3 4 2 6" xfId="48684" xr:uid="{00000000-0005-0000-0000-000028BE0000}"/>
    <cellStyle name="Total 2 3 4 2 6 2" xfId="48685" xr:uid="{00000000-0005-0000-0000-000029BE0000}"/>
    <cellStyle name="Total 2 3 4 2 6 3" xfId="48686" xr:uid="{00000000-0005-0000-0000-00002ABE0000}"/>
    <cellStyle name="Total 2 3 4 2 6 4" xfId="48687" xr:uid="{00000000-0005-0000-0000-00002BBE0000}"/>
    <cellStyle name="Total 2 3 4 2 6 5" xfId="48688" xr:uid="{00000000-0005-0000-0000-00002CBE0000}"/>
    <cellStyle name="Total 2 3 4 2 6 6" xfId="48689" xr:uid="{00000000-0005-0000-0000-00002DBE0000}"/>
    <cellStyle name="Total 2 3 4 2 6 7" xfId="48690" xr:uid="{00000000-0005-0000-0000-00002EBE0000}"/>
    <cellStyle name="Total 2 3 4 2 7" xfId="48691" xr:uid="{00000000-0005-0000-0000-00002FBE0000}"/>
    <cellStyle name="Total 2 3 4 2 7 2" xfId="48692" xr:uid="{00000000-0005-0000-0000-000030BE0000}"/>
    <cellStyle name="Total 2 3 4 2 7 3" xfId="48693" xr:uid="{00000000-0005-0000-0000-000031BE0000}"/>
    <cellStyle name="Total 2 3 4 2 7 4" xfId="48694" xr:uid="{00000000-0005-0000-0000-000032BE0000}"/>
    <cellStyle name="Total 2 3 4 2 7 5" xfId="48695" xr:uid="{00000000-0005-0000-0000-000033BE0000}"/>
    <cellStyle name="Total 2 3 4 2 8" xfId="48696" xr:uid="{00000000-0005-0000-0000-000034BE0000}"/>
    <cellStyle name="Total 2 3 4 2 8 2" xfId="48697" xr:uid="{00000000-0005-0000-0000-000035BE0000}"/>
    <cellStyle name="Total 2 3 4 2 8 3" xfId="48698" xr:uid="{00000000-0005-0000-0000-000036BE0000}"/>
    <cellStyle name="Total 2 3 4 2 8 4" xfId="48699" xr:uid="{00000000-0005-0000-0000-000037BE0000}"/>
    <cellStyle name="Total 2 3 4 2 8 5" xfId="48700" xr:uid="{00000000-0005-0000-0000-000038BE0000}"/>
    <cellStyle name="Total 2 3 4 2 9" xfId="48701" xr:uid="{00000000-0005-0000-0000-000039BE0000}"/>
    <cellStyle name="Total 2 3 4 2 9 2" xfId="48702" xr:uid="{00000000-0005-0000-0000-00003ABE0000}"/>
    <cellStyle name="Total 2 3 4 2 9 3" xfId="48703" xr:uid="{00000000-0005-0000-0000-00003BBE0000}"/>
    <cellStyle name="Total 2 3 4 2 9 4" xfId="48704" xr:uid="{00000000-0005-0000-0000-00003CBE0000}"/>
    <cellStyle name="Total 2 3 4 2 9 5" xfId="48705" xr:uid="{00000000-0005-0000-0000-00003DBE0000}"/>
    <cellStyle name="Total 2 3 4 3" xfId="48706" xr:uid="{00000000-0005-0000-0000-00003EBE0000}"/>
    <cellStyle name="Total 2 3 4 3 10" xfId="48707" xr:uid="{00000000-0005-0000-0000-00003FBE0000}"/>
    <cellStyle name="Total 2 3 4 3 2" xfId="48708" xr:uid="{00000000-0005-0000-0000-000040BE0000}"/>
    <cellStyle name="Total 2 3 4 3 2 2" xfId="48709" xr:uid="{00000000-0005-0000-0000-000041BE0000}"/>
    <cellStyle name="Total 2 3 4 3 2 2 2" xfId="48710" xr:uid="{00000000-0005-0000-0000-000042BE0000}"/>
    <cellStyle name="Total 2 3 4 3 2 2 3" xfId="48711" xr:uid="{00000000-0005-0000-0000-000043BE0000}"/>
    <cellStyle name="Total 2 3 4 3 2 2 4" xfId="48712" xr:uid="{00000000-0005-0000-0000-000044BE0000}"/>
    <cellStyle name="Total 2 3 4 3 2 2 5" xfId="48713" xr:uid="{00000000-0005-0000-0000-000045BE0000}"/>
    <cellStyle name="Total 2 3 4 3 2 2 6" xfId="48714" xr:uid="{00000000-0005-0000-0000-000046BE0000}"/>
    <cellStyle name="Total 2 3 4 3 2 2 7" xfId="48715" xr:uid="{00000000-0005-0000-0000-000047BE0000}"/>
    <cellStyle name="Total 2 3 4 3 2 3" xfId="48716" xr:uid="{00000000-0005-0000-0000-000048BE0000}"/>
    <cellStyle name="Total 2 3 4 3 2 4" xfId="48717" xr:uid="{00000000-0005-0000-0000-000049BE0000}"/>
    <cellStyle name="Total 2 3 4 3 3" xfId="48718" xr:uid="{00000000-0005-0000-0000-00004ABE0000}"/>
    <cellStyle name="Total 2 3 4 3 3 2" xfId="48719" xr:uid="{00000000-0005-0000-0000-00004BBE0000}"/>
    <cellStyle name="Total 2 3 4 3 3 2 2" xfId="48720" xr:uid="{00000000-0005-0000-0000-00004CBE0000}"/>
    <cellStyle name="Total 2 3 4 3 3 2 3" xfId="48721" xr:uid="{00000000-0005-0000-0000-00004DBE0000}"/>
    <cellStyle name="Total 2 3 4 3 3 2 4" xfId="48722" xr:uid="{00000000-0005-0000-0000-00004EBE0000}"/>
    <cellStyle name="Total 2 3 4 3 3 2 5" xfId="48723" xr:uid="{00000000-0005-0000-0000-00004FBE0000}"/>
    <cellStyle name="Total 2 3 4 3 3 2 6" xfId="48724" xr:uid="{00000000-0005-0000-0000-000050BE0000}"/>
    <cellStyle name="Total 2 3 4 3 3 2 7" xfId="48725" xr:uid="{00000000-0005-0000-0000-000051BE0000}"/>
    <cellStyle name="Total 2 3 4 3 3 3" xfId="48726" xr:uid="{00000000-0005-0000-0000-000052BE0000}"/>
    <cellStyle name="Total 2 3 4 3 3 4" xfId="48727" xr:uid="{00000000-0005-0000-0000-000053BE0000}"/>
    <cellStyle name="Total 2 3 4 3 4" xfId="48728" xr:uid="{00000000-0005-0000-0000-000054BE0000}"/>
    <cellStyle name="Total 2 3 4 3 4 2" xfId="48729" xr:uid="{00000000-0005-0000-0000-000055BE0000}"/>
    <cellStyle name="Total 2 3 4 3 4 2 2" xfId="48730" xr:uid="{00000000-0005-0000-0000-000056BE0000}"/>
    <cellStyle name="Total 2 3 4 3 4 2 3" xfId="48731" xr:uid="{00000000-0005-0000-0000-000057BE0000}"/>
    <cellStyle name="Total 2 3 4 3 4 2 4" xfId="48732" xr:uid="{00000000-0005-0000-0000-000058BE0000}"/>
    <cellStyle name="Total 2 3 4 3 4 2 5" xfId="48733" xr:uid="{00000000-0005-0000-0000-000059BE0000}"/>
    <cellStyle name="Total 2 3 4 3 4 2 6" xfId="48734" xr:uid="{00000000-0005-0000-0000-00005ABE0000}"/>
    <cellStyle name="Total 2 3 4 3 4 2 7" xfId="48735" xr:uid="{00000000-0005-0000-0000-00005BBE0000}"/>
    <cellStyle name="Total 2 3 4 3 4 3" xfId="48736" xr:uid="{00000000-0005-0000-0000-00005CBE0000}"/>
    <cellStyle name="Total 2 3 4 3 4 4" xfId="48737" xr:uid="{00000000-0005-0000-0000-00005DBE0000}"/>
    <cellStyle name="Total 2 3 4 3 5" xfId="48738" xr:uid="{00000000-0005-0000-0000-00005EBE0000}"/>
    <cellStyle name="Total 2 3 4 3 5 2" xfId="48739" xr:uid="{00000000-0005-0000-0000-00005FBE0000}"/>
    <cellStyle name="Total 2 3 4 3 5 3" xfId="48740" xr:uid="{00000000-0005-0000-0000-000060BE0000}"/>
    <cellStyle name="Total 2 3 4 3 5 4" xfId="48741" xr:uid="{00000000-0005-0000-0000-000061BE0000}"/>
    <cellStyle name="Total 2 3 4 3 5 5" xfId="48742" xr:uid="{00000000-0005-0000-0000-000062BE0000}"/>
    <cellStyle name="Total 2 3 4 3 5 6" xfId="48743" xr:uid="{00000000-0005-0000-0000-000063BE0000}"/>
    <cellStyle name="Total 2 3 4 3 5 7" xfId="48744" xr:uid="{00000000-0005-0000-0000-000064BE0000}"/>
    <cellStyle name="Total 2 3 4 3 5 8" xfId="48745" xr:uid="{00000000-0005-0000-0000-000065BE0000}"/>
    <cellStyle name="Total 2 3 4 3 6" xfId="48746" xr:uid="{00000000-0005-0000-0000-000066BE0000}"/>
    <cellStyle name="Total 2 3 4 3 6 2" xfId="48747" xr:uid="{00000000-0005-0000-0000-000067BE0000}"/>
    <cellStyle name="Total 2 3 4 3 6 3" xfId="48748" xr:uid="{00000000-0005-0000-0000-000068BE0000}"/>
    <cellStyle name="Total 2 3 4 3 6 4" xfId="48749" xr:uid="{00000000-0005-0000-0000-000069BE0000}"/>
    <cellStyle name="Total 2 3 4 3 6 5" xfId="48750" xr:uid="{00000000-0005-0000-0000-00006ABE0000}"/>
    <cellStyle name="Total 2 3 4 3 6 6" xfId="48751" xr:uid="{00000000-0005-0000-0000-00006BBE0000}"/>
    <cellStyle name="Total 2 3 4 3 6 7" xfId="48752" xr:uid="{00000000-0005-0000-0000-00006CBE0000}"/>
    <cellStyle name="Total 2 3 4 3 7" xfId="48753" xr:uid="{00000000-0005-0000-0000-00006DBE0000}"/>
    <cellStyle name="Total 2 3 4 3 8" xfId="48754" xr:uid="{00000000-0005-0000-0000-00006EBE0000}"/>
    <cellStyle name="Total 2 3 4 3 9" xfId="48755" xr:uid="{00000000-0005-0000-0000-00006FBE0000}"/>
    <cellStyle name="Total 2 3 4 4" xfId="48756" xr:uid="{00000000-0005-0000-0000-000070BE0000}"/>
    <cellStyle name="Total 2 3 4 4 2" xfId="48757" xr:uid="{00000000-0005-0000-0000-000071BE0000}"/>
    <cellStyle name="Total 2 3 4 4 2 2" xfId="48758" xr:uid="{00000000-0005-0000-0000-000072BE0000}"/>
    <cellStyle name="Total 2 3 4 4 2 3" xfId="48759" xr:uid="{00000000-0005-0000-0000-000073BE0000}"/>
    <cellStyle name="Total 2 3 4 4 2 4" xfId="48760" xr:uid="{00000000-0005-0000-0000-000074BE0000}"/>
    <cellStyle name="Total 2 3 4 4 2 5" xfId="48761" xr:uid="{00000000-0005-0000-0000-000075BE0000}"/>
    <cellStyle name="Total 2 3 4 4 2 6" xfId="48762" xr:uid="{00000000-0005-0000-0000-000076BE0000}"/>
    <cellStyle name="Total 2 3 4 4 2 7" xfId="48763" xr:uid="{00000000-0005-0000-0000-000077BE0000}"/>
    <cellStyle name="Total 2 3 4 4 3" xfId="48764" xr:uid="{00000000-0005-0000-0000-000078BE0000}"/>
    <cellStyle name="Total 2 3 4 4 4" xfId="48765" xr:uid="{00000000-0005-0000-0000-000079BE0000}"/>
    <cellStyle name="Total 2 3 4 4 5" xfId="48766" xr:uid="{00000000-0005-0000-0000-00007ABE0000}"/>
    <cellStyle name="Total 2 3 4 5" xfId="48767" xr:uid="{00000000-0005-0000-0000-00007BBE0000}"/>
    <cellStyle name="Total 2 3 4 5 2" xfId="48768" xr:uid="{00000000-0005-0000-0000-00007CBE0000}"/>
    <cellStyle name="Total 2 3 4 5 2 2" xfId="48769" xr:uid="{00000000-0005-0000-0000-00007DBE0000}"/>
    <cellStyle name="Total 2 3 4 5 2 3" xfId="48770" xr:uid="{00000000-0005-0000-0000-00007EBE0000}"/>
    <cellStyle name="Total 2 3 4 5 2 4" xfId="48771" xr:uid="{00000000-0005-0000-0000-00007FBE0000}"/>
    <cellStyle name="Total 2 3 4 5 2 5" xfId="48772" xr:uid="{00000000-0005-0000-0000-000080BE0000}"/>
    <cellStyle name="Total 2 3 4 5 2 6" xfId="48773" xr:uid="{00000000-0005-0000-0000-000081BE0000}"/>
    <cellStyle name="Total 2 3 4 5 2 7" xfId="48774" xr:uid="{00000000-0005-0000-0000-000082BE0000}"/>
    <cellStyle name="Total 2 3 4 5 3" xfId="48775" xr:uid="{00000000-0005-0000-0000-000083BE0000}"/>
    <cellStyle name="Total 2 3 4 5 4" xfId="48776" xr:uid="{00000000-0005-0000-0000-000084BE0000}"/>
    <cellStyle name="Total 2 3 4 5 5" xfId="48777" xr:uid="{00000000-0005-0000-0000-000085BE0000}"/>
    <cellStyle name="Total 2 3 4 6" xfId="48778" xr:uid="{00000000-0005-0000-0000-000086BE0000}"/>
    <cellStyle name="Total 2 3 4 6 2" xfId="48779" xr:uid="{00000000-0005-0000-0000-000087BE0000}"/>
    <cellStyle name="Total 2 3 4 6 2 2" xfId="48780" xr:uid="{00000000-0005-0000-0000-000088BE0000}"/>
    <cellStyle name="Total 2 3 4 6 2 3" xfId="48781" xr:uid="{00000000-0005-0000-0000-000089BE0000}"/>
    <cellStyle name="Total 2 3 4 6 2 4" xfId="48782" xr:uid="{00000000-0005-0000-0000-00008ABE0000}"/>
    <cellStyle name="Total 2 3 4 6 2 5" xfId="48783" xr:uid="{00000000-0005-0000-0000-00008BBE0000}"/>
    <cellStyle name="Total 2 3 4 6 2 6" xfId="48784" xr:uid="{00000000-0005-0000-0000-00008CBE0000}"/>
    <cellStyle name="Total 2 3 4 6 2 7" xfId="48785" xr:uid="{00000000-0005-0000-0000-00008DBE0000}"/>
    <cellStyle name="Total 2 3 4 6 3" xfId="48786" xr:uid="{00000000-0005-0000-0000-00008EBE0000}"/>
    <cellStyle name="Total 2 3 4 6 4" xfId="48787" xr:uid="{00000000-0005-0000-0000-00008FBE0000}"/>
    <cellStyle name="Total 2 3 4 6 5" xfId="48788" xr:uid="{00000000-0005-0000-0000-000090BE0000}"/>
    <cellStyle name="Total 2 3 4 7" xfId="48789" xr:uid="{00000000-0005-0000-0000-000091BE0000}"/>
    <cellStyle name="Total 2 3 4 7 2" xfId="48790" xr:uid="{00000000-0005-0000-0000-000092BE0000}"/>
    <cellStyle name="Total 2 3 4 7 2 2" xfId="48791" xr:uid="{00000000-0005-0000-0000-000093BE0000}"/>
    <cellStyle name="Total 2 3 4 7 2 3" xfId="48792" xr:uid="{00000000-0005-0000-0000-000094BE0000}"/>
    <cellStyle name="Total 2 3 4 7 2 4" xfId="48793" xr:uid="{00000000-0005-0000-0000-000095BE0000}"/>
    <cellStyle name="Total 2 3 4 7 2 5" xfId="48794" xr:uid="{00000000-0005-0000-0000-000096BE0000}"/>
    <cellStyle name="Total 2 3 4 7 2 6" xfId="48795" xr:uid="{00000000-0005-0000-0000-000097BE0000}"/>
    <cellStyle name="Total 2 3 4 7 2 7" xfId="48796" xr:uid="{00000000-0005-0000-0000-000098BE0000}"/>
    <cellStyle name="Total 2 3 4 7 3" xfId="48797" xr:uid="{00000000-0005-0000-0000-000099BE0000}"/>
    <cellStyle name="Total 2 3 4 7 4" xfId="48798" xr:uid="{00000000-0005-0000-0000-00009ABE0000}"/>
    <cellStyle name="Total 2 3 4 7 5" xfId="48799" xr:uid="{00000000-0005-0000-0000-00009BBE0000}"/>
    <cellStyle name="Total 2 3 4 8" xfId="48800" xr:uid="{00000000-0005-0000-0000-00009CBE0000}"/>
    <cellStyle name="Total 2 3 4 8 2" xfId="48801" xr:uid="{00000000-0005-0000-0000-00009DBE0000}"/>
    <cellStyle name="Total 2 3 4 8 3" xfId="48802" xr:uid="{00000000-0005-0000-0000-00009EBE0000}"/>
    <cellStyle name="Total 2 3 4 8 4" xfId="48803" xr:uid="{00000000-0005-0000-0000-00009FBE0000}"/>
    <cellStyle name="Total 2 3 4 8 5" xfId="48804" xr:uid="{00000000-0005-0000-0000-0000A0BE0000}"/>
    <cellStyle name="Total 2 3 4 8 6" xfId="48805" xr:uid="{00000000-0005-0000-0000-0000A1BE0000}"/>
    <cellStyle name="Total 2 3 4 8 7" xfId="48806" xr:uid="{00000000-0005-0000-0000-0000A2BE0000}"/>
    <cellStyle name="Total 2 3 4 8 8" xfId="48807" xr:uid="{00000000-0005-0000-0000-0000A3BE0000}"/>
    <cellStyle name="Total 2 3 4 9" xfId="48808" xr:uid="{00000000-0005-0000-0000-0000A4BE0000}"/>
    <cellStyle name="Total 2 3 4 9 2" xfId="48809" xr:uid="{00000000-0005-0000-0000-0000A5BE0000}"/>
    <cellStyle name="Total 2 3 4 9 3" xfId="48810" xr:uid="{00000000-0005-0000-0000-0000A6BE0000}"/>
    <cellStyle name="Total 2 3 4 9 4" xfId="48811" xr:uid="{00000000-0005-0000-0000-0000A7BE0000}"/>
    <cellStyle name="Total 2 3 4 9 5" xfId="48812" xr:uid="{00000000-0005-0000-0000-0000A8BE0000}"/>
    <cellStyle name="Total 2 3 4 9 6" xfId="48813" xr:uid="{00000000-0005-0000-0000-0000A9BE0000}"/>
    <cellStyle name="Total 2 3 4 9 7" xfId="48814" xr:uid="{00000000-0005-0000-0000-0000AABE0000}"/>
    <cellStyle name="Total 2 3 5" xfId="48815" xr:uid="{00000000-0005-0000-0000-0000ABBE0000}"/>
    <cellStyle name="Total 2 3 5 10" xfId="48816" xr:uid="{00000000-0005-0000-0000-0000ACBE0000}"/>
    <cellStyle name="Total 2 3 5 10 2" xfId="48817" xr:uid="{00000000-0005-0000-0000-0000ADBE0000}"/>
    <cellStyle name="Total 2 3 5 10 3" xfId="48818" xr:uid="{00000000-0005-0000-0000-0000AEBE0000}"/>
    <cellStyle name="Total 2 3 5 10 4" xfId="48819" xr:uid="{00000000-0005-0000-0000-0000AFBE0000}"/>
    <cellStyle name="Total 2 3 5 10 5" xfId="48820" xr:uid="{00000000-0005-0000-0000-0000B0BE0000}"/>
    <cellStyle name="Total 2 3 5 11" xfId="48821" xr:uid="{00000000-0005-0000-0000-0000B1BE0000}"/>
    <cellStyle name="Total 2 3 5 11 2" xfId="48822" xr:uid="{00000000-0005-0000-0000-0000B2BE0000}"/>
    <cellStyle name="Total 2 3 5 11 3" xfId="48823" xr:uid="{00000000-0005-0000-0000-0000B3BE0000}"/>
    <cellStyle name="Total 2 3 5 11 4" xfId="48824" xr:uid="{00000000-0005-0000-0000-0000B4BE0000}"/>
    <cellStyle name="Total 2 3 5 11 5" xfId="48825" xr:uid="{00000000-0005-0000-0000-0000B5BE0000}"/>
    <cellStyle name="Total 2 3 5 12" xfId="48826" xr:uid="{00000000-0005-0000-0000-0000B6BE0000}"/>
    <cellStyle name="Total 2 3 5 12 2" xfId="48827" xr:uid="{00000000-0005-0000-0000-0000B7BE0000}"/>
    <cellStyle name="Total 2 3 5 12 3" xfId="48828" xr:uid="{00000000-0005-0000-0000-0000B8BE0000}"/>
    <cellStyle name="Total 2 3 5 12 4" xfId="48829" xr:uid="{00000000-0005-0000-0000-0000B9BE0000}"/>
    <cellStyle name="Total 2 3 5 12 5" xfId="48830" xr:uid="{00000000-0005-0000-0000-0000BABE0000}"/>
    <cellStyle name="Total 2 3 5 13" xfId="48831" xr:uid="{00000000-0005-0000-0000-0000BBBE0000}"/>
    <cellStyle name="Total 2 3 5 13 2" xfId="48832" xr:uid="{00000000-0005-0000-0000-0000BCBE0000}"/>
    <cellStyle name="Total 2 3 5 13 3" xfId="48833" xr:uid="{00000000-0005-0000-0000-0000BDBE0000}"/>
    <cellStyle name="Total 2 3 5 13 4" xfId="48834" xr:uid="{00000000-0005-0000-0000-0000BEBE0000}"/>
    <cellStyle name="Total 2 3 5 13 5" xfId="48835" xr:uid="{00000000-0005-0000-0000-0000BFBE0000}"/>
    <cellStyle name="Total 2 3 5 14" xfId="48836" xr:uid="{00000000-0005-0000-0000-0000C0BE0000}"/>
    <cellStyle name="Total 2 3 5 14 2" xfId="48837" xr:uid="{00000000-0005-0000-0000-0000C1BE0000}"/>
    <cellStyle name="Total 2 3 5 14 3" xfId="48838" xr:uid="{00000000-0005-0000-0000-0000C2BE0000}"/>
    <cellStyle name="Total 2 3 5 14 4" xfId="48839" xr:uid="{00000000-0005-0000-0000-0000C3BE0000}"/>
    <cellStyle name="Total 2 3 5 14 5" xfId="48840" xr:uid="{00000000-0005-0000-0000-0000C4BE0000}"/>
    <cellStyle name="Total 2 3 5 15" xfId="48841" xr:uid="{00000000-0005-0000-0000-0000C5BE0000}"/>
    <cellStyle name="Total 2 3 5 15 2" xfId="48842" xr:uid="{00000000-0005-0000-0000-0000C6BE0000}"/>
    <cellStyle name="Total 2 3 5 15 3" xfId="48843" xr:uid="{00000000-0005-0000-0000-0000C7BE0000}"/>
    <cellStyle name="Total 2 3 5 15 4" xfId="48844" xr:uid="{00000000-0005-0000-0000-0000C8BE0000}"/>
    <cellStyle name="Total 2 3 5 15 5" xfId="48845" xr:uid="{00000000-0005-0000-0000-0000C9BE0000}"/>
    <cellStyle name="Total 2 3 5 16" xfId="48846" xr:uid="{00000000-0005-0000-0000-0000CABE0000}"/>
    <cellStyle name="Total 2 3 5 16 2" xfId="48847" xr:uid="{00000000-0005-0000-0000-0000CBBE0000}"/>
    <cellStyle name="Total 2 3 5 16 3" xfId="48848" xr:uid="{00000000-0005-0000-0000-0000CCBE0000}"/>
    <cellStyle name="Total 2 3 5 16 4" xfId="48849" xr:uid="{00000000-0005-0000-0000-0000CDBE0000}"/>
    <cellStyle name="Total 2 3 5 16 5" xfId="48850" xr:uid="{00000000-0005-0000-0000-0000CEBE0000}"/>
    <cellStyle name="Total 2 3 5 17" xfId="48851" xr:uid="{00000000-0005-0000-0000-0000CFBE0000}"/>
    <cellStyle name="Total 2 3 5 17 2" xfId="48852" xr:uid="{00000000-0005-0000-0000-0000D0BE0000}"/>
    <cellStyle name="Total 2 3 5 17 3" xfId="48853" xr:uid="{00000000-0005-0000-0000-0000D1BE0000}"/>
    <cellStyle name="Total 2 3 5 17 4" xfId="48854" xr:uid="{00000000-0005-0000-0000-0000D2BE0000}"/>
    <cellStyle name="Total 2 3 5 17 5" xfId="48855" xr:uid="{00000000-0005-0000-0000-0000D3BE0000}"/>
    <cellStyle name="Total 2 3 5 18" xfId="48856" xr:uid="{00000000-0005-0000-0000-0000D4BE0000}"/>
    <cellStyle name="Total 2 3 5 18 2" xfId="48857" xr:uid="{00000000-0005-0000-0000-0000D5BE0000}"/>
    <cellStyle name="Total 2 3 5 18 3" xfId="48858" xr:uid="{00000000-0005-0000-0000-0000D6BE0000}"/>
    <cellStyle name="Total 2 3 5 18 4" xfId="48859" xr:uid="{00000000-0005-0000-0000-0000D7BE0000}"/>
    <cellStyle name="Total 2 3 5 18 5" xfId="48860" xr:uid="{00000000-0005-0000-0000-0000D8BE0000}"/>
    <cellStyle name="Total 2 3 5 19" xfId="48861" xr:uid="{00000000-0005-0000-0000-0000D9BE0000}"/>
    <cellStyle name="Total 2 3 5 2" xfId="48862" xr:uid="{00000000-0005-0000-0000-0000DABE0000}"/>
    <cellStyle name="Total 2 3 5 2 10" xfId="48863" xr:uid="{00000000-0005-0000-0000-0000DBBE0000}"/>
    <cellStyle name="Total 2 3 5 2 10 2" xfId="48864" xr:uid="{00000000-0005-0000-0000-0000DCBE0000}"/>
    <cellStyle name="Total 2 3 5 2 10 3" xfId="48865" xr:uid="{00000000-0005-0000-0000-0000DDBE0000}"/>
    <cellStyle name="Total 2 3 5 2 10 4" xfId="48866" xr:uid="{00000000-0005-0000-0000-0000DEBE0000}"/>
    <cellStyle name="Total 2 3 5 2 10 5" xfId="48867" xr:uid="{00000000-0005-0000-0000-0000DFBE0000}"/>
    <cellStyle name="Total 2 3 5 2 11" xfId="48868" xr:uid="{00000000-0005-0000-0000-0000E0BE0000}"/>
    <cellStyle name="Total 2 3 5 2 11 2" xfId="48869" xr:uid="{00000000-0005-0000-0000-0000E1BE0000}"/>
    <cellStyle name="Total 2 3 5 2 11 3" xfId="48870" xr:uid="{00000000-0005-0000-0000-0000E2BE0000}"/>
    <cellStyle name="Total 2 3 5 2 11 4" xfId="48871" xr:uid="{00000000-0005-0000-0000-0000E3BE0000}"/>
    <cellStyle name="Total 2 3 5 2 11 5" xfId="48872" xr:uid="{00000000-0005-0000-0000-0000E4BE0000}"/>
    <cellStyle name="Total 2 3 5 2 12" xfId="48873" xr:uid="{00000000-0005-0000-0000-0000E5BE0000}"/>
    <cellStyle name="Total 2 3 5 2 12 2" xfId="48874" xr:uid="{00000000-0005-0000-0000-0000E6BE0000}"/>
    <cellStyle name="Total 2 3 5 2 12 3" xfId="48875" xr:uid="{00000000-0005-0000-0000-0000E7BE0000}"/>
    <cellStyle name="Total 2 3 5 2 12 4" xfId="48876" xr:uid="{00000000-0005-0000-0000-0000E8BE0000}"/>
    <cellStyle name="Total 2 3 5 2 12 5" xfId="48877" xr:uid="{00000000-0005-0000-0000-0000E9BE0000}"/>
    <cellStyle name="Total 2 3 5 2 13" xfId="48878" xr:uid="{00000000-0005-0000-0000-0000EABE0000}"/>
    <cellStyle name="Total 2 3 5 2 13 2" xfId="48879" xr:uid="{00000000-0005-0000-0000-0000EBBE0000}"/>
    <cellStyle name="Total 2 3 5 2 13 3" xfId="48880" xr:uid="{00000000-0005-0000-0000-0000ECBE0000}"/>
    <cellStyle name="Total 2 3 5 2 13 4" xfId="48881" xr:uid="{00000000-0005-0000-0000-0000EDBE0000}"/>
    <cellStyle name="Total 2 3 5 2 13 5" xfId="48882" xr:uid="{00000000-0005-0000-0000-0000EEBE0000}"/>
    <cellStyle name="Total 2 3 5 2 14" xfId="48883" xr:uid="{00000000-0005-0000-0000-0000EFBE0000}"/>
    <cellStyle name="Total 2 3 5 2 14 2" xfId="48884" xr:uid="{00000000-0005-0000-0000-0000F0BE0000}"/>
    <cellStyle name="Total 2 3 5 2 14 3" xfId="48885" xr:uid="{00000000-0005-0000-0000-0000F1BE0000}"/>
    <cellStyle name="Total 2 3 5 2 14 4" xfId="48886" xr:uid="{00000000-0005-0000-0000-0000F2BE0000}"/>
    <cellStyle name="Total 2 3 5 2 14 5" xfId="48887" xr:uid="{00000000-0005-0000-0000-0000F3BE0000}"/>
    <cellStyle name="Total 2 3 5 2 15" xfId="48888" xr:uid="{00000000-0005-0000-0000-0000F4BE0000}"/>
    <cellStyle name="Total 2 3 5 2 15 2" xfId="48889" xr:uid="{00000000-0005-0000-0000-0000F5BE0000}"/>
    <cellStyle name="Total 2 3 5 2 15 3" xfId="48890" xr:uid="{00000000-0005-0000-0000-0000F6BE0000}"/>
    <cellStyle name="Total 2 3 5 2 15 4" xfId="48891" xr:uid="{00000000-0005-0000-0000-0000F7BE0000}"/>
    <cellStyle name="Total 2 3 5 2 15 5" xfId="48892" xr:uid="{00000000-0005-0000-0000-0000F8BE0000}"/>
    <cellStyle name="Total 2 3 5 2 16" xfId="48893" xr:uid="{00000000-0005-0000-0000-0000F9BE0000}"/>
    <cellStyle name="Total 2 3 5 2 16 2" xfId="48894" xr:uid="{00000000-0005-0000-0000-0000FABE0000}"/>
    <cellStyle name="Total 2 3 5 2 16 3" xfId="48895" xr:uid="{00000000-0005-0000-0000-0000FBBE0000}"/>
    <cellStyle name="Total 2 3 5 2 16 4" xfId="48896" xr:uid="{00000000-0005-0000-0000-0000FCBE0000}"/>
    <cellStyle name="Total 2 3 5 2 16 5" xfId="48897" xr:uid="{00000000-0005-0000-0000-0000FDBE0000}"/>
    <cellStyle name="Total 2 3 5 2 17" xfId="48898" xr:uid="{00000000-0005-0000-0000-0000FEBE0000}"/>
    <cellStyle name="Total 2 3 5 2 17 2" xfId="48899" xr:uid="{00000000-0005-0000-0000-0000FFBE0000}"/>
    <cellStyle name="Total 2 3 5 2 17 3" xfId="48900" xr:uid="{00000000-0005-0000-0000-000000BF0000}"/>
    <cellStyle name="Total 2 3 5 2 17 4" xfId="48901" xr:uid="{00000000-0005-0000-0000-000001BF0000}"/>
    <cellStyle name="Total 2 3 5 2 17 5" xfId="48902" xr:uid="{00000000-0005-0000-0000-000002BF0000}"/>
    <cellStyle name="Total 2 3 5 2 18" xfId="48903" xr:uid="{00000000-0005-0000-0000-000003BF0000}"/>
    <cellStyle name="Total 2 3 5 2 18 2" xfId="48904" xr:uid="{00000000-0005-0000-0000-000004BF0000}"/>
    <cellStyle name="Total 2 3 5 2 18 3" xfId="48905" xr:uid="{00000000-0005-0000-0000-000005BF0000}"/>
    <cellStyle name="Total 2 3 5 2 18 4" xfId="48906" xr:uid="{00000000-0005-0000-0000-000006BF0000}"/>
    <cellStyle name="Total 2 3 5 2 18 5" xfId="48907" xr:uid="{00000000-0005-0000-0000-000007BF0000}"/>
    <cellStyle name="Total 2 3 5 2 19" xfId="48908" xr:uid="{00000000-0005-0000-0000-000008BF0000}"/>
    <cellStyle name="Total 2 3 5 2 2" xfId="48909" xr:uid="{00000000-0005-0000-0000-000009BF0000}"/>
    <cellStyle name="Total 2 3 5 2 2 2" xfId="48910" xr:uid="{00000000-0005-0000-0000-00000ABF0000}"/>
    <cellStyle name="Total 2 3 5 2 2 2 2" xfId="48911" xr:uid="{00000000-0005-0000-0000-00000BBF0000}"/>
    <cellStyle name="Total 2 3 5 2 2 2 3" xfId="48912" xr:uid="{00000000-0005-0000-0000-00000CBF0000}"/>
    <cellStyle name="Total 2 3 5 2 2 2 4" xfId="48913" xr:uid="{00000000-0005-0000-0000-00000DBF0000}"/>
    <cellStyle name="Total 2 3 5 2 2 2 5" xfId="48914" xr:uid="{00000000-0005-0000-0000-00000EBF0000}"/>
    <cellStyle name="Total 2 3 5 2 2 2 6" xfId="48915" xr:uid="{00000000-0005-0000-0000-00000FBF0000}"/>
    <cellStyle name="Total 2 3 5 2 2 2 7" xfId="48916" xr:uid="{00000000-0005-0000-0000-000010BF0000}"/>
    <cellStyle name="Total 2 3 5 2 2 3" xfId="48917" xr:uid="{00000000-0005-0000-0000-000011BF0000}"/>
    <cellStyle name="Total 2 3 5 2 2 4" xfId="48918" xr:uid="{00000000-0005-0000-0000-000012BF0000}"/>
    <cellStyle name="Total 2 3 5 2 2 5" xfId="48919" xr:uid="{00000000-0005-0000-0000-000013BF0000}"/>
    <cellStyle name="Total 2 3 5 2 3" xfId="48920" xr:uid="{00000000-0005-0000-0000-000014BF0000}"/>
    <cellStyle name="Total 2 3 5 2 3 2" xfId="48921" xr:uid="{00000000-0005-0000-0000-000015BF0000}"/>
    <cellStyle name="Total 2 3 5 2 3 2 2" xfId="48922" xr:uid="{00000000-0005-0000-0000-000016BF0000}"/>
    <cellStyle name="Total 2 3 5 2 3 2 3" xfId="48923" xr:uid="{00000000-0005-0000-0000-000017BF0000}"/>
    <cellStyle name="Total 2 3 5 2 3 2 4" xfId="48924" xr:uid="{00000000-0005-0000-0000-000018BF0000}"/>
    <cellStyle name="Total 2 3 5 2 3 2 5" xfId="48925" xr:uid="{00000000-0005-0000-0000-000019BF0000}"/>
    <cellStyle name="Total 2 3 5 2 3 2 6" xfId="48926" xr:uid="{00000000-0005-0000-0000-00001ABF0000}"/>
    <cellStyle name="Total 2 3 5 2 3 2 7" xfId="48927" xr:uid="{00000000-0005-0000-0000-00001BBF0000}"/>
    <cellStyle name="Total 2 3 5 2 3 3" xfId="48928" xr:uid="{00000000-0005-0000-0000-00001CBF0000}"/>
    <cellStyle name="Total 2 3 5 2 3 4" xfId="48929" xr:uid="{00000000-0005-0000-0000-00001DBF0000}"/>
    <cellStyle name="Total 2 3 5 2 3 5" xfId="48930" xr:uid="{00000000-0005-0000-0000-00001EBF0000}"/>
    <cellStyle name="Total 2 3 5 2 4" xfId="48931" xr:uid="{00000000-0005-0000-0000-00001FBF0000}"/>
    <cellStyle name="Total 2 3 5 2 4 2" xfId="48932" xr:uid="{00000000-0005-0000-0000-000020BF0000}"/>
    <cellStyle name="Total 2 3 5 2 4 2 2" xfId="48933" xr:uid="{00000000-0005-0000-0000-000021BF0000}"/>
    <cellStyle name="Total 2 3 5 2 4 2 3" xfId="48934" xr:uid="{00000000-0005-0000-0000-000022BF0000}"/>
    <cellStyle name="Total 2 3 5 2 4 2 4" xfId="48935" xr:uid="{00000000-0005-0000-0000-000023BF0000}"/>
    <cellStyle name="Total 2 3 5 2 4 2 5" xfId="48936" xr:uid="{00000000-0005-0000-0000-000024BF0000}"/>
    <cellStyle name="Total 2 3 5 2 4 2 6" xfId="48937" xr:uid="{00000000-0005-0000-0000-000025BF0000}"/>
    <cellStyle name="Total 2 3 5 2 4 2 7" xfId="48938" xr:uid="{00000000-0005-0000-0000-000026BF0000}"/>
    <cellStyle name="Total 2 3 5 2 4 3" xfId="48939" xr:uid="{00000000-0005-0000-0000-000027BF0000}"/>
    <cellStyle name="Total 2 3 5 2 4 4" xfId="48940" xr:uid="{00000000-0005-0000-0000-000028BF0000}"/>
    <cellStyle name="Total 2 3 5 2 4 5" xfId="48941" xr:uid="{00000000-0005-0000-0000-000029BF0000}"/>
    <cellStyle name="Total 2 3 5 2 5" xfId="48942" xr:uid="{00000000-0005-0000-0000-00002ABF0000}"/>
    <cellStyle name="Total 2 3 5 2 5 2" xfId="48943" xr:uid="{00000000-0005-0000-0000-00002BBF0000}"/>
    <cellStyle name="Total 2 3 5 2 5 3" xfId="48944" xr:uid="{00000000-0005-0000-0000-00002CBF0000}"/>
    <cellStyle name="Total 2 3 5 2 5 4" xfId="48945" xr:uid="{00000000-0005-0000-0000-00002DBF0000}"/>
    <cellStyle name="Total 2 3 5 2 5 5" xfId="48946" xr:uid="{00000000-0005-0000-0000-00002EBF0000}"/>
    <cellStyle name="Total 2 3 5 2 5 6" xfId="48947" xr:uid="{00000000-0005-0000-0000-00002FBF0000}"/>
    <cellStyle name="Total 2 3 5 2 5 7" xfId="48948" xr:uid="{00000000-0005-0000-0000-000030BF0000}"/>
    <cellStyle name="Total 2 3 5 2 5 8" xfId="48949" xr:uid="{00000000-0005-0000-0000-000031BF0000}"/>
    <cellStyle name="Total 2 3 5 2 6" xfId="48950" xr:uid="{00000000-0005-0000-0000-000032BF0000}"/>
    <cellStyle name="Total 2 3 5 2 6 2" xfId="48951" xr:uid="{00000000-0005-0000-0000-000033BF0000}"/>
    <cellStyle name="Total 2 3 5 2 6 3" xfId="48952" xr:uid="{00000000-0005-0000-0000-000034BF0000}"/>
    <cellStyle name="Total 2 3 5 2 6 4" xfId="48953" xr:uid="{00000000-0005-0000-0000-000035BF0000}"/>
    <cellStyle name="Total 2 3 5 2 6 5" xfId="48954" xr:uid="{00000000-0005-0000-0000-000036BF0000}"/>
    <cellStyle name="Total 2 3 5 2 6 6" xfId="48955" xr:uid="{00000000-0005-0000-0000-000037BF0000}"/>
    <cellStyle name="Total 2 3 5 2 6 7" xfId="48956" xr:uid="{00000000-0005-0000-0000-000038BF0000}"/>
    <cellStyle name="Total 2 3 5 2 7" xfId="48957" xr:uid="{00000000-0005-0000-0000-000039BF0000}"/>
    <cellStyle name="Total 2 3 5 2 7 2" xfId="48958" xr:uid="{00000000-0005-0000-0000-00003ABF0000}"/>
    <cellStyle name="Total 2 3 5 2 7 3" xfId="48959" xr:uid="{00000000-0005-0000-0000-00003BBF0000}"/>
    <cellStyle name="Total 2 3 5 2 7 4" xfId="48960" xr:uid="{00000000-0005-0000-0000-00003CBF0000}"/>
    <cellStyle name="Total 2 3 5 2 7 5" xfId="48961" xr:uid="{00000000-0005-0000-0000-00003DBF0000}"/>
    <cellStyle name="Total 2 3 5 2 8" xfId="48962" xr:uid="{00000000-0005-0000-0000-00003EBF0000}"/>
    <cellStyle name="Total 2 3 5 2 8 2" xfId="48963" xr:uid="{00000000-0005-0000-0000-00003FBF0000}"/>
    <cellStyle name="Total 2 3 5 2 8 3" xfId="48964" xr:uid="{00000000-0005-0000-0000-000040BF0000}"/>
    <cellStyle name="Total 2 3 5 2 8 4" xfId="48965" xr:uid="{00000000-0005-0000-0000-000041BF0000}"/>
    <cellStyle name="Total 2 3 5 2 8 5" xfId="48966" xr:uid="{00000000-0005-0000-0000-000042BF0000}"/>
    <cellStyle name="Total 2 3 5 2 9" xfId="48967" xr:uid="{00000000-0005-0000-0000-000043BF0000}"/>
    <cellStyle name="Total 2 3 5 2 9 2" xfId="48968" xr:uid="{00000000-0005-0000-0000-000044BF0000}"/>
    <cellStyle name="Total 2 3 5 2 9 3" xfId="48969" xr:uid="{00000000-0005-0000-0000-000045BF0000}"/>
    <cellStyle name="Total 2 3 5 2 9 4" xfId="48970" xr:uid="{00000000-0005-0000-0000-000046BF0000}"/>
    <cellStyle name="Total 2 3 5 2 9 5" xfId="48971" xr:uid="{00000000-0005-0000-0000-000047BF0000}"/>
    <cellStyle name="Total 2 3 5 3" xfId="48972" xr:uid="{00000000-0005-0000-0000-000048BF0000}"/>
    <cellStyle name="Total 2 3 5 3 10" xfId="48973" xr:uid="{00000000-0005-0000-0000-000049BF0000}"/>
    <cellStyle name="Total 2 3 5 3 2" xfId="48974" xr:uid="{00000000-0005-0000-0000-00004ABF0000}"/>
    <cellStyle name="Total 2 3 5 3 2 2" xfId="48975" xr:uid="{00000000-0005-0000-0000-00004BBF0000}"/>
    <cellStyle name="Total 2 3 5 3 2 2 2" xfId="48976" xr:uid="{00000000-0005-0000-0000-00004CBF0000}"/>
    <cellStyle name="Total 2 3 5 3 2 2 3" xfId="48977" xr:uid="{00000000-0005-0000-0000-00004DBF0000}"/>
    <cellStyle name="Total 2 3 5 3 2 2 4" xfId="48978" xr:uid="{00000000-0005-0000-0000-00004EBF0000}"/>
    <cellStyle name="Total 2 3 5 3 2 2 5" xfId="48979" xr:uid="{00000000-0005-0000-0000-00004FBF0000}"/>
    <cellStyle name="Total 2 3 5 3 2 2 6" xfId="48980" xr:uid="{00000000-0005-0000-0000-000050BF0000}"/>
    <cellStyle name="Total 2 3 5 3 2 2 7" xfId="48981" xr:uid="{00000000-0005-0000-0000-000051BF0000}"/>
    <cellStyle name="Total 2 3 5 3 2 3" xfId="48982" xr:uid="{00000000-0005-0000-0000-000052BF0000}"/>
    <cellStyle name="Total 2 3 5 3 2 4" xfId="48983" xr:uid="{00000000-0005-0000-0000-000053BF0000}"/>
    <cellStyle name="Total 2 3 5 3 3" xfId="48984" xr:uid="{00000000-0005-0000-0000-000054BF0000}"/>
    <cellStyle name="Total 2 3 5 3 3 2" xfId="48985" xr:uid="{00000000-0005-0000-0000-000055BF0000}"/>
    <cellStyle name="Total 2 3 5 3 3 2 2" xfId="48986" xr:uid="{00000000-0005-0000-0000-000056BF0000}"/>
    <cellStyle name="Total 2 3 5 3 3 2 3" xfId="48987" xr:uid="{00000000-0005-0000-0000-000057BF0000}"/>
    <cellStyle name="Total 2 3 5 3 3 2 4" xfId="48988" xr:uid="{00000000-0005-0000-0000-000058BF0000}"/>
    <cellStyle name="Total 2 3 5 3 3 2 5" xfId="48989" xr:uid="{00000000-0005-0000-0000-000059BF0000}"/>
    <cellStyle name="Total 2 3 5 3 3 2 6" xfId="48990" xr:uid="{00000000-0005-0000-0000-00005ABF0000}"/>
    <cellStyle name="Total 2 3 5 3 3 2 7" xfId="48991" xr:uid="{00000000-0005-0000-0000-00005BBF0000}"/>
    <cellStyle name="Total 2 3 5 3 3 3" xfId="48992" xr:uid="{00000000-0005-0000-0000-00005CBF0000}"/>
    <cellStyle name="Total 2 3 5 3 3 4" xfId="48993" xr:uid="{00000000-0005-0000-0000-00005DBF0000}"/>
    <cellStyle name="Total 2 3 5 3 4" xfId="48994" xr:uid="{00000000-0005-0000-0000-00005EBF0000}"/>
    <cellStyle name="Total 2 3 5 3 4 2" xfId="48995" xr:uid="{00000000-0005-0000-0000-00005FBF0000}"/>
    <cellStyle name="Total 2 3 5 3 4 2 2" xfId="48996" xr:uid="{00000000-0005-0000-0000-000060BF0000}"/>
    <cellStyle name="Total 2 3 5 3 4 2 3" xfId="48997" xr:uid="{00000000-0005-0000-0000-000061BF0000}"/>
    <cellStyle name="Total 2 3 5 3 4 2 4" xfId="48998" xr:uid="{00000000-0005-0000-0000-000062BF0000}"/>
    <cellStyle name="Total 2 3 5 3 4 2 5" xfId="48999" xr:uid="{00000000-0005-0000-0000-000063BF0000}"/>
    <cellStyle name="Total 2 3 5 3 4 2 6" xfId="49000" xr:uid="{00000000-0005-0000-0000-000064BF0000}"/>
    <cellStyle name="Total 2 3 5 3 4 2 7" xfId="49001" xr:uid="{00000000-0005-0000-0000-000065BF0000}"/>
    <cellStyle name="Total 2 3 5 3 4 3" xfId="49002" xr:uid="{00000000-0005-0000-0000-000066BF0000}"/>
    <cellStyle name="Total 2 3 5 3 4 4" xfId="49003" xr:uid="{00000000-0005-0000-0000-000067BF0000}"/>
    <cellStyle name="Total 2 3 5 3 5" xfId="49004" xr:uid="{00000000-0005-0000-0000-000068BF0000}"/>
    <cellStyle name="Total 2 3 5 3 5 2" xfId="49005" xr:uid="{00000000-0005-0000-0000-000069BF0000}"/>
    <cellStyle name="Total 2 3 5 3 5 3" xfId="49006" xr:uid="{00000000-0005-0000-0000-00006ABF0000}"/>
    <cellStyle name="Total 2 3 5 3 5 4" xfId="49007" xr:uid="{00000000-0005-0000-0000-00006BBF0000}"/>
    <cellStyle name="Total 2 3 5 3 5 5" xfId="49008" xr:uid="{00000000-0005-0000-0000-00006CBF0000}"/>
    <cellStyle name="Total 2 3 5 3 5 6" xfId="49009" xr:uid="{00000000-0005-0000-0000-00006DBF0000}"/>
    <cellStyle name="Total 2 3 5 3 5 7" xfId="49010" xr:uid="{00000000-0005-0000-0000-00006EBF0000}"/>
    <cellStyle name="Total 2 3 5 3 5 8" xfId="49011" xr:uid="{00000000-0005-0000-0000-00006FBF0000}"/>
    <cellStyle name="Total 2 3 5 3 6" xfId="49012" xr:uid="{00000000-0005-0000-0000-000070BF0000}"/>
    <cellStyle name="Total 2 3 5 3 6 2" xfId="49013" xr:uid="{00000000-0005-0000-0000-000071BF0000}"/>
    <cellStyle name="Total 2 3 5 3 6 3" xfId="49014" xr:uid="{00000000-0005-0000-0000-000072BF0000}"/>
    <cellStyle name="Total 2 3 5 3 6 4" xfId="49015" xr:uid="{00000000-0005-0000-0000-000073BF0000}"/>
    <cellStyle name="Total 2 3 5 3 6 5" xfId="49016" xr:uid="{00000000-0005-0000-0000-000074BF0000}"/>
    <cellStyle name="Total 2 3 5 3 6 6" xfId="49017" xr:uid="{00000000-0005-0000-0000-000075BF0000}"/>
    <cellStyle name="Total 2 3 5 3 6 7" xfId="49018" xr:uid="{00000000-0005-0000-0000-000076BF0000}"/>
    <cellStyle name="Total 2 3 5 3 7" xfId="49019" xr:uid="{00000000-0005-0000-0000-000077BF0000}"/>
    <cellStyle name="Total 2 3 5 3 8" xfId="49020" xr:uid="{00000000-0005-0000-0000-000078BF0000}"/>
    <cellStyle name="Total 2 3 5 3 9" xfId="49021" xr:uid="{00000000-0005-0000-0000-000079BF0000}"/>
    <cellStyle name="Total 2 3 5 4" xfId="49022" xr:uid="{00000000-0005-0000-0000-00007ABF0000}"/>
    <cellStyle name="Total 2 3 5 4 2" xfId="49023" xr:uid="{00000000-0005-0000-0000-00007BBF0000}"/>
    <cellStyle name="Total 2 3 5 4 2 2" xfId="49024" xr:uid="{00000000-0005-0000-0000-00007CBF0000}"/>
    <cellStyle name="Total 2 3 5 4 2 3" xfId="49025" xr:uid="{00000000-0005-0000-0000-00007DBF0000}"/>
    <cellStyle name="Total 2 3 5 4 2 4" xfId="49026" xr:uid="{00000000-0005-0000-0000-00007EBF0000}"/>
    <cellStyle name="Total 2 3 5 4 2 5" xfId="49027" xr:uid="{00000000-0005-0000-0000-00007FBF0000}"/>
    <cellStyle name="Total 2 3 5 4 2 6" xfId="49028" xr:uid="{00000000-0005-0000-0000-000080BF0000}"/>
    <cellStyle name="Total 2 3 5 4 2 7" xfId="49029" xr:uid="{00000000-0005-0000-0000-000081BF0000}"/>
    <cellStyle name="Total 2 3 5 4 3" xfId="49030" xr:uid="{00000000-0005-0000-0000-000082BF0000}"/>
    <cellStyle name="Total 2 3 5 4 4" xfId="49031" xr:uid="{00000000-0005-0000-0000-000083BF0000}"/>
    <cellStyle name="Total 2 3 5 4 5" xfId="49032" xr:uid="{00000000-0005-0000-0000-000084BF0000}"/>
    <cellStyle name="Total 2 3 5 5" xfId="49033" xr:uid="{00000000-0005-0000-0000-000085BF0000}"/>
    <cellStyle name="Total 2 3 5 5 2" xfId="49034" xr:uid="{00000000-0005-0000-0000-000086BF0000}"/>
    <cellStyle name="Total 2 3 5 5 2 2" xfId="49035" xr:uid="{00000000-0005-0000-0000-000087BF0000}"/>
    <cellStyle name="Total 2 3 5 5 2 3" xfId="49036" xr:uid="{00000000-0005-0000-0000-000088BF0000}"/>
    <cellStyle name="Total 2 3 5 5 2 4" xfId="49037" xr:uid="{00000000-0005-0000-0000-000089BF0000}"/>
    <cellStyle name="Total 2 3 5 5 2 5" xfId="49038" xr:uid="{00000000-0005-0000-0000-00008ABF0000}"/>
    <cellStyle name="Total 2 3 5 5 2 6" xfId="49039" xr:uid="{00000000-0005-0000-0000-00008BBF0000}"/>
    <cellStyle name="Total 2 3 5 5 2 7" xfId="49040" xr:uid="{00000000-0005-0000-0000-00008CBF0000}"/>
    <cellStyle name="Total 2 3 5 5 3" xfId="49041" xr:uid="{00000000-0005-0000-0000-00008DBF0000}"/>
    <cellStyle name="Total 2 3 5 5 4" xfId="49042" xr:uid="{00000000-0005-0000-0000-00008EBF0000}"/>
    <cellStyle name="Total 2 3 5 5 5" xfId="49043" xr:uid="{00000000-0005-0000-0000-00008FBF0000}"/>
    <cellStyle name="Total 2 3 5 6" xfId="49044" xr:uid="{00000000-0005-0000-0000-000090BF0000}"/>
    <cellStyle name="Total 2 3 5 6 2" xfId="49045" xr:uid="{00000000-0005-0000-0000-000091BF0000}"/>
    <cellStyle name="Total 2 3 5 6 2 2" xfId="49046" xr:uid="{00000000-0005-0000-0000-000092BF0000}"/>
    <cellStyle name="Total 2 3 5 6 2 3" xfId="49047" xr:uid="{00000000-0005-0000-0000-000093BF0000}"/>
    <cellStyle name="Total 2 3 5 6 2 4" xfId="49048" xr:uid="{00000000-0005-0000-0000-000094BF0000}"/>
    <cellStyle name="Total 2 3 5 6 2 5" xfId="49049" xr:uid="{00000000-0005-0000-0000-000095BF0000}"/>
    <cellStyle name="Total 2 3 5 6 2 6" xfId="49050" xr:uid="{00000000-0005-0000-0000-000096BF0000}"/>
    <cellStyle name="Total 2 3 5 6 2 7" xfId="49051" xr:uid="{00000000-0005-0000-0000-000097BF0000}"/>
    <cellStyle name="Total 2 3 5 6 3" xfId="49052" xr:uid="{00000000-0005-0000-0000-000098BF0000}"/>
    <cellStyle name="Total 2 3 5 6 4" xfId="49053" xr:uid="{00000000-0005-0000-0000-000099BF0000}"/>
    <cellStyle name="Total 2 3 5 6 5" xfId="49054" xr:uid="{00000000-0005-0000-0000-00009ABF0000}"/>
    <cellStyle name="Total 2 3 5 7" xfId="49055" xr:uid="{00000000-0005-0000-0000-00009BBF0000}"/>
    <cellStyle name="Total 2 3 5 7 2" xfId="49056" xr:uid="{00000000-0005-0000-0000-00009CBF0000}"/>
    <cellStyle name="Total 2 3 5 7 2 2" xfId="49057" xr:uid="{00000000-0005-0000-0000-00009DBF0000}"/>
    <cellStyle name="Total 2 3 5 7 2 3" xfId="49058" xr:uid="{00000000-0005-0000-0000-00009EBF0000}"/>
    <cellStyle name="Total 2 3 5 7 2 4" xfId="49059" xr:uid="{00000000-0005-0000-0000-00009FBF0000}"/>
    <cellStyle name="Total 2 3 5 7 2 5" xfId="49060" xr:uid="{00000000-0005-0000-0000-0000A0BF0000}"/>
    <cellStyle name="Total 2 3 5 7 2 6" xfId="49061" xr:uid="{00000000-0005-0000-0000-0000A1BF0000}"/>
    <cellStyle name="Total 2 3 5 7 2 7" xfId="49062" xr:uid="{00000000-0005-0000-0000-0000A2BF0000}"/>
    <cellStyle name="Total 2 3 5 7 3" xfId="49063" xr:uid="{00000000-0005-0000-0000-0000A3BF0000}"/>
    <cellStyle name="Total 2 3 5 7 4" xfId="49064" xr:uid="{00000000-0005-0000-0000-0000A4BF0000}"/>
    <cellStyle name="Total 2 3 5 7 5" xfId="49065" xr:uid="{00000000-0005-0000-0000-0000A5BF0000}"/>
    <cellStyle name="Total 2 3 5 8" xfId="49066" xr:uid="{00000000-0005-0000-0000-0000A6BF0000}"/>
    <cellStyle name="Total 2 3 5 8 2" xfId="49067" xr:uid="{00000000-0005-0000-0000-0000A7BF0000}"/>
    <cellStyle name="Total 2 3 5 8 3" xfId="49068" xr:uid="{00000000-0005-0000-0000-0000A8BF0000}"/>
    <cellStyle name="Total 2 3 5 8 4" xfId="49069" xr:uid="{00000000-0005-0000-0000-0000A9BF0000}"/>
    <cellStyle name="Total 2 3 5 8 5" xfId="49070" xr:uid="{00000000-0005-0000-0000-0000AABF0000}"/>
    <cellStyle name="Total 2 3 5 8 6" xfId="49071" xr:uid="{00000000-0005-0000-0000-0000ABBF0000}"/>
    <cellStyle name="Total 2 3 5 8 7" xfId="49072" xr:uid="{00000000-0005-0000-0000-0000ACBF0000}"/>
    <cellStyle name="Total 2 3 5 8 8" xfId="49073" xr:uid="{00000000-0005-0000-0000-0000ADBF0000}"/>
    <cellStyle name="Total 2 3 5 9" xfId="49074" xr:uid="{00000000-0005-0000-0000-0000AEBF0000}"/>
    <cellStyle name="Total 2 3 5 9 2" xfId="49075" xr:uid="{00000000-0005-0000-0000-0000AFBF0000}"/>
    <cellStyle name="Total 2 3 5 9 3" xfId="49076" xr:uid="{00000000-0005-0000-0000-0000B0BF0000}"/>
    <cellStyle name="Total 2 3 5 9 4" xfId="49077" xr:uid="{00000000-0005-0000-0000-0000B1BF0000}"/>
    <cellStyle name="Total 2 3 5 9 5" xfId="49078" xr:uid="{00000000-0005-0000-0000-0000B2BF0000}"/>
    <cellStyle name="Total 2 3 5 9 6" xfId="49079" xr:uid="{00000000-0005-0000-0000-0000B3BF0000}"/>
    <cellStyle name="Total 2 3 5 9 7" xfId="49080" xr:uid="{00000000-0005-0000-0000-0000B4BF0000}"/>
    <cellStyle name="Total 2 3 6" xfId="49081" xr:uid="{00000000-0005-0000-0000-0000B5BF0000}"/>
    <cellStyle name="Total 2 3 6 10" xfId="49082" xr:uid="{00000000-0005-0000-0000-0000B6BF0000}"/>
    <cellStyle name="Total 2 3 6 10 2" xfId="49083" xr:uid="{00000000-0005-0000-0000-0000B7BF0000}"/>
    <cellStyle name="Total 2 3 6 10 3" xfId="49084" xr:uid="{00000000-0005-0000-0000-0000B8BF0000}"/>
    <cellStyle name="Total 2 3 6 10 4" xfId="49085" xr:uid="{00000000-0005-0000-0000-0000B9BF0000}"/>
    <cellStyle name="Total 2 3 6 10 5" xfId="49086" xr:uid="{00000000-0005-0000-0000-0000BABF0000}"/>
    <cellStyle name="Total 2 3 6 11" xfId="49087" xr:uid="{00000000-0005-0000-0000-0000BBBF0000}"/>
    <cellStyle name="Total 2 3 6 11 2" xfId="49088" xr:uid="{00000000-0005-0000-0000-0000BCBF0000}"/>
    <cellStyle name="Total 2 3 6 11 3" xfId="49089" xr:uid="{00000000-0005-0000-0000-0000BDBF0000}"/>
    <cellStyle name="Total 2 3 6 11 4" xfId="49090" xr:uid="{00000000-0005-0000-0000-0000BEBF0000}"/>
    <cellStyle name="Total 2 3 6 11 5" xfId="49091" xr:uid="{00000000-0005-0000-0000-0000BFBF0000}"/>
    <cellStyle name="Total 2 3 6 12" xfId="49092" xr:uid="{00000000-0005-0000-0000-0000C0BF0000}"/>
    <cellStyle name="Total 2 3 6 12 2" xfId="49093" xr:uid="{00000000-0005-0000-0000-0000C1BF0000}"/>
    <cellStyle name="Total 2 3 6 12 3" xfId="49094" xr:uid="{00000000-0005-0000-0000-0000C2BF0000}"/>
    <cellStyle name="Total 2 3 6 12 4" xfId="49095" xr:uid="{00000000-0005-0000-0000-0000C3BF0000}"/>
    <cellStyle name="Total 2 3 6 12 5" xfId="49096" xr:uid="{00000000-0005-0000-0000-0000C4BF0000}"/>
    <cellStyle name="Total 2 3 6 13" xfId="49097" xr:uid="{00000000-0005-0000-0000-0000C5BF0000}"/>
    <cellStyle name="Total 2 3 6 13 2" xfId="49098" xr:uid="{00000000-0005-0000-0000-0000C6BF0000}"/>
    <cellStyle name="Total 2 3 6 13 3" xfId="49099" xr:uid="{00000000-0005-0000-0000-0000C7BF0000}"/>
    <cellStyle name="Total 2 3 6 13 4" xfId="49100" xr:uid="{00000000-0005-0000-0000-0000C8BF0000}"/>
    <cellStyle name="Total 2 3 6 13 5" xfId="49101" xr:uid="{00000000-0005-0000-0000-0000C9BF0000}"/>
    <cellStyle name="Total 2 3 6 14" xfId="49102" xr:uid="{00000000-0005-0000-0000-0000CABF0000}"/>
    <cellStyle name="Total 2 3 6 14 2" xfId="49103" xr:uid="{00000000-0005-0000-0000-0000CBBF0000}"/>
    <cellStyle name="Total 2 3 6 14 3" xfId="49104" xr:uid="{00000000-0005-0000-0000-0000CCBF0000}"/>
    <cellStyle name="Total 2 3 6 14 4" xfId="49105" xr:uid="{00000000-0005-0000-0000-0000CDBF0000}"/>
    <cellStyle name="Total 2 3 6 14 5" xfId="49106" xr:uid="{00000000-0005-0000-0000-0000CEBF0000}"/>
    <cellStyle name="Total 2 3 6 15" xfId="49107" xr:uid="{00000000-0005-0000-0000-0000CFBF0000}"/>
    <cellStyle name="Total 2 3 6 15 2" xfId="49108" xr:uid="{00000000-0005-0000-0000-0000D0BF0000}"/>
    <cellStyle name="Total 2 3 6 15 3" xfId="49109" xr:uid="{00000000-0005-0000-0000-0000D1BF0000}"/>
    <cellStyle name="Total 2 3 6 15 4" xfId="49110" xr:uid="{00000000-0005-0000-0000-0000D2BF0000}"/>
    <cellStyle name="Total 2 3 6 15 5" xfId="49111" xr:uid="{00000000-0005-0000-0000-0000D3BF0000}"/>
    <cellStyle name="Total 2 3 6 16" xfId="49112" xr:uid="{00000000-0005-0000-0000-0000D4BF0000}"/>
    <cellStyle name="Total 2 3 6 16 2" xfId="49113" xr:uid="{00000000-0005-0000-0000-0000D5BF0000}"/>
    <cellStyle name="Total 2 3 6 16 3" xfId="49114" xr:uid="{00000000-0005-0000-0000-0000D6BF0000}"/>
    <cellStyle name="Total 2 3 6 16 4" xfId="49115" xr:uid="{00000000-0005-0000-0000-0000D7BF0000}"/>
    <cellStyle name="Total 2 3 6 16 5" xfId="49116" xr:uid="{00000000-0005-0000-0000-0000D8BF0000}"/>
    <cellStyle name="Total 2 3 6 17" xfId="49117" xr:uid="{00000000-0005-0000-0000-0000D9BF0000}"/>
    <cellStyle name="Total 2 3 6 17 2" xfId="49118" xr:uid="{00000000-0005-0000-0000-0000DABF0000}"/>
    <cellStyle name="Total 2 3 6 17 3" xfId="49119" xr:uid="{00000000-0005-0000-0000-0000DBBF0000}"/>
    <cellStyle name="Total 2 3 6 17 4" xfId="49120" xr:uid="{00000000-0005-0000-0000-0000DCBF0000}"/>
    <cellStyle name="Total 2 3 6 17 5" xfId="49121" xr:uid="{00000000-0005-0000-0000-0000DDBF0000}"/>
    <cellStyle name="Total 2 3 6 18" xfId="49122" xr:uid="{00000000-0005-0000-0000-0000DEBF0000}"/>
    <cellStyle name="Total 2 3 6 18 2" xfId="49123" xr:uid="{00000000-0005-0000-0000-0000DFBF0000}"/>
    <cellStyle name="Total 2 3 6 18 3" xfId="49124" xr:uid="{00000000-0005-0000-0000-0000E0BF0000}"/>
    <cellStyle name="Total 2 3 6 18 4" xfId="49125" xr:uid="{00000000-0005-0000-0000-0000E1BF0000}"/>
    <cellStyle name="Total 2 3 6 18 5" xfId="49126" xr:uid="{00000000-0005-0000-0000-0000E2BF0000}"/>
    <cellStyle name="Total 2 3 6 19" xfId="49127" xr:uid="{00000000-0005-0000-0000-0000E3BF0000}"/>
    <cellStyle name="Total 2 3 6 2" xfId="49128" xr:uid="{00000000-0005-0000-0000-0000E4BF0000}"/>
    <cellStyle name="Total 2 3 6 2 2" xfId="49129" xr:uid="{00000000-0005-0000-0000-0000E5BF0000}"/>
    <cellStyle name="Total 2 3 6 2 2 2" xfId="49130" xr:uid="{00000000-0005-0000-0000-0000E6BF0000}"/>
    <cellStyle name="Total 2 3 6 2 2 3" xfId="49131" xr:uid="{00000000-0005-0000-0000-0000E7BF0000}"/>
    <cellStyle name="Total 2 3 6 2 2 4" xfId="49132" xr:uid="{00000000-0005-0000-0000-0000E8BF0000}"/>
    <cellStyle name="Total 2 3 6 2 2 5" xfId="49133" xr:uid="{00000000-0005-0000-0000-0000E9BF0000}"/>
    <cellStyle name="Total 2 3 6 2 2 6" xfId="49134" xr:uid="{00000000-0005-0000-0000-0000EABF0000}"/>
    <cellStyle name="Total 2 3 6 2 2 7" xfId="49135" xr:uid="{00000000-0005-0000-0000-0000EBBF0000}"/>
    <cellStyle name="Total 2 3 6 2 3" xfId="49136" xr:uid="{00000000-0005-0000-0000-0000ECBF0000}"/>
    <cellStyle name="Total 2 3 6 2 4" xfId="49137" xr:uid="{00000000-0005-0000-0000-0000EDBF0000}"/>
    <cellStyle name="Total 2 3 6 2 5" xfId="49138" xr:uid="{00000000-0005-0000-0000-0000EEBF0000}"/>
    <cellStyle name="Total 2 3 6 3" xfId="49139" xr:uid="{00000000-0005-0000-0000-0000EFBF0000}"/>
    <cellStyle name="Total 2 3 6 3 2" xfId="49140" xr:uid="{00000000-0005-0000-0000-0000F0BF0000}"/>
    <cellStyle name="Total 2 3 6 3 2 2" xfId="49141" xr:uid="{00000000-0005-0000-0000-0000F1BF0000}"/>
    <cellStyle name="Total 2 3 6 3 2 3" xfId="49142" xr:uid="{00000000-0005-0000-0000-0000F2BF0000}"/>
    <cellStyle name="Total 2 3 6 3 2 4" xfId="49143" xr:uid="{00000000-0005-0000-0000-0000F3BF0000}"/>
    <cellStyle name="Total 2 3 6 3 2 5" xfId="49144" xr:uid="{00000000-0005-0000-0000-0000F4BF0000}"/>
    <cellStyle name="Total 2 3 6 3 2 6" xfId="49145" xr:uid="{00000000-0005-0000-0000-0000F5BF0000}"/>
    <cellStyle name="Total 2 3 6 3 2 7" xfId="49146" xr:uid="{00000000-0005-0000-0000-0000F6BF0000}"/>
    <cellStyle name="Total 2 3 6 3 3" xfId="49147" xr:uid="{00000000-0005-0000-0000-0000F7BF0000}"/>
    <cellStyle name="Total 2 3 6 3 4" xfId="49148" xr:uid="{00000000-0005-0000-0000-0000F8BF0000}"/>
    <cellStyle name="Total 2 3 6 3 5" xfId="49149" xr:uid="{00000000-0005-0000-0000-0000F9BF0000}"/>
    <cellStyle name="Total 2 3 6 4" xfId="49150" xr:uid="{00000000-0005-0000-0000-0000FABF0000}"/>
    <cellStyle name="Total 2 3 6 4 2" xfId="49151" xr:uid="{00000000-0005-0000-0000-0000FBBF0000}"/>
    <cellStyle name="Total 2 3 6 4 2 2" xfId="49152" xr:uid="{00000000-0005-0000-0000-0000FCBF0000}"/>
    <cellStyle name="Total 2 3 6 4 2 3" xfId="49153" xr:uid="{00000000-0005-0000-0000-0000FDBF0000}"/>
    <cellStyle name="Total 2 3 6 4 2 4" xfId="49154" xr:uid="{00000000-0005-0000-0000-0000FEBF0000}"/>
    <cellStyle name="Total 2 3 6 4 2 5" xfId="49155" xr:uid="{00000000-0005-0000-0000-0000FFBF0000}"/>
    <cellStyle name="Total 2 3 6 4 2 6" xfId="49156" xr:uid="{00000000-0005-0000-0000-000000C00000}"/>
    <cellStyle name="Total 2 3 6 4 2 7" xfId="49157" xr:uid="{00000000-0005-0000-0000-000001C00000}"/>
    <cellStyle name="Total 2 3 6 4 3" xfId="49158" xr:uid="{00000000-0005-0000-0000-000002C00000}"/>
    <cellStyle name="Total 2 3 6 4 4" xfId="49159" xr:uid="{00000000-0005-0000-0000-000003C00000}"/>
    <cellStyle name="Total 2 3 6 4 5" xfId="49160" xr:uid="{00000000-0005-0000-0000-000004C00000}"/>
    <cellStyle name="Total 2 3 6 5" xfId="49161" xr:uid="{00000000-0005-0000-0000-000005C00000}"/>
    <cellStyle name="Total 2 3 6 5 2" xfId="49162" xr:uid="{00000000-0005-0000-0000-000006C00000}"/>
    <cellStyle name="Total 2 3 6 5 3" xfId="49163" xr:uid="{00000000-0005-0000-0000-000007C00000}"/>
    <cellStyle name="Total 2 3 6 5 4" xfId="49164" xr:uid="{00000000-0005-0000-0000-000008C00000}"/>
    <cellStyle name="Total 2 3 6 5 5" xfId="49165" xr:uid="{00000000-0005-0000-0000-000009C00000}"/>
    <cellStyle name="Total 2 3 6 5 6" xfId="49166" xr:uid="{00000000-0005-0000-0000-00000AC00000}"/>
    <cellStyle name="Total 2 3 6 5 7" xfId="49167" xr:uid="{00000000-0005-0000-0000-00000BC00000}"/>
    <cellStyle name="Total 2 3 6 5 8" xfId="49168" xr:uid="{00000000-0005-0000-0000-00000CC00000}"/>
    <cellStyle name="Total 2 3 6 6" xfId="49169" xr:uid="{00000000-0005-0000-0000-00000DC00000}"/>
    <cellStyle name="Total 2 3 6 6 2" xfId="49170" xr:uid="{00000000-0005-0000-0000-00000EC00000}"/>
    <cellStyle name="Total 2 3 6 6 3" xfId="49171" xr:uid="{00000000-0005-0000-0000-00000FC00000}"/>
    <cellStyle name="Total 2 3 6 6 4" xfId="49172" xr:uid="{00000000-0005-0000-0000-000010C00000}"/>
    <cellStyle name="Total 2 3 6 6 5" xfId="49173" xr:uid="{00000000-0005-0000-0000-000011C00000}"/>
    <cellStyle name="Total 2 3 6 6 6" xfId="49174" xr:uid="{00000000-0005-0000-0000-000012C00000}"/>
    <cellStyle name="Total 2 3 6 6 7" xfId="49175" xr:uid="{00000000-0005-0000-0000-000013C00000}"/>
    <cellStyle name="Total 2 3 6 7" xfId="49176" xr:uid="{00000000-0005-0000-0000-000014C00000}"/>
    <cellStyle name="Total 2 3 6 7 2" xfId="49177" xr:uid="{00000000-0005-0000-0000-000015C00000}"/>
    <cellStyle name="Total 2 3 6 7 3" xfId="49178" xr:uid="{00000000-0005-0000-0000-000016C00000}"/>
    <cellStyle name="Total 2 3 6 7 4" xfId="49179" xr:uid="{00000000-0005-0000-0000-000017C00000}"/>
    <cellStyle name="Total 2 3 6 7 5" xfId="49180" xr:uid="{00000000-0005-0000-0000-000018C00000}"/>
    <cellStyle name="Total 2 3 6 8" xfId="49181" xr:uid="{00000000-0005-0000-0000-000019C00000}"/>
    <cellStyle name="Total 2 3 6 8 2" xfId="49182" xr:uid="{00000000-0005-0000-0000-00001AC00000}"/>
    <cellStyle name="Total 2 3 6 8 3" xfId="49183" xr:uid="{00000000-0005-0000-0000-00001BC00000}"/>
    <cellStyle name="Total 2 3 6 8 4" xfId="49184" xr:uid="{00000000-0005-0000-0000-00001CC00000}"/>
    <cellStyle name="Total 2 3 6 8 5" xfId="49185" xr:uid="{00000000-0005-0000-0000-00001DC00000}"/>
    <cellStyle name="Total 2 3 6 9" xfId="49186" xr:uid="{00000000-0005-0000-0000-00001EC00000}"/>
    <cellStyle name="Total 2 3 6 9 2" xfId="49187" xr:uid="{00000000-0005-0000-0000-00001FC00000}"/>
    <cellStyle name="Total 2 3 6 9 3" xfId="49188" xr:uid="{00000000-0005-0000-0000-000020C00000}"/>
    <cellStyle name="Total 2 3 6 9 4" xfId="49189" xr:uid="{00000000-0005-0000-0000-000021C00000}"/>
    <cellStyle name="Total 2 3 6 9 5" xfId="49190" xr:uid="{00000000-0005-0000-0000-000022C00000}"/>
    <cellStyle name="Total 2 3 7" xfId="49191" xr:uid="{00000000-0005-0000-0000-000023C00000}"/>
    <cellStyle name="Total 2 3 7 10" xfId="49192" xr:uid="{00000000-0005-0000-0000-000024C00000}"/>
    <cellStyle name="Total 2 3 7 2" xfId="49193" xr:uid="{00000000-0005-0000-0000-000025C00000}"/>
    <cellStyle name="Total 2 3 7 2 2" xfId="49194" xr:uid="{00000000-0005-0000-0000-000026C00000}"/>
    <cellStyle name="Total 2 3 7 2 2 2" xfId="49195" xr:uid="{00000000-0005-0000-0000-000027C00000}"/>
    <cellStyle name="Total 2 3 7 2 2 3" xfId="49196" xr:uid="{00000000-0005-0000-0000-000028C00000}"/>
    <cellStyle name="Total 2 3 7 2 2 4" xfId="49197" xr:uid="{00000000-0005-0000-0000-000029C00000}"/>
    <cellStyle name="Total 2 3 7 2 2 5" xfId="49198" xr:uid="{00000000-0005-0000-0000-00002AC00000}"/>
    <cellStyle name="Total 2 3 7 2 2 6" xfId="49199" xr:uid="{00000000-0005-0000-0000-00002BC00000}"/>
    <cellStyle name="Total 2 3 7 2 2 7" xfId="49200" xr:uid="{00000000-0005-0000-0000-00002CC00000}"/>
    <cellStyle name="Total 2 3 7 2 3" xfId="49201" xr:uid="{00000000-0005-0000-0000-00002DC00000}"/>
    <cellStyle name="Total 2 3 7 2 4" xfId="49202" xr:uid="{00000000-0005-0000-0000-00002EC00000}"/>
    <cellStyle name="Total 2 3 7 3" xfId="49203" xr:uid="{00000000-0005-0000-0000-00002FC00000}"/>
    <cellStyle name="Total 2 3 7 3 2" xfId="49204" xr:uid="{00000000-0005-0000-0000-000030C00000}"/>
    <cellStyle name="Total 2 3 7 3 2 2" xfId="49205" xr:uid="{00000000-0005-0000-0000-000031C00000}"/>
    <cellStyle name="Total 2 3 7 3 2 3" xfId="49206" xr:uid="{00000000-0005-0000-0000-000032C00000}"/>
    <cellStyle name="Total 2 3 7 3 2 4" xfId="49207" xr:uid="{00000000-0005-0000-0000-000033C00000}"/>
    <cellStyle name="Total 2 3 7 3 2 5" xfId="49208" xr:uid="{00000000-0005-0000-0000-000034C00000}"/>
    <cellStyle name="Total 2 3 7 3 2 6" xfId="49209" xr:uid="{00000000-0005-0000-0000-000035C00000}"/>
    <cellStyle name="Total 2 3 7 3 2 7" xfId="49210" xr:uid="{00000000-0005-0000-0000-000036C00000}"/>
    <cellStyle name="Total 2 3 7 3 3" xfId="49211" xr:uid="{00000000-0005-0000-0000-000037C00000}"/>
    <cellStyle name="Total 2 3 7 3 4" xfId="49212" xr:uid="{00000000-0005-0000-0000-000038C00000}"/>
    <cellStyle name="Total 2 3 7 4" xfId="49213" xr:uid="{00000000-0005-0000-0000-000039C00000}"/>
    <cellStyle name="Total 2 3 7 4 2" xfId="49214" xr:uid="{00000000-0005-0000-0000-00003AC00000}"/>
    <cellStyle name="Total 2 3 7 4 2 2" xfId="49215" xr:uid="{00000000-0005-0000-0000-00003BC00000}"/>
    <cellStyle name="Total 2 3 7 4 2 3" xfId="49216" xr:uid="{00000000-0005-0000-0000-00003CC00000}"/>
    <cellStyle name="Total 2 3 7 4 2 4" xfId="49217" xr:uid="{00000000-0005-0000-0000-00003DC00000}"/>
    <cellStyle name="Total 2 3 7 4 2 5" xfId="49218" xr:uid="{00000000-0005-0000-0000-00003EC00000}"/>
    <cellStyle name="Total 2 3 7 4 2 6" xfId="49219" xr:uid="{00000000-0005-0000-0000-00003FC00000}"/>
    <cellStyle name="Total 2 3 7 4 2 7" xfId="49220" xr:uid="{00000000-0005-0000-0000-000040C00000}"/>
    <cellStyle name="Total 2 3 7 4 3" xfId="49221" xr:uid="{00000000-0005-0000-0000-000041C00000}"/>
    <cellStyle name="Total 2 3 7 4 4" xfId="49222" xr:uid="{00000000-0005-0000-0000-000042C00000}"/>
    <cellStyle name="Total 2 3 7 5" xfId="49223" xr:uid="{00000000-0005-0000-0000-000043C00000}"/>
    <cellStyle name="Total 2 3 7 5 2" xfId="49224" xr:uid="{00000000-0005-0000-0000-000044C00000}"/>
    <cellStyle name="Total 2 3 7 5 3" xfId="49225" xr:uid="{00000000-0005-0000-0000-000045C00000}"/>
    <cellStyle name="Total 2 3 7 5 4" xfId="49226" xr:uid="{00000000-0005-0000-0000-000046C00000}"/>
    <cellStyle name="Total 2 3 7 5 5" xfId="49227" xr:uid="{00000000-0005-0000-0000-000047C00000}"/>
    <cellStyle name="Total 2 3 7 5 6" xfId="49228" xr:uid="{00000000-0005-0000-0000-000048C00000}"/>
    <cellStyle name="Total 2 3 7 5 7" xfId="49229" xr:uid="{00000000-0005-0000-0000-000049C00000}"/>
    <cellStyle name="Total 2 3 7 5 8" xfId="49230" xr:uid="{00000000-0005-0000-0000-00004AC00000}"/>
    <cellStyle name="Total 2 3 7 6" xfId="49231" xr:uid="{00000000-0005-0000-0000-00004BC00000}"/>
    <cellStyle name="Total 2 3 7 6 2" xfId="49232" xr:uid="{00000000-0005-0000-0000-00004CC00000}"/>
    <cellStyle name="Total 2 3 7 6 3" xfId="49233" xr:uid="{00000000-0005-0000-0000-00004DC00000}"/>
    <cellStyle name="Total 2 3 7 6 4" xfId="49234" xr:uid="{00000000-0005-0000-0000-00004EC00000}"/>
    <cellStyle name="Total 2 3 7 6 5" xfId="49235" xr:uid="{00000000-0005-0000-0000-00004FC00000}"/>
    <cellStyle name="Total 2 3 7 6 6" xfId="49236" xr:uid="{00000000-0005-0000-0000-000050C00000}"/>
    <cellStyle name="Total 2 3 7 6 7" xfId="49237" xr:uid="{00000000-0005-0000-0000-000051C00000}"/>
    <cellStyle name="Total 2 3 7 7" xfId="49238" xr:uid="{00000000-0005-0000-0000-000052C00000}"/>
    <cellStyle name="Total 2 3 7 8" xfId="49239" xr:uid="{00000000-0005-0000-0000-000053C00000}"/>
    <cellStyle name="Total 2 3 7 9" xfId="49240" xr:uid="{00000000-0005-0000-0000-000054C00000}"/>
    <cellStyle name="Total 2 3 8" xfId="49241" xr:uid="{00000000-0005-0000-0000-000055C00000}"/>
    <cellStyle name="Total 2 3 8 2" xfId="49242" xr:uid="{00000000-0005-0000-0000-000056C00000}"/>
    <cellStyle name="Total 2 3 8 2 2" xfId="49243" xr:uid="{00000000-0005-0000-0000-000057C00000}"/>
    <cellStyle name="Total 2 3 8 2 3" xfId="49244" xr:uid="{00000000-0005-0000-0000-000058C00000}"/>
    <cellStyle name="Total 2 3 8 2 4" xfId="49245" xr:uid="{00000000-0005-0000-0000-000059C00000}"/>
    <cellStyle name="Total 2 3 8 2 5" xfId="49246" xr:uid="{00000000-0005-0000-0000-00005AC00000}"/>
    <cellStyle name="Total 2 3 8 2 6" xfId="49247" xr:uid="{00000000-0005-0000-0000-00005BC00000}"/>
    <cellStyle name="Total 2 3 8 2 7" xfId="49248" xr:uid="{00000000-0005-0000-0000-00005CC00000}"/>
    <cellStyle name="Total 2 3 8 3" xfId="49249" xr:uid="{00000000-0005-0000-0000-00005DC00000}"/>
    <cellStyle name="Total 2 3 8 4" xfId="49250" xr:uid="{00000000-0005-0000-0000-00005EC00000}"/>
    <cellStyle name="Total 2 3 8 5" xfId="49251" xr:uid="{00000000-0005-0000-0000-00005FC00000}"/>
    <cellStyle name="Total 2 3 9" xfId="49252" xr:uid="{00000000-0005-0000-0000-000060C00000}"/>
    <cellStyle name="Total 2 3 9 2" xfId="49253" xr:uid="{00000000-0005-0000-0000-000061C00000}"/>
    <cellStyle name="Total 2 3 9 2 2" xfId="49254" xr:uid="{00000000-0005-0000-0000-000062C00000}"/>
    <cellStyle name="Total 2 3 9 2 3" xfId="49255" xr:uid="{00000000-0005-0000-0000-000063C00000}"/>
    <cellStyle name="Total 2 3 9 2 4" xfId="49256" xr:uid="{00000000-0005-0000-0000-000064C00000}"/>
    <cellStyle name="Total 2 3 9 2 5" xfId="49257" xr:uid="{00000000-0005-0000-0000-000065C00000}"/>
    <cellStyle name="Total 2 3 9 2 6" xfId="49258" xr:uid="{00000000-0005-0000-0000-000066C00000}"/>
    <cellStyle name="Total 2 3 9 2 7" xfId="49259" xr:uid="{00000000-0005-0000-0000-000067C00000}"/>
    <cellStyle name="Total 2 3 9 3" xfId="49260" xr:uid="{00000000-0005-0000-0000-000068C00000}"/>
    <cellStyle name="Total 2 3 9 4" xfId="49261" xr:uid="{00000000-0005-0000-0000-000069C00000}"/>
    <cellStyle name="Total 2 3 9 5" xfId="49262" xr:uid="{00000000-0005-0000-0000-00006AC00000}"/>
    <cellStyle name="Total 2 4" xfId="837" xr:uid="{00000000-0005-0000-0000-00006BC00000}"/>
    <cellStyle name="Total 2 4 10" xfId="49263" xr:uid="{00000000-0005-0000-0000-00006CC00000}"/>
    <cellStyle name="Total 2 4 10 2" xfId="49264" xr:uid="{00000000-0005-0000-0000-00006DC00000}"/>
    <cellStyle name="Total 2 4 10 2 2" xfId="49265" xr:uid="{00000000-0005-0000-0000-00006EC00000}"/>
    <cellStyle name="Total 2 4 10 2 3" xfId="49266" xr:uid="{00000000-0005-0000-0000-00006FC00000}"/>
    <cellStyle name="Total 2 4 10 2 4" xfId="49267" xr:uid="{00000000-0005-0000-0000-000070C00000}"/>
    <cellStyle name="Total 2 4 10 2 5" xfId="49268" xr:uid="{00000000-0005-0000-0000-000071C00000}"/>
    <cellStyle name="Total 2 4 10 2 6" xfId="49269" xr:uid="{00000000-0005-0000-0000-000072C00000}"/>
    <cellStyle name="Total 2 4 10 2 7" xfId="49270" xr:uid="{00000000-0005-0000-0000-000073C00000}"/>
    <cellStyle name="Total 2 4 10 3" xfId="49271" xr:uid="{00000000-0005-0000-0000-000074C00000}"/>
    <cellStyle name="Total 2 4 10 4" xfId="49272" xr:uid="{00000000-0005-0000-0000-000075C00000}"/>
    <cellStyle name="Total 2 4 10 5" xfId="49273" xr:uid="{00000000-0005-0000-0000-000076C00000}"/>
    <cellStyle name="Total 2 4 11" xfId="49274" xr:uid="{00000000-0005-0000-0000-000077C00000}"/>
    <cellStyle name="Total 2 4 11 2" xfId="49275" xr:uid="{00000000-0005-0000-0000-000078C00000}"/>
    <cellStyle name="Total 2 4 11 2 2" xfId="49276" xr:uid="{00000000-0005-0000-0000-000079C00000}"/>
    <cellStyle name="Total 2 4 11 2 3" xfId="49277" xr:uid="{00000000-0005-0000-0000-00007AC00000}"/>
    <cellStyle name="Total 2 4 11 2 4" xfId="49278" xr:uid="{00000000-0005-0000-0000-00007BC00000}"/>
    <cellStyle name="Total 2 4 11 2 5" xfId="49279" xr:uid="{00000000-0005-0000-0000-00007CC00000}"/>
    <cellStyle name="Total 2 4 11 2 6" xfId="49280" xr:uid="{00000000-0005-0000-0000-00007DC00000}"/>
    <cellStyle name="Total 2 4 11 2 7" xfId="49281" xr:uid="{00000000-0005-0000-0000-00007EC00000}"/>
    <cellStyle name="Total 2 4 11 3" xfId="49282" xr:uid="{00000000-0005-0000-0000-00007FC00000}"/>
    <cellStyle name="Total 2 4 11 4" xfId="49283" xr:uid="{00000000-0005-0000-0000-000080C00000}"/>
    <cellStyle name="Total 2 4 11 5" xfId="49284" xr:uid="{00000000-0005-0000-0000-000081C00000}"/>
    <cellStyle name="Total 2 4 12" xfId="49285" xr:uid="{00000000-0005-0000-0000-000082C00000}"/>
    <cellStyle name="Total 2 4 12 2" xfId="49286" xr:uid="{00000000-0005-0000-0000-000083C00000}"/>
    <cellStyle name="Total 2 4 12 3" xfId="49287" xr:uid="{00000000-0005-0000-0000-000084C00000}"/>
    <cellStyle name="Total 2 4 12 4" xfId="49288" xr:uid="{00000000-0005-0000-0000-000085C00000}"/>
    <cellStyle name="Total 2 4 12 5" xfId="49289" xr:uid="{00000000-0005-0000-0000-000086C00000}"/>
    <cellStyle name="Total 2 4 12 6" xfId="49290" xr:uid="{00000000-0005-0000-0000-000087C00000}"/>
    <cellStyle name="Total 2 4 12 7" xfId="49291" xr:uid="{00000000-0005-0000-0000-000088C00000}"/>
    <cellStyle name="Total 2 4 12 8" xfId="49292" xr:uid="{00000000-0005-0000-0000-000089C00000}"/>
    <cellStyle name="Total 2 4 13" xfId="49293" xr:uid="{00000000-0005-0000-0000-00008AC00000}"/>
    <cellStyle name="Total 2 4 13 2" xfId="49294" xr:uid="{00000000-0005-0000-0000-00008BC00000}"/>
    <cellStyle name="Total 2 4 13 3" xfId="49295" xr:uid="{00000000-0005-0000-0000-00008CC00000}"/>
    <cellStyle name="Total 2 4 13 4" xfId="49296" xr:uid="{00000000-0005-0000-0000-00008DC00000}"/>
    <cellStyle name="Total 2 4 13 5" xfId="49297" xr:uid="{00000000-0005-0000-0000-00008EC00000}"/>
    <cellStyle name="Total 2 4 13 6" xfId="49298" xr:uid="{00000000-0005-0000-0000-00008FC00000}"/>
    <cellStyle name="Total 2 4 13 7" xfId="49299" xr:uid="{00000000-0005-0000-0000-000090C00000}"/>
    <cellStyle name="Total 2 4 14" xfId="49300" xr:uid="{00000000-0005-0000-0000-000091C00000}"/>
    <cellStyle name="Total 2 4 14 2" xfId="49301" xr:uid="{00000000-0005-0000-0000-000092C00000}"/>
    <cellStyle name="Total 2 4 14 3" xfId="49302" xr:uid="{00000000-0005-0000-0000-000093C00000}"/>
    <cellStyle name="Total 2 4 14 4" xfId="49303" xr:uid="{00000000-0005-0000-0000-000094C00000}"/>
    <cellStyle name="Total 2 4 14 5" xfId="49304" xr:uid="{00000000-0005-0000-0000-000095C00000}"/>
    <cellStyle name="Total 2 4 15" xfId="49305" xr:uid="{00000000-0005-0000-0000-000096C00000}"/>
    <cellStyle name="Total 2 4 15 2" xfId="49306" xr:uid="{00000000-0005-0000-0000-000097C00000}"/>
    <cellStyle name="Total 2 4 15 3" xfId="49307" xr:uid="{00000000-0005-0000-0000-000098C00000}"/>
    <cellStyle name="Total 2 4 15 4" xfId="49308" xr:uid="{00000000-0005-0000-0000-000099C00000}"/>
    <cellStyle name="Total 2 4 15 5" xfId="49309" xr:uid="{00000000-0005-0000-0000-00009AC00000}"/>
    <cellStyle name="Total 2 4 16" xfId="49310" xr:uid="{00000000-0005-0000-0000-00009BC00000}"/>
    <cellStyle name="Total 2 4 16 2" xfId="49311" xr:uid="{00000000-0005-0000-0000-00009CC00000}"/>
    <cellStyle name="Total 2 4 16 3" xfId="49312" xr:uid="{00000000-0005-0000-0000-00009DC00000}"/>
    <cellStyle name="Total 2 4 16 4" xfId="49313" xr:uid="{00000000-0005-0000-0000-00009EC00000}"/>
    <cellStyle name="Total 2 4 16 5" xfId="49314" xr:uid="{00000000-0005-0000-0000-00009FC00000}"/>
    <cellStyle name="Total 2 4 17" xfId="49315" xr:uid="{00000000-0005-0000-0000-0000A0C00000}"/>
    <cellStyle name="Total 2 4 17 2" xfId="49316" xr:uid="{00000000-0005-0000-0000-0000A1C00000}"/>
    <cellStyle name="Total 2 4 17 3" xfId="49317" xr:uid="{00000000-0005-0000-0000-0000A2C00000}"/>
    <cellStyle name="Total 2 4 17 4" xfId="49318" xr:uid="{00000000-0005-0000-0000-0000A3C00000}"/>
    <cellStyle name="Total 2 4 17 5" xfId="49319" xr:uid="{00000000-0005-0000-0000-0000A4C00000}"/>
    <cellStyle name="Total 2 4 18" xfId="49320" xr:uid="{00000000-0005-0000-0000-0000A5C00000}"/>
    <cellStyle name="Total 2 4 18 2" xfId="49321" xr:uid="{00000000-0005-0000-0000-0000A6C00000}"/>
    <cellStyle name="Total 2 4 18 3" xfId="49322" xr:uid="{00000000-0005-0000-0000-0000A7C00000}"/>
    <cellStyle name="Total 2 4 18 4" xfId="49323" xr:uid="{00000000-0005-0000-0000-0000A8C00000}"/>
    <cellStyle name="Total 2 4 18 5" xfId="49324" xr:uid="{00000000-0005-0000-0000-0000A9C00000}"/>
    <cellStyle name="Total 2 4 19" xfId="49325" xr:uid="{00000000-0005-0000-0000-0000AAC00000}"/>
    <cellStyle name="Total 2 4 19 2" xfId="49326" xr:uid="{00000000-0005-0000-0000-0000ABC00000}"/>
    <cellStyle name="Total 2 4 19 3" xfId="49327" xr:uid="{00000000-0005-0000-0000-0000ACC00000}"/>
    <cellStyle name="Total 2 4 19 4" xfId="49328" xr:uid="{00000000-0005-0000-0000-0000ADC00000}"/>
    <cellStyle name="Total 2 4 19 5" xfId="49329" xr:uid="{00000000-0005-0000-0000-0000AEC00000}"/>
    <cellStyle name="Total 2 4 2" xfId="49330" xr:uid="{00000000-0005-0000-0000-0000AFC00000}"/>
    <cellStyle name="Total 2 4 2 10" xfId="49331" xr:uid="{00000000-0005-0000-0000-0000B0C00000}"/>
    <cellStyle name="Total 2 4 2 10 2" xfId="49332" xr:uid="{00000000-0005-0000-0000-0000B1C00000}"/>
    <cellStyle name="Total 2 4 2 10 3" xfId="49333" xr:uid="{00000000-0005-0000-0000-0000B2C00000}"/>
    <cellStyle name="Total 2 4 2 10 4" xfId="49334" xr:uid="{00000000-0005-0000-0000-0000B3C00000}"/>
    <cellStyle name="Total 2 4 2 10 5" xfId="49335" xr:uid="{00000000-0005-0000-0000-0000B4C00000}"/>
    <cellStyle name="Total 2 4 2 10 6" xfId="49336" xr:uid="{00000000-0005-0000-0000-0000B5C00000}"/>
    <cellStyle name="Total 2 4 2 10 7" xfId="49337" xr:uid="{00000000-0005-0000-0000-0000B6C00000}"/>
    <cellStyle name="Total 2 4 2 10 8" xfId="49338" xr:uid="{00000000-0005-0000-0000-0000B7C00000}"/>
    <cellStyle name="Total 2 4 2 11" xfId="49339" xr:uid="{00000000-0005-0000-0000-0000B8C00000}"/>
    <cellStyle name="Total 2 4 2 11 2" xfId="49340" xr:uid="{00000000-0005-0000-0000-0000B9C00000}"/>
    <cellStyle name="Total 2 4 2 11 3" xfId="49341" xr:uid="{00000000-0005-0000-0000-0000BAC00000}"/>
    <cellStyle name="Total 2 4 2 11 4" xfId="49342" xr:uid="{00000000-0005-0000-0000-0000BBC00000}"/>
    <cellStyle name="Total 2 4 2 11 5" xfId="49343" xr:uid="{00000000-0005-0000-0000-0000BCC00000}"/>
    <cellStyle name="Total 2 4 2 11 6" xfId="49344" xr:uid="{00000000-0005-0000-0000-0000BDC00000}"/>
    <cellStyle name="Total 2 4 2 11 7" xfId="49345" xr:uid="{00000000-0005-0000-0000-0000BEC00000}"/>
    <cellStyle name="Total 2 4 2 12" xfId="49346" xr:uid="{00000000-0005-0000-0000-0000BFC00000}"/>
    <cellStyle name="Total 2 4 2 12 2" xfId="49347" xr:uid="{00000000-0005-0000-0000-0000C0C00000}"/>
    <cellStyle name="Total 2 4 2 12 3" xfId="49348" xr:uid="{00000000-0005-0000-0000-0000C1C00000}"/>
    <cellStyle name="Total 2 4 2 12 4" xfId="49349" xr:uid="{00000000-0005-0000-0000-0000C2C00000}"/>
    <cellStyle name="Total 2 4 2 12 5" xfId="49350" xr:uid="{00000000-0005-0000-0000-0000C3C00000}"/>
    <cellStyle name="Total 2 4 2 13" xfId="49351" xr:uid="{00000000-0005-0000-0000-0000C4C00000}"/>
    <cellStyle name="Total 2 4 2 13 2" xfId="49352" xr:uid="{00000000-0005-0000-0000-0000C5C00000}"/>
    <cellStyle name="Total 2 4 2 13 3" xfId="49353" xr:uid="{00000000-0005-0000-0000-0000C6C00000}"/>
    <cellStyle name="Total 2 4 2 13 4" xfId="49354" xr:uid="{00000000-0005-0000-0000-0000C7C00000}"/>
    <cellStyle name="Total 2 4 2 13 5" xfId="49355" xr:uid="{00000000-0005-0000-0000-0000C8C00000}"/>
    <cellStyle name="Total 2 4 2 14" xfId="49356" xr:uid="{00000000-0005-0000-0000-0000C9C00000}"/>
    <cellStyle name="Total 2 4 2 14 2" xfId="49357" xr:uid="{00000000-0005-0000-0000-0000CAC00000}"/>
    <cellStyle name="Total 2 4 2 14 3" xfId="49358" xr:uid="{00000000-0005-0000-0000-0000CBC00000}"/>
    <cellStyle name="Total 2 4 2 14 4" xfId="49359" xr:uid="{00000000-0005-0000-0000-0000CCC00000}"/>
    <cellStyle name="Total 2 4 2 14 5" xfId="49360" xr:uid="{00000000-0005-0000-0000-0000CDC00000}"/>
    <cellStyle name="Total 2 4 2 15" xfId="49361" xr:uid="{00000000-0005-0000-0000-0000CEC00000}"/>
    <cellStyle name="Total 2 4 2 15 2" xfId="49362" xr:uid="{00000000-0005-0000-0000-0000CFC00000}"/>
    <cellStyle name="Total 2 4 2 15 3" xfId="49363" xr:uid="{00000000-0005-0000-0000-0000D0C00000}"/>
    <cellStyle name="Total 2 4 2 15 4" xfId="49364" xr:uid="{00000000-0005-0000-0000-0000D1C00000}"/>
    <cellStyle name="Total 2 4 2 15 5" xfId="49365" xr:uid="{00000000-0005-0000-0000-0000D2C00000}"/>
    <cellStyle name="Total 2 4 2 16" xfId="49366" xr:uid="{00000000-0005-0000-0000-0000D3C00000}"/>
    <cellStyle name="Total 2 4 2 16 2" xfId="49367" xr:uid="{00000000-0005-0000-0000-0000D4C00000}"/>
    <cellStyle name="Total 2 4 2 16 3" xfId="49368" xr:uid="{00000000-0005-0000-0000-0000D5C00000}"/>
    <cellStyle name="Total 2 4 2 16 4" xfId="49369" xr:uid="{00000000-0005-0000-0000-0000D6C00000}"/>
    <cellStyle name="Total 2 4 2 16 5" xfId="49370" xr:uid="{00000000-0005-0000-0000-0000D7C00000}"/>
    <cellStyle name="Total 2 4 2 17" xfId="49371" xr:uid="{00000000-0005-0000-0000-0000D8C00000}"/>
    <cellStyle name="Total 2 4 2 17 2" xfId="49372" xr:uid="{00000000-0005-0000-0000-0000D9C00000}"/>
    <cellStyle name="Total 2 4 2 17 3" xfId="49373" xr:uid="{00000000-0005-0000-0000-0000DAC00000}"/>
    <cellStyle name="Total 2 4 2 17 4" xfId="49374" xr:uid="{00000000-0005-0000-0000-0000DBC00000}"/>
    <cellStyle name="Total 2 4 2 17 5" xfId="49375" xr:uid="{00000000-0005-0000-0000-0000DCC00000}"/>
    <cellStyle name="Total 2 4 2 18" xfId="49376" xr:uid="{00000000-0005-0000-0000-0000DDC00000}"/>
    <cellStyle name="Total 2 4 2 2" xfId="49377" xr:uid="{00000000-0005-0000-0000-0000DEC00000}"/>
    <cellStyle name="Total 2 4 2 2 10" xfId="49378" xr:uid="{00000000-0005-0000-0000-0000DFC00000}"/>
    <cellStyle name="Total 2 4 2 2 10 2" xfId="49379" xr:uid="{00000000-0005-0000-0000-0000E0C00000}"/>
    <cellStyle name="Total 2 4 2 2 10 3" xfId="49380" xr:uid="{00000000-0005-0000-0000-0000E1C00000}"/>
    <cellStyle name="Total 2 4 2 2 10 4" xfId="49381" xr:uid="{00000000-0005-0000-0000-0000E2C00000}"/>
    <cellStyle name="Total 2 4 2 2 10 5" xfId="49382" xr:uid="{00000000-0005-0000-0000-0000E3C00000}"/>
    <cellStyle name="Total 2 4 2 2 11" xfId="49383" xr:uid="{00000000-0005-0000-0000-0000E4C00000}"/>
    <cellStyle name="Total 2 4 2 2 11 2" xfId="49384" xr:uid="{00000000-0005-0000-0000-0000E5C00000}"/>
    <cellStyle name="Total 2 4 2 2 11 3" xfId="49385" xr:uid="{00000000-0005-0000-0000-0000E6C00000}"/>
    <cellStyle name="Total 2 4 2 2 11 4" xfId="49386" xr:uid="{00000000-0005-0000-0000-0000E7C00000}"/>
    <cellStyle name="Total 2 4 2 2 11 5" xfId="49387" xr:uid="{00000000-0005-0000-0000-0000E8C00000}"/>
    <cellStyle name="Total 2 4 2 2 12" xfId="49388" xr:uid="{00000000-0005-0000-0000-0000E9C00000}"/>
    <cellStyle name="Total 2 4 2 2 12 2" xfId="49389" xr:uid="{00000000-0005-0000-0000-0000EAC00000}"/>
    <cellStyle name="Total 2 4 2 2 12 3" xfId="49390" xr:uid="{00000000-0005-0000-0000-0000EBC00000}"/>
    <cellStyle name="Total 2 4 2 2 12 4" xfId="49391" xr:uid="{00000000-0005-0000-0000-0000ECC00000}"/>
    <cellStyle name="Total 2 4 2 2 12 5" xfId="49392" xr:uid="{00000000-0005-0000-0000-0000EDC00000}"/>
    <cellStyle name="Total 2 4 2 2 13" xfId="49393" xr:uid="{00000000-0005-0000-0000-0000EEC00000}"/>
    <cellStyle name="Total 2 4 2 2 13 2" xfId="49394" xr:uid="{00000000-0005-0000-0000-0000EFC00000}"/>
    <cellStyle name="Total 2 4 2 2 13 3" xfId="49395" xr:uid="{00000000-0005-0000-0000-0000F0C00000}"/>
    <cellStyle name="Total 2 4 2 2 13 4" xfId="49396" xr:uid="{00000000-0005-0000-0000-0000F1C00000}"/>
    <cellStyle name="Total 2 4 2 2 13 5" xfId="49397" xr:uid="{00000000-0005-0000-0000-0000F2C00000}"/>
    <cellStyle name="Total 2 4 2 2 14" xfId="49398" xr:uid="{00000000-0005-0000-0000-0000F3C00000}"/>
    <cellStyle name="Total 2 4 2 2 14 2" xfId="49399" xr:uid="{00000000-0005-0000-0000-0000F4C00000}"/>
    <cellStyle name="Total 2 4 2 2 14 3" xfId="49400" xr:uid="{00000000-0005-0000-0000-0000F5C00000}"/>
    <cellStyle name="Total 2 4 2 2 14 4" xfId="49401" xr:uid="{00000000-0005-0000-0000-0000F6C00000}"/>
    <cellStyle name="Total 2 4 2 2 14 5" xfId="49402" xr:uid="{00000000-0005-0000-0000-0000F7C00000}"/>
    <cellStyle name="Total 2 4 2 2 15" xfId="49403" xr:uid="{00000000-0005-0000-0000-0000F8C00000}"/>
    <cellStyle name="Total 2 4 2 2 15 2" xfId="49404" xr:uid="{00000000-0005-0000-0000-0000F9C00000}"/>
    <cellStyle name="Total 2 4 2 2 15 3" xfId="49405" xr:uid="{00000000-0005-0000-0000-0000FAC00000}"/>
    <cellStyle name="Total 2 4 2 2 15 4" xfId="49406" xr:uid="{00000000-0005-0000-0000-0000FBC00000}"/>
    <cellStyle name="Total 2 4 2 2 15 5" xfId="49407" xr:uid="{00000000-0005-0000-0000-0000FCC00000}"/>
    <cellStyle name="Total 2 4 2 2 16" xfId="49408" xr:uid="{00000000-0005-0000-0000-0000FDC00000}"/>
    <cellStyle name="Total 2 4 2 2 16 2" xfId="49409" xr:uid="{00000000-0005-0000-0000-0000FEC00000}"/>
    <cellStyle name="Total 2 4 2 2 16 3" xfId="49410" xr:uid="{00000000-0005-0000-0000-0000FFC00000}"/>
    <cellStyle name="Total 2 4 2 2 16 4" xfId="49411" xr:uid="{00000000-0005-0000-0000-000000C10000}"/>
    <cellStyle name="Total 2 4 2 2 16 5" xfId="49412" xr:uid="{00000000-0005-0000-0000-000001C10000}"/>
    <cellStyle name="Total 2 4 2 2 17" xfId="49413" xr:uid="{00000000-0005-0000-0000-000002C10000}"/>
    <cellStyle name="Total 2 4 2 2 17 2" xfId="49414" xr:uid="{00000000-0005-0000-0000-000003C10000}"/>
    <cellStyle name="Total 2 4 2 2 17 3" xfId="49415" xr:uid="{00000000-0005-0000-0000-000004C10000}"/>
    <cellStyle name="Total 2 4 2 2 17 4" xfId="49416" xr:uid="{00000000-0005-0000-0000-000005C10000}"/>
    <cellStyle name="Total 2 4 2 2 17 5" xfId="49417" xr:uid="{00000000-0005-0000-0000-000006C10000}"/>
    <cellStyle name="Total 2 4 2 2 18" xfId="49418" xr:uid="{00000000-0005-0000-0000-000007C10000}"/>
    <cellStyle name="Total 2 4 2 2 18 2" xfId="49419" xr:uid="{00000000-0005-0000-0000-000008C10000}"/>
    <cellStyle name="Total 2 4 2 2 18 3" xfId="49420" xr:uid="{00000000-0005-0000-0000-000009C10000}"/>
    <cellStyle name="Total 2 4 2 2 18 4" xfId="49421" xr:uid="{00000000-0005-0000-0000-00000AC10000}"/>
    <cellStyle name="Total 2 4 2 2 18 5" xfId="49422" xr:uid="{00000000-0005-0000-0000-00000BC10000}"/>
    <cellStyle name="Total 2 4 2 2 19" xfId="49423" xr:uid="{00000000-0005-0000-0000-00000CC10000}"/>
    <cellStyle name="Total 2 4 2 2 2" xfId="49424" xr:uid="{00000000-0005-0000-0000-00000DC10000}"/>
    <cellStyle name="Total 2 4 2 2 2 10" xfId="49425" xr:uid="{00000000-0005-0000-0000-00000EC10000}"/>
    <cellStyle name="Total 2 4 2 2 2 10 2" xfId="49426" xr:uid="{00000000-0005-0000-0000-00000FC10000}"/>
    <cellStyle name="Total 2 4 2 2 2 10 3" xfId="49427" xr:uid="{00000000-0005-0000-0000-000010C10000}"/>
    <cellStyle name="Total 2 4 2 2 2 10 4" xfId="49428" xr:uid="{00000000-0005-0000-0000-000011C10000}"/>
    <cellStyle name="Total 2 4 2 2 2 10 5" xfId="49429" xr:uid="{00000000-0005-0000-0000-000012C10000}"/>
    <cellStyle name="Total 2 4 2 2 2 11" xfId="49430" xr:uid="{00000000-0005-0000-0000-000013C10000}"/>
    <cellStyle name="Total 2 4 2 2 2 11 2" xfId="49431" xr:uid="{00000000-0005-0000-0000-000014C10000}"/>
    <cellStyle name="Total 2 4 2 2 2 11 3" xfId="49432" xr:uid="{00000000-0005-0000-0000-000015C10000}"/>
    <cellStyle name="Total 2 4 2 2 2 11 4" xfId="49433" xr:uid="{00000000-0005-0000-0000-000016C10000}"/>
    <cellStyle name="Total 2 4 2 2 2 11 5" xfId="49434" xr:uid="{00000000-0005-0000-0000-000017C10000}"/>
    <cellStyle name="Total 2 4 2 2 2 12" xfId="49435" xr:uid="{00000000-0005-0000-0000-000018C10000}"/>
    <cellStyle name="Total 2 4 2 2 2 12 2" xfId="49436" xr:uid="{00000000-0005-0000-0000-000019C10000}"/>
    <cellStyle name="Total 2 4 2 2 2 12 3" xfId="49437" xr:uid="{00000000-0005-0000-0000-00001AC10000}"/>
    <cellStyle name="Total 2 4 2 2 2 12 4" xfId="49438" xr:uid="{00000000-0005-0000-0000-00001BC10000}"/>
    <cellStyle name="Total 2 4 2 2 2 12 5" xfId="49439" xr:uid="{00000000-0005-0000-0000-00001CC10000}"/>
    <cellStyle name="Total 2 4 2 2 2 13" xfId="49440" xr:uid="{00000000-0005-0000-0000-00001DC10000}"/>
    <cellStyle name="Total 2 4 2 2 2 13 2" xfId="49441" xr:uid="{00000000-0005-0000-0000-00001EC10000}"/>
    <cellStyle name="Total 2 4 2 2 2 13 3" xfId="49442" xr:uid="{00000000-0005-0000-0000-00001FC10000}"/>
    <cellStyle name="Total 2 4 2 2 2 13 4" xfId="49443" xr:uid="{00000000-0005-0000-0000-000020C10000}"/>
    <cellStyle name="Total 2 4 2 2 2 13 5" xfId="49444" xr:uid="{00000000-0005-0000-0000-000021C10000}"/>
    <cellStyle name="Total 2 4 2 2 2 14" xfId="49445" xr:uid="{00000000-0005-0000-0000-000022C10000}"/>
    <cellStyle name="Total 2 4 2 2 2 14 2" xfId="49446" xr:uid="{00000000-0005-0000-0000-000023C10000}"/>
    <cellStyle name="Total 2 4 2 2 2 14 3" xfId="49447" xr:uid="{00000000-0005-0000-0000-000024C10000}"/>
    <cellStyle name="Total 2 4 2 2 2 14 4" xfId="49448" xr:uid="{00000000-0005-0000-0000-000025C10000}"/>
    <cellStyle name="Total 2 4 2 2 2 14 5" xfId="49449" xr:uid="{00000000-0005-0000-0000-000026C10000}"/>
    <cellStyle name="Total 2 4 2 2 2 15" xfId="49450" xr:uid="{00000000-0005-0000-0000-000027C10000}"/>
    <cellStyle name="Total 2 4 2 2 2 15 2" xfId="49451" xr:uid="{00000000-0005-0000-0000-000028C10000}"/>
    <cellStyle name="Total 2 4 2 2 2 15 3" xfId="49452" xr:uid="{00000000-0005-0000-0000-000029C10000}"/>
    <cellStyle name="Total 2 4 2 2 2 15 4" xfId="49453" xr:uid="{00000000-0005-0000-0000-00002AC10000}"/>
    <cellStyle name="Total 2 4 2 2 2 15 5" xfId="49454" xr:uid="{00000000-0005-0000-0000-00002BC10000}"/>
    <cellStyle name="Total 2 4 2 2 2 16" xfId="49455" xr:uid="{00000000-0005-0000-0000-00002CC10000}"/>
    <cellStyle name="Total 2 4 2 2 2 16 2" xfId="49456" xr:uid="{00000000-0005-0000-0000-00002DC10000}"/>
    <cellStyle name="Total 2 4 2 2 2 16 3" xfId="49457" xr:uid="{00000000-0005-0000-0000-00002EC10000}"/>
    <cellStyle name="Total 2 4 2 2 2 16 4" xfId="49458" xr:uid="{00000000-0005-0000-0000-00002FC10000}"/>
    <cellStyle name="Total 2 4 2 2 2 16 5" xfId="49459" xr:uid="{00000000-0005-0000-0000-000030C10000}"/>
    <cellStyle name="Total 2 4 2 2 2 17" xfId="49460" xr:uid="{00000000-0005-0000-0000-000031C10000}"/>
    <cellStyle name="Total 2 4 2 2 2 17 2" xfId="49461" xr:uid="{00000000-0005-0000-0000-000032C10000}"/>
    <cellStyle name="Total 2 4 2 2 2 17 3" xfId="49462" xr:uid="{00000000-0005-0000-0000-000033C10000}"/>
    <cellStyle name="Total 2 4 2 2 2 17 4" xfId="49463" xr:uid="{00000000-0005-0000-0000-000034C10000}"/>
    <cellStyle name="Total 2 4 2 2 2 17 5" xfId="49464" xr:uid="{00000000-0005-0000-0000-000035C10000}"/>
    <cellStyle name="Total 2 4 2 2 2 18" xfId="49465" xr:uid="{00000000-0005-0000-0000-000036C10000}"/>
    <cellStyle name="Total 2 4 2 2 2 18 2" xfId="49466" xr:uid="{00000000-0005-0000-0000-000037C10000}"/>
    <cellStyle name="Total 2 4 2 2 2 18 3" xfId="49467" xr:uid="{00000000-0005-0000-0000-000038C10000}"/>
    <cellStyle name="Total 2 4 2 2 2 18 4" xfId="49468" xr:uid="{00000000-0005-0000-0000-000039C10000}"/>
    <cellStyle name="Total 2 4 2 2 2 18 5" xfId="49469" xr:uid="{00000000-0005-0000-0000-00003AC10000}"/>
    <cellStyle name="Total 2 4 2 2 2 19" xfId="49470" xr:uid="{00000000-0005-0000-0000-00003BC10000}"/>
    <cellStyle name="Total 2 4 2 2 2 2" xfId="49471" xr:uid="{00000000-0005-0000-0000-00003CC10000}"/>
    <cellStyle name="Total 2 4 2 2 2 2 2" xfId="49472" xr:uid="{00000000-0005-0000-0000-00003DC10000}"/>
    <cellStyle name="Total 2 4 2 2 2 2 2 2" xfId="49473" xr:uid="{00000000-0005-0000-0000-00003EC10000}"/>
    <cellStyle name="Total 2 4 2 2 2 2 2 3" xfId="49474" xr:uid="{00000000-0005-0000-0000-00003FC10000}"/>
    <cellStyle name="Total 2 4 2 2 2 2 2 4" xfId="49475" xr:uid="{00000000-0005-0000-0000-000040C10000}"/>
    <cellStyle name="Total 2 4 2 2 2 2 2 5" xfId="49476" xr:uid="{00000000-0005-0000-0000-000041C10000}"/>
    <cellStyle name="Total 2 4 2 2 2 2 2 6" xfId="49477" xr:uid="{00000000-0005-0000-0000-000042C10000}"/>
    <cellStyle name="Total 2 4 2 2 2 2 2 7" xfId="49478" xr:uid="{00000000-0005-0000-0000-000043C10000}"/>
    <cellStyle name="Total 2 4 2 2 2 2 3" xfId="49479" xr:uid="{00000000-0005-0000-0000-000044C10000}"/>
    <cellStyle name="Total 2 4 2 2 2 2 4" xfId="49480" xr:uid="{00000000-0005-0000-0000-000045C10000}"/>
    <cellStyle name="Total 2 4 2 2 2 2 5" xfId="49481" xr:uid="{00000000-0005-0000-0000-000046C10000}"/>
    <cellStyle name="Total 2 4 2 2 2 3" xfId="49482" xr:uid="{00000000-0005-0000-0000-000047C10000}"/>
    <cellStyle name="Total 2 4 2 2 2 3 2" xfId="49483" xr:uid="{00000000-0005-0000-0000-000048C10000}"/>
    <cellStyle name="Total 2 4 2 2 2 3 2 2" xfId="49484" xr:uid="{00000000-0005-0000-0000-000049C10000}"/>
    <cellStyle name="Total 2 4 2 2 2 3 2 3" xfId="49485" xr:uid="{00000000-0005-0000-0000-00004AC10000}"/>
    <cellStyle name="Total 2 4 2 2 2 3 2 4" xfId="49486" xr:uid="{00000000-0005-0000-0000-00004BC10000}"/>
    <cellStyle name="Total 2 4 2 2 2 3 2 5" xfId="49487" xr:uid="{00000000-0005-0000-0000-00004CC10000}"/>
    <cellStyle name="Total 2 4 2 2 2 3 2 6" xfId="49488" xr:uid="{00000000-0005-0000-0000-00004DC10000}"/>
    <cellStyle name="Total 2 4 2 2 2 3 2 7" xfId="49489" xr:uid="{00000000-0005-0000-0000-00004EC10000}"/>
    <cellStyle name="Total 2 4 2 2 2 3 3" xfId="49490" xr:uid="{00000000-0005-0000-0000-00004FC10000}"/>
    <cellStyle name="Total 2 4 2 2 2 3 4" xfId="49491" xr:uid="{00000000-0005-0000-0000-000050C10000}"/>
    <cellStyle name="Total 2 4 2 2 2 3 5" xfId="49492" xr:uid="{00000000-0005-0000-0000-000051C10000}"/>
    <cellStyle name="Total 2 4 2 2 2 4" xfId="49493" xr:uid="{00000000-0005-0000-0000-000052C10000}"/>
    <cellStyle name="Total 2 4 2 2 2 4 2" xfId="49494" xr:uid="{00000000-0005-0000-0000-000053C10000}"/>
    <cellStyle name="Total 2 4 2 2 2 4 2 2" xfId="49495" xr:uid="{00000000-0005-0000-0000-000054C10000}"/>
    <cellStyle name="Total 2 4 2 2 2 4 2 3" xfId="49496" xr:uid="{00000000-0005-0000-0000-000055C10000}"/>
    <cellStyle name="Total 2 4 2 2 2 4 2 4" xfId="49497" xr:uid="{00000000-0005-0000-0000-000056C10000}"/>
    <cellStyle name="Total 2 4 2 2 2 4 2 5" xfId="49498" xr:uid="{00000000-0005-0000-0000-000057C10000}"/>
    <cellStyle name="Total 2 4 2 2 2 4 2 6" xfId="49499" xr:uid="{00000000-0005-0000-0000-000058C10000}"/>
    <cellStyle name="Total 2 4 2 2 2 4 2 7" xfId="49500" xr:uid="{00000000-0005-0000-0000-000059C10000}"/>
    <cellStyle name="Total 2 4 2 2 2 4 3" xfId="49501" xr:uid="{00000000-0005-0000-0000-00005AC10000}"/>
    <cellStyle name="Total 2 4 2 2 2 4 4" xfId="49502" xr:uid="{00000000-0005-0000-0000-00005BC10000}"/>
    <cellStyle name="Total 2 4 2 2 2 4 5" xfId="49503" xr:uid="{00000000-0005-0000-0000-00005CC10000}"/>
    <cellStyle name="Total 2 4 2 2 2 5" xfId="49504" xr:uid="{00000000-0005-0000-0000-00005DC10000}"/>
    <cellStyle name="Total 2 4 2 2 2 5 2" xfId="49505" xr:uid="{00000000-0005-0000-0000-00005EC10000}"/>
    <cellStyle name="Total 2 4 2 2 2 5 3" xfId="49506" xr:uid="{00000000-0005-0000-0000-00005FC10000}"/>
    <cellStyle name="Total 2 4 2 2 2 5 4" xfId="49507" xr:uid="{00000000-0005-0000-0000-000060C10000}"/>
    <cellStyle name="Total 2 4 2 2 2 5 5" xfId="49508" xr:uid="{00000000-0005-0000-0000-000061C10000}"/>
    <cellStyle name="Total 2 4 2 2 2 5 6" xfId="49509" xr:uid="{00000000-0005-0000-0000-000062C10000}"/>
    <cellStyle name="Total 2 4 2 2 2 5 7" xfId="49510" xr:uid="{00000000-0005-0000-0000-000063C10000}"/>
    <cellStyle name="Total 2 4 2 2 2 5 8" xfId="49511" xr:uid="{00000000-0005-0000-0000-000064C10000}"/>
    <cellStyle name="Total 2 4 2 2 2 6" xfId="49512" xr:uid="{00000000-0005-0000-0000-000065C10000}"/>
    <cellStyle name="Total 2 4 2 2 2 6 2" xfId="49513" xr:uid="{00000000-0005-0000-0000-000066C10000}"/>
    <cellStyle name="Total 2 4 2 2 2 6 3" xfId="49514" xr:uid="{00000000-0005-0000-0000-000067C10000}"/>
    <cellStyle name="Total 2 4 2 2 2 6 4" xfId="49515" xr:uid="{00000000-0005-0000-0000-000068C10000}"/>
    <cellStyle name="Total 2 4 2 2 2 6 5" xfId="49516" xr:uid="{00000000-0005-0000-0000-000069C10000}"/>
    <cellStyle name="Total 2 4 2 2 2 6 6" xfId="49517" xr:uid="{00000000-0005-0000-0000-00006AC10000}"/>
    <cellStyle name="Total 2 4 2 2 2 6 7" xfId="49518" xr:uid="{00000000-0005-0000-0000-00006BC10000}"/>
    <cellStyle name="Total 2 4 2 2 2 7" xfId="49519" xr:uid="{00000000-0005-0000-0000-00006CC10000}"/>
    <cellStyle name="Total 2 4 2 2 2 7 2" xfId="49520" xr:uid="{00000000-0005-0000-0000-00006DC10000}"/>
    <cellStyle name="Total 2 4 2 2 2 7 3" xfId="49521" xr:uid="{00000000-0005-0000-0000-00006EC10000}"/>
    <cellStyle name="Total 2 4 2 2 2 7 4" xfId="49522" xr:uid="{00000000-0005-0000-0000-00006FC10000}"/>
    <cellStyle name="Total 2 4 2 2 2 7 5" xfId="49523" xr:uid="{00000000-0005-0000-0000-000070C10000}"/>
    <cellStyle name="Total 2 4 2 2 2 8" xfId="49524" xr:uid="{00000000-0005-0000-0000-000071C10000}"/>
    <cellStyle name="Total 2 4 2 2 2 8 2" xfId="49525" xr:uid="{00000000-0005-0000-0000-000072C10000}"/>
    <cellStyle name="Total 2 4 2 2 2 8 3" xfId="49526" xr:uid="{00000000-0005-0000-0000-000073C10000}"/>
    <cellStyle name="Total 2 4 2 2 2 8 4" xfId="49527" xr:uid="{00000000-0005-0000-0000-000074C10000}"/>
    <cellStyle name="Total 2 4 2 2 2 8 5" xfId="49528" xr:uid="{00000000-0005-0000-0000-000075C10000}"/>
    <cellStyle name="Total 2 4 2 2 2 9" xfId="49529" xr:uid="{00000000-0005-0000-0000-000076C10000}"/>
    <cellStyle name="Total 2 4 2 2 2 9 2" xfId="49530" xr:uid="{00000000-0005-0000-0000-000077C10000}"/>
    <cellStyle name="Total 2 4 2 2 2 9 3" xfId="49531" xr:uid="{00000000-0005-0000-0000-000078C10000}"/>
    <cellStyle name="Total 2 4 2 2 2 9 4" xfId="49532" xr:uid="{00000000-0005-0000-0000-000079C10000}"/>
    <cellStyle name="Total 2 4 2 2 2 9 5" xfId="49533" xr:uid="{00000000-0005-0000-0000-00007AC10000}"/>
    <cellStyle name="Total 2 4 2 2 3" xfId="49534" xr:uid="{00000000-0005-0000-0000-00007BC10000}"/>
    <cellStyle name="Total 2 4 2 2 3 10" xfId="49535" xr:uid="{00000000-0005-0000-0000-00007CC10000}"/>
    <cellStyle name="Total 2 4 2 2 3 2" xfId="49536" xr:uid="{00000000-0005-0000-0000-00007DC10000}"/>
    <cellStyle name="Total 2 4 2 2 3 2 2" xfId="49537" xr:uid="{00000000-0005-0000-0000-00007EC10000}"/>
    <cellStyle name="Total 2 4 2 2 3 2 2 2" xfId="49538" xr:uid="{00000000-0005-0000-0000-00007FC10000}"/>
    <cellStyle name="Total 2 4 2 2 3 2 2 3" xfId="49539" xr:uid="{00000000-0005-0000-0000-000080C10000}"/>
    <cellStyle name="Total 2 4 2 2 3 2 2 4" xfId="49540" xr:uid="{00000000-0005-0000-0000-000081C10000}"/>
    <cellStyle name="Total 2 4 2 2 3 2 2 5" xfId="49541" xr:uid="{00000000-0005-0000-0000-000082C10000}"/>
    <cellStyle name="Total 2 4 2 2 3 2 2 6" xfId="49542" xr:uid="{00000000-0005-0000-0000-000083C10000}"/>
    <cellStyle name="Total 2 4 2 2 3 2 2 7" xfId="49543" xr:uid="{00000000-0005-0000-0000-000084C10000}"/>
    <cellStyle name="Total 2 4 2 2 3 2 3" xfId="49544" xr:uid="{00000000-0005-0000-0000-000085C10000}"/>
    <cellStyle name="Total 2 4 2 2 3 2 4" xfId="49545" xr:uid="{00000000-0005-0000-0000-000086C10000}"/>
    <cellStyle name="Total 2 4 2 2 3 3" xfId="49546" xr:uid="{00000000-0005-0000-0000-000087C10000}"/>
    <cellStyle name="Total 2 4 2 2 3 3 2" xfId="49547" xr:uid="{00000000-0005-0000-0000-000088C10000}"/>
    <cellStyle name="Total 2 4 2 2 3 3 2 2" xfId="49548" xr:uid="{00000000-0005-0000-0000-000089C10000}"/>
    <cellStyle name="Total 2 4 2 2 3 3 2 3" xfId="49549" xr:uid="{00000000-0005-0000-0000-00008AC10000}"/>
    <cellStyle name="Total 2 4 2 2 3 3 2 4" xfId="49550" xr:uid="{00000000-0005-0000-0000-00008BC10000}"/>
    <cellStyle name="Total 2 4 2 2 3 3 2 5" xfId="49551" xr:uid="{00000000-0005-0000-0000-00008CC10000}"/>
    <cellStyle name="Total 2 4 2 2 3 3 2 6" xfId="49552" xr:uid="{00000000-0005-0000-0000-00008DC10000}"/>
    <cellStyle name="Total 2 4 2 2 3 3 2 7" xfId="49553" xr:uid="{00000000-0005-0000-0000-00008EC10000}"/>
    <cellStyle name="Total 2 4 2 2 3 3 3" xfId="49554" xr:uid="{00000000-0005-0000-0000-00008FC10000}"/>
    <cellStyle name="Total 2 4 2 2 3 3 4" xfId="49555" xr:uid="{00000000-0005-0000-0000-000090C10000}"/>
    <cellStyle name="Total 2 4 2 2 3 4" xfId="49556" xr:uid="{00000000-0005-0000-0000-000091C10000}"/>
    <cellStyle name="Total 2 4 2 2 3 4 2" xfId="49557" xr:uid="{00000000-0005-0000-0000-000092C10000}"/>
    <cellStyle name="Total 2 4 2 2 3 4 2 2" xfId="49558" xr:uid="{00000000-0005-0000-0000-000093C10000}"/>
    <cellStyle name="Total 2 4 2 2 3 4 2 3" xfId="49559" xr:uid="{00000000-0005-0000-0000-000094C10000}"/>
    <cellStyle name="Total 2 4 2 2 3 4 2 4" xfId="49560" xr:uid="{00000000-0005-0000-0000-000095C10000}"/>
    <cellStyle name="Total 2 4 2 2 3 4 2 5" xfId="49561" xr:uid="{00000000-0005-0000-0000-000096C10000}"/>
    <cellStyle name="Total 2 4 2 2 3 4 2 6" xfId="49562" xr:uid="{00000000-0005-0000-0000-000097C10000}"/>
    <cellStyle name="Total 2 4 2 2 3 4 2 7" xfId="49563" xr:uid="{00000000-0005-0000-0000-000098C10000}"/>
    <cellStyle name="Total 2 4 2 2 3 4 3" xfId="49564" xr:uid="{00000000-0005-0000-0000-000099C10000}"/>
    <cellStyle name="Total 2 4 2 2 3 4 4" xfId="49565" xr:uid="{00000000-0005-0000-0000-00009AC10000}"/>
    <cellStyle name="Total 2 4 2 2 3 5" xfId="49566" xr:uid="{00000000-0005-0000-0000-00009BC10000}"/>
    <cellStyle name="Total 2 4 2 2 3 5 2" xfId="49567" xr:uid="{00000000-0005-0000-0000-00009CC10000}"/>
    <cellStyle name="Total 2 4 2 2 3 5 3" xfId="49568" xr:uid="{00000000-0005-0000-0000-00009DC10000}"/>
    <cellStyle name="Total 2 4 2 2 3 5 4" xfId="49569" xr:uid="{00000000-0005-0000-0000-00009EC10000}"/>
    <cellStyle name="Total 2 4 2 2 3 5 5" xfId="49570" xr:uid="{00000000-0005-0000-0000-00009FC10000}"/>
    <cellStyle name="Total 2 4 2 2 3 5 6" xfId="49571" xr:uid="{00000000-0005-0000-0000-0000A0C10000}"/>
    <cellStyle name="Total 2 4 2 2 3 5 7" xfId="49572" xr:uid="{00000000-0005-0000-0000-0000A1C10000}"/>
    <cellStyle name="Total 2 4 2 2 3 5 8" xfId="49573" xr:uid="{00000000-0005-0000-0000-0000A2C10000}"/>
    <cellStyle name="Total 2 4 2 2 3 6" xfId="49574" xr:uid="{00000000-0005-0000-0000-0000A3C10000}"/>
    <cellStyle name="Total 2 4 2 2 3 6 2" xfId="49575" xr:uid="{00000000-0005-0000-0000-0000A4C10000}"/>
    <cellStyle name="Total 2 4 2 2 3 6 3" xfId="49576" xr:uid="{00000000-0005-0000-0000-0000A5C10000}"/>
    <cellStyle name="Total 2 4 2 2 3 6 4" xfId="49577" xr:uid="{00000000-0005-0000-0000-0000A6C10000}"/>
    <cellStyle name="Total 2 4 2 2 3 6 5" xfId="49578" xr:uid="{00000000-0005-0000-0000-0000A7C10000}"/>
    <cellStyle name="Total 2 4 2 2 3 6 6" xfId="49579" xr:uid="{00000000-0005-0000-0000-0000A8C10000}"/>
    <cellStyle name="Total 2 4 2 2 3 6 7" xfId="49580" xr:uid="{00000000-0005-0000-0000-0000A9C10000}"/>
    <cellStyle name="Total 2 4 2 2 3 7" xfId="49581" xr:uid="{00000000-0005-0000-0000-0000AAC10000}"/>
    <cellStyle name="Total 2 4 2 2 3 8" xfId="49582" xr:uid="{00000000-0005-0000-0000-0000ABC10000}"/>
    <cellStyle name="Total 2 4 2 2 3 9" xfId="49583" xr:uid="{00000000-0005-0000-0000-0000ACC10000}"/>
    <cellStyle name="Total 2 4 2 2 4" xfId="49584" xr:uid="{00000000-0005-0000-0000-0000ADC10000}"/>
    <cellStyle name="Total 2 4 2 2 4 2" xfId="49585" xr:uid="{00000000-0005-0000-0000-0000AEC10000}"/>
    <cellStyle name="Total 2 4 2 2 4 2 2" xfId="49586" xr:uid="{00000000-0005-0000-0000-0000AFC10000}"/>
    <cellStyle name="Total 2 4 2 2 4 2 3" xfId="49587" xr:uid="{00000000-0005-0000-0000-0000B0C10000}"/>
    <cellStyle name="Total 2 4 2 2 4 2 4" xfId="49588" xr:uid="{00000000-0005-0000-0000-0000B1C10000}"/>
    <cellStyle name="Total 2 4 2 2 4 2 5" xfId="49589" xr:uid="{00000000-0005-0000-0000-0000B2C10000}"/>
    <cellStyle name="Total 2 4 2 2 4 2 6" xfId="49590" xr:uid="{00000000-0005-0000-0000-0000B3C10000}"/>
    <cellStyle name="Total 2 4 2 2 4 2 7" xfId="49591" xr:uid="{00000000-0005-0000-0000-0000B4C10000}"/>
    <cellStyle name="Total 2 4 2 2 4 3" xfId="49592" xr:uid="{00000000-0005-0000-0000-0000B5C10000}"/>
    <cellStyle name="Total 2 4 2 2 4 4" xfId="49593" xr:uid="{00000000-0005-0000-0000-0000B6C10000}"/>
    <cellStyle name="Total 2 4 2 2 4 5" xfId="49594" xr:uid="{00000000-0005-0000-0000-0000B7C10000}"/>
    <cellStyle name="Total 2 4 2 2 5" xfId="49595" xr:uid="{00000000-0005-0000-0000-0000B8C10000}"/>
    <cellStyle name="Total 2 4 2 2 5 2" xfId="49596" xr:uid="{00000000-0005-0000-0000-0000B9C10000}"/>
    <cellStyle name="Total 2 4 2 2 5 2 2" xfId="49597" xr:uid="{00000000-0005-0000-0000-0000BAC10000}"/>
    <cellStyle name="Total 2 4 2 2 5 2 3" xfId="49598" xr:uid="{00000000-0005-0000-0000-0000BBC10000}"/>
    <cellStyle name="Total 2 4 2 2 5 2 4" xfId="49599" xr:uid="{00000000-0005-0000-0000-0000BCC10000}"/>
    <cellStyle name="Total 2 4 2 2 5 2 5" xfId="49600" xr:uid="{00000000-0005-0000-0000-0000BDC10000}"/>
    <cellStyle name="Total 2 4 2 2 5 2 6" xfId="49601" xr:uid="{00000000-0005-0000-0000-0000BEC10000}"/>
    <cellStyle name="Total 2 4 2 2 5 2 7" xfId="49602" xr:uid="{00000000-0005-0000-0000-0000BFC10000}"/>
    <cellStyle name="Total 2 4 2 2 5 3" xfId="49603" xr:uid="{00000000-0005-0000-0000-0000C0C10000}"/>
    <cellStyle name="Total 2 4 2 2 5 4" xfId="49604" xr:uid="{00000000-0005-0000-0000-0000C1C10000}"/>
    <cellStyle name="Total 2 4 2 2 5 5" xfId="49605" xr:uid="{00000000-0005-0000-0000-0000C2C10000}"/>
    <cellStyle name="Total 2 4 2 2 6" xfId="49606" xr:uid="{00000000-0005-0000-0000-0000C3C10000}"/>
    <cellStyle name="Total 2 4 2 2 6 2" xfId="49607" xr:uid="{00000000-0005-0000-0000-0000C4C10000}"/>
    <cellStyle name="Total 2 4 2 2 6 2 2" xfId="49608" xr:uid="{00000000-0005-0000-0000-0000C5C10000}"/>
    <cellStyle name="Total 2 4 2 2 6 2 3" xfId="49609" xr:uid="{00000000-0005-0000-0000-0000C6C10000}"/>
    <cellStyle name="Total 2 4 2 2 6 2 4" xfId="49610" xr:uid="{00000000-0005-0000-0000-0000C7C10000}"/>
    <cellStyle name="Total 2 4 2 2 6 2 5" xfId="49611" xr:uid="{00000000-0005-0000-0000-0000C8C10000}"/>
    <cellStyle name="Total 2 4 2 2 6 2 6" xfId="49612" xr:uid="{00000000-0005-0000-0000-0000C9C10000}"/>
    <cellStyle name="Total 2 4 2 2 6 2 7" xfId="49613" xr:uid="{00000000-0005-0000-0000-0000CAC10000}"/>
    <cellStyle name="Total 2 4 2 2 6 3" xfId="49614" xr:uid="{00000000-0005-0000-0000-0000CBC10000}"/>
    <cellStyle name="Total 2 4 2 2 6 4" xfId="49615" xr:uid="{00000000-0005-0000-0000-0000CCC10000}"/>
    <cellStyle name="Total 2 4 2 2 6 5" xfId="49616" xr:uid="{00000000-0005-0000-0000-0000CDC10000}"/>
    <cellStyle name="Total 2 4 2 2 7" xfId="49617" xr:uid="{00000000-0005-0000-0000-0000CEC10000}"/>
    <cellStyle name="Total 2 4 2 2 7 2" xfId="49618" xr:uid="{00000000-0005-0000-0000-0000CFC10000}"/>
    <cellStyle name="Total 2 4 2 2 7 2 2" xfId="49619" xr:uid="{00000000-0005-0000-0000-0000D0C10000}"/>
    <cellStyle name="Total 2 4 2 2 7 2 3" xfId="49620" xr:uid="{00000000-0005-0000-0000-0000D1C10000}"/>
    <cellStyle name="Total 2 4 2 2 7 2 4" xfId="49621" xr:uid="{00000000-0005-0000-0000-0000D2C10000}"/>
    <cellStyle name="Total 2 4 2 2 7 2 5" xfId="49622" xr:uid="{00000000-0005-0000-0000-0000D3C10000}"/>
    <cellStyle name="Total 2 4 2 2 7 2 6" xfId="49623" xr:uid="{00000000-0005-0000-0000-0000D4C10000}"/>
    <cellStyle name="Total 2 4 2 2 7 2 7" xfId="49624" xr:uid="{00000000-0005-0000-0000-0000D5C10000}"/>
    <cellStyle name="Total 2 4 2 2 7 3" xfId="49625" xr:uid="{00000000-0005-0000-0000-0000D6C10000}"/>
    <cellStyle name="Total 2 4 2 2 7 4" xfId="49626" xr:uid="{00000000-0005-0000-0000-0000D7C10000}"/>
    <cellStyle name="Total 2 4 2 2 7 5" xfId="49627" xr:uid="{00000000-0005-0000-0000-0000D8C10000}"/>
    <cellStyle name="Total 2 4 2 2 8" xfId="49628" xr:uid="{00000000-0005-0000-0000-0000D9C10000}"/>
    <cellStyle name="Total 2 4 2 2 8 2" xfId="49629" xr:uid="{00000000-0005-0000-0000-0000DAC10000}"/>
    <cellStyle name="Total 2 4 2 2 8 3" xfId="49630" xr:uid="{00000000-0005-0000-0000-0000DBC10000}"/>
    <cellStyle name="Total 2 4 2 2 8 4" xfId="49631" xr:uid="{00000000-0005-0000-0000-0000DCC10000}"/>
    <cellStyle name="Total 2 4 2 2 8 5" xfId="49632" xr:uid="{00000000-0005-0000-0000-0000DDC10000}"/>
    <cellStyle name="Total 2 4 2 2 8 6" xfId="49633" xr:uid="{00000000-0005-0000-0000-0000DEC10000}"/>
    <cellStyle name="Total 2 4 2 2 8 7" xfId="49634" xr:uid="{00000000-0005-0000-0000-0000DFC10000}"/>
    <cellStyle name="Total 2 4 2 2 8 8" xfId="49635" xr:uid="{00000000-0005-0000-0000-0000E0C10000}"/>
    <cellStyle name="Total 2 4 2 2 9" xfId="49636" xr:uid="{00000000-0005-0000-0000-0000E1C10000}"/>
    <cellStyle name="Total 2 4 2 2 9 2" xfId="49637" xr:uid="{00000000-0005-0000-0000-0000E2C10000}"/>
    <cellStyle name="Total 2 4 2 2 9 3" xfId="49638" xr:uid="{00000000-0005-0000-0000-0000E3C10000}"/>
    <cellStyle name="Total 2 4 2 2 9 4" xfId="49639" xr:uid="{00000000-0005-0000-0000-0000E4C10000}"/>
    <cellStyle name="Total 2 4 2 2 9 5" xfId="49640" xr:uid="{00000000-0005-0000-0000-0000E5C10000}"/>
    <cellStyle name="Total 2 4 2 2 9 6" xfId="49641" xr:uid="{00000000-0005-0000-0000-0000E6C10000}"/>
    <cellStyle name="Total 2 4 2 2 9 7" xfId="49642" xr:uid="{00000000-0005-0000-0000-0000E7C10000}"/>
    <cellStyle name="Total 2 4 2 3" xfId="49643" xr:uid="{00000000-0005-0000-0000-0000E8C10000}"/>
    <cellStyle name="Total 2 4 2 3 10" xfId="49644" xr:uid="{00000000-0005-0000-0000-0000E9C10000}"/>
    <cellStyle name="Total 2 4 2 3 10 2" xfId="49645" xr:uid="{00000000-0005-0000-0000-0000EAC10000}"/>
    <cellStyle name="Total 2 4 2 3 10 3" xfId="49646" xr:uid="{00000000-0005-0000-0000-0000EBC10000}"/>
    <cellStyle name="Total 2 4 2 3 10 4" xfId="49647" xr:uid="{00000000-0005-0000-0000-0000ECC10000}"/>
    <cellStyle name="Total 2 4 2 3 10 5" xfId="49648" xr:uid="{00000000-0005-0000-0000-0000EDC10000}"/>
    <cellStyle name="Total 2 4 2 3 11" xfId="49649" xr:uid="{00000000-0005-0000-0000-0000EEC10000}"/>
    <cellStyle name="Total 2 4 2 3 11 2" xfId="49650" xr:uid="{00000000-0005-0000-0000-0000EFC10000}"/>
    <cellStyle name="Total 2 4 2 3 11 3" xfId="49651" xr:uid="{00000000-0005-0000-0000-0000F0C10000}"/>
    <cellStyle name="Total 2 4 2 3 11 4" xfId="49652" xr:uid="{00000000-0005-0000-0000-0000F1C10000}"/>
    <cellStyle name="Total 2 4 2 3 11 5" xfId="49653" xr:uid="{00000000-0005-0000-0000-0000F2C10000}"/>
    <cellStyle name="Total 2 4 2 3 12" xfId="49654" xr:uid="{00000000-0005-0000-0000-0000F3C10000}"/>
    <cellStyle name="Total 2 4 2 3 12 2" xfId="49655" xr:uid="{00000000-0005-0000-0000-0000F4C10000}"/>
    <cellStyle name="Total 2 4 2 3 12 3" xfId="49656" xr:uid="{00000000-0005-0000-0000-0000F5C10000}"/>
    <cellStyle name="Total 2 4 2 3 12 4" xfId="49657" xr:uid="{00000000-0005-0000-0000-0000F6C10000}"/>
    <cellStyle name="Total 2 4 2 3 12 5" xfId="49658" xr:uid="{00000000-0005-0000-0000-0000F7C10000}"/>
    <cellStyle name="Total 2 4 2 3 13" xfId="49659" xr:uid="{00000000-0005-0000-0000-0000F8C10000}"/>
    <cellStyle name="Total 2 4 2 3 13 2" xfId="49660" xr:uid="{00000000-0005-0000-0000-0000F9C10000}"/>
    <cellStyle name="Total 2 4 2 3 13 3" xfId="49661" xr:uid="{00000000-0005-0000-0000-0000FAC10000}"/>
    <cellStyle name="Total 2 4 2 3 13 4" xfId="49662" xr:uid="{00000000-0005-0000-0000-0000FBC10000}"/>
    <cellStyle name="Total 2 4 2 3 13 5" xfId="49663" xr:uid="{00000000-0005-0000-0000-0000FCC10000}"/>
    <cellStyle name="Total 2 4 2 3 14" xfId="49664" xr:uid="{00000000-0005-0000-0000-0000FDC10000}"/>
    <cellStyle name="Total 2 4 2 3 14 2" xfId="49665" xr:uid="{00000000-0005-0000-0000-0000FEC10000}"/>
    <cellStyle name="Total 2 4 2 3 14 3" xfId="49666" xr:uid="{00000000-0005-0000-0000-0000FFC10000}"/>
    <cellStyle name="Total 2 4 2 3 14 4" xfId="49667" xr:uid="{00000000-0005-0000-0000-000000C20000}"/>
    <cellStyle name="Total 2 4 2 3 14 5" xfId="49668" xr:uid="{00000000-0005-0000-0000-000001C20000}"/>
    <cellStyle name="Total 2 4 2 3 15" xfId="49669" xr:uid="{00000000-0005-0000-0000-000002C20000}"/>
    <cellStyle name="Total 2 4 2 3 15 2" xfId="49670" xr:uid="{00000000-0005-0000-0000-000003C20000}"/>
    <cellStyle name="Total 2 4 2 3 15 3" xfId="49671" xr:uid="{00000000-0005-0000-0000-000004C20000}"/>
    <cellStyle name="Total 2 4 2 3 15 4" xfId="49672" xr:uid="{00000000-0005-0000-0000-000005C20000}"/>
    <cellStyle name="Total 2 4 2 3 15 5" xfId="49673" xr:uid="{00000000-0005-0000-0000-000006C20000}"/>
    <cellStyle name="Total 2 4 2 3 16" xfId="49674" xr:uid="{00000000-0005-0000-0000-000007C20000}"/>
    <cellStyle name="Total 2 4 2 3 16 2" xfId="49675" xr:uid="{00000000-0005-0000-0000-000008C20000}"/>
    <cellStyle name="Total 2 4 2 3 16 3" xfId="49676" xr:uid="{00000000-0005-0000-0000-000009C20000}"/>
    <cellStyle name="Total 2 4 2 3 16 4" xfId="49677" xr:uid="{00000000-0005-0000-0000-00000AC20000}"/>
    <cellStyle name="Total 2 4 2 3 16 5" xfId="49678" xr:uid="{00000000-0005-0000-0000-00000BC20000}"/>
    <cellStyle name="Total 2 4 2 3 17" xfId="49679" xr:uid="{00000000-0005-0000-0000-00000CC20000}"/>
    <cellStyle name="Total 2 4 2 3 17 2" xfId="49680" xr:uid="{00000000-0005-0000-0000-00000DC20000}"/>
    <cellStyle name="Total 2 4 2 3 17 3" xfId="49681" xr:uid="{00000000-0005-0000-0000-00000EC20000}"/>
    <cellStyle name="Total 2 4 2 3 17 4" xfId="49682" xr:uid="{00000000-0005-0000-0000-00000FC20000}"/>
    <cellStyle name="Total 2 4 2 3 17 5" xfId="49683" xr:uid="{00000000-0005-0000-0000-000010C20000}"/>
    <cellStyle name="Total 2 4 2 3 18" xfId="49684" xr:uid="{00000000-0005-0000-0000-000011C20000}"/>
    <cellStyle name="Total 2 4 2 3 18 2" xfId="49685" xr:uid="{00000000-0005-0000-0000-000012C20000}"/>
    <cellStyle name="Total 2 4 2 3 18 3" xfId="49686" xr:uid="{00000000-0005-0000-0000-000013C20000}"/>
    <cellStyle name="Total 2 4 2 3 18 4" xfId="49687" xr:uid="{00000000-0005-0000-0000-000014C20000}"/>
    <cellStyle name="Total 2 4 2 3 18 5" xfId="49688" xr:uid="{00000000-0005-0000-0000-000015C20000}"/>
    <cellStyle name="Total 2 4 2 3 19" xfId="49689" xr:uid="{00000000-0005-0000-0000-000016C20000}"/>
    <cellStyle name="Total 2 4 2 3 2" xfId="49690" xr:uid="{00000000-0005-0000-0000-000017C20000}"/>
    <cellStyle name="Total 2 4 2 3 2 10" xfId="49691" xr:uid="{00000000-0005-0000-0000-000018C20000}"/>
    <cellStyle name="Total 2 4 2 3 2 10 2" xfId="49692" xr:uid="{00000000-0005-0000-0000-000019C20000}"/>
    <cellStyle name="Total 2 4 2 3 2 10 3" xfId="49693" xr:uid="{00000000-0005-0000-0000-00001AC20000}"/>
    <cellStyle name="Total 2 4 2 3 2 10 4" xfId="49694" xr:uid="{00000000-0005-0000-0000-00001BC20000}"/>
    <cellStyle name="Total 2 4 2 3 2 10 5" xfId="49695" xr:uid="{00000000-0005-0000-0000-00001CC20000}"/>
    <cellStyle name="Total 2 4 2 3 2 11" xfId="49696" xr:uid="{00000000-0005-0000-0000-00001DC20000}"/>
    <cellStyle name="Total 2 4 2 3 2 11 2" xfId="49697" xr:uid="{00000000-0005-0000-0000-00001EC20000}"/>
    <cellStyle name="Total 2 4 2 3 2 11 3" xfId="49698" xr:uid="{00000000-0005-0000-0000-00001FC20000}"/>
    <cellStyle name="Total 2 4 2 3 2 11 4" xfId="49699" xr:uid="{00000000-0005-0000-0000-000020C20000}"/>
    <cellStyle name="Total 2 4 2 3 2 11 5" xfId="49700" xr:uid="{00000000-0005-0000-0000-000021C20000}"/>
    <cellStyle name="Total 2 4 2 3 2 12" xfId="49701" xr:uid="{00000000-0005-0000-0000-000022C20000}"/>
    <cellStyle name="Total 2 4 2 3 2 12 2" xfId="49702" xr:uid="{00000000-0005-0000-0000-000023C20000}"/>
    <cellStyle name="Total 2 4 2 3 2 12 3" xfId="49703" xr:uid="{00000000-0005-0000-0000-000024C20000}"/>
    <cellStyle name="Total 2 4 2 3 2 12 4" xfId="49704" xr:uid="{00000000-0005-0000-0000-000025C20000}"/>
    <cellStyle name="Total 2 4 2 3 2 12 5" xfId="49705" xr:uid="{00000000-0005-0000-0000-000026C20000}"/>
    <cellStyle name="Total 2 4 2 3 2 13" xfId="49706" xr:uid="{00000000-0005-0000-0000-000027C20000}"/>
    <cellStyle name="Total 2 4 2 3 2 13 2" xfId="49707" xr:uid="{00000000-0005-0000-0000-000028C20000}"/>
    <cellStyle name="Total 2 4 2 3 2 13 3" xfId="49708" xr:uid="{00000000-0005-0000-0000-000029C20000}"/>
    <cellStyle name="Total 2 4 2 3 2 13 4" xfId="49709" xr:uid="{00000000-0005-0000-0000-00002AC20000}"/>
    <cellStyle name="Total 2 4 2 3 2 13 5" xfId="49710" xr:uid="{00000000-0005-0000-0000-00002BC20000}"/>
    <cellStyle name="Total 2 4 2 3 2 14" xfId="49711" xr:uid="{00000000-0005-0000-0000-00002CC20000}"/>
    <cellStyle name="Total 2 4 2 3 2 14 2" xfId="49712" xr:uid="{00000000-0005-0000-0000-00002DC20000}"/>
    <cellStyle name="Total 2 4 2 3 2 14 3" xfId="49713" xr:uid="{00000000-0005-0000-0000-00002EC20000}"/>
    <cellStyle name="Total 2 4 2 3 2 14 4" xfId="49714" xr:uid="{00000000-0005-0000-0000-00002FC20000}"/>
    <cellStyle name="Total 2 4 2 3 2 14 5" xfId="49715" xr:uid="{00000000-0005-0000-0000-000030C20000}"/>
    <cellStyle name="Total 2 4 2 3 2 15" xfId="49716" xr:uid="{00000000-0005-0000-0000-000031C20000}"/>
    <cellStyle name="Total 2 4 2 3 2 15 2" xfId="49717" xr:uid="{00000000-0005-0000-0000-000032C20000}"/>
    <cellStyle name="Total 2 4 2 3 2 15 3" xfId="49718" xr:uid="{00000000-0005-0000-0000-000033C20000}"/>
    <cellStyle name="Total 2 4 2 3 2 15 4" xfId="49719" xr:uid="{00000000-0005-0000-0000-000034C20000}"/>
    <cellStyle name="Total 2 4 2 3 2 15 5" xfId="49720" xr:uid="{00000000-0005-0000-0000-000035C20000}"/>
    <cellStyle name="Total 2 4 2 3 2 16" xfId="49721" xr:uid="{00000000-0005-0000-0000-000036C20000}"/>
    <cellStyle name="Total 2 4 2 3 2 16 2" xfId="49722" xr:uid="{00000000-0005-0000-0000-000037C20000}"/>
    <cellStyle name="Total 2 4 2 3 2 16 3" xfId="49723" xr:uid="{00000000-0005-0000-0000-000038C20000}"/>
    <cellStyle name="Total 2 4 2 3 2 16 4" xfId="49724" xr:uid="{00000000-0005-0000-0000-000039C20000}"/>
    <cellStyle name="Total 2 4 2 3 2 16 5" xfId="49725" xr:uid="{00000000-0005-0000-0000-00003AC20000}"/>
    <cellStyle name="Total 2 4 2 3 2 17" xfId="49726" xr:uid="{00000000-0005-0000-0000-00003BC20000}"/>
    <cellStyle name="Total 2 4 2 3 2 17 2" xfId="49727" xr:uid="{00000000-0005-0000-0000-00003CC20000}"/>
    <cellStyle name="Total 2 4 2 3 2 17 3" xfId="49728" xr:uid="{00000000-0005-0000-0000-00003DC20000}"/>
    <cellStyle name="Total 2 4 2 3 2 17 4" xfId="49729" xr:uid="{00000000-0005-0000-0000-00003EC20000}"/>
    <cellStyle name="Total 2 4 2 3 2 17 5" xfId="49730" xr:uid="{00000000-0005-0000-0000-00003FC20000}"/>
    <cellStyle name="Total 2 4 2 3 2 18" xfId="49731" xr:uid="{00000000-0005-0000-0000-000040C20000}"/>
    <cellStyle name="Total 2 4 2 3 2 18 2" xfId="49732" xr:uid="{00000000-0005-0000-0000-000041C20000}"/>
    <cellStyle name="Total 2 4 2 3 2 18 3" xfId="49733" xr:uid="{00000000-0005-0000-0000-000042C20000}"/>
    <cellStyle name="Total 2 4 2 3 2 18 4" xfId="49734" xr:uid="{00000000-0005-0000-0000-000043C20000}"/>
    <cellStyle name="Total 2 4 2 3 2 18 5" xfId="49735" xr:uid="{00000000-0005-0000-0000-000044C20000}"/>
    <cellStyle name="Total 2 4 2 3 2 19" xfId="49736" xr:uid="{00000000-0005-0000-0000-000045C20000}"/>
    <cellStyle name="Total 2 4 2 3 2 2" xfId="49737" xr:uid="{00000000-0005-0000-0000-000046C20000}"/>
    <cellStyle name="Total 2 4 2 3 2 2 2" xfId="49738" xr:uid="{00000000-0005-0000-0000-000047C20000}"/>
    <cellStyle name="Total 2 4 2 3 2 2 2 2" xfId="49739" xr:uid="{00000000-0005-0000-0000-000048C20000}"/>
    <cellStyle name="Total 2 4 2 3 2 2 2 3" xfId="49740" xr:uid="{00000000-0005-0000-0000-000049C20000}"/>
    <cellStyle name="Total 2 4 2 3 2 2 2 4" xfId="49741" xr:uid="{00000000-0005-0000-0000-00004AC20000}"/>
    <cellStyle name="Total 2 4 2 3 2 2 2 5" xfId="49742" xr:uid="{00000000-0005-0000-0000-00004BC20000}"/>
    <cellStyle name="Total 2 4 2 3 2 2 2 6" xfId="49743" xr:uid="{00000000-0005-0000-0000-00004CC20000}"/>
    <cellStyle name="Total 2 4 2 3 2 2 2 7" xfId="49744" xr:uid="{00000000-0005-0000-0000-00004DC20000}"/>
    <cellStyle name="Total 2 4 2 3 2 2 3" xfId="49745" xr:uid="{00000000-0005-0000-0000-00004EC20000}"/>
    <cellStyle name="Total 2 4 2 3 2 2 4" xfId="49746" xr:uid="{00000000-0005-0000-0000-00004FC20000}"/>
    <cellStyle name="Total 2 4 2 3 2 2 5" xfId="49747" xr:uid="{00000000-0005-0000-0000-000050C20000}"/>
    <cellStyle name="Total 2 4 2 3 2 3" xfId="49748" xr:uid="{00000000-0005-0000-0000-000051C20000}"/>
    <cellStyle name="Total 2 4 2 3 2 3 2" xfId="49749" xr:uid="{00000000-0005-0000-0000-000052C20000}"/>
    <cellStyle name="Total 2 4 2 3 2 3 2 2" xfId="49750" xr:uid="{00000000-0005-0000-0000-000053C20000}"/>
    <cellStyle name="Total 2 4 2 3 2 3 2 3" xfId="49751" xr:uid="{00000000-0005-0000-0000-000054C20000}"/>
    <cellStyle name="Total 2 4 2 3 2 3 2 4" xfId="49752" xr:uid="{00000000-0005-0000-0000-000055C20000}"/>
    <cellStyle name="Total 2 4 2 3 2 3 2 5" xfId="49753" xr:uid="{00000000-0005-0000-0000-000056C20000}"/>
    <cellStyle name="Total 2 4 2 3 2 3 2 6" xfId="49754" xr:uid="{00000000-0005-0000-0000-000057C20000}"/>
    <cellStyle name="Total 2 4 2 3 2 3 2 7" xfId="49755" xr:uid="{00000000-0005-0000-0000-000058C20000}"/>
    <cellStyle name="Total 2 4 2 3 2 3 3" xfId="49756" xr:uid="{00000000-0005-0000-0000-000059C20000}"/>
    <cellStyle name="Total 2 4 2 3 2 3 4" xfId="49757" xr:uid="{00000000-0005-0000-0000-00005AC20000}"/>
    <cellStyle name="Total 2 4 2 3 2 3 5" xfId="49758" xr:uid="{00000000-0005-0000-0000-00005BC20000}"/>
    <cellStyle name="Total 2 4 2 3 2 4" xfId="49759" xr:uid="{00000000-0005-0000-0000-00005CC20000}"/>
    <cellStyle name="Total 2 4 2 3 2 4 2" xfId="49760" xr:uid="{00000000-0005-0000-0000-00005DC20000}"/>
    <cellStyle name="Total 2 4 2 3 2 4 2 2" xfId="49761" xr:uid="{00000000-0005-0000-0000-00005EC20000}"/>
    <cellStyle name="Total 2 4 2 3 2 4 2 3" xfId="49762" xr:uid="{00000000-0005-0000-0000-00005FC20000}"/>
    <cellStyle name="Total 2 4 2 3 2 4 2 4" xfId="49763" xr:uid="{00000000-0005-0000-0000-000060C20000}"/>
    <cellStyle name="Total 2 4 2 3 2 4 2 5" xfId="49764" xr:uid="{00000000-0005-0000-0000-000061C20000}"/>
    <cellStyle name="Total 2 4 2 3 2 4 2 6" xfId="49765" xr:uid="{00000000-0005-0000-0000-000062C20000}"/>
    <cellStyle name="Total 2 4 2 3 2 4 2 7" xfId="49766" xr:uid="{00000000-0005-0000-0000-000063C20000}"/>
    <cellStyle name="Total 2 4 2 3 2 4 3" xfId="49767" xr:uid="{00000000-0005-0000-0000-000064C20000}"/>
    <cellStyle name="Total 2 4 2 3 2 4 4" xfId="49768" xr:uid="{00000000-0005-0000-0000-000065C20000}"/>
    <cellStyle name="Total 2 4 2 3 2 4 5" xfId="49769" xr:uid="{00000000-0005-0000-0000-000066C20000}"/>
    <cellStyle name="Total 2 4 2 3 2 5" xfId="49770" xr:uid="{00000000-0005-0000-0000-000067C20000}"/>
    <cellStyle name="Total 2 4 2 3 2 5 2" xfId="49771" xr:uid="{00000000-0005-0000-0000-000068C20000}"/>
    <cellStyle name="Total 2 4 2 3 2 5 3" xfId="49772" xr:uid="{00000000-0005-0000-0000-000069C20000}"/>
    <cellStyle name="Total 2 4 2 3 2 5 4" xfId="49773" xr:uid="{00000000-0005-0000-0000-00006AC20000}"/>
    <cellStyle name="Total 2 4 2 3 2 5 5" xfId="49774" xr:uid="{00000000-0005-0000-0000-00006BC20000}"/>
    <cellStyle name="Total 2 4 2 3 2 5 6" xfId="49775" xr:uid="{00000000-0005-0000-0000-00006CC20000}"/>
    <cellStyle name="Total 2 4 2 3 2 5 7" xfId="49776" xr:uid="{00000000-0005-0000-0000-00006DC20000}"/>
    <cellStyle name="Total 2 4 2 3 2 5 8" xfId="49777" xr:uid="{00000000-0005-0000-0000-00006EC20000}"/>
    <cellStyle name="Total 2 4 2 3 2 6" xfId="49778" xr:uid="{00000000-0005-0000-0000-00006FC20000}"/>
    <cellStyle name="Total 2 4 2 3 2 6 2" xfId="49779" xr:uid="{00000000-0005-0000-0000-000070C20000}"/>
    <cellStyle name="Total 2 4 2 3 2 6 3" xfId="49780" xr:uid="{00000000-0005-0000-0000-000071C20000}"/>
    <cellStyle name="Total 2 4 2 3 2 6 4" xfId="49781" xr:uid="{00000000-0005-0000-0000-000072C20000}"/>
    <cellStyle name="Total 2 4 2 3 2 6 5" xfId="49782" xr:uid="{00000000-0005-0000-0000-000073C20000}"/>
    <cellStyle name="Total 2 4 2 3 2 6 6" xfId="49783" xr:uid="{00000000-0005-0000-0000-000074C20000}"/>
    <cellStyle name="Total 2 4 2 3 2 6 7" xfId="49784" xr:uid="{00000000-0005-0000-0000-000075C20000}"/>
    <cellStyle name="Total 2 4 2 3 2 7" xfId="49785" xr:uid="{00000000-0005-0000-0000-000076C20000}"/>
    <cellStyle name="Total 2 4 2 3 2 7 2" xfId="49786" xr:uid="{00000000-0005-0000-0000-000077C20000}"/>
    <cellStyle name="Total 2 4 2 3 2 7 3" xfId="49787" xr:uid="{00000000-0005-0000-0000-000078C20000}"/>
    <cellStyle name="Total 2 4 2 3 2 7 4" xfId="49788" xr:uid="{00000000-0005-0000-0000-000079C20000}"/>
    <cellStyle name="Total 2 4 2 3 2 7 5" xfId="49789" xr:uid="{00000000-0005-0000-0000-00007AC20000}"/>
    <cellStyle name="Total 2 4 2 3 2 8" xfId="49790" xr:uid="{00000000-0005-0000-0000-00007BC20000}"/>
    <cellStyle name="Total 2 4 2 3 2 8 2" xfId="49791" xr:uid="{00000000-0005-0000-0000-00007CC20000}"/>
    <cellStyle name="Total 2 4 2 3 2 8 3" xfId="49792" xr:uid="{00000000-0005-0000-0000-00007DC20000}"/>
    <cellStyle name="Total 2 4 2 3 2 8 4" xfId="49793" xr:uid="{00000000-0005-0000-0000-00007EC20000}"/>
    <cellStyle name="Total 2 4 2 3 2 8 5" xfId="49794" xr:uid="{00000000-0005-0000-0000-00007FC20000}"/>
    <cellStyle name="Total 2 4 2 3 2 9" xfId="49795" xr:uid="{00000000-0005-0000-0000-000080C20000}"/>
    <cellStyle name="Total 2 4 2 3 2 9 2" xfId="49796" xr:uid="{00000000-0005-0000-0000-000081C20000}"/>
    <cellStyle name="Total 2 4 2 3 2 9 3" xfId="49797" xr:uid="{00000000-0005-0000-0000-000082C20000}"/>
    <cellStyle name="Total 2 4 2 3 2 9 4" xfId="49798" xr:uid="{00000000-0005-0000-0000-000083C20000}"/>
    <cellStyle name="Total 2 4 2 3 2 9 5" xfId="49799" xr:uid="{00000000-0005-0000-0000-000084C20000}"/>
    <cellStyle name="Total 2 4 2 3 3" xfId="49800" xr:uid="{00000000-0005-0000-0000-000085C20000}"/>
    <cellStyle name="Total 2 4 2 3 3 10" xfId="49801" xr:uid="{00000000-0005-0000-0000-000086C20000}"/>
    <cellStyle name="Total 2 4 2 3 3 2" xfId="49802" xr:uid="{00000000-0005-0000-0000-000087C20000}"/>
    <cellStyle name="Total 2 4 2 3 3 2 2" xfId="49803" xr:uid="{00000000-0005-0000-0000-000088C20000}"/>
    <cellStyle name="Total 2 4 2 3 3 2 2 2" xfId="49804" xr:uid="{00000000-0005-0000-0000-000089C20000}"/>
    <cellStyle name="Total 2 4 2 3 3 2 2 3" xfId="49805" xr:uid="{00000000-0005-0000-0000-00008AC20000}"/>
    <cellStyle name="Total 2 4 2 3 3 2 2 4" xfId="49806" xr:uid="{00000000-0005-0000-0000-00008BC20000}"/>
    <cellStyle name="Total 2 4 2 3 3 2 2 5" xfId="49807" xr:uid="{00000000-0005-0000-0000-00008CC20000}"/>
    <cellStyle name="Total 2 4 2 3 3 2 2 6" xfId="49808" xr:uid="{00000000-0005-0000-0000-00008DC20000}"/>
    <cellStyle name="Total 2 4 2 3 3 2 2 7" xfId="49809" xr:uid="{00000000-0005-0000-0000-00008EC20000}"/>
    <cellStyle name="Total 2 4 2 3 3 2 3" xfId="49810" xr:uid="{00000000-0005-0000-0000-00008FC20000}"/>
    <cellStyle name="Total 2 4 2 3 3 2 4" xfId="49811" xr:uid="{00000000-0005-0000-0000-000090C20000}"/>
    <cellStyle name="Total 2 4 2 3 3 3" xfId="49812" xr:uid="{00000000-0005-0000-0000-000091C20000}"/>
    <cellStyle name="Total 2 4 2 3 3 3 2" xfId="49813" xr:uid="{00000000-0005-0000-0000-000092C20000}"/>
    <cellStyle name="Total 2 4 2 3 3 3 2 2" xfId="49814" xr:uid="{00000000-0005-0000-0000-000093C20000}"/>
    <cellStyle name="Total 2 4 2 3 3 3 2 3" xfId="49815" xr:uid="{00000000-0005-0000-0000-000094C20000}"/>
    <cellStyle name="Total 2 4 2 3 3 3 2 4" xfId="49816" xr:uid="{00000000-0005-0000-0000-000095C20000}"/>
    <cellStyle name="Total 2 4 2 3 3 3 2 5" xfId="49817" xr:uid="{00000000-0005-0000-0000-000096C20000}"/>
    <cellStyle name="Total 2 4 2 3 3 3 2 6" xfId="49818" xr:uid="{00000000-0005-0000-0000-000097C20000}"/>
    <cellStyle name="Total 2 4 2 3 3 3 2 7" xfId="49819" xr:uid="{00000000-0005-0000-0000-000098C20000}"/>
    <cellStyle name="Total 2 4 2 3 3 3 3" xfId="49820" xr:uid="{00000000-0005-0000-0000-000099C20000}"/>
    <cellStyle name="Total 2 4 2 3 3 3 4" xfId="49821" xr:uid="{00000000-0005-0000-0000-00009AC20000}"/>
    <cellStyle name="Total 2 4 2 3 3 4" xfId="49822" xr:uid="{00000000-0005-0000-0000-00009BC20000}"/>
    <cellStyle name="Total 2 4 2 3 3 4 2" xfId="49823" xr:uid="{00000000-0005-0000-0000-00009CC20000}"/>
    <cellStyle name="Total 2 4 2 3 3 4 2 2" xfId="49824" xr:uid="{00000000-0005-0000-0000-00009DC20000}"/>
    <cellStyle name="Total 2 4 2 3 3 4 2 3" xfId="49825" xr:uid="{00000000-0005-0000-0000-00009EC20000}"/>
    <cellStyle name="Total 2 4 2 3 3 4 2 4" xfId="49826" xr:uid="{00000000-0005-0000-0000-00009FC20000}"/>
    <cellStyle name="Total 2 4 2 3 3 4 2 5" xfId="49827" xr:uid="{00000000-0005-0000-0000-0000A0C20000}"/>
    <cellStyle name="Total 2 4 2 3 3 4 2 6" xfId="49828" xr:uid="{00000000-0005-0000-0000-0000A1C20000}"/>
    <cellStyle name="Total 2 4 2 3 3 4 2 7" xfId="49829" xr:uid="{00000000-0005-0000-0000-0000A2C20000}"/>
    <cellStyle name="Total 2 4 2 3 3 4 3" xfId="49830" xr:uid="{00000000-0005-0000-0000-0000A3C20000}"/>
    <cellStyle name="Total 2 4 2 3 3 4 4" xfId="49831" xr:uid="{00000000-0005-0000-0000-0000A4C20000}"/>
    <cellStyle name="Total 2 4 2 3 3 5" xfId="49832" xr:uid="{00000000-0005-0000-0000-0000A5C20000}"/>
    <cellStyle name="Total 2 4 2 3 3 5 2" xfId="49833" xr:uid="{00000000-0005-0000-0000-0000A6C20000}"/>
    <cellStyle name="Total 2 4 2 3 3 5 3" xfId="49834" xr:uid="{00000000-0005-0000-0000-0000A7C20000}"/>
    <cellStyle name="Total 2 4 2 3 3 5 4" xfId="49835" xr:uid="{00000000-0005-0000-0000-0000A8C20000}"/>
    <cellStyle name="Total 2 4 2 3 3 5 5" xfId="49836" xr:uid="{00000000-0005-0000-0000-0000A9C20000}"/>
    <cellStyle name="Total 2 4 2 3 3 5 6" xfId="49837" xr:uid="{00000000-0005-0000-0000-0000AAC20000}"/>
    <cellStyle name="Total 2 4 2 3 3 5 7" xfId="49838" xr:uid="{00000000-0005-0000-0000-0000ABC20000}"/>
    <cellStyle name="Total 2 4 2 3 3 5 8" xfId="49839" xr:uid="{00000000-0005-0000-0000-0000ACC20000}"/>
    <cellStyle name="Total 2 4 2 3 3 6" xfId="49840" xr:uid="{00000000-0005-0000-0000-0000ADC20000}"/>
    <cellStyle name="Total 2 4 2 3 3 6 2" xfId="49841" xr:uid="{00000000-0005-0000-0000-0000AEC20000}"/>
    <cellStyle name="Total 2 4 2 3 3 6 3" xfId="49842" xr:uid="{00000000-0005-0000-0000-0000AFC20000}"/>
    <cellStyle name="Total 2 4 2 3 3 6 4" xfId="49843" xr:uid="{00000000-0005-0000-0000-0000B0C20000}"/>
    <cellStyle name="Total 2 4 2 3 3 6 5" xfId="49844" xr:uid="{00000000-0005-0000-0000-0000B1C20000}"/>
    <cellStyle name="Total 2 4 2 3 3 6 6" xfId="49845" xr:uid="{00000000-0005-0000-0000-0000B2C20000}"/>
    <cellStyle name="Total 2 4 2 3 3 6 7" xfId="49846" xr:uid="{00000000-0005-0000-0000-0000B3C20000}"/>
    <cellStyle name="Total 2 4 2 3 3 7" xfId="49847" xr:uid="{00000000-0005-0000-0000-0000B4C20000}"/>
    <cellStyle name="Total 2 4 2 3 3 8" xfId="49848" xr:uid="{00000000-0005-0000-0000-0000B5C20000}"/>
    <cellStyle name="Total 2 4 2 3 3 9" xfId="49849" xr:uid="{00000000-0005-0000-0000-0000B6C20000}"/>
    <cellStyle name="Total 2 4 2 3 4" xfId="49850" xr:uid="{00000000-0005-0000-0000-0000B7C20000}"/>
    <cellStyle name="Total 2 4 2 3 4 2" xfId="49851" xr:uid="{00000000-0005-0000-0000-0000B8C20000}"/>
    <cellStyle name="Total 2 4 2 3 4 2 2" xfId="49852" xr:uid="{00000000-0005-0000-0000-0000B9C20000}"/>
    <cellStyle name="Total 2 4 2 3 4 2 3" xfId="49853" xr:uid="{00000000-0005-0000-0000-0000BAC20000}"/>
    <cellStyle name="Total 2 4 2 3 4 2 4" xfId="49854" xr:uid="{00000000-0005-0000-0000-0000BBC20000}"/>
    <cellStyle name="Total 2 4 2 3 4 2 5" xfId="49855" xr:uid="{00000000-0005-0000-0000-0000BCC20000}"/>
    <cellStyle name="Total 2 4 2 3 4 2 6" xfId="49856" xr:uid="{00000000-0005-0000-0000-0000BDC20000}"/>
    <cellStyle name="Total 2 4 2 3 4 2 7" xfId="49857" xr:uid="{00000000-0005-0000-0000-0000BEC20000}"/>
    <cellStyle name="Total 2 4 2 3 4 3" xfId="49858" xr:uid="{00000000-0005-0000-0000-0000BFC20000}"/>
    <cellStyle name="Total 2 4 2 3 4 4" xfId="49859" xr:uid="{00000000-0005-0000-0000-0000C0C20000}"/>
    <cellStyle name="Total 2 4 2 3 4 5" xfId="49860" xr:uid="{00000000-0005-0000-0000-0000C1C20000}"/>
    <cellStyle name="Total 2 4 2 3 5" xfId="49861" xr:uid="{00000000-0005-0000-0000-0000C2C20000}"/>
    <cellStyle name="Total 2 4 2 3 5 2" xfId="49862" xr:uid="{00000000-0005-0000-0000-0000C3C20000}"/>
    <cellStyle name="Total 2 4 2 3 5 2 2" xfId="49863" xr:uid="{00000000-0005-0000-0000-0000C4C20000}"/>
    <cellStyle name="Total 2 4 2 3 5 2 3" xfId="49864" xr:uid="{00000000-0005-0000-0000-0000C5C20000}"/>
    <cellStyle name="Total 2 4 2 3 5 2 4" xfId="49865" xr:uid="{00000000-0005-0000-0000-0000C6C20000}"/>
    <cellStyle name="Total 2 4 2 3 5 2 5" xfId="49866" xr:uid="{00000000-0005-0000-0000-0000C7C20000}"/>
    <cellStyle name="Total 2 4 2 3 5 2 6" xfId="49867" xr:uid="{00000000-0005-0000-0000-0000C8C20000}"/>
    <cellStyle name="Total 2 4 2 3 5 2 7" xfId="49868" xr:uid="{00000000-0005-0000-0000-0000C9C20000}"/>
    <cellStyle name="Total 2 4 2 3 5 3" xfId="49869" xr:uid="{00000000-0005-0000-0000-0000CAC20000}"/>
    <cellStyle name="Total 2 4 2 3 5 4" xfId="49870" xr:uid="{00000000-0005-0000-0000-0000CBC20000}"/>
    <cellStyle name="Total 2 4 2 3 5 5" xfId="49871" xr:uid="{00000000-0005-0000-0000-0000CCC20000}"/>
    <cellStyle name="Total 2 4 2 3 6" xfId="49872" xr:uid="{00000000-0005-0000-0000-0000CDC20000}"/>
    <cellStyle name="Total 2 4 2 3 6 2" xfId="49873" xr:uid="{00000000-0005-0000-0000-0000CEC20000}"/>
    <cellStyle name="Total 2 4 2 3 6 2 2" xfId="49874" xr:uid="{00000000-0005-0000-0000-0000CFC20000}"/>
    <cellStyle name="Total 2 4 2 3 6 2 3" xfId="49875" xr:uid="{00000000-0005-0000-0000-0000D0C20000}"/>
    <cellStyle name="Total 2 4 2 3 6 2 4" xfId="49876" xr:uid="{00000000-0005-0000-0000-0000D1C20000}"/>
    <cellStyle name="Total 2 4 2 3 6 2 5" xfId="49877" xr:uid="{00000000-0005-0000-0000-0000D2C20000}"/>
    <cellStyle name="Total 2 4 2 3 6 2 6" xfId="49878" xr:uid="{00000000-0005-0000-0000-0000D3C20000}"/>
    <cellStyle name="Total 2 4 2 3 6 2 7" xfId="49879" xr:uid="{00000000-0005-0000-0000-0000D4C20000}"/>
    <cellStyle name="Total 2 4 2 3 6 3" xfId="49880" xr:uid="{00000000-0005-0000-0000-0000D5C20000}"/>
    <cellStyle name="Total 2 4 2 3 6 4" xfId="49881" xr:uid="{00000000-0005-0000-0000-0000D6C20000}"/>
    <cellStyle name="Total 2 4 2 3 6 5" xfId="49882" xr:uid="{00000000-0005-0000-0000-0000D7C20000}"/>
    <cellStyle name="Total 2 4 2 3 7" xfId="49883" xr:uid="{00000000-0005-0000-0000-0000D8C20000}"/>
    <cellStyle name="Total 2 4 2 3 7 2" xfId="49884" xr:uid="{00000000-0005-0000-0000-0000D9C20000}"/>
    <cellStyle name="Total 2 4 2 3 7 2 2" xfId="49885" xr:uid="{00000000-0005-0000-0000-0000DAC20000}"/>
    <cellStyle name="Total 2 4 2 3 7 2 3" xfId="49886" xr:uid="{00000000-0005-0000-0000-0000DBC20000}"/>
    <cellStyle name="Total 2 4 2 3 7 2 4" xfId="49887" xr:uid="{00000000-0005-0000-0000-0000DCC20000}"/>
    <cellStyle name="Total 2 4 2 3 7 2 5" xfId="49888" xr:uid="{00000000-0005-0000-0000-0000DDC20000}"/>
    <cellStyle name="Total 2 4 2 3 7 2 6" xfId="49889" xr:uid="{00000000-0005-0000-0000-0000DEC20000}"/>
    <cellStyle name="Total 2 4 2 3 7 2 7" xfId="49890" xr:uid="{00000000-0005-0000-0000-0000DFC20000}"/>
    <cellStyle name="Total 2 4 2 3 7 3" xfId="49891" xr:uid="{00000000-0005-0000-0000-0000E0C20000}"/>
    <cellStyle name="Total 2 4 2 3 7 4" xfId="49892" xr:uid="{00000000-0005-0000-0000-0000E1C20000}"/>
    <cellStyle name="Total 2 4 2 3 7 5" xfId="49893" xr:uid="{00000000-0005-0000-0000-0000E2C20000}"/>
    <cellStyle name="Total 2 4 2 3 8" xfId="49894" xr:uid="{00000000-0005-0000-0000-0000E3C20000}"/>
    <cellStyle name="Total 2 4 2 3 8 2" xfId="49895" xr:uid="{00000000-0005-0000-0000-0000E4C20000}"/>
    <cellStyle name="Total 2 4 2 3 8 3" xfId="49896" xr:uid="{00000000-0005-0000-0000-0000E5C20000}"/>
    <cellStyle name="Total 2 4 2 3 8 4" xfId="49897" xr:uid="{00000000-0005-0000-0000-0000E6C20000}"/>
    <cellStyle name="Total 2 4 2 3 8 5" xfId="49898" xr:uid="{00000000-0005-0000-0000-0000E7C20000}"/>
    <cellStyle name="Total 2 4 2 3 8 6" xfId="49899" xr:uid="{00000000-0005-0000-0000-0000E8C20000}"/>
    <cellStyle name="Total 2 4 2 3 8 7" xfId="49900" xr:uid="{00000000-0005-0000-0000-0000E9C20000}"/>
    <cellStyle name="Total 2 4 2 3 8 8" xfId="49901" xr:uid="{00000000-0005-0000-0000-0000EAC20000}"/>
    <cellStyle name="Total 2 4 2 3 9" xfId="49902" xr:uid="{00000000-0005-0000-0000-0000EBC20000}"/>
    <cellStyle name="Total 2 4 2 3 9 2" xfId="49903" xr:uid="{00000000-0005-0000-0000-0000ECC20000}"/>
    <cellStyle name="Total 2 4 2 3 9 3" xfId="49904" xr:uid="{00000000-0005-0000-0000-0000EDC20000}"/>
    <cellStyle name="Total 2 4 2 3 9 4" xfId="49905" xr:uid="{00000000-0005-0000-0000-0000EEC20000}"/>
    <cellStyle name="Total 2 4 2 3 9 5" xfId="49906" xr:uid="{00000000-0005-0000-0000-0000EFC20000}"/>
    <cellStyle name="Total 2 4 2 3 9 6" xfId="49907" xr:uid="{00000000-0005-0000-0000-0000F0C20000}"/>
    <cellStyle name="Total 2 4 2 3 9 7" xfId="49908" xr:uid="{00000000-0005-0000-0000-0000F1C20000}"/>
    <cellStyle name="Total 2 4 2 4" xfId="49909" xr:uid="{00000000-0005-0000-0000-0000F2C20000}"/>
    <cellStyle name="Total 2 4 2 4 10" xfId="49910" xr:uid="{00000000-0005-0000-0000-0000F3C20000}"/>
    <cellStyle name="Total 2 4 2 4 10 2" xfId="49911" xr:uid="{00000000-0005-0000-0000-0000F4C20000}"/>
    <cellStyle name="Total 2 4 2 4 10 3" xfId="49912" xr:uid="{00000000-0005-0000-0000-0000F5C20000}"/>
    <cellStyle name="Total 2 4 2 4 10 4" xfId="49913" xr:uid="{00000000-0005-0000-0000-0000F6C20000}"/>
    <cellStyle name="Total 2 4 2 4 10 5" xfId="49914" xr:uid="{00000000-0005-0000-0000-0000F7C20000}"/>
    <cellStyle name="Total 2 4 2 4 11" xfId="49915" xr:uid="{00000000-0005-0000-0000-0000F8C20000}"/>
    <cellStyle name="Total 2 4 2 4 11 2" xfId="49916" xr:uid="{00000000-0005-0000-0000-0000F9C20000}"/>
    <cellStyle name="Total 2 4 2 4 11 3" xfId="49917" xr:uid="{00000000-0005-0000-0000-0000FAC20000}"/>
    <cellStyle name="Total 2 4 2 4 11 4" xfId="49918" xr:uid="{00000000-0005-0000-0000-0000FBC20000}"/>
    <cellStyle name="Total 2 4 2 4 11 5" xfId="49919" xr:uid="{00000000-0005-0000-0000-0000FCC20000}"/>
    <cellStyle name="Total 2 4 2 4 12" xfId="49920" xr:uid="{00000000-0005-0000-0000-0000FDC20000}"/>
    <cellStyle name="Total 2 4 2 4 12 2" xfId="49921" xr:uid="{00000000-0005-0000-0000-0000FEC20000}"/>
    <cellStyle name="Total 2 4 2 4 12 3" xfId="49922" xr:uid="{00000000-0005-0000-0000-0000FFC20000}"/>
    <cellStyle name="Total 2 4 2 4 12 4" xfId="49923" xr:uid="{00000000-0005-0000-0000-000000C30000}"/>
    <cellStyle name="Total 2 4 2 4 12 5" xfId="49924" xr:uid="{00000000-0005-0000-0000-000001C30000}"/>
    <cellStyle name="Total 2 4 2 4 13" xfId="49925" xr:uid="{00000000-0005-0000-0000-000002C30000}"/>
    <cellStyle name="Total 2 4 2 4 13 2" xfId="49926" xr:uid="{00000000-0005-0000-0000-000003C30000}"/>
    <cellStyle name="Total 2 4 2 4 13 3" xfId="49927" xr:uid="{00000000-0005-0000-0000-000004C30000}"/>
    <cellStyle name="Total 2 4 2 4 13 4" xfId="49928" xr:uid="{00000000-0005-0000-0000-000005C30000}"/>
    <cellStyle name="Total 2 4 2 4 13 5" xfId="49929" xr:uid="{00000000-0005-0000-0000-000006C30000}"/>
    <cellStyle name="Total 2 4 2 4 14" xfId="49930" xr:uid="{00000000-0005-0000-0000-000007C30000}"/>
    <cellStyle name="Total 2 4 2 4 14 2" xfId="49931" xr:uid="{00000000-0005-0000-0000-000008C30000}"/>
    <cellStyle name="Total 2 4 2 4 14 3" xfId="49932" xr:uid="{00000000-0005-0000-0000-000009C30000}"/>
    <cellStyle name="Total 2 4 2 4 14 4" xfId="49933" xr:uid="{00000000-0005-0000-0000-00000AC30000}"/>
    <cellStyle name="Total 2 4 2 4 14 5" xfId="49934" xr:uid="{00000000-0005-0000-0000-00000BC30000}"/>
    <cellStyle name="Total 2 4 2 4 15" xfId="49935" xr:uid="{00000000-0005-0000-0000-00000CC30000}"/>
    <cellStyle name="Total 2 4 2 4 15 2" xfId="49936" xr:uid="{00000000-0005-0000-0000-00000DC30000}"/>
    <cellStyle name="Total 2 4 2 4 15 3" xfId="49937" xr:uid="{00000000-0005-0000-0000-00000EC30000}"/>
    <cellStyle name="Total 2 4 2 4 15 4" xfId="49938" xr:uid="{00000000-0005-0000-0000-00000FC30000}"/>
    <cellStyle name="Total 2 4 2 4 15 5" xfId="49939" xr:uid="{00000000-0005-0000-0000-000010C30000}"/>
    <cellStyle name="Total 2 4 2 4 16" xfId="49940" xr:uid="{00000000-0005-0000-0000-000011C30000}"/>
    <cellStyle name="Total 2 4 2 4 16 2" xfId="49941" xr:uid="{00000000-0005-0000-0000-000012C30000}"/>
    <cellStyle name="Total 2 4 2 4 16 3" xfId="49942" xr:uid="{00000000-0005-0000-0000-000013C30000}"/>
    <cellStyle name="Total 2 4 2 4 16 4" xfId="49943" xr:uid="{00000000-0005-0000-0000-000014C30000}"/>
    <cellStyle name="Total 2 4 2 4 16 5" xfId="49944" xr:uid="{00000000-0005-0000-0000-000015C30000}"/>
    <cellStyle name="Total 2 4 2 4 17" xfId="49945" xr:uid="{00000000-0005-0000-0000-000016C30000}"/>
    <cellStyle name="Total 2 4 2 4 17 2" xfId="49946" xr:uid="{00000000-0005-0000-0000-000017C30000}"/>
    <cellStyle name="Total 2 4 2 4 17 3" xfId="49947" xr:uid="{00000000-0005-0000-0000-000018C30000}"/>
    <cellStyle name="Total 2 4 2 4 17 4" xfId="49948" xr:uid="{00000000-0005-0000-0000-000019C30000}"/>
    <cellStyle name="Total 2 4 2 4 17 5" xfId="49949" xr:uid="{00000000-0005-0000-0000-00001AC30000}"/>
    <cellStyle name="Total 2 4 2 4 18" xfId="49950" xr:uid="{00000000-0005-0000-0000-00001BC30000}"/>
    <cellStyle name="Total 2 4 2 4 18 2" xfId="49951" xr:uid="{00000000-0005-0000-0000-00001CC30000}"/>
    <cellStyle name="Total 2 4 2 4 18 3" xfId="49952" xr:uid="{00000000-0005-0000-0000-00001DC30000}"/>
    <cellStyle name="Total 2 4 2 4 18 4" xfId="49953" xr:uid="{00000000-0005-0000-0000-00001EC30000}"/>
    <cellStyle name="Total 2 4 2 4 18 5" xfId="49954" xr:uid="{00000000-0005-0000-0000-00001FC30000}"/>
    <cellStyle name="Total 2 4 2 4 19" xfId="49955" xr:uid="{00000000-0005-0000-0000-000020C30000}"/>
    <cellStyle name="Total 2 4 2 4 2" xfId="49956" xr:uid="{00000000-0005-0000-0000-000021C30000}"/>
    <cellStyle name="Total 2 4 2 4 2 2" xfId="49957" xr:uid="{00000000-0005-0000-0000-000022C30000}"/>
    <cellStyle name="Total 2 4 2 4 2 2 2" xfId="49958" xr:uid="{00000000-0005-0000-0000-000023C30000}"/>
    <cellStyle name="Total 2 4 2 4 2 2 3" xfId="49959" xr:uid="{00000000-0005-0000-0000-000024C30000}"/>
    <cellStyle name="Total 2 4 2 4 2 2 4" xfId="49960" xr:uid="{00000000-0005-0000-0000-000025C30000}"/>
    <cellStyle name="Total 2 4 2 4 2 2 5" xfId="49961" xr:uid="{00000000-0005-0000-0000-000026C30000}"/>
    <cellStyle name="Total 2 4 2 4 2 2 6" xfId="49962" xr:uid="{00000000-0005-0000-0000-000027C30000}"/>
    <cellStyle name="Total 2 4 2 4 2 2 7" xfId="49963" xr:uid="{00000000-0005-0000-0000-000028C30000}"/>
    <cellStyle name="Total 2 4 2 4 2 3" xfId="49964" xr:uid="{00000000-0005-0000-0000-000029C30000}"/>
    <cellStyle name="Total 2 4 2 4 2 4" xfId="49965" xr:uid="{00000000-0005-0000-0000-00002AC30000}"/>
    <cellStyle name="Total 2 4 2 4 2 5" xfId="49966" xr:uid="{00000000-0005-0000-0000-00002BC30000}"/>
    <cellStyle name="Total 2 4 2 4 3" xfId="49967" xr:uid="{00000000-0005-0000-0000-00002CC30000}"/>
    <cellStyle name="Total 2 4 2 4 3 2" xfId="49968" xr:uid="{00000000-0005-0000-0000-00002DC30000}"/>
    <cellStyle name="Total 2 4 2 4 3 2 2" xfId="49969" xr:uid="{00000000-0005-0000-0000-00002EC30000}"/>
    <cellStyle name="Total 2 4 2 4 3 2 3" xfId="49970" xr:uid="{00000000-0005-0000-0000-00002FC30000}"/>
    <cellStyle name="Total 2 4 2 4 3 2 4" xfId="49971" xr:uid="{00000000-0005-0000-0000-000030C30000}"/>
    <cellStyle name="Total 2 4 2 4 3 2 5" xfId="49972" xr:uid="{00000000-0005-0000-0000-000031C30000}"/>
    <cellStyle name="Total 2 4 2 4 3 2 6" xfId="49973" xr:uid="{00000000-0005-0000-0000-000032C30000}"/>
    <cellStyle name="Total 2 4 2 4 3 2 7" xfId="49974" xr:uid="{00000000-0005-0000-0000-000033C30000}"/>
    <cellStyle name="Total 2 4 2 4 3 3" xfId="49975" xr:uid="{00000000-0005-0000-0000-000034C30000}"/>
    <cellStyle name="Total 2 4 2 4 3 4" xfId="49976" xr:uid="{00000000-0005-0000-0000-000035C30000}"/>
    <cellStyle name="Total 2 4 2 4 3 5" xfId="49977" xr:uid="{00000000-0005-0000-0000-000036C30000}"/>
    <cellStyle name="Total 2 4 2 4 4" xfId="49978" xr:uid="{00000000-0005-0000-0000-000037C30000}"/>
    <cellStyle name="Total 2 4 2 4 4 2" xfId="49979" xr:uid="{00000000-0005-0000-0000-000038C30000}"/>
    <cellStyle name="Total 2 4 2 4 4 2 2" xfId="49980" xr:uid="{00000000-0005-0000-0000-000039C30000}"/>
    <cellStyle name="Total 2 4 2 4 4 2 3" xfId="49981" xr:uid="{00000000-0005-0000-0000-00003AC30000}"/>
    <cellStyle name="Total 2 4 2 4 4 2 4" xfId="49982" xr:uid="{00000000-0005-0000-0000-00003BC30000}"/>
    <cellStyle name="Total 2 4 2 4 4 2 5" xfId="49983" xr:uid="{00000000-0005-0000-0000-00003CC30000}"/>
    <cellStyle name="Total 2 4 2 4 4 2 6" xfId="49984" xr:uid="{00000000-0005-0000-0000-00003DC30000}"/>
    <cellStyle name="Total 2 4 2 4 4 2 7" xfId="49985" xr:uid="{00000000-0005-0000-0000-00003EC30000}"/>
    <cellStyle name="Total 2 4 2 4 4 3" xfId="49986" xr:uid="{00000000-0005-0000-0000-00003FC30000}"/>
    <cellStyle name="Total 2 4 2 4 4 4" xfId="49987" xr:uid="{00000000-0005-0000-0000-000040C30000}"/>
    <cellStyle name="Total 2 4 2 4 4 5" xfId="49988" xr:uid="{00000000-0005-0000-0000-000041C30000}"/>
    <cellStyle name="Total 2 4 2 4 5" xfId="49989" xr:uid="{00000000-0005-0000-0000-000042C30000}"/>
    <cellStyle name="Total 2 4 2 4 5 2" xfId="49990" xr:uid="{00000000-0005-0000-0000-000043C30000}"/>
    <cellStyle name="Total 2 4 2 4 5 3" xfId="49991" xr:uid="{00000000-0005-0000-0000-000044C30000}"/>
    <cellStyle name="Total 2 4 2 4 5 4" xfId="49992" xr:uid="{00000000-0005-0000-0000-000045C30000}"/>
    <cellStyle name="Total 2 4 2 4 5 5" xfId="49993" xr:uid="{00000000-0005-0000-0000-000046C30000}"/>
    <cellStyle name="Total 2 4 2 4 5 6" xfId="49994" xr:uid="{00000000-0005-0000-0000-000047C30000}"/>
    <cellStyle name="Total 2 4 2 4 5 7" xfId="49995" xr:uid="{00000000-0005-0000-0000-000048C30000}"/>
    <cellStyle name="Total 2 4 2 4 5 8" xfId="49996" xr:uid="{00000000-0005-0000-0000-000049C30000}"/>
    <cellStyle name="Total 2 4 2 4 6" xfId="49997" xr:uid="{00000000-0005-0000-0000-00004AC30000}"/>
    <cellStyle name="Total 2 4 2 4 6 2" xfId="49998" xr:uid="{00000000-0005-0000-0000-00004BC30000}"/>
    <cellStyle name="Total 2 4 2 4 6 3" xfId="49999" xr:uid="{00000000-0005-0000-0000-00004CC30000}"/>
    <cellStyle name="Total 2 4 2 4 6 4" xfId="50000" xr:uid="{00000000-0005-0000-0000-00004DC30000}"/>
    <cellStyle name="Total 2 4 2 4 6 5" xfId="50001" xr:uid="{00000000-0005-0000-0000-00004EC30000}"/>
    <cellStyle name="Total 2 4 2 4 6 6" xfId="50002" xr:uid="{00000000-0005-0000-0000-00004FC30000}"/>
    <cellStyle name="Total 2 4 2 4 6 7" xfId="50003" xr:uid="{00000000-0005-0000-0000-000050C30000}"/>
    <cellStyle name="Total 2 4 2 4 7" xfId="50004" xr:uid="{00000000-0005-0000-0000-000051C30000}"/>
    <cellStyle name="Total 2 4 2 4 7 2" xfId="50005" xr:uid="{00000000-0005-0000-0000-000052C30000}"/>
    <cellStyle name="Total 2 4 2 4 7 3" xfId="50006" xr:uid="{00000000-0005-0000-0000-000053C30000}"/>
    <cellStyle name="Total 2 4 2 4 7 4" xfId="50007" xr:uid="{00000000-0005-0000-0000-000054C30000}"/>
    <cellStyle name="Total 2 4 2 4 7 5" xfId="50008" xr:uid="{00000000-0005-0000-0000-000055C30000}"/>
    <cellStyle name="Total 2 4 2 4 8" xfId="50009" xr:uid="{00000000-0005-0000-0000-000056C30000}"/>
    <cellStyle name="Total 2 4 2 4 8 2" xfId="50010" xr:uid="{00000000-0005-0000-0000-000057C30000}"/>
    <cellStyle name="Total 2 4 2 4 8 3" xfId="50011" xr:uid="{00000000-0005-0000-0000-000058C30000}"/>
    <cellStyle name="Total 2 4 2 4 8 4" xfId="50012" xr:uid="{00000000-0005-0000-0000-000059C30000}"/>
    <cellStyle name="Total 2 4 2 4 8 5" xfId="50013" xr:uid="{00000000-0005-0000-0000-00005AC30000}"/>
    <cellStyle name="Total 2 4 2 4 9" xfId="50014" xr:uid="{00000000-0005-0000-0000-00005BC30000}"/>
    <cellStyle name="Total 2 4 2 4 9 2" xfId="50015" xr:uid="{00000000-0005-0000-0000-00005CC30000}"/>
    <cellStyle name="Total 2 4 2 4 9 3" xfId="50016" xr:uid="{00000000-0005-0000-0000-00005DC30000}"/>
    <cellStyle name="Total 2 4 2 4 9 4" xfId="50017" xr:uid="{00000000-0005-0000-0000-00005EC30000}"/>
    <cellStyle name="Total 2 4 2 4 9 5" xfId="50018" xr:uid="{00000000-0005-0000-0000-00005FC30000}"/>
    <cellStyle name="Total 2 4 2 5" xfId="50019" xr:uid="{00000000-0005-0000-0000-000060C30000}"/>
    <cellStyle name="Total 2 4 2 5 10" xfId="50020" xr:uid="{00000000-0005-0000-0000-000061C30000}"/>
    <cellStyle name="Total 2 4 2 5 2" xfId="50021" xr:uid="{00000000-0005-0000-0000-000062C30000}"/>
    <cellStyle name="Total 2 4 2 5 2 2" xfId="50022" xr:uid="{00000000-0005-0000-0000-000063C30000}"/>
    <cellStyle name="Total 2 4 2 5 2 2 2" xfId="50023" xr:uid="{00000000-0005-0000-0000-000064C30000}"/>
    <cellStyle name="Total 2 4 2 5 2 2 3" xfId="50024" xr:uid="{00000000-0005-0000-0000-000065C30000}"/>
    <cellStyle name="Total 2 4 2 5 2 2 4" xfId="50025" xr:uid="{00000000-0005-0000-0000-000066C30000}"/>
    <cellStyle name="Total 2 4 2 5 2 2 5" xfId="50026" xr:uid="{00000000-0005-0000-0000-000067C30000}"/>
    <cellStyle name="Total 2 4 2 5 2 2 6" xfId="50027" xr:uid="{00000000-0005-0000-0000-000068C30000}"/>
    <cellStyle name="Total 2 4 2 5 2 2 7" xfId="50028" xr:uid="{00000000-0005-0000-0000-000069C30000}"/>
    <cellStyle name="Total 2 4 2 5 2 3" xfId="50029" xr:uid="{00000000-0005-0000-0000-00006AC30000}"/>
    <cellStyle name="Total 2 4 2 5 2 4" xfId="50030" xr:uid="{00000000-0005-0000-0000-00006BC30000}"/>
    <cellStyle name="Total 2 4 2 5 3" xfId="50031" xr:uid="{00000000-0005-0000-0000-00006CC30000}"/>
    <cellStyle name="Total 2 4 2 5 3 2" xfId="50032" xr:uid="{00000000-0005-0000-0000-00006DC30000}"/>
    <cellStyle name="Total 2 4 2 5 3 2 2" xfId="50033" xr:uid="{00000000-0005-0000-0000-00006EC30000}"/>
    <cellStyle name="Total 2 4 2 5 3 2 3" xfId="50034" xr:uid="{00000000-0005-0000-0000-00006FC30000}"/>
    <cellStyle name="Total 2 4 2 5 3 2 4" xfId="50035" xr:uid="{00000000-0005-0000-0000-000070C30000}"/>
    <cellStyle name="Total 2 4 2 5 3 2 5" xfId="50036" xr:uid="{00000000-0005-0000-0000-000071C30000}"/>
    <cellStyle name="Total 2 4 2 5 3 2 6" xfId="50037" xr:uid="{00000000-0005-0000-0000-000072C30000}"/>
    <cellStyle name="Total 2 4 2 5 3 2 7" xfId="50038" xr:uid="{00000000-0005-0000-0000-000073C30000}"/>
    <cellStyle name="Total 2 4 2 5 3 3" xfId="50039" xr:uid="{00000000-0005-0000-0000-000074C30000}"/>
    <cellStyle name="Total 2 4 2 5 3 4" xfId="50040" xr:uid="{00000000-0005-0000-0000-000075C30000}"/>
    <cellStyle name="Total 2 4 2 5 4" xfId="50041" xr:uid="{00000000-0005-0000-0000-000076C30000}"/>
    <cellStyle name="Total 2 4 2 5 4 2" xfId="50042" xr:uid="{00000000-0005-0000-0000-000077C30000}"/>
    <cellStyle name="Total 2 4 2 5 4 2 2" xfId="50043" xr:uid="{00000000-0005-0000-0000-000078C30000}"/>
    <cellStyle name="Total 2 4 2 5 4 2 3" xfId="50044" xr:uid="{00000000-0005-0000-0000-000079C30000}"/>
    <cellStyle name="Total 2 4 2 5 4 2 4" xfId="50045" xr:uid="{00000000-0005-0000-0000-00007AC30000}"/>
    <cellStyle name="Total 2 4 2 5 4 2 5" xfId="50046" xr:uid="{00000000-0005-0000-0000-00007BC30000}"/>
    <cellStyle name="Total 2 4 2 5 4 2 6" xfId="50047" xr:uid="{00000000-0005-0000-0000-00007CC30000}"/>
    <cellStyle name="Total 2 4 2 5 4 2 7" xfId="50048" xr:uid="{00000000-0005-0000-0000-00007DC30000}"/>
    <cellStyle name="Total 2 4 2 5 4 3" xfId="50049" xr:uid="{00000000-0005-0000-0000-00007EC30000}"/>
    <cellStyle name="Total 2 4 2 5 4 4" xfId="50050" xr:uid="{00000000-0005-0000-0000-00007FC30000}"/>
    <cellStyle name="Total 2 4 2 5 5" xfId="50051" xr:uid="{00000000-0005-0000-0000-000080C30000}"/>
    <cellStyle name="Total 2 4 2 5 5 2" xfId="50052" xr:uid="{00000000-0005-0000-0000-000081C30000}"/>
    <cellStyle name="Total 2 4 2 5 5 3" xfId="50053" xr:uid="{00000000-0005-0000-0000-000082C30000}"/>
    <cellStyle name="Total 2 4 2 5 5 4" xfId="50054" xr:uid="{00000000-0005-0000-0000-000083C30000}"/>
    <cellStyle name="Total 2 4 2 5 5 5" xfId="50055" xr:uid="{00000000-0005-0000-0000-000084C30000}"/>
    <cellStyle name="Total 2 4 2 5 5 6" xfId="50056" xr:uid="{00000000-0005-0000-0000-000085C30000}"/>
    <cellStyle name="Total 2 4 2 5 5 7" xfId="50057" xr:uid="{00000000-0005-0000-0000-000086C30000}"/>
    <cellStyle name="Total 2 4 2 5 5 8" xfId="50058" xr:uid="{00000000-0005-0000-0000-000087C30000}"/>
    <cellStyle name="Total 2 4 2 5 6" xfId="50059" xr:uid="{00000000-0005-0000-0000-000088C30000}"/>
    <cellStyle name="Total 2 4 2 5 6 2" xfId="50060" xr:uid="{00000000-0005-0000-0000-000089C30000}"/>
    <cellStyle name="Total 2 4 2 5 6 3" xfId="50061" xr:uid="{00000000-0005-0000-0000-00008AC30000}"/>
    <cellStyle name="Total 2 4 2 5 6 4" xfId="50062" xr:uid="{00000000-0005-0000-0000-00008BC30000}"/>
    <cellStyle name="Total 2 4 2 5 6 5" xfId="50063" xr:uid="{00000000-0005-0000-0000-00008CC30000}"/>
    <cellStyle name="Total 2 4 2 5 6 6" xfId="50064" xr:uid="{00000000-0005-0000-0000-00008DC30000}"/>
    <cellStyle name="Total 2 4 2 5 6 7" xfId="50065" xr:uid="{00000000-0005-0000-0000-00008EC30000}"/>
    <cellStyle name="Total 2 4 2 5 7" xfId="50066" xr:uid="{00000000-0005-0000-0000-00008FC30000}"/>
    <cellStyle name="Total 2 4 2 5 8" xfId="50067" xr:uid="{00000000-0005-0000-0000-000090C30000}"/>
    <cellStyle name="Total 2 4 2 5 9" xfId="50068" xr:uid="{00000000-0005-0000-0000-000091C30000}"/>
    <cellStyle name="Total 2 4 2 6" xfId="50069" xr:uid="{00000000-0005-0000-0000-000092C30000}"/>
    <cellStyle name="Total 2 4 2 6 2" xfId="50070" xr:uid="{00000000-0005-0000-0000-000093C30000}"/>
    <cellStyle name="Total 2 4 2 6 2 2" xfId="50071" xr:uid="{00000000-0005-0000-0000-000094C30000}"/>
    <cellStyle name="Total 2 4 2 6 2 3" xfId="50072" xr:uid="{00000000-0005-0000-0000-000095C30000}"/>
    <cellStyle name="Total 2 4 2 6 2 4" xfId="50073" xr:uid="{00000000-0005-0000-0000-000096C30000}"/>
    <cellStyle name="Total 2 4 2 6 2 5" xfId="50074" xr:uid="{00000000-0005-0000-0000-000097C30000}"/>
    <cellStyle name="Total 2 4 2 6 2 6" xfId="50075" xr:uid="{00000000-0005-0000-0000-000098C30000}"/>
    <cellStyle name="Total 2 4 2 6 2 7" xfId="50076" xr:uid="{00000000-0005-0000-0000-000099C30000}"/>
    <cellStyle name="Total 2 4 2 6 3" xfId="50077" xr:uid="{00000000-0005-0000-0000-00009AC30000}"/>
    <cellStyle name="Total 2 4 2 6 4" xfId="50078" xr:uid="{00000000-0005-0000-0000-00009BC30000}"/>
    <cellStyle name="Total 2 4 2 6 5" xfId="50079" xr:uid="{00000000-0005-0000-0000-00009CC30000}"/>
    <cellStyle name="Total 2 4 2 7" xfId="50080" xr:uid="{00000000-0005-0000-0000-00009DC30000}"/>
    <cellStyle name="Total 2 4 2 7 2" xfId="50081" xr:uid="{00000000-0005-0000-0000-00009EC30000}"/>
    <cellStyle name="Total 2 4 2 7 2 2" xfId="50082" xr:uid="{00000000-0005-0000-0000-00009FC30000}"/>
    <cellStyle name="Total 2 4 2 7 2 3" xfId="50083" xr:uid="{00000000-0005-0000-0000-0000A0C30000}"/>
    <cellStyle name="Total 2 4 2 7 2 4" xfId="50084" xr:uid="{00000000-0005-0000-0000-0000A1C30000}"/>
    <cellStyle name="Total 2 4 2 7 2 5" xfId="50085" xr:uid="{00000000-0005-0000-0000-0000A2C30000}"/>
    <cellStyle name="Total 2 4 2 7 2 6" xfId="50086" xr:uid="{00000000-0005-0000-0000-0000A3C30000}"/>
    <cellStyle name="Total 2 4 2 7 2 7" xfId="50087" xr:uid="{00000000-0005-0000-0000-0000A4C30000}"/>
    <cellStyle name="Total 2 4 2 7 3" xfId="50088" xr:uid="{00000000-0005-0000-0000-0000A5C30000}"/>
    <cellStyle name="Total 2 4 2 7 4" xfId="50089" xr:uid="{00000000-0005-0000-0000-0000A6C30000}"/>
    <cellStyle name="Total 2 4 2 7 5" xfId="50090" xr:uid="{00000000-0005-0000-0000-0000A7C30000}"/>
    <cellStyle name="Total 2 4 2 8" xfId="50091" xr:uid="{00000000-0005-0000-0000-0000A8C30000}"/>
    <cellStyle name="Total 2 4 2 8 2" xfId="50092" xr:uid="{00000000-0005-0000-0000-0000A9C30000}"/>
    <cellStyle name="Total 2 4 2 8 2 2" xfId="50093" xr:uid="{00000000-0005-0000-0000-0000AAC30000}"/>
    <cellStyle name="Total 2 4 2 8 2 3" xfId="50094" xr:uid="{00000000-0005-0000-0000-0000ABC30000}"/>
    <cellStyle name="Total 2 4 2 8 2 4" xfId="50095" xr:uid="{00000000-0005-0000-0000-0000ACC30000}"/>
    <cellStyle name="Total 2 4 2 8 2 5" xfId="50096" xr:uid="{00000000-0005-0000-0000-0000ADC30000}"/>
    <cellStyle name="Total 2 4 2 8 2 6" xfId="50097" xr:uid="{00000000-0005-0000-0000-0000AEC30000}"/>
    <cellStyle name="Total 2 4 2 8 2 7" xfId="50098" xr:uid="{00000000-0005-0000-0000-0000AFC30000}"/>
    <cellStyle name="Total 2 4 2 8 3" xfId="50099" xr:uid="{00000000-0005-0000-0000-0000B0C30000}"/>
    <cellStyle name="Total 2 4 2 8 4" xfId="50100" xr:uid="{00000000-0005-0000-0000-0000B1C30000}"/>
    <cellStyle name="Total 2 4 2 8 5" xfId="50101" xr:uid="{00000000-0005-0000-0000-0000B2C30000}"/>
    <cellStyle name="Total 2 4 2 9" xfId="50102" xr:uid="{00000000-0005-0000-0000-0000B3C30000}"/>
    <cellStyle name="Total 2 4 2 9 2" xfId="50103" xr:uid="{00000000-0005-0000-0000-0000B4C30000}"/>
    <cellStyle name="Total 2 4 2 9 2 2" xfId="50104" xr:uid="{00000000-0005-0000-0000-0000B5C30000}"/>
    <cellStyle name="Total 2 4 2 9 2 3" xfId="50105" xr:uid="{00000000-0005-0000-0000-0000B6C30000}"/>
    <cellStyle name="Total 2 4 2 9 2 4" xfId="50106" xr:uid="{00000000-0005-0000-0000-0000B7C30000}"/>
    <cellStyle name="Total 2 4 2 9 2 5" xfId="50107" xr:uid="{00000000-0005-0000-0000-0000B8C30000}"/>
    <cellStyle name="Total 2 4 2 9 2 6" xfId="50108" xr:uid="{00000000-0005-0000-0000-0000B9C30000}"/>
    <cellStyle name="Total 2 4 2 9 2 7" xfId="50109" xr:uid="{00000000-0005-0000-0000-0000BAC30000}"/>
    <cellStyle name="Total 2 4 2 9 3" xfId="50110" xr:uid="{00000000-0005-0000-0000-0000BBC30000}"/>
    <cellStyle name="Total 2 4 2 9 4" xfId="50111" xr:uid="{00000000-0005-0000-0000-0000BCC30000}"/>
    <cellStyle name="Total 2 4 2 9 5" xfId="50112" xr:uid="{00000000-0005-0000-0000-0000BDC30000}"/>
    <cellStyle name="Total 2 4 20" xfId="50113" xr:uid="{00000000-0005-0000-0000-0000BEC30000}"/>
    <cellStyle name="Total 2 4 3" xfId="50114" xr:uid="{00000000-0005-0000-0000-0000BFC30000}"/>
    <cellStyle name="Total 2 4 3 10" xfId="50115" xr:uid="{00000000-0005-0000-0000-0000C0C30000}"/>
    <cellStyle name="Total 2 4 3 10 2" xfId="50116" xr:uid="{00000000-0005-0000-0000-0000C1C30000}"/>
    <cellStyle name="Total 2 4 3 10 3" xfId="50117" xr:uid="{00000000-0005-0000-0000-0000C2C30000}"/>
    <cellStyle name="Total 2 4 3 10 4" xfId="50118" xr:uid="{00000000-0005-0000-0000-0000C3C30000}"/>
    <cellStyle name="Total 2 4 3 10 5" xfId="50119" xr:uid="{00000000-0005-0000-0000-0000C4C30000}"/>
    <cellStyle name="Total 2 4 3 10 6" xfId="50120" xr:uid="{00000000-0005-0000-0000-0000C5C30000}"/>
    <cellStyle name="Total 2 4 3 10 7" xfId="50121" xr:uid="{00000000-0005-0000-0000-0000C6C30000}"/>
    <cellStyle name="Total 2 4 3 10 8" xfId="50122" xr:uid="{00000000-0005-0000-0000-0000C7C30000}"/>
    <cellStyle name="Total 2 4 3 11" xfId="50123" xr:uid="{00000000-0005-0000-0000-0000C8C30000}"/>
    <cellStyle name="Total 2 4 3 11 2" xfId="50124" xr:uid="{00000000-0005-0000-0000-0000C9C30000}"/>
    <cellStyle name="Total 2 4 3 11 3" xfId="50125" xr:uid="{00000000-0005-0000-0000-0000CAC30000}"/>
    <cellStyle name="Total 2 4 3 11 4" xfId="50126" xr:uid="{00000000-0005-0000-0000-0000CBC30000}"/>
    <cellStyle name="Total 2 4 3 11 5" xfId="50127" xr:uid="{00000000-0005-0000-0000-0000CCC30000}"/>
    <cellStyle name="Total 2 4 3 11 6" xfId="50128" xr:uid="{00000000-0005-0000-0000-0000CDC30000}"/>
    <cellStyle name="Total 2 4 3 11 7" xfId="50129" xr:uid="{00000000-0005-0000-0000-0000CEC30000}"/>
    <cellStyle name="Total 2 4 3 12" xfId="50130" xr:uid="{00000000-0005-0000-0000-0000CFC30000}"/>
    <cellStyle name="Total 2 4 3 12 2" xfId="50131" xr:uid="{00000000-0005-0000-0000-0000D0C30000}"/>
    <cellStyle name="Total 2 4 3 12 3" xfId="50132" xr:uid="{00000000-0005-0000-0000-0000D1C30000}"/>
    <cellStyle name="Total 2 4 3 12 4" xfId="50133" xr:uid="{00000000-0005-0000-0000-0000D2C30000}"/>
    <cellStyle name="Total 2 4 3 12 5" xfId="50134" xr:uid="{00000000-0005-0000-0000-0000D3C30000}"/>
    <cellStyle name="Total 2 4 3 13" xfId="50135" xr:uid="{00000000-0005-0000-0000-0000D4C30000}"/>
    <cellStyle name="Total 2 4 3 13 2" xfId="50136" xr:uid="{00000000-0005-0000-0000-0000D5C30000}"/>
    <cellStyle name="Total 2 4 3 13 3" xfId="50137" xr:uid="{00000000-0005-0000-0000-0000D6C30000}"/>
    <cellStyle name="Total 2 4 3 13 4" xfId="50138" xr:uid="{00000000-0005-0000-0000-0000D7C30000}"/>
    <cellStyle name="Total 2 4 3 13 5" xfId="50139" xr:uid="{00000000-0005-0000-0000-0000D8C30000}"/>
    <cellStyle name="Total 2 4 3 14" xfId="50140" xr:uid="{00000000-0005-0000-0000-0000D9C30000}"/>
    <cellStyle name="Total 2 4 3 14 2" xfId="50141" xr:uid="{00000000-0005-0000-0000-0000DAC30000}"/>
    <cellStyle name="Total 2 4 3 14 3" xfId="50142" xr:uid="{00000000-0005-0000-0000-0000DBC30000}"/>
    <cellStyle name="Total 2 4 3 14 4" xfId="50143" xr:uid="{00000000-0005-0000-0000-0000DCC30000}"/>
    <cellStyle name="Total 2 4 3 14 5" xfId="50144" xr:uid="{00000000-0005-0000-0000-0000DDC30000}"/>
    <cellStyle name="Total 2 4 3 15" xfId="50145" xr:uid="{00000000-0005-0000-0000-0000DEC30000}"/>
    <cellStyle name="Total 2 4 3 15 2" xfId="50146" xr:uid="{00000000-0005-0000-0000-0000DFC30000}"/>
    <cellStyle name="Total 2 4 3 15 3" xfId="50147" xr:uid="{00000000-0005-0000-0000-0000E0C30000}"/>
    <cellStyle name="Total 2 4 3 15 4" xfId="50148" xr:uid="{00000000-0005-0000-0000-0000E1C30000}"/>
    <cellStyle name="Total 2 4 3 15 5" xfId="50149" xr:uid="{00000000-0005-0000-0000-0000E2C30000}"/>
    <cellStyle name="Total 2 4 3 16" xfId="50150" xr:uid="{00000000-0005-0000-0000-0000E3C30000}"/>
    <cellStyle name="Total 2 4 3 16 2" xfId="50151" xr:uid="{00000000-0005-0000-0000-0000E4C30000}"/>
    <cellStyle name="Total 2 4 3 16 3" xfId="50152" xr:uid="{00000000-0005-0000-0000-0000E5C30000}"/>
    <cellStyle name="Total 2 4 3 16 4" xfId="50153" xr:uid="{00000000-0005-0000-0000-0000E6C30000}"/>
    <cellStyle name="Total 2 4 3 16 5" xfId="50154" xr:uid="{00000000-0005-0000-0000-0000E7C30000}"/>
    <cellStyle name="Total 2 4 3 17" xfId="50155" xr:uid="{00000000-0005-0000-0000-0000E8C30000}"/>
    <cellStyle name="Total 2 4 3 17 2" xfId="50156" xr:uid="{00000000-0005-0000-0000-0000E9C30000}"/>
    <cellStyle name="Total 2 4 3 17 3" xfId="50157" xr:uid="{00000000-0005-0000-0000-0000EAC30000}"/>
    <cellStyle name="Total 2 4 3 17 4" xfId="50158" xr:uid="{00000000-0005-0000-0000-0000EBC30000}"/>
    <cellStyle name="Total 2 4 3 17 5" xfId="50159" xr:uid="{00000000-0005-0000-0000-0000ECC30000}"/>
    <cellStyle name="Total 2 4 3 18" xfId="50160" xr:uid="{00000000-0005-0000-0000-0000EDC30000}"/>
    <cellStyle name="Total 2 4 3 2" xfId="50161" xr:uid="{00000000-0005-0000-0000-0000EEC30000}"/>
    <cellStyle name="Total 2 4 3 2 10" xfId="50162" xr:uid="{00000000-0005-0000-0000-0000EFC30000}"/>
    <cellStyle name="Total 2 4 3 2 10 2" xfId="50163" xr:uid="{00000000-0005-0000-0000-0000F0C30000}"/>
    <cellStyle name="Total 2 4 3 2 10 3" xfId="50164" xr:uid="{00000000-0005-0000-0000-0000F1C30000}"/>
    <cellStyle name="Total 2 4 3 2 10 4" xfId="50165" xr:uid="{00000000-0005-0000-0000-0000F2C30000}"/>
    <cellStyle name="Total 2 4 3 2 10 5" xfId="50166" xr:uid="{00000000-0005-0000-0000-0000F3C30000}"/>
    <cellStyle name="Total 2 4 3 2 11" xfId="50167" xr:uid="{00000000-0005-0000-0000-0000F4C30000}"/>
    <cellStyle name="Total 2 4 3 2 11 2" xfId="50168" xr:uid="{00000000-0005-0000-0000-0000F5C30000}"/>
    <cellStyle name="Total 2 4 3 2 11 3" xfId="50169" xr:uid="{00000000-0005-0000-0000-0000F6C30000}"/>
    <cellStyle name="Total 2 4 3 2 11 4" xfId="50170" xr:uid="{00000000-0005-0000-0000-0000F7C30000}"/>
    <cellStyle name="Total 2 4 3 2 11 5" xfId="50171" xr:uid="{00000000-0005-0000-0000-0000F8C30000}"/>
    <cellStyle name="Total 2 4 3 2 12" xfId="50172" xr:uid="{00000000-0005-0000-0000-0000F9C30000}"/>
    <cellStyle name="Total 2 4 3 2 12 2" xfId="50173" xr:uid="{00000000-0005-0000-0000-0000FAC30000}"/>
    <cellStyle name="Total 2 4 3 2 12 3" xfId="50174" xr:uid="{00000000-0005-0000-0000-0000FBC30000}"/>
    <cellStyle name="Total 2 4 3 2 12 4" xfId="50175" xr:uid="{00000000-0005-0000-0000-0000FCC30000}"/>
    <cellStyle name="Total 2 4 3 2 12 5" xfId="50176" xr:uid="{00000000-0005-0000-0000-0000FDC30000}"/>
    <cellStyle name="Total 2 4 3 2 13" xfId="50177" xr:uid="{00000000-0005-0000-0000-0000FEC30000}"/>
    <cellStyle name="Total 2 4 3 2 13 2" xfId="50178" xr:uid="{00000000-0005-0000-0000-0000FFC30000}"/>
    <cellStyle name="Total 2 4 3 2 13 3" xfId="50179" xr:uid="{00000000-0005-0000-0000-000000C40000}"/>
    <cellStyle name="Total 2 4 3 2 13 4" xfId="50180" xr:uid="{00000000-0005-0000-0000-000001C40000}"/>
    <cellStyle name="Total 2 4 3 2 13 5" xfId="50181" xr:uid="{00000000-0005-0000-0000-000002C40000}"/>
    <cellStyle name="Total 2 4 3 2 14" xfId="50182" xr:uid="{00000000-0005-0000-0000-000003C40000}"/>
    <cellStyle name="Total 2 4 3 2 14 2" xfId="50183" xr:uid="{00000000-0005-0000-0000-000004C40000}"/>
    <cellStyle name="Total 2 4 3 2 14 3" xfId="50184" xr:uid="{00000000-0005-0000-0000-000005C40000}"/>
    <cellStyle name="Total 2 4 3 2 14 4" xfId="50185" xr:uid="{00000000-0005-0000-0000-000006C40000}"/>
    <cellStyle name="Total 2 4 3 2 14 5" xfId="50186" xr:uid="{00000000-0005-0000-0000-000007C40000}"/>
    <cellStyle name="Total 2 4 3 2 15" xfId="50187" xr:uid="{00000000-0005-0000-0000-000008C40000}"/>
    <cellStyle name="Total 2 4 3 2 15 2" xfId="50188" xr:uid="{00000000-0005-0000-0000-000009C40000}"/>
    <cellStyle name="Total 2 4 3 2 15 3" xfId="50189" xr:uid="{00000000-0005-0000-0000-00000AC40000}"/>
    <cellStyle name="Total 2 4 3 2 15 4" xfId="50190" xr:uid="{00000000-0005-0000-0000-00000BC40000}"/>
    <cellStyle name="Total 2 4 3 2 15 5" xfId="50191" xr:uid="{00000000-0005-0000-0000-00000CC40000}"/>
    <cellStyle name="Total 2 4 3 2 16" xfId="50192" xr:uid="{00000000-0005-0000-0000-00000DC40000}"/>
    <cellStyle name="Total 2 4 3 2 16 2" xfId="50193" xr:uid="{00000000-0005-0000-0000-00000EC40000}"/>
    <cellStyle name="Total 2 4 3 2 16 3" xfId="50194" xr:uid="{00000000-0005-0000-0000-00000FC40000}"/>
    <cellStyle name="Total 2 4 3 2 16 4" xfId="50195" xr:uid="{00000000-0005-0000-0000-000010C40000}"/>
    <cellStyle name="Total 2 4 3 2 16 5" xfId="50196" xr:uid="{00000000-0005-0000-0000-000011C40000}"/>
    <cellStyle name="Total 2 4 3 2 17" xfId="50197" xr:uid="{00000000-0005-0000-0000-000012C40000}"/>
    <cellStyle name="Total 2 4 3 2 17 2" xfId="50198" xr:uid="{00000000-0005-0000-0000-000013C40000}"/>
    <cellStyle name="Total 2 4 3 2 17 3" xfId="50199" xr:uid="{00000000-0005-0000-0000-000014C40000}"/>
    <cellStyle name="Total 2 4 3 2 17 4" xfId="50200" xr:uid="{00000000-0005-0000-0000-000015C40000}"/>
    <cellStyle name="Total 2 4 3 2 17 5" xfId="50201" xr:uid="{00000000-0005-0000-0000-000016C40000}"/>
    <cellStyle name="Total 2 4 3 2 18" xfId="50202" xr:uid="{00000000-0005-0000-0000-000017C40000}"/>
    <cellStyle name="Total 2 4 3 2 18 2" xfId="50203" xr:uid="{00000000-0005-0000-0000-000018C40000}"/>
    <cellStyle name="Total 2 4 3 2 18 3" xfId="50204" xr:uid="{00000000-0005-0000-0000-000019C40000}"/>
    <cellStyle name="Total 2 4 3 2 18 4" xfId="50205" xr:uid="{00000000-0005-0000-0000-00001AC40000}"/>
    <cellStyle name="Total 2 4 3 2 18 5" xfId="50206" xr:uid="{00000000-0005-0000-0000-00001BC40000}"/>
    <cellStyle name="Total 2 4 3 2 19" xfId="50207" xr:uid="{00000000-0005-0000-0000-00001CC40000}"/>
    <cellStyle name="Total 2 4 3 2 2" xfId="50208" xr:uid="{00000000-0005-0000-0000-00001DC40000}"/>
    <cellStyle name="Total 2 4 3 2 2 10" xfId="50209" xr:uid="{00000000-0005-0000-0000-00001EC40000}"/>
    <cellStyle name="Total 2 4 3 2 2 10 2" xfId="50210" xr:uid="{00000000-0005-0000-0000-00001FC40000}"/>
    <cellStyle name="Total 2 4 3 2 2 10 3" xfId="50211" xr:uid="{00000000-0005-0000-0000-000020C40000}"/>
    <cellStyle name="Total 2 4 3 2 2 10 4" xfId="50212" xr:uid="{00000000-0005-0000-0000-000021C40000}"/>
    <cellStyle name="Total 2 4 3 2 2 10 5" xfId="50213" xr:uid="{00000000-0005-0000-0000-000022C40000}"/>
    <cellStyle name="Total 2 4 3 2 2 11" xfId="50214" xr:uid="{00000000-0005-0000-0000-000023C40000}"/>
    <cellStyle name="Total 2 4 3 2 2 11 2" xfId="50215" xr:uid="{00000000-0005-0000-0000-000024C40000}"/>
    <cellStyle name="Total 2 4 3 2 2 11 3" xfId="50216" xr:uid="{00000000-0005-0000-0000-000025C40000}"/>
    <cellStyle name="Total 2 4 3 2 2 11 4" xfId="50217" xr:uid="{00000000-0005-0000-0000-000026C40000}"/>
    <cellStyle name="Total 2 4 3 2 2 11 5" xfId="50218" xr:uid="{00000000-0005-0000-0000-000027C40000}"/>
    <cellStyle name="Total 2 4 3 2 2 12" xfId="50219" xr:uid="{00000000-0005-0000-0000-000028C40000}"/>
    <cellStyle name="Total 2 4 3 2 2 12 2" xfId="50220" xr:uid="{00000000-0005-0000-0000-000029C40000}"/>
    <cellStyle name="Total 2 4 3 2 2 12 3" xfId="50221" xr:uid="{00000000-0005-0000-0000-00002AC40000}"/>
    <cellStyle name="Total 2 4 3 2 2 12 4" xfId="50222" xr:uid="{00000000-0005-0000-0000-00002BC40000}"/>
    <cellStyle name="Total 2 4 3 2 2 12 5" xfId="50223" xr:uid="{00000000-0005-0000-0000-00002CC40000}"/>
    <cellStyle name="Total 2 4 3 2 2 13" xfId="50224" xr:uid="{00000000-0005-0000-0000-00002DC40000}"/>
    <cellStyle name="Total 2 4 3 2 2 13 2" xfId="50225" xr:uid="{00000000-0005-0000-0000-00002EC40000}"/>
    <cellStyle name="Total 2 4 3 2 2 13 3" xfId="50226" xr:uid="{00000000-0005-0000-0000-00002FC40000}"/>
    <cellStyle name="Total 2 4 3 2 2 13 4" xfId="50227" xr:uid="{00000000-0005-0000-0000-000030C40000}"/>
    <cellStyle name="Total 2 4 3 2 2 13 5" xfId="50228" xr:uid="{00000000-0005-0000-0000-000031C40000}"/>
    <cellStyle name="Total 2 4 3 2 2 14" xfId="50229" xr:uid="{00000000-0005-0000-0000-000032C40000}"/>
    <cellStyle name="Total 2 4 3 2 2 14 2" xfId="50230" xr:uid="{00000000-0005-0000-0000-000033C40000}"/>
    <cellStyle name="Total 2 4 3 2 2 14 3" xfId="50231" xr:uid="{00000000-0005-0000-0000-000034C40000}"/>
    <cellStyle name="Total 2 4 3 2 2 14 4" xfId="50232" xr:uid="{00000000-0005-0000-0000-000035C40000}"/>
    <cellStyle name="Total 2 4 3 2 2 14 5" xfId="50233" xr:uid="{00000000-0005-0000-0000-000036C40000}"/>
    <cellStyle name="Total 2 4 3 2 2 15" xfId="50234" xr:uid="{00000000-0005-0000-0000-000037C40000}"/>
    <cellStyle name="Total 2 4 3 2 2 15 2" xfId="50235" xr:uid="{00000000-0005-0000-0000-000038C40000}"/>
    <cellStyle name="Total 2 4 3 2 2 15 3" xfId="50236" xr:uid="{00000000-0005-0000-0000-000039C40000}"/>
    <cellStyle name="Total 2 4 3 2 2 15 4" xfId="50237" xr:uid="{00000000-0005-0000-0000-00003AC40000}"/>
    <cellStyle name="Total 2 4 3 2 2 15 5" xfId="50238" xr:uid="{00000000-0005-0000-0000-00003BC40000}"/>
    <cellStyle name="Total 2 4 3 2 2 16" xfId="50239" xr:uid="{00000000-0005-0000-0000-00003CC40000}"/>
    <cellStyle name="Total 2 4 3 2 2 16 2" xfId="50240" xr:uid="{00000000-0005-0000-0000-00003DC40000}"/>
    <cellStyle name="Total 2 4 3 2 2 16 3" xfId="50241" xr:uid="{00000000-0005-0000-0000-00003EC40000}"/>
    <cellStyle name="Total 2 4 3 2 2 16 4" xfId="50242" xr:uid="{00000000-0005-0000-0000-00003FC40000}"/>
    <cellStyle name="Total 2 4 3 2 2 16 5" xfId="50243" xr:uid="{00000000-0005-0000-0000-000040C40000}"/>
    <cellStyle name="Total 2 4 3 2 2 17" xfId="50244" xr:uid="{00000000-0005-0000-0000-000041C40000}"/>
    <cellStyle name="Total 2 4 3 2 2 17 2" xfId="50245" xr:uid="{00000000-0005-0000-0000-000042C40000}"/>
    <cellStyle name="Total 2 4 3 2 2 17 3" xfId="50246" xr:uid="{00000000-0005-0000-0000-000043C40000}"/>
    <cellStyle name="Total 2 4 3 2 2 17 4" xfId="50247" xr:uid="{00000000-0005-0000-0000-000044C40000}"/>
    <cellStyle name="Total 2 4 3 2 2 17 5" xfId="50248" xr:uid="{00000000-0005-0000-0000-000045C40000}"/>
    <cellStyle name="Total 2 4 3 2 2 18" xfId="50249" xr:uid="{00000000-0005-0000-0000-000046C40000}"/>
    <cellStyle name="Total 2 4 3 2 2 18 2" xfId="50250" xr:uid="{00000000-0005-0000-0000-000047C40000}"/>
    <cellStyle name="Total 2 4 3 2 2 18 3" xfId="50251" xr:uid="{00000000-0005-0000-0000-000048C40000}"/>
    <cellStyle name="Total 2 4 3 2 2 18 4" xfId="50252" xr:uid="{00000000-0005-0000-0000-000049C40000}"/>
    <cellStyle name="Total 2 4 3 2 2 18 5" xfId="50253" xr:uid="{00000000-0005-0000-0000-00004AC40000}"/>
    <cellStyle name="Total 2 4 3 2 2 19" xfId="50254" xr:uid="{00000000-0005-0000-0000-00004BC40000}"/>
    <cellStyle name="Total 2 4 3 2 2 2" xfId="50255" xr:uid="{00000000-0005-0000-0000-00004CC40000}"/>
    <cellStyle name="Total 2 4 3 2 2 2 2" xfId="50256" xr:uid="{00000000-0005-0000-0000-00004DC40000}"/>
    <cellStyle name="Total 2 4 3 2 2 2 2 2" xfId="50257" xr:uid="{00000000-0005-0000-0000-00004EC40000}"/>
    <cellStyle name="Total 2 4 3 2 2 2 2 3" xfId="50258" xr:uid="{00000000-0005-0000-0000-00004FC40000}"/>
    <cellStyle name="Total 2 4 3 2 2 2 2 4" xfId="50259" xr:uid="{00000000-0005-0000-0000-000050C40000}"/>
    <cellStyle name="Total 2 4 3 2 2 2 2 5" xfId="50260" xr:uid="{00000000-0005-0000-0000-000051C40000}"/>
    <cellStyle name="Total 2 4 3 2 2 2 2 6" xfId="50261" xr:uid="{00000000-0005-0000-0000-000052C40000}"/>
    <cellStyle name="Total 2 4 3 2 2 2 2 7" xfId="50262" xr:uid="{00000000-0005-0000-0000-000053C40000}"/>
    <cellStyle name="Total 2 4 3 2 2 2 3" xfId="50263" xr:uid="{00000000-0005-0000-0000-000054C40000}"/>
    <cellStyle name="Total 2 4 3 2 2 2 4" xfId="50264" xr:uid="{00000000-0005-0000-0000-000055C40000}"/>
    <cellStyle name="Total 2 4 3 2 2 2 5" xfId="50265" xr:uid="{00000000-0005-0000-0000-000056C40000}"/>
    <cellStyle name="Total 2 4 3 2 2 3" xfId="50266" xr:uid="{00000000-0005-0000-0000-000057C40000}"/>
    <cellStyle name="Total 2 4 3 2 2 3 2" xfId="50267" xr:uid="{00000000-0005-0000-0000-000058C40000}"/>
    <cellStyle name="Total 2 4 3 2 2 3 2 2" xfId="50268" xr:uid="{00000000-0005-0000-0000-000059C40000}"/>
    <cellStyle name="Total 2 4 3 2 2 3 2 3" xfId="50269" xr:uid="{00000000-0005-0000-0000-00005AC40000}"/>
    <cellStyle name="Total 2 4 3 2 2 3 2 4" xfId="50270" xr:uid="{00000000-0005-0000-0000-00005BC40000}"/>
    <cellStyle name="Total 2 4 3 2 2 3 2 5" xfId="50271" xr:uid="{00000000-0005-0000-0000-00005CC40000}"/>
    <cellStyle name="Total 2 4 3 2 2 3 2 6" xfId="50272" xr:uid="{00000000-0005-0000-0000-00005DC40000}"/>
    <cellStyle name="Total 2 4 3 2 2 3 2 7" xfId="50273" xr:uid="{00000000-0005-0000-0000-00005EC40000}"/>
    <cellStyle name="Total 2 4 3 2 2 3 3" xfId="50274" xr:uid="{00000000-0005-0000-0000-00005FC40000}"/>
    <cellStyle name="Total 2 4 3 2 2 3 4" xfId="50275" xr:uid="{00000000-0005-0000-0000-000060C40000}"/>
    <cellStyle name="Total 2 4 3 2 2 3 5" xfId="50276" xr:uid="{00000000-0005-0000-0000-000061C40000}"/>
    <cellStyle name="Total 2 4 3 2 2 4" xfId="50277" xr:uid="{00000000-0005-0000-0000-000062C40000}"/>
    <cellStyle name="Total 2 4 3 2 2 4 2" xfId="50278" xr:uid="{00000000-0005-0000-0000-000063C40000}"/>
    <cellStyle name="Total 2 4 3 2 2 4 2 2" xfId="50279" xr:uid="{00000000-0005-0000-0000-000064C40000}"/>
    <cellStyle name="Total 2 4 3 2 2 4 2 3" xfId="50280" xr:uid="{00000000-0005-0000-0000-000065C40000}"/>
    <cellStyle name="Total 2 4 3 2 2 4 2 4" xfId="50281" xr:uid="{00000000-0005-0000-0000-000066C40000}"/>
    <cellStyle name="Total 2 4 3 2 2 4 2 5" xfId="50282" xr:uid="{00000000-0005-0000-0000-000067C40000}"/>
    <cellStyle name="Total 2 4 3 2 2 4 2 6" xfId="50283" xr:uid="{00000000-0005-0000-0000-000068C40000}"/>
    <cellStyle name="Total 2 4 3 2 2 4 2 7" xfId="50284" xr:uid="{00000000-0005-0000-0000-000069C40000}"/>
    <cellStyle name="Total 2 4 3 2 2 4 3" xfId="50285" xr:uid="{00000000-0005-0000-0000-00006AC40000}"/>
    <cellStyle name="Total 2 4 3 2 2 4 4" xfId="50286" xr:uid="{00000000-0005-0000-0000-00006BC40000}"/>
    <cellStyle name="Total 2 4 3 2 2 4 5" xfId="50287" xr:uid="{00000000-0005-0000-0000-00006CC40000}"/>
    <cellStyle name="Total 2 4 3 2 2 5" xfId="50288" xr:uid="{00000000-0005-0000-0000-00006DC40000}"/>
    <cellStyle name="Total 2 4 3 2 2 5 2" xfId="50289" xr:uid="{00000000-0005-0000-0000-00006EC40000}"/>
    <cellStyle name="Total 2 4 3 2 2 5 3" xfId="50290" xr:uid="{00000000-0005-0000-0000-00006FC40000}"/>
    <cellStyle name="Total 2 4 3 2 2 5 4" xfId="50291" xr:uid="{00000000-0005-0000-0000-000070C40000}"/>
    <cellStyle name="Total 2 4 3 2 2 5 5" xfId="50292" xr:uid="{00000000-0005-0000-0000-000071C40000}"/>
    <cellStyle name="Total 2 4 3 2 2 5 6" xfId="50293" xr:uid="{00000000-0005-0000-0000-000072C40000}"/>
    <cellStyle name="Total 2 4 3 2 2 5 7" xfId="50294" xr:uid="{00000000-0005-0000-0000-000073C40000}"/>
    <cellStyle name="Total 2 4 3 2 2 5 8" xfId="50295" xr:uid="{00000000-0005-0000-0000-000074C40000}"/>
    <cellStyle name="Total 2 4 3 2 2 6" xfId="50296" xr:uid="{00000000-0005-0000-0000-000075C40000}"/>
    <cellStyle name="Total 2 4 3 2 2 6 2" xfId="50297" xr:uid="{00000000-0005-0000-0000-000076C40000}"/>
    <cellStyle name="Total 2 4 3 2 2 6 3" xfId="50298" xr:uid="{00000000-0005-0000-0000-000077C40000}"/>
    <cellStyle name="Total 2 4 3 2 2 6 4" xfId="50299" xr:uid="{00000000-0005-0000-0000-000078C40000}"/>
    <cellStyle name="Total 2 4 3 2 2 6 5" xfId="50300" xr:uid="{00000000-0005-0000-0000-000079C40000}"/>
    <cellStyle name="Total 2 4 3 2 2 6 6" xfId="50301" xr:uid="{00000000-0005-0000-0000-00007AC40000}"/>
    <cellStyle name="Total 2 4 3 2 2 6 7" xfId="50302" xr:uid="{00000000-0005-0000-0000-00007BC40000}"/>
    <cellStyle name="Total 2 4 3 2 2 7" xfId="50303" xr:uid="{00000000-0005-0000-0000-00007CC40000}"/>
    <cellStyle name="Total 2 4 3 2 2 7 2" xfId="50304" xr:uid="{00000000-0005-0000-0000-00007DC40000}"/>
    <cellStyle name="Total 2 4 3 2 2 7 3" xfId="50305" xr:uid="{00000000-0005-0000-0000-00007EC40000}"/>
    <cellStyle name="Total 2 4 3 2 2 7 4" xfId="50306" xr:uid="{00000000-0005-0000-0000-00007FC40000}"/>
    <cellStyle name="Total 2 4 3 2 2 7 5" xfId="50307" xr:uid="{00000000-0005-0000-0000-000080C40000}"/>
    <cellStyle name="Total 2 4 3 2 2 8" xfId="50308" xr:uid="{00000000-0005-0000-0000-000081C40000}"/>
    <cellStyle name="Total 2 4 3 2 2 8 2" xfId="50309" xr:uid="{00000000-0005-0000-0000-000082C40000}"/>
    <cellStyle name="Total 2 4 3 2 2 8 3" xfId="50310" xr:uid="{00000000-0005-0000-0000-000083C40000}"/>
    <cellStyle name="Total 2 4 3 2 2 8 4" xfId="50311" xr:uid="{00000000-0005-0000-0000-000084C40000}"/>
    <cellStyle name="Total 2 4 3 2 2 8 5" xfId="50312" xr:uid="{00000000-0005-0000-0000-000085C40000}"/>
    <cellStyle name="Total 2 4 3 2 2 9" xfId="50313" xr:uid="{00000000-0005-0000-0000-000086C40000}"/>
    <cellStyle name="Total 2 4 3 2 2 9 2" xfId="50314" xr:uid="{00000000-0005-0000-0000-000087C40000}"/>
    <cellStyle name="Total 2 4 3 2 2 9 3" xfId="50315" xr:uid="{00000000-0005-0000-0000-000088C40000}"/>
    <cellStyle name="Total 2 4 3 2 2 9 4" xfId="50316" xr:uid="{00000000-0005-0000-0000-000089C40000}"/>
    <cellStyle name="Total 2 4 3 2 2 9 5" xfId="50317" xr:uid="{00000000-0005-0000-0000-00008AC40000}"/>
    <cellStyle name="Total 2 4 3 2 3" xfId="50318" xr:uid="{00000000-0005-0000-0000-00008BC40000}"/>
    <cellStyle name="Total 2 4 3 2 3 10" xfId="50319" xr:uid="{00000000-0005-0000-0000-00008CC40000}"/>
    <cellStyle name="Total 2 4 3 2 3 2" xfId="50320" xr:uid="{00000000-0005-0000-0000-00008DC40000}"/>
    <cellStyle name="Total 2 4 3 2 3 2 2" xfId="50321" xr:uid="{00000000-0005-0000-0000-00008EC40000}"/>
    <cellStyle name="Total 2 4 3 2 3 2 2 2" xfId="50322" xr:uid="{00000000-0005-0000-0000-00008FC40000}"/>
    <cellStyle name="Total 2 4 3 2 3 2 2 3" xfId="50323" xr:uid="{00000000-0005-0000-0000-000090C40000}"/>
    <cellStyle name="Total 2 4 3 2 3 2 2 4" xfId="50324" xr:uid="{00000000-0005-0000-0000-000091C40000}"/>
    <cellStyle name="Total 2 4 3 2 3 2 2 5" xfId="50325" xr:uid="{00000000-0005-0000-0000-000092C40000}"/>
    <cellStyle name="Total 2 4 3 2 3 2 2 6" xfId="50326" xr:uid="{00000000-0005-0000-0000-000093C40000}"/>
    <cellStyle name="Total 2 4 3 2 3 2 2 7" xfId="50327" xr:uid="{00000000-0005-0000-0000-000094C40000}"/>
    <cellStyle name="Total 2 4 3 2 3 2 3" xfId="50328" xr:uid="{00000000-0005-0000-0000-000095C40000}"/>
    <cellStyle name="Total 2 4 3 2 3 2 4" xfId="50329" xr:uid="{00000000-0005-0000-0000-000096C40000}"/>
    <cellStyle name="Total 2 4 3 2 3 3" xfId="50330" xr:uid="{00000000-0005-0000-0000-000097C40000}"/>
    <cellStyle name="Total 2 4 3 2 3 3 2" xfId="50331" xr:uid="{00000000-0005-0000-0000-000098C40000}"/>
    <cellStyle name="Total 2 4 3 2 3 3 2 2" xfId="50332" xr:uid="{00000000-0005-0000-0000-000099C40000}"/>
    <cellStyle name="Total 2 4 3 2 3 3 2 3" xfId="50333" xr:uid="{00000000-0005-0000-0000-00009AC40000}"/>
    <cellStyle name="Total 2 4 3 2 3 3 2 4" xfId="50334" xr:uid="{00000000-0005-0000-0000-00009BC40000}"/>
    <cellStyle name="Total 2 4 3 2 3 3 2 5" xfId="50335" xr:uid="{00000000-0005-0000-0000-00009CC40000}"/>
    <cellStyle name="Total 2 4 3 2 3 3 2 6" xfId="50336" xr:uid="{00000000-0005-0000-0000-00009DC40000}"/>
    <cellStyle name="Total 2 4 3 2 3 3 2 7" xfId="50337" xr:uid="{00000000-0005-0000-0000-00009EC40000}"/>
    <cellStyle name="Total 2 4 3 2 3 3 3" xfId="50338" xr:uid="{00000000-0005-0000-0000-00009FC40000}"/>
    <cellStyle name="Total 2 4 3 2 3 3 4" xfId="50339" xr:uid="{00000000-0005-0000-0000-0000A0C40000}"/>
    <cellStyle name="Total 2 4 3 2 3 4" xfId="50340" xr:uid="{00000000-0005-0000-0000-0000A1C40000}"/>
    <cellStyle name="Total 2 4 3 2 3 4 2" xfId="50341" xr:uid="{00000000-0005-0000-0000-0000A2C40000}"/>
    <cellStyle name="Total 2 4 3 2 3 4 2 2" xfId="50342" xr:uid="{00000000-0005-0000-0000-0000A3C40000}"/>
    <cellStyle name="Total 2 4 3 2 3 4 2 3" xfId="50343" xr:uid="{00000000-0005-0000-0000-0000A4C40000}"/>
    <cellStyle name="Total 2 4 3 2 3 4 2 4" xfId="50344" xr:uid="{00000000-0005-0000-0000-0000A5C40000}"/>
    <cellStyle name="Total 2 4 3 2 3 4 2 5" xfId="50345" xr:uid="{00000000-0005-0000-0000-0000A6C40000}"/>
    <cellStyle name="Total 2 4 3 2 3 4 2 6" xfId="50346" xr:uid="{00000000-0005-0000-0000-0000A7C40000}"/>
    <cellStyle name="Total 2 4 3 2 3 4 2 7" xfId="50347" xr:uid="{00000000-0005-0000-0000-0000A8C40000}"/>
    <cellStyle name="Total 2 4 3 2 3 4 3" xfId="50348" xr:uid="{00000000-0005-0000-0000-0000A9C40000}"/>
    <cellStyle name="Total 2 4 3 2 3 4 4" xfId="50349" xr:uid="{00000000-0005-0000-0000-0000AAC40000}"/>
    <cellStyle name="Total 2 4 3 2 3 5" xfId="50350" xr:uid="{00000000-0005-0000-0000-0000ABC40000}"/>
    <cellStyle name="Total 2 4 3 2 3 5 2" xfId="50351" xr:uid="{00000000-0005-0000-0000-0000ACC40000}"/>
    <cellStyle name="Total 2 4 3 2 3 5 3" xfId="50352" xr:uid="{00000000-0005-0000-0000-0000ADC40000}"/>
    <cellStyle name="Total 2 4 3 2 3 5 4" xfId="50353" xr:uid="{00000000-0005-0000-0000-0000AEC40000}"/>
    <cellStyle name="Total 2 4 3 2 3 5 5" xfId="50354" xr:uid="{00000000-0005-0000-0000-0000AFC40000}"/>
    <cellStyle name="Total 2 4 3 2 3 5 6" xfId="50355" xr:uid="{00000000-0005-0000-0000-0000B0C40000}"/>
    <cellStyle name="Total 2 4 3 2 3 5 7" xfId="50356" xr:uid="{00000000-0005-0000-0000-0000B1C40000}"/>
    <cellStyle name="Total 2 4 3 2 3 5 8" xfId="50357" xr:uid="{00000000-0005-0000-0000-0000B2C40000}"/>
    <cellStyle name="Total 2 4 3 2 3 6" xfId="50358" xr:uid="{00000000-0005-0000-0000-0000B3C40000}"/>
    <cellStyle name="Total 2 4 3 2 3 6 2" xfId="50359" xr:uid="{00000000-0005-0000-0000-0000B4C40000}"/>
    <cellStyle name="Total 2 4 3 2 3 6 3" xfId="50360" xr:uid="{00000000-0005-0000-0000-0000B5C40000}"/>
    <cellStyle name="Total 2 4 3 2 3 6 4" xfId="50361" xr:uid="{00000000-0005-0000-0000-0000B6C40000}"/>
    <cellStyle name="Total 2 4 3 2 3 6 5" xfId="50362" xr:uid="{00000000-0005-0000-0000-0000B7C40000}"/>
    <cellStyle name="Total 2 4 3 2 3 6 6" xfId="50363" xr:uid="{00000000-0005-0000-0000-0000B8C40000}"/>
    <cellStyle name="Total 2 4 3 2 3 6 7" xfId="50364" xr:uid="{00000000-0005-0000-0000-0000B9C40000}"/>
    <cellStyle name="Total 2 4 3 2 3 7" xfId="50365" xr:uid="{00000000-0005-0000-0000-0000BAC40000}"/>
    <cellStyle name="Total 2 4 3 2 3 8" xfId="50366" xr:uid="{00000000-0005-0000-0000-0000BBC40000}"/>
    <cellStyle name="Total 2 4 3 2 3 9" xfId="50367" xr:uid="{00000000-0005-0000-0000-0000BCC40000}"/>
    <cellStyle name="Total 2 4 3 2 4" xfId="50368" xr:uid="{00000000-0005-0000-0000-0000BDC40000}"/>
    <cellStyle name="Total 2 4 3 2 4 2" xfId="50369" xr:uid="{00000000-0005-0000-0000-0000BEC40000}"/>
    <cellStyle name="Total 2 4 3 2 4 2 2" xfId="50370" xr:uid="{00000000-0005-0000-0000-0000BFC40000}"/>
    <cellStyle name="Total 2 4 3 2 4 2 3" xfId="50371" xr:uid="{00000000-0005-0000-0000-0000C0C40000}"/>
    <cellStyle name="Total 2 4 3 2 4 2 4" xfId="50372" xr:uid="{00000000-0005-0000-0000-0000C1C40000}"/>
    <cellStyle name="Total 2 4 3 2 4 2 5" xfId="50373" xr:uid="{00000000-0005-0000-0000-0000C2C40000}"/>
    <cellStyle name="Total 2 4 3 2 4 2 6" xfId="50374" xr:uid="{00000000-0005-0000-0000-0000C3C40000}"/>
    <cellStyle name="Total 2 4 3 2 4 2 7" xfId="50375" xr:uid="{00000000-0005-0000-0000-0000C4C40000}"/>
    <cellStyle name="Total 2 4 3 2 4 3" xfId="50376" xr:uid="{00000000-0005-0000-0000-0000C5C40000}"/>
    <cellStyle name="Total 2 4 3 2 4 4" xfId="50377" xr:uid="{00000000-0005-0000-0000-0000C6C40000}"/>
    <cellStyle name="Total 2 4 3 2 4 5" xfId="50378" xr:uid="{00000000-0005-0000-0000-0000C7C40000}"/>
    <cellStyle name="Total 2 4 3 2 5" xfId="50379" xr:uid="{00000000-0005-0000-0000-0000C8C40000}"/>
    <cellStyle name="Total 2 4 3 2 5 2" xfId="50380" xr:uid="{00000000-0005-0000-0000-0000C9C40000}"/>
    <cellStyle name="Total 2 4 3 2 5 2 2" xfId="50381" xr:uid="{00000000-0005-0000-0000-0000CAC40000}"/>
    <cellStyle name="Total 2 4 3 2 5 2 3" xfId="50382" xr:uid="{00000000-0005-0000-0000-0000CBC40000}"/>
    <cellStyle name="Total 2 4 3 2 5 2 4" xfId="50383" xr:uid="{00000000-0005-0000-0000-0000CCC40000}"/>
    <cellStyle name="Total 2 4 3 2 5 2 5" xfId="50384" xr:uid="{00000000-0005-0000-0000-0000CDC40000}"/>
    <cellStyle name="Total 2 4 3 2 5 2 6" xfId="50385" xr:uid="{00000000-0005-0000-0000-0000CEC40000}"/>
    <cellStyle name="Total 2 4 3 2 5 2 7" xfId="50386" xr:uid="{00000000-0005-0000-0000-0000CFC40000}"/>
    <cellStyle name="Total 2 4 3 2 5 3" xfId="50387" xr:uid="{00000000-0005-0000-0000-0000D0C40000}"/>
    <cellStyle name="Total 2 4 3 2 5 4" xfId="50388" xr:uid="{00000000-0005-0000-0000-0000D1C40000}"/>
    <cellStyle name="Total 2 4 3 2 5 5" xfId="50389" xr:uid="{00000000-0005-0000-0000-0000D2C40000}"/>
    <cellStyle name="Total 2 4 3 2 6" xfId="50390" xr:uid="{00000000-0005-0000-0000-0000D3C40000}"/>
    <cellStyle name="Total 2 4 3 2 6 2" xfId="50391" xr:uid="{00000000-0005-0000-0000-0000D4C40000}"/>
    <cellStyle name="Total 2 4 3 2 6 2 2" xfId="50392" xr:uid="{00000000-0005-0000-0000-0000D5C40000}"/>
    <cellStyle name="Total 2 4 3 2 6 2 3" xfId="50393" xr:uid="{00000000-0005-0000-0000-0000D6C40000}"/>
    <cellStyle name="Total 2 4 3 2 6 2 4" xfId="50394" xr:uid="{00000000-0005-0000-0000-0000D7C40000}"/>
    <cellStyle name="Total 2 4 3 2 6 2 5" xfId="50395" xr:uid="{00000000-0005-0000-0000-0000D8C40000}"/>
    <cellStyle name="Total 2 4 3 2 6 2 6" xfId="50396" xr:uid="{00000000-0005-0000-0000-0000D9C40000}"/>
    <cellStyle name="Total 2 4 3 2 6 2 7" xfId="50397" xr:uid="{00000000-0005-0000-0000-0000DAC40000}"/>
    <cellStyle name="Total 2 4 3 2 6 3" xfId="50398" xr:uid="{00000000-0005-0000-0000-0000DBC40000}"/>
    <cellStyle name="Total 2 4 3 2 6 4" xfId="50399" xr:uid="{00000000-0005-0000-0000-0000DCC40000}"/>
    <cellStyle name="Total 2 4 3 2 6 5" xfId="50400" xr:uid="{00000000-0005-0000-0000-0000DDC40000}"/>
    <cellStyle name="Total 2 4 3 2 7" xfId="50401" xr:uid="{00000000-0005-0000-0000-0000DEC40000}"/>
    <cellStyle name="Total 2 4 3 2 7 2" xfId="50402" xr:uid="{00000000-0005-0000-0000-0000DFC40000}"/>
    <cellStyle name="Total 2 4 3 2 7 2 2" xfId="50403" xr:uid="{00000000-0005-0000-0000-0000E0C40000}"/>
    <cellStyle name="Total 2 4 3 2 7 2 3" xfId="50404" xr:uid="{00000000-0005-0000-0000-0000E1C40000}"/>
    <cellStyle name="Total 2 4 3 2 7 2 4" xfId="50405" xr:uid="{00000000-0005-0000-0000-0000E2C40000}"/>
    <cellStyle name="Total 2 4 3 2 7 2 5" xfId="50406" xr:uid="{00000000-0005-0000-0000-0000E3C40000}"/>
    <cellStyle name="Total 2 4 3 2 7 2 6" xfId="50407" xr:uid="{00000000-0005-0000-0000-0000E4C40000}"/>
    <cellStyle name="Total 2 4 3 2 7 2 7" xfId="50408" xr:uid="{00000000-0005-0000-0000-0000E5C40000}"/>
    <cellStyle name="Total 2 4 3 2 7 3" xfId="50409" xr:uid="{00000000-0005-0000-0000-0000E6C40000}"/>
    <cellStyle name="Total 2 4 3 2 7 4" xfId="50410" xr:uid="{00000000-0005-0000-0000-0000E7C40000}"/>
    <cellStyle name="Total 2 4 3 2 7 5" xfId="50411" xr:uid="{00000000-0005-0000-0000-0000E8C40000}"/>
    <cellStyle name="Total 2 4 3 2 8" xfId="50412" xr:uid="{00000000-0005-0000-0000-0000E9C40000}"/>
    <cellStyle name="Total 2 4 3 2 8 2" xfId="50413" xr:uid="{00000000-0005-0000-0000-0000EAC40000}"/>
    <cellStyle name="Total 2 4 3 2 8 3" xfId="50414" xr:uid="{00000000-0005-0000-0000-0000EBC40000}"/>
    <cellStyle name="Total 2 4 3 2 8 4" xfId="50415" xr:uid="{00000000-0005-0000-0000-0000ECC40000}"/>
    <cellStyle name="Total 2 4 3 2 8 5" xfId="50416" xr:uid="{00000000-0005-0000-0000-0000EDC40000}"/>
    <cellStyle name="Total 2 4 3 2 8 6" xfId="50417" xr:uid="{00000000-0005-0000-0000-0000EEC40000}"/>
    <cellStyle name="Total 2 4 3 2 8 7" xfId="50418" xr:uid="{00000000-0005-0000-0000-0000EFC40000}"/>
    <cellStyle name="Total 2 4 3 2 8 8" xfId="50419" xr:uid="{00000000-0005-0000-0000-0000F0C40000}"/>
    <cellStyle name="Total 2 4 3 2 9" xfId="50420" xr:uid="{00000000-0005-0000-0000-0000F1C40000}"/>
    <cellStyle name="Total 2 4 3 2 9 2" xfId="50421" xr:uid="{00000000-0005-0000-0000-0000F2C40000}"/>
    <cellStyle name="Total 2 4 3 2 9 3" xfId="50422" xr:uid="{00000000-0005-0000-0000-0000F3C40000}"/>
    <cellStyle name="Total 2 4 3 2 9 4" xfId="50423" xr:uid="{00000000-0005-0000-0000-0000F4C40000}"/>
    <cellStyle name="Total 2 4 3 2 9 5" xfId="50424" xr:uid="{00000000-0005-0000-0000-0000F5C40000}"/>
    <cellStyle name="Total 2 4 3 2 9 6" xfId="50425" xr:uid="{00000000-0005-0000-0000-0000F6C40000}"/>
    <cellStyle name="Total 2 4 3 2 9 7" xfId="50426" xr:uid="{00000000-0005-0000-0000-0000F7C40000}"/>
    <cellStyle name="Total 2 4 3 3" xfId="50427" xr:uid="{00000000-0005-0000-0000-0000F8C40000}"/>
    <cellStyle name="Total 2 4 3 3 10" xfId="50428" xr:uid="{00000000-0005-0000-0000-0000F9C40000}"/>
    <cellStyle name="Total 2 4 3 3 10 2" xfId="50429" xr:uid="{00000000-0005-0000-0000-0000FAC40000}"/>
    <cellStyle name="Total 2 4 3 3 10 3" xfId="50430" xr:uid="{00000000-0005-0000-0000-0000FBC40000}"/>
    <cellStyle name="Total 2 4 3 3 10 4" xfId="50431" xr:uid="{00000000-0005-0000-0000-0000FCC40000}"/>
    <cellStyle name="Total 2 4 3 3 10 5" xfId="50432" xr:uid="{00000000-0005-0000-0000-0000FDC40000}"/>
    <cellStyle name="Total 2 4 3 3 11" xfId="50433" xr:uid="{00000000-0005-0000-0000-0000FEC40000}"/>
    <cellStyle name="Total 2 4 3 3 11 2" xfId="50434" xr:uid="{00000000-0005-0000-0000-0000FFC40000}"/>
    <cellStyle name="Total 2 4 3 3 11 3" xfId="50435" xr:uid="{00000000-0005-0000-0000-000000C50000}"/>
    <cellStyle name="Total 2 4 3 3 11 4" xfId="50436" xr:uid="{00000000-0005-0000-0000-000001C50000}"/>
    <cellStyle name="Total 2 4 3 3 11 5" xfId="50437" xr:uid="{00000000-0005-0000-0000-000002C50000}"/>
    <cellStyle name="Total 2 4 3 3 12" xfId="50438" xr:uid="{00000000-0005-0000-0000-000003C50000}"/>
    <cellStyle name="Total 2 4 3 3 12 2" xfId="50439" xr:uid="{00000000-0005-0000-0000-000004C50000}"/>
    <cellStyle name="Total 2 4 3 3 12 3" xfId="50440" xr:uid="{00000000-0005-0000-0000-000005C50000}"/>
    <cellStyle name="Total 2 4 3 3 12 4" xfId="50441" xr:uid="{00000000-0005-0000-0000-000006C50000}"/>
    <cellStyle name="Total 2 4 3 3 12 5" xfId="50442" xr:uid="{00000000-0005-0000-0000-000007C50000}"/>
    <cellStyle name="Total 2 4 3 3 13" xfId="50443" xr:uid="{00000000-0005-0000-0000-000008C50000}"/>
    <cellStyle name="Total 2 4 3 3 13 2" xfId="50444" xr:uid="{00000000-0005-0000-0000-000009C50000}"/>
    <cellStyle name="Total 2 4 3 3 13 3" xfId="50445" xr:uid="{00000000-0005-0000-0000-00000AC50000}"/>
    <cellStyle name="Total 2 4 3 3 13 4" xfId="50446" xr:uid="{00000000-0005-0000-0000-00000BC50000}"/>
    <cellStyle name="Total 2 4 3 3 13 5" xfId="50447" xr:uid="{00000000-0005-0000-0000-00000CC50000}"/>
    <cellStyle name="Total 2 4 3 3 14" xfId="50448" xr:uid="{00000000-0005-0000-0000-00000DC50000}"/>
    <cellStyle name="Total 2 4 3 3 14 2" xfId="50449" xr:uid="{00000000-0005-0000-0000-00000EC50000}"/>
    <cellStyle name="Total 2 4 3 3 14 3" xfId="50450" xr:uid="{00000000-0005-0000-0000-00000FC50000}"/>
    <cellStyle name="Total 2 4 3 3 14 4" xfId="50451" xr:uid="{00000000-0005-0000-0000-000010C50000}"/>
    <cellStyle name="Total 2 4 3 3 14 5" xfId="50452" xr:uid="{00000000-0005-0000-0000-000011C50000}"/>
    <cellStyle name="Total 2 4 3 3 15" xfId="50453" xr:uid="{00000000-0005-0000-0000-000012C50000}"/>
    <cellStyle name="Total 2 4 3 3 15 2" xfId="50454" xr:uid="{00000000-0005-0000-0000-000013C50000}"/>
    <cellStyle name="Total 2 4 3 3 15 3" xfId="50455" xr:uid="{00000000-0005-0000-0000-000014C50000}"/>
    <cellStyle name="Total 2 4 3 3 15 4" xfId="50456" xr:uid="{00000000-0005-0000-0000-000015C50000}"/>
    <cellStyle name="Total 2 4 3 3 15 5" xfId="50457" xr:uid="{00000000-0005-0000-0000-000016C50000}"/>
    <cellStyle name="Total 2 4 3 3 16" xfId="50458" xr:uid="{00000000-0005-0000-0000-000017C50000}"/>
    <cellStyle name="Total 2 4 3 3 16 2" xfId="50459" xr:uid="{00000000-0005-0000-0000-000018C50000}"/>
    <cellStyle name="Total 2 4 3 3 16 3" xfId="50460" xr:uid="{00000000-0005-0000-0000-000019C50000}"/>
    <cellStyle name="Total 2 4 3 3 16 4" xfId="50461" xr:uid="{00000000-0005-0000-0000-00001AC50000}"/>
    <cellStyle name="Total 2 4 3 3 16 5" xfId="50462" xr:uid="{00000000-0005-0000-0000-00001BC50000}"/>
    <cellStyle name="Total 2 4 3 3 17" xfId="50463" xr:uid="{00000000-0005-0000-0000-00001CC50000}"/>
    <cellStyle name="Total 2 4 3 3 17 2" xfId="50464" xr:uid="{00000000-0005-0000-0000-00001DC50000}"/>
    <cellStyle name="Total 2 4 3 3 17 3" xfId="50465" xr:uid="{00000000-0005-0000-0000-00001EC50000}"/>
    <cellStyle name="Total 2 4 3 3 17 4" xfId="50466" xr:uid="{00000000-0005-0000-0000-00001FC50000}"/>
    <cellStyle name="Total 2 4 3 3 17 5" xfId="50467" xr:uid="{00000000-0005-0000-0000-000020C50000}"/>
    <cellStyle name="Total 2 4 3 3 18" xfId="50468" xr:uid="{00000000-0005-0000-0000-000021C50000}"/>
    <cellStyle name="Total 2 4 3 3 18 2" xfId="50469" xr:uid="{00000000-0005-0000-0000-000022C50000}"/>
    <cellStyle name="Total 2 4 3 3 18 3" xfId="50470" xr:uid="{00000000-0005-0000-0000-000023C50000}"/>
    <cellStyle name="Total 2 4 3 3 18 4" xfId="50471" xr:uid="{00000000-0005-0000-0000-000024C50000}"/>
    <cellStyle name="Total 2 4 3 3 18 5" xfId="50472" xr:uid="{00000000-0005-0000-0000-000025C50000}"/>
    <cellStyle name="Total 2 4 3 3 19" xfId="50473" xr:uid="{00000000-0005-0000-0000-000026C50000}"/>
    <cellStyle name="Total 2 4 3 3 2" xfId="50474" xr:uid="{00000000-0005-0000-0000-000027C50000}"/>
    <cellStyle name="Total 2 4 3 3 2 10" xfId="50475" xr:uid="{00000000-0005-0000-0000-000028C50000}"/>
    <cellStyle name="Total 2 4 3 3 2 10 2" xfId="50476" xr:uid="{00000000-0005-0000-0000-000029C50000}"/>
    <cellStyle name="Total 2 4 3 3 2 10 3" xfId="50477" xr:uid="{00000000-0005-0000-0000-00002AC50000}"/>
    <cellStyle name="Total 2 4 3 3 2 10 4" xfId="50478" xr:uid="{00000000-0005-0000-0000-00002BC50000}"/>
    <cellStyle name="Total 2 4 3 3 2 10 5" xfId="50479" xr:uid="{00000000-0005-0000-0000-00002CC50000}"/>
    <cellStyle name="Total 2 4 3 3 2 11" xfId="50480" xr:uid="{00000000-0005-0000-0000-00002DC50000}"/>
    <cellStyle name="Total 2 4 3 3 2 11 2" xfId="50481" xr:uid="{00000000-0005-0000-0000-00002EC50000}"/>
    <cellStyle name="Total 2 4 3 3 2 11 3" xfId="50482" xr:uid="{00000000-0005-0000-0000-00002FC50000}"/>
    <cellStyle name="Total 2 4 3 3 2 11 4" xfId="50483" xr:uid="{00000000-0005-0000-0000-000030C50000}"/>
    <cellStyle name="Total 2 4 3 3 2 11 5" xfId="50484" xr:uid="{00000000-0005-0000-0000-000031C50000}"/>
    <cellStyle name="Total 2 4 3 3 2 12" xfId="50485" xr:uid="{00000000-0005-0000-0000-000032C50000}"/>
    <cellStyle name="Total 2 4 3 3 2 12 2" xfId="50486" xr:uid="{00000000-0005-0000-0000-000033C50000}"/>
    <cellStyle name="Total 2 4 3 3 2 12 3" xfId="50487" xr:uid="{00000000-0005-0000-0000-000034C50000}"/>
    <cellStyle name="Total 2 4 3 3 2 12 4" xfId="50488" xr:uid="{00000000-0005-0000-0000-000035C50000}"/>
    <cellStyle name="Total 2 4 3 3 2 12 5" xfId="50489" xr:uid="{00000000-0005-0000-0000-000036C50000}"/>
    <cellStyle name="Total 2 4 3 3 2 13" xfId="50490" xr:uid="{00000000-0005-0000-0000-000037C50000}"/>
    <cellStyle name="Total 2 4 3 3 2 13 2" xfId="50491" xr:uid="{00000000-0005-0000-0000-000038C50000}"/>
    <cellStyle name="Total 2 4 3 3 2 13 3" xfId="50492" xr:uid="{00000000-0005-0000-0000-000039C50000}"/>
    <cellStyle name="Total 2 4 3 3 2 13 4" xfId="50493" xr:uid="{00000000-0005-0000-0000-00003AC50000}"/>
    <cellStyle name="Total 2 4 3 3 2 13 5" xfId="50494" xr:uid="{00000000-0005-0000-0000-00003BC50000}"/>
    <cellStyle name="Total 2 4 3 3 2 14" xfId="50495" xr:uid="{00000000-0005-0000-0000-00003CC50000}"/>
    <cellStyle name="Total 2 4 3 3 2 14 2" xfId="50496" xr:uid="{00000000-0005-0000-0000-00003DC50000}"/>
    <cellStyle name="Total 2 4 3 3 2 14 3" xfId="50497" xr:uid="{00000000-0005-0000-0000-00003EC50000}"/>
    <cellStyle name="Total 2 4 3 3 2 14 4" xfId="50498" xr:uid="{00000000-0005-0000-0000-00003FC50000}"/>
    <cellStyle name="Total 2 4 3 3 2 14 5" xfId="50499" xr:uid="{00000000-0005-0000-0000-000040C50000}"/>
    <cellStyle name="Total 2 4 3 3 2 15" xfId="50500" xr:uid="{00000000-0005-0000-0000-000041C50000}"/>
    <cellStyle name="Total 2 4 3 3 2 15 2" xfId="50501" xr:uid="{00000000-0005-0000-0000-000042C50000}"/>
    <cellStyle name="Total 2 4 3 3 2 15 3" xfId="50502" xr:uid="{00000000-0005-0000-0000-000043C50000}"/>
    <cellStyle name="Total 2 4 3 3 2 15 4" xfId="50503" xr:uid="{00000000-0005-0000-0000-000044C50000}"/>
    <cellStyle name="Total 2 4 3 3 2 15 5" xfId="50504" xr:uid="{00000000-0005-0000-0000-000045C50000}"/>
    <cellStyle name="Total 2 4 3 3 2 16" xfId="50505" xr:uid="{00000000-0005-0000-0000-000046C50000}"/>
    <cellStyle name="Total 2 4 3 3 2 16 2" xfId="50506" xr:uid="{00000000-0005-0000-0000-000047C50000}"/>
    <cellStyle name="Total 2 4 3 3 2 16 3" xfId="50507" xr:uid="{00000000-0005-0000-0000-000048C50000}"/>
    <cellStyle name="Total 2 4 3 3 2 16 4" xfId="50508" xr:uid="{00000000-0005-0000-0000-000049C50000}"/>
    <cellStyle name="Total 2 4 3 3 2 16 5" xfId="50509" xr:uid="{00000000-0005-0000-0000-00004AC50000}"/>
    <cellStyle name="Total 2 4 3 3 2 17" xfId="50510" xr:uid="{00000000-0005-0000-0000-00004BC50000}"/>
    <cellStyle name="Total 2 4 3 3 2 17 2" xfId="50511" xr:uid="{00000000-0005-0000-0000-00004CC50000}"/>
    <cellStyle name="Total 2 4 3 3 2 17 3" xfId="50512" xr:uid="{00000000-0005-0000-0000-00004DC50000}"/>
    <cellStyle name="Total 2 4 3 3 2 17 4" xfId="50513" xr:uid="{00000000-0005-0000-0000-00004EC50000}"/>
    <cellStyle name="Total 2 4 3 3 2 17 5" xfId="50514" xr:uid="{00000000-0005-0000-0000-00004FC50000}"/>
    <cellStyle name="Total 2 4 3 3 2 18" xfId="50515" xr:uid="{00000000-0005-0000-0000-000050C50000}"/>
    <cellStyle name="Total 2 4 3 3 2 18 2" xfId="50516" xr:uid="{00000000-0005-0000-0000-000051C50000}"/>
    <cellStyle name="Total 2 4 3 3 2 18 3" xfId="50517" xr:uid="{00000000-0005-0000-0000-000052C50000}"/>
    <cellStyle name="Total 2 4 3 3 2 18 4" xfId="50518" xr:uid="{00000000-0005-0000-0000-000053C50000}"/>
    <cellStyle name="Total 2 4 3 3 2 18 5" xfId="50519" xr:uid="{00000000-0005-0000-0000-000054C50000}"/>
    <cellStyle name="Total 2 4 3 3 2 19" xfId="50520" xr:uid="{00000000-0005-0000-0000-000055C50000}"/>
    <cellStyle name="Total 2 4 3 3 2 2" xfId="50521" xr:uid="{00000000-0005-0000-0000-000056C50000}"/>
    <cellStyle name="Total 2 4 3 3 2 2 2" xfId="50522" xr:uid="{00000000-0005-0000-0000-000057C50000}"/>
    <cellStyle name="Total 2 4 3 3 2 2 2 2" xfId="50523" xr:uid="{00000000-0005-0000-0000-000058C50000}"/>
    <cellStyle name="Total 2 4 3 3 2 2 2 3" xfId="50524" xr:uid="{00000000-0005-0000-0000-000059C50000}"/>
    <cellStyle name="Total 2 4 3 3 2 2 2 4" xfId="50525" xr:uid="{00000000-0005-0000-0000-00005AC50000}"/>
    <cellStyle name="Total 2 4 3 3 2 2 2 5" xfId="50526" xr:uid="{00000000-0005-0000-0000-00005BC50000}"/>
    <cellStyle name="Total 2 4 3 3 2 2 2 6" xfId="50527" xr:uid="{00000000-0005-0000-0000-00005CC50000}"/>
    <cellStyle name="Total 2 4 3 3 2 2 2 7" xfId="50528" xr:uid="{00000000-0005-0000-0000-00005DC50000}"/>
    <cellStyle name="Total 2 4 3 3 2 2 3" xfId="50529" xr:uid="{00000000-0005-0000-0000-00005EC50000}"/>
    <cellStyle name="Total 2 4 3 3 2 2 4" xfId="50530" xr:uid="{00000000-0005-0000-0000-00005FC50000}"/>
    <cellStyle name="Total 2 4 3 3 2 2 5" xfId="50531" xr:uid="{00000000-0005-0000-0000-000060C50000}"/>
    <cellStyle name="Total 2 4 3 3 2 3" xfId="50532" xr:uid="{00000000-0005-0000-0000-000061C50000}"/>
    <cellStyle name="Total 2 4 3 3 2 3 2" xfId="50533" xr:uid="{00000000-0005-0000-0000-000062C50000}"/>
    <cellStyle name="Total 2 4 3 3 2 3 2 2" xfId="50534" xr:uid="{00000000-0005-0000-0000-000063C50000}"/>
    <cellStyle name="Total 2 4 3 3 2 3 2 3" xfId="50535" xr:uid="{00000000-0005-0000-0000-000064C50000}"/>
    <cellStyle name="Total 2 4 3 3 2 3 2 4" xfId="50536" xr:uid="{00000000-0005-0000-0000-000065C50000}"/>
    <cellStyle name="Total 2 4 3 3 2 3 2 5" xfId="50537" xr:uid="{00000000-0005-0000-0000-000066C50000}"/>
    <cellStyle name="Total 2 4 3 3 2 3 2 6" xfId="50538" xr:uid="{00000000-0005-0000-0000-000067C50000}"/>
    <cellStyle name="Total 2 4 3 3 2 3 2 7" xfId="50539" xr:uid="{00000000-0005-0000-0000-000068C50000}"/>
    <cellStyle name="Total 2 4 3 3 2 3 3" xfId="50540" xr:uid="{00000000-0005-0000-0000-000069C50000}"/>
    <cellStyle name="Total 2 4 3 3 2 3 4" xfId="50541" xr:uid="{00000000-0005-0000-0000-00006AC50000}"/>
    <cellStyle name="Total 2 4 3 3 2 3 5" xfId="50542" xr:uid="{00000000-0005-0000-0000-00006BC50000}"/>
    <cellStyle name="Total 2 4 3 3 2 4" xfId="50543" xr:uid="{00000000-0005-0000-0000-00006CC50000}"/>
    <cellStyle name="Total 2 4 3 3 2 4 2" xfId="50544" xr:uid="{00000000-0005-0000-0000-00006DC50000}"/>
    <cellStyle name="Total 2 4 3 3 2 4 2 2" xfId="50545" xr:uid="{00000000-0005-0000-0000-00006EC50000}"/>
    <cellStyle name="Total 2 4 3 3 2 4 2 3" xfId="50546" xr:uid="{00000000-0005-0000-0000-00006FC50000}"/>
    <cellStyle name="Total 2 4 3 3 2 4 2 4" xfId="50547" xr:uid="{00000000-0005-0000-0000-000070C50000}"/>
    <cellStyle name="Total 2 4 3 3 2 4 2 5" xfId="50548" xr:uid="{00000000-0005-0000-0000-000071C50000}"/>
    <cellStyle name="Total 2 4 3 3 2 4 2 6" xfId="50549" xr:uid="{00000000-0005-0000-0000-000072C50000}"/>
    <cellStyle name="Total 2 4 3 3 2 4 2 7" xfId="50550" xr:uid="{00000000-0005-0000-0000-000073C50000}"/>
    <cellStyle name="Total 2 4 3 3 2 4 3" xfId="50551" xr:uid="{00000000-0005-0000-0000-000074C50000}"/>
    <cellStyle name="Total 2 4 3 3 2 4 4" xfId="50552" xr:uid="{00000000-0005-0000-0000-000075C50000}"/>
    <cellStyle name="Total 2 4 3 3 2 4 5" xfId="50553" xr:uid="{00000000-0005-0000-0000-000076C50000}"/>
    <cellStyle name="Total 2 4 3 3 2 5" xfId="50554" xr:uid="{00000000-0005-0000-0000-000077C50000}"/>
    <cellStyle name="Total 2 4 3 3 2 5 2" xfId="50555" xr:uid="{00000000-0005-0000-0000-000078C50000}"/>
    <cellStyle name="Total 2 4 3 3 2 5 3" xfId="50556" xr:uid="{00000000-0005-0000-0000-000079C50000}"/>
    <cellStyle name="Total 2 4 3 3 2 5 4" xfId="50557" xr:uid="{00000000-0005-0000-0000-00007AC50000}"/>
    <cellStyle name="Total 2 4 3 3 2 5 5" xfId="50558" xr:uid="{00000000-0005-0000-0000-00007BC50000}"/>
    <cellStyle name="Total 2 4 3 3 2 5 6" xfId="50559" xr:uid="{00000000-0005-0000-0000-00007CC50000}"/>
    <cellStyle name="Total 2 4 3 3 2 5 7" xfId="50560" xr:uid="{00000000-0005-0000-0000-00007DC50000}"/>
    <cellStyle name="Total 2 4 3 3 2 5 8" xfId="50561" xr:uid="{00000000-0005-0000-0000-00007EC50000}"/>
    <cellStyle name="Total 2 4 3 3 2 6" xfId="50562" xr:uid="{00000000-0005-0000-0000-00007FC50000}"/>
    <cellStyle name="Total 2 4 3 3 2 6 2" xfId="50563" xr:uid="{00000000-0005-0000-0000-000080C50000}"/>
    <cellStyle name="Total 2 4 3 3 2 6 3" xfId="50564" xr:uid="{00000000-0005-0000-0000-000081C50000}"/>
    <cellStyle name="Total 2 4 3 3 2 6 4" xfId="50565" xr:uid="{00000000-0005-0000-0000-000082C50000}"/>
    <cellStyle name="Total 2 4 3 3 2 6 5" xfId="50566" xr:uid="{00000000-0005-0000-0000-000083C50000}"/>
    <cellStyle name="Total 2 4 3 3 2 6 6" xfId="50567" xr:uid="{00000000-0005-0000-0000-000084C50000}"/>
    <cellStyle name="Total 2 4 3 3 2 6 7" xfId="50568" xr:uid="{00000000-0005-0000-0000-000085C50000}"/>
    <cellStyle name="Total 2 4 3 3 2 7" xfId="50569" xr:uid="{00000000-0005-0000-0000-000086C50000}"/>
    <cellStyle name="Total 2 4 3 3 2 7 2" xfId="50570" xr:uid="{00000000-0005-0000-0000-000087C50000}"/>
    <cellStyle name="Total 2 4 3 3 2 7 3" xfId="50571" xr:uid="{00000000-0005-0000-0000-000088C50000}"/>
    <cellStyle name="Total 2 4 3 3 2 7 4" xfId="50572" xr:uid="{00000000-0005-0000-0000-000089C50000}"/>
    <cellStyle name="Total 2 4 3 3 2 7 5" xfId="50573" xr:uid="{00000000-0005-0000-0000-00008AC50000}"/>
    <cellStyle name="Total 2 4 3 3 2 8" xfId="50574" xr:uid="{00000000-0005-0000-0000-00008BC50000}"/>
    <cellStyle name="Total 2 4 3 3 2 8 2" xfId="50575" xr:uid="{00000000-0005-0000-0000-00008CC50000}"/>
    <cellStyle name="Total 2 4 3 3 2 8 3" xfId="50576" xr:uid="{00000000-0005-0000-0000-00008DC50000}"/>
    <cellStyle name="Total 2 4 3 3 2 8 4" xfId="50577" xr:uid="{00000000-0005-0000-0000-00008EC50000}"/>
    <cellStyle name="Total 2 4 3 3 2 8 5" xfId="50578" xr:uid="{00000000-0005-0000-0000-00008FC50000}"/>
    <cellStyle name="Total 2 4 3 3 2 9" xfId="50579" xr:uid="{00000000-0005-0000-0000-000090C50000}"/>
    <cellStyle name="Total 2 4 3 3 2 9 2" xfId="50580" xr:uid="{00000000-0005-0000-0000-000091C50000}"/>
    <cellStyle name="Total 2 4 3 3 2 9 3" xfId="50581" xr:uid="{00000000-0005-0000-0000-000092C50000}"/>
    <cellStyle name="Total 2 4 3 3 2 9 4" xfId="50582" xr:uid="{00000000-0005-0000-0000-000093C50000}"/>
    <cellStyle name="Total 2 4 3 3 2 9 5" xfId="50583" xr:uid="{00000000-0005-0000-0000-000094C50000}"/>
    <cellStyle name="Total 2 4 3 3 3" xfId="50584" xr:uid="{00000000-0005-0000-0000-000095C50000}"/>
    <cellStyle name="Total 2 4 3 3 3 10" xfId="50585" xr:uid="{00000000-0005-0000-0000-000096C50000}"/>
    <cellStyle name="Total 2 4 3 3 3 2" xfId="50586" xr:uid="{00000000-0005-0000-0000-000097C50000}"/>
    <cellStyle name="Total 2 4 3 3 3 2 2" xfId="50587" xr:uid="{00000000-0005-0000-0000-000098C50000}"/>
    <cellStyle name="Total 2 4 3 3 3 2 2 2" xfId="50588" xr:uid="{00000000-0005-0000-0000-000099C50000}"/>
    <cellStyle name="Total 2 4 3 3 3 2 2 3" xfId="50589" xr:uid="{00000000-0005-0000-0000-00009AC50000}"/>
    <cellStyle name="Total 2 4 3 3 3 2 2 4" xfId="50590" xr:uid="{00000000-0005-0000-0000-00009BC50000}"/>
    <cellStyle name="Total 2 4 3 3 3 2 2 5" xfId="50591" xr:uid="{00000000-0005-0000-0000-00009CC50000}"/>
    <cellStyle name="Total 2 4 3 3 3 2 2 6" xfId="50592" xr:uid="{00000000-0005-0000-0000-00009DC50000}"/>
    <cellStyle name="Total 2 4 3 3 3 2 2 7" xfId="50593" xr:uid="{00000000-0005-0000-0000-00009EC50000}"/>
    <cellStyle name="Total 2 4 3 3 3 2 3" xfId="50594" xr:uid="{00000000-0005-0000-0000-00009FC50000}"/>
    <cellStyle name="Total 2 4 3 3 3 2 4" xfId="50595" xr:uid="{00000000-0005-0000-0000-0000A0C50000}"/>
    <cellStyle name="Total 2 4 3 3 3 3" xfId="50596" xr:uid="{00000000-0005-0000-0000-0000A1C50000}"/>
    <cellStyle name="Total 2 4 3 3 3 3 2" xfId="50597" xr:uid="{00000000-0005-0000-0000-0000A2C50000}"/>
    <cellStyle name="Total 2 4 3 3 3 3 2 2" xfId="50598" xr:uid="{00000000-0005-0000-0000-0000A3C50000}"/>
    <cellStyle name="Total 2 4 3 3 3 3 2 3" xfId="50599" xr:uid="{00000000-0005-0000-0000-0000A4C50000}"/>
    <cellStyle name="Total 2 4 3 3 3 3 2 4" xfId="50600" xr:uid="{00000000-0005-0000-0000-0000A5C50000}"/>
    <cellStyle name="Total 2 4 3 3 3 3 2 5" xfId="50601" xr:uid="{00000000-0005-0000-0000-0000A6C50000}"/>
    <cellStyle name="Total 2 4 3 3 3 3 2 6" xfId="50602" xr:uid="{00000000-0005-0000-0000-0000A7C50000}"/>
    <cellStyle name="Total 2 4 3 3 3 3 2 7" xfId="50603" xr:uid="{00000000-0005-0000-0000-0000A8C50000}"/>
    <cellStyle name="Total 2 4 3 3 3 3 3" xfId="50604" xr:uid="{00000000-0005-0000-0000-0000A9C50000}"/>
    <cellStyle name="Total 2 4 3 3 3 3 4" xfId="50605" xr:uid="{00000000-0005-0000-0000-0000AAC50000}"/>
    <cellStyle name="Total 2 4 3 3 3 4" xfId="50606" xr:uid="{00000000-0005-0000-0000-0000ABC50000}"/>
    <cellStyle name="Total 2 4 3 3 3 4 2" xfId="50607" xr:uid="{00000000-0005-0000-0000-0000ACC50000}"/>
    <cellStyle name="Total 2 4 3 3 3 4 2 2" xfId="50608" xr:uid="{00000000-0005-0000-0000-0000ADC50000}"/>
    <cellStyle name="Total 2 4 3 3 3 4 2 3" xfId="50609" xr:uid="{00000000-0005-0000-0000-0000AEC50000}"/>
    <cellStyle name="Total 2 4 3 3 3 4 2 4" xfId="50610" xr:uid="{00000000-0005-0000-0000-0000AFC50000}"/>
    <cellStyle name="Total 2 4 3 3 3 4 2 5" xfId="50611" xr:uid="{00000000-0005-0000-0000-0000B0C50000}"/>
    <cellStyle name="Total 2 4 3 3 3 4 2 6" xfId="50612" xr:uid="{00000000-0005-0000-0000-0000B1C50000}"/>
    <cellStyle name="Total 2 4 3 3 3 4 2 7" xfId="50613" xr:uid="{00000000-0005-0000-0000-0000B2C50000}"/>
    <cellStyle name="Total 2 4 3 3 3 4 3" xfId="50614" xr:uid="{00000000-0005-0000-0000-0000B3C50000}"/>
    <cellStyle name="Total 2 4 3 3 3 4 4" xfId="50615" xr:uid="{00000000-0005-0000-0000-0000B4C50000}"/>
    <cellStyle name="Total 2 4 3 3 3 5" xfId="50616" xr:uid="{00000000-0005-0000-0000-0000B5C50000}"/>
    <cellStyle name="Total 2 4 3 3 3 5 2" xfId="50617" xr:uid="{00000000-0005-0000-0000-0000B6C50000}"/>
    <cellStyle name="Total 2 4 3 3 3 5 3" xfId="50618" xr:uid="{00000000-0005-0000-0000-0000B7C50000}"/>
    <cellStyle name="Total 2 4 3 3 3 5 4" xfId="50619" xr:uid="{00000000-0005-0000-0000-0000B8C50000}"/>
    <cellStyle name="Total 2 4 3 3 3 5 5" xfId="50620" xr:uid="{00000000-0005-0000-0000-0000B9C50000}"/>
    <cellStyle name="Total 2 4 3 3 3 5 6" xfId="50621" xr:uid="{00000000-0005-0000-0000-0000BAC50000}"/>
    <cellStyle name="Total 2 4 3 3 3 5 7" xfId="50622" xr:uid="{00000000-0005-0000-0000-0000BBC50000}"/>
    <cellStyle name="Total 2 4 3 3 3 5 8" xfId="50623" xr:uid="{00000000-0005-0000-0000-0000BCC50000}"/>
    <cellStyle name="Total 2 4 3 3 3 6" xfId="50624" xr:uid="{00000000-0005-0000-0000-0000BDC50000}"/>
    <cellStyle name="Total 2 4 3 3 3 6 2" xfId="50625" xr:uid="{00000000-0005-0000-0000-0000BEC50000}"/>
    <cellStyle name="Total 2 4 3 3 3 6 3" xfId="50626" xr:uid="{00000000-0005-0000-0000-0000BFC50000}"/>
    <cellStyle name="Total 2 4 3 3 3 6 4" xfId="50627" xr:uid="{00000000-0005-0000-0000-0000C0C50000}"/>
    <cellStyle name="Total 2 4 3 3 3 6 5" xfId="50628" xr:uid="{00000000-0005-0000-0000-0000C1C50000}"/>
    <cellStyle name="Total 2 4 3 3 3 6 6" xfId="50629" xr:uid="{00000000-0005-0000-0000-0000C2C50000}"/>
    <cellStyle name="Total 2 4 3 3 3 6 7" xfId="50630" xr:uid="{00000000-0005-0000-0000-0000C3C50000}"/>
    <cellStyle name="Total 2 4 3 3 3 7" xfId="50631" xr:uid="{00000000-0005-0000-0000-0000C4C50000}"/>
    <cellStyle name="Total 2 4 3 3 3 8" xfId="50632" xr:uid="{00000000-0005-0000-0000-0000C5C50000}"/>
    <cellStyle name="Total 2 4 3 3 3 9" xfId="50633" xr:uid="{00000000-0005-0000-0000-0000C6C50000}"/>
    <cellStyle name="Total 2 4 3 3 4" xfId="50634" xr:uid="{00000000-0005-0000-0000-0000C7C50000}"/>
    <cellStyle name="Total 2 4 3 3 4 2" xfId="50635" xr:uid="{00000000-0005-0000-0000-0000C8C50000}"/>
    <cellStyle name="Total 2 4 3 3 4 2 2" xfId="50636" xr:uid="{00000000-0005-0000-0000-0000C9C50000}"/>
    <cellStyle name="Total 2 4 3 3 4 2 3" xfId="50637" xr:uid="{00000000-0005-0000-0000-0000CAC50000}"/>
    <cellStyle name="Total 2 4 3 3 4 2 4" xfId="50638" xr:uid="{00000000-0005-0000-0000-0000CBC50000}"/>
    <cellStyle name="Total 2 4 3 3 4 2 5" xfId="50639" xr:uid="{00000000-0005-0000-0000-0000CCC50000}"/>
    <cellStyle name="Total 2 4 3 3 4 2 6" xfId="50640" xr:uid="{00000000-0005-0000-0000-0000CDC50000}"/>
    <cellStyle name="Total 2 4 3 3 4 2 7" xfId="50641" xr:uid="{00000000-0005-0000-0000-0000CEC50000}"/>
    <cellStyle name="Total 2 4 3 3 4 3" xfId="50642" xr:uid="{00000000-0005-0000-0000-0000CFC50000}"/>
    <cellStyle name="Total 2 4 3 3 4 4" xfId="50643" xr:uid="{00000000-0005-0000-0000-0000D0C50000}"/>
    <cellStyle name="Total 2 4 3 3 4 5" xfId="50644" xr:uid="{00000000-0005-0000-0000-0000D1C50000}"/>
    <cellStyle name="Total 2 4 3 3 5" xfId="50645" xr:uid="{00000000-0005-0000-0000-0000D2C50000}"/>
    <cellStyle name="Total 2 4 3 3 5 2" xfId="50646" xr:uid="{00000000-0005-0000-0000-0000D3C50000}"/>
    <cellStyle name="Total 2 4 3 3 5 2 2" xfId="50647" xr:uid="{00000000-0005-0000-0000-0000D4C50000}"/>
    <cellStyle name="Total 2 4 3 3 5 2 3" xfId="50648" xr:uid="{00000000-0005-0000-0000-0000D5C50000}"/>
    <cellStyle name="Total 2 4 3 3 5 2 4" xfId="50649" xr:uid="{00000000-0005-0000-0000-0000D6C50000}"/>
    <cellStyle name="Total 2 4 3 3 5 2 5" xfId="50650" xr:uid="{00000000-0005-0000-0000-0000D7C50000}"/>
    <cellStyle name="Total 2 4 3 3 5 2 6" xfId="50651" xr:uid="{00000000-0005-0000-0000-0000D8C50000}"/>
    <cellStyle name="Total 2 4 3 3 5 2 7" xfId="50652" xr:uid="{00000000-0005-0000-0000-0000D9C50000}"/>
    <cellStyle name="Total 2 4 3 3 5 3" xfId="50653" xr:uid="{00000000-0005-0000-0000-0000DAC50000}"/>
    <cellStyle name="Total 2 4 3 3 5 4" xfId="50654" xr:uid="{00000000-0005-0000-0000-0000DBC50000}"/>
    <cellStyle name="Total 2 4 3 3 5 5" xfId="50655" xr:uid="{00000000-0005-0000-0000-0000DCC50000}"/>
    <cellStyle name="Total 2 4 3 3 6" xfId="50656" xr:uid="{00000000-0005-0000-0000-0000DDC50000}"/>
    <cellStyle name="Total 2 4 3 3 6 2" xfId="50657" xr:uid="{00000000-0005-0000-0000-0000DEC50000}"/>
    <cellStyle name="Total 2 4 3 3 6 2 2" xfId="50658" xr:uid="{00000000-0005-0000-0000-0000DFC50000}"/>
    <cellStyle name="Total 2 4 3 3 6 2 3" xfId="50659" xr:uid="{00000000-0005-0000-0000-0000E0C50000}"/>
    <cellStyle name="Total 2 4 3 3 6 2 4" xfId="50660" xr:uid="{00000000-0005-0000-0000-0000E1C50000}"/>
    <cellStyle name="Total 2 4 3 3 6 2 5" xfId="50661" xr:uid="{00000000-0005-0000-0000-0000E2C50000}"/>
    <cellStyle name="Total 2 4 3 3 6 2 6" xfId="50662" xr:uid="{00000000-0005-0000-0000-0000E3C50000}"/>
    <cellStyle name="Total 2 4 3 3 6 2 7" xfId="50663" xr:uid="{00000000-0005-0000-0000-0000E4C50000}"/>
    <cellStyle name="Total 2 4 3 3 6 3" xfId="50664" xr:uid="{00000000-0005-0000-0000-0000E5C50000}"/>
    <cellStyle name="Total 2 4 3 3 6 4" xfId="50665" xr:uid="{00000000-0005-0000-0000-0000E6C50000}"/>
    <cellStyle name="Total 2 4 3 3 6 5" xfId="50666" xr:uid="{00000000-0005-0000-0000-0000E7C50000}"/>
    <cellStyle name="Total 2 4 3 3 7" xfId="50667" xr:uid="{00000000-0005-0000-0000-0000E8C50000}"/>
    <cellStyle name="Total 2 4 3 3 7 2" xfId="50668" xr:uid="{00000000-0005-0000-0000-0000E9C50000}"/>
    <cellStyle name="Total 2 4 3 3 7 2 2" xfId="50669" xr:uid="{00000000-0005-0000-0000-0000EAC50000}"/>
    <cellStyle name="Total 2 4 3 3 7 2 3" xfId="50670" xr:uid="{00000000-0005-0000-0000-0000EBC50000}"/>
    <cellStyle name="Total 2 4 3 3 7 2 4" xfId="50671" xr:uid="{00000000-0005-0000-0000-0000ECC50000}"/>
    <cellStyle name="Total 2 4 3 3 7 2 5" xfId="50672" xr:uid="{00000000-0005-0000-0000-0000EDC50000}"/>
    <cellStyle name="Total 2 4 3 3 7 2 6" xfId="50673" xr:uid="{00000000-0005-0000-0000-0000EEC50000}"/>
    <cellStyle name="Total 2 4 3 3 7 2 7" xfId="50674" xr:uid="{00000000-0005-0000-0000-0000EFC50000}"/>
    <cellStyle name="Total 2 4 3 3 7 3" xfId="50675" xr:uid="{00000000-0005-0000-0000-0000F0C50000}"/>
    <cellStyle name="Total 2 4 3 3 7 4" xfId="50676" xr:uid="{00000000-0005-0000-0000-0000F1C50000}"/>
    <cellStyle name="Total 2 4 3 3 7 5" xfId="50677" xr:uid="{00000000-0005-0000-0000-0000F2C50000}"/>
    <cellStyle name="Total 2 4 3 3 8" xfId="50678" xr:uid="{00000000-0005-0000-0000-0000F3C50000}"/>
    <cellStyle name="Total 2 4 3 3 8 2" xfId="50679" xr:uid="{00000000-0005-0000-0000-0000F4C50000}"/>
    <cellStyle name="Total 2 4 3 3 8 3" xfId="50680" xr:uid="{00000000-0005-0000-0000-0000F5C50000}"/>
    <cellStyle name="Total 2 4 3 3 8 4" xfId="50681" xr:uid="{00000000-0005-0000-0000-0000F6C50000}"/>
    <cellStyle name="Total 2 4 3 3 8 5" xfId="50682" xr:uid="{00000000-0005-0000-0000-0000F7C50000}"/>
    <cellStyle name="Total 2 4 3 3 8 6" xfId="50683" xr:uid="{00000000-0005-0000-0000-0000F8C50000}"/>
    <cellStyle name="Total 2 4 3 3 8 7" xfId="50684" xr:uid="{00000000-0005-0000-0000-0000F9C50000}"/>
    <cellStyle name="Total 2 4 3 3 8 8" xfId="50685" xr:uid="{00000000-0005-0000-0000-0000FAC50000}"/>
    <cellStyle name="Total 2 4 3 3 9" xfId="50686" xr:uid="{00000000-0005-0000-0000-0000FBC50000}"/>
    <cellStyle name="Total 2 4 3 3 9 2" xfId="50687" xr:uid="{00000000-0005-0000-0000-0000FCC50000}"/>
    <cellStyle name="Total 2 4 3 3 9 3" xfId="50688" xr:uid="{00000000-0005-0000-0000-0000FDC50000}"/>
    <cellStyle name="Total 2 4 3 3 9 4" xfId="50689" xr:uid="{00000000-0005-0000-0000-0000FEC50000}"/>
    <cellStyle name="Total 2 4 3 3 9 5" xfId="50690" xr:uid="{00000000-0005-0000-0000-0000FFC50000}"/>
    <cellStyle name="Total 2 4 3 3 9 6" xfId="50691" xr:uid="{00000000-0005-0000-0000-000000C60000}"/>
    <cellStyle name="Total 2 4 3 3 9 7" xfId="50692" xr:uid="{00000000-0005-0000-0000-000001C60000}"/>
    <cellStyle name="Total 2 4 3 4" xfId="50693" xr:uid="{00000000-0005-0000-0000-000002C60000}"/>
    <cellStyle name="Total 2 4 3 4 10" xfId="50694" xr:uid="{00000000-0005-0000-0000-000003C60000}"/>
    <cellStyle name="Total 2 4 3 4 10 2" xfId="50695" xr:uid="{00000000-0005-0000-0000-000004C60000}"/>
    <cellStyle name="Total 2 4 3 4 10 3" xfId="50696" xr:uid="{00000000-0005-0000-0000-000005C60000}"/>
    <cellStyle name="Total 2 4 3 4 10 4" xfId="50697" xr:uid="{00000000-0005-0000-0000-000006C60000}"/>
    <cellStyle name="Total 2 4 3 4 10 5" xfId="50698" xr:uid="{00000000-0005-0000-0000-000007C60000}"/>
    <cellStyle name="Total 2 4 3 4 11" xfId="50699" xr:uid="{00000000-0005-0000-0000-000008C60000}"/>
    <cellStyle name="Total 2 4 3 4 11 2" xfId="50700" xr:uid="{00000000-0005-0000-0000-000009C60000}"/>
    <cellStyle name="Total 2 4 3 4 11 3" xfId="50701" xr:uid="{00000000-0005-0000-0000-00000AC60000}"/>
    <cellStyle name="Total 2 4 3 4 11 4" xfId="50702" xr:uid="{00000000-0005-0000-0000-00000BC60000}"/>
    <cellStyle name="Total 2 4 3 4 11 5" xfId="50703" xr:uid="{00000000-0005-0000-0000-00000CC60000}"/>
    <cellStyle name="Total 2 4 3 4 12" xfId="50704" xr:uid="{00000000-0005-0000-0000-00000DC60000}"/>
    <cellStyle name="Total 2 4 3 4 12 2" xfId="50705" xr:uid="{00000000-0005-0000-0000-00000EC60000}"/>
    <cellStyle name="Total 2 4 3 4 12 3" xfId="50706" xr:uid="{00000000-0005-0000-0000-00000FC60000}"/>
    <cellStyle name="Total 2 4 3 4 12 4" xfId="50707" xr:uid="{00000000-0005-0000-0000-000010C60000}"/>
    <cellStyle name="Total 2 4 3 4 12 5" xfId="50708" xr:uid="{00000000-0005-0000-0000-000011C60000}"/>
    <cellStyle name="Total 2 4 3 4 13" xfId="50709" xr:uid="{00000000-0005-0000-0000-000012C60000}"/>
    <cellStyle name="Total 2 4 3 4 13 2" xfId="50710" xr:uid="{00000000-0005-0000-0000-000013C60000}"/>
    <cellStyle name="Total 2 4 3 4 13 3" xfId="50711" xr:uid="{00000000-0005-0000-0000-000014C60000}"/>
    <cellStyle name="Total 2 4 3 4 13 4" xfId="50712" xr:uid="{00000000-0005-0000-0000-000015C60000}"/>
    <cellStyle name="Total 2 4 3 4 13 5" xfId="50713" xr:uid="{00000000-0005-0000-0000-000016C60000}"/>
    <cellStyle name="Total 2 4 3 4 14" xfId="50714" xr:uid="{00000000-0005-0000-0000-000017C60000}"/>
    <cellStyle name="Total 2 4 3 4 14 2" xfId="50715" xr:uid="{00000000-0005-0000-0000-000018C60000}"/>
    <cellStyle name="Total 2 4 3 4 14 3" xfId="50716" xr:uid="{00000000-0005-0000-0000-000019C60000}"/>
    <cellStyle name="Total 2 4 3 4 14 4" xfId="50717" xr:uid="{00000000-0005-0000-0000-00001AC60000}"/>
    <cellStyle name="Total 2 4 3 4 14 5" xfId="50718" xr:uid="{00000000-0005-0000-0000-00001BC60000}"/>
    <cellStyle name="Total 2 4 3 4 15" xfId="50719" xr:uid="{00000000-0005-0000-0000-00001CC60000}"/>
    <cellStyle name="Total 2 4 3 4 15 2" xfId="50720" xr:uid="{00000000-0005-0000-0000-00001DC60000}"/>
    <cellStyle name="Total 2 4 3 4 15 3" xfId="50721" xr:uid="{00000000-0005-0000-0000-00001EC60000}"/>
    <cellStyle name="Total 2 4 3 4 15 4" xfId="50722" xr:uid="{00000000-0005-0000-0000-00001FC60000}"/>
    <cellStyle name="Total 2 4 3 4 15 5" xfId="50723" xr:uid="{00000000-0005-0000-0000-000020C60000}"/>
    <cellStyle name="Total 2 4 3 4 16" xfId="50724" xr:uid="{00000000-0005-0000-0000-000021C60000}"/>
    <cellStyle name="Total 2 4 3 4 16 2" xfId="50725" xr:uid="{00000000-0005-0000-0000-000022C60000}"/>
    <cellStyle name="Total 2 4 3 4 16 3" xfId="50726" xr:uid="{00000000-0005-0000-0000-000023C60000}"/>
    <cellStyle name="Total 2 4 3 4 16 4" xfId="50727" xr:uid="{00000000-0005-0000-0000-000024C60000}"/>
    <cellStyle name="Total 2 4 3 4 16 5" xfId="50728" xr:uid="{00000000-0005-0000-0000-000025C60000}"/>
    <cellStyle name="Total 2 4 3 4 17" xfId="50729" xr:uid="{00000000-0005-0000-0000-000026C60000}"/>
    <cellStyle name="Total 2 4 3 4 17 2" xfId="50730" xr:uid="{00000000-0005-0000-0000-000027C60000}"/>
    <cellStyle name="Total 2 4 3 4 17 3" xfId="50731" xr:uid="{00000000-0005-0000-0000-000028C60000}"/>
    <cellStyle name="Total 2 4 3 4 17 4" xfId="50732" xr:uid="{00000000-0005-0000-0000-000029C60000}"/>
    <cellStyle name="Total 2 4 3 4 17 5" xfId="50733" xr:uid="{00000000-0005-0000-0000-00002AC60000}"/>
    <cellStyle name="Total 2 4 3 4 18" xfId="50734" xr:uid="{00000000-0005-0000-0000-00002BC60000}"/>
    <cellStyle name="Total 2 4 3 4 18 2" xfId="50735" xr:uid="{00000000-0005-0000-0000-00002CC60000}"/>
    <cellStyle name="Total 2 4 3 4 18 3" xfId="50736" xr:uid="{00000000-0005-0000-0000-00002DC60000}"/>
    <cellStyle name="Total 2 4 3 4 18 4" xfId="50737" xr:uid="{00000000-0005-0000-0000-00002EC60000}"/>
    <cellStyle name="Total 2 4 3 4 18 5" xfId="50738" xr:uid="{00000000-0005-0000-0000-00002FC60000}"/>
    <cellStyle name="Total 2 4 3 4 19" xfId="50739" xr:uid="{00000000-0005-0000-0000-000030C60000}"/>
    <cellStyle name="Total 2 4 3 4 2" xfId="50740" xr:uid="{00000000-0005-0000-0000-000031C60000}"/>
    <cellStyle name="Total 2 4 3 4 2 2" xfId="50741" xr:uid="{00000000-0005-0000-0000-000032C60000}"/>
    <cellStyle name="Total 2 4 3 4 2 2 2" xfId="50742" xr:uid="{00000000-0005-0000-0000-000033C60000}"/>
    <cellStyle name="Total 2 4 3 4 2 2 3" xfId="50743" xr:uid="{00000000-0005-0000-0000-000034C60000}"/>
    <cellStyle name="Total 2 4 3 4 2 2 4" xfId="50744" xr:uid="{00000000-0005-0000-0000-000035C60000}"/>
    <cellStyle name="Total 2 4 3 4 2 2 5" xfId="50745" xr:uid="{00000000-0005-0000-0000-000036C60000}"/>
    <cellStyle name="Total 2 4 3 4 2 2 6" xfId="50746" xr:uid="{00000000-0005-0000-0000-000037C60000}"/>
    <cellStyle name="Total 2 4 3 4 2 2 7" xfId="50747" xr:uid="{00000000-0005-0000-0000-000038C60000}"/>
    <cellStyle name="Total 2 4 3 4 2 3" xfId="50748" xr:uid="{00000000-0005-0000-0000-000039C60000}"/>
    <cellStyle name="Total 2 4 3 4 2 4" xfId="50749" xr:uid="{00000000-0005-0000-0000-00003AC60000}"/>
    <cellStyle name="Total 2 4 3 4 2 5" xfId="50750" xr:uid="{00000000-0005-0000-0000-00003BC60000}"/>
    <cellStyle name="Total 2 4 3 4 3" xfId="50751" xr:uid="{00000000-0005-0000-0000-00003CC60000}"/>
    <cellStyle name="Total 2 4 3 4 3 2" xfId="50752" xr:uid="{00000000-0005-0000-0000-00003DC60000}"/>
    <cellStyle name="Total 2 4 3 4 3 2 2" xfId="50753" xr:uid="{00000000-0005-0000-0000-00003EC60000}"/>
    <cellStyle name="Total 2 4 3 4 3 2 3" xfId="50754" xr:uid="{00000000-0005-0000-0000-00003FC60000}"/>
    <cellStyle name="Total 2 4 3 4 3 2 4" xfId="50755" xr:uid="{00000000-0005-0000-0000-000040C60000}"/>
    <cellStyle name="Total 2 4 3 4 3 2 5" xfId="50756" xr:uid="{00000000-0005-0000-0000-000041C60000}"/>
    <cellStyle name="Total 2 4 3 4 3 2 6" xfId="50757" xr:uid="{00000000-0005-0000-0000-000042C60000}"/>
    <cellStyle name="Total 2 4 3 4 3 2 7" xfId="50758" xr:uid="{00000000-0005-0000-0000-000043C60000}"/>
    <cellStyle name="Total 2 4 3 4 3 3" xfId="50759" xr:uid="{00000000-0005-0000-0000-000044C60000}"/>
    <cellStyle name="Total 2 4 3 4 3 4" xfId="50760" xr:uid="{00000000-0005-0000-0000-000045C60000}"/>
    <cellStyle name="Total 2 4 3 4 3 5" xfId="50761" xr:uid="{00000000-0005-0000-0000-000046C60000}"/>
    <cellStyle name="Total 2 4 3 4 4" xfId="50762" xr:uid="{00000000-0005-0000-0000-000047C60000}"/>
    <cellStyle name="Total 2 4 3 4 4 2" xfId="50763" xr:uid="{00000000-0005-0000-0000-000048C60000}"/>
    <cellStyle name="Total 2 4 3 4 4 2 2" xfId="50764" xr:uid="{00000000-0005-0000-0000-000049C60000}"/>
    <cellStyle name="Total 2 4 3 4 4 2 3" xfId="50765" xr:uid="{00000000-0005-0000-0000-00004AC60000}"/>
    <cellStyle name="Total 2 4 3 4 4 2 4" xfId="50766" xr:uid="{00000000-0005-0000-0000-00004BC60000}"/>
    <cellStyle name="Total 2 4 3 4 4 2 5" xfId="50767" xr:uid="{00000000-0005-0000-0000-00004CC60000}"/>
    <cellStyle name="Total 2 4 3 4 4 2 6" xfId="50768" xr:uid="{00000000-0005-0000-0000-00004DC60000}"/>
    <cellStyle name="Total 2 4 3 4 4 2 7" xfId="50769" xr:uid="{00000000-0005-0000-0000-00004EC60000}"/>
    <cellStyle name="Total 2 4 3 4 4 3" xfId="50770" xr:uid="{00000000-0005-0000-0000-00004FC60000}"/>
    <cellStyle name="Total 2 4 3 4 4 4" xfId="50771" xr:uid="{00000000-0005-0000-0000-000050C60000}"/>
    <cellStyle name="Total 2 4 3 4 4 5" xfId="50772" xr:uid="{00000000-0005-0000-0000-000051C60000}"/>
    <cellStyle name="Total 2 4 3 4 5" xfId="50773" xr:uid="{00000000-0005-0000-0000-000052C60000}"/>
    <cellStyle name="Total 2 4 3 4 5 2" xfId="50774" xr:uid="{00000000-0005-0000-0000-000053C60000}"/>
    <cellStyle name="Total 2 4 3 4 5 3" xfId="50775" xr:uid="{00000000-0005-0000-0000-000054C60000}"/>
    <cellStyle name="Total 2 4 3 4 5 4" xfId="50776" xr:uid="{00000000-0005-0000-0000-000055C60000}"/>
    <cellStyle name="Total 2 4 3 4 5 5" xfId="50777" xr:uid="{00000000-0005-0000-0000-000056C60000}"/>
    <cellStyle name="Total 2 4 3 4 5 6" xfId="50778" xr:uid="{00000000-0005-0000-0000-000057C60000}"/>
    <cellStyle name="Total 2 4 3 4 5 7" xfId="50779" xr:uid="{00000000-0005-0000-0000-000058C60000}"/>
    <cellStyle name="Total 2 4 3 4 5 8" xfId="50780" xr:uid="{00000000-0005-0000-0000-000059C60000}"/>
    <cellStyle name="Total 2 4 3 4 6" xfId="50781" xr:uid="{00000000-0005-0000-0000-00005AC60000}"/>
    <cellStyle name="Total 2 4 3 4 6 2" xfId="50782" xr:uid="{00000000-0005-0000-0000-00005BC60000}"/>
    <cellStyle name="Total 2 4 3 4 6 3" xfId="50783" xr:uid="{00000000-0005-0000-0000-00005CC60000}"/>
    <cellStyle name="Total 2 4 3 4 6 4" xfId="50784" xr:uid="{00000000-0005-0000-0000-00005DC60000}"/>
    <cellStyle name="Total 2 4 3 4 6 5" xfId="50785" xr:uid="{00000000-0005-0000-0000-00005EC60000}"/>
    <cellStyle name="Total 2 4 3 4 6 6" xfId="50786" xr:uid="{00000000-0005-0000-0000-00005FC60000}"/>
    <cellStyle name="Total 2 4 3 4 6 7" xfId="50787" xr:uid="{00000000-0005-0000-0000-000060C60000}"/>
    <cellStyle name="Total 2 4 3 4 7" xfId="50788" xr:uid="{00000000-0005-0000-0000-000061C60000}"/>
    <cellStyle name="Total 2 4 3 4 7 2" xfId="50789" xr:uid="{00000000-0005-0000-0000-000062C60000}"/>
    <cellStyle name="Total 2 4 3 4 7 3" xfId="50790" xr:uid="{00000000-0005-0000-0000-000063C60000}"/>
    <cellStyle name="Total 2 4 3 4 7 4" xfId="50791" xr:uid="{00000000-0005-0000-0000-000064C60000}"/>
    <cellStyle name="Total 2 4 3 4 7 5" xfId="50792" xr:uid="{00000000-0005-0000-0000-000065C60000}"/>
    <cellStyle name="Total 2 4 3 4 8" xfId="50793" xr:uid="{00000000-0005-0000-0000-000066C60000}"/>
    <cellStyle name="Total 2 4 3 4 8 2" xfId="50794" xr:uid="{00000000-0005-0000-0000-000067C60000}"/>
    <cellStyle name="Total 2 4 3 4 8 3" xfId="50795" xr:uid="{00000000-0005-0000-0000-000068C60000}"/>
    <cellStyle name="Total 2 4 3 4 8 4" xfId="50796" xr:uid="{00000000-0005-0000-0000-000069C60000}"/>
    <cellStyle name="Total 2 4 3 4 8 5" xfId="50797" xr:uid="{00000000-0005-0000-0000-00006AC60000}"/>
    <cellStyle name="Total 2 4 3 4 9" xfId="50798" xr:uid="{00000000-0005-0000-0000-00006BC60000}"/>
    <cellStyle name="Total 2 4 3 4 9 2" xfId="50799" xr:uid="{00000000-0005-0000-0000-00006CC60000}"/>
    <cellStyle name="Total 2 4 3 4 9 3" xfId="50800" xr:uid="{00000000-0005-0000-0000-00006DC60000}"/>
    <cellStyle name="Total 2 4 3 4 9 4" xfId="50801" xr:uid="{00000000-0005-0000-0000-00006EC60000}"/>
    <cellStyle name="Total 2 4 3 4 9 5" xfId="50802" xr:uid="{00000000-0005-0000-0000-00006FC60000}"/>
    <cellStyle name="Total 2 4 3 5" xfId="50803" xr:uid="{00000000-0005-0000-0000-000070C60000}"/>
    <cellStyle name="Total 2 4 3 5 10" xfId="50804" xr:uid="{00000000-0005-0000-0000-000071C60000}"/>
    <cellStyle name="Total 2 4 3 5 2" xfId="50805" xr:uid="{00000000-0005-0000-0000-000072C60000}"/>
    <cellStyle name="Total 2 4 3 5 2 2" xfId="50806" xr:uid="{00000000-0005-0000-0000-000073C60000}"/>
    <cellStyle name="Total 2 4 3 5 2 2 2" xfId="50807" xr:uid="{00000000-0005-0000-0000-000074C60000}"/>
    <cellStyle name="Total 2 4 3 5 2 2 3" xfId="50808" xr:uid="{00000000-0005-0000-0000-000075C60000}"/>
    <cellStyle name="Total 2 4 3 5 2 2 4" xfId="50809" xr:uid="{00000000-0005-0000-0000-000076C60000}"/>
    <cellStyle name="Total 2 4 3 5 2 2 5" xfId="50810" xr:uid="{00000000-0005-0000-0000-000077C60000}"/>
    <cellStyle name="Total 2 4 3 5 2 2 6" xfId="50811" xr:uid="{00000000-0005-0000-0000-000078C60000}"/>
    <cellStyle name="Total 2 4 3 5 2 2 7" xfId="50812" xr:uid="{00000000-0005-0000-0000-000079C60000}"/>
    <cellStyle name="Total 2 4 3 5 2 3" xfId="50813" xr:uid="{00000000-0005-0000-0000-00007AC60000}"/>
    <cellStyle name="Total 2 4 3 5 2 4" xfId="50814" xr:uid="{00000000-0005-0000-0000-00007BC60000}"/>
    <cellStyle name="Total 2 4 3 5 3" xfId="50815" xr:uid="{00000000-0005-0000-0000-00007CC60000}"/>
    <cellStyle name="Total 2 4 3 5 3 2" xfId="50816" xr:uid="{00000000-0005-0000-0000-00007DC60000}"/>
    <cellStyle name="Total 2 4 3 5 3 2 2" xfId="50817" xr:uid="{00000000-0005-0000-0000-00007EC60000}"/>
    <cellStyle name="Total 2 4 3 5 3 2 3" xfId="50818" xr:uid="{00000000-0005-0000-0000-00007FC60000}"/>
    <cellStyle name="Total 2 4 3 5 3 2 4" xfId="50819" xr:uid="{00000000-0005-0000-0000-000080C60000}"/>
    <cellStyle name="Total 2 4 3 5 3 2 5" xfId="50820" xr:uid="{00000000-0005-0000-0000-000081C60000}"/>
    <cellStyle name="Total 2 4 3 5 3 2 6" xfId="50821" xr:uid="{00000000-0005-0000-0000-000082C60000}"/>
    <cellStyle name="Total 2 4 3 5 3 2 7" xfId="50822" xr:uid="{00000000-0005-0000-0000-000083C60000}"/>
    <cellStyle name="Total 2 4 3 5 3 3" xfId="50823" xr:uid="{00000000-0005-0000-0000-000084C60000}"/>
    <cellStyle name="Total 2 4 3 5 3 4" xfId="50824" xr:uid="{00000000-0005-0000-0000-000085C60000}"/>
    <cellStyle name="Total 2 4 3 5 4" xfId="50825" xr:uid="{00000000-0005-0000-0000-000086C60000}"/>
    <cellStyle name="Total 2 4 3 5 4 2" xfId="50826" xr:uid="{00000000-0005-0000-0000-000087C60000}"/>
    <cellStyle name="Total 2 4 3 5 4 2 2" xfId="50827" xr:uid="{00000000-0005-0000-0000-000088C60000}"/>
    <cellStyle name="Total 2 4 3 5 4 2 3" xfId="50828" xr:uid="{00000000-0005-0000-0000-000089C60000}"/>
    <cellStyle name="Total 2 4 3 5 4 2 4" xfId="50829" xr:uid="{00000000-0005-0000-0000-00008AC60000}"/>
    <cellStyle name="Total 2 4 3 5 4 2 5" xfId="50830" xr:uid="{00000000-0005-0000-0000-00008BC60000}"/>
    <cellStyle name="Total 2 4 3 5 4 2 6" xfId="50831" xr:uid="{00000000-0005-0000-0000-00008CC60000}"/>
    <cellStyle name="Total 2 4 3 5 4 2 7" xfId="50832" xr:uid="{00000000-0005-0000-0000-00008DC60000}"/>
    <cellStyle name="Total 2 4 3 5 4 3" xfId="50833" xr:uid="{00000000-0005-0000-0000-00008EC60000}"/>
    <cellStyle name="Total 2 4 3 5 4 4" xfId="50834" xr:uid="{00000000-0005-0000-0000-00008FC60000}"/>
    <cellStyle name="Total 2 4 3 5 5" xfId="50835" xr:uid="{00000000-0005-0000-0000-000090C60000}"/>
    <cellStyle name="Total 2 4 3 5 5 2" xfId="50836" xr:uid="{00000000-0005-0000-0000-000091C60000}"/>
    <cellStyle name="Total 2 4 3 5 5 3" xfId="50837" xr:uid="{00000000-0005-0000-0000-000092C60000}"/>
    <cellStyle name="Total 2 4 3 5 5 4" xfId="50838" xr:uid="{00000000-0005-0000-0000-000093C60000}"/>
    <cellStyle name="Total 2 4 3 5 5 5" xfId="50839" xr:uid="{00000000-0005-0000-0000-000094C60000}"/>
    <cellStyle name="Total 2 4 3 5 5 6" xfId="50840" xr:uid="{00000000-0005-0000-0000-000095C60000}"/>
    <cellStyle name="Total 2 4 3 5 5 7" xfId="50841" xr:uid="{00000000-0005-0000-0000-000096C60000}"/>
    <cellStyle name="Total 2 4 3 5 5 8" xfId="50842" xr:uid="{00000000-0005-0000-0000-000097C60000}"/>
    <cellStyle name="Total 2 4 3 5 6" xfId="50843" xr:uid="{00000000-0005-0000-0000-000098C60000}"/>
    <cellStyle name="Total 2 4 3 5 6 2" xfId="50844" xr:uid="{00000000-0005-0000-0000-000099C60000}"/>
    <cellStyle name="Total 2 4 3 5 6 3" xfId="50845" xr:uid="{00000000-0005-0000-0000-00009AC60000}"/>
    <cellStyle name="Total 2 4 3 5 6 4" xfId="50846" xr:uid="{00000000-0005-0000-0000-00009BC60000}"/>
    <cellStyle name="Total 2 4 3 5 6 5" xfId="50847" xr:uid="{00000000-0005-0000-0000-00009CC60000}"/>
    <cellStyle name="Total 2 4 3 5 6 6" xfId="50848" xr:uid="{00000000-0005-0000-0000-00009DC60000}"/>
    <cellStyle name="Total 2 4 3 5 6 7" xfId="50849" xr:uid="{00000000-0005-0000-0000-00009EC60000}"/>
    <cellStyle name="Total 2 4 3 5 7" xfId="50850" xr:uid="{00000000-0005-0000-0000-00009FC60000}"/>
    <cellStyle name="Total 2 4 3 5 8" xfId="50851" xr:uid="{00000000-0005-0000-0000-0000A0C60000}"/>
    <cellStyle name="Total 2 4 3 5 9" xfId="50852" xr:uid="{00000000-0005-0000-0000-0000A1C60000}"/>
    <cellStyle name="Total 2 4 3 6" xfId="50853" xr:uid="{00000000-0005-0000-0000-0000A2C60000}"/>
    <cellStyle name="Total 2 4 3 6 2" xfId="50854" xr:uid="{00000000-0005-0000-0000-0000A3C60000}"/>
    <cellStyle name="Total 2 4 3 6 2 2" xfId="50855" xr:uid="{00000000-0005-0000-0000-0000A4C60000}"/>
    <cellStyle name="Total 2 4 3 6 2 3" xfId="50856" xr:uid="{00000000-0005-0000-0000-0000A5C60000}"/>
    <cellStyle name="Total 2 4 3 6 2 4" xfId="50857" xr:uid="{00000000-0005-0000-0000-0000A6C60000}"/>
    <cellStyle name="Total 2 4 3 6 2 5" xfId="50858" xr:uid="{00000000-0005-0000-0000-0000A7C60000}"/>
    <cellStyle name="Total 2 4 3 6 2 6" xfId="50859" xr:uid="{00000000-0005-0000-0000-0000A8C60000}"/>
    <cellStyle name="Total 2 4 3 6 2 7" xfId="50860" xr:uid="{00000000-0005-0000-0000-0000A9C60000}"/>
    <cellStyle name="Total 2 4 3 6 3" xfId="50861" xr:uid="{00000000-0005-0000-0000-0000AAC60000}"/>
    <cellStyle name="Total 2 4 3 6 4" xfId="50862" xr:uid="{00000000-0005-0000-0000-0000ABC60000}"/>
    <cellStyle name="Total 2 4 3 6 5" xfId="50863" xr:uid="{00000000-0005-0000-0000-0000ACC60000}"/>
    <cellStyle name="Total 2 4 3 7" xfId="50864" xr:uid="{00000000-0005-0000-0000-0000ADC60000}"/>
    <cellStyle name="Total 2 4 3 7 2" xfId="50865" xr:uid="{00000000-0005-0000-0000-0000AEC60000}"/>
    <cellStyle name="Total 2 4 3 7 2 2" xfId="50866" xr:uid="{00000000-0005-0000-0000-0000AFC60000}"/>
    <cellStyle name="Total 2 4 3 7 2 3" xfId="50867" xr:uid="{00000000-0005-0000-0000-0000B0C60000}"/>
    <cellStyle name="Total 2 4 3 7 2 4" xfId="50868" xr:uid="{00000000-0005-0000-0000-0000B1C60000}"/>
    <cellStyle name="Total 2 4 3 7 2 5" xfId="50869" xr:uid="{00000000-0005-0000-0000-0000B2C60000}"/>
    <cellStyle name="Total 2 4 3 7 2 6" xfId="50870" xr:uid="{00000000-0005-0000-0000-0000B3C60000}"/>
    <cellStyle name="Total 2 4 3 7 2 7" xfId="50871" xr:uid="{00000000-0005-0000-0000-0000B4C60000}"/>
    <cellStyle name="Total 2 4 3 7 3" xfId="50872" xr:uid="{00000000-0005-0000-0000-0000B5C60000}"/>
    <cellStyle name="Total 2 4 3 7 4" xfId="50873" xr:uid="{00000000-0005-0000-0000-0000B6C60000}"/>
    <cellStyle name="Total 2 4 3 7 5" xfId="50874" xr:uid="{00000000-0005-0000-0000-0000B7C60000}"/>
    <cellStyle name="Total 2 4 3 8" xfId="50875" xr:uid="{00000000-0005-0000-0000-0000B8C60000}"/>
    <cellStyle name="Total 2 4 3 8 2" xfId="50876" xr:uid="{00000000-0005-0000-0000-0000B9C60000}"/>
    <cellStyle name="Total 2 4 3 8 2 2" xfId="50877" xr:uid="{00000000-0005-0000-0000-0000BAC60000}"/>
    <cellStyle name="Total 2 4 3 8 2 3" xfId="50878" xr:uid="{00000000-0005-0000-0000-0000BBC60000}"/>
    <cellStyle name="Total 2 4 3 8 2 4" xfId="50879" xr:uid="{00000000-0005-0000-0000-0000BCC60000}"/>
    <cellStyle name="Total 2 4 3 8 2 5" xfId="50880" xr:uid="{00000000-0005-0000-0000-0000BDC60000}"/>
    <cellStyle name="Total 2 4 3 8 2 6" xfId="50881" xr:uid="{00000000-0005-0000-0000-0000BEC60000}"/>
    <cellStyle name="Total 2 4 3 8 2 7" xfId="50882" xr:uid="{00000000-0005-0000-0000-0000BFC60000}"/>
    <cellStyle name="Total 2 4 3 8 3" xfId="50883" xr:uid="{00000000-0005-0000-0000-0000C0C60000}"/>
    <cellStyle name="Total 2 4 3 8 4" xfId="50884" xr:uid="{00000000-0005-0000-0000-0000C1C60000}"/>
    <cellStyle name="Total 2 4 3 8 5" xfId="50885" xr:uid="{00000000-0005-0000-0000-0000C2C60000}"/>
    <cellStyle name="Total 2 4 3 9" xfId="50886" xr:uid="{00000000-0005-0000-0000-0000C3C60000}"/>
    <cellStyle name="Total 2 4 3 9 2" xfId="50887" xr:uid="{00000000-0005-0000-0000-0000C4C60000}"/>
    <cellStyle name="Total 2 4 3 9 2 2" xfId="50888" xr:uid="{00000000-0005-0000-0000-0000C5C60000}"/>
    <cellStyle name="Total 2 4 3 9 2 3" xfId="50889" xr:uid="{00000000-0005-0000-0000-0000C6C60000}"/>
    <cellStyle name="Total 2 4 3 9 2 4" xfId="50890" xr:uid="{00000000-0005-0000-0000-0000C7C60000}"/>
    <cellStyle name="Total 2 4 3 9 2 5" xfId="50891" xr:uid="{00000000-0005-0000-0000-0000C8C60000}"/>
    <cellStyle name="Total 2 4 3 9 2 6" xfId="50892" xr:uid="{00000000-0005-0000-0000-0000C9C60000}"/>
    <cellStyle name="Total 2 4 3 9 2 7" xfId="50893" xr:uid="{00000000-0005-0000-0000-0000CAC60000}"/>
    <cellStyle name="Total 2 4 3 9 3" xfId="50894" xr:uid="{00000000-0005-0000-0000-0000CBC60000}"/>
    <cellStyle name="Total 2 4 3 9 4" xfId="50895" xr:uid="{00000000-0005-0000-0000-0000CCC60000}"/>
    <cellStyle name="Total 2 4 3 9 5" xfId="50896" xr:uid="{00000000-0005-0000-0000-0000CDC60000}"/>
    <cellStyle name="Total 2 4 4" xfId="50897" xr:uid="{00000000-0005-0000-0000-0000CEC60000}"/>
    <cellStyle name="Total 2 4 4 10" xfId="50898" xr:uid="{00000000-0005-0000-0000-0000CFC60000}"/>
    <cellStyle name="Total 2 4 4 10 2" xfId="50899" xr:uid="{00000000-0005-0000-0000-0000D0C60000}"/>
    <cellStyle name="Total 2 4 4 10 3" xfId="50900" xr:uid="{00000000-0005-0000-0000-0000D1C60000}"/>
    <cellStyle name="Total 2 4 4 10 4" xfId="50901" xr:uid="{00000000-0005-0000-0000-0000D2C60000}"/>
    <cellStyle name="Total 2 4 4 10 5" xfId="50902" xr:uid="{00000000-0005-0000-0000-0000D3C60000}"/>
    <cellStyle name="Total 2 4 4 11" xfId="50903" xr:uid="{00000000-0005-0000-0000-0000D4C60000}"/>
    <cellStyle name="Total 2 4 4 11 2" xfId="50904" xr:uid="{00000000-0005-0000-0000-0000D5C60000}"/>
    <cellStyle name="Total 2 4 4 11 3" xfId="50905" xr:uid="{00000000-0005-0000-0000-0000D6C60000}"/>
    <cellStyle name="Total 2 4 4 11 4" xfId="50906" xr:uid="{00000000-0005-0000-0000-0000D7C60000}"/>
    <cellStyle name="Total 2 4 4 11 5" xfId="50907" xr:uid="{00000000-0005-0000-0000-0000D8C60000}"/>
    <cellStyle name="Total 2 4 4 12" xfId="50908" xr:uid="{00000000-0005-0000-0000-0000D9C60000}"/>
    <cellStyle name="Total 2 4 4 12 2" xfId="50909" xr:uid="{00000000-0005-0000-0000-0000DAC60000}"/>
    <cellStyle name="Total 2 4 4 12 3" xfId="50910" xr:uid="{00000000-0005-0000-0000-0000DBC60000}"/>
    <cellStyle name="Total 2 4 4 12 4" xfId="50911" xr:uid="{00000000-0005-0000-0000-0000DCC60000}"/>
    <cellStyle name="Total 2 4 4 12 5" xfId="50912" xr:uid="{00000000-0005-0000-0000-0000DDC60000}"/>
    <cellStyle name="Total 2 4 4 13" xfId="50913" xr:uid="{00000000-0005-0000-0000-0000DEC60000}"/>
    <cellStyle name="Total 2 4 4 13 2" xfId="50914" xr:uid="{00000000-0005-0000-0000-0000DFC60000}"/>
    <cellStyle name="Total 2 4 4 13 3" xfId="50915" xr:uid="{00000000-0005-0000-0000-0000E0C60000}"/>
    <cellStyle name="Total 2 4 4 13 4" xfId="50916" xr:uid="{00000000-0005-0000-0000-0000E1C60000}"/>
    <cellStyle name="Total 2 4 4 13 5" xfId="50917" xr:uid="{00000000-0005-0000-0000-0000E2C60000}"/>
    <cellStyle name="Total 2 4 4 14" xfId="50918" xr:uid="{00000000-0005-0000-0000-0000E3C60000}"/>
    <cellStyle name="Total 2 4 4 14 2" xfId="50919" xr:uid="{00000000-0005-0000-0000-0000E4C60000}"/>
    <cellStyle name="Total 2 4 4 14 3" xfId="50920" xr:uid="{00000000-0005-0000-0000-0000E5C60000}"/>
    <cellStyle name="Total 2 4 4 14 4" xfId="50921" xr:uid="{00000000-0005-0000-0000-0000E6C60000}"/>
    <cellStyle name="Total 2 4 4 14 5" xfId="50922" xr:uid="{00000000-0005-0000-0000-0000E7C60000}"/>
    <cellStyle name="Total 2 4 4 15" xfId="50923" xr:uid="{00000000-0005-0000-0000-0000E8C60000}"/>
    <cellStyle name="Total 2 4 4 15 2" xfId="50924" xr:uid="{00000000-0005-0000-0000-0000E9C60000}"/>
    <cellStyle name="Total 2 4 4 15 3" xfId="50925" xr:uid="{00000000-0005-0000-0000-0000EAC60000}"/>
    <cellStyle name="Total 2 4 4 15 4" xfId="50926" xr:uid="{00000000-0005-0000-0000-0000EBC60000}"/>
    <cellStyle name="Total 2 4 4 15 5" xfId="50927" xr:uid="{00000000-0005-0000-0000-0000ECC60000}"/>
    <cellStyle name="Total 2 4 4 16" xfId="50928" xr:uid="{00000000-0005-0000-0000-0000EDC60000}"/>
    <cellStyle name="Total 2 4 4 16 2" xfId="50929" xr:uid="{00000000-0005-0000-0000-0000EEC60000}"/>
    <cellStyle name="Total 2 4 4 16 3" xfId="50930" xr:uid="{00000000-0005-0000-0000-0000EFC60000}"/>
    <cellStyle name="Total 2 4 4 16 4" xfId="50931" xr:uid="{00000000-0005-0000-0000-0000F0C60000}"/>
    <cellStyle name="Total 2 4 4 16 5" xfId="50932" xr:uid="{00000000-0005-0000-0000-0000F1C60000}"/>
    <cellStyle name="Total 2 4 4 17" xfId="50933" xr:uid="{00000000-0005-0000-0000-0000F2C60000}"/>
    <cellStyle name="Total 2 4 4 17 2" xfId="50934" xr:uid="{00000000-0005-0000-0000-0000F3C60000}"/>
    <cellStyle name="Total 2 4 4 17 3" xfId="50935" xr:uid="{00000000-0005-0000-0000-0000F4C60000}"/>
    <cellStyle name="Total 2 4 4 17 4" xfId="50936" xr:uid="{00000000-0005-0000-0000-0000F5C60000}"/>
    <cellStyle name="Total 2 4 4 17 5" xfId="50937" xr:uid="{00000000-0005-0000-0000-0000F6C60000}"/>
    <cellStyle name="Total 2 4 4 18" xfId="50938" xr:uid="{00000000-0005-0000-0000-0000F7C60000}"/>
    <cellStyle name="Total 2 4 4 18 2" xfId="50939" xr:uid="{00000000-0005-0000-0000-0000F8C60000}"/>
    <cellStyle name="Total 2 4 4 18 3" xfId="50940" xr:uid="{00000000-0005-0000-0000-0000F9C60000}"/>
    <cellStyle name="Total 2 4 4 18 4" xfId="50941" xr:uid="{00000000-0005-0000-0000-0000FAC60000}"/>
    <cellStyle name="Total 2 4 4 18 5" xfId="50942" xr:uid="{00000000-0005-0000-0000-0000FBC60000}"/>
    <cellStyle name="Total 2 4 4 19" xfId="50943" xr:uid="{00000000-0005-0000-0000-0000FCC60000}"/>
    <cellStyle name="Total 2 4 4 2" xfId="50944" xr:uid="{00000000-0005-0000-0000-0000FDC60000}"/>
    <cellStyle name="Total 2 4 4 2 10" xfId="50945" xr:uid="{00000000-0005-0000-0000-0000FEC60000}"/>
    <cellStyle name="Total 2 4 4 2 10 2" xfId="50946" xr:uid="{00000000-0005-0000-0000-0000FFC60000}"/>
    <cellStyle name="Total 2 4 4 2 10 3" xfId="50947" xr:uid="{00000000-0005-0000-0000-000000C70000}"/>
    <cellStyle name="Total 2 4 4 2 10 4" xfId="50948" xr:uid="{00000000-0005-0000-0000-000001C70000}"/>
    <cellStyle name="Total 2 4 4 2 10 5" xfId="50949" xr:uid="{00000000-0005-0000-0000-000002C70000}"/>
    <cellStyle name="Total 2 4 4 2 11" xfId="50950" xr:uid="{00000000-0005-0000-0000-000003C70000}"/>
    <cellStyle name="Total 2 4 4 2 11 2" xfId="50951" xr:uid="{00000000-0005-0000-0000-000004C70000}"/>
    <cellStyle name="Total 2 4 4 2 11 3" xfId="50952" xr:uid="{00000000-0005-0000-0000-000005C70000}"/>
    <cellStyle name="Total 2 4 4 2 11 4" xfId="50953" xr:uid="{00000000-0005-0000-0000-000006C70000}"/>
    <cellStyle name="Total 2 4 4 2 11 5" xfId="50954" xr:uid="{00000000-0005-0000-0000-000007C70000}"/>
    <cellStyle name="Total 2 4 4 2 12" xfId="50955" xr:uid="{00000000-0005-0000-0000-000008C70000}"/>
    <cellStyle name="Total 2 4 4 2 12 2" xfId="50956" xr:uid="{00000000-0005-0000-0000-000009C70000}"/>
    <cellStyle name="Total 2 4 4 2 12 3" xfId="50957" xr:uid="{00000000-0005-0000-0000-00000AC70000}"/>
    <cellStyle name="Total 2 4 4 2 12 4" xfId="50958" xr:uid="{00000000-0005-0000-0000-00000BC70000}"/>
    <cellStyle name="Total 2 4 4 2 12 5" xfId="50959" xr:uid="{00000000-0005-0000-0000-00000CC70000}"/>
    <cellStyle name="Total 2 4 4 2 13" xfId="50960" xr:uid="{00000000-0005-0000-0000-00000DC70000}"/>
    <cellStyle name="Total 2 4 4 2 13 2" xfId="50961" xr:uid="{00000000-0005-0000-0000-00000EC70000}"/>
    <cellStyle name="Total 2 4 4 2 13 3" xfId="50962" xr:uid="{00000000-0005-0000-0000-00000FC70000}"/>
    <cellStyle name="Total 2 4 4 2 13 4" xfId="50963" xr:uid="{00000000-0005-0000-0000-000010C70000}"/>
    <cellStyle name="Total 2 4 4 2 13 5" xfId="50964" xr:uid="{00000000-0005-0000-0000-000011C70000}"/>
    <cellStyle name="Total 2 4 4 2 14" xfId="50965" xr:uid="{00000000-0005-0000-0000-000012C70000}"/>
    <cellStyle name="Total 2 4 4 2 14 2" xfId="50966" xr:uid="{00000000-0005-0000-0000-000013C70000}"/>
    <cellStyle name="Total 2 4 4 2 14 3" xfId="50967" xr:uid="{00000000-0005-0000-0000-000014C70000}"/>
    <cellStyle name="Total 2 4 4 2 14 4" xfId="50968" xr:uid="{00000000-0005-0000-0000-000015C70000}"/>
    <cellStyle name="Total 2 4 4 2 14 5" xfId="50969" xr:uid="{00000000-0005-0000-0000-000016C70000}"/>
    <cellStyle name="Total 2 4 4 2 15" xfId="50970" xr:uid="{00000000-0005-0000-0000-000017C70000}"/>
    <cellStyle name="Total 2 4 4 2 15 2" xfId="50971" xr:uid="{00000000-0005-0000-0000-000018C70000}"/>
    <cellStyle name="Total 2 4 4 2 15 3" xfId="50972" xr:uid="{00000000-0005-0000-0000-000019C70000}"/>
    <cellStyle name="Total 2 4 4 2 15 4" xfId="50973" xr:uid="{00000000-0005-0000-0000-00001AC70000}"/>
    <cellStyle name="Total 2 4 4 2 15 5" xfId="50974" xr:uid="{00000000-0005-0000-0000-00001BC70000}"/>
    <cellStyle name="Total 2 4 4 2 16" xfId="50975" xr:uid="{00000000-0005-0000-0000-00001CC70000}"/>
    <cellStyle name="Total 2 4 4 2 16 2" xfId="50976" xr:uid="{00000000-0005-0000-0000-00001DC70000}"/>
    <cellStyle name="Total 2 4 4 2 16 3" xfId="50977" xr:uid="{00000000-0005-0000-0000-00001EC70000}"/>
    <cellStyle name="Total 2 4 4 2 16 4" xfId="50978" xr:uid="{00000000-0005-0000-0000-00001FC70000}"/>
    <cellStyle name="Total 2 4 4 2 16 5" xfId="50979" xr:uid="{00000000-0005-0000-0000-000020C70000}"/>
    <cellStyle name="Total 2 4 4 2 17" xfId="50980" xr:uid="{00000000-0005-0000-0000-000021C70000}"/>
    <cellStyle name="Total 2 4 4 2 17 2" xfId="50981" xr:uid="{00000000-0005-0000-0000-000022C70000}"/>
    <cellStyle name="Total 2 4 4 2 17 3" xfId="50982" xr:uid="{00000000-0005-0000-0000-000023C70000}"/>
    <cellStyle name="Total 2 4 4 2 17 4" xfId="50983" xr:uid="{00000000-0005-0000-0000-000024C70000}"/>
    <cellStyle name="Total 2 4 4 2 17 5" xfId="50984" xr:uid="{00000000-0005-0000-0000-000025C70000}"/>
    <cellStyle name="Total 2 4 4 2 18" xfId="50985" xr:uid="{00000000-0005-0000-0000-000026C70000}"/>
    <cellStyle name="Total 2 4 4 2 18 2" xfId="50986" xr:uid="{00000000-0005-0000-0000-000027C70000}"/>
    <cellStyle name="Total 2 4 4 2 18 3" xfId="50987" xr:uid="{00000000-0005-0000-0000-000028C70000}"/>
    <cellStyle name="Total 2 4 4 2 18 4" xfId="50988" xr:uid="{00000000-0005-0000-0000-000029C70000}"/>
    <cellStyle name="Total 2 4 4 2 18 5" xfId="50989" xr:uid="{00000000-0005-0000-0000-00002AC70000}"/>
    <cellStyle name="Total 2 4 4 2 19" xfId="50990" xr:uid="{00000000-0005-0000-0000-00002BC70000}"/>
    <cellStyle name="Total 2 4 4 2 2" xfId="50991" xr:uid="{00000000-0005-0000-0000-00002CC70000}"/>
    <cellStyle name="Total 2 4 4 2 2 2" xfId="50992" xr:uid="{00000000-0005-0000-0000-00002DC70000}"/>
    <cellStyle name="Total 2 4 4 2 2 2 2" xfId="50993" xr:uid="{00000000-0005-0000-0000-00002EC70000}"/>
    <cellStyle name="Total 2 4 4 2 2 2 3" xfId="50994" xr:uid="{00000000-0005-0000-0000-00002FC70000}"/>
    <cellStyle name="Total 2 4 4 2 2 2 4" xfId="50995" xr:uid="{00000000-0005-0000-0000-000030C70000}"/>
    <cellStyle name="Total 2 4 4 2 2 2 5" xfId="50996" xr:uid="{00000000-0005-0000-0000-000031C70000}"/>
    <cellStyle name="Total 2 4 4 2 2 2 6" xfId="50997" xr:uid="{00000000-0005-0000-0000-000032C70000}"/>
    <cellStyle name="Total 2 4 4 2 2 2 7" xfId="50998" xr:uid="{00000000-0005-0000-0000-000033C70000}"/>
    <cellStyle name="Total 2 4 4 2 2 3" xfId="50999" xr:uid="{00000000-0005-0000-0000-000034C70000}"/>
    <cellStyle name="Total 2 4 4 2 2 4" xfId="51000" xr:uid="{00000000-0005-0000-0000-000035C70000}"/>
    <cellStyle name="Total 2 4 4 2 2 5" xfId="51001" xr:uid="{00000000-0005-0000-0000-000036C70000}"/>
    <cellStyle name="Total 2 4 4 2 3" xfId="51002" xr:uid="{00000000-0005-0000-0000-000037C70000}"/>
    <cellStyle name="Total 2 4 4 2 3 2" xfId="51003" xr:uid="{00000000-0005-0000-0000-000038C70000}"/>
    <cellStyle name="Total 2 4 4 2 3 2 2" xfId="51004" xr:uid="{00000000-0005-0000-0000-000039C70000}"/>
    <cellStyle name="Total 2 4 4 2 3 2 3" xfId="51005" xr:uid="{00000000-0005-0000-0000-00003AC70000}"/>
    <cellStyle name="Total 2 4 4 2 3 2 4" xfId="51006" xr:uid="{00000000-0005-0000-0000-00003BC70000}"/>
    <cellStyle name="Total 2 4 4 2 3 2 5" xfId="51007" xr:uid="{00000000-0005-0000-0000-00003CC70000}"/>
    <cellStyle name="Total 2 4 4 2 3 2 6" xfId="51008" xr:uid="{00000000-0005-0000-0000-00003DC70000}"/>
    <cellStyle name="Total 2 4 4 2 3 2 7" xfId="51009" xr:uid="{00000000-0005-0000-0000-00003EC70000}"/>
    <cellStyle name="Total 2 4 4 2 3 3" xfId="51010" xr:uid="{00000000-0005-0000-0000-00003FC70000}"/>
    <cellStyle name="Total 2 4 4 2 3 4" xfId="51011" xr:uid="{00000000-0005-0000-0000-000040C70000}"/>
    <cellStyle name="Total 2 4 4 2 3 5" xfId="51012" xr:uid="{00000000-0005-0000-0000-000041C70000}"/>
    <cellStyle name="Total 2 4 4 2 4" xfId="51013" xr:uid="{00000000-0005-0000-0000-000042C70000}"/>
    <cellStyle name="Total 2 4 4 2 4 2" xfId="51014" xr:uid="{00000000-0005-0000-0000-000043C70000}"/>
    <cellStyle name="Total 2 4 4 2 4 2 2" xfId="51015" xr:uid="{00000000-0005-0000-0000-000044C70000}"/>
    <cellStyle name="Total 2 4 4 2 4 2 3" xfId="51016" xr:uid="{00000000-0005-0000-0000-000045C70000}"/>
    <cellStyle name="Total 2 4 4 2 4 2 4" xfId="51017" xr:uid="{00000000-0005-0000-0000-000046C70000}"/>
    <cellStyle name="Total 2 4 4 2 4 2 5" xfId="51018" xr:uid="{00000000-0005-0000-0000-000047C70000}"/>
    <cellStyle name="Total 2 4 4 2 4 2 6" xfId="51019" xr:uid="{00000000-0005-0000-0000-000048C70000}"/>
    <cellStyle name="Total 2 4 4 2 4 2 7" xfId="51020" xr:uid="{00000000-0005-0000-0000-000049C70000}"/>
    <cellStyle name="Total 2 4 4 2 4 3" xfId="51021" xr:uid="{00000000-0005-0000-0000-00004AC70000}"/>
    <cellStyle name="Total 2 4 4 2 4 4" xfId="51022" xr:uid="{00000000-0005-0000-0000-00004BC70000}"/>
    <cellStyle name="Total 2 4 4 2 4 5" xfId="51023" xr:uid="{00000000-0005-0000-0000-00004CC70000}"/>
    <cellStyle name="Total 2 4 4 2 5" xfId="51024" xr:uid="{00000000-0005-0000-0000-00004DC70000}"/>
    <cellStyle name="Total 2 4 4 2 5 2" xfId="51025" xr:uid="{00000000-0005-0000-0000-00004EC70000}"/>
    <cellStyle name="Total 2 4 4 2 5 3" xfId="51026" xr:uid="{00000000-0005-0000-0000-00004FC70000}"/>
    <cellStyle name="Total 2 4 4 2 5 4" xfId="51027" xr:uid="{00000000-0005-0000-0000-000050C70000}"/>
    <cellStyle name="Total 2 4 4 2 5 5" xfId="51028" xr:uid="{00000000-0005-0000-0000-000051C70000}"/>
    <cellStyle name="Total 2 4 4 2 5 6" xfId="51029" xr:uid="{00000000-0005-0000-0000-000052C70000}"/>
    <cellStyle name="Total 2 4 4 2 5 7" xfId="51030" xr:uid="{00000000-0005-0000-0000-000053C70000}"/>
    <cellStyle name="Total 2 4 4 2 5 8" xfId="51031" xr:uid="{00000000-0005-0000-0000-000054C70000}"/>
    <cellStyle name="Total 2 4 4 2 6" xfId="51032" xr:uid="{00000000-0005-0000-0000-000055C70000}"/>
    <cellStyle name="Total 2 4 4 2 6 2" xfId="51033" xr:uid="{00000000-0005-0000-0000-000056C70000}"/>
    <cellStyle name="Total 2 4 4 2 6 3" xfId="51034" xr:uid="{00000000-0005-0000-0000-000057C70000}"/>
    <cellStyle name="Total 2 4 4 2 6 4" xfId="51035" xr:uid="{00000000-0005-0000-0000-000058C70000}"/>
    <cellStyle name="Total 2 4 4 2 6 5" xfId="51036" xr:uid="{00000000-0005-0000-0000-000059C70000}"/>
    <cellStyle name="Total 2 4 4 2 6 6" xfId="51037" xr:uid="{00000000-0005-0000-0000-00005AC70000}"/>
    <cellStyle name="Total 2 4 4 2 6 7" xfId="51038" xr:uid="{00000000-0005-0000-0000-00005BC70000}"/>
    <cellStyle name="Total 2 4 4 2 7" xfId="51039" xr:uid="{00000000-0005-0000-0000-00005CC70000}"/>
    <cellStyle name="Total 2 4 4 2 7 2" xfId="51040" xr:uid="{00000000-0005-0000-0000-00005DC70000}"/>
    <cellStyle name="Total 2 4 4 2 7 3" xfId="51041" xr:uid="{00000000-0005-0000-0000-00005EC70000}"/>
    <cellStyle name="Total 2 4 4 2 7 4" xfId="51042" xr:uid="{00000000-0005-0000-0000-00005FC70000}"/>
    <cellStyle name="Total 2 4 4 2 7 5" xfId="51043" xr:uid="{00000000-0005-0000-0000-000060C70000}"/>
    <cellStyle name="Total 2 4 4 2 8" xfId="51044" xr:uid="{00000000-0005-0000-0000-000061C70000}"/>
    <cellStyle name="Total 2 4 4 2 8 2" xfId="51045" xr:uid="{00000000-0005-0000-0000-000062C70000}"/>
    <cellStyle name="Total 2 4 4 2 8 3" xfId="51046" xr:uid="{00000000-0005-0000-0000-000063C70000}"/>
    <cellStyle name="Total 2 4 4 2 8 4" xfId="51047" xr:uid="{00000000-0005-0000-0000-000064C70000}"/>
    <cellStyle name="Total 2 4 4 2 8 5" xfId="51048" xr:uid="{00000000-0005-0000-0000-000065C70000}"/>
    <cellStyle name="Total 2 4 4 2 9" xfId="51049" xr:uid="{00000000-0005-0000-0000-000066C70000}"/>
    <cellStyle name="Total 2 4 4 2 9 2" xfId="51050" xr:uid="{00000000-0005-0000-0000-000067C70000}"/>
    <cellStyle name="Total 2 4 4 2 9 3" xfId="51051" xr:uid="{00000000-0005-0000-0000-000068C70000}"/>
    <cellStyle name="Total 2 4 4 2 9 4" xfId="51052" xr:uid="{00000000-0005-0000-0000-000069C70000}"/>
    <cellStyle name="Total 2 4 4 2 9 5" xfId="51053" xr:uid="{00000000-0005-0000-0000-00006AC70000}"/>
    <cellStyle name="Total 2 4 4 3" xfId="51054" xr:uid="{00000000-0005-0000-0000-00006BC70000}"/>
    <cellStyle name="Total 2 4 4 3 10" xfId="51055" xr:uid="{00000000-0005-0000-0000-00006CC70000}"/>
    <cellStyle name="Total 2 4 4 3 2" xfId="51056" xr:uid="{00000000-0005-0000-0000-00006DC70000}"/>
    <cellStyle name="Total 2 4 4 3 2 2" xfId="51057" xr:uid="{00000000-0005-0000-0000-00006EC70000}"/>
    <cellStyle name="Total 2 4 4 3 2 2 2" xfId="51058" xr:uid="{00000000-0005-0000-0000-00006FC70000}"/>
    <cellStyle name="Total 2 4 4 3 2 2 3" xfId="51059" xr:uid="{00000000-0005-0000-0000-000070C70000}"/>
    <cellStyle name="Total 2 4 4 3 2 2 4" xfId="51060" xr:uid="{00000000-0005-0000-0000-000071C70000}"/>
    <cellStyle name="Total 2 4 4 3 2 2 5" xfId="51061" xr:uid="{00000000-0005-0000-0000-000072C70000}"/>
    <cellStyle name="Total 2 4 4 3 2 2 6" xfId="51062" xr:uid="{00000000-0005-0000-0000-000073C70000}"/>
    <cellStyle name="Total 2 4 4 3 2 2 7" xfId="51063" xr:uid="{00000000-0005-0000-0000-000074C70000}"/>
    <cellStyle name="Total 2 4 4 3 2 3" xfId="51064" xr:uid="{00000000-0005-0000-0000-000075C70000}"/>
    <cellStyle name="Total 2 4 4 3 2 4" xfId="51065" xr:uid="{00000000-0005-0000-0000-000076C70000}"/>
    <cellStyle name="Total 2 4 4 3 3" xfId="51066" xr:uid="{00000000-0005-0000-0000-000077C70000}"/>
    <cellStyle name="Total 2 4 4 3 3 2" xfId="51067" xr:uid="{00000000-0005-0000-0000-000078C70000}"/>
    <cellStyle name="Total 2 4 4 3 3 2 2" xfId="51068" xr:uid="{00000000-0005-0000-0000-000079C70000}"/>
    <cellStyle name="Total 2 4 4 3 3 2 3" xfId="51069" xr:uid="{00000000-0005-0000-0000-00007AC70000}"/>
    <cellStyle name="Total 2 4 4 3 3 2 4" xfId="51070" xr:uid="{00000000-0005-0000-0000-00007BC70000}"/>
    <cellStyle name="Total 2 4 4 3 3 2 5" xfId="51071" xr:uid="{00000000-0005-0000-0000-00007CC70000}"/>
    <cellStyle name="Total 2 4 4 3 3 2 6" xfId="51072" xr:uid="{00000000-0005-0000-0000-00007DC70000}"/>
    <cellStyle name="Total 2 4 4 3 3 2 7" xfId="51073" xr:uid="{00000000-0005-0000-0000-00007EC70000}"/>
    <cellStyle name="Total 2 4 4 3 3 3" xfId="51074" xr:uid="{00000000-0005-0000-0000-00007FC70000}"/>
    <cellStyle name="Total 2 4 4 3 3 4" xfId="51075" xr:uid="{00000000-0005-0000-0000-000080C70000}"/>
    <cellStyle name="Total 2 4 4 3 4" xfId="51076" xr:uid="{00000000-0005-0000-0000-000081C70000}"/>
    <cellStyle name="Total 2 4 4 3 4 2" xfId="51077" xr:uid="{00000000-0005-0000-0000-000082C70000}"/>
    <cellStyle name="Total 2 4 4 3 4 2 2" xfId="51078" xr:uid="{00000000-0005-0000-0000-000083C70000}"/>
    <cellStyle name="Total 2 4 4 3 4 2 3" xfId="51079" xr:uid="{00000000-0005-0000-0000-000084C70000}"/>
    <cellStyle name="Total 2 4 4 3 4 2 4" xfId="51080" xr:uid="{00000000-0005-0000-0000-000085C70000}"/>
    <cellStyle name="Total 2 4 4 3 4 2 5" xfId="51081" xr:uid="{00000000-0005-0000-0000-000086C70000}"/>
    <cellStyle name="Total 2 4 4 3 4 2 6" xfId="51082" xr:uid="{00000000-0005-0000-0000-000087C70000}"/>
    <cellStyle name="Total 2 4 4 3 4 2 7" xfId="51083" xr:uid="{00000000-0005-0000-0000-000088C70000}"/>
    <cellStyle name="Total 2 4 4 3 4 3" xfId="51084" xr:uid="{00000000-0005-0000-0000-000089C70000}"/>
    <cellStyle name="Total 2 4 4 3 4 4" xfId="51085" xr:uid="{00000000-0005-0000-0000-00008AC70000}"/>
    <cellStyle name="Total 2 4 4 3 5" xfId="51086" xr:uid="{00000000-0005-0000-0000-00008BC70000}"/>
    <cellStyle name="Total 2 4 4 3 5 2" xfId="51087" xr:uid="{00000000-0005-0000-0000-00008CC70000}"/>
    <cellStyle name="Total 2 4 4 3 5 3" xfId="51088" xr:uid="{00000000-0005-0000-0000-00008DC70000}"/>
    <cellStyle name="Total 2 4 4 3 5 4" xfId="51089" xr:uid="{00000000-0005-0000-0000-00008EC70000}"/>
    <cellStyle name="Total 2 4 4 3 5 5" xfId="51090" xr:uid="{00000000-0005-0000-0000-00008FC70000}"/>
    <cellStyle name="Total 2 4 4 3 5 6" xfId="51091" xr:uid="{00000000-0005-0000-0000-000090C70000}"/>
    <cellStyle name="Total 2 4 4 3 5 7" xfId="51092" xr:uid="{00000000-0005-0000-0000-000091C70000}"/>
    <cellStyle name="Total 2 4 4 3 5 8" xfId="51093" xr:uid="{00000000-0005-0000-0000-000092C70000}"/>
    <cellStyle name="Total 2 4 4 3 6" xfId="51094" xr:uid="{00000000-0005-0000-0000-000093C70000}"/>
    <cellStyle name="Total 2 4 4 3 6 2" xfId="51095" xr:uid="{00000000-0005-0000-0000-000094C70000}"/>
    <cellStyle name="Total 2 4 4 3 6 3" xfId="51096" xr:uid="{00000000-0005-0000-0000-000095C70000}"/>
    <cellStyle name="Total 2 4 4 3 6 4" xfId="51097" xr:uid="{00000000-0005-0000-0000-000096C70000}"/>
    <cellStyle name="Total 2 4 4 3 6 5" xfId="51098" xr:uid="{00000000-0005-0000-0000-000097C70000}"/>
    <cellStyle name="Total 2 4 4 3 6 6" xfId="51099" xr:uid="{00000000-0005-0000-0000-000098C70000}"/>
    <cellStyle name="Total 2 4 4 3 6 7" xfId="51100" xr:uid="{00000000-0005-0000-0000-000099C70000}"/>
    <cellStyle name="Total 2 4 4 3 7" xfId="51101" xr:uid="{00000000-0005-0000-0000-00009AC70000}"/>
    <cellStyle name="Total 2 4 4 3 8" xfId="51102" xr:uid="{00000000-0005-0000-0000-00009BC70000}"/>
    <cellStyle name="Total 2 4 4 3 9" xfId="51103" xr:uid="{00000000-0005-0000-0000-00009CC70000}"/>
    <cellStyle name="Total 2 4 4 4" xfId="51104" xr:uid="{00000000-0005-0000-0000-00009DC70000}"/>
    <cellStyle name="Total 2 4 4 4 2" xfId="51105" xr:uid="{00000000-0005-0000-0000-00009EC70000}"/>
    <cellStyle name="Total 2 4 4 4 2 2" xfId="51106" xr:uid="{00000000-0005-0000-0000-00009FC70000}"/>
    <cellStyle name="Total 2 4 4 4 2 3" xfId="51107" xr:uid="{00000000-0005-0000-0000-0000A0C70000}"/>
    <cellStyle name="Total 2 4 4 4 2 4" xfId="51108" xr:uid="{00000000-0005-0000-0000-0000A1C70000}"/>
    <cellStyle name="Total 2 4 4 4 2 5" xfId="51109" xr:uid="{00000000-0005-0000-0000-0000A2C70000}"/>
    <cellStyle name="Total 2 4 4 4 2 6" xfId="51110" xr:uid="{00000000-0005-0000-0000-0000A3C70000}"/>
    <cellStyle name="Total 2 4 4 4 2 7" xfId="51111" xr:uid="{00000000-0005-0000-0000-0000A4C70000}"/>
    <cellStyle name="Total 2 4 4 4 3" xfId="51112" xr:uid="{00000000-0005-0000-0000-0000A5C70000}"/>
    <cellStyle name="Total 2 4 4 4 4" xfId="51113" xr:uid="{00000000-0005-0000-0000-0000A6C70000}"/>
    <cellStyle name="Total 2 4 4 4 5" xfId="51114" xr:uid="{00000000-0005-0000-0000-0000A7C70000}"/>
    <cellStyle name="Total 2 4 4 5" xfId="51115" xr:uid="{00000000-0005-0000-0000-0000A8C70000}"/>
    <cellStyle name="Total 2 4 4 5 2" xfId="51116" xr:uid="{00000000-0005-0000-0000-0000A9C70000}"/>
    <cellStyle name="Total 2 4 4 5 2 2" xfId="51117" xr:uid="{00000000-0005-0000-0000-0000AAC70000}"/>
    <cellStyle name="Total 2 4 4 5 2 3" xfId="51118" xr:uid="{00000000-0005-0000-0000-0000ABC70000}"/>
    <cellStyle name="Total 2 4 4 5 2 4" xfId="51119" xr:uid="{00000000-0005-0000-0000-0000ACC70000}"/>
    <cellStyle name="Total 2 4 4 5 2 5" xfId="51120" xr:uid="{00000000-0005-0000-0000-0000ADC70000}"/>
    <cellStyle name="Total 2 4 4 5 2 6" xfId="51121" xr:uid="{00000000-0005-0000-0000-0000AEC70000}"/>
    <cellStyle name="Total 2 4 4 5 2 7" xfId="51122" xr:uid="{00000000-0005-0000-0000-0000AFC70000}"/>
    <cellStyle name="Total 2 4 4 5 3" xfId="51123" xr:uid="{00000000-0005-0000-0000-0000B0C70000}"/>
    <cellStyle name="Total 2 4 4 5 4" xfId="51124" xr:uid="{00000000-0005-0000-0000-0000B1C70000}"/>
    <cellStyle name="Total 2 4 4 5 5" xfId="51125" xr:uid="{00000000-0005-0000-0000-0000B2C70000}"/>
    <cellStyle name="Total 2 4 4 6" xfId="51126" xr:uid="{00000000-0005-0000-0000-0000B3C70000}"/>
    <cellStyle name="Total 2 4 4 6 2" xfId="51127" xr:uid="{00000000-0005-0000-0000-0000B4C70000}"/>
    <cellStyle name="Total 2 4 4 6 2 2" xfId="51128" xr:uid="{00000000-0005-0000-0000-0000B5C70000}"/>
    <cellStyle name="Total 2 4 4 6 2 3" xfId="51129" xr:uid="{00000000-0005-0000-0000-0000B6C70000}"/>
    <cellStyle name="Total 2 4 4 6 2 4" xfId="51130" xr:uid="{00000000-0005-0000-0000-0000B7C70000}"/>
    <cellStyle name="Total 2 4 4 6 2 5" xfId="51131" xr:uid="{00000000-0005-0000-0000-0000B8C70000}"/>
    <cellStyle name="Total 2 4 4 6 2 6" xfId="51132" xr:uid="{00000000-0005-0000-0000-0000B9C70000}"/>
    <cellStyle name="Total 2 4 4 6 2 7" xfId="51133" xr:uid="{00000000-0005-0000-0000-0000BAC70000}"/>
    <cellStyle name="Total 2 4 4 6 3" xfId="51134" xr:uid="{00000000-0005-0000-0000-0000BBC70000}"/>
    <cellStyle name="Total 2 4 4 6 4" xfId="51135" xr:uid="{00000000-0005-0000-0000-0000BCC70000}"/>
    <cellStyle name="Total 2 4 4 6 5" xfId="51136" xr:uid="{00000000-0005-0000-0000-0000BDC70000}"/>
    <cellStyle name="Total 2 4 4 7" xfId="51137" xr:uid="{00000000-0005-0000-0000-0000BEC70000}"/>
    <cellStyle name="Total 2 4 4 7 2" xfId="51138" xr:uid="{00000000-0005-0000-0000-0000BFC70000}"/>
    <cellStyle name="Total 2 4 4 7 2 2" xfId="51139" xr:uid="{00000000-0005-0000-0000-0000C0C70000}"/>
    <cellStyle name="Total 2 4 4 7 2 3" xfId="51140" xr:uid="{00000000-0005-0000-0000-0000C1C70000}"/>
    <cellStyle name="Total 2 4 4 7 2 4" xfId="51141" xr:uid="{00000000-0005-0000-0000-0000C2C70000}"/>
    <cellStyle name="Total 2 4 4 7 2 5" xfId="51142" xr:uid="{00000000-0005-0000-0000-0000C3C70000}"/>
    <cellStyle name="Total 2 4 4 7 2 6" xfId="51143" xr:uid="{00000000-0005-0000-0000-0000C4C70000}"/>
    <cellStyle name="Total 2 4 4 7 2 7" xfId="51144" xr:uid="{00000000-0005-0000-0000-0000C5C70000}"/>
    <cellStyle name="Total 2 4 4 7 3" xfId="51145" xr:uid="{00000000-0005-0000-0000-0000C6C70000}"/>
    <cellStyle name="Total 2 4 4 7 4" xfId="51146" xr:uid="{00000000-0005-0000-0000-0000C7C70000}"/>
    <cellStyle name="Total 2 4 4 7 5" xfId="51147" xr:uid="{00000000-0005-0000-0000-0000C8C70000}"/>
    <cellStyle name="Total 2 4 4 8" xfId="51148" xr:uid="{00000000-0005-0000-0000-0000C9C70000}"/>
    <cellStyle name="Total 2 4 4 8 2" xfId="51149" xr:uid="{00000000-0005-0000-0000-0000CAC70000}"/>
    <cellStyle name="Total 2 4 4 8 3" xfId="51150" xr:uid="{00000000-0005-0000-0000-0000CBC70000}"/>
    <cellStyle name="Total 2 4 4 8 4" xfId="51151" xr:uid="{00000000-0005-0000-0000-0000CCC70000}"/>
    <cellStyle name="Total 2 4 4 8 5" xfId="51152" xr:uid="{00000000-0005-0000-0000-0000CDC70000}"/>
    <cellStyle name="Total 2 4 4 8 6" xfId="51153" xr:uid="{00000000-0005-0000-0000-0000CEC70000}"/>
    <cellStyle name="Total 2 4 4 8 7" xfId="51154" xr:uid="{00000000-0005-0000-0000-0000CFC70000}"/>
    <cellStyle name="Total 2 4 4 8 8" xfId="51155" xr:uid="{00000000-0005-0000-0000-0000D0C70000}"/>
    <cellStyle name="Total 2 4 4 9" xfId="51156" xr:uid="{00000000-0005-0000-0000-0000D1C70000}"/>
    <cellStyle name="Total 2 4 4 9 2" xfId="51157" xr:uid="{00000000-0005-0000-0000-0000D2C70000}"/>
    <cellStyle name="Total 2 4 4 9 3" xfId="51158" xr:uid="{00000000-0005-0000-0000-0000D3C70000}"/>
    <cellStyle name="Total 2 4 4 9 4" xfId="51159" xr:uid="{00000000-0005-0000-0000-0000D4C70000}"/>
    <cellStyle name="Total 2 4 4 9 5" xfId="51160" xr:uid="{00000000-0005-0000-0000-0000D5C70000}"/>
    <cellStyle name="Total 2 4 4 9 6" xfId="51161" xr:uid="{00000000-0005-0000-0000-0000D6C70000}"/>
    <cellStyle name="Total 2 4 4 9 7" xfId="51162" xr:uid="{00000000-0005-0000-0000-0000D7C70000}"/>
    <cellStyle name="Total 2 4 5" xfId="51163" xr:uid="{00000000-0005-0000-0000-0000D8C70000}"/>
    <cellStyle name="Total 2 4 5 10" xfId="51164" xr:uid="{00000000-0005-0000-0000-0000D9C70000}"/>
    <cellStyle name="Total 2 4 5 10 2" xfId="51165" xr:uid="{00000000-0005-0000-0000-0000DAC70000}"/>
    <cellStyle name="Total 2 4 5 10 3" xfId="51166" xr:uid="{00000000-0005-0000-0000-0000DBC70000}"/>
    <cellStyle name="Total 2 4 5 10 4" xfId="51167" xr:uid="{00000000-0005-0000-0000-0000DCC70000}"/>
    <cellStyle name="Total 2 4 5 10 5" xfId="51168" xr:uid="{00000000-0005-0000-0000-0000DDC70000}"/>
    <cellStyle name="Total 2 4 5 11" xfId="51169" xr:uid="{00000000-0005-0000-0000-0000DEC70000}"/>
    <cellStyle name="Total 2 4 5 11 2" xfId="51170" xr:uid="{00000000-0005-0000-0000-0000DFC70000}"/>
    <cellStyle name="Total 2 4 5 11 3" xfId="51171" xr:uid="{00000000-0005-0000-0000-0000E0C70000}"/>
    <cellStyle name="Total 2 4 5 11 4" xfId="51172" xr:uid="{00000000-0005-0000-0000-0000E1C70000}"/>
    <cellStyle name="Total 2 4 5 11 5" xfId="51173" xr:uid="{00000000-0005-0000-0000-0000E2C70000}"/>
    <cellStyle name="Total 2 4 5 12" xfId="51174" xr:uid="{00000000-0005-0000-0000-0000E3C70000}"/>
    <cellStyle name="Total 2 4 5 12 2" xfId="51175" xr:uid="{00000000-0005-0000-0000-0000E4C70000}"/>
    <cellStyle name="Total 2 4 5 12 3" xfId="51176" xr:uid="{00000000-0005-0000-0000-0000E5C70000}"/>
    <cellStyle name="Total 2 4 5 12 4" xfId="51177" xr:uid="{00000000-0005-0000-0000-0000E6C70000}"/>
    <cellStyle name="Total 2 4 5 12 5" xfId="51178" xr:uid="{00000000-0005-0000-0000-0000E7C70000}"/>
    <cellStyle name="Total 2 4 5 13" xfId="51179" xr:uid="{00000000-0005-0000-0000-0000E8C70000}"/>
    <cellStyle name="Total 2 4 5 13 2" xfId="51180" xr:uid="{00000000-0005-0000-0000-0000E9C70000}"/>
    <cellStyle name="Total 2 4 5 13 3" xfId="51181" xr:uid="{00000000-0005-0000-0000-0000EAC70000}"/>
    <cellStyle name="Total 2 4 5 13 4" xfId="51182" xr:uid="{00000000-0005-0000-0000-0000EBC70000}"/>
    <cellStyle name="Total 2 4 5 13 5" xfId="51183" xr:uid="{00000000-0005-0000-0000-0000ECC70000}"/>
    <cellStyle name="Total 2 4 5 14" xfId="51184" xr:uid="{00000000-0005-0000-0000-0000EDC70000}"/>
    <cellStyle name="Total 2 4 5 14 2" xfId="51185" xr:uid="{00000000-0005-0000-0000-0000EEC70000}"/>
    <cellStyle name="Total 2 4 5 14 3" xfId="51186" xr:uid="{00000000-0005-0000-0000-0000EFC70000}"/>
    <cellStyle name="Total 2 4 5 14 4" xfId="51187" xr:uid="{00000000-0005-0000-0000-0000F0C70000}"/>
    <cellStyle name="Total 2 4 5 14 5" xfId="51188" xr:uid="{00000000-0005-0000-0000-0000F1C70000}"/>
    <cellStyle name="Total 2 4 5 15" xfId="51189" xr:uid="{00000000-0005-0000-0000-0000F2C70000}"/>
    <cellStyle name="Total 2 4 5 15 2" xfId="51190" xr:uid="{00000000-0005-0000-0000-0000F3C70000}"/>
    <cellStyle name="Total 2 4 5 15 3" xfId="51191" xr:uid="{00000000-0005-0000-0000-0000F4C70000}"/>
    <cellStyle name="Total 2 4 5 15 4" xfId="51192" xr:uid="{00000000-0005-0000-0000-0000F5C70000}"/>
    <cellStyle name="Total 2 4 5 15 5" xfId="51193" xr:uid="{00000000-0005-0000-0000-0000F6C70000}"/>
    <cellStyle name="Total 2 4 5 16" xfId="51194" xr:uid="{00000000-0005-0000-0000-0000F7C70000}"/>
    <cellStyle name="Total 2 4 5 16 2" xfId="51195" xr:uid="{00000000-0005-0000-0000-0000F8C70000}"/>
    <cellStyle name="Total 2 4 5 16 3" xfId="51196" xr:uid="{00000000-0005-0000-0000-0000F9C70000}"/>
    <cellStyle name="Total 2 4 5 16 4" xfId="51197" xr:uid="{00000000-0005-0000-0000-0000FAC70000}"/>
    <cellStyle name="Total 2 4 5 16 5" xfId="51198" xr:uid="{00000000-0005-0000-0000-0000FBC70000}"/>
    <cellStyle name="Total 2 4 5 17" xfId="51199" xr:uid="{00000000-0005-0000-0000-0000FCC70000}"/>
    <cellStyle name="Total 2 4 5 17 2" xfId="51200" xr:uid="{00000000-0005-0000-0000-0000FDC70000}"/>
    <cellStyle name="Total 2 4 5 17 3" xfId="51201" xr:uid="{00000000-0005-0000-0000-0000FEC70000}"/>
    <cellStyle name="Total 2 4 5 17 4" xfId="51202" xr:uid="{00000000-0005-0000-0000-0000FFC70000}"/>
    <cellStyle name="Total 2 4 5 17 5" xfId="51203" xr:uid="{00000000-0005-0000-0000-000000C80000}"/>
    <cellStyle name="Total 2 4 5 18" xfId="51204" xr:uid="{00000000-0005-0000-0000-000001C80000}"/>
    <cellStyle name="Total 2 4 5 18 2" xfId="51205" xr:uid="{00000000-0005-0000-0000-000002C80000}"/>
    <cellStyle name="Total 2 4 5 18 3" xfId="51206" xr:uid="{00000000-0005-0000-0000-000003C80000}"/>
    <cellStyle name="Total 2 4 5 18 4" xfId="51207" xr:uid="{00000000-0005-0000-0000-000004C80000}"/>
    <cellStyle name="Total 2 4 5 18 5" xfId="51208" xr:uid="{00000000-0005-0000-0000-000005C80000}"/>
    <cellStyle name="Total 2 4 5 19" xfId="51209" xr:uid="{00000000-0005-0000-0000-000006C80000}"/>
    <cellStyle name="Total 2 4 5 2" xfId="51210" xr:uid="{00000000-0005-0000-0000-000007C80000}"/>
    <cellStyle name="Total 2 4 5 2 10" xfId="51211" xr:uid="{00000000-0005-0000-0000-000008C80000}"/>
    <cellStyle name="Total 2 4 5 2 10 2" xfId="51212" xr:uid="{00000000-0005-0000-0000-000009C80000}"/>
    <cellStyle name="Total 2 4 5 2 10 3" xfId="51213" xr:uid="{00000000-0005-0000-0000-00000AC80000}"/>
    <cellStyle name="Total 2 4 5 2 10 4" xfId="51214" xr:uid="{00000000-0005-0000-0000-00000BC80000}"/>
    <cellStyle name="Total 2 4 5 2 10 5" xfId="51215" xr:uid="{00000000-0005-0000-0000-00000CC80000}"/>
    <cellStyle name="Total 2 4 5 2 11" xfId="51216" xr:uid="{00000000-0005-0000-0000-00000DC80000}"/>
    <cellStyle name="Total 2 4 5 2 11 2" xfId="51217" xr:uid="{00000000-0005-0000-0000-00000EC80000}"/>
    <cellStyle name="Total 2 4 5 2 11 3" xfId="51218" xr:uid="{00000000-0005-0000-0000-00000FC80000}"/>
    <cellStyle name="Total 2 4 5 2 11 4" xfId="51219" xr:uid="{00000000-0005-0000-0000-000010C80000}"/>
    <cellStyle name="Total 2 4 5 2 11 5" xfId="51220" xr:uid="{00000000-0005-0000-0000-000011C80000}"/>
    <cellStyle name="Total 2 4 5 2 12" xfId="51221" xr:uid="{00000000-0005-0000-0000-000012C80000}"/>
    <cellStyle name="Total 2 4 5 2 12 2" xfId="51222" xr:uid="{00000000-0005-0000-0000-000013C80000}"/>
    <cellStyle name="Total 2 4 5 2 12 3" xfId="51223" xr:uid="{00000000-0005-0000-0000-000014C80000}"/>
    <cellStyle name="Total 2 4 5 2 12 4" xfId="51224" xr:uid="{00000000-0005-0000-0000-000015C80000}"/>
    <cellStyle name="Total 2 4 5 2 12 5" xfId="51225" xr:uid="{00000000-0005-0000-0000-000016C80000}"/>
    <cellStyle name="Total 2 4 5 2 13" xfId="51226" xr:uid="{00000000-0005-0000-0000-000017C80000}"/>
    <cellStyle name="Total 2 4 5 2 13 2" xfId="51227" xr:uid="{00000000-0005-0000-0000-000018C80000}"/>
    <cellStyle name="Total 2 4 5 2 13 3" xfId="51228" xr:uid="{00000000-0005-0000-0000-000019C80000}"/>
    <cellStyle name="Total 2 4 5 2 13 4" xfId="51229" xr:uid="{00000000-0005-0000-0000-00001AC80000}"/>
    <cellStyle name="Total 2 4 5 2 13 5" xfId="51230" xr:uid="{00000000-0005-0000-0000-00001BC80000}"/>
    <cellStyle name="Total 2 4 5 2 14" xfId="51231" xr:uid="{00000000-0005-0000-0000-00001CC80000}"/>
    <cellStyle name="Total 2 4 5 2 14 2" xfId="51232" xr:uid="{00000000-0005-0000-0000-00001DC80000}"/>
    <cellStyle name="Total 2 4 5 2 14 3" xfId="51233" xr:uid="{00000000-0005-0000-0000-00001EC80000}"/>
    <cellStyle name="Total 2 4 5 2 14 4" xfId="51234" xr:uid="{00000000-0005-0000-0000-00001FC80000}"/>
    <cellStyle name="Total 2 4 5 2 14 5" xfId="51235" xr:uid="{00000000-0005-0000-0000-000020C80000}"/>
    <cellStyle name="Total 2 4 5 2 15" xfId="51236" xr:uid="{00000000-0005-0000-0000-000021C80000}"/>
    <cellStyle name="Total 2 4 5 2 15 2" xfId="51237" xr:uid="{00000000-0005-0000-0000-000022C80000}"/>
    <cellStyle name="Total 2 4 5 2 15 3" xfId="51238" xr:uid="{00000000-0005-0000-0000-000023C80000}"/>
    <cellStyle name="Total 2 4 5 2 15 4" xfId="51239" xr:uid="{00000000-0005-0000-0000-000024C80000}"/>
    <cellStyle name="Total 2 4 5 2 15 5" xfId="51240" xr:uid="{00000000-0005-0000-0000-000025C80000}"/>
    <cellStyle name="Total 2 4 5 2 16" xfId="51241" xr:uid="{00000000-0005-0000-0000-000026C80000}"/>
    <cellStyle name="Total 2 4 5 2 16 2" xfId="51242" xr:uid="{00000000-0005-0000-0000-000027C80000}"/>
    <cellStyle name="Total 2 4 5 2 16 3" xfId="51243" xr:uid="{00000000-0005-0000-0000-000028C80000}"/>
    <cellStyle name="Total 2 4 5 2 16 4" xfId="51244" xr:uid="{00000000-0005-0000-0000-000029C80000}"/>
    <cellStyle name="Total 2 4 5 2 16 5" xfId="51245" xr:uid="{00000000-0005-0000-0000-00002AC80000}"/>
    <cellStyle name="Total 2 4 5 2 17" xfId="51246" xr:uid="{00000000-0005-0000-0000-00002BC80000}"/>
    <cellStyle name="Total 2 4 5 2 17 2" xfId="51247" xr:uid="{00000000-0005-0000-0000-00002CC80000}"/>
    <cellStyle name="Total 2 4 5 2 17 3" xfId="51248" xr:uid="{00000000-0005-0000-0000-00002DC80000}"/>
    <cellStyle name="Total 2 4 5 2 17 4" xfId="51249" xr:uid="{00000000-0005-0000-0000-00002EC80000}"/>
    <cellStyle name="Total 2 4 5 2 17 5" xfId="51250" xr:uid="{00000000-0005-0000-0000-00002FC80000}"/>
    <cellStyle name="Total 2 4 5 2 18" xfId="51251" xr:uid="{00000000-0005-0000-0000-000030C80000}"/>
    <cellStyle name="Total 2 4 5 2 18 2" xfId="51252" xr:uid="{00000000-0005-0000-0000-000031C80000}"/>
    <cellStyle name="Total 2 4 5 2 18 3" xfId="51253" xr:uid="{00000000-0005-0000-0000-000032C80000}"/>
    <cellStyle name="Total 2 4 5 2 18 4" xfId="51254" xr:uid="{00000000-0005-0000-0000-000033C80000}"/>
    <cellStyle name="Total 2 4 5 2 18 5" xfId="51255" xr:uid="{00000000-0005-0000-0000-000034C80000}"/>
    <cellStyle name="Total 2 4 5 2 19" xfId="51256" xr:uid="{00000000-0005-0000-0000-000035C80000}"/>
    <cellStyle name="Total 2 4 5 2 2" xfId="51257" xr:uid="{00000000-0005-0000-0000-000036C80000}"/>
    <cellStyle name="Total 2 4 5 2 2 2" xfId="51258" xr:uid="{00000000-0005-0000-0000-000037C80000}"/>
    <cellStyle name="Total 2 4 5 2 2 2 2" xfId="51259" xr:uid="{00000000-0005-0000-0000-000038C80000}"/>
    <cellStyle name="Total 2 4 5 2 2 2 3" xfId="51260" xr:uid="{00000000-0005-0000-0000-000039C80000}"/>
    <cellStyle name="Total 2 4 5 2 2 2 4" xfId="51261" xr:uid="{00000000-0005-0000-0000-00003AC80000}"/>
    <cellStyle name="Total 2 4 5 2 2 2 5" xfId="51262" xr:uid="{00000000-0005-0000-0000-00003BC80000}"/>
    <cellStyle name="Total 2 4 5 2 2 2 6" xfId="51263" xr:uid="{00000000-0005-0000-0000-00003CC80000}"/>
    <cellStyle name="Total 2 4 5 2 2 2 7" xfId="51264" xr:uid="{00000000-0005-0000-0000-00003DC80000}"/>
    <cellStyle name="Total 2 4 5 2 2 3" xfId="51265" xr:uid="{00000000-0005-0000-0000-00003EC80000}"/>
    <cellStyle name="Total 2 4 5 2 2 4" xfId="51266" xr:uid="{00000000-0005-0000-0000-00003FC80000}"/>
    <cellStyle name="Total 2 4 5 2 2 5" xfId="51267" xr:uid="{00000000-0005-0000-0000-000040C80000}"/>
    <cellStyle name="Total 2 4 5 2 3" xfId="51268" xr:uid="{00000000-0005-0000-0000-000041C80000}"/>
    <cellStyle name="Total 2 4 5 2 3 2" xfId="51269" xr:uid="{00000000-0005-0000-0000-000042C80000}"/>
    <cellStyle name="Total 2 4 5 2 3 2 2" xfId="51270" xr:uid="{00000000-0005-0000-0000-000043C80000}"/>
    <cellStyle name="Total 2 4 5 2 3 2 3" xfId="51271" xr:uid="{00000000-0005-0000-0000-000044C80000}"/>
    <cellStyle name="Total 2 4 5 2 3 2 4" xfId="51272" xr:uid="{00000000-0005-0000-0000-000045C80000}"/>
    <cellStyle name="Total 2 4 5 2 3 2 5" xfId="51273" xr:uid="{00000000-0005-0000-0000-000046C80000}"/>
    <cellStyle name="Total 2 4 5 2 3 2 6" xfId="51274" xr:uid="{00000000-0005-0000-0000-000047C80000}"/>
    <cellStyle name="Total 2 4 5 2 3 2 7" xfId="51275" xr:uid="{00000000-0005-0000-0000-000048C80000}"/>
    <cellStyle name="Total 2 4 5 2 3 3" xfId="51276" xr:uid="{00000000-0005-0000-0000-000049C80000}"/>
    <cellStyle name="Total 2 4 5 2 3 4" xfId="51277" xr:uid="{00000000-0005-0000-0000-00004AC80000}"/>
    <cellStyle name="Total 2 4 5 2 3 5" xfId="51278" xr:uid="{00000000-0005-0000-0000-00004BC80000}"/>
    <cellStyle name="Total 2 4 5 2 4" xfId="51279" xr:uid="{00000000-0005-0000-0000-00004CC80000}"/>
    <cellStyle name="Total 2 4 5 2 4 2" xfId="51280" xr:uid="{00000000-0005-0000-0000-00004DC80000}"/>
    <cellStyle name="Total 2 4 5 2 4 2 2" xfId="51281" xr:uid="{00000000-0005-0000-0000-00004EC80000}"/>
    <cellStyle name="Total 2 4 5 2 4 2 3" xfId="51282" xr:uid="{00000000-0005-0000-0000-00004FC80000}"/>
    <cellStyle name="Total 2 4 5 2 4 2 4" xfId="51283" xr:uid="{00000000-0005-0000-0000-000050C80000}"/>
    <cellStyle name="Total 2 4 5 2 4 2 5" xfId="51284" xr:uid="{00000000-0005-0000-0000-000051C80000}"/>
    <cellStyle name="Total 2 4 5 2 4 2 6" xfId="51285" xr:uid="{00000000-0005-0000-0000-000052C80000}"/>
    <cellStyle name="Total 2 4 5 2 4 2 7" xfId="51286" xr:uid="{00000000-0005-0000-0000-000053C80000}"/>
    <cellStyle name="Total 2 4 5 2 4 3" xfId="51287" xr:uid="{00000000-0005-0000-0000-000054C80000}"/>
    <cellStyle name="Total 2 4 5 2 4 4" xfId="51288" xr:uid="{00000000-0005-0000-0000-000055C80000}"/>
    <cellStyle name="Total 2 4 5 2 4 5" xfId="51289" xr:uid="{00000000-0005-0000-0000-000056C80000}"/>
    <cellStyle name="Total 2 4 5 2 5" xfId="51290" xr:uid="{00000000-0005-0000-0000-000057C80000}"/>
    <cellStyle name="Total 2 4 5 2 5 2" xfId="51291" xr:uid="{00000000-0005-0000-0000-000058C80000}"/>
    <cellStyle name="Total 2 4 5 2 5 3" xfId="51292" xr:uid="{00000000-0005-0000-0000-000059C80000}"/>
    <cellStyle name="Total 2 4 5 2 5 4" xfId="51293" xr:uid="{00000000-0005-0000-0000-00005AC80000}"/>
    <cellStyle name="Total 2 4 5 2 5 5" xfId="51294" xr:uid="{00000000-0005-0000-0000-00005BC80000}"/>
    <cellStyle name="Total 2 4 5 2 5 6" xfId="51295" xr:uid="{00000000-0005-0000-0000-00005CC80000}"/>
    <cellStyle name="Total 2 4 5 2 5 7" xfId="51296" xr:uid="{00000000-0005-0000-0000-00005DC80000}"/>
    <cellStyle name="Total 2 4 5 2 5 8" xfId="51297" xr:uid="{00000000-0005-0000-0000-00005EC80000}"/>
    <cellStyle name="Total 2 4 5 2 6" xfId="51298" xr:uid="{00000000-0005-0000-0000-00005FC80000}"/>
    <cellStyle name="Total 2 4 5 2 6 2" xfId="51299" xr:uid="{00000000-0005-0000-0000-000060C80000}"/>
    <cellStyle name="Total 2 4 5 2 6 3" xfId="51300" xr:uid="{00000000-0005-0000-0000-000061C80000}"/>
    <cellStyle name="Total 2 4 5 2 6 4" xfId="51301" xr:uid="{00000000-0005-0000-0000-000062C80000}"/>
    <cellStyle name="Total 2 4 5 2 6 5" xfId="51302" xr:uid="{00000000-0005-0000-0000-000063C80000}"/>
    <cellStyle name="Total 2 4 5 2 6 6" xfId="51303" xr:uid="{00000000-0005-0000-0000-000064C80000}"/>
    <cellStyle name="Total 2 4 5 2 6 7" xfId="51304" xr:uid="{00000000-0005-0000-0000-000065C80000}"/>
    <cellStyle name="Total 2 4 5 2 7" xfId="51305" xr:uid="{00000000-0005-0000-0000-000066C80000}"/>
    <cellStyle name="Total 2 4 5 2 7 2" xfId="51306" xr:uid="{00000000-0005-0000-0000-000067C80000}"/>
    <cellStyle name="Total 2 4 5 2 7 3" xfId="51307" xr:uid="{00000000-0005-0000-0000-000068C80000}"/>
    <cellStyle name="Total 2 4 5 2 7 4" xfId="51308" xr:uid="{00000000-0005-0000-0000-000069C80000}"/>
    <cellStyle name="Total 2 4 5 2 7 5" xfId="51309" xr:uid="{00000000-0005-0000-0000-00006AC80000}"/>
    <cellStyle name="Total 2 4 5 2 8" xfId="51310" xr:uid="{00000000-0005-0000-0000-00006BC80000}"/>
    <cellStyle name="Total 2 4 5 2 8 2" xfId="51311" xr:uid="{00000000-0005-0000-0000-00006CC80000}"/>
    <cellStyle name="Total 2 4 5 2 8 3" xfId="51312" xr:uid="{00000000-0005-0000-0000-00006DC80000}"/>
    <cellStyle name="Total 2 4 5 2 8 4" xfId="51313" xr:uid="{00000000-0005-0000-0000-00006EC80000}"/>
    <cellStyle name="Total 2 4 5 2 8 5" xfId="51314" xr:uid="{00000000-0005-0000-0000-00006FC80000}"/>
    <cellStyle name="Total 2 4 5 2 9" xfId="51315" xr:uid="{00000000-0005-0000-0000-000070C80000}"/>
    <cellStyle name="Total 2 4 5 2 9 2" xfId="51316" xr:uid="{00000000-0005-0000-0000-000071C80000}"/>
    <cellStyle name="Total 2 4 5 2 9 3" xfId="51317" xr:uid="{00000000-0005-0000-0000-000072C80000}"/>
    <cellStyle name="Total 2 4 5 2 9 4" xfId="51318" xr:uid="{00000000-0005-0000-0000-000073C80000}"/>
    <cellStyle name="Total 2 4 5 2 9 5" xfId="51319" xr:uid="{00000000-0005-0000-0000-000074C80000}"/>
    <cellStyle name="Total 2 4 5 3" xfId="51320" xr:uid="{00000000-0005-0000-0000-000075C80000}"/>
    <cellStyle name="Total 2 4 5 3 10" xfId="51321" xr:uid="{00000000-0005-0000-0000-000076C80000}"/>
    <cellStyle name="Total 2 4 5 3 2" xfId="51322" xr:uid="{00000000-0005-0000-0000-000077C80000}"/>
    <cellStyle name="Total 2 4 5 3 2 2" xfId="51323" xr:uid="{00000000-0005-0000-0000-000078C80000}"/>
    <cellStyle name="Total 2 4 5 3 2 2 2" xfId="51324" xr:uid="{00000000-0005-0000-0000-000079C80000}"/>
    <cellStyle name="Total 2 4 5 3 2 2 3" xfId="51325" xr:uid="{00000000-0005-0000-0000-00007AC80000}"/>
    <cellStyle name="Total 2 4 5 3 2 2 4" xfId="51326" xr:uid="{00000000-0005-0000-0000-00007BC80000}"/>
    <cellStyle name="Total 2 4 5 3 2 2 5" xfId="51327" xr:uid="{00000000-0005-0000-0000-00007CC80000}"/>
    <cellStyle name="Total 2 4 5 3 2 2 6" xfId="51328" xr:uid="{00000000-0005-0000-0000-00007DC80000}"/>
    <cellStyle name="Total 2 4 5 3 2 2 7" xfId="51329" xr:uid="{00000000-0005-0000-0000-00007EC80000}"/>
    <cellStyle name="Total 2 4 5 3 2 3" xfId="51330" xr:uid="{00000000-0005-0000-0000-00007FC80000}"/>
    <cellStyle name="Total 2 4 5 3 2 4" xfId="51331" xr:uid="{00000000-0005-0000-0000-000080C80000}"/>
    <cellStyle name="Total 2 4 5 3 3" xfId="51332" xr:uid="{00000000-0005-0000-0000-000081C80000}"/>
    <cellStyle name="Total 2 4 5 3 3 2" xfId="51333" xr:uid="{00000000-0005-0000-0000-000082C80000}"/>
    <cellStyle name="Total 2 4 5 3 3 2 2" xfId="51334" xr:uid="{00000000-0005-0000-0000-000083C80000}"/>
    <cellStyle name="Total 2 4 5 3 3 2 3" xfId="51335" xr:uid="{00000000-0005-0000-0000-000084C80000}"/>
    <cellStyle name="Total 2 4 5 3 3 2 4" xfId="51336" xr:uid="{00000000-0005-0000-0000-000085C80000}"/>
    <cellStyle name="Total 2 4 5 3 3 2 5" xfId="51337" xr:uid="{00000000-0005-0000-0000-000086C80000}"/>
    <cellStyle name="Total 2 4 5 3 3 2 6" xfId="51338" xr:uid="{00000000-0005-0000-0000-000087C80000}"/>
    <cellStyle name="Total 2 4 5 3 3 2 7" xfId="51339" xr:uid="{00000000-0005-0000-0000-000088C80000}"/>
    <cellStyle name="Total 2 4 5 3 3 3" xfId="51340" xr:uid="{00000000-0005-0000-0000-000089C80000}"/>
    <cellStyle name="Total 2 4 5 3 3 4" xfId="51341" xr:uid="{00000000-0005-0000-0000-00008AC80000}"/>
    <cellStyle name="Total 2 4 5 3 4" xfId="51342" xr:uid="{00000000-0005-0000-0000-00008BC80000}"/>
    <cellStyle name="Total 2 4 5 3 4 2" xfId="51343" xr:uid="{00000000-0005-0000-0000-00008CC80000}"/>
    <cellStyle name="Total 2 4 5 3 4 2 2" xfId="51344" xr:uid="{00000000-0005-0000-0000-00008DC80000}"/>
    <cellStyle name="Total 2 4 5 3 4 2 3" xfId="51345" xr:uid="{00000000-0005-0000-0000-00008EC80000}"/>
    <cellStyle name="Total 2 4 5 3 4 2 4" xfId="51346" xr:uid="{00000000-0005-0000-0000-00008FC80000}"/>
    <cellStyle name="Total 2 4 5 3 4 2 5" xfId="51347" xr:uid="{00000000-0005-0000-0000-000090C80000}"/>
    <cellStyle name="Total 2 4 5 3 4 2 6" xfId="51348" xr:uid="{00000000-0005-0000-0000-000091C80000}"/>
    <cellStyle name="Total 2 4 5 3 4 2 7" xfId="51349" xr:uid="{00000000-0005-0000-0000-000092C80000}"/>
    <cellStyle name="Total 2 4 5 3 4 3" xfId="51350" xr:uid="{00000000-0005-0000-0000-000093C80000}"/>
    <cellStyle name="Total 2 4 5 3 4 4" xfId="51351" xr:uid="{00000000-0005-0000-0000-000094C80000}"/>
    <cellStyle name="Total 2 4 5 3 5" xfId="51352" xr:uid="{00000000-0005-0000-0000-000095C80000}"/>
    <cellStyle name="Total 2 4 5 3 5 2" xfId="51353" xr:uid="{00000000-0005-0000-0000-000096C80000}"/>
    <cellStyle name="Total 2 4 5 3 5 3" xfId="51354" xr:uid="{00000000-0005-0000-0000-000097C80000}"/>
    <cellStyle name="Total 2 4 5 3 5 4" xfId="51355" xr:uid="{00000000-0005-0000-0000-000098C80000}"/>
    <cellStyle name="Total 2 4 5 3 5 5" xfId="51356" xr:uid="{00000000-0005-0000-0000-000099C80000}"/>
    <cellStyle name="Total 2 4 5 3 5 6" xfId="51357" xr:uid="{00000000-0005-0000-0000-00009AC80000}"/>
    <cellStyle name="Total 2 4 5 3 5 7" xfId="51358" xr:uid="{00000000-0005-0000-0000-00009BC80000}"/>
    <cellStyle name="Total 2 4 5 3 5 8" xfId="51359" xr:uid="{00000000-0005-0000-0000-00009CC80000}"/>
    <cellStyle name="Total 2 4 5 3 6" xfId="51360" xr:uid="{00000000-0005-0000-0000-00009DC80000}"/>
    <cellStyle name="Total 2 4 5 3 6 2" xfId="51361" xr:uid="{00000000-0005-0000-0000-00009EC80000}"/>
    <cellStyle name="Total 2 4 5 3 6 3" xfId="51362" xr:uid="{00000000-0005-0000-0000-00009FC80000}"/>
    <cellStyle name="Total 2 4 5 3 6 4" xfId="51363" xr:uid="{00000000-0005-0000-0000-0000A0C80000}"/>
    <cellStyle name="Total 2 4 5 3 6 5" xfId="51364" xr:uid="{00000000-0005-0000-0000-0000A1C80000}"/>
    <cellStyle name="Total 2 4 5 3 6 6" xfId="51365" xr:uid="{00000000-0005-0000-0000-0000A2C80000}"/>
    <cellStyle name="Total 2 4 5 3 6 7" xfId="51366" xr:uid="{00000000-0005-0000-0000-0000A3C80000}"/>
    <cellStyle name="Total 2 4 5 3 7" xfId="51367" xr:uid="{00000000-0005-0000-0000-0000A4C80000}"/>
    <cellStyle name="Total 2 4 5 3 8" xfId="51368" xr:uid="{00000000-0005-0000-0000-0000A5C80000}"/>
    <cellStyle name="Total 2 4 5 3 9" xfId="51369" xr:uid="{00000000-0005-0000-0000-0000A6C80000}"/>
    <cellStyle name="Total 2 4 5 4" xfId="51370" xr:uid="{00000000-0005-0000-0000-0000A7C80000}"/>
    <cellStyle name="Total 2 4 5 4 2" xfId="51371" xr:uid="{00000000-0005-0000-0000-0000A8C80000}"/>
    <cellStyle name="Total 2 4 5 4 2 2" xfId="51372" xr:uid="{00000000-0005-0000-0000-0000A9C80000}"/>
    <cellStyle name="Total 2 4 5 4 2 3" xfId="51373" xr:uid="{00000000-0005-0000-0000-0000AAC80000}"/>
    <cellStyle name="Total 2 4 5 4 2 4" xfId="51374" xr:uid="{00000000-0005-0000-0000-0000ABC80000}"/>
    <cellStyle name="Total 2 4 5 4 2 5" xfId="51375" xr:uid="{00000000-0005-0000-0000-0000ACC80000}"/>
    <cellStyle name="Total 2 4 5 4 2 6" xfId="51376" xr:uid="{00000000-0005-0000-0000-0000ADC80000}"/>
    <cellStyle name="Total 2 4 5 4 2 7" xfId="51377" xr:uid="{00000000-0005-0000-0000-0000AEC80000}"/>
    <cellStyle name="Total 2 4 5 4 3" xfId="51378" xr:uid="{00000000-0005-0000-0000-0000AFC80000}"/>
    <cellStyle name="Total 2 4 5 4 4" xfId="51379" xr:uid="{00000000-0005-0000-0000-0000B0C80000}"/>
    <cellStyle name="Total 2 4 5 4 5" xfId="51380" xr:uid="{00000000-0005-0000-0000-0000B1C80000}"/>
    <cellStyle name="Total 2 4 5 5" xfId="51381" xr:uid="{00000000-0005-0000-0000-0000B2C80000}"/>
    <cellStyle name="Total 2 4 5 5 2" xfId="51382" xr:uid="{00000000-0005-0000-0000-0000B3C80000}"/>
    <cellStyle name="Total 2 4 5 5 2 2" xfId="51383" xr:uid="{00000000-0005-0000-0000-0000B4C80000}"/>
    <cellStyle name="Total 2 4 5 5 2 3" xfId="51384" xr:uid="{00000000-0005-0000-0000-0000B5C80000}"/>
    <cellStyle name="Total 2 4 5 5 2 4" xfId="51385" xr:uid="{00000000-0005-0000-0000-0000B6C80000}"/>
    <cellStyle name="Total 2 4 5 5 2 5" xfId="51386" xr:uid="{00000000-0005-0000-0000-0000B7C80000}"/>
    <cellStyle name="Total 2 4 5 5 2 6" xfId="51387" xr:uid="{00000000-0005-0000-0000-0000B8C80000}"/>
    <cellStyle name="Total 2 4 5 5 2 7" xfId="51388" xr:uid="{00000000-0005-0000-0000-0000B9C80000}"/>
    <cellStyle name="Total 2 4 5 5 3" xfId="51389" xr:uid="{00000000-0005-0000-0000-0000BAC80000}"/>
    <cellStyle name="Total 2 4 5 5 4" xfId="51390" xr:uid="{00000000-0005-0000-0000-0000BBC80000}"/>
    <cellStyle name="Total 2 4 5 5 5" xfId="51391" xr:uid="{00000000-0005-0000-0000-0000BCC80000}"/>
    <cellStyle name="Total 2 4 5 6" xfId="51392" xr:uid="{00000000-0005-0000-0000-0000BDC80000}"/>
    <cellStyle name="Total 2 4 5 6 2" xfId="51393" xr:uid="{00000000-0005-0000-0000-0000BEC80000}"/>
    <cellStyle name="Total 2 4 5 6 2 2" xfId="51394" xr:uid="{00000000-0005-0000-0000-0000BFC80000}"/>
    <cellStyle name="Total 2 4 5 6 2 3" xfId="51395" xr:uid="{00000000-0005-0000-0000-0000C0C80000}"/>
    <cellStyle name="Total 2 4 5 6 2 4" xfId="51396" xr:uid="{00000000-0005-0000-0000-0000C1C80000}"/>
    <cellStyle name="Total 2 4 5 6 2 5" xfId="51397" xr:uid="{00000000-0005-0000-0000-0000C2C80000}"/>
    <cellStyle name="Total 2 4 5 6 2 6" xfId="51398" xr:uid="{00000000-0005-0000-0000-0000C3C80000}"/>
    <cellStyle name="Total 2 4 5 6 2 7" xfId="51399" xr:uid="{00000000-0005-0000-0000-0000C4C80000}"/>
    <cellStyle name="Total 2 4 5 6 3" xfId="51400" xr:uid="{00000000-0005-0000-0000-0000C5C80000}"/>
    <cellStyle name="Total 2 4 5 6 4" xfId="51401" xr:uid="{00000000-0005-0000-0000-0000C6C80000}"/>
    <cellStyle name="Total 2 4 5 6 5" xfId="51402" xr:uid="{00000000-0005-0000-0000-0000C7C80000}"/>
    <cellStyle name="Total 2 4 5 7" xfId="51403" xr:uid="{00000000-0005-0000-0000-0000C8C80000}"/>
    <cellStyle name="Total 2 4 5 7 2" xfId="51404" xr:uid="{00000000-0005-0000-0000-0000C9C80000}"/>
    <cellStyle name="Total 2 4 5 7 2 2" xfId="51405" xr:uid="{00000000-0005-0000-0000-0000CAC80000}"/>
    <cellStyle name="Total 2 4 5 7 2 3" xfId="51406" xr:uid="{00000000-0005-0000-0000-0000CBC80000}"/>
    <cellStyle name="Total 2 4 5 7 2 4" xfId="51407" xr:uid="{00000000-0005-0000-0000-0000CCC80000}"/>
    <cellStyle name="Total 2 4 5 7 2 5" xfId="51408" xr:uid="{00000000-0005-0000-0000-0000CDC80000}"/>
    <cellStyle name="Total 2 4 5 7 2 6" xfId="51409" xr:uid="{00000000-0005-0000-0000-0000CEC80000}"/>
    <cellStyle name="Total 2 4 5 7 2 7" xfId="51410" xr:uid="{00000000-0005-0000-0000-0000CFC80000}"/>
    <cellStyle name="Total 2 4 5 7 3" xfId="51411" xr:uid="{00000000-0005-0000-0000-0000D0C80000}"/>
    <cellStyle name="Total 2 4 5 7 4" xfId="51412" xr:uid="{00000000-0005-0000-0000-0000D1C80000}"/>
    <cellStyle name="Total 2 4 5 7 5" xfId="51413" xr:uid="{00000000-0005-0000-0000-0000D2C80000}"/>
    <cellStyle name="Total 2 4 5 8" xfId="51414" xr:uid="{00000000-0005-0000-0000-0000D3C80000}"/>
    <cellStyle name="Total 2 4 5 8 2" xfId="51415" xr:uid="{00000000-0005-0000-0000-0000D4C80000}"/>
    <cellStyle name="Total 2 4 5 8 3" xfId="51416" xr:uid="{00000000-0005-0000-0000-0000D5C80000}"/>
    <cellStyle name="Total 2 4 5 8 4" xfId="51417" xr:uid="{00000000-0005-0000-0000-0000D6C80000}"/>
    <cellStyle name="Total 2 4 5 8 5" xfId="51418" xr:uid="{00000000-0005-0000-0000-0000D7C80000}"/>
    <cellStyle name="Total 2 4 5 8 6" xfId="51419" xr:uid="{00000000-0005-0000-0000-0000D8C80000}"/>
    <cellStyle name="Total 2 4 5 8 7" xfId="51420" xr:uid="{00000000-0005-0000-0000-0000D9C80000}"/>
    <cellStyle name="Total 2 4 5 8 8" xfId="51421" xr:uid="{00000000-0005-0000-0000-0000DAC80000}"/>
    <cellStyle name="Total 2 4 5 9" xfId="51422" xr:uid="{00000000-0005-0000-0000-0000DBC80000}"/>
    <cellStyle name="Total 2 4 5 9 2" xfId="51423" xr:uid="{00000000-0005-0000-0000-0000DCC80000}"/>
    <cellStyle name="Total 2 4 5 9 3" xfId="51424" xr:uid="{00000000-0005-0000-0000-0000DDC80000}"/>
    <cellStyle name="Total 2 4 5 9 4" xfId="51425" xr:uid="{00000000-0005-0000-0000-0000DEC80000}"/>
    <cellStyle name="Total 2 4 5 9 5" xfId="51426" xr:uid="{00000000-0005-0000-0000-0000DFC80000}"/>
    <cellStyle name="Total 2 4 5 9 6" xfId="51427" xr:uid="{00000000-0005-0000-0000-0000E0C80000}"/>
    <cellStyle name="Total 2 4 5 9 7" xfId="51428" xr:uid="{00000000-0005-0000-0000-0000E1C80000}"/>
    <cellStyle name="Total 2 4 6" xfId="51429" xr:uid="{00000000-0005-0000-0000-0000E2C80000}"/>
    <cellStyle name="Total 2 4 6 10" xfId="51430" xr:uid="{00000000-0005-0000-0000-0000E3C80000}"/>
    <cellStyle name="Total 2 4 6 10 2" xfId="51431" xr:uid="{00000000-0005-0000-0000-0000E4C80000}"/>
    <cellStyle name="Total 2 4 6 10 3" xfId="51432" xr:uid="{00000000-0005-0000-0000-0000E5C80000}"/>
    <cellStyle name="Total 2 4 6 10 4" xfId="51433" xr:uid="{00000000-0005-0000-0000-0000E6C80000}"/>
    <cellStyle name="Total 2 4 6 10 5" xfId="51434" xr:uid="{00000000-0005-0000-0000-0000E7C80000}"/>
    <cellStyle name="Total 2 4 6 11" xfId="51435" xr:uid="{00000000-0005-0000-0000-0000E8C80000}"/>
    <cellStyle name="Total 2 4 6 11 2" xfId="51436" xr:uid="{00000000-0005-0000-0000-0000E9C80000}"/>
    <cellStyle name="Total 2 4 6 11 3" xfId="51437" xr:uid="{00000000-0005-0000-0000-0000EAC80000}"/>
    <cellStyle name="Total 2 4 6 11 4" xfId="51438" xr:uid="{00000000-0005-0000-0000-0000EBC80000}"/>
    <cellStyle name="Total 2 4 6 11 5" xfId="51439" xr:uid="{00000000-0005-0000-0000-0000ECC80000}"/>
    <cellStyle name="Total 2 4 6 12" xfId="51440" xr:uid="{00000000-0005-0000-0000-0000EDC80000}"/>
    <cellStyle name="Total 2 4 6 12 2" xfId="51441" xr:uid="{00000000-0005-0000-0000-0000EEC80000}"/>
    <cellStyle name="Total 2 4 6 12 3" xfId="51442" xr:uid="{00000000-0005-0000-0000-0000EFC80000}"/>
    <cellStyle name="Total 2 4 6 12 4" xfId="51443" xr:uid="{00000000-0005-0000-0000-0000F0C80000}"/>
    <cellStyle name="Total 2 4 6 12 5" xfId="51444" xr:uid="{00000000-0005-0000-0000-0000F1C80000}"/>
    <cellStyle name="Total 2 4 6 13" xfId="51445" xr:uid="{00000000-0005-0000-0000-0000F2C80000}"/>
    <cellStyle name="Total 2 4 6 13 2" xfId="51446" xr:uid="{00000000-0005-0000-0000-0000F3C80000}"/>
    <cellStyle name="Total 2 4 6 13 3" xfId="51447" xr:uid="{00000000-0005-0000-0000-0000F4C80000}"/>
    <cellStyle name="Total 2 4 6 13 4" xfId="51448" xr:uid="{00000000-0005-0000-0000-0000F5C80000}"/>
    <cellStyle name="Total 2 4 6 13 5" xfId="51449" xr:uid="{00000000-0005-0000-0000-0000F6C80000}"/>
    <cellStyle name="Total 2 4 6 14" xfId="51450" xr:uid="{00000000-0005-0000-0000-0000F7C80000}"/>
    <cellStyle name="Total 2 4 6 14 2" xfId="51451" xr:uid="{00000000-0005-0000-0000-0000F8C80000}"/>
    <cellStyle name="Total 2 4 6 14 3" xfId="51452" xr:uid="{00000000-0005-0000-0000-0000F9C80000}"/>
    <cellStyle name="Total 2 4 6 14 4" xfId="51453" xr:uid="{00000000-0005-0000-0000-0000FAC80000}"/>
    <cellStyle name="Total 2 4 6 14 5" xfId="51454" xr:uid="{00000000-0005-0000-0000-0000FBC80000}"/>
    <cellStyle name="Total 2 4 6 15" xfId="51455" xr:uid="{00000000-0005-0000-0000-0000FCC80000}"/>
    <cellStyle name="Total 2 4 6 15 2" xfId="51456" xr:uid="{00000000-0005-0000-0000-0000FDC80000}"/>
    <cellStyle name="Total 2 4 6 15 3" xfId="51457" xr:uid="{00000000-0005-0000-0000-0000FEC80000}"/>
    <cellStyle name="Total 2 4 6 15 4" xfId="51458" xr:uid="{00000000-0005-0000-0000-0000FFC80000}"/>
    <cellStyle name="Total 2 4 6 15 5" xfId="51459" xr:uid="{00000000-0005-0000-0000-000000C90000}"/>
    <cellStyle name="Total 2 4 6 16" xfId="51460" xr:uid="{00000000-0005-0000-0000-000001C90000}"/>
    <cellStyle name="Total 2 4 6 16 2" xfId="51461" xr:uid="{00000000-0005-0000-0000-000002C90000}"/>
    <cellStyle name="Total 2 4 6 16 3" xfId="51462" xr:uid="{00000000-0005-0000-0000-000003C90000}"/>
    <cellStyle name="Total 2 4 6 16 4" xfId="51463" xr:uid="{00000000-0005-0000-0000-000004C90000}"/>
    <cellStyle name="Total 2 4 6 16 5" xfId="51464" xr:uid="{00000000-0005-0000-0000-000005C90000}"/>
    <cellStyle name="Total 2 4 6 17" xfId="51465" xr:uid="{00000000-0005-0000-0000-000006C90000}"/>
    <cellStyle name="Total 2 4 6 17 2" xfId="51466" xr:uid="{00000000-0005-0000-0000-000007C90000}"/>
    <cellStyle name="Total 2 4 6 17 3" xfId="51467" xr:uid="{00000000-0005-0000-0000-000008C90000}"/>
    <cellStyle name="Total 2 4 6 17 4" xfId="51468" xr:uid="{00000000-0005-0000-0000-000009C90000}"/>
    <cellStyle name="Total 2 4 6 17 5" xfId="51469" xr:uid="{00000000-0005-0000-0000-00000AC90000}"/>
    <cellStyle name="Total 2 4 6 18" xfId="51470" xr:uid="{00000000-0005-0000-0000-00000BC90000}"/>
    <cellStyle name="Total 2 4 6 18 2" xfId="51471" xr:uid="{00000000-0005-0000-0000-00000CC90000}"/>
    <cellStyle name="Total 2 4 6 18 3" xfId="51472" xr:uid="{00000000-0005-0000-0000-00000DC90000}"/>
    <cellStyle name="Total 2 4 6 18 4" xfId="51473" xr:uid="{00000000-0005-0000-0000-00000EC90000}"/>
    <cellStyle name="Total 2 4 6 18 5" xfId="51474" xr:uid="{00000000-0005-0000-0000-00000FC90000}"/>
    <cellStyle name="Total 2 4 6 19" xfId="51475" xr:uid="{00000000-0005-0000-0000-000010C90000}"/>
    <cellStyle name="Total 2 4 6 2" xfId="51476" xr:uid="{00000000-0005-0000-0000-000011C90000}"/>
    <cellStyle name="Total 2 4 6 2 2" xfId="51477" xr:uid="{00000000-0005-0000-0000-000012C90000}"/>
    <cellStyle name="Total 2 4 6 2 2 2" xfId="51478" xr:uid="{00000000-0005-0000-0000-000013C90000}"/>
    <cellStyle name="Total 2 4 6 2 2 3" xfId="51479" xr:uid="{00000000-0005-0000-0000-000014C90000}"/>
    <cellStyle name="Total 2 4 6 2 2 4" xfId="51480" xr:uid="{00000000-0005-0000-0000-000015C90000}"/>
    <cellStyle name="Total 2 4 6 2 2 5" xfId="51481" xr:uid="{00000000-0005-0000-0000-000016C90000}"/>
    <cellStyle name="Total 2 4 6 2 2 6" xfId="51482" xr:uid="{00000000-0005-0000-0000-000017C90000}"/>
    <cellStyle name="Total 2 4 6 2 2 7" xfId="51483" xr:uid="{00000000-0005-0000-0000-000018C90000}"/>
    <cellStyle name="Total 2 4 6 2 3" xfId="51484" xr:uid="{00000000-0005-0000-0000-000019C90000}"/>
    <cellStyle name="Total 2 4 6 2 4" xfId="51485" xr:uid="{00000000-0005-0000-0000-00001AC90000}"/>
    <cellStyle name="Total 2 4 6 2 5" xfId="51486" xr:uid="{00000000-0005-0000-0000-00001BC90000}"/>
    <cellStyle name="Total 2 4 6 3" xfId="51487" xr:uid="{00000000-0005-0000-0000-00001CC90000}"/>
    <cellStyle name="Total 2 4 6 3 2" xfId="51488" xr:uid="{00000000-0005-0000-0000-00001DC90000}"/>
    <cellStyle name="Total 2 4 6 3 2 2" xfId="51489" xr:uid="{00000000-0005-0000-0000-00001EC90000}"/>
    <cellStyle name="Total 2 4 6 3 2 3" xfId="51490" xr:uid="{00000000-0005-0000-0000-00001FC90000}"/>
    <cellStyle name="Total 2 4 6 3 2 4" xfId="51491" xr:uid="{00000000-0005-0000-0000-000020C90000}"/>
    <cellStyle name="Total 2 4 6 3 2 5" xfId="51492" xr:uid="{00000000-0005-0000-0000-000021C90000}"/>
    <cellStyle name="Total 2 4 6 3 2 6" xfId="51493" xr:uid="{00000000-0005-0000-0000-000022C90000}"/>
    <cellStyle name="Total 2 4 6 3 2 7" xfId="51494" xr:uid="{00000000-0005-0000-0000-000023C90000}"/>
    <cellStyle name="Total 2 4 6 3 3" xfId="51495" xr:uid="{00000000-0005-0000-0000-000024C90000}"/>
    <cellStyle name="Total 2 4 6 3 4" xfId="51496" xr:uid="{00000000-0005-0000-0000-000025C90000}"/>
    <cellStyle name="Total 2 4 6 3 5" xfId="51497" xr:uid="{00000000-0005-0000-0000-000026C90000}"/>
    <cellStyle name="Total 2 4 6 4" xfId="51498" xr:uid="{00000000-0005-0000-0000-000027C90000}"/>
    <cellStyle name="Total 2 4 6 4 2" xfId="51499" xr:uid="{00000000-0005-0000-0000-000028C90000}"/>
    <cellStyle name="Total 2 4 6 4 2 2" xfId="51500" xr:uid="{00000000-0005-0000-0000-000029C90000}"/>
    <cellStyle name="Total 2 4 6 4 2 3" xfId="51501" xr:uid="{00000000-0005-0000-0000-00002AC90000}"/>
    <cellStyle name="Total 2 4 6 4 2 4" xfId="51502" xr:uid="{00000000-0005-0000-0000-00002BC90000}"/>
    <cellStyle name="Total 2 4 6 4 2 5" xfId="51503" xr:uid="{00000000-0005-0000-0000-00002CC90000}"/>
    <cellStyle name="Total 2 4 6 4 2 6" xfId="51504" xr:uid="{00000000-0005-0000-0000-00002DC90000}"/>
    <cellStyle name="Total 2 4 6 4 2 7" xfId="51505" xr:uid="{00000000-0005-0000-0000-00002EC90000}"/>
    <cellStyle name="Total 2 4 6 4 3" xfId="51506" xr:uid="{00000000-0005-0000-0000-00002FC90000}"/>
    <cellStyle name="Total 2 4 6 4 4" xfId="51507" xr:uid="{00000000-0005-0000-0000-000030C90000}"/>
    <cellStyle name="Total 2 4 6 4 5" xfId="51508" xr:uid="{00000000-0005-0000-0000-000031C90000}"/>
    <cellStyle name="Total 2 4 6 5" xfId="51509" xr:uid="{00000000-0005-0000-0000-000032C90000}"/>
    <cellStyle name="Total 2 4 6 5 2" xfId="51510" xr:uid="{00000000-0005-0000-0000-000033C90000}"/>
    <cellStyle name="Total 2 4 6 5 3" xfId="51511" xr:uid="{00000000-0005-0000-0000-000034C90000}"/>
    <cellStyle name="Total 2 4 6 5 4" xfId="51512" xr:uid="{00000000-0005-0000-0000-000035C90000}"/>
    <cellStyle name="Total 2 4 6 5 5" xfId="51513" xr:uid="{00000000-0005-0000-0000-000036C90000}"/>
    <cellStyle name="Total 2 4 6 5 6" xfId="51514" xr:uid="{00000000-0005-0000-0000-000037C90000}"/>
    <cellStyle name="Total 2 4 6 5 7" xfId="51515" xr:uid="{00000000-0005-0000-0000-000038C90000}"/>
    <cellStyle name="Total 2 4 6 5 8" xfId="51516" xr:uid="{00000000-0005-0000-0000-000039C90000}"/>
    <cellStyle name="Total 2 4 6 6" xfId="51517" xr:uid="{00000000-0005-0000-0000-00003AC90000}"/>
    <cellStyle name="Total 2 4 6 6 2" xfId="51518" xr:uid="{00000000-0005-0000-0000-00003BC90000}"/>
    <cellStyle name="Total 2 4 6 6 3" xfId="51519" xr:uid="{00000000-0005-0000-0000-00003CC90000}"/>
    <cellStyle name="Total 2 4 6 6 4" xfId="51520" xr:uid="{00000000-0005-0000-0000-00003DC90000}"/>
    <cellStyle name="Total 2 4 6 6 5" xfId="51521" xr:uid="{00000000-0005-0000-0000-00003EC90000}"/>
    <cellStyle name="Total 2 4 6 6 6" xfId="51522" xr:uid="{00000000-0005-0000-0000-00003FC90000}"/>
    <cellStyle name="Total 2 4 6 6 7" xfId="51523" xr:uid="{00000000-0005-0000-0000-000040C90000}"/>
    <cellStyle name="Total 2 4 6 7" xfId="51524" xr:uid="{00000000-0005-0000-0000-000041C90000}"/>
    <cellStyle name="Total 2 4 6 7 2" xfId="51525" xr:uid="{00000000-0005-0000-0000-000042C90000}"/>
    <cellStyle name="Total 2 4 6 7 3" xfId="51526" xr:uid="{00000000-0005-0000-0000-000043C90000}"/>
    <cellStyle name="Total 2 4 6 7 4" xfId="51527" xr:uid="{00000000-0005-0000-0000-000044C90000}"/>
    <cellStyle name="Total 2 4 6 7 5" xfId="51528" xr:uid="{00000000-0005-0000-0000-000045C90000}"/>
    <cellStyle name="Total 2 4 6 8" xfId="51529" xr:uid="{00000000-0005-0000-0000-000046C90000}"/>
    <cellStyle name="Total 2 4 6 8 2" xfId="51530" xr:uid="{00000000-0005-0000-0000-000047C90000}"/>
    <cellStyle name="Total 2 4 6 8 3" xfId="51531" xr:uid="{00000000-0005-0000-0000-000048C90000}"/>
    <cellStyle name="Total 2 4 6 8 4" xfId="51532" xr:uid="{00000000-0005-0000-0000-000049C90000}"/>
    <cellStyle name="Total 2 4 6 8 5" xfId="51533" xr:uid="{00000000-0005-0000-0000-00004AC90000}"/>
    <cellStyle name="Total 2 4 6 9" xfId="51534" xr:uid="{00000000-0005-0000-0000-00004BC90000}"/>
    <cellStyle name="Total 2 4 6 9 2" xfId="51535" xr:uid="{00000000-0005-0000-0000-00004CC90000}"/>
    <cellStyle name="Total 2 4 6 9 3" xfId="51536" xr:uid="{00000000-0005-0000-0000-00004DC90000}"/>
    <cellStyle name="Total 2 4 6 9 4" xfId="51537" xr:uid="{00000000-0005-0000-0000-00004EC90000}"/>
    <cellStyle name="Total 2 4 6 9 5" xfId="51538" xr:uid="{00000000-0005-0000-0000-00004FC90000}"/>
    <cellStyle name="Total 2 4 7" xfId="51539" xr:uid="{00000000-0005-0000-0000-000050C90000}"/>
    <cellStyle name="Total 2 4 7 10" xfId="51540" xr:uid="{00000000-0005-0000-0000-000051C90000}"/>
    <cellStyle name="Total 2 4 7 2" xfId="51541" xr:uid="{00000000-0005-0000-0000-000052C90000}"/>
    <cellStyle name="Total 2 4 7 2 2" xfId="51542" xr:uid="{00000000-0005-0000-0000-000053C90000}"/>
    <cellStyle name="Total 2 4 7 2 2 2" xfId="51543" xr:uid="{00000000-0005-0000-0000-000054C90000}"/>
    <cellStyle name="Total 2 4 7 2 2 3" xfId="51544" xr:uid="{00000000-0005-0000-0000-000055C90000}"/>
    <cellStyle name="Total 2 4 7 2 2 4" xfId="51545" xr:uid="{00000000-0005-0000-0000-000056C90000}"/>
    <cellStyle name="Total 2 4 7 2 2 5" xfId="51546" xr:uid="{00000000-0005-0000-0000-000057C90000}"/>
    <cellStyle name="Total 2 4 7 2 2 6" xfId="51547" xr:uid="{00000000-0005-0000-0000-000058C90000}"/>
    <cellStyle name="Total 2 4 7 2 2 7" xfId="51548" xr:uid="{00000000-0005-0000-0000-000059C90000}"/>
    <cellStyle name="Total 2 4 7 2 3" xfId="51549" xr:uid="{00000000-0005-0000-0000-00005AC90000}"/>
    <cellStyle name="Total 2 4 7 2 4" xfId="51550" xr:uid="{00000000-0005-0000-0000-00005BC90000}"/>
    <cellStyle name="Total 2 4 7 3" xfId="51551" xr:uid="{00000000-0005-0000-0000-00005CC90000}"/>
    <cellStyle name="Total 2 4 7 3 2" xfId="51552" xr:uid="{00000000-0005-0000-0000-00005DC90000}"/>
    <cellStyle name="Total 2 4 7 3 2 2" xfId="51553" xr:uid="{00000000-0005-0000-0000-00005EC90000}"/>
    <cellStyle name="Total 2 4 7 3 2 3" xfId="51554" xr:uid="{00000000-0005-0000-0000-00005FC90000}"/>
    <cellStyle name="Total 2 4 7 3 2 4" xfId="51555" xr:uid="{00000000-0005-0000-0000-000060C90000}"/>
    <cellStyle name="Total 2 4 7 3 2 5" xfId="51556" xr:uid="{00000000-0005-0000-0000-000061C90000}"/>
    <cellStyle name="Total 2 4 7 3 2 6" xfId="51557" xr:uid="{00000000-0005-0000-0000-000062C90000}"/>
    <cellStyle name="Total 2 4 7 3 2 7" xfId="51558" xr:uid="{00000000-0005-0000-0000-000063C90000}"/>
    <cellStyle name="Total 2 4 7 3 3" xfId="51559" xr:uid="{00000000-0005-0000-0000-000064C90000}"/>
    <cellStyle name="Total 2 4 7 3 4" xfId="51560" xr:uid="{00000000-0005-0000-0000-000065C90000}"/>
    <cellStyle name="Total 2 4 7 4" xfId="51561" xr:uid="{00000000-0005-0000-0000-000066C90000}"/>
    <cellStyle name="Total 2 4 7 4 2" xfId="51562" xr:uid="{00000000-0005-0000-0000-000067C90000}"/>
    <cellStyle name="Total 2 4 7 4 2 2" xfId="51563" xr:uid="{00000000-0005-0000-0000-000068C90000}"/>
    <cellStyle name="Total 2 4 7 4 2 3" xfId="51564" xr:uid="{00000000-0005-0000-0000-000069C90000}"/>
    <cellStyle name="Total 2 4 7 4 2 4" xfId="51565" xr:uid="{00000000-0005-0000-0000-00006AC90000}"/>
    <cellStyle name="Total 2 4 7 4 2 5" xfId="51566" xr:uid="{00000000-0005-0000-0000-00006BC90000}"/>
    <cellStyle name="Total 2 4 7 4 2 6" xfId="51567" xr:uid="{00000000-0005-0000-0000-00006CC90000}"/>
    <cellStyle name="Total 2 4 7 4 2 7" xfId="51568" xr:uid="{00000000-0005-0000-0000-00006DC90000}"/>
    <cellStyle name="Total 2 4 7 4 3" xfId="51569" xr:uid="{00000000-0005-0000-0000-00006EC90000}"/>
    <cellStyle name="Total 2 4 7 4 4" xfId="51570" xr:uid="{00000000-0005-0000-0000-00006FC90000}"/>
    <cellStyle name="Total 2 4 7 5" xfId="51571" xr:uid="{00000000-0005-0000-0000-000070C90000}"/>
    <cellStyle name="Total 2 4 7 5 2" xfId="51572" xr:uid="{00000000-0005-0000-0000-000071C90000}"/>
    <cellStyle name="Total 2 4 7 5 3" xfId="51573" xr:uid="{00000000-0005-0000-0000-000072C90000}"/>
    <cellStyle name="Total 2 4 7 5 4" xfId="51574" xr:uid="{00000000-0005-0000-0000-000073C90000}"/>
    <cellStyle name="Total 2 4 7 5 5" xfId="51575" xr:uid="{00000000-0005-0000-0000-000074C90000}"/>
    <cellStyle name="Total 2 4 7 5 6" xfId="51576" xr:uid="{00000000-0005-0000-0000-000075C90000}"/>
    <cellStyle name="Total 2 4 7 5 7" xfId="51577" xr:uid="{00000000-0005-0000-0000-000076C90000}"/>
    <cellStyle name="Total 2 4 7 5 8" xfId="51578" xr:uid="{00000000-0005-0000-0000-000077C90000}"/>
    <cellStyle name="Total 2 4 7 6" xfId="51579" xr:uid="{00000000-0005-0000-0000-000078C90000}"/>
    <cellStyle name="Total 2 4 7 6 2" xfId="51580" xr:uid="{00000000-0005-0000-0000-000079C90000}"/>
    <cellStyle name="Total 2 4 7 6 3" xfId="51581" xr:uid="{00000000-0005-0000-0000-00007AC90000}"/>
    <cellStyle name="Total 2 4 7 6 4" xfId="51582" xr:uid="{00000000-0005-0000-0000-00007BC90000}"/>
    <cellStyle name="Total 2 4 7 6 5" xfId="51583" xr:uid="{00000000-0005-0000-0000-00007CC90000}"/>
    <cellStyle name="Total 2 4 7 6 6" xfId="51584" xr:uid="{00000000-0005-0000-0000-00007DC90000}"/>
    <cellStyle name="Total 2 4 7 6 7" xfId="51585" xr:uid="{00000000-0005-0000-0000-00007EC90000}"/>
    <cellStyle name="Total 2 4 7 7" xfId="51586" xr:uid="{00000000-0005-0000-0000-00007FC90000}"/>
    <cellStyle name="Total 2 4 7 8" xfId="51587" xr:uid="{00000000-0005-0000-0000-000080C90000}"/>
    <cellStyle name="Total 2 4 7 9" xfId="51588" xr:uid="{00000000-0005-0000-0000-000081C90000}"/>
    <cellStyle name="Total 2 4 8" xfId="51589" xr:uid="{00000000-0005-0000-0000-000082C90000}"/>
    <cellStyle name="Total 2 4 8 2" xfId="51590" xr:uid="{00000000-0005-0000-0000-000083C90000}"/>
    <cellStyle name="Total 2 4 8 2 2" xfId="51591" xr:uid="{00000000-0005-0000-0000-000084C90000}"/>
    <cellStyle name="Total 2 4 8 2 3" xfId="51592" xr:uid="{00000000-0005-0000-0000-000085C90000}"/>
    <cellStyle name="Total 2 4 8 2 4" xfId="51593" xr:uid="{00000000-0005-0000-0000-000086C90000}"/>
    <cellStyle name="Total 2 4 8 2 5" xfId="51594" xr:uid="{00000000-0005-0000-0000-000087C90000}"/>
    <cellStyle name="Total 2 4 8 2 6" xfId="51595" xr:uid="{00000000-0005-0000-0000-000088C90000}"/>
    <cellStyle name="Total 2 4 8 2 7" xfId="51596" xr:uid="{00000000-0005-0000-0000-000089C90000}"/>
    <cellStyle name="Total 2 4 8 3" xfId="51597" xr:uid="{00000000-0005-0000-0000-00008AC90000}"/>
    <cellStyle name="Total 2 4 8 4" xfId="51598" xr:uid="{00000000-0005-0000-0000-00008BC90000}"/>
    <cellStyle name="Total 2 4 8 5" xfId="51599" xr:uid="{00000000-0005-0000-0000-00008CC90000}"/>
    <cellStyle name="Total 2 4 9" xfId="51600" xr:uid="{00000000-0005-0000-0000-00008DC90000}"/>
    <cellStyle name="Total 2 4 9 2" xfId="51601" xr:uid="{00000000-0005-0000-0000-00008EC90000}"/>
    <cellStyle name="Total 2 4 9 2 2" xfId="51602" xr:uid="{00000000-0005-0000-0000-00008FC90000}"/>
    <cellStyle name="Total 2 4 9 2 3" xfId="51603" xr:uid="{00000000-0005-0000-0000-000090C90000}"/>
    <cellStyle name="Total 2 4 9 2 4" xfId="51604" xr:uid="{00000000-0005-0000-0000-000091C90000}"/>
    <cellStyle name="Total 2 4 9 2 5" xfId="51605" xr:uid="{00000000-0005-0000-0000-000092C90000}"/>
    <cellStyle name="Total 2 4 9 2 6" xfId="51606" xr:uid="{00000000-0005-0000-0000-000093C90000}"/>
    <cellStyle name="Total 2 4 9 2 7" xfId="51607" xr:uid="{00000000-0005-0000-0000-000094C90000}"/>
    <cellStyle name="Total 2 4 9 3" xfId="51608" xr:uid="{00000000-0005-0000-0000-000095C90000}"/>
    <cellStyle name="Total 2 4 9 4" xfId="51609" xr:uid="{00000000-0005-0000-0000-000096C90000}"/>
    <cellStyle name="Total 2 4 9 5" xfId="51610" xr:uid="{00000000-0005-0000-0000-000097C90000}"/>
    <cellStyle name="Total 2 5" xfId="51611" xr:uid="{00000000-0005-0000-0000-000098C90000}"/>
    <cellStyle name="Total 2 5 10" xfId="51612" xr:uid="{00000000-0005-0000-0000-000099C90000}"/>
    <cellStyle name="Total 2 5 10 2" xfId="51613" xr:uid="{00000000-0005-0000-0000-00009AC90000}"/>
    <cellStyle name="Total 2 5 10 2 2" xfId="51614" xr:uid="{00000000-0005-0000-0000-00009BC90000}"/>
    <cellStyle name="Total 2 5 10 2 3" xfId="51615" xr:uid="{00000000-0005-0000-0000-00009CC90000}"/>
    <cellStyle name="Total 2 5 10 2 4" xfId="51616" xr:uid="{00000000-0005-0000-0000-00009DC90000}"/>
    <cellStyle name="Total 2 5 10 2 5" xfId="51617" xr:uid="{00000000-0005-0000-0000-00009EC90000}"/>
    <cellStyle name="Total 2 5 10 2 6" xfId="51618" xr:uid="{00000000-0005-0000-0000-00009FC90000}"/>
    <cellStyle name="Total 2 5 10 2 7" xfId="51619" xr:uid="{00000000-0005-0000-0000-0000A0C90000}"/>
    <cellStyle name="Total 2 5 10 3" xfId="51620" xr:uid="{00000000-0005-0000-0000-0000A1C90000}"/>
    <cellStyle name="Total 2 5 10 4" xfId="51621" xr:uid="{00000000-0005-0000-0000-0000A2C90000}"/>
    <cellStyle name="Total 2 5 10 5" xfId="51622" xr:uid="{00000000-0005-0000-0000-0000A3C90000}"/>
    <cellStyle name="Total 2 5 11" xfId="51623" xr:uid="{00000000-0005-0000-0000-0000A4C90000}"/>
    <cellStyle name="Total 2 5 11 2" xfId="51624" xr:uid="{00000000-0005-0000-0000-0000A5C90000}"/>
    <cellStyle name="Total 2 5 11 2 2" xfId="51625" xr:uid="{00000000-0005-0000-0000-0000A6C90000}"/>
    <cellStyle name="Total 2 5 11 2 3" xfId="51626" xr:uid="{00000000-0005-0000-0000-0000A7C90000}"/>
    <cellStyle name="Total 2 5 11 2 4" xfId="51627" xr:uid="{00000000-0005-0000-0000-0000A8C90000}"/>
    <cellStyle name="Total 2 5 11 2 5" xfId="51628" xr:uid="{00000000-0005-0000-0000-0000A9C90000}"/>
    <cellStyle name="Total 2 5 11 2 6" xfId="51629" xr:uid="{00000000-0005-0000-0000-0000AAC90000}"/>
    <cellStyle name="Total 2 5 11 2 7" xfId="51630" xr:uid="{00000000-0005-0000-0000-0000ABC90000}"/>
    <cellStyle name="Total 2 5 11 3" xfId="51631" xr:uid="{00000000-0005-0000-0000-0000ACC90000}"/>
    <cellStyle name="Total 2 5 11 4" xfId="51632" xr:uid="{00000000-0005-0000-0000-0000ADC90000}"/>
    <cellStyle name="Total 2 5 11 5" xfId="51633" xr:uid="{00000000-0005-0000-0000-0000AEC90000}"/>
    <cellStyle name="Total 2 5 12" xfId="51634" xr:uid="{00000000-0005-0000-0000-0000AFC90000}"/>
    <cellStyle name="Total 2 5 12 2" xfId="51635" xr:uid="{00000000-0005-0000-0000-0000B0C90000}"/>
    <cellStyle name="Total 2 5 12 3" xfId="51636" xr:uid="{00000000-0005-0000-0000-0000B1C90000}"/>
    <cellStyle name="Total 2 5 12 4" xfId="51637" xr:uid="{00000000-0005-0000-0000-0000B2C90000}"/>
    <cellStyle name="Total 2 5 12 5" xfId="51638" xr:uid="{00000000-0005-0000-0000-0000B3C90000}"/>
    <cellStyle name="Total 2 5 12 6" xfId="51639" xr:uid="{00000000-0005-0000-0000-0000B4C90000}"/>
    <cellStyle name="Total 2 5 12 7" xfId="51640" xr:uid="{00000000-0005-0000-0000-0000B5C90000}"/>
    <cellStyle name="Total 2 5 12 8" xfId="51641" xr:uid="{00000000-0005-0000-0000-0000B6C90000}"/>
    <cellStyle name="Total 2 5 13" xfId="51642" xr:uid="{00000000-0005-0000-0000-0000B7C90000}"/>
    <cellStyle name="Total 2 5 13 2" xfId="51643" xr:uid="{00000000-0005-0000-0000-0000B8C90000}"/>
    <cellStyle name="Total 2 5 13 3" xfId="51644" xr:uid="{00000000-0005-0000-0000-0000B9C90000}"/>
    <cellStyle name="Total 2 5 13 4" xfId="51645" xr:uid="{00000000-0005-0000-0000-0000BAC90000}"/>
    <cellStyle name="Total 2 5 13 5" xfId="51646" xr:uid="{00000000-0005-0000-0000-0000BBC90000}"/>
    <cellStyle name="Total 2 5 13 6" xfId="51647" xr:uid="{00000000-0005-0000-0000-0000BCC90000}"/>
    <cellStyle name="Total 2 5 13 7" xfId="51648" xr:uid="{00000000-0005-0000-0000-0000BDC90000}"/>
    <cellStyle name="Total 2 5 14" xfId="51649" xr:uid="{00000000-0005-0000-0000-0000BEC90000}"/>
    <cellStyle name="Total 2 5 14 2" xfId="51650" xr:uid="{00000000-0005-0000-0000-0000BFC90000}"/>
    <cellStyle name="Total 2 5 14 3" xfId="51651" xr:uid="{00000000-0005-0000-0000-0000C0C90000}"/>
    <cellStyle name="Total 2 5 14 4" xfId="51652" xr:uid="{00000000-0005-0000-0000-0000C1C90000}"/>
    <cellStyle name="Total 2 5 14 5" xfId="51653" xr:uid="{00000000-0005-0000-0000-0000C2C90000}"/>
    <cellStyle name="Total 2 5 15" xfId="51654" xr:uid="{00000000-0005-0000-0000-0000C3C90000}"/>
    <cellStyle name="Total 2 5 15 2" xfId="51655" xr:uid="{00000000-0005-0000-0000-0000C4C90000}"/>
    <cellStyle name="Total 2 5 15 3" xfId="51656" xr:uid="{00000000-0005-0000-0000-0000C5C90000}"/>
    <cellStyle name="Total 2 5 15 4" xfId="51657" xr:uid="{00000000-0005-0000-0000-0000C6C90000}"/>
    <cellStyle name="Total 2 5 15 5" xfId="51658" xr:uid="{00000000-0005-0000-0000-0000C7C90000}"/>
    <cellStyle name="Total 2 5 16" xfId="51659" xr:uid="{00000000-0005-0000-0000-0000C8C90000}"/>
    <cellStyle name="Total 2 5 16 2" xfId="51660" xr:uid="{00000000-0005-0000-0000-0000C9C90000}"/>
    <cellStyle name="Total 2 5 16 3" xfId="51661" xr:uid="{00000000-0005-0000-0000-0000CAC90000}"/>
    <cellStyle name="Total 2 5 16 4" xfId="51662" xr:uid="{00000000-0005-0000-0000-0000CBC90000}"/>
    <cellStyle name="Total 2 5 16 5" xfId="51663" xr:uid="{00000000-0005-0000-0000-0000CCC90000}"/>
    <cellStyle name="Total 2 5 17" xfId="51664" xr:uid="{00000000-0005-0000-0000-0000CDC90000}"/>
    <cellStyle name="Total 2 5 17 2" xfId="51665" xr:uid="{00000000-0005-0000-0000-0000CEC90000}"/>
    <cellStyle name="Total 2 5 17 3" xfId="51666" xr:uid="{00000000-0005-0000-0000-0000CFC90000}"/>
    <cellStyle name="Total 2 5 17 4" xfId="51667" xr:uid="{00000000-0005-0000-0000-0000D0C90000}"/>
    <cellStyle name="Total 2 5 17 5" xfId="51668" xr:uid="{00000000-0005-0000-0000-0000D1C90000}"/>
    <cellStyle name="Total 2 5 18" xfId="51669" xr:uid="{00000000-0005-0000-0000-0000D2C90000}"/>
    <cellStyle name="Total 2 5 18 2" xfId="51670" xr:uid="{00000000-0005-0000-0000-0000D3C90000}"/>
    <cellStyle name="Total 2 5 18 3" xfId="51671" xr:uid="{00000000-0005-0000-0000-0000D4C90000}"/>
    <cellStyle name="Total 2 5 18 4" xfId="51672" xr:uid="{00000000-0005-0000-0000-0000D5C90000}"/>
    <cellStyle name="Total 2 5 18 5" xfId="51673" xr:uid="{00000000-0005-0000-0000-0000D6C90000}"/>
    <cellStyle name="Total 2 5 19" xfId="51674" xr:uid="{00000000-0005-0000-0000-0000D7C90000}"/>
    <cellStyle name="Total 2 5 19 2" xfId="51675" xr:uid="{00000000-0005-0000-0000-0000D8C90000}"/>
    <cellStyle name="Total 2 5 19 3" xfId="51676" xr:uid="{00000000-0005-0000-0000-0000D9C90000}"/>
    <cellStyle name="Total 2 5 19 4" xfId="51677" xr:uid="{00000000-0005-0000-0000-0000DAC90000}"/>
    <cellStyle name="Total 2 5 19 5" xfId="51678" xr:uid="{00000000-0005-0000-0000-0000DBC90000}"/>
    <cellStyle name="Total 2 5 2" xfId="51679" xr:uid="{00000000-0005-0000-0000-0000DCC90000}"/>
    <cellStyle name="Total 2 5 2 10" xfId="51680" xr:uid="{00000000-0005-0000-0000-0000DDC90000}"/>
    <cellStyle name="Total 2 5 2 10 2" xfId="51681" xr:uid="{00000000-0005-0000-0000-0000DEC90000}"/>
    <cellStyle name="Total 2 5 2 10 3" xfId="51682" xr:uid="{00000000-0005-0000-0000-0000DFC90000}"/>
    <cellStyle name="Total 2 5 2 10 4" xfId="51683" xr:uid="{00000000-0005-0000-0000-0000E0C90000}"/>
    <cellStyle name="Total 2 5 2 10 5" xfId="51684" xr:uid="{00000000-0005-0000-0000-0000E1C90000}"/>
    <cellStyle name="Total 2 5 2 10 6" xfId="51685" xr:uid="{00000000-0005-0000-0000-0000E2C90000}"/>
    <cellStyle name="Total 2 5 2 10 7" xfId="51686" xr:uid="{00000000-0005-0000-0000-0000E3C90000}"/>
    <cellStyle name="Total 2 5 2 10 8" xfId="51687" xr:uid="{00000000-0005-0000-0000-0000E4C90000}"/>
    <cellStyle name="Total 2 5 2 11" xfId="51688" xr:uid="{00000000-0005-0000-0000-0000E5C90000}"/>
    <cellStyle name="Total 2 5 2 11 2" xfId="51689" xr:uid="{00000000-0005-0000-0000-0000E6C90000}"/>
    <cellStyle name="Total 2 5 2 11 3" xfId="51690" xr:uid="{00000000-0005-0000-0000-0000E7C90000}"/>
    <cellStyle name="Total 2 5 2 11 4" xfId="51691" xr:uid="{00000000-0005-0000-0000-0000E8C90000}"/>
    <cellStyle name="Total 2 5 2 11 5" xfId="51692" xr:uid="{00000000-0005-0000-0000-0000E9C90000}"/>
    <cellStyle name="Total 2 5 2 11 6" xfId="51693" xr:uid="{00000000-0005-0000-0000-0000EAC90000}"/>
    <cellStyle name="Total 2 5 2 11 7" xfId="51694" xr:uid="{00000000-0005-0000-0000-0000EBC90000}"/>
    <cellStyle name="Total 2 5 2 12" xfId="51695" xr:uid="{00000000-0005-0000-0000-0000ECC90000}"/>
    <cellStyle name="Total 2 5 2 12 2" xfId="51696" xr:uid="{00000000-0005-0000-0000-0000EDC90000}"/>
    <cellStyle name="Total 2 5 2 12 3" xfId="51697" xr:uid="{00000000-0005-0000-0000-0000EEC90000}"/>
    <cellStyle name="Total 2 5 2 12 4" xfId="51698" xr:uid="{00000000-0005-0000-0000-0000EFC90000}"/>
    <cellStyle name="Total 2 5 2 12 5" xfId="51699" xr:uid="{00000000-0005-0000-0000-0000F0C90000}"/>
    <cellStyle name="Total 2 5 2 13" xfId="51700" xr:uid="{00000000-0005-0000-0000-0000F1C90000}"/>
    <cellStyle name="Total 2 5 2 13 2" xfId="51701" xr:uid="{00000000-0005-0000-0000-0000F2C90000}"/>
    <cellStyle name="Total 2 5 2 13 3" xfId="51702" xr:uid="{00000000-0005-0000-0000-0000F3C90000}"/>
    <cellStyle name="Total 2 5 2 13 4" xfId="51703" xr:uid="{00000000-0005-0000-0000-0000F4C90000}"/>
    <cellStyle name="Total 2 5 2 13 5" xfId="51704" xr:uid="{00000000-0005-0000-0000-0000F5C90000}"/>
    <cellStyle name="Total 2 5 2 14" xfId="51705" xr:uid="{00000000-0005-0000-0000-0000F6C90000}"/>
    <cellStyle name="Total 2 5 2 14 2" xfId="51706" xr:uid="{00000000-0005-0000-0000-0000F7C90000}"/>
    <cellStyle name="Total 2 5 2 14 3" xfId="51707" xr:uid="{00000000-0005-0000-0000-0000F8C90000}"/>
    <cellStyle name="Total 2 5 2 14 4" xfId="51708" xr:uid="{00000000-0005-0000-0000-0000F9C90000}"/>
    <cellStyle name="Total 2 5 2 14 5" xfId="51709" xr:uid="{00000000-0005-0000-0000-0000FAC90000}"/>
    <cellStyle name="Total 2 5 2 15" xfId="51710" xr:uid="{00000000-0005-0000-0000-0000FBC90000}"/>
    <cellStyle name="Total 2 5 2 15 2" xfId="51711" xr:uid="{00000000-0005-0000-0000-0000FCC90000}"/>
    <cellStyle name="Total 2 5 2 15 3" xfId="51712" xr:uid="{00000000-0005-0000-0000-0000FDC90000}"/>
    <cellStyle name="Total 2 5 2 15 4" xfId="51713" xr:uid="{00000000-0005-0000-0000-0000FEC90000}"/>
    <cellStyle name="Total 2 5 2 15 5" xfId="51714" xr:uid="{00000000-0005-0000-0000-0000FFC90000}"/>
    <cellStyle name="Total 2 5 2 16" xfId="51715" xr:uid="{00000000-0005-0000-0000-000000CA0000}"/>
    <cellStyle name="Total 2 5 2 16 2" xfId="51716" xr:uid="{00000000-0005-0000-0000-000001CA0000}"/>
    <cellStyle name="Total 2 5 2 16 3" xfId="51717" xr:uid="{00000000-0005-0000-0000-000002CA0000}"/>
    <cellStyle name="Total 2 5 2 16 4" xfId="51718" xr:uid="{00000000-0005-0000-0000-000003CA0000}"/>
    <cellStyle name="Total 2 5 2 16 5" xfId="51719" xr:uid="{00000000-0005-0000-0000-000004CA0000}"/>
    <cellStyle name="Total 2 5 2 17" xfId="51720" xr:uid="{00000000-0005-0000-0000-000005CA0000}"/>
    <cellStyle name="Total 2 5 2 17 2" xfId="51721" xr:uid="{00000000-0005-0000-0000-000006CA0000}"/>
    <cellStyle name="Total 2 5 2 17 3" xfId="51722" xr:uid="{00000000-0005-0000-0000-000007CA0000}"/>
    <cellStyle name="Total 2 5 2 17 4" xfId="51723" xr:uid="{00000000-0005-0000-0000-000008CA0000}"/>
    <cellStyle name="Total 2 5 2 17 5" xfId="51724" xr:uid="{00000000-0005-0000-0000-000009CA0000}"/>
    <cellStyle name="Total 2 5 2 18" xfId="51725" xr:uid="{00000000-0005-0000-0000-00000ACA0000}"/>
    <cellStyle name="Total 2 5 2 2" xfId="51726" xr:uid="{00000000-0005-0000-0000-00000BCA0000}"/>
    <cellStyle name="Total 2 5 2 2 10" xfId="51727" xr:uid="{00000000-0005-0000-0000-00000CCA0000}"/>
    <cellStyle name="Total 2 5 2 2 10 2" xfId="51728" xr:uid="{00000000-0005-0000-0000-00000DCA0000}"/>
    <cellStyle name="Total 2 5 2 2 10 3" xfId="51729" xr:uid="{00000000-0005-0000-0000-00000ECA0000}"/>
    <cellStyle name="Total 2 5 2 2 10 4" xfId="51730" xr:uid="{00000000-0005-0000-0000-00000FCA0000}"/>
    <cellStyle name="Total 2 5 2 2 10 5" xfId="51731" xr:uid="{00000000-0005-0000-0000-000010CA0000}"/>
    <cellStyle name="Total 2 5 2 2 11" xfId="51732" xr:uid="{00000000-0005-0000-0000-000011CA0000}"/>
    <cellStyle name="Total 2 5 2 2 11 2" xfId="51733" xr:uid="{00000000-0005-0000-0000-000012CA0000}"/>
    <cellStyle name="Total 2 5 2 2 11 3" xfId="51734" xr:uid="{00000000-0005-0000-0000-000013CA0000}"/>
    <cellStyle name="Total 2 5 2 2 11 4" xfId="51735" xr:uid="{00000000-0005-0000-0000-000014CA0000}"/>
    <cellStyle name="Total 2 5 2 2 11 5" xfId="51736" xr:uid="{00000000-0005-0000-0000-000015CA0000}"/>
    <cellStyle name="Total 2 5 2 2 12" xfId="51737" xr:uid="{00000000-0005-0000-0000-000016CA0000}"/>
    <cellStyle name="Total 2 5 2 2 12 2" xfId="51738" xr:uid="{00000000-0005-0000-0000-000017CA0000}"/>
    <cellStyle name="Total 2 5 2 2 12 3" xfId="51739" xr:uid="{00000000-0005-0000-0000-000018CA0000}"/>
    <cellStyle name="Total 2 5 2 2 12 4" xfId="51740" xr:uid="{00000000-0005-0000-0000-000019CA0000}"/>
    <cellStyle name="Total 2 5 2 2 12 5" xfId="51741" xr:uid="{00000000-0005-0000-0000-00001ACA0000}"/>
    <cellStyle name="Total 2 5 2 2 13" xfId="51742" xr:uid="{00000000-0005-0000-0000-00001BCA0000}"/>
    <cellStyle name="Total 2 5 2 2 13 2" xfId="51743" xr:uid="{00000000-0005-0000-0000-00001CCA0000}"/>
    <cellStyle name="Total 2 5 2 2 13 3" xfId="51744" xr:uid="{00000000-0005-0000-0000-00001DCA0000}"/>
    <cellStyle name="Total 2 5 2 2 13 4" xfId="51745" xr:uid="{00000000-0005-0000-0000-00001ECA0000}"/>
    <cellStyle name="Total 2 5 2 2 13 5" xfId="51746" xr:uid="{00000000-0005-0000-0000-00001FCA0000}"/>
    <cellStyle name="Total 2 5 2 2 14" xfId="51747" xr:uid="{00000000-0005-0000-0000-000020CA0000}"/>
    <cellStyle name="Total 2 5 2 2 14 2" xfId="51748" xr:uid="{00000000-0005-0000-0000-000021CA0000}"/>
    <cellStyle name="Total 2 5 2 2 14 3" xfId="51749" xr:uid="{00000000-0005-0000-0000-000022CA0000}"/>
    <cellStyle name="Total 2 5 2 2 14 4" xfId="51750" xr:uid="{00000000-0005-0000-0000-000023CA0000}"/>
    <cellStyle name="Total 2 5 2 2 14 5" xfId="51751" xr:uid="{00000000-0005-0000-0000-000024CA0000}"/>
    <cellStyle name="Total 2 5 2 2 15" xfId="51752" xr:uid="{00000000-0005-0000-0000-000025CA0000}"/>
    <cellStyle name="Total 2 5 2 2 15 2" xfId="51753" xr:uid="{00000000-0005-0000-0000-000026CA0000}"/>
    <cellStyle name="Total 2 5 2 2 15 3" xfId="51754" xr:uid="{00000000-0005-0000-0000-000027CA0000}"/>
    <cellStyle name="Total 2 5 2 2 15 4" xfId="51755" xr:uid="{00000000-0005-0000-0000-000028CA0000}"/>
    <cellStyle name="Total 2 5 2 2 15 5" xfId="51756" xr:uid="{00000000-0005-0000-0000-000029CA0000}"/>
    <cellStyle name="Total 2 5 2 2 16" xfId="51757" xr:uid="{00000000-0005-0000-0000-00002ACA0000}"/>
    <cellStyle name="Total 2 5 2 2 16 2" xfId="51758" xr:uid="{00000000-0005-0000-0000-00002BCA0000}"/>
    <cellStyle name="Total 2 5 2 2 16 3" xfId="51759" xr:uid="{00000000-0005-0000-0000-00002CCA0000}"/>
    <cellStyle name="Total 2 5 2 2 16 4" xfId="51760" xr:uid="{00000000-0005-0000-0000-00002DCA0000}"/>
    <cellStyle name="Total 2 5 2 2 16 5" xfId="51761" xr:uid="{00000000-0005-0000-0000-00002ECA0000}"/>
    <cellStyle name="Total 2 5 2 2 17" xfId="51762" xr:uid="{00000000-0005-0000-0000-00002FCA0000}"/>
    <cellStyle name="Total 2 5 2 2 17 2" xfId="51763" xr:uid="{00000000-0005-0000-0000-000030CA0000}"/>
    <cellStyle name="Total 2 5 2 2 17 3" xfId="51764" xr:uid="{00000000-0005-0000-0000-000031CA0000}"/>
    <cellStyle name="Total 2 5 2 2 17 4" xfId="51765" xr:uid="{00000000-0005-0000-0000-000032CA0000}"/>
    <cellStyle name="Total 2 5 2 2 17 5" xfId="51766" xr:uid="{00000000-0005-0000-0000-000033CA0000}"/>
    <cellStyle name="Total 2 5 2 2 18" xfId="51767" xr:uid="{00000000-0005-0000-0000-000034CA0000}"/>
    <cellStyle name="Total 2 5 2 2 18 2" xfId="51768" xr:uid="{00000000-0005-0000-0000-000035CA0000}"/>
    <cellStyle name="Total 2 5 2 2 18 3" xfId="51769" xr:uid="{00000000-0005-0000-0000-000036CA0000}"/>
    <cellStyle name="Total 2 5 2 2 18 4" xfId="51770" xr:uid="{00000000-0005-0000-0000-000037CA0000}"/>
    <cellStyle name="Total 2 5 2 2 18 5" xfId="51771" xr:uid="{00000000-0005-0000-0000-000038CA0000}"/>
    <cellStyle name="Total 2 5 2 2 19" xfId="51772" xr:uid="{00000000-0005-0000-0000-000039CA0000}"/>
    <cellStyle name="Total 2 5 2 2 2" xfId="51773" xr:uid="{00000000-0005-0000-0000-00003ACA0000}"/>
    <cellStyle name="Total 2 5 2 2 2 10" xfId="51774" xr:uid="{00000000-0005-0000-0000-00003BCA0000}"/>
    <cellStyle name="Total 2 5 2 2 2 10 2" xfId="51775" xr:uid="{00000000-0005-0000-0000-00003CCA0000}"/>
    <cellStyle name="Total 2 5 2 2 2 10 3" xfId="51776" xr:uid="{00000000-0005-0000-0000-00003DCA0000}"/>
    <cellStyle name="Total 2 5 2 2 2 10 4" xfId="51777" xr:uid="{00000000-0005-0000-0000-00003ECA0000}"/>
    <cellStyle name="Total 2 5 2 2 2 10 5" xfId="51778" xr:uid="{00000000-0005-0000-0000-00003FCA0000}"/>
    <cellStyle name="Total 2 5 2 2 2 11" xfId="51779" xr:uid="{00000000-0005-0000-0000-000040CA0000}"/>
    <cellStyle name="Total 2 5 2 2 2 11 2" xfId="51780" xr:uid="{00000000-0005-0000-0000-000041CA0000}"/>
    <cellStyle name="Total 2 5 2 2 2 11 3" xfId="51781" xr:uid="{00000000-0005-0000-0000-000042CA0000}"/>
    <cellStyle name="Total 2 5 2 2 2 11 4" xfId="51782" xr:uid="{00000000-0005-0000-0000-000043CA0000}"/>
    <cellStyle name="Total 2 5 2 2 2 11 5" xfId="51783" xr:uid="{00000000-0005-0000-0000-000044CA0000}"/>
    <cellStyle name="Total 2 5 2 2 2 12" xfId="51784" xr:uid="{00000000-0005-0000-0000-000045CA0000}"/>
    <cellStyle name="Total 2 5 2 2 2 12 2" xfId="51785" xr:uid="{00000000-0005-0000-0000-000046CA0000}"/>
    <cellStyle name="Total 2 5 2 2 2 12 3" xfId="51786" xr:uid="{00000000-0005-0000-0000-000047CA0000}"/>
    <cellStyle name="Total 2 5 2 2 2 12 4" xfId="51787" xr:uid="{00000000-0005-0000-0000-000048CA0000}"/>
    <cellStyle name="Total 2 5 2 2 2 12 5" xfId="51788" xr:uid="{00000000-0005-0000-0000-000049CA0000}"/>
    <cellStyle name="Total 2 5 2 2 2 13" xfId="51789" xr:uid="{00000000-0005-0000-0000-00004ACA0000}"/>
    <cellStyle name="Total 2 5 2 2 2 13 2" xfId="51790" xr:uid="{00000000-0005-0000-0000-00004BCA0000}"/>
    <cellStyle name="Total 2 5 2 2 2 13 3" xfId="51791" xr:uid="{00000000-0005-0000-0000-00004CCA0000}"/>
    <cellStyle name="Total 2 5 2 2 2 13 4" xfId="51792" xr:uid="{00000000-0005-0000-0000-00004DCA0000}"/>
    <cellStyle name="Total 2 5 2 2 2 13 5" xfId="51793" xr:uid="{00000000-0005-0000-0000-00004ECA0000}"/>
    <cellStyle name="Total 2 5 2 2 2 14" xfId="51794" xr:uid="{00000000-0005-0000-0000-00004FCA0000}"/>
    <cellStyle name="Total 2 5 2 2 2 14 2" xfId="51795" xr:uid="{00000000-0005-0000-0000-000050CA0000}"/>
    <cellStyle name="Total 2 5 2 2 2 14 3" xfId="51796" xr:uid="{00000000-0005-0000-0000-000051CA0000}"/>
    <cellStyle name="Total 2 5 2 2 2 14 4" xfId="51797" xr:uid="{00000000-0005-0000-0000-000052CA0000}"/>
    <cellStyle name="Total 2 5 2 2 2 14 5" xfId="51798" xr:uid="{00000000-0005-0000-0000-000053CA0000}"/>
    <cellStyle name="Total 2 5 2 2 2 15" xfId="51799" xr:uid="{00000000-0005-0000-0000-000054CA0000}"/>
    <cellStyle name="Total 2 5 2 2 2 15 2" xfId="51800" xr:uid="{00000000-0005-0000-0000-000055CA0000}"/>
    <cellStyle name="Total 2 5 2 2 2 15 3" xfId="51801" xr:uid="{00000000-0005-0000-0000-000056CA0000}"/>
    <cellStyle name="Total 2 5 2 2 2 15 4" xfId="51802" xr:uid="{00000000-0005-0000-0000-000057CA0000}"/>
    <cellStyle name="Total 2 5 2 2 2 15 5" xfId="51803" xr:uid="{00000000-0005-0000-0000-000058CA0000}"/>
    <cellStyle name="Total 2 5 2 2 2 16" xfId="51804" xr:uid="{00000000-0005-0000-0000-000059CA0000}"/>
    <cellStyle name="Total 2 5 2 2 2 16 2" xfId="51805" xr:uid="{00000000-0005-0000-0000-00005ACA0000}"/>
    <cellStyle name="Total 2 5 2 2 2 16 3" xfId="51806" xr:uid="{00000000-0005-0000-0000-00005BCA0000}"/>
    <cellStyle name="Total 2 5 2 2 2 16 4" xfId="51807" xr:uid="{00000000-0005-0000-0000-00005CCA0000}"/>
    <cellStyle name="Total 2 5 2 2 2 16 5" xfId="51808" xr:uid="{00000000-0005-0000-0000-00005DCA0000}"/>
    <cellStyle name="Total 2 5 2 2 2 17" xfId="51809" xr:uid="{00000000-0005-0000-0000-00005ECA0000}"/>
    <cellStyle name="Total 2 5 2 2 2 17 2" xfId="51810" xr:uid="{00000000-0005-0000-0000-00005FCA0000}"/>
    <cellStyle name="Total 2 5 2 2 2 17 3" xfId="51811" xr:uid="{00000000-0005-0000-0000-000060CA0000}"/>
    <cellStyle name="Total 2 5 2 2 2 17 4" xfId="51812" xr:uid="{00000000-0005-0000-0000-000061CA0000}"/>
    <cellStyle name="Total 2 5 2 2 2 17 5" xfId="51813" xr:uid="{00000000-0005-0000-0000-000062CA0000}"/>
    <cellStyle name="Total 2 5 2 2 2 18" xfId="51814" xr:uid="{00000000-0005-0000-0000-000063CA0000}"/>
    <cellStyle name="Total 2 5 2 2 2 18 2" xfId="51815" xr:uid="{00000000-0005-0000-0000-000064CA0000}"/>
    <cellStyle name="Total 2 5 2 2 2 18 3" xfId="51816" xr:uid="{00000000-0005-0000-0000-000065CA0000}"/>
    <cellStyle name="Total 2 5 2 2 2 18 4" xfId="51817" xr:uid="{00000000-0005-0000-0000-000066CA0000}"/>
    <cellStyle name="Total 2 5 2 2 2 18 5" xfId="51818" xr:uid="{00000000-0005-0000-0000-000067CA0000}"/>
    <cellStyle name="Total 2 5 2 2 2 19" xfId="51819" xr:uid="{00000000-0005-0000-0000-000068CA0000}"/>
    <cellStyle name="Total 2 5 2 2 2 2" xfId="51820" xr:uid="{00000000-0005-0000-0000-000069CA0000}"/>
    <cellStyle name="Total 2 5 2 2 2 2 2" xfId="51821" xr:uid="{00000000-0005-0000-0000-00006ACA0000}"/>
    <cellStyle name="Total 2 5 2 2 2 2 2 2" xfId="51822" xr:uid="{00000000-0005-0000-0000-00006BCA0000}"/>
    <cellStyle name="Total 2 5 2 2 2 2 2 3" xfId="51823" xr:uid="{00000000-0005-0000-0000-00006CCA0000}"/>
    <cellStyle name="Total 2 5 2 2 2 2 2 4" xfId="51824" xr:uid="{00000000-0005-0000-0000-00006DCA0000}"/>
    <cellStyle name="Total 2 5 2 2 2 2 2 5" xfId="51825" xr:uid="{00000000-0005-0000-0000-00006ECA0000}"/>
    <cellStyle name="Total 2 5 2 2 2 2 2 6" xfId="51826" xr:uid="{00000000-0005-0000-0000-00006FCA0000}"/>
    <cellStyle name="Total 2 5 2 2 2 2 2 7" xfId="51827" xr:uid="{00000000-0005-0000-0000-000070CA0000}"/>
    <cellStyle name="Total 2 5 2 2 2 2 3" xfId="51828" xr:uid="{00000000-0005-0000-0000-000071CA0000}"/>
    <cellStyle name="Total 2 5 2 2 2 2 4" xfId="51829" xr:uid="{00000000-0005-0000-0000-000072CA0000}"/>
    <cellStyle name="Total 2 5 2 2 2 2 5" xfId="51830" xr:uid="{00000000-0005-0000-0000-000073CA0000}"/>
    <cellStyle name="Total 2 5 2 2 2 3" xfId="51831" xr:uid="{00000000-0005-0000-0000-000074CA0000}"/>
    <cellStyle name="Total 2 5 2 2 2 3 2" xfId="51832" xr:uid="{00000000-0005-0000-0000-000075CA0000}"/>
    <cellStyle name="Total 2 5 2 2 2 3 2 2" xfId="51833" xr:uid="{00000000-0005-0000-0000-000076CA0000}"/>
    <cellStyle name="Total 2 5 2 2 2 3 2 3" xfId="51834" xr:uid="{00000000-0005-0000-0000-000077CA0000}"/>
    <cellStyle name="Total 2 5 2 2 2 3 2 4" xfId="51835" xr:uid="{00000000-0005-0000-0000-000078CA0000}"/>
    <cellStyle name="Total 2 5 2 2 2 3 2 5" xfId="51836" xr:uid="{00000000-0005-0000-0000-000079CA0000}"/>
    <cellStyle name="Total 2 5 2 2 2 3 2 6" xfId="51837" xr:uid="{00000000-0005-0000-0000-00007ACA0000}"/>
    <cellStyle name="Total 2 5 2 2 2 3 2 7" xfId="51838" xr:uid="{00000000-0005-0000-0000-00007BCA0000}"/>
    <cellStyle name="Total 2 5 2 2 2 3 3" xfId="51839" xr:uid="{00000000-0005-0000-0000-00007CCA0000}"/>
    <cellStyle name="Total 2 5 2 2 2 3 4" xfId="51840" xr:uid="{00000000-0005-0000-0000-00007DCA0000}"/>
    <cellStyle name="Total 2 5 2 2 2 3 5" xfId="51841" xr:uid="{00000000-0005-0000-0000-00007ECA0000}"/>
    <cellStyle name="Total 2 5 2 2 2 4" xfId="51842" xr:uid="{00000000-0005-0000-0000-00007FCA0000}"/>
    <cellStyle name="Total 2 5 2 2 2 4 2" xfId="51843" xr:uid="{00000000-0005-0000-0000-000080CA0000}"/>
    <cellStyle name="Total 2 5 2 2 2 4 2 2" xfId="51844" xr:uid="{00000000-0005-0000-0000-000081CA0000}"/>
    <cellStyle name="Total 2 5 2 2 2 4 2 3" xfId="51845" xr:uid="{00000000-0005-0000-0000-000082CA0000}"/>
    <cellStyle name="Total 2 5 2 2 2 4 2 4" xfId="51846" xr:uid="{00000000-0005-0000-0000-000083CA0000}"/>
    <cellStyle name="Total 2 5 2 2 2 4 2 5" xfId="51847" xr:uid="{00000000-0005-0000-0000-000084CA0000}"/>
    <cellStyle name="Total 2 5 2 2 2 4 2 6" xfId="51848" xr:uid="{00000000-0005-0000-0000-000085CA0000}"/>
    <cellStyle name="Total 2 5 2 2 2 4 2 7" xfId="51849" xr:uid="{00000000-0005-0000-0000-000086CA0000}"/>
    <cellStyle name="Total 2 5 2 2 2 4 3" xfId="51850" xr:uid="{00000000-0005-0000-0000-000087CA0000}"/>
    <cellStyle name="Total 2 5 2 2 2 4 4" xfId="51851" xr:uid="{00000000-0005-0000-0000-000088CA0000}"/>
    <cellStyle name="Total 2 5 2 2 2 4 5" xfId="51852" xr:uid="{00000000-0005-0000-0000-000089CA0000}"/>
    <cellStyle name="Total 2 5 2 2 2 5" xfId="51853" xr:uid="{00000000-0005-0000-0000-00008ACA0000}"/>
    <cellStyle name="Total 2 5 2 2 2 5 2" xfId="51854" xr:uid="{00000000-0005-0000-0000-00008BCA0000}"/>
    <cellStyle name="Total 2 5 2 2 2 5 3" xfId="51855" xr:uid="{00000000-0005-0000-0000-00008CCA0000}"/>
    <cellStyle name="Total 2 5 2 2 2 5 4" xfId="51856" xr:uid="{00000000-0005-0000-0000-00008DCA0000}"/>
    <cellStyle name="Total 2 5 2 2 2 5 5" xfId="51857" xr:uid="{00000000-0005-0000-0000-00008ECA0000}"/>
    <cellStyle name="Total 2 5 2 2 2 5 6" xfId="51858" xr:uid="{00000000-0005-0000-0000-00008FCA0000}"/>
    <cellStyle name="Total 2 5 2 2 2 5 7" xfId="51859" xr:uid="{00000000-0005-0000-0000-000090CA0000}"/>
    <cellStyle name="Total 2 5 2 2 2 5 8" xfId="51860" xr:uid="{00000000-0005-0000-0000-000091CA0000}"/>
    <cellStyle name="Total 2 5 2 2 2 6" xfId="51861" xr:uid="{00000000-0005-0000-0000-000092CA0000}"/>
    <cellStyle name="Total 2 5 2 2 2 6 2" xfId="51862" xr:uid="{00000000-0005-0000-0000-000093CA0000}"/>
    <cellStyle name="Total 2 5 2 2 2 6 3" xfId="51863" xr:uid="{00000000-0005-0000-0000-000094CA0000}"/>
    <cellStyle name="Total 2 5 2 2 2 6 4" xfId="51864" xr:uid="{00000000-0005-0000-0000-000095CA0000}"/>
    <cellStyle name="Total 2 5 2 2 2 6 5" xfId="51865" xr:uid="{00000000-0005-0000-0000-000096CA0000}"/>
    <cellStyle name="Total 2 5 2 2 2 6 6" xfId="51866" xr:uid="{00000000-0005-0000-0000-000097CA0000}"/>
    <cellStyle name="Total 2 5 2 2 2 6 7" xfId="51867" xr:uid="{00000000-0005-0000-0000-000098CA0000}"/>
    <cellStyle name="Total 2 5 2 2 2 7" xfId="51868" xr:uid="{00000000-0005-0000-0000-000099CA0000}"/>
    <cellStyle name="Total 2 5 2 2 2 7 2" xfId="51869" xr:uid="{00000000-0005-0000-0000-00009ACA0000}"/>
    <cellStyle name="Total 2 5 2 2 2 7 3" xfId="51870" xr:uid="{00000000-0005-0000-0000-00009BCA0000}"/>
    <cellStyle name="Total 2 5 2 2 2 7 4" xfId="51871" xr:uid="{00000000-0005-0000-0000-00009CCA0000}"/>
    <cellStyle name="Total 2 5 2 2 2 7 5" xfId="51872" xr:uid="{00000000-0005-0000-0000-00009DCA0000}"/>
    <cellStyle name="Total 2 5 2 2 2 8" xfId="51873" xr:uid="{00000000-0005-0000-0000-00009ECA0000}"/>
    <cellStyle name="Total 2 5 2 2 2 8 2" xfId="51874" xr:uid="{00000000-0005-0000-0000-00009FCA0000}"/>
    <cellStyle name="Total 2 5 2 2 2 8 3" xfId="51875" xr:uid="{00000000-0005-0000-0000-0000A0CA0000}"/>
    <cellStyle name="Total 2 5 2 2 2 8 4" xfId="51876" xr:uid="{00000000-0005-0000-0000-0000A1CA0000}"/>
    <cellStyle name="Total 2 5 2 2 2 8 5" xfId="51877" xr:uid="{00000000-0005-0000-0000-0000A2CA0000}"/>
    <cellStyle name="Total 2 5 2 2 2 9" xfId="51878" xr:uid="{00000000-0005-0000-0000-0000A3CA0000}"/>
    <cellStyle name="Total 2 5 2 2 2 9 2" xfId="51879" xr:uid="{00000000-0005-0000-0000-0000A4CA0000}"/>
    <cellStyle name="Total 2 5 2 2 2 9 3" xfId="51880" xr:uid="{00000000-0005-0000-0000-0000A5CA0000}"/>
    <cellStyle name="Total 2 5 2 2 2 9 4" xfId="51881" xr:uid="{00000000-0005-0000-0000-0000A6CA0000}"/>
    <cellStyle name="Total 2 5 2 2 2 9 5" xfId="51882" xr:uid="{00000000-0005-0000-0000-0000A7CA0000}"/>
    <cellStyle name="Total 2 5 2 2 3" xfId="51883" xr:uid="{00000000-0005-0000-0000-0000A8CA0000}"/>
    <cellStyle name="Total 2 5 2 2 3 10" xfId="51884" xr:uid="{00000000-0005-0000-0000-0000A9CA0000}"/>
    <cellStyle name="Total 2 5 2 2 3 2" xfId="51885" xr:uid="{00000000-0005-0000-0000-0000AACA0000}"/>
    <cellStyle name="Total 2 5 2 2 3 2 2" xfId="51886" xr:uid="{00000000-0005-0000-0000-0000ABCA0000}"/>
    <cellStyle name="Total 2 5 2 2 3 2 2 2" xfId="51887" xr:uid="{00000000-0005-0000-0000-0000ACCA0000}"/>
    <cellStyle name="Total 2 5 2 2 3 2 2 3" xfId="51888" xr:uid="{00000000-0005-0000-0000-0000ADCA0000}"/>
    <cellStyle name="Total 2 5 2 2 3 2 2 4" xfId="51889" xr:uid="{00000000-0005-0000-0000-0000AECA0000}"/>
    <cellStyle name="Total 2 5 2 2 3 2 2 5" xfId="51890" xr:uid="{00000000-0005-0000-0000-0000AFCA0000}"/>
    <cellStyle name="Total 2 5 2 2 3 2 2 6" xfId="51891" xr:uid="{00000000-0005-0000-0000-0000B0CA0000}"/>
    <cellStyle name="Total 2 5 2 2 3 2 2 7" xfId="51892" xr:uid="{00000000-0005-0000-0000-0000B1CA0000}"/>
    <cellStyle name="Total 2 5 2 2 3 2 3" xfId="51893" xr:uid="{00000000-0005-0000-0000-0000B2CA0000}"/>
    <cellStyle name="Total 2 5 2 2 3 2 4" xfId="51894" xr:uid="{00000000-0005-0000-0000-0000B3CA0000}"/>
    <cellStyle name="Total 2 5 2 2 3 3" xfId="51895" xr:uid="{00000000-0005-0000-0000-0000B4CA0000}"/>
    <cellStyle name="Total 2 5 2 2 3 3 2" xfId="51896" xr:uid="{00000000-0005-0000-0000-0000B5CA0000}"/>
    <cellStyle name="Total 2 5 2 2 3 3 2 2" xfId="51897" xr:uid="{00000000-0005-0000-0000-0000B6CA0000}"/>
    <cellStyle name="Total 2 5 2 2 3 3 2 3" xfId="51898" xr:uid="{00000000-0005-0000-0000-0000B7CA0000}"/>
    <cellStyle name="Total 2 5 2 2 3 3 2 4" xfId="51899" xr:uid="{00000000-0005-0000-0000-0000B8CA0000}"/>
    <cellStyle name="Total 2 5 2 2 3 3 2 5" xfId="51900" xr:uid="{00000000-0005-0000-0000-0000B9CA0000}"/>
    <cellStyle name="Total 2 5 2 2 3 3 2 6" xfId="51901" xr:uid="{00000000-0005-0000-0000-0000BACA0000}"/>
    <cellStyle name="Total 2 5 2 2 3 3 2 7" xfId="51902" xr:uid="{00000000-0005-0000-0000-0000BBCA0000}"/>
    <cellStyle name="Total 2 5 2 2 3 3 3" xfId="51903" xr:uid="{00000000-0005-0000-0000-0000BCCA0000}"/>
    <cellStyle name="Total 2 5 2 2 3 3 4" xfId="51904" xr:uid="{00000000-0005-0000-0000-0000BDCA0000}"/>
    <cellStyle name="Total 2 5 2 2 3 4" xfId="51905" xr:uid="{00000000-0005-0000-0000-0000BECA0000}"/>
    <cellStyle name="Total 2 5 2 2 3 4 2" xfId="51906" xr:uid="{00000000-0005-0000-0000-0000BFCA0000}"/>
    <cellStyle name="Total 2 5 2 2 3 4 2 2" xfId="51907" xr:uid="{00000000-0005-0000-0000-0000C0CA0000}"/>
    <cellStyle name="Total 2 5 2 2 3 4 2 3" xfId="51908" xr:uid="{00000000-0005-0000-0000-0000C1CA0000}"/>
    <cellStyle name="Total 2 5 2 2 3 4 2 4" xfId="51909" xr:uid="{00000000-0005-0000-0000-0000C2CA0000}"/>
    <cellStyle name="Total 2 5 2 2 3 4 2 5" xfId="51910" xr:uid="{00000000-0005-0000-0000-0000C3CA0000}"/>
    <cellStyle name="Total 2 5 2 2 3 4 2 6" xfId="51911" xr:uid="{00000000-0005-0000-0000-0000C4CA0000}"/>
    <cellStyle name="Total 2 5 2 2 3 4 2 7" xfId="51912" xr:uid="{00000000-0005-0000-0000-0000C5CA0000}"/>
    <cellStyle name="Total 2 5 2 2 3 4 3" xfId="51913" xr:uid="{00000000-0005-0000-0000-0000C6CA0000}"/>
    <cellStyle name="Total 2 5 2 2 3 4 4" xfId="51914" xr:uid="{00000000-0005-0000-0000-0000C7CA0000}"/>
    <cellStyle name="Total 2 5 2 2 3 5" xfId="51915" xr:uid="{00000000-0005-0000-0000-0000C8CA0000}"/>
    <cellStyle name="Total 2 5 2 2 3 5 2" xfId="51916" xr:uid="{00000000-0005-0000-0000-0000C9CA0000}"/>
    <cellStyle name="Total 2 5 2 2 3 5 3" xfId="51917" xr:uid="{00000000-0005-0000-0000-0000CACA0000}"/>
    <cellStyle name="Total 2 5 2 2 3 5 4" xfId="51918" xr:uid="{00000000-0005-0000-0000-0000CBCA0000}"/>
    <cellStyle name="Total 2 5 2 2 3 5 5" xfId="51919" xr:uid="{00000000-0005-0000-0000-0000CCCA0000}"/>
    <cellStyle name="Total 2 5 2 2 3 5 6" xfId="51920" xr:uid="{00000000-0005-0000-0000-0000CDCA0000}"/>
    <cellStyle name="Total 2 5 2 2 3 5 7" xfId="51921" xr:uid="{00000000-0005-0000-0000-0000CECA0000}"/>
    <cellStyle name="Total 2 5 2 2 3 5 8" xfId="51922" xr:uid="{00000000-0005-0000-0000-0000CFCA0000}"/>
    <cellStyle name="Total 2 5 2 2 3 6" xfId="51923" xr:uid="{00000000-0005-0000-0000-0000D0CA0000}"/>
    <cellStyle name="Total 2 5 2 2 3 6 2" xfId="51924" xr:uid="{00000000-0005-0000-0000-0000D1CA0000}"/>
    <cellStyle name="Total 2 5 2 2 3 6 3" xfId="51925" xr:uid="{00000000-0005-0000-0000-0000D2CA0000}"/>
    <cellStyle name="Total 2 5 2 2 3 6 4" xfId="51926" xr:uid="{00000000-0005-0000-0000-0000D3CA0000}"/>
    <cellStyle name="Total 2 5 2 2 3 6 5" xfId="51927" xr:uid="{00000000-0005-0000-0000-0000D4CA0000}"/>
    <cellStyle name="Total 2 5 2 2 3 6 6" xfId="51928" xr:uid="{00000000-0005-0000-0000-0000D5CA0000}"/>
    <cellStyle name="Total 2 5 2 2 3 6 7" xfId="51929" xr:uid="{00000000-0005-0000-0000-0000D6CA0000}"/>
    <cellStyle name="Total 2 5 2 2 3 7" xfId="51930" xr:uid="{00000000-0005-0000-0000-0000D7CA0000}"/>
    <cellStyle name="Total 2 5 2 2 3 8" xfId="51931" xr:uid="{00000000-0005-0000-0000-0000D8CA0000}"/>
    <cellStyle name="Total 2 5 2 2 3 9" xfId="51932" xr:uid="{00000000-0005-0000-0000-0000D9CA0000}"/>
    <cellStyle name="Total 2 5 2 2 4" xfId="51933" xr:uid="{00000000-0005-0000-0000-0000DACA0000}"/>
    <cellStyle name="Total 2 5 2 2 4 2" xfId="51934" xr:uid="{00000000-0005-0000-0000-0000DBCA0000}"/>
    <cellStyle name="Total 2 5 2 2 4 2 2" xfId="51935" xr:uid="{00000000-0005-0000-0000-0000DCCA0000}"/>
    <cellStyle name="Total 2 5 2 2 4 2 3" xfId="51936" xr:uid="{00000000-0005-0000-0000-0000DDCA0000}"/>
    <cellStyle name="Total 2 5 2 2 4 2 4" xfId="51937" xr:uid="{00000000-0005-0000-0000-0000DECA0000}"/>
    <cellStyle name="Total 2 5 2 2 4 2 5" xfId="51938" xr:uid="{00000000-0005-0000-0000-0000DFCA0000}"/>
    <cellStyle name="Total 2 5 2 2 4 2 6" xfId="51939" xr:uid="{00000000-0005-0000-0000-0000E0CA0000}"/>
    <cellStyle name="Total 2 5 2 2 4 2 7" xfId="51940" xr:uid="{00000000-0005-0000-0000-0000E1CA0000}"/>
    <cellStyle name="Total 2 5 2 2 4 3" xfId="51941" xr:uid="{00000000-0005-0000-0000-0000E2CA0000}"/>
    <cellStyle name="Total 2 5 2 2 4 4" xfId="51942" xr:uid="{00000000-0005-0000-0000-0000E3CA0000}"/>
    <cellStyle name="Total 2 5 2 2 4 5" xfId="51943" xr:uid="{00000000-0005-0000-0000-0000E4CA0000}"/>
    <cellStyle name="Total 2 5 2 2 5" xfId="51944" xr:uid="{00000000-0005-0000-0000-0000E5CA0000}"/>
    <cellStyle name="Total 2 5 2 2 5 2" xfId="51945" xr:uid="{00000000-0005-0000-0000-0000E6CA0000}"/>
    <cellStyle name="Total 2 5 2 2 5 2 2" xfId="51946" xr:uid="{00000000-0005-0000-0000-0000E7CA0000}"/>
    <cellStyle name="Total 2 5 2 2 5 2 3" xfId="51947" xr:uid="{00000000-0005-0000-0000-0000E8CA0000}"/>
    <cellStyle name="Total 2 5 2 2 5 2 4" xfId="51948" xr:uid="{00000000-0005-0000-0000-0000E9CA0000}"/>
    <cellStyle name="Total 2 5 2 2 5 2 5" xfId="51949" xr:uid="{00000000-0005-0000-0000-0000EACA0000}"/>
    <cellStyle name="Total 2 5 2 2 5 2 6" xfId="51950" xr:uid="{00000000-0005-0000-0000-0000EBCA0000}"/>
    <cellStyle name="Total 2 5 2 2 5 2 7" xfId="51951" xr:uid="{00000000-0005-0000-0000-0000ECCA0000}"/>
    <cellStyle name="Total 2 5 2 2 5 3" xfId="51952" xr:uid="{00000000-0005-0000-0000-0000EDCA0000}"/>
    <cellStyle name="Total 2 5 2 2 5 4" xfId="51953" xr:uid="{00000000-0005-0000-0000-0000EECA0000}"/>
    <cellStyle name="Total 2 5 2 2 5 5" xfId="51954" xr:uid="{00000000-0005-0000-0000-0000EFCA0000}"/>
    <cellStyle name="Total 2 5 2 2 6" xfId="51955" xr:uid="{00000000-0005-0000-0000-0000F0CA0000}"/>
    <cellStyle name="Total 2 5 2 2 6 2" xfId="51956" xr:uid="{00000000-0005-0000-0000-0000F1CA0000}"/>
    <cellStyle name="Total 2 5 2 2 6 2 2" xfId="51957" xr:uid="{00000000-0005-0000-0000-0000F2CA0000}"/>
    <cellStyle name="Total 2 5 2 2 6 2 3" xfId="51958" xr:uid="{00000000-0005-0000-0000-0000F3CA0000}"/>
    <cellStyle name="Total 2 5 2 2 6 2 4" xfId="51959" xr:uid="{00000000-0005-0000-0000-0000F4CA0000}"/>
    <cellStyle name="Total 2 5 2 2 6 2 5" xfId="51960" xr:uid="{00000000-0005-0000-0000-0000F5CA0000}"/>
    <cellStyle name="Total 2 5 2 2 6 2 6" xfId="51961" xr:uid="{00000000-0005-0000-0000-0000F6CA0000}"/>
    <cellStyle name="Total 2 5 2 2 6 2 7" xfId="51962" xr:uid="{00000000-0005-0000-0000-0000F7CA0000}"/>
    <cellStyle name="Total 2 5 2 2 6 3" xfId="51963" xr:uid="{00000000-0005-0000-0000-0000F8CA0000}"/>
    <cellStyle name="Total 2 5 2 2 6 4" xfId="51964" xr:uid="{00000000-0005-0000-0000-0000F9CA0000}"/>
    <cellStyle name="Total 2 5 2 2 6 5" xfId="51965" xr:uid="{00000000-0005-0000-0000-0000FACA0000}"/>
    <cellStyle name="Total 2 5 2 2 7" xfId="51966" xr:uid="{00000000-0005-0000-0000-0000FBCA0000}"/>
    <cellStyle name="Total 2 5 2 2 7 2" xfId="51967" xr:uid="{00000000-0005-0000-0000-0000FCCA0000}"/>
    <cellStyle name="Total 2 5 2 2 7 2 2" xfId="51968" xr:uid="{00000000-0005-0000-0000-0000FDCA0000}"/>
    <cellStyle name="Total 2 5 2 2 7 2 3" xfId="51969" xr:uid="{00000000-0005-0000-0000-0000FECA0000}"/>
    <cellStyle name="Total 2 5 2 2 7 2 4" xfId="51970" xr:uid="{00000000-0005-0000-0000-0000FFCA0000}"/>
    <cellStyle name="Total 2 5 2 2 7 2 5" xfId="51971" xr:uid="{00000000-0005-0000-0000-000000CB0000}"/>
    <cellStyle name="Total 2 5 2 2 7 2 6" xfId="51972" xr:uid="{00000000-0005-0000-0000-000001CB0000}"/>
    <cellStyle name="Total 2 5 2 2 7 2 7" xfId="51973" xr:uid="{00000000-0005-0000-0000-000002CB0000}"/>
    <cellStyle name="Total 2 5 2 2 7 3" xfId="51974" xr:uid="{00000000-0005-0000-0000-000003CB0000}"/>
    <cellStyle name="Total 2 5 2 2 7 4" xfId="51975" xr:uid="{00000000-0005-0000-0000-000004CB0000}"/>
    <cellStyle name="Total 2 5 2 2 7 5" xfId="51976" xr:uid="{00000000-0005-0000-0000-000005CB0000}"/>
    <cellStyle name="Total 2 5 2 2 8" xfId="51977" xr:uid="{00000000-0005-0000-0000-000006CB0000}"/>
    <cellStyle name="Total 2 5 2 2 8 2" xfId="51978" xr:uid="{00000000-0005-0000-0000-000007CB0000}"/>
    <cellStyle name="Total 2 5 2 2 8 3" xfId="51979" xr:uid="{00000000-0005-0000-0000-000008CB0000}"/>
    <cellStyle name="Total 2 5 2 2 8 4" xfId="51980" xr:uid="{00000000-0005-0000-0000-000009CB0000}"/>
    <cellStyle name="Total 2 5 2 2 8 5" xfId="51981" xr:uid="{00000000-0005-0000-0000-00000ACB0000}"/>
    <cellStyle name="Total 2 5 2 2 8 6" xfId="51982" xr:uid="{00000000-0005-0000-0000-00000BCB0000}"/>
    <cellStyle name="Total 2 5 2 2 8 7" xfId="51983" xr:uid="{00000000-0005-0000-0000-00000CCB0000}"/>
    <cellStyle name="Total 2 5 2 2 8 8" xfId="51984" xr:uid="{00000000-0005-0000-0000-00000DCB0000}"/>
    <cellStyle name="Total 2 5 2 2 9" xfId="51985" xr:uid="{00000000-0005-0000-0000-00000ECB0000}"/>
    <cellStyle name="Total 2 5 2 2 9 2" xfId="51986" xr:uid="{00000000-0005-0000-0000-00000FCB0000}"/>
    <cellStyle name="Total 2 5 2 2 9 3" xfId="51987" xr:uid="{00000000-0005-0000-0000-000010CB0000}"/>
    <cellStyle name="Total 2 5 2 2 9 4" xfId="51988" xr:uid="{00000000-0005-0000-0000-000011CB0000}"/>
    <cellStyle name="Total 2 5 2 2 9 5" xfId="51989" xr:uid="{00000000-0005-0000-0000-000012CB0000}"/>
    <cellStyle name="Total 2 5 2 2 9 6" xfId="51990" xr:uid="{00000000-0005-0000-0000-000013CB0000}"/>
    <cellStyle name="Total 2 5 2 2 9 7" xfId="51991" xr:uid="{00000000-0005-0000-0000-000014CB0000}"/>
    <cellStyle name="Total 2 5 2 3" xfId="51992" xr:uid="{00000000-0005-0000-0000-000015CB0000}"/>
    <cellStyle name="Total 2 5 2 3 10" xfId="51993" xr:uid="{00000000-0005-0000-0000-000016CB0000}"/>
    <cellStyle name="Total 2 5 2 3 10 2" xfId="51994" xr:uid="{00000000-0005-0000-0000-000017CB0000}"/>
    <cellStyle name="Total 2 5 2 3 10 3" xfId="51995" xr:uid="{00000000-0005-0000-0000-000018CB0000}"/>
    <cellStyle name="Total 2 5 2 3 10 4" xfId="51996" xr:uid="{00000000-0005-0000-0000-000019CB0000}"/>
    <cellStyle name="Total 2 5 2 3 10 5" xfId="51997" xr:uid="{00000000-0005-0000-0000-00001ACB0000}"/>
    <cellStyle name="Total 2 5 2 3 11" xfId="51998" xr:uid="{00000000-0005-0000-0000-00001BCB0000}"/>
    <cellStyle name="Total 2 5 2 3 11 2" xfId="51999" xr:uid="{00000000-0005-0000-0000-00001CCB0000}"/>
    <cellStyle name="Total 2 5 2 3 11 3" xfId="52000" xr:uid="{00000000-0005-0000-0000-00001DCB0000}"/>
    <cellStyle name="Total 2 5 2 3 11 4" xfId="52001" xr:uid="{00000000-0005-0000-0000-00001ECB0000}"/>
    <cellStyle name="Total 2 5 2 3 11 5" xfId="52002" xr:uid="{00000000-0005-0000-0000-00001FCB0000}"/>
    <cellStyle name="Total 2 5 2 3 12" xfId="52003" xr:uid="{00000000-0005-0000-0000-000020CB0000}"/>
    <cellStyle name="Total 2 5 2 3 12 2" xfId="52004" xr:uid="{00000000-0005-0000-0000-000021CB0000}"/>
    <cellStyle name="Total 2 5 2 3 12 3" xfId="52005" xr:uid="{00000000-0005-0000-0000-000022CB0000}"/>
    <cellStyle name="Total 2 5 2 3 12 4" xfId="52006" xr:uid="{00000000-0005-0000-0000-000023CB0000}"/>
    <cellStyle name="Total 2 5 2 3 12 5" xfId="52007" xr:uid="{00000000-0005-0000-0000-000024CB0000}"/>
    <cellStyle name="Total 2 5 2 3 13" xfId="52008" xr:uid="{00000000-0005-0000-0000-000025CB0000}"/>
    <cellStyle name="Total 2 5 2 3 13 2" xfId="52009" xr:uid="{00000000-0005-0000-0000-000026CB0000}"/>
    <cellStyle name="Total 2 5 2 3 13 3" xfId="52010" xr:uid="{00000000-0005-0000-0000-000027CB0000}"/>
    <cellStyle name="Total 2 5 2 3 13 4" xfId="52011" xr:uid="{00000000-0005-0000-0000-000028CB0000}"/>
    <cellStyle name="Total 2 5 2 3 13 5" xfId="52012" xr:uid="{00000000-0005-0000-0000-000029CB0000}"/>
    <cellStyle name="Total 2 5 2 3 14" xfId="52013" xr:uid="{00000000-0005-0000-0000-00002ACB0000}"/>
    <cellStyle name="Total 2 5 2 3 14 2" xfId="52014" xr:uid="{00000000-0005-0000-0000-00002BCB0000}"/>
    <cellStyle name="Total 2 5 2 3 14 3" xfId="52015" xr:uid="{00000000-0005-0000-0000-00002CCB0000}"/>
    <cellStyle name="Total 2 5 2 3 14 4" xfId="52016" xr:uid="{00000000-0005-0000-0000-00002DCB0000}"/>
    <cellStyle name="Total 2 5 2 3 14 5" xfId="52017" xr:uid="{00000000-0005-0000-0000-00002ECB0000}"/>
    <cellStyle name="Total 2 5 2 3 15" xfId="52018" xr:uid="{00000000-0005-0000-0000-00002FCB0000}"/>
    <cellStyle name="Total 2 5 2 3 15 2" xfId="52019" xr:uid="{00000000-0005-0000-0000-000030CB0000}"/>
    <cellStyle name="Total 2 5 2 3 15 3" xfId="52020" xr:uid="{00000000-0005-0000-0000-000031CB0000}"/>
    <cellStyle name="Total 2 5 2 3 15 4" xfId="52021" xr:uid="{00000000-0005-0000-0000-000032CB0000}"/>
    <cellStyle name="Total 2 5 2 3 15 5" xfId="52022" xr:uid="{00000000-0005-0000-0000-000033CB0000}"/>
    <cellStyle name="Total 2 5 2 3 16" xfId="52023" xr:uid="{00000000-0005-0000-0000-000034CB0000}"/>
    <cellStyle name="Total 2 5 2 3 16 2" xfId="52024" xr:uid="{00000000-0005-0000-0000-000035CB0000}"/>
    <cellStyle name="Total 2 5 2 3 16 3" xfId="52025" xr:uid="{00000000-0005-0000-0000-000036CB0000}"/>
    <cellStyle name="Total 2 5 2 3 16 4" xfId="52026" xr:uid="{00000000-0005-0000-0000-000037CB0000}"/>
    <cellStyle name="Total 2 5 2 3 16 5" xfId="52027" xr:uid="{00000000-0005-0000-0000-000038CB0000}"/>
    <cellStyle name="Total 2 5 2 3 17" xfId="52028" xr:uid="{00000000-0005-0000-0000-000039CB0000}"/>
    <cellStyle name="Total 2 5 2 3 17 2" xfId="52029" xr:uid="{00000000-0005-0000-0000-00003ACB0000}"/>
    <cellStyle name="Total 2 5 2 3 17 3" xfId="52030" xr:uid="{00000000-0005-0000-0000-00003BCB0000}"/>
    <cellStyle name="Total 2 5 2 3 17 4" xfId="52031" xr:uid="{00000000-0005-0000-0000-00003CCB0000}"/>
    <cellStyle name="Total 2 5 2 3 17 5" xfId="52032" xr:uid="{00000000-0005-0000-0000-00003DCB0000}"/>
    <cellStyle name="Total 2 5 2 3 18" xfId="52033" xr:uid="{00000000-0005-0000-0000-00003ECB0000}"/>
    <cellStyle name="Total 2 5 2 3 18 2" xfId="52034" xr:uid="{00000000-0005-0000-0000-00003FCB0000}"/>
    <cellStyle name="Total 2 5 2 3 18 3" xfId="52035" xr:uid="{00000000-0005-0000-0000-000040CB0000}"/>
    <cellStyle name="Total 2 5 2 3 18 4" xfId="52036" xr:uid="{00000000-0005-0000-0000-000041CB0000}"/>
    <cellStyle name="Total 2 5 2 3 18 5" xfId="52037" xr:uid="{00000000-0005-0000-0000-000042CB0000}"/>
    <cellStyle name="Total 2 5 2 3 19" xfId="52038" xr:uid="{00000000-0005-0000-0000-000043CB0000}"/>
    <cellStyle name="Total 2 5 2 3 2" xfId="52039" xr:uid="{00000000-0005-0000-0000-000044CB0000}"/>
    <cellStyle name="Total 2 5 2 3 2 10" xfId="52040" xr:uid="{00000000-0005-0000-0000-000045CB0000}"/>
    <cellStyle name="Total 2 5 2 3 2 10 2" xfId="52041" xr:uid="{00000000-0005-0000-0000-000046CB0000}"/>
    <cellStyle name="Total 2 5 2 3 2 10 3" xfId="52042" xr:uid="{00000000-0005-0000-0000-000047CB0000}"/>
    <cellStyle name="Total 2 5 2 3 2 10 4" xfId="52043" xr:uid="{00000000-0005-0000-0000-000048CB0000}"/>
    <cellStyle name="Total 2 5 2 3 2 10 5" xfId="52044" xr:uid="{00000000-0005-0000-0000-000049CB0000}"/>
    <cellStyle name="Total 2 5 2 3 2 11" xfId="52045" xr:uid="{00000000-0005-0000-0000-00004ACB0000}"/>
    <cellStyle name="Total 2 5 2 3 2 11 2" xfId="52046" xr:uid="{00000000-0005-0000-0000-00004BCB0000}"/>
    <cellStyle name="Total 2 5 2 3 2 11 3" xfId="52047" xr:uid="{00000000-0005-0000-0000-00004CCB0000}"/>
    <cellStyle name="Total 2 5 2 3 2 11 4" xfId="52048" xr:uid="{00000000-0005-0000-0000-00004DCB0000}"/>
    <cellStyle name="Total 2 5 2 3 2 11 5" xfId="52049" xr:uid="{00000000-0005-0000-0000-00004ECB0000}"/>
    <cellStyle name="Total 2 5 2 3 2 12" xfId="52050" xr:uid="{00000000-0005-0000-0000-00004FCB0000}"/>
    <cellStyle name="Total 2 5 2 3 2 12 2" xfId="52051" xr:uid="{00000000-0005-0000-0000-000050CB0000}"/>
    <cellStyle name="Total 2 5 2 3 2 12 3" xfId="52052" xr:uid="{00000000-0005-0000-0000-000051CB0000}"/>
    <cellStyle name="Total 2 5 2 3 2 12 4" xfId="52053" xr:uid="{00000000-0005-0000-0000-000052CB0000}"/>
    <cellStyle name="Total 2 5 2 3 2 12 5" xfId="52054" xr:uid="{00000000-0005-0000-0000-000053CB0000}"/>
    <cellStyle name="Total 2 5 2 3 2 13" xfId="52055" xr:uid="{00000000-0005-0000-0000-000054CB0000}"/>
    <cellStyle name="Total 2 5 2 3 2 13 2" xfId="52056" xr:uid="{00000000-0005-0000-0000-000055CB0000}"/>
    <cellStyle name="Total 2 5 2 3 2 13 3" xfId="52057" xr:uid="{00000000-0005-0000-0000-000056CB0000}"/>
    <cellStyle name="Total 2 5 2 3 2 13 4" xfId="52058" xr:uid="{00000000-0005-0000-0000-000057CB0000}"/>
    <cellStyle name="Total 2 5 2 3 2 13 5" xfId="52059" xr:uid="{00000000-0005-0000-0000-000058CB0000}"/>
    <cellStyle name="Total 2 5 2 3 2 14" xfId="52060" xr:uid="{00000000-0005-0000-0000-000059CB0000}"/>
    <cellStyle name="Total 2 5 2 3 2 14 2" xfId="52061" xr:uid="{00000000-0005-0000-0000-00005ACB0000}"/>
    <cellStyle name="Total 2 5 2 3 2 14 3" xfId="52062" xr:uid="{00000000-0005-0000-0000-00005BCB0000}"/>
    <cellStyle name="Total 2 5 2 3 2 14 4" xfId="52063" xr:uid="{00000000-0005-0000-0000-00005CCB0000}"/>
    <cellStyle name="Total 2 5 2 3 2 14 5" xfId="52064" xr:uid="{00000000-0005-0000-0000-00005DCB0000}"/>
    <cellStyle name="Total 2 5 2 3 2 15" xfId="52065" xr:uid="{00000000-0005-0000-0000-00005ECB0000}"/>
    <cellStyle name="Total 2 5 2 3 2 15 2" xfId="52066" xr:uid="{00000000-0005-0000-0000-00005FCB0000}"/>
    <cellStyle name="Total 2 5 2 3 2 15 3" xfId="52067" xr:uid="{00000000-0005-0000-0000-000060CB0000}"/>
    <cellStyle name="Total 2 5 2 3 2 15 4" xfId="52068" xr:uid="{00000000-0005-0000-0000-000061CB0000}"/>
    <cellStyle name="Total 2 5 2 3 2 15 5" xfId="52069" xr:uid="{00000000-0005-0000-0000-000062CB0000}"/>
    <cellStyle name="Total 2 5 2 3 2 16" xfId="52070" xr:uid="{00000000-0005-0000-0000-000063CB0000}"/>
    <cellStyle name="Total 2 5 2 3 2 16 2" xfId="52071" xr:uid="{00000000-0005-0000-0000-000064CB0000}"/>
    <cellStyle name="Total 2 5 2 3 2 16 3" xfId="52072" xr:uid="{00000000-0005-0000-0000-000065CB0000}"/>
    <cellStyle name="Total 2 5 2 3 2 16 4" xfId="52073" xr:uid="{00000000-0005-0000-0000-000066CB0000}"/>
    <cellStyle name="Total 2 5 2 3 2 16 5" xfId="52074" xr:uid="{00000000-0005-0000-0000-000067CB0000}"/>
    <cellStyle name="Total 2 5 2 3 2 17" xfId="52075" xr:uid="{00000000-0005-0000-0000-000068CB0000}"/>
    <cellStyle name="Total 2 5 2 3 2 17 2" xfId="52076" xr:uid="{00000000-0005-0000-0000-000069CB0000}"/>
    <cellStyle name="Total 2 5 2 3 2 17 3" xfId="52077" xr:uid="{00000000-0005-0000-0000-00006ACB0000}"/>
    <cellStyle name="Total 2 5 2 3 2 17 4" xfId="52078" xr:uid="{00000000-0005-0000-0000-00006BCB0000}"/>
    <cellStyle name="Total 2 5 2 3 2 17 5" xfId="52079" xr:uid="{00000000-0005-0000-0000-00006CCB0000}"/>
    <cellStyle name="Total 2 5 2 3 2 18" xfId="52080" xr:uid="{00000000-0005-0000-0000-00006DCB0000}"/>
    <cellStyle name="Total 2 5 2 3 2 18 2" xfId="52081" xr:uid="{00000000-0005-0000-0000-00006ECB0000}"/>
    <cellStyle name="Total 2 5 2 3 2 18 3" xfId="52082" xr:uid="{00000000-0005-0000-0000-00006FCB0000}"/>
    <cellStyle name="Total 2 5 2 3 2 18 4" xfId="52083" xr:uid="{00000000-0005-0000-0000-000070CB0000}"/>
    <cellStyle name="Total 2 5 2 3 2 18 5" xfId="52084" xr:uid="{00000000-0005-0000-0000-000071CB0000}"/>
    <cellStyle name="Total 2 5 2 3 2 19" xfId="52085" xr:uid="{00000000-0005-0000-0000-000072CB0000}"/>
    <cellStyle name="Total 2 5 2 3 2 2" xfId="52086" xr:uid="{00000000-0005-0000-0000-000073CB0000}"/>
    <cellStyle name="Total 2 5 2 3 2 2 2" xfId="52087" xr:uid="{00000000-0005-0000-0000-000074CB0000}"/>
    <cellStyle name="Total 2 5 2 3 2 2 2 2" xfId="52088" xr:uid="{00000000-0005-0000-0000-000075CB0000}"/>
    <cellStyle name="Total 2 5 2 3 2 2 2 3" xfId="52089" xr:uid="{00000000-0005-0000-0000-000076CB0000}"/>
    <cellStyle name="Total 2 5 2 3 2 2 2 4" xfId="52090" xr:uid="{00000000-0005-0000-0000-000077CB0000}"/>
    <cellStyle name="Total 2 5 2 3 2 2 2 5" xfId="52091" xr:uid="{00000000-0005-0000-0000-000078CB0000}"/>
    <cellStyle name="Total 2 5 2 3 2 2 2 6" xfId="52092" xr:uid="{00000000-0005-0000-0000-000079CB0000}"/>
    <cellStyle name="Total 2 5 2 3 2 2 2 7" xfId="52093" xr:uid="{00000000-0005-0000-0000-00007ACB0000}"/>
    <cellStyle name="Total 2 5 2 3 2 2 3" xfId="52094" xr:uid="{00000000-0005-0000-0000-00007BCB0000}"/>
    <cellStyle name="Total 2 5 2 3 2 2 4" xfId="52095" xr:uid="{00000000-0005-0000-0000-00007CCB0000}"/>
    <cellStyle name="Total 2 5 2 3 2 2 5" xfId="52096" xr:uid="{00000000-0005-0000-0000-00007DCB0000}"/>
    <cellStyle name="Total 2 5 2 3 2 3" xfId="52097" xr:uid="{00000000-0005-0000-0000-00007ECB0000}"/>
    <cellStyle name="Total 2 5 2 3 2 3 2" xfId="52098" xr:uid="{00000000-0005-0000-0000-00007FCB0000}"/>
    <cellStyle name="Total 2 5 2 3 2 3 2 2" xfId="52099" xr:uid="{00000000-0005-0000-0000-000080CB0000}"/>
    <cellStyle name="Total 2 5 2 3 2 3 2 3" xfId="52100" xr:uid="{00000000-0005-0000-0000-000081CB0000}"/>
    <cellStyle name="Total 2 5 2 3 2 3 2 4" xfId="52101" xr:uid="{00000000-0005-0000-0000-000082CB0000}"/>
    <cellStyle name="Total 2 5 2 3 2 3 2 5" xfId="52102" xr:uid="{00000000-0005-0000-0000-000083CB0000}"/>
    <cellStyle name="Total 2 5 2 3 2 3 2 6" xfId="52103" xr:uid="{00000000-0005-0000-0000-000084CB0000}"/>
    <cellStyle name="Total 2 5 2 3 2 3 2 7" xfId="52104" xr:uid="{00000000-0005-0000-0000-000085CB0000}"/>
    <cellStyle name="Total 2 5 2 3 2 3 3" xfId="52105" xr:uid="{00000000-0005-0000-0000-000086CB0000}"/>
    <cellStyle name="Total 2 5 2 3 2 3 4" xfId="52106" xr:uid="{00000000-0005-0000-0000-000087CB0000}"/>
    <cellStyle name="Total 2 5 2 3 2 3 5" xfId="52107" xr:uid="{00000000-0005-0000-0000-000088CB0000}"/>
    <cellStyle name="Total 2 5 2 3 2 4" xfId="52108" xr:uid="{00000000-0005-0000-0000-000089CB0000}"/>
    <cellStyle name="Total 2 5 2 3 2 4 2" xfId="52109" xr:uid="{00000000-0005-0000-0000-00008ACB0000}"/>
    <cellStyle name="Total 2 5 2 3 2 4 2 2" xfId="52110" xr:uid="{00000000-0005-0000-0000-00008BCB0000}"/>
    <cellStyle name="Total 2 5 2 3 2 4 2 3" xfId="52111" xr:uid="{00000000-0005-0000-0000-00008CCB0000}"/>
    <cellStyle name="Total 2 5 2 3 2 4 2 4" xfId="52112" xr:uid="{00000000-0005-0000-0000-00008DCB0000}"/>
    <cellStyle name="Total 2 5 2 3 2 4 2 5" xfId="52113" xr:uid="{00000000-0005-0000-0000-00008ECB0000}"/>
    <cellStyle name="Total 2 5 2 3 2 4 2 6" xfId="52114" xr:uid="{00000000-0005-0000-0000-00008FCB0000}"/>
    <cellStyle name="Total 2 5 2 3 2 4 2 7" xfId="52115" xr:uid="{00000000-0005-0000-0000-000090CB0000}"/>
    <cellStyle name="Total 2 5 2 3 2 4 3" xfId="52116" xr:uid="{00000000-0005-0000-0000-000091CB0000}"/>
    <cellStyle name="Total 2 5 2 3 2 4 4" xfId="52117" xr:uid="{00000000-0005-0000-0000-000092CB0000}"/>
    <cellStyle name="Total 2 5 2 3 2 4 5" xfId="52118" xr:uid="{00000000-0005-0000-0000-000093CB0000}"/>
    <cellStyle name="Total 2 5 2 3 2 5" xfId="52119" xr:uid="{00000000-0005-0000-0000-000094CB0000}"/>
    <cellStyle name="Total 2 5 2 3 2 5 2" xfId="52120" xr:uid="{00000000-0005-0000-0000-000095CB0000}"/>
    <cellStyle name="Total 2 5 2 3 2 5 3" xfId="52121" xr:uid="{00000000-0005-0000-0000-000096CB0000}"/>
    <cellStyle name="Total 2 5 2 3 2 5 4" xfId="52122" xr:uid="{00000000-0005-0000-0000-000097CB0000}"/>
    <cellStyle name="Total 2 5 2 3 2 5 5" xfId="52123" xr:uid="{00000000-0005-0000-0000-000098CB0000}"/>
    <cellStyle name="Total 2 5 2 3 2 5 6" xfId="52124" xr:uid="{00000000-0005-0000-0000-000099CB0000}"/>
    <cellStyle name="Total 2 5 2 3 2 5 7" xfId="52125" xr:uid="{00000000-0005-0000-0000-00009ACB0000}"/>
    <cellStyle name="Total 2 5 2 3 2 5 8" xfId="52126" xr:uid="{00000000-0005-0000-0000-00009BCB0000}"/>
    <cellStyle name="Total 2 5 2 3 2 6" xfId="52127" xr:uid="{00000000-0005-0000-0000-00009CCB0000}"/>
    <cellStyle name="Total 2 5 2 3 2 6 2" xfId="52128" xr:uid="{00000000-0005-0000-0000-00009DCB0000}"/>
    <cellStyle name="Total 2 5 2 3 2 6 3" xfId="52129" xr:uid="{00000000-0005-0000-0000-00009ECB0000}"/>
    <cellStyle name="Total 2 5 2 3 2 6 4" xfId="52130" xr:uid="{00000000-0005-0000-0000-00009FCB0000}"/>
    <cellStyle name="Total 2 5 2 3 2 6 5" xfId="52131" xr:uid="{00000000-0005-0000-0000-0000A0CB0000}"/>
    <cellStyle name="Total 2 5 2 3 2 6 6" xfId="52132" xr:uid="{00000000-0005-0000-0000-0000A1CB0000}"/>
    <cellStyle name="Total 2 5 2 3 2 6 7" xfId="52133" xr:uid="{00000000-0005-0000-0000-0000A2CB0000}"/>
    <cellStyle name="Total 2 5 2 3 2 7" xfId="52134" xr:uid="{00000000-0005-0000-0000-0000A3CB0000}"/>
    <cellStyle name="Total 2 5 2 3 2 7 2" xfId="52135" xr:uid="{00000000-0005-0000-0000-0000A4CB0000}"/>
    <cellStyle name="Total 2 5 2 3 2 7 3" xfId="52136" xr:uid="{00000000-0005-0000-0000-0000A5CB0000}"/>
    <cellStyle name="Total 2 5 2 3 2 7 4" xfId="52137" xr:uid="{00000000-0005-0000-0000-0000A6CB0000}"/>
    <cellStyle name="Total 2 5 2 3 2 7 5" xfId="52138" xr:uid="{00000000-0005-0000-0000-0000A7CB0000}"/>
    <cellStyle name="Total 2 5 2 3 2 8" xfId="52139" xr:uid="{00000000-0005-0000-0000-0000A8CB0000}"/>
    <cellStyle name="Total 2 5 2 3 2 8 2" xfId="52140" xr:uid="{00000000-0005-0000-0000-0000A9CB0000}"/>
    <cellStyle name="Total 2 5 2 3 2 8 3" xfId="52141" xr:uid="{00000000-0005-0000-0000-0000AACB0000}"/>
    <cellStyle name="Total 2 5 2 3 2 8 4" xfId="52142" xr:uid="{00000000-0005-0000-0000-0000ABCB0000}"/>
    <cellStyle name="Total 2 5 2 3 2 8 5" xfId="52143" xr:uid="{00000000-0005-0000-0000-0000ACCB0000}"/>
    <cellStyle name="Total 2 5 2 3 2 9" xfId="52144" xr:uid="{00000000-0005-0000-0000-0000ADCB0000}"/>
    <cellStyle name="Total 2 5 2 3 2 9 2" xfId="52145" xr:uid="{00000000-0005-0000-0000-0000AECB0000}"/>
    <cellStyle name="Total 2 5 2 3 2 9 3" xfId="52146" xr:uid="{00000000-0005-0000-0000-0000AFCB0000}"/>
    <cellStyle name="Total 2 5 2 3 2 9 4" xfId="52147" xr:uid="{00000000-0005-0000-0000-0000B0CB0000}"/>
    <cellStyle name="Total 2 5 2 3 2 9 5" xfId="52148" xr:uid="{00000000-0005-0000-0000-0000B1CB0000}"/>
    <cellStyle name="Total 2 5 2 3 3" xfId="52149" xr:uid="{00000000-0005-0000-0000-0000B2CB0000}"/>
    <cellStyle name="Total 2 5 2 3 3 10" xfId="52150" xr:uid="{00000000-0005-0000-0000-0000B3CB0000}"/>
    <cellStyle name="Total 2 5 2 3 3 2" xfId="52151" xr:uid="{00000000-0005-0000-0000-0000B4CB0000}"/>
    <cellStyle name="Total 2 5 2 3 3 2 2" xfId="52152" xr:uid="{00000000-0005-0000-0000-0000B5CB0000}"/>
    <cellStyle name="Total 2 5 2 3 3 2 2 2" xfId="52153" xr:uid="{00000000-0005-0000-0000-0000B6CB0000}"/>
    <cellStyle name="Total 2 5 2 3 3 2 2 3" xfId="52154" xr:uid="{00000000-0005-0000-0000-0000B7CB0000}"/>
    <cellStyle name="Total 2 5 2 3 3 2 2 4" xfId="52155" xr:uid="{00000000-0005-0000-0000-0000B8CB0000}"/>
    <cellStyle name="Total 2 5 2 3 3 2 2 5" xfId="52156" xr:uid="{00000000-0005-0000-0000-0000B9CB0000}"/>
    <cellStyle name="Total 2 5 2 3 3 2 2 6" xfId="52157" xr:uid="{00000000-0005-0000-0000-0000BACB0000}"/>
    <cellStyle name="Total 2 5 2 3 3 2 2 7" xfId="52158" xr:uid="{00000000-0005-0000-0000-0000BBCB0000}"/>
    <cellStyle name="Total 2 5 2 3 3 2 3" xfId="52159" xr:uid="{00000000-0005-0000-0000-0000BCCB0000}"/>
    <cellStyle name="Total 2 5 2 3 3 2 4" xfId="52160" xr:uid="{00000000-0005-0000-0000-0000BDCB0000}"/>
    <cellStyle name="Total 2 5 2 3 3 3" xfId="52161" xr:uid="{00000000-0005-0000-0000-0000BECB0000}"/>
    <cellStyle name="Total 2 5 2 3 3 3 2" xfId="52162" xr:uid="{00000000-0005-0000-0000-0000BFCB0000}"/>
    <cellStyle name="Total 2 5 2 3 3 3 2 2" xfId="52163" xr:uid="{00000000-0005-0000-0000-0000C0CB0000}"/>
    <cellStyle name="Total 2 5 2 3 3 3 2 3" xfId="52164" xr:uid="{00000000-0005-0000-0000-0000C1CB0000}"/>
    <cellStyle name="Total 2 5 2 3 3 3 2 4" xfId="52165" xr:uid="{00000000-0005-0000-0000-0000C2CB0000}"/>
    <cellStyle name="Total 2 5 2 3 3 3 2 5" xfId="52166" xr:uid="{00000000-0005-0000-0000-0000C3CB0000}"/>
    <cellStyle name="Total 2 5 2 3 3 3 2 6" xfId="52167" xr:uid="{00000000-0005-0000-0000-0000C4CB0000}"/>
    <cellStyle name="Total 2 5 2 3 3 3 2 7" xfId="52168" xr:uid="{00000000-0005-0000-0000-0000C5CB0000}"/>
    <cellStyle name="Total 2 5 2 3 3 3 3" xfId="52169" xr:uid="{00000000-0005-0000-0000-0000C6CB0000}"/>
    <cellStyle name="Total 2 5 2 3 3 3 4" xfId="52170" xr:uid="{00000000-0005-0000-0000-0000C7CB0000}"/>
    <cellStyle name="Total 2 5 2 3 3 4" xfId="52171" xr:uid="{00000000-0005-0000-0000-0000C8CB0000}"/>
    <cellStyle name="Total 2 5 2 3 3 4 2" xfId="52172" xr:uid="{00000000-0005-0000-0000-0000C9CB0000}"/>
    <cellStyle name="Total 2 5 2 3 3 4 2 2" xfId="52173" xr:uid="{00000000-0005-0000-0000-0000CACB0000}"/>
    <cellStyle name="Total 2 5 2 3 3 4 2 3" xfId="52174" xr:uid="{00000000-0005-0000-0000-0000CBCB0000}"/>
    <cellStyle name="Total 2 5 2 3 3 4 2 4" xfId="52175" xr:uid="{00000000-0005-0000-0000-0000CCCB0000}"/>
    <cellStyle name="Total 2 5 2 3 3 4 2 5" xfId="52176" xr:uid="{00000000-0005-0000-0000-0000CDCB0000}"/>
    <cellStyle name="Total 2 5 2 3 3 4 2 6" xfId="52177" xr:uid="{00000000-0005-0000-0000-0000CECB0000}"/>
    <cellStyle name="Total 2 5 2 3 3 4 2 7" xfId="52178" xr:uid="{00000000-0005-0000-0000-0000CFCB0000}"/>
    <cellStyle name="Total 2 5 2 3 3 4 3" xfId="52179" xr:uid="{00000000-0005-0000-0000-0000D0CB0000}"/>
    <cellStyle name="Total 2 5 2 3 3 4 4" xfId="52180" xr:uid="{00000000-0005-0000-0000-0000D1CB0000}"/>
    <cellStyle name="Total 2 5 2 3 3 5" xfId="52181" xr:uid="{00000000-0005-0000-0000-0000D2CB0000}"/>
    <cellStyle name="Total 2 5 2 3 3 5 2" xfId="52182" xr:uid="{00000000-0005-0000-0000-0000D3CB0000}"/>
    <cellStyle name="Total 2 5 2 3 3 5 3" xfId="52183" xr:uid="{00000000-0005-0000-0000-0000D4CB0000}"/>
    <cellStyle name="Total 2 5 2 3 3 5 4" xfId="52184" xr:uid="{00000000-0005-0000-0000-0000D5CB0000}"/>
    <cellStyle name="Total 2 5 2 3 3 5 5" xfId="52185" xr:uid="{00000000-0005-0000-0000-0000D6CB0000}"/>
    <cellStyle name="Total 2 5 2 3 3 5 6" xfId="52186" xr:uid="{00000000-0005-0000-0000-0000D7CB0000}"/>
    <cellStyle name="Total 2 5 2 3 3 5 7" xfId="52187" xr:uid="{00000000-0005-0000-0000-0000D8CB0000}"/>
    <cellStyle name="Total 2 5 2 3 3 5 8" xfId="52188" xr:uid="{00000000-0005-0000-0000-0000D9CB0000}"/>
    <cellStyle name="Total 2 5 2 3 3 6" xfId="52189" xr:uid="{00000000-0005-0000-0000-0000DACB0000}"/>
    <cellStyle name="Total 2 5 2 3 3 6 2" xfId="52190" xr:uid="{00000000-0005-0000-0000-0000DBCB0000}"/>
    <cellStyle name="Total 2 5 2 3 3 6 3" xfId="52191" xr:uid="{00000000-0005-0000-0000-0000DCCB0000}"/>
    <cellStyle name="Total 2 5 2 3 3 6 4" xfId="52192" xr:uid="{00000000-0005-0000-0000-0000DDCB0000}"/>
    <cellStyle name="Total 2 5 2 3 3 6 5" xfId="52193" xr:uid="{00000000-0005-0000-0000-0000DECB0000}"/>
    <cellStyle name="Total 2 5 2 3 3 6 6" xfId="52194" xr:uid="{00000000-0005-0000-0000-0000DFCB0000}"/>
    <cellStyle name="Total 2 5 2 3 3 6 7" xfId="52195" xr:uid="{00000000-0005-0000-0000-0000E0CB0000}"/>
    <cellStyle name="Total 2 5 2 3 3 7" xfId="52196" xr:uid="{00000000-0005-0000-0000-0000E1CB0000}"/>
    <cellStyle name="Total 2 5 2 3 3 8" xfId="52197" xr:uid="{00000000-0005-0000-0000-0000E2CB0000}"/>
    <cellStyle name="Total 2 5 2 3 3 9" xfId="52198" xr:uid="{00000000-0005-0000-0000-0000E3CB0000}"/>
    <cellStyle name="Total 2 5 2 3 4" xfId="52199" xr:uid="{00000000-0005-0000-0000-0000E4CB0000}"/>
    <cellStyle name="Total 2 5 2 3 4 2" xfId="52200" xr:uid="{00000000-0005-0000-0000-0000E5CB0000}"/>
    <cellStyle name="Total 2 5 2 3 4 2 2" xfId="52201" xr:uid="{00000000-0005-0000-0000-0000E6CB0000}"/>
    <cellStyle name="Total 2 5 2 3 4 2 3" xfId="52202" xr:uid="{00000000-0005-0000-0000-0000E7CB0000}"/>
    <cellStyle name="Total 2 5 2 3 4 2 4" xfId="52203" xr:uid="{00000000-0005-0000-0000-0000E8CB0000}"/>
    <cellStyle name="Total 2 5 2 3 4 2 5" xfId="52204" xr:uid="{00000000-0005-0000-0000-0000E9CB0000}"/>
    <cellStyle name="Total 2 5 2 3 4 2 6" xfId="52205" xr:uid="{00000000-0005-0000-0000-0000EACB0000}"/>
    <cellStyle name="Total 2 5 2 3 4 2 7" xfId="52206" xr:uid="{00000000-0005-0000-0000-0000EBCB0000}"/>
    <cellStyle name="Total 2 5 2 3 4 3" xfId="52207" xr:uid="{00000000-0005-0000-0000-0000ECCB0000}"/>
    <cellStyle name="Total 2 5 2 3 4 4" xfId="52208" xr:uid="{00000000-0005-0000-0000-0000EDCB0000}"/>
    <cellStyle name="Total 2 5 2 3 4 5" xfId="52209" xr:uid="{00000000-0005-0000-0000-0000EECB0000}"/>
    <cellStyle name="Total 2 5 2 3 5" xfId="52210" xr:uid="{00000000-0005-0000-0000-0000EFCB0000}"/>
    <cellStyle name="Total 2 5 2 3 5 2" xfId="52211" xr:uid="{00000000-0005-0000-0000-0000F0CB0000}"/>
    <cellStyle name="Total 2 5 2 3 5 2 2" xfId="52212" xr:uid="{00000000-0005-0000-0000-0000F1CB0000}"/>
    <cellStyle name="Total 2 5 2 3 5 2 3" xfId="52213" xr:uid="{00000000-0005-0000-0000-0000F2CB0000}"/>
    <cellStyle name="Total 2 5 2 3 5 2 4" xfId="52214" xr:uid="{00000000-0005-0000-0000-0000F3CB0000}"/>
    <cellStyle name="Total 2 5 2 3 5 2 5" xfId="52215" xr:uid="{00000000-0005-0000-0000-0000F4CB0000}"/>
    <cellStyle name="Total 2 5 2 3 5 2 6" xfId="52216" xr:uid="{00000000-0005-0000-0000-0000F5CB0000}"/>
    <cellStyle name="Total 2 5 2 3 5 2 7" xfId="52217" xr:uid="{00000000-0005-0000-0000-0000F6CB0000}"/>
    <cellStyle name="Total 2 5 2 3 5 3" xfId="52218" xr:uid="{00000000-0005-0000-0000-0000F7CB0000}"/>
    <cellStyle name="Total 2 5 2 3 5 4" xfId="52219" xr:uid="{00000000-0005-0000-0000-0000F8CB0000}"/>
    <cellStyle name="Total 2 5 2 3 5 5" xfId="52220" xr:uid="{00000000-0005-0000-0000-0000F9CB0000}"/>
    <cellStyle name="Total 2 5 2 3 6" xfId="52221" xr:uid="{00000000-0005-0000-0000-0000FACB0000}"/>
    <cellStyle name="Total 2 5 2 3 6 2" xfId="52222" xr:uid="{00000000-0005-0000-0000-0000FBCB0000}"/>
    <cellStyle name="Total 2 5 2 3 6 2 2" xfId="52223" xr:uid="{00000000-0005-0000-0000-0000FCCB0000}"/>
    <cellStyle name="Total 2 5 2 3 6 2 3" xfId="52224" xr:uid="{00000000-0005-0000-0000-0000FDCB0000}"/>
    <cellStyle name="Total 2 5 2 3 6 2 4" xfId="52225" xr:uid="{00000000-0005-0000-0000-0000FECB0000}"/>
    <cellStyle name="Total 2 5 2 3 6 2 5" xfId="52226" xr:uid="{00000000-0005-0000-0000-0000FFCB0000}"/>
    <cellStyle name="Total 2 5 2 3 6 2 6" xfId="52227" xr:uid="{00000000-0005-0000-0000-000000CC0000}"/>
    <cellStyle name="Total 2 5 2 3 6 2 7" xfId="52228" xr:uid="{00000000-0005-0000-0000-000001CC0000}"/>
    <cellStyle name="Total 2 5 2 3 6 3" xfId="52229" xr:uid="{00000000-0005-0000-0000-000002CC0000}"/>
    <cellStyle name="Total 2 5 2 3 6 4" xfId="52230" xr:uid="{00000000-0005-0000-0000-000003CC0000}"/>
    <cellStyle name="Total 2 5 2 3 6 5" xfId="52231" xr:uid="{00000000-0005-0000-0000-000004CC0000}"/>
    <cellStyle name="Total 2 5 2 3 7" xfId="52232" xr:uid="{00000000-0005-0000-0000-000005CC0000}"/>
    <cellStyle name="Total 2 5 2 3 7 2" xfId="52233" xr:uid="{00000000-0005-0000-0000-000006CC0000}"/>
    <cellStyle name="Total 2 5 2 3 7 2 2" xfId="52234" xr:uid="{00000000-0005-0000-0000-000007CC0000}"/>
    <cellStyle name="Total 2 5 2 3 7 2 3" xfId="52235" xr:uid="{00000000-0005-0000-0000-000008CC0000}"/>
    <cellStyle name="Total 2 5 2 3 7 2 4" xfId="52236" xr:uid="{00000000-0005-0000-0000-000009CC0000}"/>
    <cellStyle name="Total 2 5 2 3 7 2 5" xfId="52237" xr:uid="{00000000-0005-0000-0000-00000ACC0000}"/>
    <cellStyle name="Total 2 5 2 3 7 2 6" xfId="52238" xr:uid="{00000000-0005-0000-0000-00000BCC0000}"/>
    <cellStyle name="Total 2 5 2 3 7 2 7" xfId="52239" xr:uid="{00000000-0005-0000-0000-00000CCC0000}"/>
    <cellStyle name="Total 2 5 2 3 7 3" xfId="52240" xr:uid="{00000000-0005-0000-0000-00000DCC0000}"/>
    <cellStyle name="Total 2 5 2 3 7 4" xfId="52241" xr:uid="{00000000-0005-0000-0000-00000ECC0000}"/>
    <cellStyle name="Total 2 5 2 3 7 5" xfId="52242" xr:uid="{00000000-0005-0000-0000-00000FCC0000}"/>
    <cellStyle name="Total 2 5 2 3 8" xfId="52243" xr:uid="{00000000-0005-0000-0000-000010CC0000}"/>
    <cellStyle name="Total 2 5 2 3 8 2" xfId="52244" xr:uid="{00000000-0005-0000-0000-000011CC0000}"/>
    <cellStyle name="Total 2 5 2 3 8 3" xfId="52245" xr:uid="{00000000-0005-0000-0000-000012CC0000}"/>
    <cellStyle name="Total 2 5 2 3 8 4" xfId="52246" xr:uid="{00000000-0005-0000-0000-000013CC0000}"/>
    <cellStyle name="Total 2 5 2 3 8 5" xfId="52247" xr:uid="{00000000-0005-0000-0000-000014CC0000}"/>
    <cellStyle name="Total 2 5 2 3 8 6" xfId="52248" xr:uid="{00000000-0005-0000-0000-000015CC0000}"/>
    <cellStyle name="Total 2 5 2 3 8 7" xfId="52249" xr:uid="{00000000-0005-0000-0000-000016CC0000}"/>
    <cellStyle name="Total 2 5 2 3 8 8" xfId="52250" xr:uid="{00000000-0005-0000-0000-000017CC0000}"/>
    <cellStyle name="Total 2 5 2 3 9" xfId="52251" xr:uid="{00000000-0005-0000-0000-000018CC0000}"/>
    <cellStyle name="Total 2 5 2 3 9 2" xfId="52252" xr:uid="{00000000-0005-0000-0000-000019CC0000}"/>
    <cellStyle name="Total 2 5 2 3 9 3" xfId="52253" xr:uid="{00000000-0005-0000-0000-00001ACC0000}"/>
    <cellStyle name="Total 2 5 2 3 9 4" xfId="52254" xr:uid="{00000000-0005-0000-0000-00001BCC0000}"/>
    <cellStyle name="Total 2 5 2 3 9 5" xfId="52255" xr:uid="{00000000-0005-0000-0000-00001CCC0000}"/>
    <cellStyle name="Total 2 5 2 3 9 6" xfId="52256" xr:uid="{00000000-0005-0000-0000-00001DCC0000}"/>
    <cellStyle name="Total 2 5 2 3 9 7" xfId="52257" xr:uid="{00000000-0005-0000-0000-00001ECC0000}"/>
    <cellStyle name="Total 2 5 2 4" xfId="52258" xr:uid="{00000000-0005-0000-0000-00001FCC0000}"/>
    <cellStyle name="Total 2 5 2 4 10" xfId="52259" xr:uid="{00000000-0005-0000-0000-000020CC0000}"/>
    <cellStyle name="Total 2 5 2 4 10 2" xfId="52260" xr:uid="{00000000-0005-0000-0000-000021CC0000}"/>
    <cellStyle name="Total 2 5 2 4 10 3" xfId="52261" xr:uid="{00000000-0005-0000-0000-000022CC0000}"/>
    <cellStyle name="Total 2 5 2 4 10 4" xfId="52262" xr:uid="{00000000-0005-0000-0000-000023CC0000}"/>
    <cellStyle name="Total 2 5 2 4 10 5" xfId="52263" xr:uid="{00000000-0005-0000-0000-000024CC0000}"/>
    <cellStyle name="Total 2 5 2 4 11" xfId="52264" xr:uid="{00000000-0005-0000-0000-000025CC0000}"/>
    <cellStyle name="Total 2 5 2 4 11 2" xfId="52265" xr:uid="{00000000-0005-0000-0000-000026CC0000}"/>
    <cellStyle name="Total 2 5 2 4 11 3" xfId="52266" xr:uid="{00000000-0005-0000-0000-000027CC0000}"/>
    <cellStyle name="Total 2 5 2 4 11 4" xfId="52267" xr:uid="{00000000-0005-0000-0000-000028CC0000}"/>
    <cellStyle name="Total 2 5 2 4 11 5" xfId="52268" xr:uid="{00000000-0005-0000-0000-000029CC0000}"/>
    <cellStyle name="Total 2 5 2 4 12" xfId="52269" xr:uid="{00000000-0005-0000-0000-00002ACC0000}"/>
    <cellStyle name="Total 2 5 2 4 12 2" xfId="52270" xr:uid="{00000000-0005-0000-0000-00002BCC0000}"/>
    <cellStyle name="Total 2 5 2 4 12 3" xfId="52271" xr:uid="{00000000-0005-0000-0000-00002CCC0000}"/>
    <cellStyle name="Total 2 5 2 4 12 4" xfId="52272" xr:uid="{00000000-0005-0000-0000-00002DCC0000}"/>
    <cellStyle name="Total 2 5 2 4 12 5" xfId="52273" xr:uid="{00000000-0005-0000-0000-00002ECC0000}"/>
    <cellStyle name="Total 2 5 2 4 13" xfId="52274" xr:uid="{00000000-0005-0000-0000-00002FCC0000}"/>
    <cellStyle name="Total 2 5 2 4 13 2" xfId="52275" xr:uid="{00000000-0005-0000-0000-000030CC0000}"/>
    <cellStyle name="Total 2 5 2 4 13 3" xfId="52276" xr:uid="{00000000-0005-0000-0000-000031CC0000}"/>
    <cellStyle name="Total 2 5 2 4 13 4" xfId="52277" xr:uid="{00000000-0005-0000-0000-000032CC0000}"/>
    <cellStyle name="Total 2 5 2 4 13 5" xfId="52278" xr:uid="{00000000-0005-0000-0000-000033CC0000}"/>
    <cellStyle name="Total 2 5 2 4 14" xfId="52279" xr:uid="{00000000-0005-0000-0000-000034CC0000}"/>
    <cellStyle name="Total 2 5 2 4 14 2" xfId="52280" xr:uid="{00000000-0005-0000-0000-000035CC0000}"/>
    <cellStyle name="Total 2 5 2 4 14 3" xfId="52281" xr:uid="{00000000-0005-0000-0000-000036CC0000}"/>
    <cellStyle name="Total 2 5 2 4 14 4" xfId="52282" xr:uid="{00000000-0005-0000-0000-000037CC0000}"/>
    <cellStyle name="Total 2 5 2 4 14 5" xfId="52283" xr:uid="{00000000-0005-0000-0000-000038CC0000}"/>
    <cellStyle name="Total 2 5 2 4 15" xfId="52284" xr:uid="{00000000-0005-0000-0000-000039CC0000}"/>
    <cellStyle name="Total 2 5 2 4 15 2" xfId="52285" xr:uid="{00000000-0005-0000-0000-00003ACC0000}"/>
    <cellStyle name="Total 2 5 2 4 15 3" xfId="52286" xr:uid="{00000000-0005-0000-0000-00003BCC0000}"/>
    <cellStyle name="Total 2 5 2 4 15 4" xfId="52287" xr:uid="{00000000-0005-0000-0000-00003CCC0000}"/>
    <cellStyle name="Total 2 5 2 4 15 5" xfId="52288" xr:uid="{00000000-0005-0000-0000-00003DCC0000}"/>
    <cellStyle name="Total 2 5 2 4 16" xfId="52289" xr:uid="{00000000-0005-0000-0000-00003ECC0000}"/>
    <cellStyle name="Total 2 5 2 4 16 2" xfId="52290" xr:uid="{00000000-0005-0000-0000-00003FCC0000}"/>
    <cellStyle name="Total 2 5 2 4 16 3" xfId="52291" xr:uid="{00000000-0005-0000-0000-000040CC0000}"/>
    <cellStyle name="Total 2 5 2 4 16 4" xfId="52292" xr:uid="{00000000-0005-0000-0000-000041CC0000}"/>
    <cellStyle name="Total 2 5 2 4 16 5" xfId="52293" xr:uid="{00000000-0005-0000-0000-000042CC0000}"/>
    <cellStyle name="Total 2 5 2 4 17" xfId="52294" xr:uid="{00000000-0005-0000-0000-000043CC0000}"/>
    <cellStyle name="Total 2 5 2 4 17 2" xfId="52295" xr:uid="{00000000-0005-0000-0000-000044CC0000}"/>
    <cellStyle name="Total 2 5 2 4 17 3" xfId="52296" xr:uid="{00000000-0005-0000-0000-000045CC0000}"/>
    <cellStyle name="Total 2 5 2 4 17 4" xfId="52297" xr:uid="{00000000-0005-0000-0000-000046CC0000}"/>
    <cellStyle name="Total 2 5 2 4 17 5" xfId="52298" xr:uid="{00000000-0005-0000-0000-000047CC0000}"/>
    <cellStyle name="Total 2 5 2 4 18" xfId="52299" xr:uid="{00000000-0005-0000-0000-000048CC0000}"/>
    <cellStyle name="Total 2 5 2 4 18 2" xfId="52300" xr:uid="{00000000-0005-0000-0000-000049CC0000}"/>
    <cellStyle name="Total 2 5 2 4 18 3" xfId="52301" xr:uid="{00000000-0005-0000-0000-00004ACC0000}"/>
    <cellStyle name="Total 2 5 2 4 18 4" xfId="52302" xr:uid="{00000000-0005-0000-0000-00004BCC0000}"/>
    <cellStyle name="Total 2 5 2 4 18 5" xfId="52303" xr:uid="{00000000-0005-0000-0000-00004CCC0000}"/>
    <cellStyle name="Total 2 5 2 4 19" xfId="52304" xr:uid="{00000000-0005-0000-0000-00004DCC0000}"/>
    <cellStyle name="Total 2 5 2 4 2" xfId="52305" xr:uid="{00000000-0005-0000-0000-00004ECC0000}"/>
    <cellStyle name="Total 2 5 2 4 2 2" xfId="52306" xr:uid="{00000000-0005-0000-0000-00004FCC0000}"/>
    <cellStyle name="Total 2 5 2 4 2 2 2" xfId="52307" xr:uid="{00000000-0005-0000-0000-000050CC0000}"/>
    <cellStyle name="Total 2 5 2 4 2 2 3" xfId="52308" xr:uid="{00000000-0005-0000-0000-000051CC0000}"/>
    <cellStyle name="Total 2 5 2 4 2 2 4" xfId="52309" xr:uid="{00000000-0005-0000-0000-000052CC0000}"/>
    <cellStyle name="Total 2 5 2 4 2 2 5" xfId="52310" xr:uid="{00000000-0005-0000-0000-000053CC0000}"/>
    <cellStyle name="Total 2 5 2 4 2 2 6" xfId="52311" xr:uid="{00000000-0005-0000-0000-000054CC0000}"/>
    <cellStyle name="Total 2 5 2 4 2 2 7" xfId="52312" xr:uid="{00000000-0005-0000-0000-000055CC0000}"/>
    <cellStyle name="Total 2 5 2 4 2 3" xfId="52313" xr:uid="{00000000-0005-0000-0000-000056CC0000}"/>
    <cellStyle name="Total 2 5 2 4 2 4" xfId="52314" xr:uid="{00000000-0005-0000-0000-000057CC0000}"/>
    <cellStyle name="Total 2 5 2 4 2 5" xfId="52315" xr:uid="{00000000-0005-0000-0000-000058CC0000}"/>
    <cellStyle name="Total 2 5 2 4 3" xfId="52316" xr:uid="{00000000-0005-0000-0000-000059CC0000}"/>
    <cellStyle name="Total 2 5 2 4 3 2" xfId="52317" xr:uid="{00000000-0005-0000-0000-00005ACC0000}"/>
    <cellStyle name="Total 2 5 2 4 3 2 2" xfId="52318" xr:uid="{00000000-0005-0000-0000-00005BCC0000}"/>
    <cellStyle name="Total 2 5 2 4 3 2 3" xfId="52319" xr:uid="{00000000-0005-0000-0000-00005CCC0000}"/>
    <cellStyle name="Total 2 5 2 4 3 2 4" xfId="52320" xr:uid="{00000000-0005-0000-0000-00005DCC0000}"/>
    <cellStyle name="Total 2 5 2 4 3 2 5" xfId="52321" xr:uid="{00000000-0005-0000-0000-00005ECC0000}"/>
    <cellStyle name="Total 2 5 2 4 3 2 6" xfId="52322" xr:uid="{00000000-0005-0000-0000-00005FCC0000}"/>
    <cellStyle name="Total 2 5 2 4 3 2 7" xfId="52323" xr:uid="{00000000-0005-0000-0000-000060CC0000}"/>
    <cellStyle name="Total 2 5 2 4 3 3" xfId="52324" xr:uid="{00000000-0005-0000-0000-000061CC0000}"/>
    <cellStyle name="Total 2 5 2 4 3 4" xfId="52325" xr:uid="{00000000-0005-0000-0000-000062CC0000}"/>
    <cellStyle name="Total 2 5 2 4 3 5" xfId="52326" xr:uid="{00000000-0005-0000-0000-000063CC0000}"/>
    <cellStyle name="Total 2 5 2 4 4" xfId="52327" xr:uid="{00000000-0005-0000-0000-000064CC0000}"/>
    <cellStyle name="Total 2 5 2 4 4 2" xfId="52328" xr:uid="{00000000-0005-0000-0000-000065CC0000}"/>
    <cellStyle name="Total 2 5 2 4 4 2 2" xfId="52329" xr:uid="{00000000-0005-0000-0000-000066CC0000}"/>
    <cellStyle name="Total 2 5 2 4 4 2 3" xfId="52330" xr:uid="{00000000-0005-0000-0000-000067CC0000}"/>
    <cellStyle name="Total 2 5 2 4 4 2 4" xfId="52331" xr:uid="{00000000-0005-0000-0000-000068CC0000}"/>
    <cellStyle name="Total 2 5 2 4 4 2 5" xfId="52332" xr:uid="{00000000-0005-0000-0000-000069CC0000}"/>
    <cellStyle name="Total 2 5 2 4 4 2 6" xfId="52333" xr:uid="{00000000-0005-0000-0000-00006ACC0000}"/>
    <cellStyle name="Total 2 5 2 4 4 2 7" xfId="52334" xr:uid="{00000000-0005-0000-0000-00006BCC0000}"/>
    <cellStyle name="Total 2 5 2 4 4 3" xfId="52335" xr:uid="{00000000-0005-0000-0000-00006CCC0000}"/>
    <cellStyle name="Total 2 5 2 4 4 4" xfId="52336" xr:uid="{00000000-0005-0000-0000-00006DCC0000}"/>
    <cellStyle name="Total 2 5 2 4 4 5" xfId="52337" xr:uid="{00000000-0005-0000-0000-00006ECC0000}"/>
    <cellStyle name="Total 2 5 2 4 5" xfId="52338" xr:uid="{00000000-0005-0000-0000-00006FCC0000}"/>
    <cellStyle name="Total 2 5 2 4 5 2" xfId="52339" xr:uid="{00000000-0005-0000-0000-000070CC0000}"/>
    <cellStyle name="Total 2 5 2 4 5 3" xfId="52340" xr:uid="{00000000-0005-0000-0000-000071CC0000}"/>
    <cellStyle name="Total 2 5 2 4 5 4" xfId="52341" xr:uid="{00000000-0005-0000-0000-000072CC0000}"/>
    <cellStyle name="Total 2 5 2 4 5 5" xfId="52342" xr:uid="{00000000-0005-0000-0000-000073CC0000}"/>
    <cellStyle name="Total 2 5 2 4 5 6" xfId="52343" xr:uid="{00000000-0005-0000-0000-000074CC0000}"/>
    <cellStyle name="Total 2 5 2 4 5 7" xfId="52344" xr:uid="{00000000-0005-0000-0000-000075CC0000}"/>
    <cellStyle name="Total 2 5 2 4 5 8" xfId="52345" xr:uid="{00000000-0005-0000-0000-000076CC0000}"/>
    <cellStyle name="Total 2 5 2 4 6" xfId="52346" xr:uid="{00000000-0005-0000-0000-000077CC0000}"/>
    <cellStyle name="Total 2 5 2 4 6 2" xfId="52347" xr:uid="{00000000-0005-0000-0000-000078CC0000}"/>
    <cellStyle name="Total 2 5 2 4 6 3" xfId="52348" xr:uid="{00000000-0005-0000-0000-000079CC0000}"/>
    <cellStyle name="Total 2 5 2 4 6 4" xfId="52349" xr:uid="{00000000-0005-0000-0000-00007ACC0000}"/>
    <cellStyle name="Total 2 5 2 4 6 5" xfId="52350" xr:uid="{00000000-0005-0000-0000-00007BCC0000}"/>
    <cellStyle name="Total 2 5 2 4 6 6" xfId="52351" xr:uid="{00000000-0005-0000-0000-00007CCC0000}"/>
    <cellStyle name="Total 2 5 2 4 6 7" xfId="52352" xr:uid="{00000000-0005-0000-0000-00007DCC0000}"/>
    <cellStyle name="Total 2 5 2 4 7" xfId="52353" xr:uid="{00000000-0005-0000-0000-00007ECC0000}"/>
    <cellStyle name="Total 2 5 2 4 7 2" xfId="52354" xr:uid="{00000000-0005-0000-0000-00007FCC0000}"/>
    <cellStyle name="Total 2 5 2 4 7 3" xfId="52355" xr:uid="{00000000-0005-0000-0000-000080CC0000}"/>
    <cellStyle name="Total 2 5 2 4 7 4" xfId="52356" xr:uid="{00000000-0005-0000-0000-000081CC0000}"/>
    <cellStyle name="Total 2 5 2 4 7 5" xfId="52357" xr:uid="{00000000-0005-0000-0000-000082CC0000}"/>
    <cellStyle name="Total 2 5 2 4 8" xfId="52358" xr:uid="{00000000-0005-0000-0000-000083CC0000}"/>
    <cellStyle name="Total 2 5 2 4 8 2" xfId="52359" xr:uid="{00000000-0005-0000-0000-000084CC0000}"/>
    <cellStyle name="Total 2 5 2 4 8 3" xfId="52360" xr:uid="{00000000-0005-0000-0000-000085CC0000}"/>
    <cellStyle name="Total 2 5 2 4 8 4" xfId="52361" xr:uid="{00000000-0005-0000-0000-000086CC0000}"/>
    <cellStyle name="Total 2 5 2 4 8 5" xfId="52362" xr:uid="{00000000-0005-0000-0000-000087CC0000}"/>
    <cellStyle name="Total 2 5 2 4 9" xfId="52363" xr:uid="{00000000-0005-0000-0000-000088CC0000}"/>
    <cellStyle name="Total 2 5 2 4 9 2" xfId="52364" xr:uid="{00000000-0005-0000-0000-000089CC0000}"/>
    <cellStyle name="Total 2 5 2 4 9 3" xfId="52365" xr:uid="{00000000-0005-0000-0000-00008ACC0000}"/>
    <cellStyle name="Total 2 5 2 4 9 4" xfId="52366" xr:uid="{00000000-0005-0000-0000-00008BCC0000}"/>
    <cellStyle name="Total 2 5 2 4 9 5" xfId="52367" xr:uid="{00000000-0005-0000-0000-00008CCC0000}"/>
    <cellStyle name="Total 2 5 2 5" xfId="52368" xr:uid="{00000000-0005-0000-0000-00008DCC0000}"/>
    <cellStyle name="Total 2 5 2 5 10" xfId="52369" xr:uid="{00000000-0005-0000-0000-00008ECC0000}"/>
    <cellStyle name="Total 2 5 2 5 2" xfId="52370" xr:uid="{00000000-0005-0000-0000-00008FCC0000}"/>
    <cellStyle name="Total 2 5 2 5 2 2" xfId="52371" xr:uid="{00000000-0005-0000-0000-000090CC0000}"/>
    <cellStyle name="Total 2 5 2 5 2 2 2" xfId="52372" xr:uid="{00000000-0005-0000-0000-000091CC0000}"/>
    <cellStyle name="Total 2 5 2 5 2 2 3" xfId="52373" xr:uid="{00000000-0005-0000-0000-000092CC0000}"/>
    <cellStyle name="Total 2 5 2 5 2 2 4" xfId="52374" xr:uid="{00000000-0005-0000-0000-000093CC0000}"/>
    <cellStyle name="Total 2 5 2 5 2 2 5" xfId="52375" xr:uid="{00000000-0005-0000-0000-000094CC0000}"/>
    <cellStyle name="Total 2 5 2 5 2 2 6" xfId="52376" xr:uid="{00000000-0005-0000-0000-000095CC0000}"/>
    <cellStyle name="Total 2 5 2 5 2 2 7" xfId="52377" xr:uid="{00000000-0005-0000-0000-000096CC0000}"/>
    <cellStyle name="Total 2 5 2 5 2 3" xfId="52378" xr:uid="{00000000-0005-0000-0000-000097CC0000}"/>
    <cellStyle name="Total 2 5 2 5 2 4" xfId="52379" xr:uid="{00000000-0005-0000-0000-000098CC0000}"/>
    <cellStyle name="Total 2 5 2 5 3" xfId="52380" xr:uid="{00000000-0005-0000-0000-000099CC0000}"/>
    <cellStyle name="Total 2 5 2 5 3 2" xfId="52381" xr:uid="{00000000-0005-0000-0000-00009ACC0000}"/>
    <cellStyle name="Total 2 5 2 5 3 2 2" xfId="52382" xr:uid="{00000000-0005-0000-0000-00009BCC0000}"/>
    <cellStyle name="Total 2 5 2 5 3 2 3" xfId="52383" xr:uid="{00000000-0005-0000-0000-00009CCC0000}"/>
    <cellStyle name="Total 2 5 2 5 3 2 4" xfId="52384" xr:uid="{00000000-0005-0000-0000-00009DCC0000}"/>
    <cellStyle name="Total 2 5 2 5 3 2 5" xfId="52385" xr:uid="{00000000-0005-0000-0000-00009ECC0000}"/>
    <cellStyle name="Total 2 5 2 5 3 2 6" xfId="52386" xr:uid="{00000000-0005-0000-0000-00009FCC0000}"/>
    <cellStyle name="Total 2 5 2 5 3 2 7" xfId="52387" xr:uid="{00000000-0005-0000-0000-0000A0CC0000}"/>
    <cellStyle name="Total 2 5 2 5 3 3" xfId="52388" xr:uid="{00000000-0005-0000-0000-0000A1CC0000}"/>
    <cellStyle name="Total 2 5 2 5 3 4" xfId="52389" xr:uid="{00000000-0005-0000-0000-0000A2CC0000}"/>
    <cellStyle name="Total 2 5 2 5 4" xfId="52390" xr:uid="{00000000-0005-0000-0000-0000A3CC0000}"/>
    <cellStyle name="Total 2 5 2 5 4 2" xfId="52391" xr:uid="{00000000-0005-0000-0000-0000A4CC0000}"/>
    <cellStyle name="Total 2 5 2 5 4 2 2" xfId="52392" xr:uid="{00000000-0005-0000-0000-0000A5CC0000}"/>
    <cellStyle name="Total 2 5 2 5 4 2 3" xfId="52393" xr:uid="{00000000-0005-0000-0000-0000A6CC0000}"/>
    <cellStyle name="Total 2 5 2 5 4 2 4" xfId="52394" xr:uid="{00000000-0005-0000-0000-0000A7CC0000}"/>
    <cellStyle name="Total 2 5 2 5 4 2 5" xfId="52395" xr:uid="{00000000-0005-0000-0000-0000A8CC0000}"/>
    <cellStyle name="Total 2 5 2 5 4 2 6" xfId="52396" xr:uid="{00000000-0005-0000-0000-0000A9CC0000}"/>
    <cellStyle name="Total 2 5 2 5 4 2 7" xfId="52397" xr:uid="{00000000-0005-0000-0000-0000AACC0000}"/>
    <cellStyle name="Total 2 5 2 5 4 3" xfId="52398" xr:uid="{00000000-0005-0000-0000-0000ABCC0000}"/>
    <cellStyle name="Total 2 5 2 5 4 4" xfId="52399" xr:uid="{00000000-0005-0000-0000-0000ACCC0000}"/>
    <cellStyle name="Total 2 5 2 5 5" xfId="52400" xr:uid="{00000000-0005-0000-0000-0000ADCC0000}"/>
    <cellStyle name="Total 2 5 2 5 5 2" xfId="52401" xr:uid="{00000000-0005-0000-0000-0000AECC0000}"/>
    <cellStyle name="Total 2 5 2 5 5 3" xfId="52402" xr:uid="{00000000-0005-0000-0000-0000AFCC0000}"/>
    <cellStyle name="Total 2 5 2 5 5 4" xfId="52403" xr:uid="{00000000-0005-0000-0000-0000B0CC0000}"/>
    <cellStyle name="Total 2 5 2 5 5 5" xfId="52404" xr:uid="{00000000-0005-0000-0000-0000B1CC0000}"/>
    <cellStyle name="Total 2 5 2 5 5 6" xfId="52405" xr:uid="{00000000-0005-0000-0000-0000B2CC0000}"/>
    <cellStyle name="Total 2 5 2 5 5 7" xfId="52406" xr:uid="{00000000-0005-0000-0000-0000B3CC0000}"/>
    <cellStyle name="Total 2 5 2 5 5 8" xfId="52407" xr:uid="{00000000-0005-0000-0000-0000B4CC0000}"/>
    <cellStyle name="Total 2 5 2 5 6" xfId="52408" xr:uid="{00000000-0005-0000-0000-0000B5CC0000}"/>
    <cellStyle name="Total 2 5 2 5 6 2" xfId="52409" xr:uid="{00000000-0005-0000-0000-0000B6CC0000}"/>
    <cellStyle name="Total 2 5 2 5 6 3" xfId="52410" xr:uid="{00000000-0005-0000-0000-0000B7CC0000}"/>
    <cellStyle name="Total 2 5 2 5 6 4" xfId="52411" xr:uid="{00000000-0005-0000-0000-0000B8CC0000}"/>
    <cellStyle name="Total 2 5 2 5 6 5" xfId="52412" xr:uid="{00000000-0005-0000-0000-0000B9CC0000}"/>
    <cellStyle name="Total 2 5 2 5 6 6" xfId="52413" xr:uid="{00000000-0005-0000-0000-0000BACC0000}"/>
    <cellStyle name="Total 2 5 2 5 6 7" xfId="52414" xr:uid="{00000000-0005-0000-0000-0000BBCC0000}"/>
    <cellStyle name="Total 2 5 2 5 7" xfId="52415" xr:uid="{00000000-0005-0000-0000-0000BCCC0000}"/>
    <cellStyle name="Total 2 5 2 5 8" xfId="52416" xr:uid="{00000000-0005-0000-0000-0000BDCC0000}"/>
    <cellStyle name="Total 2 5 2 5 9" xfId="52417" xr:uid="{00000000-0005-0000-0000-0000BECC0000}"/>
    <cellStyle name="Total 2 5 2 6" xfId="52418" xr:uid="{00000000-0005-0000-0000-0000BFCC0000}"/>
    <cellStyle name="Total 2 5 2 6 2" xfId="52419" xr:uid="{00000000-0005-0000-0000-0000C0CC0000}"/>
    <cellStyle name="Total 2 5 2 6 2 2" xfId="52420" xr:uid="{00000000-0005-0000-0000-0000C1CC0000}"/>
    <cellStyle name="Total 2 5 2 6 2 3" xfId="52421" xr:uid="{00000000-0005-0000-0000-0000C2CC0000}"/>
    <cellStyle name="Total 2 5 2 6 2 4" xfId="52422" xr:uid="{00000000-0005-0000-0000-0000C3CC0000}"/>
    <cellStyle name="Total 2 5 2 6 2 5" xfId="52423" xr:uid="{00000000-0005-0000-0000-0000C4CC0000}"/>
    <cellStyle name="Total 2 5 2 6 2 6" xfId="52424" xr:uid="{00000000-0005-0000-0000-0000C5CC0000}"/>
    <cellStyle name="Total 2 5 2 6 2 7" xfId="52425" xr:uid="{00000000-0005-0000-0000-0000C6CC0000}"/>
    <cellStyle name="Total 2 5 2 6 3" xfId="52426" xr:uid="{00000000-0005-0000-0000-0000C7CC0000}"/>
    <cellStyle name="Total 2 5 2 6 4" xfId="52427" xr:uid="{00000000-0005-0000-0000-0000C8CC0000}"/>
    <cellStyle name="Total 2 5 2 6 5" xfId="52428" xr:uid="{00000000-0005-0000-0000-0000C9CC0000}"/>
    <cellStyle name="Total 2 5 2 7" xfId="52429" xr:uid="{00000000-0005-0000-0000-0000CACC0000}"/>
    <cellStyle name="Total 2 5 2 7 2" xfId="52430" xr:uid="{00000000-0005-0000-0000-0000CBCC0000}"/>
    <cellStyle name="Total 2 5 2 7 2 2" xfId="52431" xr:uid="{00000000-0005-0000-0000-0000CCCC0000}"/>
    <cellStyle name="Total 2 5 2 7 2 3" xfId="52432" xr:uid="{00000000-0005-0000-0000-0000CDCC0000}"/>
    <cellStyle name="Total 2 5 2 7 2 4" xfId="52433" xr:uid="{00000000-0005-0000-0000-0000CECC0000}"/>
    <cellStyle name="Total 2 5 2 7 2 5" xfId="52434" xr:uid="{00000000-0005-0000-0000-0000CFCC0000}"/>
    <cellStyle name="Total 2 5 2 7 2 6" xfId="52435" xr:uid="{00000000-0005-0000-0000-0000D0CC0000}"/>
    <cellStyle name="Total 2 5 2 7 2 7" xfId="52436" xr:uid="{00000000-0005-0000-0000-0000D1CC0000}"/>
    <cellStyle name="Total 2 5 2 7 3" xfId="52437" xr:uid="{00000000-0005-0000-0000-0000D2CC0000}"/>
    <cellStyle name="Total 2 5 2 7 4" xfId="52438" xr:uid="{00000000-0005-0000-0000-0000D3CC0000}"/>
    <cellStyle name="Total 2 5 2 7 5" xfId="52439" xr:uid="{00000000-0005-0000-0000-0000D4CC0000}"/>
    <cellStyle name="Total 2 5 2 8" xfId="52440" xr:uid="{00000000-0005-0000-0000-0000D5CC0000}"/>
    <cellStyle name="Total 2 5 2 8 2" xfId="52441" xr:uid="{00000000-0005-0000-0000-0000D6CC0000}"/>
    <cellStyle name="Total 2 5 2 8 2 2" xfId="52442" xr:uid="{00000000-0005-0000-0000-0000D7CC0000}"/>
    <cellStyle name="Total 2 5 2 8 2 3" xfId="52443" xr:uid="{00000000-0005-0000-0000-0000D8CC0000}"/>
    <cellStyle name="Total 2 5 2 8 2 4" xfId="52444" xr:uid="{00000000-0005-0000-0000-0000D9CC0000}"/>
    <cellStyle name="Total 2 5 2 8 2 5" xfId="52445" xr:uid="{00000000-0005-0000-0000-0000DACC0000}"/>
    <cellStyle name="Total 2 5 2 8 2 6" xfId="52446" xr:uid="{00000000-0005-0000-0000-0000DBCC0000}"/>
    <cellStyle name="Total 2 5 2 8 2 7" xfId="52447" xr:uid="{00000000-0005-0000-0000-0000DCCC0000}"/>
    <cellStyle name="Total 2 5 2 8 3" xfId="52448" xr:uid="{00000000-0005-0000-0000-0000DDCC0000}"/>
    <cellStyle name="Total 2 5 2 8 4" xfId="52449" xr:uid="{00000000-0005-0000-0000-0000DECC0000}"/>
    <cellStyle name="Total 2 5 2 8 5" xfId="52450" xr:uid="{00000000-0005-0000-0000-0000DFCC0000}"/>
    <cellStyle name="Total 2 5 2 9" xfId="52451" xr:uid="{00000000-0005-0000-0000-0000E0CC0000}"/>
    <cellStyle name="Total 2 5 2 9 2" xfId="52452" xr:uid="{00000000-0005-0000-0000-0000E1CC0000}"/>
    <cellStyle name="Total 2 5 2 9 2 2" xfId="52453" xr:uid="{00000000-0005-0000-0000-0000E2CC0000}"/>
    <cellStyle name="Total 2 5 2 9 2 3" xfId="52454" xr:uid="{00000000-0005-0000-0000-0000E3CC0000}"/>
    <cellStyle name="Total 2 5 2 9 2 4" xfId="52455" xr:uid="{00000000-0005-0000-0000-0000E4CC0000}"/>
    <cellStyle name="Total 2 5 2 9 2 5" xfId="52456" xr:uid="{00000000-0005-0000-0000-0000E5CC0000}"/>
    <cellStyle name="Total 2 5 2 9 2 6" xfId="52457" xr:uid="{00000000-0005-0000-0000-0000E6CC0000}"/>
    <cellStyle name="Total 2 5 2 9 2 7" xfId="52458" xr:uid="{00000000-0005-0000-0000-0000E7CC0000}"/>
    <cellStyle name="Total 2 5 2 9 3" xfId="52459" xr:uid="{00000000-0005-0000-0000-0000E8CC0000}"/>
    <cellStyle name="Total 2 5 2 9 4" xfId="52460" xr:uid="{00000000-0005-0000-0000-0000E9CC0000}"/>
    <cellStyle name="Total 2 5 2 9 5" xfId="52461" xr:uid="{00000000-0005-0000-0000-0000EACC0000}"/>
    <cellStyle name="Total 2 5 20" xfId="52462" xr:uid="{00000000-0005-0000-0000-0000EBCC0000}"/>
    <cellStyle name="Total 2 5 3" xfId="52463" xr:uid="{00000000-0005-0000-0000-0000ECCC0000}"/>
    <cellStyle name="Total 2 5 3 10" xfId="52464" xr:uid="{00000000-0005-0000-0000-0000EDCC0000}"/>
    <cellStyle name="Total 2 5 3 10 2" xfId="52465" xr:uid="{00000000-0005-0000-0000-0000EECC0000}"/>
    <cellStyle name="Total 2 5 3 10 3" xfId="52466" xr:uid="{00000000-0005-0000-0000-0000EFCC0000}"/>
    <cellStyle name="Total 2 5 3 10 4" xfId="52467" xr:uid="{00000000-0005-0000-0000-0000F0CC0000}"/>
    <cellStyle name="Total 2 5 3 10 5" xfId="52468" xr:uid="{00000000-0005-0000-0000-0000F1CC0000}"/>
    <cellStyle name="Total 2 5 3 10 6" xfId="52469" xr:uid="{00000000-0005-0000-0000-0000F2CC0000}"/>
    <cellStyle name="Total 2 5 3 10 7" xfId="52470" xr:uid="{00000000-0005-0000-0000-0000F3CC0000}"/>
    <cellStyle name="Total 2 5 3 10 8" xfId="52471" xr:uid="{00000000-0005-0000-0000-0000F4CC0000}"/>
    <cellStyle name="Total 2 5 3 11" xfId="52472" xr:uid="{00000000-0005-0000-0000-0000F5CC0000}"/>
    <cellStyle name="Total 2 5 3 11 2" xfId="52473" xr:uid="{00000000-0005-0000-0000-0000F6CC0000}"/>
    <cellStyle name="Total 2 5 3 11 3" xfId="52474" xr:uid="{00000000-0005-0000-0000-0000F7CC0000}"/>
    <cellStyle name="Total 2 5 3 11 4" xfId="52475" xr:uid="{00000000-0005-0000-0000-0000F8CC0000}"/>
    <cellStyle name="Total 2 5 3 11 5" xfId="52476" xr:uid="{00000000-0005-0000-0000-0000F9CC0000}"/>
    <cellStyle name="Total 2 5 3 11 6" xfId="52477" xr:uid="{00000000-0005-0000-0000-0000FACC0000}"/>
    <cellStyle name="Total 2 5 3 11 7" xfId="52478" xr:uid="{00000000-0005-0000-0000-0000FBCC0000}"/>
    <cellStyle name="Total 2 5 3 12" xfId="52479" xr:uid="{00000000-0005-0000-0000-0000FCCC0000}"/>
    <cellStyle name="Total 2 5 3 12 2" xfId="52480" xr:uid="{00000000-0005-0000-0000-0000FDCC0000}"/>
    <cellStyle name="Total 2 5 3 12 3" xfId="52481" xr:uid="{00000000-0005-0000-0000-0000FECC0000}"/>
    <cellStyle name="Total 2 5 3 12 4" xfId="52482" xr:uid="{00000000-0005-0000-0000-0000FFCC0000}"/>
    <cellStyle name="Total 2 5 3 12 5" xfId="52483" xr:uid="{00000000-0005-0000-0000-000000CD0000}"/>
    <cellStyle name="Total 2 5 3 13" xfId="52484" xr:uid="{00000000-0005-0000-0000-000001CD0000}"/>
    <cellStyle name="Total 2 5 3 13 2" xfId="52485" xr:uid="{00000000-0005-0000-0000-000002CD0000}"/>
    <cellStyle name="Total 2 5 3 13 3" xfId="52486" xr:uid="{00000000-0005-0000-0000-000003CD0000}"/>
    <cellStyle name="Total 2 5 3 13 4" xfId="52487" xr:uid="{00000000-0005-0000-0000-000004CD0000}"/>
    <cellStyle name="Total 2 5 3 13 5" xfId="52488" xr:uid="{00000000-0005-0000-0000-000005CD0000}"/>
    <cellStyle name="Total 2 5 3 14" xfId="52489" xr:uid="{00000000-0005-0000-0000-000006CD0000}"/>
    <cellStyle name="Total 2 5 3 14 2" xfId="52490" xr:uid="{00000000-0005-0000-0000-000007CD0000}"/>
    <cellStyle name="Total 2 5 3 14 3" xfId="52491" xr:uid="{00000000-0005-0000-0000-000008CD0000}"/>
    <cellStyle name="Total 2 5 3 14 4" xfId="52492" xr:uid="{00000000-0005-0000-0000-000009CD0000}"/>
    <cellStyle name="Total 2 5 3 14 5" xfId="52493" xr:uid="{00000000-0005-0000-0000-00000ACD0000}"/>
    <cellStyle name="Total 2 5 3 15" xfId="52494" xr:uid="{00000000-0005-0000-0000-00000BCD0000}"/>
    <cellStyle name="Total 2 5 3 15 2" xfId="52495" xr:uid="{00000000-0005-0000-0000-00000CCD0000}"/>
    <cellStyle name="Total 2 5 3 15 3" xfId="52496" xr:uid="{00000000-0005-0000-0000-00000DCD0000}"/>
    <cellStyle name="Total 2 5 3 15 4" xfId="52497" xr:uid="{00000000-0005-0000-0000-00000ECD0000}"/>
    <cellStyle name="Total 2 5 3 15 5" xfId="52498" xr:uid="{00000000-0005-0000-0000-00000FCD0000}"/>
    <cellStyle name="Total 2 5 3 16" xfId="52499" xr:uid="{00000000-0005-0000-0000-000010CD0000}"/>
    <cellStyle name="Total 2 5 3 16 2" xfId="52500" xr:uid="{00000000-0005-0000-0000-000011CD0000}"/>
    <cellStyle name="Total 2 5 3 16 3" xfId="52501" xr:uid="{00000000-0005-0000-0000-000012CD0000}"/>
    <cellStyle name="Total 2 5 3 16 4" xfId="52502" xr:uid="{00000000-0005-0000-0000-000013CD0000}"/>
    <cellStyle name="Total 2 5 3 16 5" xfId="52503" xr:uid="{00000000-0005-0000-0000-000014CD0000}"/>
    <cellStyle name="Total 2 5 3 17" xfId="52504" xr:uid="{00000000-0005-0000-0000-000015CD0000}"/>
    <cellStyle name="Total 2 5 3 17 2" xfId="52505" xr:uid="{00000000-0005-0000-0000-000016CD0000}"/>
    <cellStyle name="Total 2 5 3 17 3" xfId="52506" xr:uid="{00000000-0005-0000-0000-000017CD0000}"/>
    <cellStyle name="Total 2 5 3 17 4" xfId="52507" xr:uid="{00000000-0005-0000-0000-000018CD0000}"/>
    <cellStyle name="Total 2 5 3 17 5" xfId="52508" xr:uid="{00000000-0005-0000-0000-000019CD0000}"/>
    <cellStyle name="Total 2 5 3 18" xfId="52509" xr:uid="{00000000-0005-0000-0000-00001ACD0000}"/>
    <cellStyle name="Total 2 5 3 2" xfId="52510" xr:uid="{00000000-0005-0000-0000-00001BCD0000}"/>
    <cellStyle name="Total 2 5 3 2 10" xfId="52511" xr:uid="{00000000-0005-0000-0000-00001CCD0000}"/>
    <cellStyle name="Total 2 5 3 2 10 2" xfId="52512" xr:uid="{00000000-0005-0000-0000-00001DCD0000}"/>
    <cellStyle name="Total 2 5 3 2 10 3" xfId="52513" xr:uid="{00000000-0005-0000-0000-00001ECD0000}"/>
    <cellStyle name="Total 2 5 3 2 10 4" xfId="52514" xr:uid="{00000000-0005-0000-0000-00001FCD0000}"/>
    <cellStyle name="Total 2 5 3 2 10 5" xfId="52515" xr:uid="{00000000-0005-0000-0000-000020CD0000}"/>
    <cellStyle name="Total 2 5 3 2 11" xfId="52516" xr:uid="{00000000-0005-0000-0000-000021CD0000}"/>
    <cellStyle name="Total 2 5 3 2 11 2" xfId="52517" xr:uid="{00000000-0005-0000-0000-000022CD0000}"/>
    <cellStyle name="Total 2 5 3 2 11 3" xfId="52518" xr:uid="{00000000-0005-0000-0000-000023CD0000}"/>
    <cellStyle name="Total 2 5 3 2 11 4" xfId="52519" xr:uid="{00000000-0005-0000-0000-000024CD0000}"/>
    <cellStyle name="Total 2 5 3 2 11 5" xfId="52520" xr:uid="{00000000-0005-0000-0000-000025CD0000}"/>
    <cellStyle name="Total 2 5 3 2 12" xfId="52521" xr:uid="{00000000-0005-0000-0000-000026CD0000}"/>
    <cellStyle name="Total 2 5 3 2 12 2" xfId="52522" xr:uid="{00000000-0005-0000-0000-000027CD0000}"/>
    <cellStyle name="Total 2 5 3 2 12 3" xfId="52523" xr:uid="{00000000-0005-0000-0000-000028CD0000}"/>
    <cellStyle name="Total 2 5 3 2 12 4" xfId="52524" xr:uid="{00000000-0005-0000-0000-000029CD0000}"/>
    <cellStyle name="Total 2 5 3 2 12 5" xfId="52525" xr:uid="{00000000-0005-0000-0000-00002ACD0000}"/>
    <cellStyle name="Total 2 5 3 2 13" xfId="52526" xr:uid="{00000000-0005-0000-0000-00002BCD0000}"/>
    <cellStyle name="Total 2 5 3 2 13 2" xfId="52527" xr:uid="{00000000-0005-0000-0000-00002CCD0000}"/>
    <cellStyle name="Total 2 5 3 2 13 3" xfId="52528" xr:uid="{00000000-0005-0000-0000-00002DCD0000}"/>
    <cellStyle name="Total 2 5 3 2 13 4" xfId="52529" xr:uid="{00000000-0005-0000-0000-00002ECD0000}"/>
    <cellStyle name="Total 2 5 3 2 13 5" xfId="52530" xr:uid="{00000000-0005-0000-0000-00002FCD0000}"/>
    <cellStyle name="Total 2 5 3 2 14" xfId="52531" xr:uid="{00000000-0005-0000-0000-000030CD0000}"/>
    <cellStyle name="Total 2 5 3 2 14 2" xfId="52532" xr:uid="{00000000-0005-0000-0000-000031CD0000}"/>
    <cellStyle name="Total 2 5 3 2 14 3" xfId="52533" xr:uid="{00000000-0005-0000-0000-000032CD0000}"/>
    <cellStyle name="Total 2 5 3 2 14 4" xfId="52534" xr:uid="{00000000-0005-0000-0000-000033CD0000}"/>
    <cellStyle name="Total 2 5 3 2 14 5" xfId="52535" xr:uid="{00000000-0005-0000-0000-000034CD0000}"/>
    <cellStyle name="Total 2 5 3 2 15" xfId="52536" xr:uid="{00000000-0005-0000-0000-000035CD0000}"/>
    <cellStyle name="Total 2 5 3 2 15 2" xfId="52537" xr:uid="{00000000-0005-0000-0000-000036CD0000}"/>
    <cellStyle name="Total 2 5 3 2 15 3" xfId="52538" xr:uid="{00000000-0005-0000-0000-000037CD0000}"/>
    <cellStyle name="Total 2 5 3 2 15 4" xfId="52539" xr:uid="{00000000-0005-0000-0000-000038CD0000}"/>
    <cellStyle name="Total 2 5 3 2 15 5" xfId="52540" xr:uid="{00000000-0005-0000-0000-000039CD0000}"/>
    <cellStyle name="Total 2 5 3 2 16" xfId="52541" xr:uid="{00000000-0005-0000-0000-00003ACD0000}"/>
    <cellStyle name="Total 2 5 3 2 16 2" xfId="52542" xr:uid="{00000000-0005-0000-0000-00003BCD0000}"/>
    <cellStyle name="Total 2 5 3 2 16 3" xfId="52543" xr:uid="{00000000-0005-0000-0000-00003CCD0000}"/>
    <cellStyle name="Total 2 5 3 2 16 4" xfId="52544" xr:uid="{00000000-0005-0000-0000-00003DCD0000}"/>
    <cellStyle name="Total 2 5 3 2 16 5" xfId="52545" xr:uid="{00000000-0005-0000-0000-00003ECD0000}"/>
    <cellStyle name="Total 2 5 3 2 17" xfId="52546" xr:uid="{00000000-0005-0000-0000-00003FCD0000}"/>
    <cellStyle name="Total 2 5 3 2 17 2" xfId="52547" xr:uid="{00000000-0005-0000-0000-000040CD0000}"/>
    <cellStyle name="Total 2 5 3 2 17 3" xfId="52548" xr:uid="{00000000-0005-0000-0000-000041CD0000}"/>
    <cellStyle name="Total 2 5 3 2 17 4" xfId="52549" xr:uid="{00000000-0005-0000-0000-000042CD0000}"/>
    <cellStyle name="Total 2 5 3 2 17 5" xfId="52550" xr:uid="{00000000-0005-0000-0000-000043CD0000}"/>
    <cellStyle name="Total 2 5 3 2 18" xfId="52551" xr:uid="{00000000-0005-0000-0000-000044CD0000}"/>
    <cellStyle name="Total 2 5 3 2 18 2" xfId="52552" xr:uid="{00000000-0005-0000-0000-000045CD0000}"/>
    <cellStyle name="Total 2 5 3 2 18 3" xfId="52553" xr:uid="{00000000-0005-0000-0000-000046CD0000}"/>
    <cellStyle name="Total 2 5 3 2 18 4" xfId="52554" xr:uid="{00000000-0005-0000-0000-000047CD0000}"/>
    <cellStyle name="Total 2 5 3 2 18 5" xfId="52555" xr:uid="{00000000-0005-0000-0000-000048CD0000}"/>
    <cellStyle name="Total 2 5 3 2 19" xfId="52556" xr:uid="{00000000-0005-0000-0000-000049CD0000}"/>
    <cellStyle name="Total 2 5 3 2 2" xfId="52557" xr:uid="{00000000-0005-0000-0000-00004ACD0000}"/>
    <cellStyle name="Total 2 5 3 2 2 10" xfId="52558" xr:uid="{00000000-0005-0000-0000-00004BCD0000}"/>
    <cellStyle name="Total 2 5 3 2 2 10 2" xfId="52559" xr:uid="{00000000-0005-0000-0000-00004CCD0000}"/>
    <cellStyle name="Total 2 5 3 2 2 10 3" xfId="52560" xr:uid="{00000000-0005-0000-0000-00004DCD0000}"/>
    <cellStyle name="Total 2 5 3 2 2 10 4" xfId="52561" xr:uid="{00000000-0005-0000-0000-00004ECD0000}"/>
    <cellStyle name="Total 2 5 3 2 2 10 5" xfId="52562" xr:uid="{00000000-0005-0000-0000-00004FCD0000}"/>
    <cellStyle name="Total 2 5 3 2 2 11" xfId="52563" xr:uid="{00000000-0005-0000-0000-000050CD0000}"/>
    <cellStyle name="Total 2 5 3 2 2 11 2" xfId="52564" xr:uid="{00000000-0005-0000-0000-000051CD0000}"/>
    <cellStyle name="Total 2 5 3 2 2 11 3" xfId="52565" xr:uid="{00000000-0005-0000-0000-000052CD0000}"/>
    <cellStyle name="Total 2 5 3 2 2 11 4" xfId="52566" xr:uid="{00000000-0005-0000-0000-000053CD0000}"/>
    <cellStyle name="Total 2 5 3 2 2 11 5" xfId="52567" xr:uid="{00000000-0005-0000-0000-000054CD0000}"/>
    <cellStyle name="Total 2 5 3 2 2 12" xfId="52568" xr:uid="{00000000-0005-0000-0000-000055CD0000}"/>
    <cellStyle name="Total 2 5 3 2 2 12 2" xfId="52569" xr:uid="{00000000-0005-0000-0000-000056CD0000}"/>
    <cellStyle name="Total 2 5 3 2 2 12 3" xfId="52570" xr:uid="{00000000-0005-0000-0000-000057CD0000}"/>
    <cellStyle name="Total 2 5 3 2 2 12 4" xfId="52571" xr:uid="{00000000-0005-0000-0000-000058CD0000}"/>
    <cellStyle name="Total 2 5 3 2 2 12 5" xfId="52572" xr:uid="{00000000-0005-0000-0000-000059CD0000}"/>
    <cellStyle name="Total 2 5 3 2 2 13" xfId="52573" xr:uid="{00000000-0005-0000-0000-00005ACD0000}"/>
    <cellStyle name="Total 2 5 3 2 2 13 2" xfId="52574" xr:uid="{00000000-0005-0000-0000-00005BCD0000}"/>
    <cellStyle name="Total 2 5 3 2 2 13 3" xfId="52575" xr:uid="{00000000-0005-0000-0000-00005CCD0000}"/>
    <cellStyle name="Total 2 5 3 2 2 13 4" xfId="52576" xr:uid="{00000000-0005-0000-0000-00005DCD0000}"/>
    <cellStyle name="Total 2 5 3 2 2 13 5" xfId="52577" xr:uid="{00000000-0005-0000-0000-00005ECD0000}"/>
    <cellStyle name="Total 2 5 3 2 2 14" xfId="52578" xr:uid="{00000000-0005-0000-0000-00005FCD0000}"/>
    <cellStyle name="Total 2 5 3 2 2 14 2" xfId="52579" xr:uid="{00000000-0005-0000-0000-000060CD0000}"/>
    <cellStyle name="Total 2 5 3 2 2 14 3" xfId="52580" xr:uid="{00000000-0005-0000-0000-000061CD0000}"/>
    <cellStyle name="Total 2 5 3 2 2 14 4" xfId="52581" xr:uid="{00000000-0005-0000-0000-000062CD0000}"/>
    <cellStyle name="Total 2 5 3 2 2 14 5" xfId="52582" xr:uid="{00000000-0005-0000-0000-000063CD0000}"/>
    <cellStyle name="Total 2 5 3 2 2 15" xfId="52583" xr:uid="{00000000-0005-0000-0000-000064CD0000}"/>
    <cellStyle name="Total 2 5 3 2 2 15 2" xfId="52584" xr:uid="{00000000-0005-0000-0000-000065CD0000}"/>
    <cellStyle name="Total 2 5 3 2 2 15 3" xfId="52585" xr:uid="{00000000-0005-0000-0000-000066CD0000}"/>
    <cellStyle name="Total 2 5 3 2 2 15 4" xfId="52586" xr:uid="{00000000-0005-0000-0000-000067CD0000}"/>
    <cellStyle name="Total 2 5 3 2 2 15 5" xfId="52587" xr:uid="{00000000-0005-0000-0000-000068CD0000}"/>
    <cellStyle name="Total 2 5 3 2 2 16" xfId="52588" xr:uid="{00000000-0005-0000-0000-000069CD0000}"/>
    <cellStyle name="Total 2 5 3 2 2 16 2" xfId="52589" xr:uid="{00000000-0005-0000-0000-00006ACD0000}"/>
    <cellStyle name="Total 2 5 3 2 2 16 3" xfId="52590" xr:uid="{00000000-0005-0000-0000-00006BCD0000}"/>
    <cellStyle name="Total 2 5 3 2 2 16 4" xfId="52591" xr:uid="{00000000-0005-0000-0000-00006CCD0000}"/>
    <cellStyle name="Total 2 5 3 2 2 16 5" xfId="52592" xr:uid="{00000000-0005-0000-0000-00006DCD0000}"/>
    <cellStyle name="Total 2 5 3 2 2 17" xfId="52593" xr:uid="{00000000-0005-0000-0000-00006ECD0000}"/>
    <cellStyle name="Total 2 5 3 2 2 17 2" xfId="52594" xr:uid="{00000000-0005-0000-0000-00006FCD0000}"/>
    <cellStyle name="Total 2 5 3 2 2 17 3" xfId="52595" xr:uid="{00000000-0005-0000-0000-000070CD0000}"/>
    <cellStyle name="Total 2 5 3 2 2 17 4" xfId="52596" xr:uid="{00000000-0005-0000-0000-000071CD0000}"/>
    <cellStyle name="Total 2 5 3 2 2 17 5" xfId="52597" xr:uid="{00000000-0005-0000-0000-000072CD0000}"/>
    <cellStyle name="Total 2 5 3 2 2 18" xfId="52598" xr:uid="{00000000-0005-0000-0000-000073CD0000}"/>
    <cellStyle name="Total 2 5 3 2 2 18 2" xfId="52599" xr:uid="{00000000-0005-0000-0000-000074CD0000}"/>
    <cellStyle name="Total 2 5 3 2 2 18 3" xfId="52600" xr:uid="{00000000-0005-0000-0000-000075CD0000}"/>
    <cellStyle name="Total 2 5 3 2 2 18 4" xfId="52601" xr:uid="{00000000-0005-0000-0000-000076CD0000}"/>
    <cellStyle name="Total 2 5 3 2 2 18 5" xfId="52602" xr:uid="{00000000-0005-0000-0000-000077CD0000}"/>
    <cellStyle name="Total 2 5 3 2 2 19" xfId="52603" xr:uid="{00000000-0005-0000-0000-000078CD0000}"/>
    <cellStyle name="Total 2 5 3 2 2 2" xfId="52604" xr:uid="{00000000-0005-0000-0000-000079CD0000}"/>
    <cellStyle name="Total 2 5 3 2 2 2 2" xfId="52605" xr:uid="{00000000-0005-0000-0000-00007ACD0000}"/>
    <cellStyle name="Total 2 5 3 2 2 2 2 2" xfId="52606" xr:uid="{00000000-0005-0000-0000-00007BCD0000}"/>
    <cellStyle name="Total 2 5 3 2 2 2 2 3" xfId="52607" xr:uid="{00000000-0005-0000-0000-00007CCD0000}"/>
    <cellStyle name="Total 2 5 3 2 2 2 2 4" xfId="52608" xr:uid="{00000000-0005-0000-0000-00007DCD0000}"/>
    <cellStyle name="Total 2 5 3 2 2 2 2 5" xfId="52609" xr:uid="{00000000-0005-0000-0000-00007ECD0000}"/>
    <cellStyle name="Total 2 5 3 2 2 2 2 6" xfId="52610" xr:uid="{00000000-0005-0000-0000-00007FCD0000}"/>
    <cellStyle name="Total 2 5 3 2 2 2 2 7" xfId="52611" xr:uid="{00000000-0005-0000-0000-000080CD0000}"/>
    <cellStyle name="Total 2 5 3 2 2 2 3" xfId="52612" xr:uid="{00000000-0005-0000-0000-000081CD0000}"/>
    <cellStyle name="Total 2 5 3 2 2 2 4" xfId="52613" xr:uid="{00000000-0005-0000-0000-000082CD0000}"/>
    <cellStyle name="Total 2 5 3 2 2 2 5" xfId="52614" xr:uid="{00000000-0005-0000-0000-000083CD0000}"/>
    <cellStyle name="Total 2 5 3 2 2 3" xfId="52615" xr:uid="{00000000-0005-0000-0000-000084CD0000}"/>
    <cellStyle name="Total 2 5 3 2 2 3 2" xfId="52616" xr:uid="{00000000-0005-0000-0000-000085CD0000}"/>
    <cellStyle name="Total 2 5 3 2 2 3 2 2" xfId="52617" xr:uid="{00000000-0005-0000-0000-000086CD0000}"/>
    <cellStyle name="Total 2 5 3 2 2 3 2 3" xfId="52618" xr:uid="{00000000-0005-0000-0000-000087CD0000}"/>
    <cellStyle name="Total 2 5 3 2 2 3 2 4" xfId="52619" xr:uid="{00000000-0005-0000-0000-000088CD0000}"/>
    <cellStyle name="Total 2 5 3 2 2 3 2 5" xfId="52620" xr:uid="{00000000-0005-0000-0000-000089CD0000}"/>
    <cellStyle name="Total 2 5 3 2 2 3 2 6" xfId="52621" xr:uid="{00000000-0005-0000-0000-00008ACD0000}"/>
    <cellStyle name="Total 2 5 3 2 2 3 2 7" xfId="52622" xr:uid="{00000000-0005-0000-0000-00008BCD0000}"/>
    <cellStyle name="Total 2 5 3 2 2 3 3" xfId="52623" xr:uid="{00000000-0005-0000-0000-00008CCD0000}"/>
    <cellStyle name="Total 2 5 3 2 2 3 4" xfId="52624" xr:uid="{00000000-0005-0000-0000-00008DCD0000}"/>
    <cellStyle name="Total 2 5 3 2 2 3 5" xfId="52625" xr:uid="{00000000-0005-0000-0000-00008ECD0000}"/>
    <cellStyle name="Total 2 5 3 2 2 4" xfId="52626" xr:uid="{00000000-0005-0000-0000-00008FCD0000}"/>
    <cellStyle name="Total 2 5 3 2 2 4 2" xfId="52627" xr:uid="{00000000-0005-0000-0000-000090CD0000}"/>
    <cellStyle name="Total 2 5 3 2 2 4 2 2" xfId="52628" xr:uid="{00000000-0005-0000-0000-000091CD0000}"/>
    <cellStyle name="Total 2 5 3 2 2 4 2 3" xfId="52629" xr:uid="{00000000-0005-0000-0000-000092CD0000}"/>
    <cellStyle name="Total 2 5 3 2 2 4 2 4" xfId="52630" xr:uid="{00000000-0005-0000-0000-000093CD0000}"/>
    <cellStyle name="Total 2 5 3 2 2 4 2 5" xfId="52631" xr:uid="{00000000-0005-0000-0000-000094CD0000}"/>
    <cellStyle name="Total 2 5 3 2 2 4 2 6" xfId="52632" xr:uid="{00000000-0005-0000-0000-000095CD0000}"/>
    <cellStyle name="Total 2 5 3 2 2 4 2 7" xfId="52633" xr:uid="{00000000-0005-0000-0000-000096CD0000}"/>
    <cellStyle name="Total 2 5 3 2 2 4 3" xfId="52634" xr:uid="{00000000-0005-0000-0000-000097CD0000}"/>
    <cellStyle name="Total 2 5 3 2 2 4 4" xfId="52635" xr:uid="{00000000-0005-0000-0000-000098CD0000}"/>
    <cellStyle name="Total 2 5 3 2 2 4 5" xfId="52636" xr:uid="{00000000-0005-0000-0000-000099CD0000}"/>
    <cellStyle name="Total 2 5 3 2 2 5" xfId="52637" xr:uid="{00000000-0005-0000-0000-00009ACD0000}"/>
    <cellStyle name="Total 2 5 3 2 2 5 2" xfId="52638" xr:uid="{00000000-0005-0000-0000-00009BCD0000}"/>
    <cellStyle name="Total 2 5 3 2 2 5 3" xfId="52639" xr:uid="{00000000-0005-0000-0000-00009CCD0000}"/>
    <cellStyle name="Total 2 5 3 2 2 5 4" xfId="52640" xr:uid="{00000000-0005-0000-0000-00009DCD0000}"/>
    <cellStyle name="Total 2 5 3 2 2 5 5" xfId="52641" xr:uid="{00000000-0005-0000-0000-00009ECD0000}"/>
    <cellStyle name="Total 2 5 3 2 2 5 6" xfId="52642" xr:uid="{00000000-0005-0000-0000-00009FCD0000}"/>
    <cellStyle name="Total 2 5 3 2 2 5 7" xfId="52643" xr:uid="{00000000-0005-0000-0000-0000A0CD0000}"/>
    <cellStyle name="Total 2 5 3 2 2 5 8" xfId="52644" xr:uid="{00000000-0005-0000-0000-0000A1CD0000}"/>
    <cellStyle name="Total 2 5 3 2 2 6" xfId="52645" xr:uid="{00000000-0005-0000-0000-0000A2CD0000}"/>
    <cellStyle name="Total 2 5 3 2 2 6 2" xfId="52646" xr:uid="{00000000-0005-0000-0000-0000A3CD0000}"/>
    <cellStyle name="Total 2 5 3 2 2 6 3" xfId="52647" xr:uid="{00000000-0005-0000-0000-0000A4CD0000}"/>
    <cellStyle name="Total 2 5 3 2 2 6 4" xfId="52648" xr:uid="{00000000-0005-0000-0000-0000A5CD0000}"/>
    <cellStyle name="Total 2 5 3 2 2 6 5" xfId="52649" xr:uid="{00000000-0005-0000-0000-0000A6CD0000}"/>
    <cellStyle name="Total 2 5 3 2 2 6 6" xfId="52650" xr:uid="{00000000-0005-0000-0000-0000A7CD0000}"/>
    <cellStyle name="Total 2 5 3 2 2 6 7" xfId="52651" xr:uid="{00000000-0005-0000-0000-0000A8CD0000}"/>
    <cellStyle name="Total 2 5 3 2 2 7" xfId="52652" xr:uid="{00000000-0005-0000-0000-0000A9CD0000}"/>
    <cellStyle name="Total 2 5 3 2 2 7 2" xfId="52653" xr:uid="{00000000-0005-0000-0000-0000AACD0000}"/>
    <cellStyle name="Total 2 5 3 2 2 7 3" xfId="52654" xr:uid="{00000000-0005-0000-0000-0000ABCD0000}"/>
    <cellStyle name="Total 2 5 3 2 2 7 4" xfId="52655" xr:uid="{00000000-0005-0000-0000-0000ACCD0000}"/>
    <cellStyle name="Total 2 5 3 2 2 7 5" xfId="52656" xr:uid="{00000000-0005-0000-0000-0000ADCD0000}"/>
    <cellStyle name="Total 2 5 3 2 2 8" xfId="52657" xr:uid="{00000000-0005-0000-0000-0000AECD0000}"/>
    <cellStyle name="Total 2 5 3 2 2 8 2" xfId="52658" xr:uid="{00000000-0005-0000-0000-0000AFCD0000}"/>
    <cellStyle name="Total 2 5 3 2 2 8 3" xfId="52659" xr:uid="{00000000-0005-0000-0000-0000B0CD0000}"/>
    <cellStyle name="Total 2 5 3 2 2 8 4" xfId="52660" xr:uid="{00000000-0005-0000-0000-0000B1CD0000}"/>
    <cellStyle name="Total 2 5 3 2 2 8 5" xfId="52661" xr:uid="{00000000-0005-0000-0000-0000B2CD0000}"/>
    <cellStyle name="Total 2 5 3 2 2 9" xfId="52662" xr:uid="{00000000-0005-0000-0000-0000B3CD0000}"/>
    <cellStyle name="Total 2 5 3 2 2 9 2" xfId="52663" xr:uid="{00000000-0005-0000-0000-0000B4CD0000}"/>
    <cellStyle name="Total 2 5 3 2 2 9 3" xfId="52664" xr:uid="{00000000-0005-0000-0000-0000B5CD0000}"/>
    <cellStyle name="Total 2 5 3 2 2 9 4" xfId="52665" xr:uid="{00000000-0005-0000-0000-0000B6CD0000}"/>
    <cellStyle name="Total 2 5 3 2 2 9 5" xfId="52666" xr:uid="{00000000-0005-0000-0000-0000B7CD0000}"/>
    <cellStyle name="Total 2 5 3 2 3" xfId="52667" xr:uid="{00000000-0005-0000-0000-0000B8CD0000}"/>
    <cellStyle name="Total 2 5 3 2 3 10" xfId="52668" xr:uid="{00000000-0005-0000-0000-0000B9CD0000}"/>
    <cellStyle name="Total 2 5 3 2 3 2" xfId="52669" xr:uid="{00000000-0005-0000-0000-0000BACD0000}"/>
    <cellStyle name="Total 2 5 3 2 3 2 2" xfId="52670" xr:uid="{00000000-0005-0000-0000-0000BBCD0000}"/>
    <cellStyle name="Total 2 5 3 2 3 2 2 2" xfId="52671" xr:uid="{00000000-0005-0000-0000-0000BCCD0000}"/>
    <cellStyle name="Total 2 5 3 2 3 2 2 3" xfId="52672" xr:uid="{00000000-0005-0000-0000-0000BDCD0000}"/>
    <cellStyle name="Total 2 5 3 2 3 2 2 4" xfId="52673" xr:uid="{00000000-0005-0000-0000-0000BECD0000}"/>
    <cellStyle name="Total 2 5 3 2 3 2 2 5" xfId="52674" xr:uid="{00000000-0005-0000-0000-0000BFCD0000}"/>
    <cellStyle name="Total 2 5 3 2 3 2 2 6" xfId="52675" xr:uid="{00000000-0005-0000-0000-0000C0CD0000}"/>
    <cellStyle name="Total 2 5 3 2 3 2 2 7" xfId="52676" xr:uid="{00000000-0005-0000-0000-0000C1CD0000}"/>
    <cellStyle name="Total 2 5 3 2 3 2 3" xfId="52677" xr:uid="{00000000-0005-0000-0000-0000C2CD0000}"/>
    <cellStyle name="Total 2 5 3 2 3 2 4" xfId="52678" xr:uid="{00000000-0005-0000-0000-0000C3CD0000}"/>
    <cellStyle name="Total 2 5 3 2 3 3" xfId="52679" xr:uid="{00000000-0005-0000-0000-0000C4CD0000}"/>
    <cellStyle name="Total 2 5 3 2 3 3 2" xfId="52680" xr:uid="{00000000-0005-0000-0000-0000C5CD0000}"/>
    <cellStyle name="Total 2 5 3 2 3 3 2 2" xfId="52681" xr:uid="{00000000-0005-0000-0000-0000C6CD0000}"/>
    <cellStyle name="Total 2 5 3 2 3 3 2 3" xfId="52682" xr:uid="{00000000-0005-0000-0000-0000C7CD0000}"/>
    <cellStyle name="Total 2 5 3 2 3 3 2 4" xfId="52683" xr:uid="{00000000-0005-0000-0000-0000C8CD0000}"/>
    <cellStyle name="Total 2 5 3 2 3 3 2 5" xfId="52684" xr:uid="{00000000-0005-0000-0000-0000C9CD0000}"/>
    <cellStyle name="Total 2 5 3 2 3 3 2 6" xfId="52685" xr:uid="{00000000-0005-0000-0000-0000CACD0000}"/>
    <cellStyle name="Total 2 5 3 2 3 3 2 7" xfId="52686" xr:uid="{00000000-0005-0000-0000-0000CBCD0000}"/>
    <cellStyle name="Total 2 5 3 2 3 3 3" xfId="52687" xr:uid="{00000000-0005-0000-0000-0000CCCD0000}"/>
    <cellStyle name="Total 2 5 3 2 3 3 4" xfId="52688" xr:uid="{00000000-0005-0000-0000-0000CDCD0000}"/>
    <cellStyle name="Total 2 5 3 2 3 4" xfId="52689" xr:uid="{00000000-0005-0000-0000-0000CECD0000}"/>
    <cellStyle name="Total 2 5 3 2 3 4 2" xfId="52690" xr:uid="{00000000-0005-0000-0000-0000CFCD0000}"/>
    <cellStyle name="Total 2 5 3 2 3 4 2 2" xfId="52691" xr:uid="{00000000-0005-0000-0000-0000D0CD0000}"/>
    <cellStyle name="Total 2 5 3 2 3 4 2 3" xfId="52692" xr:uid="{00000000-0005-0000-0000-0000D1CD0000}"/>
    <cellStyle name="Total 2 5 3 2 3 4 2 4" xfId="52693" xr:uid="{00000000-0005-0000-0000-0000D2CD0000}"/>
    <cellStyle name="Total 2 5 3 2 3 4 2 5" xfId="52694" xr:uid="{00000000-0005-0000-0000-0000D3CD0000}"/>
    <cellStyle name="Total 2 5 3 2 3 4 2 6" xfId="52695" xr:uid="{00000000-0005-0000-0000-0000D4CD0000}"/>
    <cellStyle name="Total 2 5 3 2 3 4 2 7" xfId="52696" xr:uid="{00000000-0005-0000-0000-0000D5CD0000}"/>
    <cellStyle name="Total 2 5 3 2 3 4 3" xfId="52697" xr:uid="{00000000-0005-0000-0000-0000D6CD0000}"/>
    <cellStyle name="Total 2 5 3 2 3 4 4" xfId="52698" xr:uid="{00000000-0005-0000-0000-0000D7CD0000}"/>
    <cellStyle name="Total 2 5 3 2 3 5" xfId="52699" xr:uid="{00000000-0005-0000-0000-0000D8CD0000}"/>
    <cellStyle name="Total 2 5 3 2 3 5 2" xfId="52700" xr:uid="{00000000-0005-0000-0000-0000D9CD0000}"/>
    <cellStyle name="Total 2 5 3 2 3 5 3" xfId="52701" xr:uid="{00000000-0005-0000-0000-0000DACD0000}"/>
    <cellStyle name="Total 2 5 3 2 3 5 4" xfId="52702" xr:uid="{00000000-0005-0000-0000-0000DBCD0000}"/>
    <cellStyle name="Total 2 5 3 2 3 5 5" xfId="52703" xr:uid="{00000000-0005-0000-0000-0000DCCD0000}"/>
    <cellStyle name="Total 2 5 3 2 3 5 6" xfId="52704" xr:uid="{00000000-0005-0000-0000-0000DDCD0000}"/>
    <cellStyle name="Total 2 5 3 2 3 5 7" xfId="52705" xr:uid="{00000000-0005-0000-0000-0000DECD0000}"/>
    <cellStyle name="Total 2 5 3 2 3 5 8" xfId="52706" xr:uid="{00000000-0005-0000-0000-0000DFCD0000}"/>
    <cellStyle name="Total 2 5 3 2 3 6" xfId="52707" xr:uid="{00000000-0005-0000-0000-0000E0CD0000}"/>
    <cellStyle name="Total 2 5 3 2 3 6 2" xfId="52708" xr:uid="{00000000-0005-0000-0000-0000E1CD0000}"/>
    <cellStyle name="Total 2 5 3 2 3 6 3" xfId="52709" xr:uid="{00000000-0005-0000-0000-0000E2CD0000}"/>
    <cellStyle name="Total 2 5 3 2 3 6 4" xfId="52710" xr:uid="{00000000-0005-0000-0000-0000E3CD0000}"/>
    <cellStyle name="Total 2 5 3 2 3 6 5" xfId="52711" xr:uid="{00000000-0005-0000-0000-0000E4CD0000}"/>
    <cellStyle name="Total 2 5 3 2 3 6 6" xfId="52712" xr:uid="{00000000-0005-0000-0000-0000E5CD0000}"/>
    <cellStyle name="Total 2 5 3 2 3 6 7" xfId="52713" xr:uid="{00000000-0005-0000-0000-0000E6CD0000}"/>
    <cellStyle name="Total 2 5 3 2 3 7" xfId="52714" xr:uid="{00000000-0005-0000-0000-0000E7CD0000}"/>
    <cellStyle name="Total 2 5 3 2 3 8" xfId="52715" xr:uid="{00000000-0005-0000-0000-0000E8CD0000}"/>
    <cellStyle name="Total 2 5 3 2 3 9" xfId="52716" xr:uid="{00000000-0005-0000-0000-0000E9CD0000}"/>
    <cellStyle name="Total 2 5 3 2 4" xfId="52717" xr:uid="{00000000-0005-0000-0000-0000EACD0000}"/>
    <cellStyle name="Total 2 5 3 2 4 2" xfId="52718" xr:uid="{00000000-0005-0000-0000-0000EBCD0000}"/>
    <cellStyle name="Total 2 5 3 2 4 2 2" xfId="52719" xr:uid="{00000000-0005-0000-0000-0000ECCD0000}"/>
    <cellStyle name="Total 2 5 3 2 4 2 3" xfId="52720" xr:uid="{00000000-0005-0000-0000-0000EDCD0000}"/>
    <cellStyle name="Total 2 5 3 2 4 2 4" xfId="52721" xr:uid="{00000000-0005-0000-0000-0000EECD0000}"/>
    <cellStyle name="Total 2 5 3 2 4 2 5" xfId="52722" xr:uid="{00000000-0005-0000-0000-0000EFCD0000}"/>
    <cellStyle name="Total 2 5 3 2 4 2 6" xfId="52723" xr:uid="{00000000-0005-0000-0000-0000F0CD0000}"/>
    <cellStyle name="Total 2 5 3 2 4 2 7" xfId="52724" xr:uid="{00000000-0005-0000-0000-0000F1CD0000}"/>
    <cellStyle name="Total 2 5 3 2 4 3" xfId="52725" xr:uid="{00000000-0005-0000-0000-0000F2CD0000}"/>
    <cellStyle name="Total 2 5 3 2 4 4" xfId="52726" xr:uid="{00000000-0005-0000-0000-0000F3CD0000}"/>
    <cellStyle name="Total 2 5 3 2 4 5" xfId="52727" xr:uid="{00000000-0005-0000-0000-0000F4CD0000}"/>
    <cellStyle name="Total 2 5 3 2 5" xfId="52728" xr:uid="{00000000-0005-0000-0000-0000F5CD0000}"/>
    <cellStyle name="Total 2 5 3 2 5 2" xfId="52729" xr:uid="{00000000-0005-0000-0000-0000F6CD0000}"/>
    <cellStyle name="Total 2 5 3 2 5 2 2" xfId="52730" xr:uid="{00000000-0005-0000-0000-0000F7CD0000}"/>
    <cellStyle name="Total 2 5 3 2 5 2 3" xfId="52731" xr:uid="{00000000-0005-0000-0000-0000F8CD0000}"/>
    <cellStyle name="Total 2 5 3 2 5 2 4" xfId="52732" xr:uid="{00000000-0005-0000-0000-0000F9CD0000}"/>
    <cellStyle name="Total 2 5 3 2 5 2 5" xfId="52733" xr:uid="{00000000-0005-0000-0000-0000FACD0000}"/>
    <cellStyle name="Total 2 5 3 2 5 2 6" xfId="52734" xr:uid="{00000000-0005-0000-0000-0000FBCD0000}"/>
    <cellStyle name="Total 2 5 3 2 5 2 7" xfId="52735" xr:uid="{00000000-0005-0000-0000-0000FCCD0000}"/>
    <cellStyle name="Total 2 5 3 2 5 3" xfId="52736" xr:uid="{00000000-0005-0000-0000-0000FDCD0000}"/>
    <cellStyle name="Total 2 5 3 2 5 4" xfId="52737" xr:uid="{00000000-0005-0000-0000-0000FECD0000}"/>
    <cellStyle name="Total 2 5 3 2 5 5" xfId="52738" xr:uid="{00000000-0005-0000-0000-0000FFCD0000}"/>
    <cellStyle name="Total 2 5 3 2 6" xfId="52739" xr:uid="{00000000-0005-0000-0000-000000CE0000}"/>
    <cellStyle name="Total 2 5 3 2 6 2" xfId="52740" xr:uid="{00000000-0005-0000-0000-000001CE0000}"/>
    <cellStyle name="Total 2 5 3 2 6 2 2" xfId="52741" xr:uid="{00000000-0005-0000-0000-000002CE0000}"/>
    <cellStyle name="Total 2 5 3 2 6 2 3" xfId="52742" xr:uid="{00000000-0005-0000-0000-000003CE0000}"/>
    <cellStyle name="Total 2 5 3 2 6 2 4" xfId="52743" xr:uid="{00000000-0005-0000-0000-000004CE0000}"/>
    <cellStyle name="Total 2 5 3 2 6 2 5" xfId="52744" xr:uid="{00000000-0005-0000-0000-000005CE0000}"/>
    <cellStyle name="Total 2 5 3 2 6 2 6" xfId="52745" xr:uid="{00000000-0005-0000-0000-000006CE0000}"/>
    <cellStyle name="Total 2 5 3 2 6 2 7" xfId="52746" xr:uid="{00000000-0005-0000-0000-000007CE0000}"/>
    <cellStyle name="Total 2 5 3 2 6 3" xfId="52747" xr:uid="{00000000-0005-0000-0000-000008CE0000}"/>
    <cellStyle name="Total 2 5 3 2 6 4" xfId="52748" xr:uid="{00000000-0005-0000-0000-000009CE0000}"/>
    <cellStyle name="Total 2 5 3 2 6 5" xfId="52749" xr:uid="{00000000-0005-0000-0000-00000ACE0000}"/>
    <cellStyle name="Total 2 5 3 2 7" xfId="52750" xr:uid="{00000000-0005-0000-0000-00000BCE0000}"/>
    <cellStyle name="Total 2 5 3 2 7 2" xfId="52751" xr:uid="{00000000-0005-0000-0000-00000CCE0000}"/>
    <cellStyle name="Total 2 5 3 2 7 2 2" xfId="52752" xr:uid="{00000000-0005-0000-0000-00000DCE0000}"/>
    <cellStyle name="Total 2 5 3 2 7 2 3" xfId="52753" xr:uid="{00000000-0005-0000-0000-00000ECE0000}"/>
    <cellStyle name="Total 2 5 3 2 7 2 4" xfId="52754" xr:uid="{00000000-0005-0000-0000-00000FCE0000}"/>
    <cellStyle name="Total 2 5 3 2 7 2 5" xfId="52755" xr:uid="{00000000-0005-0000-0000-000010CE0000}"/>
    <cellStyle name="Total 2 5 3 2 7 2 6" xfId="52756" xr:uid="{00000000-0005-0000-0000-000011CE0000}"/>
    <cellStyle name="Total 2 5 3 2 7 2 7" xfId="52757" xr:uid="{00000000-0005-0000-0000-000012CE0000}"/>
    <cellStyle name="Total 2 5 3 2 7 3" xfId="52758" xr:uid="{00000000-0005-0000-0000-000013CE0000}"/>
    <cellStyle name="Total 2 5 3 2 7 4" xfId="52759" xr:uid="{00000000-0005-0000-0000-000014CE0000}"/>
    <cellStyle name="Total 2 5 3 2 7 5" xfId="52760" xr:uid="{00000000-0005-0000-0000-000015CE0000}"/>
    <cellStyle name="Total 2 5 3 2 8" xfId="52761" xr:uid="{00000000-0005-0000-0000-000016CE0000}"/>
    <cellStyle name="Total 2 5 3 2 8 2" xfId="52762" xr:uid="{00000000-0005-0000-0000-000017CE0000}"/>
    <cellStyle name="Total 2 5 3 2 8 3" xfId="52763" xr:uid="{00000000-0005-0000-0000-000018CE0000}"/>
    <cellStyle name="Total 2 5 3 2 8 4" xfId="52764" xr:uid="{00000000-0005-0000-0000-000019CE0000}"/>
    <cellStyle name="Total 2 5 3 2 8 5" xfId="52765" xr:uid="{00000000-0005-0000-0000-00001ACE0000}"/>
    <cellStyle name="Total 2 5 3 2 8 6" xfId="52766" xr:uid="{00000000-0005-0000-0000-00001BCE0000}"/>
    <cellStyle name="Total 2 5 3 2 8 7" xfId="52767" xr:uid="{00000000-0005-0000-0000-00001CCE0000}"/>
    <cellStyle name="Total 2 5 3 2 8 8" xfId="52768" xr:uid="{00000000-0005-0000-0000-00001DCE0000}"/>
    <cellStyle name="Total 2 5 3 2 9" xfId="52769" xr:uid="{00000000-0005-0000-0000-00001ECE0000}"/>
    <cellStyle name="Total 2 5 3 2 9 2" xfId="52770" xr:uid="{00000000-0005-0000-0000-00001FCE0000}"/>
    <cellStyle name="Total 2 5 3 2 9 3" xfId="52771" xr:uid="{00000000-0005-0000-0000-000020CE0000}"/>
    <cellStyle name="Total 2 5 3 2 9 4" xfId="52772" xr:uid="{00000000-0005-0000-0000-000021CE0000}"/>
    <cellStyle name="Total 2 5 3 2 9 5" xfId="52773" xr:uid="{00000000-0005-0000-0000-000022CE0000}"/>
    <cellStyle name="Total 2 5 3 2 9 6" xfId="52774" xr:uid="{00000000-0005-0000-0000-000023CE0000}"/>
    <cellStyle name="Total 2 5 3 2 9 7" xfId="52775" xr:uid="{00000000-0005-0000-0000-000024CE0000}"/>
    <cellStyle name="Total 2 5 3 3" xfId="52776" xr:uid="{00000000-0005-0000-0000-000025CE0000}"/>
    <cellStyle name="Total 2 5 3 3 10" xfId="52777" xr:uid="{00000000-0005-0000-0000-000026CE0000}"/>
    <cellStyle name="Total 2 5 3 3 10 2" xfId="52778" xr:uid="{00000000-0005-0000-0000-000027CE0000}"/>
    <cellStyle name="Total 2 5 3 3 10 3" xfId="52779" xr:uid="{00000000-0005-0000-0000-000028CE0000}"/>
    <cellStyle name="Total 2 5 3 3 10 4" xfId="52780" xr:uid="{00000000-0005-0000-0000-000029CE0000}"/>
    <cellStyle name="Total 2 5 3 3 10 5" xfId="52781" xr:uid="{00000000-0005-0000-0000-00002ACE0000}"/>
    <cellStyle name="Total 2 5 3 3 11" xfId="52782" xr:uid="{00000000-0005-0000-0000-00002BCE0000}"/>
    <cellStyle name="Total 2 5 3 3 11 2" xfId="52783" xr:uid="{00000000-0005-0000-0000-00002CCE0000}"/>
    <cellStyle name="Total 2 5 3 3 11 3" xfId="52784" xr:uid="{00000000-0005-0000-0000-00002DCE0000}"/>
    <cellStyle name="Total 2 5 3 3 11 4" xfId="52785" xr:uid="{00000000-0005-0000-0000-00002ECE0000}"/>
    <cellStyle name="Total 2 5 3 3 11 5" xfId="52786" xr:uid="{00000000-0005-0000-0000-00002FCE0000}"/>
    <cellStyle name="Total 2 5 3 3 12" xfId="52787" xr:uid="{00000000-0005-0000-0000-000030CE0000}"/>
    <cellStyle name="Total 2 5 3 3 12 2" xfId="52788" xr:uid="{00000000-0005-0000-0000-000031CE0000}"/>
    <cellStyle name="Total 2 5 3 3 12 3" xfId="52789" xr:uid="{00000000-0005-0000-0000-000032CE0000}"/>
    <cellStyle name="Total 2 5 3 3 12 4" xfId="52790" xr:uid="{00000000-0005-0000-0000-000033CE0000}"/>
    <cellStyle name="Total 2 5 3 3 12 5" xfId="52791" xr:uid="{00000000-0005-0000-0000-000034CE0000}"/>
    <cellStyle name="Total 2 5 3 3 13" xfId="52792" xr:uid="{00000000-0005-0000-0000-000035CE0000}"/>
    <cellStyle name="Total 2 5 3 3 13 2" xfId="52793" xr:uid="{00000000-0005-0000-0000-000036CE0000}"/>
    <cellStyle name="Total 2 5 3 3 13 3" xfId="52794" xr:uid="{00000000-0005-0000-0000-000037CE0000}"/>
    <cellStyle name="Total 2 5 3 3 13 4" xfId="52795" xr:uid="{00000000-0005-0000-0000-000038CE0000}"/>
    <cellStyle name="Total 2 5 3 3 13 5" xfId="52796" xr:uid="{00000000-0005-0000-0000-000039CE0000}"/>
    <cellStyle name="Total 2 5 3 3 14" xfId="52797" xr:uid="{00000000-0005-0000-0000-00003ACE0000}"/>
    <cellStyle name="Total 2 5 3 3 14 2" xfId="52798" xr:uid="{00000000-0005-0000-0000-00003BCE0000}"/>
    <cellStyle name="Total 2 5 3 3 14 3" xfId="52799" xr:uid="{00000000-0005-0000-0000-00003CCE0000}"/>
    <cellStyle name="Total 2 5 3 3 14 4" xfId="52800" xr:uid="{00000000-0005-0000-0000-00003DCE0000}"/>
    <cellStyle name="Total 2 5 3 3 14 5" xfId="52801" xr:uid="{00000000-0005-0000-0000-00003ECE0000}"/>
    <cellStyle name="Total 2 5 3 3 15" xfId="52802" xr:uid="{00000000-0005-0000-0000-00003FCE0000}"/>
    <cellStyle name="Total 2 5 3 3 15 2" xfId="52803" xr:uid="{00000000-0005-0000-0000-000040CE0000}"/>
    <cellStyle name="Total 2 5 3 3 15 3" xfId="52804" xr:uid="{00000000-0005-0000-0000-000041CE0000}"/>
    <cellStyle name="Total 2 5 3 3 15 4" xfId="52805" xr:uid="{00000000-0005-0000-0000-000042CE0000}"/>
    <cellStyle name="Total 2 5 3 3 15 5" xfId="52806" xr:uid="{00000000-0005-0000-0000-000043CE0000}"/>
    <cellStyle name="Total 2 5 3 3 16" xfId="52807" xr:uid="{00000000-0005-0000-0000-000044CE0000}"/>
    <cellStyle name="Total 2 5 3 3 16 2" xfId="52808" xr:uid="{00000000-0005-0000-0000-000045CE0000}"/>
    <cellStyle name="Total 2 5 3 3 16 3" xfId="52809" xr:uid="{00000000-0005-0000-0000-000046CE0000}"/>
    <cellStyle name="Total 2 5 3 3 16 4" xfId="52810" xr:uid="{00000000-0005-0000-0000-000047CE0000}"/>
    <cellStyle name="Total 2 5 3 3 16 5" xfId="52811" xr:uid="{00000000-0005-0000-0000-000048CE0000}"/>
    <cellStyle name="Total 2 5 3 3 17" xfId="52812" xr:uid="{00000000-0005-0000-0000-000049CE0000}"/>
    <cellStyle name="Total 2 5 3 3 17 2" xfId="52813" xr:uid="{00000000-0005-0000-0000-00004ACE0000}"/>
    <cellStyle name="Total 2 5 3 3 17 3" xfId="52814" xr:uid="{00000000-0005-0000-0000-00004BCE0000}"/>
    <cellStyle name="Total 2 5 3 3 17 4" xfId="52815" xr:uid="{00000000-0005-0000-0000-00004CCE0000}"/>
    <cellStyle name="Total 2 5 3 3 17 5" xfId="52816" xr:uid="{00000000-0005-0000-0000-00004DCE0000}"/>
    <cellStyle name="Total 2 5 3 3 18" xfId="52817" xr:uid="{00000000-0005-0000-0000-00004ECE0000}"/>
    <cellStyle name="Total 2 5 3 3 18 2" xfId="52818" xr:uid="{00000000-0005-0000-0000-00004FCE0000}"/>
    <cellStyle name="Total 2 5 3 3 18 3" xfId="52819" xr:uid="{00000000-0005-0000-0000-000050CE0000}"/>
    <cellStyle name="Total 2 5 3 3 18 4" xfId="52820" xr:uid="{00000000-0005-0000-0000-000051CE0000}"/>
    <cellStyle name="Total 2 5 3 3 18 5" xfId="52821" xr:uid="{00000000-0005-0000-0000-000052CE0000}"/>
    <cellStyle name="Total 2 5 3 3 19" xfId="52822" xr:uid="{00000000-0005-0000-0000-000053CE0000}"/>
    <cellStyle name="Total 2 5 3 3 2" xfId="52823" xr:uid="{00000000-0005-0000-0000-000054CE0000}"/>
    <cellStyle name="Total 2 5 3 3 2 10" xfId="52824" xr:uid="{00000000-0005-0000-0000-000055CE0000}"/>
    <cellStyle name="Total 2 5 3 3 2 10 2" xfId="52825" xr:uid="{00000000-0005-0000-0000-000056CE0000}"/>
    <cellStyle name="Total 2 5 3 3 2 10 3" xfId="52826" xr:uid="{00000000-0005-0000-0000-000057CE0000}"/>
    <cellStyle name="Total 2 5 3 3 2 10 4" xfId="52827" xr:uid="{00000000-0005-0000-0000-000058CE0000}"/>
    <cellStyle name="Total 2 5 3 3 2 10 5" xfId="52828" xr:uid="{00000000-0005-0000-0000-000059CE0000}"/>
    <cellStyle name="Total 2 5 3 3 2 11" xfId="52829" xr:uid="{00000000-0005-0000-0000-00005ACE0000}"/>
    <cellStyle name="Total 2 5 3 3 2 11 2" xfId="52830" xr:uid="{00000000-0005-0000-0000-00005BCE0000}"/>
    <cellStyle name="Total 2 5 3 3 2 11 3" xfId="52831" xr:uid="{00000000-0005-0000-0000-00005CCE0000}"/>
    <cellStyle name="Total 2 5 3 3 2 11 4" xfId="52832" xr:uid="{00000000-0005-0000-0000-00005DCE0000}"/>
    <cellStyle name="Total 2 5 3 3 2 11 5" xfId="52833" xr:uid="{00000000-0005-0000-0000-00005ECE0000}"/>
    <cellStyle name="Total 2 5 3 3 2 12" xfId="52834" xr:uid="{00000000-0005-0000-0000-00005FCE0000}"/>
    <cellStyle name="Total 2 5 3 3 2 12 2" xfId="52835" xr:uid="{00000000-0005-0000-0000-000060CE0000}"/>
    <cellStyle name="Total 2 5 3 3 2 12 3" xfId="52836" xr:uid="{00000000-0005-0000-0000-000061CE0000}"/>
    <cellStyle name="Total 2 5 3 3 2 12 4" xfId="52837" xr:uid="{00000000-0005-0000-0000-000062CE0000}"/>
    <cellStyle name="Total 2 5 3 3 2 12 5" xfId="52838" xr:uid="{00000000-0005-0000-0000-000063CE0000}"/>
    <cellStyle name="Total 2 5 3 3 2 13" xfId="52839" xr:uid="{00000000-0005-0000-0000-000064CE0000}"/>
    <cellStyle name="Total 2 5 3 3 2 13 2" xfId="52840" xr:uid="{00000000-0005-0000-0000-000065CE0000}"/>
    <cellStyle name="Total 2 5 3 3 2 13 3" xfId="52841" xr:uid="{00000000-0005-0000-0000-000066CE0000}"/>
    <cellStyle name="Total 2 5 3 3 2 13 4" xfId="52842" xr:uid="{00000000-0005-0000-0000-000067CE0000}"/>
    <cellStyle name="Total 2 5 3 3 2 13 5" xfId="52843" xr:uid="{00000000-0005-0000-0000-000068CE0000}"/>
    <cellStyle name="Total 2 5 3 3 2 14" xfId="52844" xr:uid="{00000000-0005-0000-0000-000069CE0000}"/>
    <cellStyle name="Total 2 5 3 3 2 14 2" xfId="52845" xr:uid="{00000000-0005-0000-0000-00006ACE0000}"/>
    <cellStyle name="Total 2 5 3 3 2 14 3" xfId="52846" xr:uid="{00000000-0005-0000-0000-00006BCE0000}"/>
    <cellStyle name="Total 2 5 3 3 2 14 4" xfId="52847" xr:uid="{00000000-0005-0000-0000-00006CCE0000}"/>
    <cellStyle name="Total 2 5 3 3 2 14 5" xfId="52848" xr:uid="{00000000-0005-0000-0000-00006DCE0000}"/>
    <cellStyle name="Total 2 5 3 3 2 15" xfId="52849" xr:uid="{00000000-0005-0000-0000-00006ECE0000}"/>
    <cellStyle name="Total 2 5 3 3 2 15 2" xfId="52850" xr:uid="{00000000-0005-0000-0000-00006FCE0000}"/>
    <cellStyle name="Total 2 5 3 3 2 15 3" xfId="52851" xr:uid="{00000000-0005-0000-0000-000070CE0000}"/>
    <cellStyle name="Total 2 5 3 3 2 15 4" xfId="52852" xr:uid="{00000000-0005-0000-0000-000071CE0000}"/>
    <cellStyle name="Total 2 5 3 3 2 15 5" xfId="52853" xr:uid="{00000000-0005-0000-0000-000072CE0000}"/>
    <cellStyle name="Total 2 5 3 3 2 16" xfId="52854" xr:uid="{00000000-0005-0000-0000-000073CE0000}"/>
    <cellStyle name="Total 2 5 3 3 2 16 2" xfId="52855" xr:uid="{00000000-0005-0000-0000-000074CE0000}"/>
    <cellStyle name="Total 2 5 3 3 2 16 3" xfId="52856" xr:uid="{00000000-0005-0000-0000-000075CE0000}"/>
    <cellStyle name="Total 2 5 3 3 2 16 4" xfId="52857" xr:uid="{00000000-0005-0000-0000-000076CE0000}"/>
    <cellStyle name="Total 2 5 3 3 2 16 5" xfId="52858" xr:uid="{00000000-0005-0000-0000-000077CE0000}"/>
    <cellStyle name="Total 2 5 3 3 2 17" xfId="52859" xr:uid="{00000000-0005-0000-0000-000078CE0000}"/>
    <cellStyle name="Total 2 5 3 3 2 17 2" xfId="52860" xr:uid="{00000000-0005-0000-0000-000079CE0000}"/>
    <cellStyle name="Total 2 5 3 3 2 17 3" xfId="52861" xr:uid="{00000000-0005-0000-0000-00007ACE0000}"/>
    <cellStyle name="Total 2 5 3 3 2 17 4" xfId="52862" xr:uid="{00000000-0005-0000-0000-00007BCE0000}"/>
    <cellStyle name="Total 2 5 3 3 2 17 5" xfId="52863" xr:uid="{00000000-0005-0000-0000-00007CCE0000}"/>
    <cellStyle name="Total 2 5 3 3 2 18" xfId="52864" xr:uid="{00000000-0005-0000-0000-00007DCE0000}"/>
    <cellStyle name="Total 2 5 3 3 2 18 2" xfId="52865" xr:uid="{00000000-0005-0000-0000-00007ECE0000}"/>
    <cellStyle name="Total 2 5 3 3 2 18 3" xfId="52866" xr:uid="{00000000-0005-0000-0000-00007FCE0000}"/>
    <cellStyle name="Total 2 5 3 3 2 18 4" xfId="52867" xr:uid="{00000000-0005-0000-0000-000080CE0000}"/>
    <cellStyle name="Total 2 5 3 3 2 18 5" xfId="52868" xr:uid="{00000000-0005-0000-0000-000081CE0000}"/>
    <cellStyle name="Total 2 5 3 3 2 19" xfId="52869" xr:uid="{00000000-0005-0000-0000-000082CE0000}"/>
    <cellStyle name="Total 2 5 3 3 2 2" xfId="52870" xr:uid="{00000000-0005-0000-0000-000083CE0000}"/>
    <cellStyle name="Total 2 5 3 3 2 2 2" xfId="52871" xr:uid="{00000000-0005-0000-0000-000084CE0000}"/>
    <cellStyle name="Total 2 5 3 3 2 2 2 2" xfId="52872" xr:uid="{00000000-0005-0000-0000-000085CE0000}"/>
    <cellStyle name="Total 2 5 3 3 2 2 2 3" xfId="52873" xr:uid="{00000000-0005-0000-0000-000086CE0000}"/>
    <cellStyle name="Total 2 5 3 3 2 2 2 4" xfId="52874" xr:uid="{00000000-0005-0000-0000-000087CE0000}"/>
    <cellStyle name="Total 2 5 3 3 2 2 2 5" xfId="52875" xr:uid="{00000000-0005-0000-0000-000088CE0000}"/>
    <cellStyle name="Total 2 5 3 3 2 2 2 6" xfId="52876" xr:uid="{00000000-0005-0000-0000-000089CE0000}"/>
    <cellStyle name="Total 2 5 3 3 2 2 2 7" xfId="52877" xr:uid="{00000000-0005-0000-0000-00008ACE0000}"/>
    <cellStyle name="Total 2 5 3 3 2 2 3" xfId="52878" xr:uid="{00000000-0005-0000-0000-00008BCE0000}"/>
    <cellStyle name="Total 2 5 3 3 2 2 4" xfId="52879" xr:uid="{00000000-0005-0000-0000-00008CCE0000}"/>
    <cellStyle name="Total 2 5 3 3 2 2 5" xfId="52880" xr:uid="{00000000-0005-0000-0000-00008DCE0000}"/>
    <cellStyle name="Total 2 5 3 3 2 3" xfId="52881" xr:uid="{00000000-0005-0000-0000-00008ECE0000}"/>
    <cellStyle name="Total 2 5 3 3 2 3 2" xfId="52882" xr:uid="{00000000-0005-0000-0000-00008FCE0000}"/>
    <cellStyle name="Total 2 5 3 3 2 3 2 2" xfId="52883" xr:uid="{00000000-0005-0000-0000-000090CE0000}"/>
    <cellStyle name="Total 2 5 3 3 2 3 2 3" xfId="52884" xr:uid="{00000000-0005-0000-0000-000091CE0000}"/>
    <cellStyle name="Total 2 5 3 3 2 3 2 4" xfId="52885" xr:uid="{00000000-0005-0000-0000-000092CE0000}"/>
    <cellStyle name="Total 2 5 3 3 2 3 2 5" xfId="52886" xr:uid="{00000000-0005-0000-0000-000093CE0000}"/>
    <cellStyle name="Total 2 5 3 3 2 3 2 6" xfId="52887" xr:uid="{00000000-0005-0000-0000-000094CE0000}"/>
    <cellStyle name="Total 2 5 3 3 2 3 2 7" xfId="52888" xr:uid="{00000000-0005-0000-0000-000095CE0000}"/>
    <cellStyle name="Total 2 5 3 3 2 3 3" xfId="52889" xr:uid="{00000000-0005-0000-0000-000096CE0000}"/>
    <cellStyle name="Total 2 5 3 3 2 3 4" xfId="52890" xr:uid="{00000000-0005-0000-0000-000097CE0000}"/>
    <cellStyle name="Total 2 5 3 3 2 3 5" xfId="52891" xr:uid="{00000000-0005-0000-0000-000098CE0000}"/>
    <cellStyle name="Total 2 5 3 3 2 4" xfId="52892" xr:uid="{00000000-0005-0000-0000-000099CE0000}"/>
    <cellStyle name="Total 2 5 3 3 2 4 2" xfId="52893" xr:uid="{00000000-0005-0000-0000-00009ACE0000}"/>
    <cellStyle name="Total 2 5 3 3 2 4 2 2" xfId="52894" xr:uid="{00000000-0005-0000-0000-00009BCE0000}"/>
    <cellStyle name="Total 2 5 3 3 2 4 2 3" xfId="52895" xr:uid="{00000000-0005-0000-0000-00009CCE0000}"/>
    <cellStyle name="Total 2 5 3 3 2 4 2 4" xfId="52896" xr:uid="{00000000-0005-0000-0000-00009DCE0000}"/>
    <cellStyle name="Total 2 5 3 3 2 4 2 5" xfId="52897" xr:uid="{00000000-0005-0000-0000-00009ECE0000}"/>
    <cellStyle name="Total 2 5 3 3 2 4 2 6" xfId="52898" xr:uid="{00000000-0005-0000-0000-00009FCE0000}"/>
    <cellStyle name="Total 2 5 3 3 2 4 2 7" xfId="52899" xr:uid="{00000000-0005-0000-0000-0000A0CE0000}"/>
    <cellStyle name="Total 2 5 3 3 2 4 3" xfId="52900" xr:uid="{00000000-0005-0000-0000-0000A1CE0000}"/>
    <cellStyle name="Total 2 5 3 3 2 4 4" xfId="52901" xr:uid="{00000000-0005-0000-0000-0000A2CE0000}"/>
    <cellStyle name="Total 2 5 3 3 2 4 5" xfId="52902" xr:uid="{00000000-0005-0000-0000-0000A3CE0000}"/>
    <cellStyle name="Total 2 5 3 3 2 5" xfId="52903" xr:uid="{00000000-0005-0000-0000-0000A4CE0000}"/>
    <cellStyle name="Total 2 5 3 3 2 5 2" xfId="52904" xr:uid="{00000000-0005-0000-0000-0000A5CE0000}"/>
    <cellStyle name="Total 2 5 3 3 2 5 3" xfId="52905" xr:uid="{00000000-0005-0000-0000-0000A6CE0000}"/>
    <cellStyle name="Total 2 5 3 3 2 5 4" xfId="52906" xr:uid="{00000000-0005-0000-0000-0000A7CE0000}"/>
    <cellStyle name="Total 2 5 3 3 2 5 5" xfId="52907" xr:uid="{00000000-0005-0000-0000-0000A8CE0000}"/>
    <cellStyle name="Total 2 5 3 3 2 5 6" xfId="52908" xr:uid="{00000000-0005-0000-0000-0000A9CE0000}"/>
    <cellStyle name="Total 2 5 3 3 2 5 7" xfId="52909" xr:uid="{00000000-0005-0000-0000-0000AACE0000}"/>
    <cellStyle name="Total 2 5 3 3 2 5 8" xfId="52910" xr:uid="{00000000-0005-0000-0000-0000ABCE0000}"/>
    <cellStyle name="Total 2 5 3 3 2 6" xfId="52911" xr:uid="{00000000-0005-0000-0000-0000ACCE0000}"/>
    <cellStyle name="Total 2 5 3 3 2 6 2" xfId="52912" xr:uid="{00000000-0005-0000-0000-0000ADCE0000}"/>
    <cellStyle name="Total 2 5 3 3 2 6 3" xfId="52913" xr:uid="{00000000-0005-0000-0000-0000AECE0000}"/>
    <cellStyle name="Total 2 5 3 3 2 6 4" xfId="52914" xr:uid="{00000000-0005-0000-0000-0000AFCE0000}"/>
    <cellStyle name="Total 2 5 3 3 2 6 5" xfId="52915" xr:uid="{00000000-0005-0000-0000-0000B0CE0000}"/>
    <cellStyle name="Total 2 5 3 3 2 6 6" xfId="52916" xr:uid="{00000000-0005-0000-0000-0000B1CE0000}"/>
    <cellStyle name="Total 2 5 3 3 2 6 7" xfId="52917" xr:uid="{00000000-0005-0000-0000-0000B2CE0000}"/>
    <cellStyle name="Total 2 5 3 3 2 7" xfId="52918" xr:uid="{00000000-0005-0000-0000-0000B3CE0000}"/>
    <cellStyle name="Total 2 5 3 3 2 7 2" xfId="52919" xr:uid="{00000000-0005-0000-0000-0000B4CE0000}"/>
    <cellStyle name="Total 2 5 3 3 2 7 3" xfId="52920" xr:uid="{00000000-0005-0000-0000-0000B5CE0000}"/>
    <cellStyle name="Total 2 5 3 3 2 7 4" xfId="52921" xr:uid="{00000000-0005-0000-0000-0000B6CE0000}"/>
    <cellStyle name="Total 2 5 3 3 2 7 5" xfId="52922" xr:uid="{00000000-0005-0000-0000-0000B7CE0000}"/>
    <cellStyle name="Total 2 5 3 3 2 8" xfId="52923" xr:uid="{00000000-0005-0000-0000-0000B8CE0000}"/>
    <cellStyle name="Total 2 5 3 3 2 8 2" xfId="52924" xr:uid="{00000000-0005-0000-0000-0000B9CE0000}"/>
    <cellStyle name="Total 2 5 3 3 2 8 3" xfId="52925" xr:uid="{00000000-0005-0000-0000-0000BACE0000}"/>
    <cellStyle name="Total 2 5 3 3 2 8 4" xfId="52926" xr:uid="{00000000-0005-0000-0000-0000BBCE0000}"/>
    <cellStyle name="Total 2 5 3 3 2 8 5" xfId="52927" xr:uid="{00000000-0005-0000-0000-0000BCCE0000}"/>
    <cellStyle name="Total 2 5 3 3 2 9" xfId="52928" xr:uid="{00000000-0005-0000-0000-0000BDCE0000}"/>
    <cellStyle name="Total 2 5 3 3 2 9 2" xfId="52929" xr:uid="{00000000-0005-0000-0000-0000BECE0000}"/>
    <cellStyle name="Total 2 5 3 3 2 9 3" xfId="52930" xr:uid="{00000000-0005-0000-0000-0000BFCE0000}"/>
    <cellStyle name="Total 2 5 3 3 2 9 4" xfId="52931" xr:uid="{00000000-0005-0000-0000-0000C0CE0000}"/>
    <cellStyle name="Total 2 5 3 3 2 9 5" xfId="52932" xr:uid="{00000000-0005-0000-0000-0000C1CE0000}"/>
    <cellStyle name="Total 2 5 3 3 3" xfId="52933" xr:uid="{00000000-0005-0000-0000-0000C2CE0000}"/>
    <cellStyle name="Total 2 5 3 3 3 10" xfId="52934" xr:uid="{00000000-0005-0000-0000-0000C3CE0000}"/>
    <cellStyle name="Total 2 5 3 3 3 2" xfId="52935" xr:uid="{00000000-0005-0000-0000-0000C4CE0000}"/>
    <cellStyle name="Total 2 5 3 3 3 2 2" xfId="52936" xr:uid="{00000000-0005-0000-0000-0000C5CE0000}"/>
    <cellStyle name="Total 2 5 3 3 3 2 2 2" xfId="52937" xr:uid="{00000000-0005-0000-0000-0000C6CE0000}"/>
    <cellStyle name="Total 2 5 3 3 3 2 2 3" xfId="52938" xr:uid="{00000000-0005-0000-0000-0000C7CE0000}"/>
    <cellStyle name="Total 2 5 3 3 3 2 2 4" xfId="52939" xr:uid="{00000000-0005-0000-0000-0000C8CE0000}"/>
    <cellStyle name="Total 2 5 3 3 3 2 2 5" xfId="52940" xr:uid="{00000000-0005-0000-0000-0000C9CE0000}"/>
    <cellStyle name="Total 2 5 3 3 3 2 2 6" xfId="52941" xr:uid="{00000000-0005-0000-0000-0000CACE0000}"/>
    <cellStyle name="Total 2 5 3 3 3 2 2 7" xfId="52942" xr:uid="{00000000-0005-0000-0000-0000CBCE0000}"/>
    <cellStyle name="Total 2 5 3 3 3 2 3" xfId="52943" xr:uid="{00000000-0005-0000-0000-0000CCCE0000}"/>
    <cellStyle name="Total 2 5 3 3 3 2 4" xfId="52944" xr:uid="{00000000-0005-0000-0000-0000CDCE0000}"/>
    <cellStyle name="Total 2 5 3 3 3 3" xfId="52945" xr:uid="{00000000-0005-0000-0000-0000CECE0000}"/>
    <cellStyle name="Total 2 5 3 3 3 3 2" xfId="52946" xr:uid="{00000000-0005-0000-0000-0000CFCE0000}"/>
    <cellStyle name="Total 2 5 3 3 3 3 2 2" xfId="52947" xr:uid="{00000000-0005-0000-0000-0000D0CE0000}"/>
    <cellStyle name="Total 2 5 3 3 3 3 2 3" xfId="52948" xr:uid="{00000000-0005-0000-0000-0000D1CE0000}"/>
    <cellStyle name="Total 2 5 3 3 3 3 2 4" xfId="52949" xr:uid="{00000000-0005-0000-0000-0000D2CE0000}"/>
    <cellStyle name="Total 2 5 3 3 3 3 2 5" xfId="52950" xr:uid="{00000000-0005-0000-0000-0000D3CE0000}"/>
    <cellStyle name="Total 2 5 3 3 3 3 2 6" xfId="52951" xr:uid="{00000000-0005-0000-0000-0000D4CE0000}"/>
    <cellStyle name="Total 2 5 3 3 3 3 2 7" xfId="52952" xr:uid="{00000000-0005-0000-0000-0000D5CE0000}"/>
    <cellStyle name="Total 2 5 3 3 3 3 3" xfId="52953" xr:uid="{00000000-0005-0000-0000-0000D6CE0000}"/>
    <cellStyle name="Total 2 5 3 3 3 3 4" xfId="52954" xr:uid="{00000000-0005-0000-0000-0000D7CE0000}"/>
    <cellStyle name="Total 2 5 3 3 3 4" xfId="52955" xr:uid="{00000000-0005-0000-0000-0000D8CE0000}"/>
    <cellStyle name="Total 2 5 3 3 3 4 2" xfId="52956" xr:uid="{00000000-0005-0000-0000-0000D9CE0000}"/>
    <cellStyle name="Total 2 5 3 3 3 4 2 2" xfId="52957" xr:uid="{00000000-0005-0000-0000-0000DACE0000}"/>
    <cellStyle name="Total 2 5 3 3 3 4 2 3" xfId="52958" xr:uid="{00000000-0005-0000-0000-0000DBCE0000}"/>
    <cellStyle name="Total 2 5 3 3 3 4 2 4" xfId="52959" xr:uid="{00000000-0005-0000-0000-0000DCCE0000}"/>
    <cellStyle name="Total 2 5 3 3 3 4 2 5" xfId="52960" xr:uid="{00000000-0005-0000-0000-0000DDCE0000}"/>
    <cellStyle name="Total 2 5 3 3 3 4 2 6" xfId="52961" xr:uid="{00000000-0005-0000-0000-0000DECE0000}"/>
    <cellStyle name="Total 2 5 3 3 3 4 2 7" xfId="52962" xr:uid="{00000000-0005-0000-0000-0000DFCE0000}"/>
    <cellStyle name="Total 2 5 3 3 3 4 3" xfId="52963" xr:uid="{00000000-0005-0000-0000-0000E0CE0000}"/>
    <cellStyle name="Total 2 5 3 3 3 4 4" xfId="52964" xr:uid="{00000000-0005-0000-0000-0000E1CE0000}"/>
    <cellStyle name="Total 2 5 3 3 3 5" xfId="52965" xr:uid="{00000000-0005-0000-0000-0000E2CE0000}"/>
    <cellStyle name="Total 2 5 3 3 3 5 2" xfId="52966" xr:uid="{00000000-0005-0000-0000-0000E3CE0000}"/>
    <cellStyle name="Total 2 5 3 3 3 5 3" xfId="52967" xr:uid="{00000000-0005-0000-0000-0000E4CE0000}"/>
    <cellStyle name="Total 2 5 3 3 3 5 4" xfId="52968" xr:uid="{00000000-0005-0000-0000-0000E5CE0000}"/>
    <cellStyle name="Total 2 5 3 3 3 5 5" xfId="52969" xr:uid="{00000000-0005-0000-0000-0000E6CE0000}"/>
    <cellStyle name="Total 2 5 3 3 3 5 6" xfId="52970" xr:uid="{00000000-0005-0000-0000-0000E7CE0000}"/>
    <cellStyle name="Total 2 5 3 3 3 5 7" xfId="52971" xr:uid="{00000000-0005-0000-0000-0000E8CE0000}"/>
    <cellStyle name="Total 2 5 3 3 3 5 8" xfId="52972" xr:uid="{00000000-0005-0000-0000-0000E9CE0000}"/>
    <cellStyle name="Total 2 5 3 3 3 6" xfId="52973" xr:uid="{00000000-0005-0000-0000-0000EACE0000}"/>
    <cellStyle name="Total 2 5 3 3 3 6 2" xfId="52974" xr:uid="{00000000-0005-0000-0000-0000EBCE0000}"/>
    <cellStyle name="Total 2 5 3 3 3 6 3" xfId="52975" xr:uid="{00000000-0005-0000-0000-0000ECCE0000}"/>
    <cellStyle name="Total 2 5 3 3 3 6 4" xfId="52976" xr:uid="{00000000-0005-0000-0000-0000EDCE0000}"/>
    <cellStyle name="Total 2 5 3 3 3 6 5" xfId="52977" xr:uid="{00000000-0005-0000-0000-0000EECE0000}"/>
    <cellStyle name="Total 2 5 3 3 3 6 6" xfId="52978" xr:uid="{00000000-0005-0000-0000-0000EFCE0000}"/>
    <cellStyle name="Total 2 5 3 3 3 6 7" xfId="52979" xr:uid="{00000000-0005-0000-0000-0000F0CE0000}"/>
    <cellStyle name="Total 2 5 3 3 3 7" xfId="52980" xr:uid="{00000000-0005-0000-0000-0000F1CE0000}"/>
    <cellStyle name="Total 2 5 3 3 3 8" xfId="52981" xr:uid="{00000000-0005-0000-0000-0000F2CE0000}"/>
    <cellStyle name="Total 2 5 3 3 3 9" xfId="52982" xr:uid="{00000000-0005-0000-0000-0000F3CE0000}"/>
    <cellStyle name="Total 2 5 3 3 4" xfId="52983" xr:uid="{00000000-0005-0000-0000-0000F4CE0000}"/>
    <cellStyle name="Total 2 5 3 3 4 2" xfId="52984" xr:uid="{00000000-0005-0000-0000-0000F5CE0000}"/>
    <cellStyle name="Total 2 5 3 3 4 2 2" xfId="52985" xr:uid="{00000000-0005-0000-0000-0000F6CE0000}"/>
    <cellStyle name="Total 2 5 3 3 4 2 3" xfId="52986" xr:uid="{00000000-0005-0000-0000-0000F7CE0000}"/>
    <cellStyle name="Total 2 5 3 3 4 2 4" xfId="52987" xr:uid="{00000000-0005-0000-0000-0000F8CE0000}"/>
    <cellStyle name="Total 2 5 3 3 4 2 5" xfId="52988" xr:uid="{00000000-0005-0000-0000-0000F9CE0000}"/>
    <cellStyle name="Total 2 5 3 3 4 2 6" xfId="52989" xr:uid="{00000000-0005-0000-0000-0000FACE0000}"/>
    <cellStyle name="Total 2 5 3 3 4 2 7" xfId="52990" xr:uid="{00000000-0005-0000-0000-0000FBCE0000}"/>
    <cellStyle name="Total 2 5 3 3 4 3" xfId="52991" xr:uid="{00000000-0005-0000-0000-0000FCCE0000}"/>
    <cellStyle name="Total 2 5 3 3 4 4" xfId="52992" xr:uid="{00000000-0005-0000-0000-0000FDCE0000}"/>
    <cellStyle name="Total 2 5 3 3 4 5" xfId="52993" xr:uid="{00000000-0005-0000-0000-0000FECE0000}"/>
    <cellStyle name="Total 2 5 3 3 5" xfId="52994" xr:uid="{00000000-0005-0000-0000-0000FFCE0000}"/>
    <cellStyle name="Total 2 5 3 3 5 2" xfId="52995" xr:uid="{00000000-0005-0000-0000-000000CF0000}"/>
    <cellStyle name="Total 2 5 3 3 5 2 2" xfId="52996" xr:uid="{00000000-0005-0000-0000-000001CF0000}"/>
    <cellStyle name="Total 2 5 3 3 5 2 3" xfId="52997" xr:uid="{00000000-0005-0000-0000-000002CF0000}"/>
    <cellStyle name="Total 2 5 3 3 5 2 4" xfId="52998" xr:uid="{00000000-0005-0000-0000-000003CF0000}"/>
    <cellStyle name="Total 2 5 3 3 5 2 5" xfId="52999" xr:uid="{00000000-0005-0000-0000-000004CF0000}"/>
    <cellStyle name="Total 2 5 3 3 5 2 6" xfId="53000" xr:uid="{00000000-0005-0000-0000-000005CF0000}"/>
    <cellStyle name="Total 2 5 3 3 5 2 7" xfId="53001" xr:uid="{00000000-0005-0000-0000-000006CF0000}"/>
    <cellStyle name="Total 2 5 3 3 5 3" xfId="53002" xr:uid="{00000000-0005-0000-0000-000007CF0000}"/>
    <cellStyle name="Total 2 5 3 3 5 4" xfId="53003" xr:uid="{00000000-0005-0000-0000-000008CF0000}"/>
    <cellStyle name="Total 2 5 3 3 5 5" xfId="53004" xr:uid="{00000000-0005-0000-0000-000009CF0000}"/>
    <cellStyle name="Total 2 5 3 3 6" xfId="53005" xr:uid="{00000000-0005-0000-0000-00000ACF0000}"/>
    <cellStyle name="Total 2 5 3 3 6 2" xfId="53006" xr:uid="{00000000-0005-0000-0000-00000BCF0000}"/>
    <cellStyle name="Total 2 5 3 3 6 2 2" xfId="53007" xr:uid="{00000000-0005-0000-0000-00000CCF0000}"/>
    <cellStyle name="Total 2 5 3 3 6 2 3" xfId="53008" xr:uid="{00000000-0005-0000-0000-00000DCF0000}"/>
    <cellStyle name="Total 2 5 3 3 6 2 4" xfId="53009" xr:uid="{00000000-0005-0000-0000-00000ECF0000}"/>
    <cellStyle name="Total 2 5 3 3 6 2 5" xfId="53010" xr:uid="{00000000-0005-0000-0000-00000FCF0000}"/>
    <cellStyle name="Total 2 5 3 3 6 2 6" xfId="53011" xr:uid="{00000000-0005-0000-0000-000010CF0000}"/>
    <cellStyle name="Total 2 5 3 3 6 2 7" xfId="53012" xr:uid="{00000000-0005-0000-0000-000011CF0000}"/>
    <cellStyle name="Total 2 5 3 3 6 3" xfId="53013" xr:uid="{00000000-0005-0000-0000-000012CF0000}"/>
    <cellStyle name="Total 2 5 3 3 6 4" xfId="53014" xr:uid="{00000000-0005-0000-0000-000013CF0000}"/>
    <cellStyle name="Total 2 5 3 3 6 5" xfId="53015" xr:uid="{00000000-0005-0000-0000-000014CF0000}"/>
    <cellStyle name="Total 2 5 3 3 7" xfId="53016" xr:uid="{00000000-0005-0000-0000-000015CF0000}"/>
    <cellStyle name="Total 2 5 3 3 7 2" xfId="53017" xr:uid="{00000000-0005-0000-0000-000016CF0000}"/>
    <cellStyle name="Total 2 5 3 3 7 2 2" xfId="53018" xr:uid="{00000000-0005-0000-0000-000017CF0000}"/>
    <cellStyle name="Total 2 5 3 3 7 2 3" xfId="53019" xr:uid="{00000000-0005-0000-0000-000018CF0000}"/>
    <cellStyle name="Total 2 5 3 3 7 2 4" xfId="53020" xr:uid="{00000000-0005-0000-0000-000019CF0000}"/>
    <cellStyle name="Total 2 5 3 3 7 2 5" xfId="53021" xr:uid="{00000000-0005-0000-0000-00001ACF0000}"/>
    <cellStyle name="Total 2 5 3 3 7 2 6" xfId="53022" xr:uid="{00000000-0005-0000-0000-00001BCF0000}"/>
    <cellStyle name="Total 2 5 3 3 7 2 7" xfId="53023" xr:uid="{00000000-0005-0000-0000-00001CCF0000}"/>
    <cellStyle name="Total 2 5 3 3 7 3" xfId="53024" xr:uid="{00000000-0005-0000-0000-00001DCF0000}"/>
    <cellStyle name="Total 2 5 3 3 7 4" xfId="53025" xr:uid="{00000000-0005-0000-0000-00001ECF0000}"/>
    <cellStyle name="Total 2 5 3 3 7 5" xfId="53026" xr:uid="{00000000-0005-0000-0000-00001FCF0000}"/>
    <cellStyle name="Total 2 5 3 3 8" xfId="53027" xr:uid="{00000000-0005-0000-0000-000020CF0000}"/>
    <cellStyle name="Total 2 5 3 3 8 2" xfId="53028" xr:uid="{00000000-0005-0000-0000-000021CF0000}"/>
    <cellStyle name="Total 2 5 3 3 8 3" xfId="53029" xr:uid="{00000000-0005-0000-0000-000022CF0000}"/>
    <cellStyle name="Total 2 5 3 3 8 4" xfId="53030" xr:uid="{00000000-0005-0000-0000-000023CF0000}"/>
    <cellStyle name="Total 2 5 3 3 8 5" xfId="53031" xr:uid="{00000000-0005-0000-0000-000024CF0000}"/>
    <cellStyle name="Total 2 5 3 3 8 6" xfId="53032" xr:uid="{00000000-0005-0000-0000-000025CF0000}"/>
    <cellStyle name="Total 2 5 3 3 8 7" xfId="53033" xr:uid="{00000000-0005-0000-0000-000026CF0000}"/>
    <cellStyle name="Total 2 5 3 3 8 8" xfId="53034" xr:uid="{00000000-0005-0000-0000-000027CF0000}"/>
    <cellStyle name="Total 2 5 3 3 9" xfId="53035" xr:uid="{00000000-0005-0000-0000-000028CF0000}"/>
    <cellStyle name="Total 2 5 3 3 9 2" xfId="53036" xr:uid="{00000000-0005-0000-0000-000029CF0000}"/>
    <cellStyle name="Total 2 5 3 3 9 3" xfId="53037" xr:uid="{00000000-0005-0000-0000-00002ACF0000}"/>
    <cellStyle name="Total 2 5 3 3 9 4" xfId="53038" xr:uid="{00000000-0005-0000-0000-00002BCF0000}"/>
    <cellStyle name="Total 2 5 3 3 9 5" xfId="53039" xr:uid="{00000000-0005-0000-0000-00002CCF0000}"/>
    <cellStyle name="Total 2 5 3 3 9 6" xfId="53040" xr:uid="{00000000-0005-0000-0000-00002DCF0000}"/>
    <cellStyle name="Total 2 5 3 3 9 7" xfId="53041" xr:uid="{00000000-0005-0000-0000-00002ECF0000}"/>
    <cellStyle name="Total 2 5 3 4" xfId="53042" xr:uid="{00000000-0005-0000-0000-00002FCF0000}"/>
    <cellStyle name="Total 2 5 3 4 10" xfId="53043" xr:uid="{00000000-0005-0000-0000-000030CF0000}"/>
    <cellStyle name="Total 2 5 3 4 10 2" xfId="53044" xr:uid="{00000000-0005-0000-0000-000031CF0000}"/>
    <cellStyle name="Total 2 5 3 4 10 3" xfId="53045" xr:uid="{00000000-0005-0000-0000-000032CF0000}"/>
    <cellStyle name="Total 2 5 3 4 10 4" xfId="53046" xr:uid="{00000000-0005-0000-0000-000033CF0000}"/>
    <cellStyle name="Total 2 5 3 4 10 5" xfId="53047" xr:uid="{00000000-0005-0000-0000-000034CF0000}"/>
    <cellStyle name="Total 2 5 3 4 11" xfId="53048" xr:uid="{00000000-0005-0000-0000-000035CF0000}"/>
    <cellStyle name="Total 2 5 3 4 11 2" xfId="53049" xr:uid="{00000000-0005-0000-0000-000036CF0000}"/>
    <cellStyle name="Total 2 5 3 4 11 3" xfId="53050" xr:uid="{00000000-0005-0000-0000-000037CF0000}"/>
    <cellStyle name="Total 2 5 3 4 11 4" xfId="53051" xr:uid="{00000000-0005-0000-0000-000038CF0000}"/>
    <cellStyle name="Total 2 5 3 4 11 5" xfId="53052" xr:uid="{00000000-0005-0000-0000-000039CF0000}"/>
    <cellStyle name="Total 2 5 3 4 12" xfId="53053" xr:uid="{00000000-0005-0000-0000-00003ACF0000}"/>
    <cellStyle name="Total 2 5 3 4 12 2" xfId="53054" xr:uid="{00000000-0005-0000-0000-00003BCF0000}"/>
    <cellStyle name="Total 2 5 3 4 12 3" xfId="53055" xr:uid="{00000000-0005-0000-0000-00003CCF0000}"/>
    <cellStyle name="Total 2 5 3 4 12 4" xfId="53056" xr:uid="{00000000-0005-0000-0000-00003DCF0000}"/>
    <cellStyle name="Total 2 5 3 4 12 5" xfId="53057" xr:uid="{00000000-0005-0000-0000-00003ECF0000}"/>
    <cellStyle name="Total 2 5 3 4 13" xfId="53058" xr:uid="{00000000-0005-0000-0000-00003FCF0000}"/>
    <cellStyle name="Total 2 5 3 4 13 2" xfId="53059" xr:uid="{00000000-0005-0000-0000-000040CF0000}"/>
    <cellStyle name="Total 2 5 3 4 13 3" xfId="53060" xr:uid="{00000000-0005-0000-0000-000041CF0000}"/>
    <cellStyle name="Total 2 5 3 4 13 4" xfId="53061" xr:uid="{00000000-0005-0000-0000-000042CF0000}"/>
    <cellStyle name="Total 2 5 3 4 13 5" xfId="53062" xr:uid="{00000000-0005-0000-0000-000043CF0000}"/>
    <cellStyle name="Total 2 5 3 4 14" xfId="53063" xr:uid="{00000000-0005-0000-0000-000044CF0000}"/>
    <cellStyle name="Total 2 5 3 4 14 2" xfId="53064" xr:uid="{00000000-0005-0000-0000-000045CF0000}"/>
    <cellStyle name="Total 2 5 3 4 14 3" xfId="53065" xr:uid="{00000000-0005-0000-0000-000046CF0000}"/>
    <cellStyle name="Total 2 5 3 4 14 4" xfId="53066" xr:uid="{00000000-0005-0000-0000-000047CF0000}"/>
    <cellStyle name="Total 2 5 3 4 14 5" xfId="53067" xr:uid="{00000000-0005-0000-0000-000048CF0000}"/>
    <cellStyle name="Total 2 5 3 4 15" xfId="53068" xr:uid="{00000000-0005-0000-0000-000049CF0000}"/>
    <cellStyle name="Total 2 5 3 4 15 2" xfId="53069" xr:uid="{00000000-0005-0000-0000-00004ACF0000}"/>
    <cellStyle name="Total 2 5 3 4 15 3" xfId="53070" xr:uid="{00000000-0005-0000-0000-00004BCF0000}"/>
    <cellStyle name="Total 2 5 3 4 15 4" xfId="53071" xr:uid="{00000000-0005-0000-0000-00004CCF0000}"/>
    <cellStyle name="Total 2 5 3 4 15 5" xfId="53072" xr:uid="{00000000-0005-0000-0000-00004DCF0000}"/>
    <cellStyle name="Total 2 5 3 4 16" xfId="53073" xr:uid="{00000000-0005-0000-0000-00004ECF0000}"/>
    <cellStyle name="Total 2 5 3 4 16 2" xfId="53074" xr:uid="{00000000-0005-0000-0000-00004FCF0000}"/>
    <cellStyle name="Total 2 5 3 4 16 3" xfId="53075" xr:uid="{00000000-0005-0000-0000-000050CF0000}"/>
    <cellStyle name="Total 2 5 3 4 16 4" xfId="53076" xr:uid="{00000000-0005-0000-0000-000051CF0000}"/>
    <cellStyle name="Total 2 5 3 4 16 5" xfId="53077" xr:uid="{00000000-0005-0000-0000-000052CF0000}"/>
    <cellStyle name="Total 2 5 3 4 17" xfId="53078" xr:uid="{00000000-0005-0000-0000-000053CF0000}"/>
    <cellStyle name="Total 2 5 3 4 17 2" xfId="53079" xr:uid="{00000000-0005-0000-0000-000054CF0000}"/>
    <cellStyle name="Total 2 5 3 4 17 3" xfId="53080" xr:uid="{00000000-0005-0000-0000-000055CF0000}"/>
    <cellStyle name="Total 2 5 3 4 17 4" xfId="53081" xr:uid="{00000000-0005-0000-0000-000056CF0000}"/>
    <cellStyle name="Total 2 5 3 4 17 5" xfId="53082" xr:uid="{00000000-0005-0000-0000-000057CF0000}"/>
    <cellStyle name="Total 2 5 3 4 18" xfId="53083" xr:uid="{00000000-0005-0000-0000-000058CF0000}"/>
    <cellStyle name="Total 2 5 3 4 18 2" xfId="53084" xr:uid="{00000000-0005-0000-0000-000059CF0000}"/>
    <cellStyle name="Total 2 5 3 4 18 3" xfId="53085" xr:uid="{00000000-0005-0000-0000-00005ACF0000}"/>
    <cellStyle name="Total 2 5 3 4 18 4" xfId="53086" xr:uid="{00000000-0005-0000-0000-00005BCF0000}"/>
    <cellStyle name="Total 2 5 3 4 18 5" xfId="53087" xr:uid="{00000000-0005-0000-0000-00005CCF0000}"/>
    <cellStyle name="Total 2 5 3 4 19" xfId="53088" xr:uid="{00000000-0005-0000-0000-00005DCF0000}"/>
    <cellStyle name="Total 2 5 3 4 2" xfId="53089" xr:uid="{00000000-0005-0000-0000-00005ECF0000}"/>
    <cellStyle name="Total 2 5 3 4 2 2" xfId="53090" xr:uid="{00000000-0005-0000-0000-00005FCF0000}"/>
    <cellStyle name="Total 2 5 3 4 2 2 2" xfId="53091" xr:uid="{00000000-0005-0000-0000-000060CF0000}"/>
    <cellStyle name="Total 2 5 3 4 2 2 3" xfId="53092" xr:uid="{00000000-0005-0000-0000-000061CF0000}"/>
    <cellStyle name="Total 2 5 3 4 2 2 4" xfId="53093" xr:uid="{00000000-0005-0000-0000-000062CF0000}"/>
    <cellStyle name="Total 2 5 3 4 2 2 5" xfId="53094" xr:uid="{00000000-0005-0000-0000-000063CF0000}"/>
    <cellStyle name="Total 2 5 3 4 2 2 6" xfId="53095" xr:uid="{00000000-0005-0000-0000-000064CF0000}"/>
    <cellStyle name="Total 2 5 3 4 2 2 7" xfId="53096" xr:uid="{00000000-0005-0000-0000-000065CF0000}"/>
    <cellStyle name="Total 2 5 3 4 2 3" xfId="53097" xr:uid="{00000000-0005-0000-0000-000066CF0000}"/>
    <cellStyle name="Total 2 5 3 4 2 4" xfId="53098" xr:uid="{00000000-0005-0000-0000-000067CF0000}"/>
    <cellStyle name="Total 2 5 3 4 2 5" xfId="53099" xr:uid="{00000000-0005-0000-0000-000068CF0000}"/>
    <cellStyle name="Total 2 5 3 4 3" xfId="53100" xr:uid="{00000000-0005-0000-0000-000069CF0000}"/>
    <cellStyle name="Total 2 5 3 4 3 2" xfId="53101" xr:uid="{00000000-0005-0000-0000-00006ACF0000}"/>
    <cellStyle name="Total 2 5 3 4 3 2 2" xfId="53102" xr:uid="{00000000-0005-0000-0000-00006BCF0000}"/>
    <cellStyle name="Total 2 5 3 4 3 2 3" xfId="53103" xr:uid="{00000000-0005-0000-0000-00006CCF0000}"/>
    <cellStyle name="Total 2 5 3 4 3 2 4" xfId="53104" xr:uid="{00000000-0005-0000-0000-00006DCF0000}"/>
    <cellStyle name="Total 2 5 3 4 3 2 5" xfId="53105" xr:uid="{00000000-0005-0000-0000-00006ECF0000}"/>
    <cellStyle name="Total 2 5 3 4 3 2 6" xfId="53106" xr:uid="{00000000-0005-0000-0000-00006FCF0000}"/>
    <cellStyle name="Total 2 5 3 4 3 2 7" xfId="53107" xr:uid="{00000000-0005-0000-0000-000070CF0000}"/>
    <cellStyle name="Total 2 5 3 4 3 3" xfId="53108" xr:uid="{00000000-0005-0000-0000-000071CF0000}"/>
    <cellStyle name="Total 2 5 3 4 3 4" xfId="53109" xr:uid="{00000000-0005-0000-0000-000072CF0000}"/>
    <cellStyle name="Total 2 5 3 4 3 5" xfId="53110" xr:uid="{00000000-0005-0000-0000-000073CF0000}"/>
    <cellStyle name="Total 2 5 3 4 4" xfId="53111" xr:uid="{00000000-0005-0000-0000-000074CF0000}"/>
    <cellStyle name="Total 2 5 3 4 4 2" xfId="53112" xr:uid="{00000000-0005-0000-0000-000075CF0000}"/>
    <cellStyle name="Total 2 5 3 4 4 2 2" xfId="53113" xr:uid="{00000000-0005-0000-0000-000076CF0000}"/>
    <cellStyle name="Total 2 5 3 4 4 2 3" xfId="53114" xr:uid="{00000000-0005-0000-0000-000077CF0000}"/>
    <cellStyle name="Total 2 5 3 4 4 2 4" xfId="53115" xr:uid="{00000000-0005-0000-0000-000078CF0000}"/>
    <cellStyle name="Total 2 5 3 4 4 2 5" xfId="53116" xr:uid="{00000000-0005-0000-0000-000079CF0000}"/>
    <cellStyle name="Total 2 5 3 4 4 2 6" xfId="53117" xr:uid="{00000000-0005-0000-0000-00007ACF0000}"/>
    <cellStyle name="Total 2 5 3 4 4 2 7" xfId="53118" xr:uid="{00000000-0005-0000-0000-00007BCF0000}"/>
    <cellStyle name="Total 2 5 3 4 4 3" xfId="53119" xr:uid="{00000000-0005-0000-0000-00007CCF0000}"/>
    <cellStyle name="Total 2 5 3 4 4 4" xfId="53120" xr:uid="{00000000-0005-0000-0000-00007DCF0000}"/>
    <cellStyle name="Total 2 5 3 4 4 5" xfId="53121" xr:uid="{00000000-0005-0000-0000-00007ECF0000}"/>
    <cellStyle name="Total 2 5 3 4 5" xfId="53122" xr:uid="{00000000-0005-0000-0000-00007FCF0000}"/>
    <cellStyle name="Total 2 5 3 4 5 2" xfId="53123" xr:uid="{00000000-0005-0000-0000-000080CF0000}"/>
    <cellStyle name="Total 2 5 3 4 5 3" xfId="53124" xr:uid="{00000000-0005-0000-0000-000081CF0000}"/>
    <cellStyle name="Total 2 5 3 4 5 4" xfId="53125" xr:uid="{00000000-0005-0000-0000-000082CF0000}"/>
    <cellStyle name="Total 2 5 3 4 5 5" xfId="53126" xr:uid="{00000000-0005-0000-0000-000083CF0000}"/>
    <cellStyle name="Total 2 5 3 4 5 6" xfId="53127" xr:uid="{00000000-0005-0000-0000-000084CF0000}"/>
    <cellStyle name="Total 2 5 3 4 5 7" xfId="53128" xr:uid="{00000000-0005-0000-0000-000085CF0000}"/>
    <cellStyle name="Total 2 5 3 4 5 8" xfId="53129" xr:uid="{00000000-0005-0000-0000-000086CF0000}"/>
    <cellStyle name="Total 2 5 3 4 6" xfId="53130" xr:uid="{00000000-0005-0000-0000-000087CF0000}"/>
    <cellStyle name="Total 2 5 3 4 6 2" xfId="53131" xr:uid="{00000000-0005-0000-0000-000088CF0000}"/>
    <cellStyle name="Total 2 5 3 4 6 3" xfId="53132" xr:uid="{00000000-0005-0000-0000-000089CF0000}"/>
    <cellStyle name="Total 2 5 3 4 6 4" xfId="53133" xr:uid="{00000000-0005-0000-0000-00008ACF0000}"/>
    <cellStyle name="Total 2 5 3 4 6 5" xfId="53134" xr:uid="{00000000-0005-0000-0000-00008BCF0000}"/>
    <cellStyle name="Total 2 5 3 4 6 6" xfId="53135" xr:uid="{00000000-0005-0000-0000-00008CCF0000}"/>
    <cellStyle name="Total 2 5 3 4 6 7" xfId="53136" xr:uid="{00000000-0005-0000-0000-00008DCF0000}"/>
    <cellStyle name="Total 2 5 3 4 7" xfId="53137" xr:uid="{00000000-0005-0000-0000-00008ECF0000}"/>
    <cellStyle name="Total 2 5 3 4 7 2" xfId="53138" xr:uid="{00000000-0005-0000-0000-00008FCF0000}"/>
    <cellStyle name="Total 2 5 3 4 7 3" xfId="53139" xr:uid="{00000000-0005-0000-0000-000090CF0000}"/>
    <cellStyle name="Total 2 5 3 4 7 4" xfId="53140" xr:uid="{00000000-0005-0000-0000-000091CF0000}"/>
    <cellStyle name="Total 2 5 3 4 7 5" xfId="53141" xr:uid="{00000000-0005-0000-0000-000092CF0000}"/>
    <cellStyle name="Total 2 5 3 4 8" xfId="53142" xr:uid="{00000000-0005-0000-0000-000093CF0000}"/>
    <cellStyle name="Total 2 5 3 4 8 2" xfId="53143" xr:uid="{00000000-0005-0000-0000-000094CF0000}"/>
    <cellStyle name="Total 2 5 3 4 8 3" xfId="53144" xr:uid="{00000000-0005-0000-0000-000095CF0000}"/>
    <cellStyle name="Total 2 5 3 4 8 4" xfId="53145" xr:uid="{00000000-0005-0000-0000-000096CF0000}"/>
    <cellStyle name="Total 2 5 3 4 8 5" xfId="53146" xr:uid="{00000000-0005-0000-0000-000097CF0000}"/>
    <cellStyle name="Total 2 5 3 4 9" xfId="53147" xr:uid="{00000000-0005-0000-0000-000098CF0000}"/>
    <cellStyle name="Total 2 5 3 4 9 2" xfId="53148" xr:uid="{00000000-0005-0000-0000-000099CF0000}"/>
    <cellStyle name="Total 2 5 3 4 9 3" xfId="53149" xr:uid="{00000000-0005-0000-0000-00009ACF0000}"/>
    <cellStyle name="Total 2 5 3 4 9 4" xfId="53150" xr:uid="{00000000-0005-0000-0000-00009BCF0000}"/>
    <cellStyle name="Total 2 5 3 4 9 5" xfId="53151" xr:uid="{00000000-0005-0000-0000-00009CCF0000}"/>
    <cellStyle name="Total 2 5 3 5" xfId="53152" xr:uid="{00000000-0005-0000-0000-00009DCF0000}"/>
    <cellStyle name="Total 2 5 3 5 10" xfId="53153" xr:uid="{00000000-0005-0000-0000-00009ECF0000}"/>
    <cellStyle name="Total 2 5 3 5 2" xfId="53154" xr:uid="{00000000-0005-0000-0000-00009FCF0000}"/>
    <cellStyle name="Total 2 5 3 5 2 2" xfId="53155" xr:uid="{00000000-0005-0000-0000-0000A0CF0000}"/>
    <cellStyle name="Total 2 5 3 5 2 2 2" xfId="53156" xr:uid="{00000000-0005-0000-0000-0000A1CF0000}"/>
    <cellStyle name="Total 2 5 3 5 2 2 3" xfId="53157" xr:uid="{00000000-0005-0000-0000-0000A2CF0000}"/>
    <cellStyle name="Total 2 5 3 5 2 2 4" xfId="53158" xr:uid="{00000000-0005-0000-0000-0000A3CF0000}"/>
    <cellStyle name="Total 2 5 3 5 2 2 5" xfId="53159" xr:uid="{00000000-0005-0000-0000-0000A4CF0000}"/>
    <cellStyle name="Total 2 5 3 5 2 2 6" xfId="53160" xr:uid="{00000000-0005-0000-0000-0000A5CF0000}"/>
    <cellStyle name="Total 2 5 3 5 2 2 7" xfId="53161" xr:uid="{00000000-0005-0000-0000-0000A6CF0000}"/>
    <cellStyle name="Total 2 5 3 5 2 3" xfId="53162" xr:uid="{00000000-0005-0000-0000-0000A7CF0000}"/>
    <cellStyle name="Total 2 5 3 5 2 4" xfId="53163" xr:uid="{00000000-0005-0000-0000-0000A8CF0000}"/>
    <cellStyle name="Total 2 5 3 5 3" xfId="53164" xr:uid="{00000000-0005-0000-0000-0000A9CF0000}"/>
    <cellStyle name="Total 2 5 3 5 3 2" xfId="53165" xr:uid="{00000000-0005-0000-0000-0000AACF0000}"/>
    <cellStyle name="Total 2 5 3 5 3 2 2" xfId="53166" xr:uid="{00000000-0005-0000-0000-0000ABCF0000}"/>
    <cellStyle name="Total 2 5 3 5 3 2 3" xfId="53167" xr:uid="{00000000-0005-0000-0000-0000ACCF0000}"/>
    <cellStyle name="Total 2 5 3 5 3 2 4" xfId="53168" xr:uid="{00000000-0005-0000-0000-0000ADCF0000}"/>
    <cellStyle name="Total 2 5 3 5 3 2 5" xfId="53169" xr:uid="{00000000-0005-0000-0000-0000AECF0000}"/>
    <cellStyle name="Total 2 5 3 5 3 2 6" xfId="53170" xr:uid="{00000000-0005-0000-0000-0000AFCF0000}"/>
    <cellStyle name="Total 2 5 3 5 3 2 7" xfId="53171" xr:uid="{00000000-0005-0000-0000-0000B0CF0000}"/>
    <cellStyle name="Total 2 5 3 5 3 3" xfId="53172" xr:uid="{00000000-0005-0000-0000-0000B1CF0000}"/>
    <cellStyle name="Total 2 5 3 5 3 4" xfId="53173" xr:uid="{00000000-0005-0000-0000-0000B2CF0000}"/>
    <cellStyle name="Total 2 5 3 5 4" xfId="53174" xr:uid="{00000000-0005-0000-0000-0000B3CF0000}"/>
    <cellStyle name="Total 2 5 3 5 4 2" xfId="53175" xr:uid="{00000000-0005-0000-0000-0000B4CF0000}"/>
    <cellStyle name="Total 2 5 3 5 4 2 2" xfId="53176" xr:uid="{00000000-0005-0000-0000-0000B5CF0000}"/>
    <cellStyle name="Total 2 5 3 5 4 2 3" xfId="53177" xr:uid="{00000000-0005-0000-0000-0000B6CF0000}"/>
    <cellStyle name="Total 2 5 3 5 4 2 4" xfId="53178" xr:uid="{00000000-0005-0000-0000-0000B7CF0000}"/>
    <cellStyle name="Total 2 5 3 5 4 2 5" xfId="53179" xr:uid="{00000000-0005-0000-0000-0000B8CF0000}"/>
    <cellStyle name="Total 2 5 3 5 4 2 6" xfId="53180" xr:uid="{00000000-0005-0000-0000-0000B9CF0000}"/>
    <cellStyle name="Total 2 5 3 5 4 2 7" xfId="53181" xr:uid="{00000000-0005-0000-0000-0000BACF0000}"/>
    <cellStyle name="Total 2 5 3 5 4 3" xfId="53182" xr:uid="{00000000-0005-0000-0000-0000BBCF0000}"/>
    <cellStyle name="Total 2 5 3 5 4 4" xfId="53183" xr:uid="{00000000-0005-0000-0000-0000BCCF0000}"/>
    <cellStyle name="Total 2 5 3 5 5" xfId="53184" xr:uid="{00000000-0005-0000-0000-0000BDCF0000}"/>
    <cellStyle name="Total 2 5 3 5 5 2" xfId="53185" xr:uid="{00000000-0005-0000-0000-0000BECF0000}"/>
    <cellStyle name="Total 2 5 3 5 5 3" xfId="53186" xr:uid="{00000000-0005-0000-0000-0000BFCF0000}"/>
    <cellStyle name="Total 2 5 3 5 5 4" xfId="53187" xr:uid="{00000000-0005-0000-0000-0000C0CF0000}"/>
    <cellStyle name="Total 2 5 3 5 5 5" xfId="53188" xr:uid="{00000000-0005-0000-0000-0000C1CF0000}"/>
    <cellStyle name="Total 2 5 3 5 5 6" xfId="53189" xr:uid="{00000000-0005-0000-0000-0000C2CF0000}"/>
    <cellStyle name="Total 2 5 3 5 5 7" xfId="53190" xr:uid="{00000000-0005-0000-0000-0000C3CF0000}"/>
    <cellStyle name="Total 2 5 3 5 5 8" xfId="53191" xr:uid="{00000000-0005-0000-0000-0000C4CF0000}"/>
    <cellStyle name="Total 2 5 3 5 6" xfId="53192" xr:uid="{00000000-0005-0000-0000-0000C5CF0000}"/>
    <cellStyle name="Total 2 5 3 5 6 2" xfId="53193" xr:uid="{00000000-0005-0000-0000-0000C6CF0000}"/>
    <cellStyle name="Total 2 5 3 5 6 3" xfId="53194" xr:uid="{00000000-0005-0000-0000-0000C7CF0000}"/>
    <cellStyle name="Total 2 5 3 5 6 4" xfId="53195" xr:uid="{00000000-0005-0000-0000-0000C8CF0000}"/>
    <cellStyle name="Total 2 5 3 5 6 5" xfId="53196" xr:uid="{00000000-0005-0000-0000-0000C9CF0000}"/>
    <cellStyle name="Total 2 5 3 5 6 6" xfId="53197" xr:uid="{00000000-0005-0000-0000-0000CACF0000}"/>
    <cellStyle name="Total 2 5 3 5 6 7" xfId="53198" xr:uid="{00000000-0005-0000-0000-0000CBCF0000}"/>
    <cellStyle name="Total 2 5 3 5 7" xfId="53199" xr:uid="{00000000-0005-0000-0000-0000CCCF0000}"/>
    <cellStyle name="Total 2 5 3 5 8" xfId="53200" xr:uid="{00000000-0005-0000-0000-0000CDCF0000}"/>
    <cellStyle name="Total 2 5 3 5 9" xfId="53201" xr:uid="{00000000-0005-0000-0000-0000CECF0000}"/>
    <cellStyle name="Total 2 5 3 6" xfId="53202" xr:uid="{00000000-0005-0000-0000-0000CFCF0000}"/>
    <cellStyle name="Total 2 5 3 6 2" xfId="53203" xr:uid="{00000000-0005-0000-0000-0000D0CF0000}"/>
    <cellStyle name="Total 2 5 3 6 2 2" xfId="53204" xr:uid="{00000000-0005-0000-0000-0000D1CF0000}"/>
    <cellStyle name="Total 2 5 3 6 2 3" xfId="53205" xr:uid="{00000000-0005-0000-0000-0000D2CF0000}"/>
    <cellStyle name="Total 2 5 3 6 2 4" xfId="53206" xr:uid="{00000000-0005-0000-0000-0000D3CF0000}"/>
    <cellStyle name="Total 2 5 3 6 2 5" xfId="53207" xr:uid="{00000000-0005-0000-0000-0000D4CF0000}"/>
    <cellStyle name="Total 2 5 3 6 2 6" xfId="53208" xr:uid="{00000000-0005-0000-0000-0000D5CF0000}"/>
    <cellStyle name="Total 2 5 3 6 2 7" xfId="53209" xr:uid="{00000000-0005-0000-0000-0000D6CF0000}"/>
    <cellStyle name="Total 2 5 3 6 3" xfId="53210" xr:uid="{00000000-0005-0000-0000-0000D7CF0000}"/>
    <cellStyle name="Total 2 5 3 6 4" xfId="53211" xr:uid="{00000000-0005-0000-0000-0000D8CF0000}"/>
    <cellStyle name="Total 2 5 3 6 5" xfId="53212" xr:uid="{00000000-0005-0000-0000-0000D9CF0000}"/>
    <cellStyle name="Total 2 5 3 7" xfId="53213" xr:uid="{00000000-0005-0000-0000-0000DACF0000}"/>
    <cellStyle name="Total 2 5 3 7 2" xfId="53214" xr:uid="{00000000-0005-0000-0000-0000DBCF0000}"/>
    <cellStyle name="Total 2 5 3 7 2 2" xfId="53215" xr:uid="{00000000-0005-0000-0000-0000DCCF0000}"/>
    <cellStyle name="Total 2 5 3 7 2 3" xfId="53216" xr:uid="{00000000-0005-0000-0000-0000DDCF0000}"/>
    <cellStyle name="Total 2 5 3 7 2 4" xfId="53217" xr:uid="{00000000-0005-0000-0000-0000DECF0000}"/>
    <cellStyle name="Total 2 5 3 7 2 5" xfId="53218" xr:uid="{00000000-0005-0000-0000-0000DFCF0000}"/>
    <cellStyle name="Total 2 5 3 7 2 6" xfId="53219" xr:uid="{00000000-0005-0000-0000-0000E0CF0000}"/>
    <cellStyle name="Total 2 5 3 7 2 7" xfId="53220" xr:uid="{00000000-0005-0000-0000-0000E1CF0000}"/>
    <cellStyle name="Total 2 5 3 7 3" xfId="53221" xr:uid="{00000000-0005-0000-0000-0000E2CF0000}"/>
    <cellStyle name="Total 2 5 3 7 4" xfId="53222" xr:uid="{00000000-0005-0000-0000-0000E3CF0000}"/>
    <cellStyle name="Total 2 5 3 7 5" xfId="53223" xr:uid="{00000000-0005-0000-0000-0000E4CF0000}"/>
    <cellStyle name="Total 2 5 3 8" xfId="53224" xr:uid="{00000000-0005-0000-0000-0000E5CF0000}"/>
    <cellStyle name="Total 2 5 3 8 2" xfId="53225" xr:uid="{00000000-0005-0000-0000-0000E6CF0000}"/>
    <cellStyle name="Total 2 5 3 8 2 2" xfId="53226" xr:uid="{00000000-0005-0000-0000-0000E7CF0000}"/>
    <cellStyle name="Total 2 5 3 8 2 3" xfId="53227" xr:uid="{00000000-0005-0000-0000-0000E8CF0000}"/>
    <cellStyle name="Total 2 5 3 8 2 4" xfId="53228" xr:uid="{00000000-0005-0000-0000-0000E9CF0000}"/>
    <cellStyle name="Total 2 5 3 8 2 5" xfId="53229" xr:uid="{00000000-0005-0000-0000-0000EACF0000}"/>
    <cellStyle name="Total 2 5 3 8 2 6" xfId="53230" xr:uid="{00000000-0005-0000-0000-0000EBCF0000}"/>
    <cellStyle name="Total 2 5 3 8 2 7" xfId="53231" xr:uid="{00000000-0005-0000-0000-0000ECCF0000}"/>
    <cellStyle name="Total 2 5 3 8 3" xfId="53232" xr:uid="{00000000-0005-0000-0000-0000EDCF0000}"/>
    <cellStyle name="Total 2 5 3 8 4" xfId="53233" xr:uid="{00000000-0005-0000-0000-0000EECF0000}"/>
    <cellStyle name="Total 2 5 3 8 5" xfId="53234" xr:uid="{00000000-0005-0000-0000-0000EFCF0000}"/>
    <cellStyle name="Total 2 5 3 9" xfId="53235" xr:uid="{00000000-0005-0000-0000-0000F0CF0000}"/>
    <cellStyle name="Total 2 5 3 9 2" xfId="53236" xr:uid="{00000000-0005-0000-0000-0000F1CF0000}"/>
    <cellStyle name="Total 2 5 3 9 2 2" xfId="53237" xr:uid="{00000000-0005-0000-0000-0000F2CF0000}"/>
    <cellStyle name="Total 2 5 3 9 2 3" xfId="53238" xr:uid="{00000000-0005-0000-0000-0000F3CF0000}"/>
    <cellStyle name="Total 2 5 3 9 2 4" xfId="53239" xr:uid="{00000000-0005-0000-0000-0000F4CF0000}"/>
    <cellStyle name="Total 2 5 3 9 2 5" xfId="53240" xr:uid="{00000000-0005-0000-0000-0000F5CF0000}"/>
    <cellStyle name="Total 2 5 3 9 2 6" xfId="53241" xr:uid="{00000000-0005-0000-0000-0000F6CF0000}"/>
    <cellStyle name="Total 2 5 3 9 2 7" xfId="53242" xr:uid="{00000000-0005-0000-0000-0000F7CF0000}"/>
    <cellStyle name="Total 2 5 3 9 3" xfId="53243" xr:uid="{00000000-0005-0000-0000-0000F8CF0000}"/>
    <cellStyle name="Total 2 5 3 9 4" xfId="53244" xr:uid="{00000000-0005-0000-0000-0000F9CF0000}"/>
    <cellStyle name="Total 2 5 3 9 5" xfId="53245" xr:uid="{00000000-0005-0000-0000-0000FACF0000}"/>
    <cellStyle name="Total 2 5 4" xfId="53246" xr:uid="{00000000-0005-0000-0000-0000FBCF0000}"/>
    <cellStyle name="Total 2 5 4 10" xfId="53247" xr:uid="{00000000-0005-0000-0000-0000FCCF0000}"/>
    <cellStyle name="Total 2 5 4 10 2" xfId="53248" xr:uid="{00000000-0005-0000-0000-0000FDCF0000}"/>
    <cellStyle name="Total 2 5 4 10 3" xfId="53249" xr:uid="{00000000-0005-0000-0000-0000FECF0000}"/>
    <cellStyle name="Total 2 5 4 10 4" xfId="53250" xr:uid="{00000000-0005-0000-0000-0000FFCF0000}"/>
    <cellStyle name="Total 2 5 4 10 5" xfId="53251" xr:uid="{00000000-0005-0000-0000-000000D00000}"/>
    <cellStyle name="Total 2 5 4 11" xfId="53252" xr:uid="{00000000-0005-0000-0000-000001D00000}"/>
    <cellStyle name="Total 2 5 4 11 2" xfId="53253" xr:uid="{00000000-0005-0000-0000-000002D00000}"/>
    <cellStyle name="Total 2 5 4 11 3" xfId="53254" xr:uid="{00000000-0005-0000-0000-000003D00000}"/>
    <cellStyle name="Total 2 5 4 11 4" xfId="53255" xr:uid="{00000000-0005-0000-0000-000004D00000}"/>
    <cellStyle name="Total 2 5 4 11 5" xfId="53256" xr:uid="{00000000-0005-0000-0000-000005D00000}"/>
    <cellStyle name="Total 2 5 4 12" xfId="53257" xr:uid="{00000000-0005-0000-0000-000006D00000}"/>
    <cellStyle name="Total 2 5 4 12 2" xfId="53258" xr:uid="{00000000-0005-0000-0000-000007D00000}"/>
    <cellStyle name="Total 2 5 4 12 3" xfId="53259" xr:uid="{00000000-0005-0000-0000-000008D00000}"/>
    <cellStyle name="Total 2 5 4 12 4" xfId="53260" xr:uid="{00000000-0005-0000-0000-000009D00000}"/>
    <cellStyle name="Total 2 5 4 12 5" xfId="53261" xr:uid="{00000000-0005-0000-0000-00000AD00000}"/>
    <cellStyle name="Total 2 5 4 13" xfId="53262" xr:uid="{00000000-0005-0000-0000-00000BD00000}"/>
    <cellStyle name="Total 2 5 4 13 2" xfId="53263" xr:uid="{00000000-0005-0000-0000-00000CD00000}"/>
    <cellStyle name="Total 2 5 4 13 3" xfId="53264" xr:uid="{00000000-0005-0000-0000-00000DD00000}"/>
    <cellStyle name="Total 2 5 4 13 4" xfId="53265" xr:uid="{00000000-0005-0000-0000-00000ED00000}"/>
    <cellStyle name="Total 2 5 4 13 5" xfId="53266" xr:uid="{00000000-0005-0000-0000-00000FD00000}"/>
    <cellStyle name="Total 2 5 4 14" xfId="53267" xr:uid="{00000000-0005-0000-0000-000010D00000}"/>
    <cellStyle name="Total 2 5 4 14 2" xfId="53268" xr:uid="{00000000-0005-0000-0000-000011D00000}"/>
    <cellStyle name="Total 2 5 4 14 3" xfId="53269" xr:uid="{00000000-0005-0000-0000-000012D00000}"/>
    <cellStyle name="Total 2 5 4 14 4" xfId="53270" xr:uid="{00000000-0005-0000-0000-000013D00000}"/>
    <cellStyle name="Total 2 5 4 14 5" xfId="53271" xr:uid="{00000000-0005-0000-0000-000014D00000}"/>
    <cellStyle name="Total 2 5 4 15" xfId="53272" xr:uid="{00000000-0005-0000-0000-000015D00000}"/>
    <cellStyle name="Total 2 5 4 15 2" xfId="53273" xr:uid="{00000000-0005-0000-0000-000016D00000}"/>
    <cellStyle name="Total 2 5 4 15 3" xfId="53274" xr:uid="{00000000-0005-0000-0000-000017D00000}"/>
    <cellStyle name="Total 2 5 4 15 4" xfId="53275" xr:uid="{00000000-0005-0000-0000-000018D00000}"/>
    <cellStyle name="Total 2 5 4 15 5" xfId="53276" xr:uid="{00000000-0005-0000-0000-000019D00000}"/>
    <cellStyle name="Total 2 5 4 16" xfId="53277" xr:uid="{00000000-0005-0000-0000-00001AD00000}"/>
    <cellStyle name="Total 2 5 4 16 2" xfId="53278" xr:uid="{00000000-0005-0000-0000-00001BD00000}"/>
    <cellStyle name="Total 2 5 4 16 3" xfId="53279" xr:uid="{00000000-0005-0000-0000-00001CD00000}"/>
    <cellStyle name="Total 2 5 4 16 4" xfId="53280" xr:uid="{00000000-0005-0000-0000-00001DD00000}"/>
    <cellStyle name="Total 2 5 4 16 5" xfId="53281" xr:uid="{00000000-0005-0000-0000-00001ED00000}"/>
    <cellStyle name="Total 2 5 4 17" xfId="53282" xr:uid="{00000000-0005-0000-0000-00001FD00000}"/>
    <cellStyle name="Total 2 5 4 17 2" xfId="53283" xr:uid="{00000000-0005-0000-0000-000020D00000}"/>
    <cellStyle name="Total 2 5 4 17 3" xfId="53284" xr:uid="{00000000-0005-0000-0000-000021D00000}"/>
    <cellStyle name="Total 2 5 4 17 4" xfId="53285" xr:uid="{00000000-0005-0000-0000-000022D00000}"/>
    <cellStyle name="Total 2 5 4 17 5" xfId="53286" xr:uid="{00000000-0005-0000-0000-000023D00000}"/>
    <cellStyle name="Total 2 5 4 18" xfId="53287" xr:uid="{00000000-0005-0000-0000-000024D00000}"/>
    <cellStyle name="Total 2 5 4 18 2" xfId="53288" xr:uid="{00000000-0005-0000-0000-000025D00000}"/>
    <cellStyle name="Total 2 5 4 18 3" xfId="53289" xr:uid="{00000000-0005-0000-0000-000026D00000}"/>
    <cellStyle name="Total 2 5 4 18 4" xfId="53290" xr:uid="{00000000-0005-0000-0000-000027D00000}"/>
    <cellStyle name="Total 2 5 4 18 5" xfId="53291" xr:uid="{00000000-0005-0000-0000-000028D00000}"/>
    <cellStyle name="Total 2 5 4 19" xfId="53292" xr:uid="{00000000-0005-0000-0000-000029D00000}"/>
    <cellStyle name="Total 2 5 4 2" xfId="53293" xr:uid="{00000000-0005-0000-0000-00002AD00000}"/>
    <cellStyle name="Total 2 5 4 2 10" xfId="53294" xr:uid="{00000000-0005-0000-0000-00002BD00000}"/>
    <cellStyle name="Total 2 5 4 2 10 2" xfId="53295" xr:uid="{00000000-0005-0000-0000-00002CD00000}"/>
    <cellStyle name="Total 2 5 4 2 10 3" xfId="53296" xr:uid="{00000000-0005-0000-0000-00002DD00000}"/>
    <cellStyle name="Total 2 5 4 2 10 4" xfId="53297" xr:uid="{00000000-0005-0000-0000-00002ED00000}"/>
    <cellStyle name="Total 2 5 4 2 10 5" xfId="53298" xr:uid="{00000000-0005-0000-0000-00002FD00000}"/>
    <cellStyle name="Total 2 5 4 2 11" xfId="53299" xr:uid="{00000000-0005-0000-0000-000030D00000}"/>
    <cellStyle name="Total 2 5 4 2 11 2" xfId="53300" xr:uid="{00000000-0005-0000-0000-000031D00000}"/>
    <cellStyle name="Total 2 5 4 2 11 3" xfId="53301" xr:uid="{00000000-0005-0000-0000-000032D00000}"/>
    <cellStyle name="Total 2 5 4 2 11 4" xfId="53302" xr:uid="{00000000-0005-0000-0000-000033D00000}"/>
    <cellStyle name="Total 2 5 4 2 11 5" xfId="53303" xr:uid="{00000000-0005-0000-0000-000034D00000}"/>
    <cellStyle name="Total 2 5 4 2 12" xfId="53304" xr:uid="{00000000-0005-0000-0000-000035D00000}"/>
    <cellStyle name="Total 2 5 4 2 12 2" xfId="53305" xr:uid="{00000000-0005-0000-0000-000036D00000}"/>
    <cellStyle name="Total 2 5 4 2 12 3" xfId="53306" xr:uid="{00000000-0005-0000-0000-000037D00000}"/>
    <cellStyle name="Total 2 5 4 2 12 4" xfId="53307" xr:uid="{00000000-0005-0000-0000-000038D00000}"/>
    <cellStyle name="Total 2 5 4 2 12 5" xfId="53308" xr:uid="{00000000-0005-0000-0000-000039D00000}"/>
    <cellStyle name="Total 2 5 4 2 13" xfId="53309" xr:uid="{00000000-0005-0000-0000-00003AD00000}"/>
    <cellStyle name="Total 2 5 4 2 13 2" xfId="53310" xr:uid="{00000000-0005-0000-0000-00003BD00000}"/>
    <cellStyle name="Total 2 5 4 2 13 3" xfId="53311" xr:uid="{00000000-0005-0000-0000-00003CD00000}"/>
    <cellStyle name="Total 2 5 4 2 13 4" xfId="53312" xr:uid="{00000000-0005-0000-0000-00003DD00000}"/>
    <cellStyle name="Total 2 5 4 2 13 5" xfId="53313" xr:uid="{00000000-0005-0000-0000-00003ED00000}"/>
    <cellStyle name="Total 2 5 4 2 14" xfId="53314" xr:uid="{00000000-0005-0000-0000-00003FD00000}"/>
    <cellStyle name="Total 2 5 4 2 14 2" xfId="53315" xr:uid="{00000000-0005-0000-0000-000040D00000}"/>
    <cellStyle name="Total 2 5 4 2 14 3" xfId="53316" xr:uid="{00000000-0005-0000-0000-000041D00000}"/>
    <cellStyle name="Total 2 5 4 2 14 4" xfId="53317" xr:uid="{00000000-0005-0000-0000-000042D00000}"/>
    <cellStyle name="Total 2 5 4 2 14 5" xfId="53318" xr:uid="{00000000-0005-0000-0000-000043D00000}"/>
    <cellStyle name="Total 2 5 4 2 15" xfId="53319" xr:uid="{00000000-0005-0000-0000-000044D00000}"/>
    <cellStyle name="Total 2 5 4 2 15 2" xfId="53320" xr:uid="{00000000-0005-0000-0000-000045D00000}"/>
    <cellStyle name="Total 2 5 4 2 15 3" xfId="53321" xr:uid="{00000000-0005-0000-0000-000046D00000}"/>
    <cellStyle name="Total 2 5 4 2 15 4" xfId="53322" xr:uid="{00000000-0005-0000-0000-000047D00000}"/>
    <cellStyle name="Total 2 5 4 2 15 5" xfId="53323" xr:uid="{00000000-0005-0000-0000-000048D00000}"/>
    <cellStyle name="Total 2 5 4 2 16" xfId="53324" xr:uid="{00000000-0005-0000-0000-000049D00000}"/>
    <cellStyle name="Total 2 5 4 2 16 2" xfId="53325" xr:uid="{00000000-0005-0000-0000-00004AD00000}"/>
    <cellStyle name="Total 2 5 4 2 16 3" xfId="53326" xr:uid="{00000000-0005-0000-0000-00004BD00000}"/>
    <cellStyle name="Total 2 5 4 2 16 4" xfId="53327" xr:uid="{00000000-0005-0000-0000-00004CD00000}"/>
    <cellStyle name="Total 2 5 4 2 16 5" xfId="53328" xr:uid="{00000000-0005-0000-0000-00004DD00000}"/>
    <cellStyle name="Total 2 5 4 2 17" xfId="53329" xr:uid="{00000000-0005-0000-0000-00004ED00000}"/>
    <cellStyle name="Total 2 5 4 2 17 2" xfId="53330" xr:uid="{00000000-0005-0000-0000-00004FD00000}"/>
    <cellStyle name="Total 2 5 4 2 17 3" xfId="53331" xr:uid="{00000000-0005-0000-0000-000050D00000}"/>
    <cellStyle name="Total 2 5 4 2 17 4" xfId="53332" xr:uid="{00000000-0005-0000-0000-000051D00000}"/>
    <cellStyle name="Total 2 5 4 2 17 5" xfId="53333" xr:uid="{00000000-0005-0000-0000-000052D00000}"/>
    <cellStyle name="Total 2 5 4 2 18" xfId="53334" xr:uid="{00000000-0005-0000-0000-000053D00000}"/>
    <cellStyle name="Total 2 5 4 2 18 2" xfId="53335" xr:uid="{00000000-0005-0000-0000-000054D00000}"/>
    <cellStyle name="Total 2 5 4 2 18 3" xfId="53336" xr:uid="{00000000-0005-0000-0000-000055D00000}"/>
    <cellStyle name="Total 2 5 4 2 18 4" xfId="53337" xr:uid="{00000000-0005-0000-0000-000056D00000}"/>
    <cellStyle name="Total 2 5 4 2 18 5" xfId="53338" xr:uid="{00000000-0005-0000-0000-000057D00000}"/>
    <cellStyle name="Total 2 5 4 2 19" xfId="53339" xr:uid="{00000000-0005-0000-0000-000058D00000}"/>
    <cellStyle name="Total 2 5 4 2 2" xfId="53340" xr:uid="{00000000-0005-0000-0000-000059D00000}"/>
    <cellStyle name="Total 2 5 4 2 2 2" xfId="53341" xr:uid="{00000000-0005-0000-0000-00005AD00000}"/>
    <cellStyle name="Total 2 5 4 2 2 2 2" xfId="53342" xr:uid="{00000000-0005-0000-0000-00005BD00000}"/>
    <cellStyle name="Total 2 5 4 2 2 2 3" xfId="53343" xr:uid="{00000000-0005-0000-0000-00005CD00000}"/>
    <cellStyle name="Total 2 5 4 2 2 2 4" xfId="53344" xr:uid="{00000000-0005-0000-0000-00005DD00000}"/>
    <cellStyle name="Total 2 5 4 2 2 2 5" xfId="53345" xr:uid="{00000000-0005-0000-0000-00005ED00000}"/>
    <cellStyle name="Total 2 5 4 2 2 2 6" xfId="53346" xr:uid="{00000000-0005-0000-0000-00005FD00000}"/>
    <cellStyle name="Total 2 5 4 2 2 2 7" xfId="53347" xr:uid="{00000000-0005-0000-0000-000060D00000}"/>
    <cellStyle name="Total 2 5 4 2 2 3" xfId="53348" xr:uid="{00000000-0005-0000-0000-000061D00000}"/>
    <cellStyle name="Total 2 5 4 2 2 4" xfId="53349" xr:uid="{00000000-0005-0000-0000-000062D00000}"/>
    <cellStyle name="Total 2 5 4 2 2 5" xfId="53350" xr:uid="{00000000-0005-0000-0000-000063D00000}"/>
    <cellStyle name="Total 2 5 4 2 3" xfId="53351" xr:uid="{00000000-0005-0000-0000-000064D00000}"/>
    <cellStyle name="Total 2 5 4 2 3 2" xfId="53352" xr:uid="{00000000-0005-0000-0000-000065D00000}"/>
    <cellStyle name="Total 2 5 4 2 3 2 2" xfId="53353" xr:uid="{00000000-0005-0000-0000-000066D00000}"/>
    <cellStyle name="Total 2 5 4 2 3 2 3" xfId="53354" xr:uid="{00000000-0005-0000-0000-000067D00000}"/>
    <cellStyle name="Total 2 5 4 2 3 2 4" xfId="53355" xr:uid="{00000000-0005-0000-0000-000068D00000}"/>
    <cellStyle name="Total 2 5 4 2 3 2 5" xfId="53356" xr:uid="{00000000-0005-0000-0000-000069D00000}"/>
    <cellStyle name="Total 2 5 4 2 3 2 6" xfId="53357" xr:uid="{00000000-0005-0000-0000-00006AD00000}"/>
    <cellStyle name="Total 2 5 4 2 3 2 7" xfId="53358" xr:uid="{00000000-0005-0000-0000-00006BD00000}"/>
    <cellStyle name="Total 2 5 4 2 3 3" xfId="53359" xr:uid="{00000000-0005-0000-0000-00006CD00000}"/>
    <cellStyle name="Total 2 5 4 2 3 4" xfId="53360" xr:uid="{00000000-0005-0000-0000-00006DD00000}"/>
    <cellStyle name="Total 2 5 4 2 3 5" xfId="53361" xr:uid="{00000000-0005-0000-0000-00006ED00000}"/>
    <cellStyle name="Total 2 5 4 2 4" xfId="53362" xr:uid="{00000000-0005-0000-0000-00006FD00000}"/>
    <cellStyle name="Total 2 5 4 2 4 2" xfId="53363" xr:uid="{00000000-0005-0000-0000-000070D00000}"/>
    <cellStyle name="Total 2 5 4 2 4 2 2" xfId="53364" xr:uid="{00000000-0005-0000-0000-000071D00000}"/>
    <cellStyle name="Total 2 5 4 2 4 2 3" xfId="53365" xr:uid="{00000000-0005-0000-0000-000072D00000}"/>
    <cellStyle name="Total 2 5 4 2 4 2 4" xfId="53366" xr:uid="{00000000-0005-0000-0000-000073D00000}"/>
    <cellStyle name="Total 2 5 4 2 4 2 5" xfId="53367" xr:uid="{00000000-0005-0000-0000-000074D00000}"/>
    <cellStyle name="Total 2 5 4 2 4 2 6" xfId="53368" xr:uid="{00000000-0005-0000-0000-000075D00000}"/>
    <cellStyle name="Total 2 5 4 2 4 2 7" xfId="53369" xr:uid="{00000000-0005-0000-0000-000076D00000}"/>
    <cellStyle name="Total 2 5 4 2 4 3" xfId="53370" xr:uid="{00000000-0005-0000-0000-000077D00000}"/>
    <cellStyle name="Total 2 5 4 2 4 4" xfId="53371" xr:uid="{00000000-0005-0000-0000-000078D00000}"/>
    <cellStyle name="Total 2 5 4 2 4 5" xfId="53372" xr:uid="{00000000-0005-0000-0000-000079D00000}"/>
    <cellStyle name="Total 2 5 4 2 5" xfId="53373" xr:uid="{00000000-0005-0000-0000-00007AD00000}"/>
    <cellStyle name="Total 2 5 4 2 5 2" xfId="53374" xr:uid="{00000000-0005-0000-0000-00007BD00000}"/>
    <cellStyle name="Total 2 5 4 2 5 3" xfId="53375" xr:uid="{00000000-0005-0000-0000-00007CD00000}"/>
    <cellStyle name="Total 2 5 4 2 5 4" xfId="53376" xr:uid="{00000000-0005-0000-0000-00007DD00000}"/>
    <cellStyle name="Total 2 5 4 2 5 5" xfId="53377" xr:uid="{00000000-0005-0000-0000-00007ED00000}"/>
    <cellStyle name="Total 2 5 4 2 5 6" xfId="53378" xr:uid="{00000000-0005-0000-0000-00007FD00000}"/>
    <cellStyle name="Total 2 5 4 2 5 7" xfId="53379" xr:uid="{00000000-0005-0000-0000-000080D00000}"/>
    <cellStyle name="Total 2 5 4 2 5 8" xfId="53380" xr:uid="{00000000-0005-0000-0000-000081D00000}"/>
    <cellStyle name="Total 2 5 4 2 6" xfId="53381" xr:uid="{00000000-0005-0000-0000-000082D00000}"/>
    <cellStyle name="Total 2 5 4 2 6 2" xfId="53382" xr:uid="{00000000-0005-0000-0000-000083D00000}"/>
    <cellStyle name="Total 2 5 4 2 6 3" xfId="53383" xr:uid="{00000000-0005-0000-0000-000084D00000}"/>
    <cellStyle name="Total 2 5 4 2 6 4" xfId="53384" xr:uid="{00000000-0005-0000-0000-000085D00000}"/>
    <cellStyle name="Total 2 5 4 2 6 5" xfId="53385" xr:uid="{00000000-0005-0000-0000-000086D00000}"/>
    <cellStyle name="Total 2 5 4 2 6 6" xfId="53386" xr:uid="{00000000-0005-0000-0000-000087D00000}"/>
    <cellStyle name="Total 2 5 4 2 6 7" xfId="53387" xr:uid="{00000000-0005-0000-0000-000088D00000}"/>
    <cellStyle name="Total 2 5 4 2 7" xfId="53388" xr:uid="{00000000-0005-0000-0000-000089D00000}"/>
    <cellStyle name="Total 2 5 4 2 7 2" xfId="53389" xr:uid="{00000000-0005-0000-0000-00008AD00000}"/>
    <cellStyle name="Total 2 5 4 2 7 3" xfId="53390" xr:uid="{00000000-0005-0000-0000-00008BD00000}"/>
    <cellStyle name="Total 2 5 4 2 7 4" xfId="53391" xr:uid="{00000000-0005-0000-0000-00008CD00000}"/>
    <cellStyle name="Total 2 5 4 2 7 5" xfId="53392" xr:uid="{00000000-0005-0000-0000-00008DD00000}"/>
    <cellStyle name="Total 2 5 4 2 8" xfId="53393" xr:uid="{00000000-0005-0000-0000-00008ED00000}"/>
    <cellStyle name="Total 2 5 4 2 8 2" xfId="53394" xr:uid="{00000000-0005-0000-0000-00008FD00000}"/>
    <cellStyle name="Total 2 5 4 2 8 3" xfId="53395" xr:uid="{00000000-0005-0000-0000-000090D00000}"/>
    <cellStyle name="Total 2 5 4 2 8 4" xfId="53396" xr:uid="{00000000-0005-0000-0000-000091D00000}"/>
    <cellStyle name="Total 2 5 4 2 8 5" xfId="53397" xr:uid="{00000000-0005-0000-0000-000092D00000}"/>
    <cellStyle name="Total 2 5 4 2 9" xfId="53398" xr:uid="{00000000-0005-0000-0000-000093D00000}"/>
    <cellStyle name="Total 2 5 4 2 9 2" xfId="53399" xr:uid="{00000000-0005-0000-0000-000094D00000}"/>
    <cellStyle name="Total 2 5 4 2 9 3" xfId="53400" xr:uid="{00000000-0005-0000-0000-000095D00000}"/>
    <cellStyle name="Total 2 5 4 2 9 4" xfId="53401" xr:uid="{00000000-0005-0000-0000-000096D00000}"/>
    <cellStyle name="Total 2 5 4 2 9 5" xfId="53402" xr:uid="{00000000-0005-0000-0000-000097D00000}"/>
    <cellStyle name="Total 2 5 4 3" xfId="53403" xr:uid="{00000000-0005-0000-0000-000098D00000}"/>
    <cellStyle name="Total 2 5 4 3 10" xfId="53404" xr:uid="{00000000-0005-0000-0000-000099D00000}"/>
    <cellStyle name="Total 2 5 4 3 2" xfId="53405" xr:uid="{00000000-0005-0000-0000-00009AD00000}"/>
    <cellStyle name="Total 2 5 4 3 2 2" xfId="53406" xr:uid="{00000000-0005-0000-0000-00009BD00000}"/>
    <cellStyle name="Total 2 5 4 3 2 2 2" xfId="53407" xr:uid="{00000000-0005-0000-0000-00009CD00000}"/>
    <cellStyle name="Total 2 5 4 3 2 2 3" xfId="53408" xr:uid="{00000000-0005-0000-0000-00009DD00000}"/>
    <cellStyle name="Total 2 5 4 3 2 2 4" xfId="53409" xr:uid="{00000000-0005-0000-0000-00009ED00000}"/>
    <cellStyle name="Total 2 5 4 3 2 2 5" xfId="53410" xr:uid="{00000000-0005-0000-0000-00009FD00000}"/>
    <cellStyle name="Total 2 5 4 3 2 2 6" xfId="53411" xr:uid="{00000000-0005-0000-0000-0000A0D00000}"/>
    <cellStyle name="Total 2 5 4 3 2 2 7" xfId="53412" xr:uid="{00000000-0005-0000-0000-0000A1D00000}"/>
    <cellStyle name="Total 2 5 4 3 2 3" xfId="53413" xr:uid="{00000000-0005-0000-0000-0000A2D00000}"/>
    <cellStyle name="Total 2 5 4 3 2 4" xfId="53414" xr:uid="{00000000-0005-0000-0000-0000A3D00000}"/>
    <cellStyle name="Total 2 5 4 3 3" xfId="53415" xr:uid="{00000000-0005-0000-0000-0000A4D00000}"/>
    <cellStyle name="Total 2 5 4 3 3 2" xfId="53416" xr:uid="{00000000-0005-0000-0000-0000A5D00000}"/>
    <cellStyle name="Total 2 5 4 3 3 2 2" xfId="53417" xr:uid="{00000000-0005-0000-0000-0000A6D00000}"/>
    <cellStyle name="Total 2 5 4 3 3 2 3" xfId="53418" xr:uid="{00000000-0005-0000-0000-0000A7D00000}"/>
    <cellStyle name="Total 2 5 4 3 3 2 4" xfId="53419" xr:uid="{00000000-0005-0000-0000-0000A8D00000}"/>
    <cellStyle name="Total 2 5 4 3 3 2 5" xfId="53420" xr:uid="{00000000-0005-0000-0000-0000A9D00000}"/>
    <cellStyle name="Total 2 5 4 3 3 2 6" xfId="53421" xr:uid="{00000000-0005-0000-0000-0000AAD00000}"/>
    <cellStyle name="Total 2 5 4 3 3 2 7" xfId="53422" xr:uid="{00000000-0005-0000-0000-0000ABD00000}"/>
    <cellStyle name="Total 2 5 4 3 3 3" xfId="53423" xr:uid="{00000000-0005-0000-0000-0000ACD00000}"/>
    <cellStyle name="Total 2 5 4 3 3 4" xfId="53424" xr:uid="{00000000-0005-0000-0000-0000ADD00000}"/>
    <cellStyle name="Total 2 5 4 3 4" xfId="53425" xr:uid="{00000000-0005-0000-0000-0000AED00000}"/>
    <cellStyle name="Total 2 5 4 3 4 2" xfId="53426" xr:uid="{00000000-0005-0000-0000-0000AFD00000}"/>
    <cellStyle name="Total 2 5 4 3 4 2 2" xfId="53427" xr:uid="{00000000-0005-0000-0000-0000B0D00000}"/>
    <cellStyle name="Total 2 5 4 3 4 2 3" xfId="53428" xr:uid="{00000000-0005-0000-0000-0000B1D00000}"/>
    <cellStyle name="Total 2 5 4 3 4 2 4" xfId="53429" xr:uid="{00000000-0005-0000-0000-0000B2D00000}"/>
    <cellStyle name="Total 2 5 4 3 4 2 5" xfId="53430" xr:uid="{00000000-0005-0000-0000-0000B3D00000}"/>
    <cellStyle name="Total 2 5 4 3 4 2 6" xfId="53431" xr:uid="{00000000-0005-0000-0000-0000B4D00000}"/>
    <cellStyle name="Total 2 5 4 3 4 2 7" xfId="53432" xr:uid="{00000000-0005-0000-0000-0000B5D00000}"/>
    <cellStyle name="Total 2 5 4 3 4 3" xfId="53433" xr:uid="{00000000-0005-0000-0000-0000B6D00000}"/>
    <cellStyle name="Total 2 5 4 3 4 4" xfId="53434" xr:uid="{00000000-0005-0000-0000-0000B7D00000}"/>
    <cellStyle name="Total 2 5 4 3 5" xfId="53435" xr:uid="{00000000-0005-0000-0000-0000B8D00000}"/>
    <cellStyle name="Total 2 5 4 3 5 2" xfId="53436" xr:uid="{00000000-0005-0000-0000-0000B9D00000}"/>
    <cellStyle name="Total 2 5 4 3 5 3" xfId="53437" xr:uid="{00000000-0005-0000-0000-0000BAD00000}"/>
    <cellStyle name="Total 2 5 4 3 5 4" xfId="53438" xr:uid="{00000000-0005-0000-0000-0000BBD00000}"/>
    <cellStyle name="Total 2 5 4 3 5 5" xfId="53439" xr:uid="{00000000-0005-0000-0000-0000BCD00000}"/>
    <cellStyle name="Total 2 5 4 3 5 6" xfId="53440" xr:uid="{00000000-0005-0000-0000-0000BDD00000}"/>
    <cellStyle name="Total 2 5 4 3 5 7" xfId="53441" xr:uid="{00000000-0005-0000-0000-0000BED00000}"/>
    <cellStyle name="Total 2 5 4 3 5 8" xfId="53442" xr:uid="{00000000-0005-0000-0000-0000BFD00000}"/>
    <cellStyle name="Total 2 5 4 3 6" xfId="53443" xr:uid="{00000000-0005-0000-0000-0000C0D00000}"/>
    <cellStyle name="Total 2 5 4 3 6 2" xfId="53444" xr:uid="{00000000-0005-0000-0000-0000C1D00000}"/>
    <cellStyle name="Total 2 5 4 3 6 3" xfId="53445" xr:uid="{00000000-0005-0000-0000-0000C2D00000}"/>
    <cellStyle name="Total 2 5 4 3 6 4" xfId="53446" xr:uid="{00000000-0005-0000-0000-0000C3D00000}"/>
    <cellStyle name="Total 2 5 4 3 6 5" xfId="53447" xr:uid="{00000000-0005-0000-0000-0000C4D00000}"/>
    <cellStyle name="Total 2 5 4 3 6 6" xfId="53448" xr:uid="{00000000-0005-0000-0000-0000C5D00000}"/>
    <cellStyle name="Total 2 5 4 3 6 7" xfId="53449" xr:uid="{00000000-0005-0000-0000-0000C6D00000}"/>
    <cellStyle name="Total 2 5 4 3 7" xfId="53450" xr:uid="{00000000-0005-0000-0000-0000C7D00000}"/>
    <cellStyle name="Total 2 5 4 3 8" xfId="53451" xr:uid="{00000000-0005-0000-0000-0000C8D00000}"/>
    <cellStyle name="Total 2 5 4 3 9" xfId="53452" xr:uid="{00000000-0005-0000-0000-0000C9D00000}"/>
    <cellStyle name="Total 2 5 4 4" xfId="53453" xr:uid="{00000000-0005-0000-0000-0000CAD00000}"/>
    <cellStyle name="Total 2 5 4 4 2" xfId="53454" xr:uid="{00000000-0005-0000-0000-0000CBD00000}"/>
    <cellStyle name="Total 2 5 4 4 2 2" xfId="53455" xr:uid="{00000000-0005-0000-0000-0000CCD00000}"/>
    <cellStyle name="Total 2 5 4 4 2 3" xfId="53456" xr:uid="{00000000-0005-0000-0000-0000CDD00000}"/>
    <cellStyle name="Total 2 5 4 4 2 4" xfId="53457" xr:uid="{00000000-0005-0000-0000-0000CED00000}"/>
    <cellStyle name="Total 2 5 4 4 2 5" xfId="53458" xr:uid="{00000000-0005-0000-0000-0000CFD00000}"/>
    <cellStyle name="Total 2 5 4 4 2 6" xfId="53459" xr:uid="{00000000-0005-0000-0000-0000D0D00000}"/>
    <cellStyle name="Total 2 5 4 4 2 7" xfId="53460" xr:uid="{00000000-0005-0000-0000-0000D1D00000}"/>
    <cellStyle name="Total 2 5 4 4 3" xfId="53461" xr:uid="{00000000-0005-0000-0000-0000D2D00000}"/>
    <cellStyle name="Total 2 5 4 4 4" xfId="53462" xr:uid="{00000000-0005-0000-0000-0000D3D00000}"/>
    <cellStyle name="Total 2 5 4 4 5" xfId="53463" xr:uid="{00000000-0005-0000-0000-0000D4D00000}"/>
    <cellStyle name="Total 2 5 4 5" xfId="53464" xr:uid="{00000000-0005-0000-0000-0000D5D00000}"/>
    <cellStyle name="Total 2 5 4 5 2" xfId="53465" xr:uid="{00000000-0005-0000-0000-0000D6D00000}"/>
    <cellStyle name="Total 2 5 4 5 2 2" xfId="53466" xr:uid="{00000000-0005-0000-0000-0000D7D00000}"/>
    <cellStyle name="Total 2 5 4 5 2 3" xfId="53467" xr:uid="{00000000-0005-0000-0000-0000D8D00000}"/>
    <cellStyle name="Total 2 5 4 5 2 4" xfId="53468" xr:uid="{00000000-0005-0000-0000-0000D9D00000}"/>
    <cellStyle name="Total 2 5 4 5 2 5" xfId="53469" xr:uid="{00000000-0005-0000-0000-0000DAD00000}"/>
    <cellStyle name="Total 2 5 4 5 2 6" xfId="53470" xr:uid="{00000000-0005-0000-0000-0000DBD00000}"/>
    <cellStyle name="Total 2 5 4 5 2 7" xfId="53471" xr:uid="{00000000-0005-0000-0000-0000DCD00000}"/>
    <cellStyle name="Total 2 5 4 5 3" xfId="53472" xr:uid="{00000000-0005-0000-0000-0000DDD00000}"/>
    <cellStyle name="Total 2 5 4 5 4" xfId="53473" xr:uid="{00000000-0005-0000-0000-0000DED00000}"/>
    <cellStyle name="Total 2 5 4 5 5" xfId="53474" xr:uid="{00000000-0005-0000-0000-0000DFD00000}"/>
    <cellStyle name="Total 2 5 4 6" xfId="53475" xr:uid="{00000000-0005-0000-0000-0000E0D00000}"/>
    <cellStyle name="Total 2 5 4 6 2" xfId="53476" xr:uid="{00000000-0005-0000-0000-0000E1D00000}"/>
    <cellStyle name="Total 2 5 4 6 2 2" xfId="53477" xr:uid="{00000000-0005-0000-0000-0000E2D00000}"/>
    <cellStyle name="Total 2 5 4 6 2 3" xfId="53478" xr:uid="{00000000-0005-0000-0000-0000E3D00000}"/>
    <cellStyle name="Total 2 5 4 6 2 4" xfId="53479" xr:uid="{00000000-0005-0000-0000-0000E4D00000}"/>
    <cellStyle name="Total 2 5 4 6 2 5" xfId="53480" xr:uid="{00000000-0005-0000-0000-0000E5D00000}"/>
    <cellStyle name="Total 2 5 4 6 2 6" xfId="53481" xr:uid="{00000000-0005-0000-0000-0000E6D00000}"/>
    <cellStyle name="Total 2 5 4 6 2 7" xfId="53482" xr:uid="{00000000-0005-0000-0000-0000E7D00000}"/>
    <cellStyle name="Total 2 5 4 6 3" xfId="53483" xr:uid="{00000000-0005-0000-0000-0000E8D00000}"/>
    <cellStyle name="Total 2 5 4 6 4" xfId="53484" xr:uid="{00000000-0005-0000-0000-0000E9D00000}"/>
    <cellStyle name="Total 2 5 4 6 5" xfId="53485" xr:uid="{00000000-0005-0000-0000-0000EAD00000}"/>
    <cellStyle name="Total 2 5 4 7" xfId="53486" xr:uid="{00000000-0005-0000-0000-0000EBD00000}"/>
    <cellStyle name="Total 2 5 4 7 2" xfId="53487" xr:uid="{00000000-0005-0000-0000-0000ECD00000}"/>
    <cellStyle name="Total 2 5 4 7 2 2" xfId="53488" xr:uid="{00000000-0005-0000-0000-0000EDD00000}"/>
    <cellStyle name="Total 2 5 4 7 2 3" xfId="53489" xr:uid="{00000000-0005-0000-0000-0000EED00000}"/>
    <cellStyle name="Total 2 5 4 7 2 4" xfId="53490" xr:uid="{00000000-0005-0000-0000-0000EFD00000}"/>
    <cellStyle name="Total 2 5 4 7 2 5" xfId="53491" xr:uid="{00000000-0005-0000-0000-0000F0D00000}"/>
    <cellStyle name="Total 2 5 4 7 2 6" xfId="53492" xr:uid="{00000000-0005-0000-0000-0000F1D00000}"/>
    <cellStyle name="Total 2 5 4 7 2 7" xfId="53493" xr:uid="{00000000-0005-0000-0000-0000F2D00000}"/>
    <cellStyle name="Total 2 5 4 7 3" xfId="53494" xr:uid="{00000000-0005-0000-0000-0000F3D00000}"/>
    <cellStyle name="Total 2 5 4 7 4" xfId="53495" xr:uid="{00000000-0005-0000-0000-0000F4D00000}"/>
    <cellStyle name="Total 2 5 4 7 5" xfId="53496" xr:uid="{00000000-0005-0000-0000-0000F5D00000}"/>
    <cellStyle name="Total 2 5 4 8" xfId="53497" xr:uid="{00000000-0005-0000-0000-0000F6D00000}"/>
    <cellStyle name="Total 2 5 4 8 2" xfId="53498" xr:uid="{00000000-0005-0000-0000-0000F7D00000}"/>
    <cellStyle name="Total 2 5 4 8 3" xfId="53499" xr:uid="{00000000-0005-0000-0000-0000F8D00000}"/>
    <cellStyle name="Total 2 5 4 8 4" xfId="53500" xr:uid="{00000000-0005-0000-0000-0000F9D00000}"/>
    <cellStyle name="Total 2 5 4 8 5" xfId="53501" xr:uid="{00000000-0005-0000-0000-0000FAD00000}"/>
    <cellStyle name="Total 2 5 4 8 6" xfId="53502" xr:uid="{00000000-0005-0000-0000-0000FBD00000}"/>
    <cellStyle name="Total 2 5 4 8 7" xfId="53503" xr:uid="{00000000-0005-0000-0000-0000FCD00000}"/>
    <cellStyle name="Total 2 5 4 8 8" xfId="53504" xr:uid="{00000000-0005-0000-0000-0000FDD00000}"/>
    <cellStyle name="Total 2 5 4 9" xfId="53505" xr:uid="{00000000-0005-0000-0000-0000FED00000}"/>
    <cellStyle name="Total 2 5 4 9 2" xfId="53506" xr:uid="{00000000-0005-0000-0000-0000FFD00000}"/>
    <cellStyle name="Total 2 5 4 9 3" xfId="53507" xr:uid="{00000000-0005-0000-0000-000000D10000}"/>
    <cellStyle name="Total 2 5 4 9 4" xfId="53508" xr:uid="{00000000-0005-0000-0000-000001D10000}"/>
    <cellStyle name="Total 2 5 4 9 5" xfId="53509" xr:uid="{00000000-0005-0000-0000-000002D10000}"/>
    <cellStyle name="Total 2 5 4 9 6" xfId="53510" xr:uid="{00000000-0005-0000-0000-000003D10000}"/>
    <cellStyle name="Total 2 5 4 9 7" xfId="53511" xr:uid="{00000000-0005-0000-0000-000004D10000}"/>
    <cellStyle name="Total 2 5 5" xfId="53512" xr:uid="{00000000-0005-0000-0000-000005D10000}"/>
    <cellStyle name="Total 2 5 5 10" xfId="53513" xr:uid="{00000000-0005-0000-0000-000006D10000}"/>
    <cellStyle name="Total 2 5 5 10 2" xfId="53514" xr:uid="{00000000-0005-0000-0000-000007D10000}"/>
    <cellStyle name="Total 2 5 5 10 3" xfId="53515" xr:uid="{00000000-0005-0000-0000-000008D10000}"/>
    <cellStyle name="Total 2 5 5 10 4" xfId="53516" xr:uid="{00000000-0005-0000-0000-000009D10000}"/>
    <cellStyle name="Total 2 5 5 10 5" xfId="53517" xr:uid="{00000000-0005-0000-0000-00000AD10000}"/>
    <cellStyle name="Total 2 5 5 11" xfId="53518" xr:uid="{00000000-0005-0000-0000-00000BD10000}"/>
    <cellStyle name="Total 2 5 5 11 2" xfId="53519" xr:uid="{00000000-0005-0000-0000-00000CD10000}"/>
    <cellStyle name="Total 2 5 5 11 3" xfId="53520" xr:uid="{00000000-0005-0000-0000-00000DD10000}"/>
    <cellStyle name="Total 2 5 5 11 4" xfId="53521" xr:uid="{00000000-0005-0000-0000-00000ED10000}"/>
    <cellStyle name="Total 2 5 5 11 5" xfId="53522" xr:uid="{00000000-0005-0000-0000-00000FD10000}"/>
    <cellStyle name="Total 2 5 5 12" xfId="53523" xr:uid="{00000000-0005-0000-0000-000010D10000}"/>
    <cellStyle name="Total 2 5 5 12 2" xfId="53524" xr:uid="{00000000-0005-0000-0000-000011D10000}"/>
    <cellStyle name="Total 2 5 5 12 3" xfId="53525" xr:uid="{00000000-0005-0000-0000-000012D10000}"/>
    <cellStyle name="Total 2 5 5 12 4" xfId="53526" xr:uid="{00000000-0005-0000-0000-000013D10000}"/>
    <cellStyle name="Total 2 5 5 12 5" xfId="53527" xr:uid="{00000000-0005-0000-0000-000014D10000}"/>
    <cellStyle name="Total 2 5 5 13" xfId="53528" xr:uid="{00000000-0005-0000-0000-000015D10000}"/>
    <cellStyle name="Total 2 5 5 13 2" xfId="53529" xr:uid="{00000000-0005-0000-0000-000016D10000}"/>
    <cellStyle name="Total 2 5 5 13 3" xfId="53530" xr:uid="{00000000-0005-0000-0000-000017D10000}"/>
    <cellStyle name="Total 2 5 5 13 4" xfId="53531" xr:uid="{00000000-0005-0000-0000-000018D10000}"/>
    <cellStyle name="Total 2 5 5 13 5" xfId="53532" xr:uid="{00000000-0005-0000-0000-000019D10000}"/>
    <cellStyle name="Total 2 5 5 14" xfId="53533" xr:uid="{00000000-0005-0000-0000-00001AD10000}"/>
    <cellStyle name="Total 2 5 5 14 2" xfId="53534" xr:uid="{00000000-0005-0000-0000-00001BD10000}"/>
    <cellStyle name="Total 2 5 5 14 3" xfId="53535" xr:uid="{00000000-0005-0000-0000-00001CD10000}"/>
    <cellStyle name="Total 2 5 5 14 4" xfId="53536" xr:uid="{00000000-0005-0000-0000-00001DD10000}"/>
    <cellStyle name="Total 2 5 5 14 5" xfId="53537" xr:uid="{00000000-0005-0000-0000-00001ED10000}"/>
    <cellStyle name="Total 2 5 5 15" xfId="53538" xr:uid="{00000000-0005-0000-0000-00001FD10000}"/>
    <cellStyle name="Total 2 5 5 15 2" xfId="53539" xr:uid="{00000000-0005-0000-0000-000020D10000}"/>
    <cellStyle name="Total 2 5 5 15 3" xfId="53540" xr:uid="{00000000-0005-0000-0000-000021D10000}"/>
    <cellStyle name="Total 2 5 5 15 4" xfId="53541" xr:uid="{00000000-0005-0000-0000-000022D10000}"/>
    <cellStyle name="Total 2 5 5 15 5" xfId="53542" xr:uid="{00000000-0005-0000-0000-000023D10000}"/>
    <cellStyle name="Total 2 5 5 16" xfId="53543" xr:uid="{00000000-0005-0000-0000-000024D10000}"/>
    <cellStyle name="Total 2 5 5 16 2" xfId="53544" xr:uid="{00000000-0005-0000-0000-000025D10000}"/>
    <cellStyle name="Total 2 5 5 16 3" xfId="53545" xr:uid="{00000000-0005-0000-0000-000026D10000}"/>
    <cellStyle name="Total 2 5 5 16 4" xfId="53546" xr:uid="{00000000-0005-0000-0000-000027D10000}"/>
    <cellStyle name="Total 2 5 5 16 5" xfId="53547" xr:uid="{00000000-0005-0000-0000-000028D10000}"/>
    <cellStyle name="Total 2 5 5 17" xfId="53548" xr:uid="{00000000-0005-0000-0000-000029D10000}"/>
    <cellStyle name="Total 2 5 5 17 2" xfId="53549" xr:uid="{00000000-0005-0000-0000-00002AD10000}"/>
    <cellStyle name="Total 2 5 5 17 3" xfId="53550" xr:uid="{00000000-0005-0000-0000-00002BD10000}"/>
    <cellStyle name="Total 2 5 5 17 4" xfId="53551" xr:uid="{00000000-0005-0000-0000-00002CD10000}"/>
    <cellStyle name="Total 2 5 5 17 5" xfId="53552" xr:uid="{00000000-0005-0000-0000-00002DD10000}"/>
    <cellStyle name="Total 2 5 5 18" xfId="53553" xr:uid="{00000000-0005-0000-0000-00002ED10000}"/>
    <cellStyle name="Total 2 5 5 18 2" xfId="53554" xr:uid="{00000000-0005-0000-0000-00002FD10000}"/>
    <cellStyle name="Total 2 5 5 18 3" xfId="53555" xr:uid="{00000000-0005-0000-0000-000030D10000}"/>
    <cellStyle name="Total 2 5 5 18 4" xfId="53556" xr:uid="{00000000-0005-0000-0000-000031D10000}"/>
    <cellStyle name="Total 2 5 5 18 5" xfId="53557" xr:uid="{00000000-0005-0000-0000-000032D10000}"/>
    <cellStyle name="Total 2 5 5 19" xfId="53558" xr:uid="{00000000-0005-0000-0000-000033D10000}"/>
    <cellStyle name="Total 2 5 5 2" xfId="53559" xr:uid="{00000000-0005-0000-0000-000034D10000}"/>
    <cellStyle name="Total 2 5 5 2 10" xfId="53560" xr:uid="{00000000-0005-0000-0000-000035D10000}"/>
    <cellStyle name="Total 2 5 5 2 10 2" xfId="53561" xr:uid="{00000000-0005-0000-0000-000036D10000}"/>
    <cellStyle name="Total 2 5 5 2 10 3" xfId="53562" xr:uid="{00000000-0005-0000-0000-000037D10000}"/>
    <cellStyle name="Total 2 5 5 2 10 4" xfId="53563" xr:uid="{00000000-0005-0000-0000-000038D10000}"/>
    <cellStyle name="Total 2 5 5 2 10 5" xfId="53564" xr:uid="{00000000-0005-0000-0000-000039D10000}"/>
    <cellStyle name="Total 2 5 5 2 11" xfId="53565" xr:uid="{00000000-0005-0000-0000-00003AD10000}"/>
    <cellStyle name="Total 2 5 5 2 11 2" xfId="53566" xr:uid="{00000000-0005-0000-0000-00003BD10000}"/>
    <cellStyle name="Total 2 5 5 2 11 3" xfId="53567" xr:uid="{00000000-0005-0000-0000-00003CD10000}"/>
    <cellStyle name="Total 2 5 5 2 11 4" xfId="53568" xr:uid="{00000000-0005-0000-0000-00003DD10000}"/>
    <cellStyle name="Total 2 5 5 2 11 5" xfId="53569" xr:uid="{00000000-0005-0000-0000-00003ED10000}"/>
    <cellStyle name="Total 2 5 5 2 12" xfId="53570" xr:uid="{00000000-0005-0000-0000-00003FD10000}"/>
    <cellStyle name="Total 2 5 5 2 12 2" xfId="53571" xr:uid="{00000000-0005-0000-0000-000040D10000}"/>
    <cellStyle name="Total 2 5 5 2 12 3" xfId="53572" xr:uid="{00000000-0005-0000-0000-000041D10000}"/>
    <cellStyle name="Total 2 5 5 2 12 4" xfId="53573" xr:uid="{00000000-0005-0000-0000-000042D10000}"/>
    <cellStyle name="Total 2 5 5 2 12 5" xfId="53574" xr:uid="{00000000-0005-0000-0000-000043D10000}"/>
    <cellStyle name="Total 2 5 5 2 13" xfId="53575" xr:uid="{00000000-0005-0000-0000-000044D10000}"/>
    <cellStyle name="Total 2 5 5 2 13 2" xfId="53576" xr:uid="{00000000-0005-0000-0000-000045D10000}"/>
    <cellStyle name="Total 2 5 5 2 13 3" xfId="53577" xr:uid="{00000000-0005-0000-0000-000046D10000}"/>
    <cellStyle name="Total 2 5 5 2 13 4" xfId="53578" xr:uid="{00000000-0005-0000-0000-000047D10000}"/>
    <cellStyle name="Total 2 5 5 2 13 5" xfId="53579" xr:uid="{00000000-0005-0000-0000-000048D10000}"/>
    <cellStyle name="Total 2 5 5 2 14" xfId="53580" xr:uid="{00000000-0005-0000-0000-000049D10000}"/>
    <cellStyle name="Total 2 5 5 2 14 2" xfId="53581" xr:uid="{00000000-0005-0000-0000-00004AD10000}"/>
    <cellStyle name="Total 2 5 5 2 14 3" xfId="53582" xr:uid="{00000000-0005-0000-0000-00004BD10000}"/>
    <cellStyle name="Total 2 5 5 2 14 4" xfId="53583" xr:uid="{00000000-0005-0000-0000-00004CD10000}"/>
    <cellStyle name="Total 2 5 5 2 14 5" xfId="53584" xr:uid="{00000000-0005-0000-0000-00004DD10000}"/>
    <cellStyle name="Total 2 5 5 2 15" xfId="53585" xr:uid="{00000000-0005-0000-0000-00004ED10000}"/>
    <cellStyle name="Total 2 5 5 2 15 2" xfId="53586" xr:uid="{00000000-0005-0000-0000-00004FD10000}"/>
    <cellStyle name="Total 2 5 5 2 15 3" xfId="53587" xr:uid="{00000000-0005-0000-0000-000050D10000}"/>
    <cellStyle name="Total 2 5 5 2 15 4" xfId="53588" xr:uid="{00000000-0005-0000-0000-000051D10000}"/>
    <cellStyle name="Total 2 5 5 2 15 5" xfId="53589" xr:uid="{00000000-0005-0000-0000-000052D10000}"/>
    <cellStyle name="Total 2 5 5 2 16" xfId="53590" xr:uid="{00000000-0005-0000-0000-000053D10000}"/>
    <cellStyle name="Total 2 5 5 2 16 2" xfId="53591" xr:uid="{00000000-0005-0000-0000-000054D10000}"/>
    <cellStyle name="Total 2 5 5 2 16 3" xfId="53592" xr:uid="{00000000-0005-0000-0000-000055D10000}"/>
    <cellStyle name="Total 2 5 5 2 16 4" xfId="53593" xr:uid="{00000000-0005-0000-0000-000056D10000}"/>
    <cellStyle name="Total 2 5 5 2 16 5" xfId="53594" xr:uid="{00000000-0005-0000-0000-000057D10000}"/>
    <cellStyle name="Total 2 5 5 2 17" xfId="53595" xr:uid="{00000000-0005-0000-0000-000058D10000}"/>
    <cellStyle name="Total 2 5 5 2 17 2" xfId="53596" xr:uid="{00000000-0005-0000-0000-000059D10000}"/>
    <cellStyle name="Total 2 5 5 2 17 3" xfId="53597" xr:uid="{00000000-0005-0000-0000-00005AD10000}"/>
    <cellStyle name="Total 2 5 5 2 17 4" xfId="53598" xr:uid="{00000000-0005-0000-0000-00005BD10000}"/>
    <cellStyle name="Total 2 5 5 2 17 5" xfId="53599" xr:uid="{00000000-0005-0000-0000-00005CD10000}"/>
    <cellStyle name="Total 2 5 5 2 18" xfId="53600" xr:uid="{00000000-0005-0000-0000-00005DD10000}"/>
    <cellStyle name="Total 2 5 5 2 18 2" xfId="53601" xr:uid="{00000000-0005-0000-0000-00005ED10000}"/>
    <cellStyle name="Total 2 5 5 2 18 3" xfId="53602" xr:uid="{00000000-0005-0000-0000-00005FD10000}"/>
    <cellStyle name="Total 2 5 5 2 18 4" xfId="53603" xr:uid="{00000000-0005-0000-0000-000060D10000}"/>
    <cellStyle name="Total 2 5 5 2 18 5" xfId="53604" xr:uid="{00000000-0005-0000-0000-000061D10000}"/>
    <cellStyle name="Total 2 5 5 2 19" xfId="53605" xr:uid="{00000000-0005-0000-0000-000062D10000}"/>
    <cellStyle name="Total 2 5 5 2 2" xfId="53606" xr:uid="{00000000-0005-0000-0000-000063D10000}"/>
    <cellStyle name="Total 2 5 5 2 2 2" xfId="53607" xr:uid="{00000000-0005-0000-0000-000064D10000}"/>
    <cellStyle name="Total 2 5 5 2 2 2 2" xfId="53608" xr:uid="{00000000-0005-0000-0000-000065D10000}"/>
    <cellStyle name="Total 2 5 5 2 2 2 3" xfId="53609" xr:uid="{00000000-0005-0000-0000-000066D10000}"/>
    <cellStyle name="Total 2 5 5 2 2 2 4" xfId="53610" xr:uid="{00000000-0005-0000-0000-000067D10000}"/>
    <cellStyle name="Total 2 5 5 2 2 2 5" xfId="53611" xr:uid="{00000000-0005-0000-0000-000068D10000}"/>
    <cellStyle name="Total 2 5 5 2 2 2 6" xfId="53612" xr:uid="{00000000-0005-0000-0000-000069D10000}"/>
    <cellStyle name="Total 2 5 5 2 2 2 7" xfId="53613" xr:uid="{00000000-0005-0000-0000-00006AD10000}"/>
    <cellStyle name="Total 2 5 5 2 2 3" xfId="53614" xr:uid="{00000000-0005-0000-0000-00006BD10000}"/>
    <cellStyle name="Total 2 5 5 2 2 4" xfId="53615" xr:uid="{00000000-0005-0000-0000-00006CD10000}"/>
    <cellStyle name="Total 2 5 5 2 2 5" xfId="53616" xr:uid="{00000000-0005-0000-0000-00006DD10000}"/>
    <cellStyle name="Total 2 5 5 2 3" xfId="53617" xr:uid="{00000000-0005-0000-0000-00006ED10000}"/>
    <cellStyle name="Total 2 5 5 2 3 2" xfId="53618" xr:uid="{00000000-0005-0000-0000-00006FD10000}"/>
    <cellStyle name="Total 2 5 5 2 3 2 2" xfId="53619" xr:uid="{00000000-0005-0000-0000-000070D10000}"/>
    <cellStyle name="Total 2 5 5 2 3 2 3" xfId="53620" xr:uid="{00000000-0005-0000-0000-000071D10000}"/>
    <cellStyle name="Total 2 5 5 2 3 2 4" xfId="53621" xr:uid="{00000000-0005-0000-0000-000072D10000}"/>
    <cellStyle name="Total 2 5 5 2 3 2 5" xfId="53622" xr:uid="{00000000-0005-0000-0000-000073D10000}"/>
    <cellStyle name="Total 2 5 5 2 3 2 6" xfId="53623" xr:uid="{00000000-0005-0000-0000-000074D10000}"/>
    <cellStyle name="Total 2 5 5 2 3 2 7" xfId="53624" xr:uid="{00000000-0005-0000-0000-000075D10000}"/>
    <cellStyle name="Total 2 5 5 2 3 3" xfId="53625" xr:uid="{00000000-0005-0000-0000-000076D10000}"/>
    <cellStyle name="Total 2 5 5 2 3 4" xfId="53626" xr:uid="{00000000-0005-0000-0000-000077D10000}"/>
    <cellStyle name="Total 2 5 5 2 3 5" xfId="53627" xr:uid="{00000000-0005-0000-0000-000078D10000}"/>
    <cellStyle name="Total 2 5 5 2 4" xfId="53628" xr:uid="{00000000-0005-0000-0000-000079D10000}"/>
    <cellStyle name="Total 2 5 5 2 4 2" xfId="53629" xr:uid="{00000000-0005-0000-0000-00007AD10000}"/>
    <cellStyle name="Total 2 5 5 2 4 2 2" xfId="53630" xr:uid="{00000000-0005-0000-0000-00007BD10000}"/>
    <cellStyle name="Total 2 5 5 2 4 2 3" xfId="53631" xr:uid="{00000000-0005-0000-0000-00007CD10000}"/>
    <cellStyle name="Total 2 5 5 2 4 2 4" xfId="53632" xr:uid="{00000000-0005-0000-0000-00007DD10000}"/>
    <cellStyle name="Total 2 5 5 2 4 2 5" xfId="53633" xr:uid="{00000000-0005-0000-0000-00007ED10000}"/>
    <cellStyle name="Total 2 5 5 2 4 2 6" xfId="53634" xr:uid="{00000000-0005-0000-0000-00007FD10000}"/>
    <cellStyle name="Total 2 5 5 2 4 2 7" xfId="53635" xr:uid="{00000000-0005-0000-0000-000080D10000}"/>
    <cellStyle name="Total 2 5 5 2 4 3" xfId="53636" xr:uid="{00000000-0005-0000-0000-000081D10000}"/>
    <cellStyle name="Total 2 5 5 2 4 4" xfId="53637" xr:uid="{00000000-0005-0000-0000-000082D10000}"/>
    <cellStyle name="Total 2 5 5 2 4 5" xfId="53638" xr:uid="{00000000-0005-0000-0000-000083D10000}"/>
    <cellStyle name="Total 2 5 5 2 5" xfId="53639" xr:uid="{00000000-0005-0000-0000-000084D10000}"/>
    <cellStyle name="Total 2 5 5 2 5 2" xfId="53640" xr:uid="{00000000-0005-0000-0000-000085D10000}"/>
    <cellStyle name="Total 2 5 5 2 5 3" xfId="53641" xr:uid="{00000000-0005-0000-0000-000086D10000}"/>
    <cellStyle name="Total 2 5 5 2 5 4" xfId="53642" xr:uid="{00000000-0005-0000-0000-000087D10000}"/>
    <cellStyle name="Total 2 5 5 2 5 5" xfId="53643" xr:uid="{00000000-0005-0000-0000-000088D10000}"/>
    <cellStyle name="Total 2 5 5 2 5 6" xfId="53644" xr:uid="{00000000-0005-0000-0000-000089D10000}"/>
    <cellStyle name="Total 2 5 5 2 5 7" xfId="53645" xr:uid="{00000000-0005-0000-0000-00008AD10000}"/>
    <cellStyle name="Total 2 5 5 2 5 8" xfId="53646" xr:uid="{00000000-0005-0000-0000-00008BD10000}"/>
    <cellStyle name="Total 2 5 5 2 6" xfId="53647" xr:uid="{00000000-0005-0000-0000-00008CD10000}"/>
    <cellStyle name="Total 2 5 5 2 6 2" xfId="53648" xr:uid="{00000000-0005-0000-0000-00008DD10000}"/>
    <cellStyle name="Total 2 5 5 2 6 3" xfId="53649" xr:uid="{00000000-0005-0000-0000-00008ED10000}"/>
    <cellStyle name="Total 2 5 5 2 6 4" xfId="53650" xr:uid="{00000000-0005-0000-0000-00008FD10000}"/>
    <cellStyle name="Total 2 5 5 2 6 5" xfId="53651" xr:uid="{00000000-0005-0000-0000-000090D10000}"/>
    <cellStyle name="Total 2 5 5 2 6 6" xfId="53652" xr:uid="{00000000-0005-0000-0000-000091D10000}"/>
    <cellStyle name="Total 2 5 5 2 6 7" xfId="53653" xr:uid="{00000000-0005-0000-0000-000092D10000}"/>
    <cellStyle name="Total 2 5 5 2 7" xfId="53654" xr:uid="{00000000-0005-0000-0000-000093D10000}"/>
    <cellStyle name="Total 2 5 5 2 7 2" xfId="53655" xr:uid="{00000000-0005-0000-0000-000094D10000}"/>
    <cellStyle name="Total 2 5 5 2 7 3" xfId="53656" xr:uid="{00000000-0005-0000-0000-000095D10000}"/>
    <cellStyle name="Total 2 5 5 2 7 4" xfId="53657" xr:uid="{00000000-0005-0000-0000-000096D10000}"/>
    <cellStyle name="Total 2 5 5 2 7 5" xfId="53658" xr:uid="{00000000-0005-0000-0000-000097D10000}"/>
    <cellStyle name="Total 2 5 5 2 8" xfId="53659" xr:uid="{00000000-0005-0000-0000-000098D10000}"/>
    <cellStyle name="Total 2 5 5 2 8 2" xfId="53660" xr:uid="{00000000-0005-0000-0000-000099D10000}"/>
    <cellStyle name="Total 2 5 5 2 8 3" xfId="53661" xr:uid="{00000000-0005-0000-0000-00009AD10000}"/>
    <cellStyle name="Total 2 5 5 2 8 4" xfId="53662" xr:uid="{00000000-0005-0000-0000-00009BD10000}"/>
    <cellStyle name="Total 2 5 5 2 8 5" xfId="53663" xr:uid="{00000000-0005-0000-0000-00009CD10000}"/>
    <cellStyle name="Total 2 5 5 2 9" xfId="53664" xr:uid="{00000000-0005-0000-0000-00009DD10000}"/>
    <cellStyle name="Total 2 5 5 2 9 2" xfId="53665" xr:uid="{00000000-0005-0000-0000-00009ED10000}"/>
    <cellStyle name="Total 2 5 5 2 9 3" xfId="53666" xr:uid="{00000000-0005-0000-0000-00009FD10000}"/>
    <cellStyle name="Total 2 5 5 2 9 4" xfId="53667" xr:uid="{00000000-0005-0000-0000-0000A0D10000}"/>
    <cellStyle name="Total 2 5 5 2 9 5" xfId="53668" xr:uid="{00000000-0005-0000-0000-0000A1D10000}"/>
    <cellStyle name="Total 2 5 5 3" xfId="53669" xr:uid="{00000000-0005-0000-0000-0000A2D10000}"/>
    <cellStyle name="Total 2 5 5 3 10" xfId="53670" xr:uid="{00000000-0005-0000-0000-0000A3D10000}"/>
    <cellStyle name="Total 2 5 5 3 2" xfId="53671" xr:uid="{00000000-0005-0000-0000-0000A4D10000}"/>
    <cellStyle name="Total 2 5 5 3 2 2" xfId="53672" xr:uid="{00000000-0005-0000-0000-0000A5D10000}"/>
    <cellStyle name="Total 2 5 5 3 2 2 2" xfId="53673" xr:uid="{00000000-0005-0000-0000-0000A6D10000}"/>
    <cellStyle name="Total 2 5 5 3 2 2 3" xfId="53674" xr:uid="{00000000-0005-0000-0000-0000A7D10000}"/>
    <cellStyle name="Total 2 5 5 3 2 2 4" xfId="53675" xr:uid="{00000000-0005-0000-0000-0000A8D10000}"/>
    <cellStyle name="Total 2 5 5 3 2 2 5" xfId="53676" xr:uid="{00000000-0005-0000-0000-0000A9D10000}"/>
    <cellStyle name="Total 2 5 5 3 2 2 6" xfId="53677" xr:uid="{00000000-0005-0000-0000-0000AAD10000}"/>
    <cellStyle name="Total 2 5 5 3 2 2 7" xfId="53678" xr:uid="{00000000-0005-0000-0000-0000ABD10000}"/>
    <cellStyle name="Total 2 5 5 3 2 3" xfId="53679" xr:uid="{00000000-0005-0000-0000-0000ACD10000}"/>
    <cellStyle name="Total 2 5 5 3 2 4" xfId="53680" xr:uid="{00000000-0005-0000-0000-0000ADD10000}"/>
    <cellStyle name="Total 2 5 5 3 3" xfId="53681" xr:uid="{00000000-0005-0000-0000-0000AED10000}"/>
    <cellStyle name="Total 2 5 5 3 3 2" xfId="53682" xr:uid="{00000000-0005-0000-0000-0000AFD10000}"/>
    <cellStyle name="Total 2 5 5 3 3 2 2" xfId="53683" xr:uid="{00000000-0005-0000-0000-0000B0D10000}"/>
    <cellStyle name="Total 2 5 5 3 3 2 3" xfId="53684" xr:uid="{00000000-0005-0000-0000-0000B1D10000}"/>
    <cellStyle name="Total 2 5 5 3 3 2 4" xfId="53685" xr:uid="{00000000-0005-0000-0000-0000B2D10000}"/>
    <cellStyle name="Total 2 5 5 3 3 2 5" xfId="53686" xr:uid="{00000000-0005-0000-0000-0000B3D10000}"/>
    <cellStyle name="Total 2 5 5 3 3 2 6" xfId="53687" xr:uid="{00000000-0005-0000-0000-0000B4D10000}"/>
    <cellStyle name="Total 2 5 5 3 3 2 7" xfId="53688" xr:uid="{00000000-0005-0000-0000-0000B5D10000}"/>
    <cellStyle name="Total 2 5 5 3 3 3" xfId="53689" xr:uid="{00000000-0005-0000-0000-0000B6D10000}"/>
    <cellStyle name="Total 2 5 5 3 3 4" xfId="53690" xr:uid="{00000000-0005-0000-0000-0000B7D10000}"/>
    <cellStyle name="Total 2 5 5 3 4" xfId="53691" xr:uid="{00000000-0005-0000-0000-0000B8D10000}"/>
    <cellStyle name="Total 2 5 5 3 4 2" xfId="53692" xr:uid="{00000000-0005-0000-0000-0000B9D10000}"/>
    <cellStyle name="Total 2 5 5 3 4 2 2" xfId="53693" xr:uid="{00000000-0005-0000-0000-0000BAD10000}"/>
    <cellStyle name="Total 2 5 5 3 4 2 3" xfId="53694" xr:uid="{00000000-0005-0000-0000-0000BBD10000}"/>
    <cellStyle name="Total 2 5 5 3 4 2 4" xfId="53695" xr:uid="{00000000-0005-0000-0000-0000BCD10000}"/>
    <cellStyle name="Total 2 5 5 3 4 2 5" xfId="53696" xr:uid="{00000000-0005-0000-0000-0000BDD10000}"/>
    <cellStyle name="Total 2 5 5 3 4 2 6" xfId="53697" xr:uid="{00000000-0005-0000-0000-0000BED10000}"/>
    <cellStyle name="Total 2 5 5 3 4 2 7" xfId="53698" xr:uid="{00000000-0005-0000-0000-0000BFD10000}"/>
    <cellStyle name="Total 2 5 5 3 4 3" xfId="53699" xr:uid="{00000000-0005-0000-0000-0000C0D10000}"/>
    <cellStyle name="Total 2 5 5 3 4 4" xfId="53700" xr:uid="{00000000-0005-0000-0000-0000C1D10000}"/>
    <cellStyle name="Total 2 5 5 3 5" xfId="53701" xr:uid="{00000000-0005-0000-0000-0000C2D10000}"/>
    <cellStyle name="Total 2 5 5 3 5 2" xfId="53702" xr:uid="{00000000-0005-0000-0000-0000C3D10000}"/>
    <cellStyle name="Total 2 5 5 3 5 3" xfId="53703" xr:uid="{00000000-0005-0000-0000-0000C4D10000}"/>
    <cellStyle name="Total 2 5 5 3 5 4" xfId="53704" xr:uid="{00000000-0005-0000-0000-0000C5D10000}"/>
    <cellStyle name="Total 2 5 5 3 5 5" xfId="53705" xr:uid="{00000000-0005-0000-0000-0000C6D10000}"/>
    <cellStyle name="Total 2 5 5 3 5 6" xfId="53706" xr:uid="{00000000-0005-0000-0000-0000C7D10000}"/>
    <cellStyle name="Total 2 5 5 3 5 7" xfId="53707" xr:uid="{00000000-0005-0000-0000-0000C8D10000}"/>
    <cellStyle name="Total 2 5 5 3 5 8" xfId="53708" xr:uid="{00000000-0005-0000-0000-0000C9D10000}"/>
    <cellStyle name="Total 2 5 5 3 6" xfId="53709" xr:uid="{00000000-0005-0000-0000-0000CAD10000}"/>
    <cellStyle name="Total 2 5 5 3 6 2" xfId="53710" xr:uid="{00000000-0005-0000-0000-0000CBD10000}"/>
    <cellStyle name="Total 2 5 5 3 6 3" xfId="53711" xr:uid="{00000000-0005-0000-0000-0000CCD10000}"/>
    <cellStyle name="Total 2 5 5 3 6 4" xfId="53712" xr:uid="{00000000-0005-0000-0000-0000CDD10000}"/>
    <cellStyle name="Total 2 5 5 3 6 5" xfId="53713" xr:uid="{00000000-0005-0000-0000-0000CED10000}"/>
    <cellStyle name="Total 2 5 5 3 6 6" xfId="53714" xr:uid="{00000000-0005-0000-0000-0000CFD10000}"/>
    <cellStyle name="Total 2 5 5 3 6 7" xfId="53715" xr:uid="{00000000-0005-0000-0000-0000D0D10000}"/>
    <cellStyle name="Total 2 5 5 3 7" xfId="53716" xr:uid="{00000000-0005-0000-0000-0000D1D10000}"/>
    <cellStyle name="Total 2 5 5 3 8" xfId="53717" xr:uid="{00000000-0005-0000-0000-0000D2D10000}"/>
    <cellStyle name="Total 2 5 5 3 9" xfId="53718" xr:uid="{00000000-0005-0000-0000-0000D3D10000}"/>
    <cellStyle name="Total 2 5 5 4" xfId="53719" xr:uid="{00000000-0005-0000-0000-0000D4D10000}"/>
    <cellStyle name="Total 2 5 5 4 2" xfId="53720" xr:uid="{00000000-0005-0000-0000-0000D5D10000}"/>
    <cellStyle name="Total 2 5 5 4 2 2" xfId="53721" xr:uid="{00000000-0005-0000-0000-0000D6D10000}"/>
    <cellStyle name="Total 2 5 5 4 2 3" xfId="53722" xr:uid="{00000000-0005-0000-0000-0000D7D10000}"/>
    <cellStyle name="Total 2 5 5 4 2 4" xfId="53723" xr:uid="{00000000-0005-0000-0000-0000D8D10000}"/>
    <cellStyle name="Total 2 5 5 4 2 5" xfId="53724" xr:uid="{00000000-0005-0000-0000-0000D9D10000}"/>
    <cellStyle name="Total 2 5 5 4 2 6" xfId="53725" xr:uid="{00000000-0005-0000-0000-0000DAD10000}"/>
    <cellStyle name="Total 2 5 5 4 2 7" xfId="53726" xr:uid="{00000000-0005-0000-0000-0000DBD10000}"/>
    <cellStyle name="Total 2 5 5 4 3" xfId="53727" xr:uid="{00000000-0005-0000-0000-0000DCD10000}"/>
    <cellStyle name="Total 2 5 5 4 4" xfId="53728" xr:uid="{00000000-0005-0000-0000-0000DDD10000}"/>
    <cellStyle name="Total 2 5 5 4 5" xfId="53729" xr:uid="{00000000-0005-0000-0000-0000DED10000}"/>
    <cellStyle name="Total 2 5 5 5" xfId="53730" xr:uid="{00000000-0005-0000-0000-0000DFD10000}"/>
    <cellStyle name="Total 2 5 5 5 2" xfId="53731" xr:uid="{00000000-0005-0000-0000-0000E0D10000}"/>
    <cellStyle name="Total 2 5 5 5 2 2" xfId="53732" xr:uid="{00000000-0005-0000-0000-0000E1D10000}"/>
    <cellStyle name="Total 2 5 5 5 2 3" xfId="53733" xr:uid="{00000000-0005-0000-0000-0000E2D10000}"/>
    <cellStyle name="Total 2 5 5 5 2 4" xfId="53734" xr:uid="{00000000-0005-0000-0000-0000E3D10000}"/>
    <cellStyle name="Total 2 5 5 5 2 5" xfId="53735" xr:uid="{00000000-0005-0000-0000-0000E4D10000}"/>
    <cellStyle name="Total 2 5 5 5 2 6" xfId="53736" xr:uid="{00000000-0005-0000-0000-0000E5D10000}"/>
    <cellStyle name="Total 2 5 5 5 2 7" xfId="53737" xr:uid="{00000000-0005-0000-0000-0000E6D10000}"/>
    <cellStyle name="Total 2 5 5 5 3" xfId="53738" xr:uid="{00000000-0005-0000-0000-0000E7D10000}"/>
    <cellStyle name="Total 2 5 5 5 4" xfId="53739" xr:uid="{00000000-0005-0000-0000-0000E8D10000}"/>
    <cellStyle name="Total 2 5 5 5 5" xfId="53740" xr:uid="{00000000-0005-0000-0000-0000E9D10000}"/>
    <cellStyle name="Total 2 5 5 6" xfId="53741" xr:uid="{00000000-0005-0000-0000-0000EAD10000}"/>
    <cellStyle name="Total 2 5 5 6 2" xfId="53742" xr:uid="{00000000-0005-0000-0000-0000EBD10000}"/>
    <cellStyle name="Total 2 5 5 6 2 2" xfId="53743" xr:uid="{00000000-0005-0000-0000-0000ECD10000}"/>
    <cellStyle name="Total 2 5 5 6 2 3" xfId="53744" xr:uid="{00000000-0005-0000-0000-0000EDD10000}"/>
    <cellStyle name="Total 2 5 5 6 2 4" xfId="53745" xr:uid="{00000000-0005-0000-0000-0000EED10000}"/>
    <cellStyle name="Total 2 5 5 6 2 5" xfId="53746" xr:uid="{00000000-0005-0000-0000-0000EFD10000}"/>
    <cellStyle name="Total 2 5 5 6 2 6" xfId="53747" xr:uid="{00000000-0005-0000-0000-0000F0D10000}"/>
    <cellStyle name="Total 2 5 5 6 2 7" xfId="53748" xr:uid="{00000000-0005-0000-0000-0000F1D10000}"/>
    <cellStyle name="Total 2 5 5 6 3" xfId="53749" xr:uid="{00000000-0005-0000-0000-0000F2D10000}"/>
    <cellStyle name="Total 2 5 5 6 4" xfId="53750" xr:uid="{00000000-0005-0000-0000-0000F3D10000}"/>
    <cellStyle name="Total 2 5 5 6 5" xfId="53751" xr:uid="{00000000-0005-0000-0000-0000F4D10000}"/>
    <cellStyle name="Total 2 5 5 7" xfId="53752" xr:uid="{00000000-0005-0000-0000-0000F5D10000}"/>
    <cellStyle name="Total 2 5 5 7 2" xfId="53753" xr:uid="{00000000-0005-0000-0000-0000F6D10000}"/>
    <cellStyle name="Total 2 5 5 7 2 2" xfId="53754" xr:uid="{00000000-0005-0000-0000-0000F7D10000}"/>
    <cellStyle name="Total 2 5 5 7 2 3" xfId="53755" xr:uid="{00000000-0005-0000-0000-0000F8D10000}"/>
    <cellStyle name="Total 2 5 5 7 2 4" xfId="53756" xr:uid="{00000000-0005-0000-0000-0000F9D10000}"/>
    <cellStyle name="Total 2 5 5 7 2 5" xfId="53757" xr:uid="{00000000-0005-0000-0000-0000FAD10000}"/>
    <cellStyle name="Total 2 5 5 7 2 6" xfId="53758" xr:uid="{00000000-0005-0000-0000-0000FBD10000}"/>
    <cellStyle name="Total 2 5 5 7 2 7" xfId="53759" xr:uid="{00000000-0005-0000-0000-0000FCD10000}"/>
    <cellStyle name="Total 2 5 5 7 3" xfId="53760" xr:uid="{00000000-0005-0000-0000-0000FDD10000}"/>
    <cellStyle name="Total 2 5 5 7 4" xfId="53761" xr:uid="{00000000-0005-0000-0000-0000FED10000}"/>
    <cellStyle name="Total 2 5 5 7 5" xfId="53762" xr:uid="{00000000-0005-0000-0000-0000FFD10000}"/>
    <cellStyle name="Total 2 5 5 8" xfId="53763" xr:uid="{00000000-0005-0000-0000-000000D20000}"/>
    <cellStyle name="Total 2 5 5 8 2" xfId="53764" xr:uid="{00000000-0005-0000-0000-000001D20000}"/>
    <cellStyle name="Total 2 5 5 8 3" xfId="53765" xr:uid="{00000000-0005-0000-0000-000002D20000}"/>
    <cellStyle name="Total 2 5 5 8 4" xfId="53766" xr:uid="{00000000-0005-0000-0000-000003D20000}"/>
    <cellStyle name="Total 2 5 5 8 5" xfId="53767" xr:uid="{00000000-0005-0000-0000-000004D20000}"/>
    <cellStyle name="Total 2 5 5 8 6" xfId="53768" xr:uid="{00000000-0005-0000-0000-000005D20000}"/>
    <cellStyle name="Total 2 5 5 8 7" xfId="53769" xr:uid="{00000000-0005-0000-0000-000006D20000}"/>
    <cellStyle name="Total 2 5 5 8 8" xfId="53770" xr:uid="{00000000-0005-0000-0000-000007D20000}"/>
    <cellStyle name="Total 2 5 5 9" xfId="53771" xr:uid="{00000000-0005-0000-0000-000008D20000}"/>
    <cellStyle name="Total 2 5 5 9 2" xfId="53772" xr:uid="{00000000-0005-0000-0000-000009D20000}"/>
    <cellStyle name="Total 2 5 5 9 3" xfId="53773" xr:uid="{00000000-0005-0000-0000-00000AD20000}"/>
    <cellStyle name="Total 2 5 5 9 4" xfId="53774" xr:uid="{00000000-0005-0000-0000-00000BD20000}"/>
    <cellStyle name="Total 2 5 5 9 5" xfId="53775" xr:uid="{00000000-0005-0000-0000-00000CD20000}"/>
    <cellStyle name="Total 2 5 5 9 6" xfId="53776" xr:uid="{00000000-0005-0000-0000-00000DD20000}"/>
    <cellStyle name="Total 2 5 5 9 7" xfId="53777" xr:uid="{00000000-0005-0000-0000-00000ED20000}"/>
    <cellStyle name="Total 2 5 6" xfId="53778" xr:uid="{00000000-0005-0000-0000-00000FD20000}"/>
    <cellStyle name="Total 2 5 6 10" xfId="53779" xr:uid="{00000000-0005-0000-0000-000010D20000}"/>
    <cellStyle name="Total 2 5 6 10 2" xfId="53780" xr:uid="{00000000-0005-0000-0000-000011D20000}"/>
    <cellStyle name="Total 2 5 6 10 3" xfId="53781" xr:uid="{00000000-0005-0000-0000-000012D20000}"/>
    <cellStyle name="Total 2 5 6 10 4" xfId="53782" xr:uid="{00000000-0005-0000-0000-000013D20000}"/>
    <cellStyle name="Total 2 5 6 10 5" xfId="53783" xr:uid="{00000000-0005-0000-0000-000014D20000}"/>
    <cellStyle name="Total 2 5 6 11" xfId="53784" xr:uid="{00000000-0005-0000-0000-000015D20000}"/>
    <cellStyle name="Total 2 5 6 11 2" xfId="53785" xr:uid="{00000000-0005-0000-0000-000016D20000}"/>
    <cellStyle name="Total 2 5 6 11 3" xfId="53786" xr:uid="{00000000-0005-0000-0000-000017D20000}"/>
    <cellStyle name="Total 2 5 6 11 4" xfId="53787" xr:uid="{00000000-0005-0000-0000-000018D20000}"/>
    <cellStyle name="Total 2 5 6 11 5" xfId="53788" xr:uid="{00000000-0005-0000-0000-000019D20000}"/>
    <cellStyle name="Total 2 5 6 12" xfId="53789" xr:uid="{00000000-0005-0000-0000-00001AD20000}"/>
    <cellStyle name="Total 2 5 6 12 2" xfId="53790" xr:uid="{00000000-0005-0000-0000-00001BD20000}"/>
    <cellStyle name="Total 2 5 6 12 3" xfId="53791" xr:uid="{00000000-0005-0000-0000-00001CD20000}"/>
    <cellStyle name="Total 2 5 6 12 4" xfId="53792" xr:uid="{00000000-0005-0000-0000-00001DD20000}"/>
    <cellStyle name="Total 2 5 6 12 5" xfId="53793" xr:uid="{00000000-0005-0000-0000-00001ED20000}"/>
    <cellStyle name="Total 2 5 6 13" xfId="53794" xr:uid="{00000000-0005-0000-0000-00001FD20000}"/>
    <cellStyle name="Total 2 5 6 13 2" xfId="53795" xr:uid="{00000000-0005-0000-0000-000020D20000}"/>
    <cellStyle name="Total 2 5 6 13 3" xfId="53796" xr:uid="{00000000-0005-0000-0000-000021D20000}"/>
    <cellStyle name="Total 2 5 6 13 4" xfId="53797" xr:uid="{00000000-0005-0000-0000-000022D20000}"/>
    <cellStyle name="Total 2 5 6 13 5" xfId="53798" xr:uid="{00000000-0005-0000-0000-000023D20000}"/>
    <cellStyle name="Total 2 5 6 14" xfId="53799" xr:uid="{00000000-0005-0000-0000-000024D20000}"/>
    <cellStyle name="Total 2 5 6 14 2" xfId="53800" xr:uid="{00000000-0005-0000-0000-000025D20000}"/>
    <cellStyle name="Total 2 5 6 14 3" xfId="53801" xr:uid="{00000000-0005-0000-0000-000026D20000}"/>
    <cellStyle name="Total 2 5 6 14 4" xfId="53802" xr:uid="{00000000-0005-0000-0000-000027D20000}"/>
    <cellStyle name="Total 2 5 6 14 5" xfId="53803" xr:uid="{00000000-0005-0000-0000-000028D20000}"/>
    <cellStyle name="Total 2 5 6 15" xfId="53804" xr:uid="{00000000-0005-0000-0000-000029D20000}"/>
    <cellStyle name="Total 2 5 6 15 2" xfId="53805" xr:uid="{00000000-0005-0000-0000-00002AD20000}"/>
    <cellStyle name="Total 2 5 6 15 3" xfId="53806" xr:uid="{00000000-0005-0000-0000-00002BD20000}"/>
    <cellStyle name="Total 2 5 6 15 4" xfId="53807" xr:uid="{00000000-0005-0000-0000-00002CD20000}"/>
    <cellStyle name="Total 2 5 6 15 5" xfId="53808" xr:uid="{00000000-0005-0000-0000-00002DD20000}"/>
    <cellStyle name="Total 2 5 6 16" xfId="53809" xr:uid="{00000000-0005-0000-0000-00002ED20000}"/>
    <cellStyle name="Total 2 5 6 16 2" xfId="53810" xr:uid="{00000000-0005-0000-0000-00002FD20000}"/>
    <cellStyle name="Total 2 5 6 16 3" xfId="53811" xr:uid="{00000000-0005-0000-0000-000030D20000}"/>
    <cellStyle name="Total 2 5 6 16 4" xfId="53812" xr:uid="{00000000-0005-0000-0000-000031D20000}"/>
    <cellStyle name="Total 2 5 6 16 5" xfId="53813" xr:uid="{00000000-0005-0000-0000-000032D20000}"/>
    <cellStyle name="Total 2 5 6 17" xfId="53814" xr:uid="{00000000-0005-0000-0000-000033D20000}"/>
    <cellStyle name="Total 2 5 6 17 2" xfId="53815" xr:uid="{00000000-0005-0000-0000-000034D20000}"/>
    <cellStyle name="Total 2 5 6 17 3" xfId="53816" xr:uid="{00000000-0005-0000-0000-000035D20000}"/>
    <cellStyle name="Total 2 5 6 17 4" xfId="53817" xr:uid="{00000000-0005-0000-0000-000036D20000}"/>
    <cellStyle name="Total 2 5 6 17 5" xfId="53818" xr:uid="{00000000-0005-0000-0000-000037D20000}"/>
    <cellStyle name="Total 2 5 6 18" xfId="53819" xr:uid="{00000000-0005-0000-0000-000038D20000}"/>
    <cellStyle name="Total 2 5 6 18 2" xfId="53820" xr:uid="{00000000-0005-0000-0000-000039D20000}"/>
    <cellStyle name="Total 2 5 6 18 3" xfId="53821" xr:uid="{00000000-0005-0000-0000-00003AD20000}"/>
    <cellStyle name="Total 2 5 6 18 4" xfId="53822" xr:uid="{00000000-0005-0000-0000-00003BD20000}"/>
    <cellStyle name="Total 2 5 6 18 5" xfId="53823" xr:uid="{00000000-0005-0000-0000-00003CD20000}"/>
    <cellStyle name="Total 2 5 6 19" xfId="53824" xr:uid="{00000000-0005-0000-0000-00003DD20000}"/>
    <cellStyle name="Total 2 5 6 2" xfId="53825" xr:uid="{00000000-0005-0000-0000-00003ED20000}"/>
    <cellStyle name="Total 2 5 6 2 2" xfId="53826" xr:uid="{00000000-0005-0000-0000-00003FD20000}"/>
    <cellStyle name="Total 2 5 6 2 2 2" xfId="53827" xr:uid="{00000000-0005-0000-0000-000040D20000}"/>
    <cellStyle name="Total 2 5 6 2 2 3" xfId="53828" xr:uid="{00000000-0005-0000-0000-000041D20000}"/>
    <cellStyle name="Total 2 5 6 2 2 4" xfId="53829" xr:uid="{00000000-0005-0000-0000-000042D20000}"/>
    <cellStyle name="Total 2 5 6 2 2 5" xfId="53830" xr:uid="{00000000-0005-0000-0000-000043D20000}"/>
    <cellStyle name="Total 2 5 6 2 2 6" xfId="53831" xr:uid="{00000000-0005-0000-0000-000044D20000}"/>
    <cellStyle name="Total 2 5 6 2 2 7" xfId="53832" xr:uid="{00000000-0005-0000-0000-000045D20000}"/>
    <cellStyle name="Total 2 5 6 2 3" xfId="53833" xr:uid="{00000000-0005-0000-0000-000046D20000}"/>
    <cellStyle name="Total 2 5 6 2 4" xfId="53834" xr:uid="{00000000-0005-0000-0000-000047D20000}"/>
    <cellStyle name="Total 2 5 6 2 5" xfId="53835" xr:uid="{00000000-0005-0000-0000-000048D20000}"/>
    <cellStyle name="Total 2 5 6 3" xfId="53836" xr:uid="{00000000-0005-0000-0000-000049D20000}"/>
    <cellStyle name="Total 2 5 6 3 2" xfId="53837" xr:uid="{00000000-0005-0000-0000-00004AD20000}"/>
    <cellStyle name="Total 2 5 6 3 2 2" xfId="53838" xr:uid="{00000000-0005-0000-0000-00004BD20000}"/>
    <cellStyle name="Total 2 5 6 3 2 3" xfId="53839" xr:uid="{00000000-0005-0000-0000-00004CD20000}"/>
    <cellStyle name="Total 2 5 6 3 2 4" xfId="53840" xr:uid="{00000000-0005-0000-0000-00004DD20000}"/>
    <cellStyle name="Total 2 5 6 3 2 5" xfId="53841" xr:uid="{00000000-0005-0000-0000-00004ED20000}"/>
    <cellStyle name="Total 2 5 6 3 2 6" xfId="53842" xr:uid="{00000000-0005-0000-0000-00004FD20000}"/>
    <cellStyle name="Total 2 5 6 3 2 7" xfId="53843" xr:uid="{00000000-0005-0000-0000-000050D20000}"/>
    <cellStyle name="Total 2 5 6 3 3" xfId="53844" xr:uid="{00000000-0005-0000-0000-000051D20000}"/>
    <cellStyle name="Total 2 5 6 3 4" xfId="53845" xr:uid="{00000000-0005-0000-0000-000052D20000}"/>
    <cellStyle name="Total 2 5 6 3 5" xfId="53846" xr:uid="{00000000-0005-0000-0000-000053D20000}"/>
    <cellStyle name="Total 2 5 6 4" xfId="53847" xr:uid="{00000000-0005-0000-0000-000054D20000}"/>
    <cellStyle name="Total 2 5 6 4 2" xfId="53848" xr:uid="{00000000-0005-0000-0000-000055D20000}"/>
    <cellStyle name="Total 2 5 6 4 2 2" xfId="53849" xr:uid="{00000000-0005-0000-0000-000056D20000}"/>
    <cellStyle name="Total 2 5 6 4 2 3" xfId="53850" xr:uid="{00000000-0005-0000-0000-000057D20000}"/>
    <cellStyle name="Total 2 5 6 4 2 4" xfId="53851" xr:uid="{00000000-0005-0000-0000-000058D20000}"/>
    <cellStyle name="Total 2 5 6 4 2 5" xfId="53852" xr:uid="{00000000-0005-0000-0000-000059D20000}"/>
    <cellStyle name="Total 2 5 6 4 2 6" xfId="53853" xr:uid="{00000000-0005-0000-0000-00005AD20000}"/>
    <cellStyle name="Total 2 5 6 4 2 7" xfId="53854" xr:uid="{00000000-0005-0000-0000-00005BD20000}"/>
    <cellStyle name="Total 2 5 6 4 3" xfId="53855" xr:uid="{00000000-0005-0000-0000-00005CD20000}"/>
    <cellStyle name="Total 2 5 6 4 4" xfId="53856" xr:uid="{00000000-0005-0000-0000-00005DD20000}"/>
    <cellStyle name="Total 2 5 6 4 5" xfId="53857" xr:uid="{00000000-0005-0000-0000-00005ED20000}"/>
    <cellStyle name="Total 2 5 6 5" xfId="53858" xr:uid="{00000000-0005-0000-0000-00005FD20000}"/>
    <cellStyle name="Total 2 5 6 5 2" xfId="53859" xr:uid="{00000000-0005-0000-0000-000060D20000}"/>
    <cellStyle name="Total 2 5 6 5 3" xfId="53860" xr:uid="{00000000-0005-0000-0000-000061D20000}"/>
    <cellStyle name="Total 2 5 6 5 4" xfId="53861" xr:uid="{00000000-0005-0000-0000-000062D20000}"/>
    <cellStyle name="Total 2 5 6 5 5" xfId="53862" xr:uid="{00000000-0005-0000-0000-000063D20000}"/>
    <cellStyle name="Total 2 5 6 5 6" xfId="53863" xr:uid="{00000000-0005-0000-0000-000064D20000}"/>
    <cellStyle name="Total 2 5 6 5 7" xfId="53864" xr:uid="{00000000-0005-0000-0000-000065D20000}"/>
    <cellStyle name="Total 2 5 6 5 8" xfId="53865" xr:uid="{00000000-0005-0000-0000-000066D20000}"/>
    <cellStyle name="Total 2 5 6 6" xfId="53866" xr:uid="{00000000-0005-0000-0000-000067D20000}"/>
    <cellStyle name="Total 2 5 6 6 2" xfId="53867" xr:uid="{00000000-0005-0000-0000-000068D20000}"/>
    <cellStyle name="Total 2 5 6 6 3" xfId="53868" xr:uid="{00000000-0005-0000-0000-000069D20000}"/>
    <cellStyle name="Total 2 5 6 6 4" xfId="53869" xr:uid="{00000000-0005-0000-0000-00006AD20000}"/>
    <cellStyle name="Total 2 5 6 6 5" xfId="53870" xr:uid="{00000000-0005-0000-0000-00006BD20000}"/>
    <cellStyle name="Total 2 5 6 6 6" xfId="53871" xr:uid="{00000000-0005-0000-0000-00006CD20000}"/>
    <cellStyle name="Total 2 5 6 6 7" xfId="53872" xr:uid="{00000000-0005-0000-0000-00006DD20000}"/>
    <cellStyle name="Total 2 5 6 7" xfId="53873" xr:uid="{00000000-0005-0000-0000-00006ED20000}"/>
    <cellStyle name="Total 2 5 6 7 2" xfId="53874" xr:uid="{00000000-0005-0000-0000-00006FD20000}"/>
    <cellStyle name="Total 2 5 6 7 3" xfId="53875" xr:uid="{00000000-0005-0000-0000-000070D20000}"/>
    <cellStyle name="Total 2 5 6 7 4" xfId="53876" xr:uid="{00000000-0005-0000-0000-000071D20000}"/>
    <cellStyle name="Total 2 5 6 7 5" xfId="53877" xr:uid="{00000000-0005-0000-0000-000072D20000}"/>
    <cellStyle name="Total 2 5 6 8" xfId="53878" xr:uid="{00000000-0005-0000-0000-000073D20000}"/>
    <cellStyle name="Total 2 5 6 8 2" xfId="53879" xr:uid="{00000000-0005-0000-0000-000074D20000}"/>
    <cellStyle name="Total 2 5 6 8 3" xfId="53880" xr:uid="{00000000-0005-0000-0000-000075D20000}"/>
    <cellStyle name="Total 2 5 6 8 4" xfId="53881" xr:uid="{00000000-0005-0000-0000-000076D20000}"/>
    <cellStyle name="Total 2 5 6 8 5" xfId="53882" xr:uid="{00000000-0005-0000-0000-000077D20000}"/>
    <cellStyle name="Total 2 5 6 9" xfId="53883" xr:uid="{00000000-0005-0000-0000-000078D20000}"/>
    <cellStyle name="Total 2 5 6 9 2" xfId="53884" xr:uid="{00000000-0005-0000-0000-000079D20000}"/>
    <cellStyle name="Total 2 5 6 9 3" xfId="53885" xr:uid="{00000000-0005-0000-0000-00007AD20000}"/>
    <cellStyle name="Total 2 5 6 9 4" xfId="53886" xr:uid="{00000000-0005-0000-0000-00007BD20000}"/>
    <cellStyle name="Total 2 5 6 9 5" xfId="53887" xr:uid="{00000000-0005-0000-0000-00007CD20000}"/>
    <cellStyle name="Total 2 5 7" xfId="53888" xr:uid="{00000000-0005-0000-0000-00007DD20000}"/>
    <cellStyle name="Total 2 5 7 10" xfId="53889" xr:uid="{00000000-0005-0000-0000-00007ED20000}"/>
    <cellStyle name="Total 2 5 7 2" xfId="53890" xr:uid="{00000000-0005-0000-0000-00007FD20000}"/>
    <cellStyle name="Total 2 5 7 2 2" xfId="53891" xr:uid="{00000000-0005-0000-0000-000080D20000}"/>
    <cellStyle name="Total 2 5 7 2 2 2" xfId="53892" xr:uid="{00000000-0005-0000-0000-000081D20000}"/>
    <cellStyle name="Total 2 5 7 2 2 3" xfId="53893" xr:uid="{00000000-0005-0000-0000-000082D20000}"/>
    <cellStyle name="Total 2 5 7 2 2 4" xfId="53894" xr:uid="{00000000-0005-0000-0000-000083D20000}"/>
    <cellStyle name="Total 2 5 7 2 2 5" xfId="53895" xr:uid="{00000000-0005-0000-0000-000084D20000}"/>
    <cellStyle name="Total 2 5 7 2 2 6" xfId="53896" xr:uid="{00000000-0005-0000-0000-000085D20000}"/>
    <cellStyle name="Total 2 5 7 2 2 7" xfId="53897" xr:uid="{00000000-0005-0000-0000-000086D20000}"/>
    <cellStyle name="Total 2 5 7 2 3" xfId="53898" xr:uid="{00000000-0005-0000-0000-000087D20000}"/>
    <cellStyle name="Total 2 5 7 2 4" xfId="53899" xr:uid="{00000000-0005-0000-0000-000088D20000}"/>
    <cellStyle name="Total 2 5 7 3" xfId="53900" xr:uid="{00000000-0005-0000-0000-000089D20000}"/>
    <cellStyle name="Total 2 5 7 3 2" xfId="53901" xr:uid="{00000000-0005-0000-0000-00008AD20000}"/>
    <cellStyle name="Total 2 5 7 3 2 2" xfId="53902" xr:uid="{00000000-0005-0000-0000-00008BD20000}"/>
    <cellStyle name="Total 2 5 7 3 2 3" xfId="53903" xr:uid="{00000000-0005-0000-0000-00008CD20000}"/>
    <cellStyle name="Total 2 5 7 3 2 4" xfId="53904" xr:uid="{00000000-0005-0000-0000-00008DD20000}"/>
    <cellStyle name="Total 2 5 7 3 2 5" xfId="53905" xr:uid="{00000000-0005-0000-0000-00008ED20000}"/>
    <cellStyle name="Total 2 5 7 3 2 6" xfId="53906" xr:uid="{00000000-0005-0000-0000-00008FD20000}"/>
    <cellStyle name="Total 2 5 7 3 2 7" xfId="53907" xr:uid="{00000000-0005-0000-0000-000090D20000}"/>
    <cellStyle name="Total 2 5 7 3 3" xfId="53908" xr:uid="{00000000-0005-0000-0000-000091D20000}"/>
    <cellStyle name="Total 2 5 7 3 4" xfId="53909" xr:uid="{00000000-0005-0000-0000-000092D20000}"/>
    <cellStyle name="Total 2 5 7 4" xfId="53910" xr:uid="{00000000-0005-0000-0000-000093D20000}"/>
    <cellStyle name="Total 2 5 7 4 2" xfId="53911" xr:uid="{00000000-0005-0000-0000-000094D20000}"/>
    <cellStyle name="Total 2 5 7 4 2 2" xfId="53912" xr:uid="{00000000-0005-0000-0000-000095D20000}"/>
    <cellStyle name="Total 2 5 7 4 2 3" xfId="53913" xr:uid="{00000000-0005-0000-0000-000096D20000}"/>
    <cellStyle name="Total 2 5 7 4 2 4" xfId="53914" xr:uid="{00000000-0005-0000-0000-000097D20000}"/>
    <cellStyle name="Total 2 5 7 4 2 5" xfId="53915" xr:uid="{00000000-0005-0000-0000-000098D20000}"/>
    <cellStyle name="Total 2 5 7 4 2 6" xfId="53916" xr:uid="{00000000-0005-0000-0000-000099D20000}"/>
    <cellStyle name="Total 2 5 7 4 2 7" xfId="53917" xr:uid="{00000000-0005-0000-0000-00009AD20000}"/>
    <cellStyle name="Total 2 5 7 4 3" xfId="53918" xr:uid="{00000000-0005-0000-0000-00009BD20000}"/>
    <cellStyle name="Total 2 5 7 4 4" xfId="53919" xr:uid="{00000000-0005-0000-0000-00009CD20000}"/>
    <cellStyle name="Total 2 5 7 5" xfId="53920" xr:uid="{00000000-0005-0000-0000-00009DD20000}"/>
    <cellStyle name="Total 2 5 7 5 2" xfId="53921" xr:uid="{00000000-0005-0000-0000-00009ED20000}"/>
    <cellStyle name="Total 2 5 7 5 3" xfId="53922" xr:uid="{00000000-0005-0000-0000-00009FD20000}"/>
    <cellStyle name="Total 2 5 7 5 4" xfId="53923" xr:uid="{00000000-0005-0000-0000-0000A0D20000}"/>
    <cellStyle name="Total 2 5 7 5 5" xfId="53924" xr:uid="{00000000-0005-0000-0000-0000A1D20000}"/>
    <cellStyle name="Total 2 5 7 5 6" xfId="53925" xr:uid="{00000000-0005-0000-0000-0000A2D20000}"/>
    <cellStyle name="Total 2 5 7 5 7" xfId="53926" xr:uid="{00000000-0005-0000-0000-0000A3D20000}"/>
    <cellStyle name="Total 2 5 7 5 8" xfId="53927" xr:uid="{00000000-0005-0000-0000-0000A4D20000}"/>
    <cellStyle name="Total 2 5 7 6" xfId="53928" xr:uid="{00000000-0005-0000-0000-0000A5D20000}"/>
    <cellStyle name="Total 2 5 7 6 2" xfId="53929" xr:uid="{00000000-0005-0000-0000-0000A6D20000}"/>
    <cellStyle name="Total 2 5 7 6 3" xfId="53930" xr:uid="{00000000-0005-0000-0000-0000A7D20000}"/>
    <cellStyle name="Total 2 5 7 6 4" xfId="53931" xr:uid="{00000000-0005-0000-0000-0000A8D20000}"/>
    <cellStyle name="Total 2 5 7 6 5" xfId="53932" xr:uid="{00000000-0005-0000-0000-0000A9D20000}"/>
    <cellStyle name="Total 2 5 7 6 6" xfId="53933" xr:uid="{00000000-0005-0000-0000-0000AAD20000}"/>
    <cellStyle name="Total 2 5 7 6 7" xfId="53934" xr:uid="{00000000-0005-0000-0000-0000ABD20000}"/>
    <cellStyle name="Total 2 5 7 7" xfId="53935" xr:uid="{00000000-0005-0000-0000-0000ACD20000}"/>
    <cellStyle name="Total 2 5 7 8" xfId="53936" xr:uid="{00000000-0005-0000-0000-0000ADD20000}"/>
    <cellStyle name="Total 2 5 7 9" xfId="53937" xr:uid="{00000000-0005-0000-0000-0000AED20000}"/>
    <cellStyle name="Total 2 5 8" xfId="53938" xr:uid="{00000000-0005-0000-0000-0000AFD20000}"/>
    <cellStyle name="Total 2 5 8 2" xfId="53939" xr:uid="{00000000-0005-0000-0000-0000B0D20000}"/>
    <cellStyle name="Total 2 5 8 2 2" xfId="53940" xr:uid="{00000000-0005-0000-0000-0000B1D20000}"/>
    <cellStyle name="Total 2 5 8 2 3" xfId="53941" xr:uid="{00000000-0005-0000-0000-0000B2D20000}"/>
    <cellStyle name="Total 2 5 8 2 4" xfId="53942" xr:uid="{00000000-0005-0000-0000-0000B3D20000}"/>
    <cellStyle name="Total 2 5 8 2 5" xfId="53943" xr:uid="{00000000-0005-0000-0000-0000B4D20000}"/>
    <cellStyle name="Total 2 5 8 2 6" xfId="53944" xr:uid="{00000000-0005-0000-0000-0000B5D20000}"/>
    <cellStyle name="Total 2 5 8 2 7" xfId="53945" xr:uid="{00000000-0005-0000-0000-0000B6D20000}"/>
    <cellStyle name="Total 2 5 8 3" xfId="53946" xr:uid="{00000000-0005-0000-0000-0000B7D20000}"/>
    <cellStyle name="Total 2 5 8 4" xfId="53947" xr:uid="{00000000-0005-0000-0000-0000B8D20000}"/>
    <cellStyle name="Total 2 5 8 5" xfId="53948" xr:uid="{00000000-0005-0000-0000-0000B9D20000}"/>
    <cellStyle name="Total 2 5 9" xfId="53949" xr:uid="{00000000-0005-0000-0000-0000BAD20000}"/>
    <cellStyle name="Total 2 5 9 2" xfId="53950" xr:uid="{00000000-0005-0000-0000-0000BBD20000}"/>
    <cellStyle name="Total 2 5 9 2 2" xfId="53951" xr:uid="{00000000-0005-0000-0000-0000BCD20000}"/>
    <cellStyle name="Total 2 5 9 2 3" xfId="53952" xr:uid="{00000000-0005-0000-0000-0000BDD20000}"/>
    <cellStyle name="Total 2 5 9 2 4" xfId="53953" xr:uid="{00000000-0005-0000-0000-0000BED20000}"/>
    <cellStyle name="Total 2 5 9 2 5" xfId="53954" xr:uid="{00000000-0005-0000-0000-0000BFD20000}"/>
    <cellStyle name="Total 2 5 9 2 6" xfId="53955" xr:uid="{00000000-0005-0000-0000-0000C0D20000}"/>
    <cellStyle name="Total 2 5 9 2 7" xfId="53956" xr:uid="{00000000-0005-0000-0000-0000C1D20000}"/>
    <cellStyle name="Total 2 5 9 3" xfId="53957" xr:uid="{00000000-0005-0000-0000-0000C2D20000}"/>
    <cellStyle name="Total 2 5 9 4" xfId="53958" xr:uid="{00000000-0005-0000-0000-0000C3D20000}"/>
    <cellStyle name="Total 2 5 9 5" xfId="53959" xr:uid="{00000000-0005-0000-0000-0000C4D20000}"/>
    <cellStyle name="Total 2 6" xfId="53960" xr:uid="{00000000-0005-0000-0000-0000C5D20000}"/>
    <cellStyle name="Total 2 6 10" xfId="53961" xr:uid="{00000000-0005-0000-0000-0000C6D20000}"/>
    <cellStyle name="Total 2 6 10 2" xfId="53962" xr:uid="{00000000-0005-0000-0000-0000C7D20000}"/>
    <cellStyle name="Total 2 6 10 2 2" xfId="53963" xr:uid="{00000000-0005-0000-0000-0000C8D20000}"/>
    <cellStyle name="Total 2 6 10 2 3" xfId="53964" xr:uid="{00000000-0005-0000-0000-0000C9D20000}"/>
    <cellStyle name="Total 2 6 10 2 4" xfId="53965" xr:uid="{00000000-0005-0000-0000-0000CAD20000}"/>
    <cellStyle name="Total 2 6 10 2 5" xfId="53966" xr:uid="{00000000-0005-0000-0000-0000CBD20000}"/>
    <cellStyle name="Total 2 6 10 2 6" xfId="53967" xr:uid="{00000000-0005-0000-0000-0000CCD20000}"/>
    <cellStyle name="Total 2 6 10 2 7" xfId="53968" xr:uid="{00000000-0005-0000-0000-0000CDD20000}"/>
    <cellStyle name="Total 2 6 10 3" xfId="53969" xr:uid="{00000000-0005-0000-0000-0000CED20000}"/>
    <cellStyle name="Total 2 6 10 4" xfId="53970" xr:uid="{00000000-0005-0000-0000-0000CFD20000}"/>
    <cellStyle name="Total 2 6 10 5" xfId="53971" xr:uid="{00000000-0005-0000-0000-0000D0D20000}"/>
    <cellStyle name="Total 2 6 11" xfId="53972" xr:uid="{00000000-0005-0000-0000-0000D1D20000}"/>
    <cellStyle name="Total 2 6 11 2" xfId="53973" xr:uid="{00000000-0005-0000-0000-0000D2D20000}"/>
    <cellStyle name="Total 2 6 11 2 2" xfId="53974" xr:uid="{00000000-0005-0000-0000-0000D3D20000}"/>
    <cellStyle name="Total 2 6 11 2 3" xfId="53975" xr:uid="{00000000-0005-0000-0000-0000D4D20000}"/>
    <cellStyle name="Total 2 6 11 2 4" xfId="53976" xr:uid="{00000000-0005-0000-0000-0000D5D20000}"/>
    <cellStyle name="Total 2 6 11 2 5" xfId="53977" xr:uid="{00000000-0005-0000-0000-0000D6D20000}"/>
    <cellStyle name="Total 2 6 11 2 6" xfId="53978" xr:uid="{00000000-0005-0000-0000-0000D7D20000}"/>
    <cellStyle name="Total 2 6 11 2 7" xfId="53979" xr:uid="{00000000-0005-0000-0000-0000D8D20000}"/>
    <cellStyle name="Total 2 6 11 3" xfId="53980" xr:uid="{00000000-0005-0000-0000-0000D9D20000}"/>
    <cellStyle name="Total 2 6 11 4" xfId="53981" xr:uid="{00000000-0005-0000-0000-0000DAD20000}"/>
    <cellStyle name="Total 2 6 11 5" xfId="53982" xr:uid="{00000000-0005-0000-0000-0000DBD20000}"/>
    <cellStyle name="Total 2 6 12" xfId="53983" xr:uid="{00000000-0005-0000-0000-0000DCD20000}"/>
    <cellStyle name="Total 2 6 12 2" xfId="53984" xr:uid="{00000000-0005-0000-0000-0000DDD20000}"/>
    <cellStyle name="Total 2 6 12 3" xfId="53985" xr:uid="{00000000-0005-0000-0000-0000DED20000}"/>
    <cellStyle name="Total 2 6 12 4" xfId="53986" xr:uid="{00000000-0005-0000-0000-0000DFD20000}"/>
    <cellStyle name="Total 2 6 12 5" xfId="53987" xr:uid="{00000000-0005-0000-0000-0000E0D20000}"/>
    <cellStyle name="Total 2 6 12 6" xfId="53988" xr:uid="{00000000-0005-0000-0000-0000E1D20000}"/>
    <cellStyle name="Total 2 6 12 7" xfId="53989" xr:uid="{00000000-0005-0000-0000-0000E2D20000}"/>
    <cellStyle name="Total 2 6 12 8" xfId="53990" xr:uid="{00000000-0005-0000-0000-0000E3D20000}"/>
    <cellStyle name="Total 2 6 13" xfId="53991" xr:uid="{00000000-0005-0000-0000-0000E4D20000}"/>
    <cellStyle name="Total 2 6 13 2" xfId="53992" xr:uid="{00000000-0005-0000-0000-0000E5D20000}"/>
    <cellStyle name="Total 2 6 13 3" xfId="53993" xr:uid="{00000000-0005-0000-0000-0000E6D20000}"/>
    <cellStyle name="Total 2 6 13 4" xfId="53994" xr:uid="{00000000-0005-0000-0000-0000E7D20000}"/>
    <cellStyle name="Total 2 6 13 5" xfId="53995" xr:uid="{00000000-0005-0000-0000-0000E8D20000}"/>
    <cellStyle name="Total 2 6 13 6" xfId="53996" xr:uid="{00000000-0005-0000-0000-0000E9D20000}"/>
    <cellStyle name="Total 2 6 13 7" xfId="53997" xr:uid="{00000000-0005-0000-0000-0000EAD20000}"/>
    <cellStyle name="Total 2 6 14" xfId="53998" xr:uid="{00000000-0005-0000-0000-0000EBD20000}"/>
    <cellStyle name="Total 2 6 14 2" xfId="53999" xr:uid="{00000000-0005-0000-0000-0000ECD20000}"/>
    <cellStyle name="Total 2 6 14 3" xfId="54000" xr:uid="{00000000-0005-0000-0000-0000EDD20000}"/>
    <cellStyle name="Total 2 6 14 4" xfId="54001" xr:uid="{00000000-0005-0000-0000-0000EED20000}"/>
    <cellStyle name="Total 2 6 14 5" xfId="54002" xr:uid="{00000000-0005-0000-0000-0000EFD20000}"/>
    <cellStyle name="Total 2 6 15" xfId="54003" xr:uid="{00000000-0005-0000-0000-0000F0D20000}"/>
    <cellStyle name="Total 2 6 15 2" xfId="54004" xr:uid="{00000000-0005-0000-0000-0000F1D20000}"/>
    <cellStyle name="Total 2 6 15 3" xfId="54005" xr:uid="{00000000-0005-0000-0000-0000F2D20000}"/>
    <cellStyle name="Total 2 6 15 4" xfId="54006" xr:uid="{00000000-0005-0000-0000-0000F3D20000}"/>
    <cellStyle name="Total 2 6 15 5" xfId="54007" xr:uid="{00000000-0005-0000-0000-0000F4D20000}"/>
    <cellStyle name="Total 2 6 16" xfId="54008" xr:uid="{00000000-0005-0000-0000-0000F5D20000}"/>
    <cellStyle name="Total 2 6 16 2" xfId="54009" xr:uid="{00000000-0005-0000-0000-0000F6D20000}"/>
    <cellStyle name="Total 2 6 16 3" xfId="54010" xr:uid="{00000000-0005-0000-0000-0000F7D20000}"/>
    <cellStyle name="Total 2 6 16 4" xfId="54011" xr:uid="{00000000-0005-0000-0000-0000F8D20000}"/>
    <cellStyle name="Total 2 6 16 5" xfId="54012" xr:uid="{00000000-0005-0000-0000-0000F9D20000}"/>
    <cellStyle name="Total 2 6 17" xfId="54013" xr:uid="{00000000-0005-0000-0000-0000FAD20000}"/>
    <cellStyle name="Total 2 6 17 2" xfId="54014" xr:uid="{00000000-0005-0000-0000-0000FBD20000}"/>
    <cellStyle name="Total 2 6 17 3" xfId="54015" xr:uid="{00000000-0005-0000-0000-0000FCD20000}"/>
    <cellStyle name="Total 2 6 17 4" xfId="54016" xr:uid="{00000000-0005-0000-0000-0000FDD20000}"/>
    <cellStyle name="Total 2 6 17 5" xfId="54017" xr:uid="{00000000-0005-0000-0000-0000FED20000}"/>
    <cellStyle name="Total 2 6 18" xfId="54018" xr:uid="{00000000-0005-0000-0000-0000FFD20000}"/>
    <cellStyle name="Total 2 6 18 2" xfId="54019" xr:uid="{00000000-0005-0000-0000-000000D30000}"/>
    <cellStyle name="Total 2 6 18 3" xfId="54020" xr:uid="{00000000-0005-0000-0000-000001D30000}"/>
    <cellStyle name="Total 2 6 18 4" xfId="54021" xr:uid="{00000000-0005-0000-0000-000002D30000}"/>
    <cellStyle name="Total 2 6 18 5" xfId="54022" xr:uid="{00000000-0005-0000-0000-000003D30000}"/>
    <cellStyle name="Total 2 6 19" xfId="54023" xr:uid="{00000000-0005-0000-0000-000004D30000}"/>
    <cellStyle name="Total 2 6 19 2" xfId="54024" xr:uid="{00000000-0005-0000-0000-000005D30000}"/>
    <cellStyle name="Total 2 6 19 3" xfId="54025" xr:uid="{00000000-0005-0000-0000-000006D30000}"/>
    <cellStyle name="Total 2 6 19 4" xfId="54026" xr:uid="{00000000-0005-0000-0000-000007D30000}"/>
    <cellStyle name="Total 2 6 19 5" xfId="54027" xr:uid="{00000000-0005-0000-0000-000008D30000}"/>
    <cellStyle name="Total 2 6 2" xfId="54028" xr:uid="{00000000-0005-0000-0000-000009D30000}"/>
    <cellStyle name="Total 2 6 2 10" xfId="54029" xr:uid="{00000000-0005-0000-0000-00000AD30000}"/>
    <cellStyle name="Total 2 6 2 10 2" xfId="54030" xr:uid="{00000000-0005-0000-0000-00000BD30000}"/>
    <cellStyle name="Total 2 6 2 10 3" xfId="54031" xr:uid="{00000000-0005-0000-0000-00000CD30000}"/>
    <cellStyle name="Total 2 6 2 10 4" xfId="54032" xr:uid="{00000000-0005-0000-0000-00000DD30000}"/>
    <cellStyle name="Total 2 6 2 10 5" xfId="54033" xr:uid="{00000000-0005-0000-0000-00000ED30000}"/>
    <cellStyle name="Total 2 6 2 10 6" xfId="54034" xr:uid="{00000000-0005-0000-0000-00000FD30000}"/>
    <cellStyle name="Total 2 6 2 10 7" xfId="54035" xr:uid="{00000000-0005-0000-0000-000010D30000}"/>
    <cellStyle name="Total 2 6 2 10 8" xfId="54036" xr:uid="{00000000-0005-0000-0000-000011D30000}"/>
    <cellStyle name="Total 2 6 2 11" xfId="54037" xr:uid="{00000000-0005-0000-0000-000012D30000}"/>
    <cellStyle name="Total 2 6 2 11 2" xfId="54038" xr:uid="{00000000-0005-0000-0000-000013D30000}"/>
    <cellStyle name="Total 2 6 2 11 3" xfId="54039" xr:uid="{00000000-0005-0000-0000-000014D30000}"/>
    <cellStyle name="Total 2 6 2 11 4" xfId="54040" xr:uid="{00000000-0005-0000-0000-000015D30000}"/>
    <cellStyle name="Total 2 6 2 11 5" xfId="54041" xr:uid="{00000000-0005-0000-0000-000016D30000}"/>
    <cellStyle name="Total 2 6 2 11 6" xfId="54042" xr:uid="{00000000-0005-0000-0000-000017D30000}"/>
    <cellStyle name="Total 2 6 2 11 7" xfId="54043" xr:uid="{00000000-0005-0000-0000-000018D30000}"/>
    <cellStyle name="Total 2 6 2 12" xfId="54044" xr:uid="{00000000-0005-0000-0000-000019D30000}"/>
    <cellStyle name="Total 2 6 2 12 2" xfId="54045" xr:uid="{00000000-0005-0000-0000-00001AD30000}"/>
    <cellStyle name="Total 2 6 2 12 3" xfId="54046" xr:uid="{00000000-0005-0000-0000-00001BD30000}"/>
    <cellStyle name="Total 2 6 2 12 4" xfId="54047" xr:uid="{00000000-0005-0000-0000-00001CD30000}"/>
    <cellStyle name="Total 2 6 2 12 5" xfId="54048" xr:uid="{00000000-0005-0000-0000-00001DD30000}"/>
    <cellStyle name="Total 2 6 2 13" xfId="54049" xr:uid="{00000000-0005-0000-0000-00001ED30000}"/>
    <cellStyle name="Total 2 6 2 13 2" xfId="54050" xr:uid="{00000000-0005-0000-0000-00001FD30000}"/>
    <cellStyle name="Total 2 6 2 13 3" xfId="54051" xr:uid="{00000000-0005-0000-0000-000020D30000}"/>
    <cellStyle name="Total 2 6 2 13 4" xfId="54052" xr:uid="{00000000-0005-0000-0000-000021D30000}"/>
    <cellStyle name="Total 2 6 2 13 5" xfId="54053" xr:uid="{00000000-0005-0000-0000-000022D30000}"/>
    <cellStyle name="Total 2 6 2 14" xfId="54054" xr:uid="{00000000-0005-0000-0000-000023D30000}"/>
    <cellStyle name="Total 2 6 2 14 2" xfId="54055" xr:uid="{00000000-0005-0000-0000-000024D30000}"/>
    <cellStyle name="Total 2 6 2 14 3" xfId="54056" xr:uid="{00000000-0005-0000-0000-000025D30000}"/>
    <cellStyle name="Total 2 6 2 14 4" xfId="54057" xr:uid="{00000000-0005-0000-0000-000026D30000}"/>
    <cellStyle name="Total 2 6 2 14 5" xfId="54058" xr:uid="{00000000-0005-0000-0000-000027D30000}"/>
    <cellStyle name="Total 2 6 2 15" xfId="54059" xr:uid="{00000000-0005-0000-0000-000028D30000}"/>
    <cellStyle name="Total 2 6 2 15 2" xfId="54060" xr:uid="{00000000-0005-0000-0000-000029D30000}"/>
    <cellStyle name="Total 2 6 2 15 3" xfId="54061" xr:uid="{00000000-0005-0000-0000-00002AD30000}"/>
    <cellStyle name="Total 2 6 2 15 4" xfId="54062" xr:uid="{00000000-0005-0000-0000-00002BD30000}"/>
    <cellStyle name="Total 2 6 2 15 5" xfId="54063" xr:uid="{00000000-0005-0000-0000-00002CD30000}"/>
    <cellStyle name="Total 2 6 2 16" xfId="54064" xr:uid="{00000000-0005-0000-0000-00002DD30000}"/>
    <cellStyle name="Total 2 6 2 16 2" xfId="54065" xr:uid="{00000000-0005-0000-0000-00002ED30000}"/>
    <cellStyle name="Total 2 6 2 16 3" xfId="54066" xr:uid="{00000000-0005-0000-0000-00002FD30000}"/>
    <cellStyle name="Total 2 6 2 16 4" xfId="54067" xr:uid="{00000000-0005-0000-0000-000030D30000}"/>
    <cellStyle name="Total 2 6 2 16 5" xfId="54068" xr:uid="{00000000-0005-0000-0000-000031D30000}"/>
    <cellStyle name="Total 2 6 2 17" xfId="54069" xr:uid="{00000000-0005-0000-0000-000032D30000}"/>
    <cellStyle name="Total 2 6 2 17 2" xfId="54070" xr:uid="{00000000-0005-0000-0000-000033D30000}"/>
    <cellStyle name="Total 2 6 2 17 3" xfId="54071" xr:uid="{00000000-0005-0000-0000-000034D30000}"/>
    <cellStyle name="Total 2 6 2 17 4" xfId="54072" xr:uid="{00000000-0005-0000-0000-000035D30000}"/>
    <cellStyle name="Total 2 6 2 17 5" xfId="54073" xr:uid="{00000000-0005-0000-0000-000036D30000}"/>
    <cellStyle name="Total 2 6 2 18" xfId="54074" xr:uid="{00000000-0005-0000-0000-000037D30000}"/>
    <cellStyle name="Total 2 6 2 2" xfId="54075" xr:uid="{00000000-0005-0000-0000-000038D30000}"/>
    <cellStyle name="Total 2 6 2 2 10" xfId="54076" xr:uid="{00000000-0005-0000-0000-000039D30000}"/>
    <cellStyle name="Total 2 6 2 2 10 2" xfId="54077" xr:uid="{00000000-0005-0000-0000-00003AD30000}"/>
    <cellStyle name="Total 2 6 2 2 10 3" xfId="54078" xr:uid="{00000000-0005-0000-0000-00003BD30000}"/>
    <cellStyle name="Total 2 6 2 2 10 4" xfId="54079" xr:uid="{00000000-0005-0000-0000-00003CD30000}"/>
    <cellStyle name="Total 2 6 2 2 10 5" xfId="54080" xr:uid="{00000000-0005-0000-0000-00003DD30000}"/>
    <cellStyle name="Total 2 6 2 2 11" xfId="54081" xr:uid="{00000000-0005-0000-0000-00003ED30000}"/>
    <cellStyle name="Total 2 6 2 2 11 2" xfId="54082" xr:uid="{00000000-0005-0000-0000-00003FD30000}"/>
    <cellStyle name="Total 2 6 2 2 11 3" xfId="54083" xr:uid="{00000000-0005-0000-0000-000040D30000}"/>
    <cellStyle name="Total 2 6 2 2 11 4" xfId="54084" xr:uid="{00000000-0005-0000-0000-000041D30000}"/>
    <cellStyle name="Total 2 6 2 2 11 5" xfId="54085" xr:uid="{00000000-0005-0000-0000-000042D30000}"/>
    <cellStyle name="Total 2 6 2 2 12" xfId="54086" xr:uid="{00000000-0005-0000-0000-000043D30000}"/>
    <cellStyle name="Total 2 6 2 2 12 2" xfId="54087" xr:uid="{00000000-0005-0000-0000-000044D30000}"/>
    <cellStyle name="Total 2 6 2 2 12 3" xfId="54088" xr:uid="{00000000-0005-0000-0000-000045D30000}"/>
    <cellStyle name="Total 2 6 2 2 12 4" xfId="54089" xr:uid="{00000000-0005-0000-0000-000046D30000}"/>
    <cellStyle name="Total 2 6 2 2 12 5" xfId="54090" xr:uid="{00000000-0005-0000-0000-000047D30000}"/>
    <cellStyle name="Total 2 6 2 2 13" xfId="54091" xr:uid="{00000000-0005-0000-0000-000048D30000}"/>
    <cellStyle name="Total 2 6 2 2 13 2" xfId="54092" xr:uid="{00000000-0005-0000-0000-000049D30000}"/>
    <cellStyle name="Total 2 6 2 2 13 3" xfId="54093" xr:uid="{00000000-0005-0000-0000-00004AD30000}"/>
    <cellStyle name="Total 2 6 2 2 13 4" xfId="54094" xr:uid="{00000000-0005-0000-0000-00004BD30000}"/>
    <cellStyle name="Total 2 6 2 2 13 5" xfId="54095" xr:uid="{00000000-0005-0000-0000-00004CD30000}"/>
    <cellStyle name="Total 2 6 2 2 14" xfId="54096" xr:uid="{00000000-0005-0000-0000-00004DD30000}"/>
    <cellStyle name="Total 2 6 2 2 14 2" xfId="54097" xr:uid="{00000000-0005-0000-0000-00004ED30000}"/>
    <cellStyle name="Total 2 6 2 2 14 3" xfId="54098" xr:uid="{00000000-0005-0000-0000-00004FD30000}"/>
    <cellStyle name="Total 2 6 2 2 14 4" xfId="54099" xr:uid="{00000000-0005-0000-0000-000050D30000}"/>
    <cellStyle name="Total 2 6 2 2 14 5" xfId="54100" xr:uid="{00000000-0005-0000-0000-000051D30000}"/>
    <cellStyle name="Total 2 6 2 2 15" xfId="54101" xr:uid="{00000000-0005-0000-0000-000052D30000}"/>
    <cellStyle name="Total 2 6 2 2 15 2" xfId="54102" xr:uid="{00000000-0005-0000-0000-000053D30000}"/>
    <cellStyle name="Total 2 6 2 2 15 3" xfId="54103" xr:uid="{00000000-0005-0000-0000-000054D30000}"/>
    <cellStyle name="Total 2 6 2 2 15 4" xfId="54104" xr:uid="{00000000-0005-0000-0000-000055D30000}"/>
    <cellStyle name="Total 2 6 2 2 15 5" xfId="54105" xr:uid="{00000000-0005-0000-0000-000056D30000}"/>
    <cellStyle name="Total 2 6 2 2 16" xfId="54106" xr:uid="{00000000-0005-0000-0000-000057D30000}"/>
    <cellStyle name="Total 2 6 2 2 16 2" xfId="54107" xr:uid="{00000000-0005-0000-0000-000058D30000}"/>
    <cellStyle name="Total 2 6 2 2 16 3" xfId="54108" xr:uid="{00000000-0005-0000-0000-000059D30000}"/>
    <cellStyle name="Total 2 6 2 2 16 4" xfId="54109" xr:uid="{00000000-0005-0000-0000-00005AD30000}"/>
    <cellStyle name="Total 2 6 2 2 16 5" xfId="54110" xr:uid="{00000000-0005-0000-0000-00005BD30000}"/>
    <cellStyle name="Total 2 6 2 2 17" xfId="54111" xr:uid="{00000000-0005-0000-0000-00005CD30000}"/>
    <cellStyle name="Total 2 6 2 2 17 2" xfId="54112" xr:uid="{00000000-0005-0000-0000-00005DD30000}"/>
    <cellStyle name="Total 2 6 2 2 17 3" xfId="54113" xr:uid="{00000000-0005-0000-0000-00005ED30000}"/>
    <cellStyle name="Total 2 6 2 2 17 4" xfId="54114" xr:uid="{00000000-0005-0000-0000-00005FD30000}"/>
    <cellStyle name="Total 2 6 2 2 17 5" xfId="54115" xr:uid="{00000000-0005-0000-0000-000060D30000}"/>
    <cellStyle name="Total 2 6 2 2 18" xfId="54116" xr:uid="{00000000-0005-0000-0000-000061D30000}"/>
    <cellStyle name="Total 2 6 2 2 18 2" xfId="54117" xr:uid="{00000000-0005-0000-0000-000062D30000}"/>
    <cellStyle name="Total 2 6 2 2 18 3" xfId="54118" xr:uid="{00000000-0005-0000-0000-000063D30000}"/>
    <cellStyle name="Total 2 6 2 2 18 4" xfId="54119" xr:uid="{00000000-0005-0000-0000-000064D30000}"/>
    <cellStyle name="Total 2 6 2 2 18 5" xfId="54120" xr:uid="{00000000-0005-0000-0000-000065D30000}"/>
    <cellStyle name="Total 2 6 2 2 19" xfId="54121" xr:uid="{00000000-0005-0000-0000-000066D30000}"/>
    <cellStyle name="Total 2 6 2 2 2" xfId="54122" xr:uid="{00000000-0005-0000-0000-000067D30000}"/>
    <cellStyle name="Total 2 6 2 2 2 10" xfId="54123" xr:uid="{00000000-0005-0000-0000-000068D30000}"/>
    <cellStyle name="Total 2 6 2 2 2 10 2" xfId="54124" xr:uid="{00000000-0005-0000-0000-000069D30000}"/>
    <cellStyle name="Total 2 6 2 2 2 10 3" xfId="54125" xr:uid="{00000000-0005-0000-0000-00006AD30000}"/>
    <cellStyle name="Total 2 6 2 2 2 10 4" xfId="54126" xr:uid="{00000000-0005-0000-0000-00006BD30000}"/>
    <cellStyle name="Total 2 6 2 2 2 10 5" xfId="54127" xr:uid="{00000000-0005-0000-0000-00006CD30000}"/>
    <cellStyle name="Total 2 6 2 2 2 11" xfId="54128" xr:uid="{00000000-0005-0000-0000-00006DD30000}"/>
    <cellStyle name="Total 2 6 2 2 2 11 2" xfId="54129" xr:uid="{00000000-0005-0000-0000-00006ED30000}"/>
    <cellStyle name="Total 2 6 2 2 2 11 3" xfId="54130" xr:uid="{00000000-0005-0000-0000-00006FD30000}"/>
    <cellStyle name="Total 2 6 2 2 2 11 4" xfId="54131" xr:uid="{00000000-0005-0000-0000-000070D30000}"/>
    <cellStyle name="Total 2 6 2 2 2 11 5" xfId="54132" xr:uid="{00000000-0005-0000-0000-000071D30000}"/>
    <cellStyle name="Total 2 6 2 2 2 12" xfId="54133" xr:uid="{00000000-0005-0000-0000-000072D30000}"/>
    <cellStyle name="Total 2 6 2 2 2 12 2" xfId="54134" xr:uid="{00000000-0005-0000-0000-000073D30000}"/>
    <cellStyle name="Total 2 6 2 2 2 12 3" xfId="54135" xr:uid="{00000000-0005-0000-0000-000074D30000}"/>
    <cellStyle name="Total 2 6 2 2 2 12 4" xfId="54136" xr:uid="{00000000-0005-0000-0000-000075D30000}"/>
    <cellStyle name="Total 2 6 2 2 2 12 5" xfId="54137" xr:uid="{00000000-0005-0000-0000-000076D30000}"/>
    <cellStyle name="Total 2 6 2 2 2 13" xfId="54138" xr:uid="{00000000-0005-0000-0000-000077D30000}"/>
    <cellStyle name="Total 2 6 2 2 2 13 2" xfId="54139" xr:uid="{00000000-0005-0000-0000-000078D30000}"/>
    <cellStyle name="Total 2 6 2 2 2 13 3" xfId="54140" xr:uid="{00000000-0005-0000-0000-000079D30000}"/>
    <cellStyle name="Total 2 6 2 2 2 13 4" xfId="54141" xr:uid="{00000000-0005-0000-0000-00007AD30000}"/>
    <cellStyle name="Total 2 6 2 2 2 13 5" xfId="54142" xr:uid="{00000000-0005-0000-0000-00007BD30000}"/>
    <cellStyle name="Total 2 6 2 2 2 14" xfId="54143" xr:uid="{00000000-0005-0000-0000-00007CD30000}"/>
    <cellStyle name="Total 2 6 2 2 2 14 2" xfId="54144" xr:uid="{00000000-0005-0000-0000-00007DD30000}"/>
    <cellStyle name="Total 2 6 2 2 2 14 3" xfId="54145" xr:uid="{00000000-0005-0000-0000-00007ED30000}"/>
    <cellStyle name="Total 2 6 2 2 2 14 4" xfId="54146" xr:uid="{00000000-0005-0000-0000-00007FD30000}"/>
    <cellStyle name="Total 2 6 2 2 2 14 5" xfId="54147" xr:uid="{00000000-0005-0000-0000-000080D30000}"/>
    <cellStyle name="Total 2 6 2 2 2 15" xfId="54148" xr:uid="{00000000-0005-0000-0000-000081D30000}"/>
    <cellStyle name="Total 2 6 2 2 2 15 2" xfId="54149" xr:uid="{00000000-0005-0000-0000-000082D30000}"/>
    <cellStyle name="Total 2 6 2 2 2 15 3" xfId="54150" xr:uid="{00000000-0005-0000-0000-000083D30000}"/>
    <cellStyle name="Total 2 6 2 2 2 15 4" xfId="54151" xr:uid="{00000000-0005-0000-0000-000084D30000}"/>
    <cellStyle name="Total 2 6 2 2 2 15 5" xfId="54152" xr:uid="{00000000-0005-0000-0000-000085D30000}"/>
    <cellStyle name="Total 2 6 2 2 2 16" xfId="54153" xr:uid="{00000000-0005-0000-0000-000086D30000}"/>
    <cellStyle name="Total 2 6 2 2 2 16 2" xfId="54154" xr:uid="{00000000-0005-0000-0000-000087D30000}"/>
    <cellStyle name="Total 2 6 2 2 2 16 3" xfId="54155" xr:uid="{00000000-0005-0000-0000-000088D30000}"/>
    <cellStyle name="Total 2 6 2 2 2 16 4" xfId="54156" xr:uid="{00000000-0005-0000-0000-000089D30000}"/>
    <cellStyle name="Total 2 6 2 2 2 16 5" xfId="54157" xr:uid="{00000000-0005-0000-0000-00008AD30000}"/>
    <cellStyle name="Total 2 6 2 2 2 17" xfId="54158" xr:uid="{00000000-0005-0000-0000-00008BD30000}"/>
    <cellStyle name="Total 2 6 2 2 2 17 2" xfId="54159" xr:uid="{00000000-0005-0000-0000-00008CD30000}"/>
    <cellStyle name="Total 2 6 2 2 2 17 3" xfId="54160" xr:uid="{00000000-0005-0000-0000-00008DD30000}"/>
    <cellStyle name="Total 2 6 2 2 2 17 4" xfId="54161" xr:uid="{00000000-0005-0000-0000-00008ED30000}"/>
    <cellStyle name="Total 2 6 2 2 2 17 5" xfId="54162" xr:uid="{00000000-0005-0000-0000-00008FD30000}"/>
    <cellStyle name="Total 2 6 2 2 2 18" xfId="54163" xr:uid="{00000000-0005-0000-0000-000090D30000}"/>
    <cellStyle name="Total 2 6 2 2 2 18 2" xfId="54164" xr:uid="{00000000-0005-0000-0000-000091D30000}"/>
    <cellStyle name="Total 2 6 2 2 2 18 3" xfId="54165" xr:uid="{00000000-0005-0000-0000-000092D30000}"/>
    <cellStyle name="Total 2 6 2 2 2 18 4" xfId="54166" xr:uid="{00000000-0005-0000-0000-000093D30000}"/>
    <cellStyle name="Total 2 6 2 2 2 18 5" xfId="54167" xr:uid="{00000000-0005-0000-0000-000094D30000}"/>
    <cellStyle name="Total 2 6 2 2 2 19" xfId="54168" xr:uid="{00000000-0005-0000-0000-000095D30000}"/>
    <cellStyle name="Total 2 6 2 2 2 2" xfId="54169" xr:uid="{00000000-0005-0000-0000-000096D30000}"/>
    <cellStyle name="Total 2 6 2 2 2 2 2" xfId="54170" xr:uid="{00000000-0005-0000-0000-000097D30000}"/>
    <cellStyle name="Total 2 6 2 2 2 2 2 2" xfId="54171" xr:uid="{00000000-0005-0000-0000-000098D30000}"/>
    <cellStyle name="Total 2 6 2 2 2 2 2 3" xfId="54172" xr:uid="{00000000-0005-0000-0000-000099D30000}"/>
    <cellStyle name="Total 2 6 2 2 2 2 2 4" xfId="54173" xr:uid="{00000000-0005-0000-0000-00009AD30000}"/>
    <cellStyle name="Total 2 6 2 2 2 2 2 5" xfId="54174" xr:uid="{00000000-0005-0000-0000-00009BD30000}"/>
    <cellStyle name="Total 2 6 2 2 2 2 2 6" xfId="54175" xr:uid="{00000000-0005-0000-0000-00009CD30000}"/>
    <cellStyle name="Total 2 6 2 2 2 2 2 7" xfId="54176" xr:uid="{00000000-0005-0000-0000-00009DD30000}"/>
    <cellStyle name="Total 2 6 2 2 2 2 3" xfId="54177" xr:uid="{00000000-0005-0000-0000-00009ED30000}"/>
    <cellStyle name="Total 2 6 2 2 2 2 4" xfId="54178" xr:uid="{00000000-0005-0000-0000-00009FD30000}"/>
    <cellStyle name="Total 2 6 2 2 2 2 5" xfId="54179" xr:uid="{00000000-0005-0000-0000-0000A0D30000}"/>
    <cellStyle name="Total 2 6 2 2 2 3" xfId="54180" xr:uid="{00000000-0005-0000-0000-0000A1D30000}"/>
    <cellStyle name="Total 2 6 2 2 2 3 2" xfId="54181" xr:uid="{00000000-0005-0000-0000-0000A2D30000}"/>
    <cellStyle name="Total 2 6 2 2 2 3 2 2" xfId="54182" xr:uid="{00000000-0005-0000-0000-0000A3D30000}"/>
    <cellStyle name="Total 2 6 2 2 2 3 2 3" xfId="54183" xr:uid="{00000000-0005-0000-0000-0000A4D30000}"/>
    <cellStyle name="Total 2 6 2 2 2 3 2 4" xfId="54184" xr:uid="{00000000-0005-0000-0000-0000A5D30000}"/>
    <cellStyle name="Total 2 6 2 2 2 3 2 5" xfId="54185" xr:uid="{00000000-0005-0000-0000-0000A6D30000}"/>
    <cellStyle name="Total 2 6 2 2 2 3 2 6" xfId="54186" xr:uid="{00000000-0005-0000-0000-0000A7D30000}"/>
    <cellStyle name="Total 2 6 2 2 2 3 2 7" xfId="54187" xr:uid="{00000000-0005-0000-0000-0000A8D30000}"/>
    <cellStyle name="Total 2 6 2 2 2 3 3" xfId="54188" xr:uid="{00000000-0005-0000-0000-0000A9D30000}"/>
    <cellStyle name="Total 2 6 2 2 2 3 4" xfId="54189" xr:uid="{00000000-0005-0000-0000-0000AAD30000}"/>
    <cellStyle name="Total 2 6 2 2 2 3 5" xfId="54190" xr:uid="{00000000-0005-0000-0000-0000ABD30000}"/>
    <cellStyle name="Total 2 6 2 2 2 4" xfId="54191" xr:uid="{00000000-0005-0000-0000-0000ACD30000}"/>
    <cellStyle name="Total 2 6 2 2 2 4 2" xfId="54192" xr:uid="{00000000-0005-0000-0000-0000ADD30000}"/>
    <cellStyle name="Total 2 6 2 2 2 4 2 2" xfId="54193" xr:uid="{00000000-0005-0000-0000-0000AED30000}"/>
    <cellStyle name="Total 2 6 2 2 2 4 2 3" xfId="54194" xr:uid="{00000000-0005-0000-0000-0000AFD30000}"/>
    <cellStyle name="Total 2 6 2 2 2 4 2 4" xfId="54195" xr:uid="{00000000-0005-0000-0000-0000B0D30000}"/>
    <cellStyle name="Total 2 6 2 2 2 4 2 5" xfId="54196" xr:uid="{00000000-0005-0000-0000-0000B1D30000}"/>
    <cellStyle name="Total 2 6 2 2 2 4 2 6" xfId="54197" xr:uid="{00000000-0005-0000-0000-0000B2D30000}"/>
    <cellStyle name="Total 2 6 2 2 2 4 2 7" xfId="54198" xr:uid="{00000000-0005-0000-0000-0000B3D30000}"/>
    <cellStyle name="Total 2 6 2 2 2 4 3" xfId="54199" xr:uid="{00000000-0005-0000-0000-0000B4D30000}"/>
    <cellStyle name="Total 2 6 2 2 2 4 4" xfId="54200" xr:uid="{00000000-0005-0000-0000-0000B5D30000}"/>
    <cellStyle name="Total 2 6 2 2 2 4 5" xfId="54201" xr:uid="{00000000-0005-0000-0000-0000B6D30000}"/>
    <cellStyle name="Total 2 6 2 2 2 5" xfId="54202" xr:uid="{00000000-0005-0000-0000-0000B7D30000}"/>
    <cellStyle name="Total 2 6 2 2 2 5 2" xfId="54203" xr:uid="{00000000-0005-0000-0000-0000B8D30000}"/>
    <cellStyle name="Total 2 6 2 2 2 5 3" xfId="54204" xr:uid="{00000000-0005-0000-0000-0000B9D30000}"/>
    <cellStyle name="Total 2 6 2 2 2 5 4" xfId="54205" xr:uid="{00000000-0005-0000-0000-0000BAD30000}"/>
    <cellStyle name="Total 2 6 2 2 2 5 5" xfId="54206" xr:uid="{00000000-0005-0000-0000-0000BBD30000}"/>
    <cellStyle name="Total 2 6 2 2 2 5 6" xfId="54207" xr:uid="{00000000-0005-0000-0000-0000BCD30000}"/>
    <cellStyle name="Total 2 6 2 2 2 5 7" xfId="54208" xr:uid="{00000000-0005-0000-0000-0000BDD30000}"/>
    <cellStyle name="Total 2 6 2 2 2 5 8" xfId="54209" xr:uid="{00000000-0005-0000-0000-0000BED30000}"/>
    <cellStyle name="Total 2 6 2 2 2 6" xfId="54210" xr:uid="{00000000-0005-0000-0000-0000BFD30000}"/>
    <cellStyle name="Total 2 6 2 2 2 6 2" xfId="54211" xr:uid="{00000000-0005-0000-0000-0000C0D30000}"/>
    <cellStyle name="Total 2 6 2 2 2 6 3" xfId="54212" xr:uid="{00000000-0005-0000-0000-0000C1D30000}"/>
    <cellStyle name="Total 2 6 2 2 2 6 4" xfId="54213" xr:uid="{00000000-0005-0000-0000-0000C2D30000}"/>
    <cellStyle name="Total 2 6 2 2 2 6 5" xfId="54214" xr:uid="{00000000-0005-0000-0000-0000C3D30000}"/>
    <cellStyle name="Total 2 6 2 2 2 6 6" xfId="54215" xr:uid="{00000000-0005-0000-0000-0000C4D30000}"/>
    <cellStyle name="Total 2 6 2 2 2 6 7" xfId="54216" xr:uid="{00000000-0005-0000-0000-0000C5D30000}"/>
    <cellStyle name="Total 2 6 2 2 2 7" xfId="54217" xr:uid="{00000000-0005-0000-0000-0000C6D30000}"/>
    <cellStyle name="Total 2 6 2 2 2 7 2" xfId="54218" xr:uid="{00000000-0005-0000-0000-0000C7D30000}"/>
    <cellStyle name="Total 2 6 2 2 2 7 3" xfId="54219" xr:uid="{00000000-0005-0000-0000-0000C8D30000}"/>
    <cellStyle name="Total 2 6 2 2 2 7 4" xfId="54220" xr:uid="{00000000-0005-0000-0000-0000C9D30000}"/>
    <cellStyle name="Total 2 6 2 2 2 7 5" xfId="54221" xr:uid="{00000000-0005-0000-0000-0000CAD30000}"/>
    <cellStyle name="Total 2 6 2 2 2 8" xfId="54222" xr:uid="{00000000-0005-0000-0000-0000CBD30000}"/>
    <cellStyle name="Total 2 6 2 2 2 8 2" xfId="54223" xr:uid="{00000000-0005-0000-0000-0000CCD30000}"/>
    <cellStyle name="Total 2 6 2 2 2 8 3" xfId="54224" xr:uid="{00000000-0005-0000-0000-0000CDD30000}"/>
    <cellStyle name="Total 2 6 2 2 2 8 4" xfId="54225" xr:uid="{00000000-0005-0000-0000-0000CED30000}"/>
    <cellStyle name="Total 2 6 2 2 2 8 5" xfId="54226" xr:uid="{00000000-0005-0000-0000-0000CFD30000}"/>
    <cellStyle name="Total 2 6 2 2 2 9" xfId="54227" xr:uid="{00000000-0005-0000-0000-0000D0D30000}"/>
    <cellStyle name="Total 2 6 2 2 2 9 2" xfId="54228" xr:uid="{00000000-0005-0000-0000-0000D1D30000}"/>
    <cellStyle name="Total 2 6 2 2 2 9 3" xfId="54229" xr:uid="{00000000-0005-0000-0000-0000D2D30000}"/>
    <cellStyle name="Total 2 6 2 2 2 9 4" xfId="54230" xr:uid="{00000000-0005-0000-0000-0000D3D30000}"/>
    <cellStyle name="Total 2 6 2 2 2 9 5" xfId="54231" xr:uid="{00000000-0005-0000-0000-0000D4D30000}"/>
    <cellStyle name="Total 2 6 2 2 3" xfId="54232" xr:uid="{00000000-0005-0000-0000-0000D5D30000}"/>
    <cellStyle name="Total 2 6 2 2 3 10" xfId="54233" xr:uid="{00000000-0005-0000-0000-0000D6D30000}"/>
    <cellStyle name="Total 2 6 2 2 3 2" xfId="54234" xr:uid="{00000000-0005-0000-0000-0000D7D30000}"/>
    <cellStyle name="Total 2 6 2 2 3 2 2" xfId="54235" xr:uid="{00000000-0005-0000-0000-0000D8D30000}"/>
    <cellStyle name="Total 2 6 2 2 3 2 2 2" xfId="54236" xr:uid="{00000000-0005-0000-0000-0000D9D30000}"/>
    <cellStyle name="Total 2 6 2 2 3 2 2 3" xfId="54237" xr:uid="{00000000-0005-0000-0000-0000DAD30000}"/>
    <cellStyle name="Total 2 6 2 2 3 2 2 4" xfId="54238" xr:uid="{00000000-0005-0000-0000-0000DBD30000}"/>
    <cellStyle name="Total 2 6 2 2 3 2 2 5" xfId="54239" xr:uid="{00000000-0005-0000-0000-0000DCD30000}"/>
    <cellStyle name="Total 2 6 2 2 3 2 2 6" xfId="54240" xr:uid="{00000000-0005-0000-0000-0000DDD30000}"/>
    <cellStyle name="Total 2 6 2 2 3 2 2 7" xfId="54241" xr:uid="{00000000-0005-0000-0000-0000DED30000}"/>
    <cellStyle name="Total 2 6 2 2 3 2 3" xfId="54242" xr:uid="{00000000-0005-0000-0000-0000DFD30000}"/>
    <cellStyle name="Total 2 6 2 2 3 2 4" xfId="54243" xr:uid="{00000000-0005-0000-0000-0000E0D30000}"/>
    <cellStyle name="Total 2 6 2 2 3 3" xfId="54244" xr:uid="{00000000-0005-0000-0000-0000E1D30000}"/>
    <cellStyle name="Total 2 6 2 2 3 3 2" xfId="54245" xr:uid="{00000000-0005-0000-0000-0000E2D30000}"/>
    <cellStyle name="Total 2 6 2 2 3 3 2 2" xfId="54246" xr:uid="{00000000-0005-0000-0000-0000E3D30000}"/>
    <cellStyle name="Total 2 6 2 2 3 3 2 3" xfId="54247" xr:uid="{00000000-0005-0000-0000-0000E4D30000}"/>
    <cellStyle name="Total 2 6 2 2 3 3 2 4" xfId="54248" xr:uid="{00000000-0005-0000-0000-0000E5D30000}"/>
    <cellStyle name="Total 2 6 2 2 3 3 2 5" xfId="54249" xr:uid="{00000000-0005-0000-0000-0000E6D30000}"/>
    <cellStyle name="Total 2 6 2 2 3 3 2 6" xfId="54250" xr:uid="{00000000-0005-0000-0000-0000E7D30000}"/>
    <cellStyle name="Total 2 6 2 2 3 3 2 7" xfId="54251" xr:uid="{00000000-0005-0000-0000-0000E8D30000}"/>
    <cellStyle name="Total 2 6 2 2 3 3 3" xfId="54252" xr:uid="{00000000-0005-0000-0000-0000E9D30000}"/>
    <cellStyle name="Total 2 6 2 2 3 3 4" xfId="54253" xr:uid="{00000000-0005-0000-0000-0000EAD30000}"/>
    <cellStyle name="Total 2 6 2 2 3 4" xfId="54254" xr:uid="{00000000-0005-0000-0000-0000EBD30000}"/>
    <cellStyle name="Total 2 6 2 2 3 4 2" xfId="54255" xr:uid="{00000000-0005-0000-0000-0000ECD30000}"/>
    <cellStyle name="Total 2 6 2 2 3 4 2 2" xfId="54256" xr:uid="{00000000-0005-0000-0000-0000EDD30000}"/>
    <cellStyle name="Total 2 6 2 2 3 4 2 3" xfId="54257" xr:uid="{00000000-0005-0000-0000-0000EED30000}"/>
    <cellStyle name="Total 2 6 2 2 3 4 2 4" xfId="54258" xr:uid="{00000000-0005-0000-0000-0000EFD30000}"/>
    <cellStyle name="Total 2 6 2 2 3 4 2 5" xfId="54259" xr:uid="{00000000-0005-0000-0000-0000F0D30000}"/>
    <cellStyle name="Total 2 6 2 2 3 4 2 6" xfId="54260" xr:uid="{00000000-0005-0000-0000-0000F1D30000}"/>
    <cellStyle name="Total 2 6 2 2 3 4 2 7" xfId="54261" xr:uid="{00000000-0005-0000-0000-0000F2D30000}"/>
    <cellStyle name="Total 2 6 2 2 3 4 3" xfId="54262" xr:uid="{00000000-0005-0000-0000-0000F3D30000}"/>
    <cellStyle name="Total 2 6 2 2 3 4 4" xfId="54263" xr:uid="{00000000-0005-0000-0000-0000F4D30000}"/>
    <cellStyle name="Total 2 6 2 2 3 5" xfId="54264" xr:uid="{00000000-0005-0000-0000-0000F5D30000}"/>
    <cellStyle name="Total 2 6 2 2 3 5 2" xfId="54265" xr:uid="{00000000-0005-0000-0000-0000F6D30000}"/>
    <cellStyle name="Total 2 6 2 2 3 5 3" xfId="54266" xr:uid="{00000000-0005-0000-0000-0000F7D30000}"/>
    <cellStyle name="Total 2 6 2 2 3 5 4" xfId="54267" xr:uid="{00000000-0005-0000-0000-0000F8D30000}"/>
    <cellStyle name="Total 2 6 2 2 3 5 5" xfId="54268" xr:uid="{00000000-0005-0000-0000-0000F9D30000}"/>
    <cellStyle name="Total 2 6 2 2 3 5 6" xfId="54269" xr:uid="{00000000-0005-0000-0000-0000FAD30000}"/>
    <cellStyle name="Total 2 6 2 2 3 5 7" xfId="54270" xr:uid="{00000000-0005-0000-0000-0000FBD30000}"/>
    <cellStyle name="Total 2 6 2 2 3 5 8" xfId="54271" xr:uid="{00000000-0005-0000-0000-0000FCD30000}"/>
    <cellStyle name="Total 2 6 2 2 3 6" xfId="54272" xr:uid="{00000000-0005-0000-0000-0000FDD30000}"/>
    <cellStyle name="Total 2 6 2 2 3 6 2" xfId="54273" xr:uid="{00000000-0005-0000-0000-0000FED30000}"/>
    <cellStyle name="Total 2 6 2 2 3 6 3" xfId="54274" xr:uid="{00000000-0005-0000-0000-0000FFD30000}"/>
    <cellStyle name="Total 2 6 2 2 3 6 4" xfId="54275" xr:uid="{00000000-0005-0000-0000-000000D40000}"/>
    <cellStyle name="Total 2 6 2 2 3 6 5" xfId="54276" xr:uid="{00000000-0005-0000-0000-000001D40000}"/>
    <cellStyle name="Total 2 6 2 2 3 6 6" xfId="54277" xr:uid="{00000000-0005-0000-0000-000002D40000}"/>
    <cellStyle name="Total 2 6 2 2 3 6 7" xfId="54278" xr:uid="{00000000-0005-0000-0000-000003D40000}"/>
    <cellStyle name="Total 2 6 2 2 3 7" xfId="54279" xr:uid="{00000000-0005-0000-0000-000004D40000}"/>
    <cellStyle name="Total 2 6 2 2 3 8" xfId="54280" xr:uid="{00000000-0005-0000-0000-000005D40000}"/>
    <cellStyle name="Total 2 6 2 2 3 9" xfId="54281" xr:uid="{00000000-0005-0000-0000-000006D40000}"/>
    <cellStyle name="Total 2 6 2 2 4" xfId="54282" xr:uid="{00000000-0005-0000-0000-000007D40000}"/>
    <cellStyle name="Total 2 6 2 2 4 2" xfId="54283" xr:uid="{00000000-0005-0000-0000-000008D40000}"/>
    <cellStyle name="Total 2 6 2 2 4 2 2" xfId="54284" xr:uid="{00000000-0005-0000-0000-000009D40000}"/>
    <cellStyle name="Total 2 6 2 2 4 2 3" xfId="54285" xr:uid="{00000000-0005-0000-0000-00000AD40000}"/>
    <cellStyle name="Total 2 6 2 2 4 2 4" xfId="54286" xr:uid="{00000000-0005-0000-0000-00000BD40000}"/>
    <cellStyle name="Total 2 6 2 2 4 2 5" xfId="54287" xr:uid="{00000000-0005-0000-0000-00000CD40000}"/>
    <cellStyle name="Total 2 6 2 2 4 2 6" xfId="54288" xr:uid="{00000000-0005-0000-0000-00000DD40000}"/>
    <cellStyle name="Total 2 6 2 2 4 2 7" xfId="54289" xr:uid="{00000000-0005-0000-0000-00000ED40000}"/>
    <cellStyle name="Total 2 6 2 2 4 3" xfId="54290" xr:uid="{00000000-0005-0000-0000-00000FD40000}"/>
    <cellStyle name="Total 2 6 2 2 4 4" xfId="54291" xr:uid="{00000000-0005-0000-0000-000010D40000}"/>
    <cellStyle name="Total 2 6 2 2 4 5" xfId="54292" xr:uid="{00000000-0005-0000-0000-000011D40000}"/>
    <cellStyle name="Total 2 6 2 2 5" xfId="54293" xr:uid="{00000000-0005-0000-0000-000012D40000}"/>
    <cellStyle name="Total 2 6 2 2 5 2" xfId="54294" xr:uid="{00000000-0005-0000-0000-000013D40000}"/>
    <cellStyle name="Total 2 6 2 2 5 2 2" xfId="54295" xr:uid="{00000000-0005-0000-0000-000014D40000}"/>
    <cellStyle name="Total 2 6 2 2 5 2 3" xfId="54296" xr:uid="{00000000-0005-0000-0000-000015D40000}"/>
    <cellStyle name="Total 2 6 2 2 5 2 4" xfId="54297" xr:uid="{00000000-0005-0000-0000-000016D40000}"/>
    <cellStyle name="Total 2 6 2 2 5 2 5" xfId="54298" xr:uid="{00000000-0005-0000-0000-000017D40000}"/>
    <cellStyle name="Total 2 6 2 2 5 2 6" xfId="54299" xr:uid="{00000000-0005-0000-0000-000018D40000}"/>
    <cellStyle name="Total 2 6 2 2 5 2 7" xfId="54300" xr:uid="{00000000-0005-0000-0000-000019D40000}"/>
    <cellStyle name="Total 2 6 2 2 5 3" xfId="54301" xr:uid="{00000000-0005-0000-0000-00001AD40000}"/>
    <cellStyle name="Total 2 6 2 2 5 4" xfId="54302" xr:uid="{00000000-0005-0000-0000-00001BD40000}"/>
    <cellStyle name="Total 2 6 2 2 5 5" xfId="54303" xr:uid="{00000000-0005-0000-0000-00001CD40000}"/>
    <cellStyle name="Total 2 6 2 2 6" xfId="54304" xr:uid="{00000000-0005-0000-0000-00001DD40000}"/>
    <cellStyle name="Total 2 6 2 2 6 2" xfId="54305" xr:uid="{00000000-0005-0000-0000-00001ED40000}"/>
    <cellStyle name="Total 2 6 2 2 6 2 2" xfId="54306" xr:uid="{00000000-0005-0000-0000-00001FD40000}"/>
    <cellStyle name="Total 2 6 2 2 6 2 3" xfId="54307" xr:uid="{00000000-0005-0000-0000-000020D40000}"/>
    <cellStyle name="Total 2 6 2 2 6 2 4" xfId="54308" xr:uid="{00000000-0005-0000-0000-000021D40000}"/>
    <cellStyle name="Total 2 6 2 2 6 2 5" xfId="54309" xr:uid="{00000000-0005-0000-0000-000022D40000}"/>
    <cellStyle name="Total 2 6 2 2 6 2 6" xfId="54310" xr:uid="{00000000-0005-0000-0000-000023D40000}"/>
    <cellStyle name="Total 2 6 2 2 6 2 7" xfId="54311" xr:uid="{00000000-0005-0000-0000-000024D40000}"/>
    <cellStyle name="Total 2 6 2 2 6 3" xfId="54312" xr:uid="{00000000-0005-0000-0000-000025D40000}"/>
    <cellStyle name="Total 2 6 2 2 6 4" xfId="54313" xr:uid="{00000000-0005-0000-0000-000026D40000}"/>
    <cellStyle name="Total 2 6 2 2 6 5" xfId="54314" xr:uid="{00000000-0005-0000-0000-000027D40000}"/>
    <cellStyle name="Total 2 6 2 2 7" xfId="54315" xr:uid="{00000000-0005-0000-0000-000028D40000}"/>
    <cellStyle name="Total 2 6 2 2 7 2" xfId="54316" xr:uid="{00000000-0005-0000-0000-000029D40000}"/>
    <cellStyle name="Total 2 6 2 2 7 2 2" xfId="54317" xr:uid="{00000000-0005-0000-0000-00002AD40000}"/>
    <cellStyle name="Total 2 6 2 2 7 2 3" xfId="54318" xr:uid="{00000000-0005-0000-0000-00002BD40000}"/>
    <cellStyle name="Total 2 6 2 2 7 2 4" xfId="54319" xr:uid="{00000000-0005-0000-0000-00002CD40000}"/>
    <cellStyle name="Total 2 6 2 2 7 2 5" xfId="54320" xr:uid="{00000000-0005-0000-0000-00002DD40000}"/>
    <cellStyle name="Total 2 6 2 2 7 2 6" xfId="54321" xr:uid="{00000000-0005-0000-0000-00002ED40000}"/>
    <cellStyle name="Total 2 6 2 2 7 2 7" xfId="54322" xr:uid="{00000000-0005-0000-0000-00002FD40000}"/>
    <cellStyle name="Total 2 6 2 2 7 3" xfId="54323" xr:uid="{00000000-0005-0000-0000-000030D40000}"/>
    <cellStyle name="Total 2 6 2 2 7 4" xfId="54324" xr:uid="{00000000-0005-0000-0000-000031D40000}"/>
    <cellStyle name="Total 2 6 2 2 7 5" xfId="54325" xr:uid="{00000000-0005-0000-0000-000032D40000}"/>
    <cellStyle name="Total 2 6 2 2 8" xfId="54326" xr:uid="{00000000-0005-0000-0000-000033D40000}"/>
    <cellStyle name="Total 2 6 2 2 8 2" xfId="54327" xr:uid="{00000000-0005-0000-0000-000034D40000}"/>
    <cellStyle name="Total 2 6 2 2 8 3" xfId="54328" xr:uid="{00000000-0005-0000-0000-000035D40000}"/>
    <cellStyle name="Total 2 6 2 2 8 4" xfId="54329" xr:uid="{00000000-0005-0000-0000-000036D40000}"/>
    <cellStyle name="Total 2 6 2 2 8 5" xfId="54330" xr:uid="{00000000-0005-0000-0000-000037D40000}"/>
    <cellStyle name="Total 2 6 2 2 8 6" xfId="54331" xr:uid="{00000000-0005-0000-0000-000038D40000}"/>
    <cellStyle name="Total 2 6 2 2 8 7" xfId="54332" xr:uid="{00000000-0005-0000-0000-000039D40000}"/>
    <cellStyle name="Total 2 6 2 2 8 8" xfId="54333" xr:uid="{00000000-0005-0000-0000-00003AD40000}"/>
    <cellStyle name="Total 2 6 2 2 9" xfId="54334" xr:uid="{00000000-0005-0000-0000-00003BD40000}"/>
    <cellStyle name="Total 2 6 2 2 9 2" xfId="54335" xr:uid="{00000000-0005-0000-0000-00003CD40000}"/>
    <cellStyle name="Total 2 6 2 2 9 3" xfId="54336" xr:uid="{00000000-0005-0000-0000-00003DD40000}"/>
    <cellStyle name="Total 2 6 2 2 9 4" xfId="54337" xr:uid="{00000000-0005-0000-0000-00003ED40000}"/>
    <cellStyle name="Total 2 6 2 2 9 5" xfId="54338" xr:uid="{00000000-0005-0000-0000-00003FD40000}"/>
    <cellStyle name="Total 2 6 2 2 9 6" xfId="54339" xr:uid="{00000000-0005-0000-0000-000040D40000}"/>
    <cellStyle name="Total 2 6 2 2 9 7" xfId="54340" xr:uid="{00000000-0005-0000-0000-000041D40000}"/>
    <cellStyle name="Total 2 6 2 3" xfId="54341" xr:uid="{00000000-0005-0000-0000-000042D40000}"/>
    <cellStyle name="Total 2 6 2 3 10" xfId="54342" xr:uid="{00000000-0005-0000-0000-000043D40000}"/>
    <cellStyle name="Total 2 6 2 3 10 2" xfId="54343" xr:uid="{00000000-0005-0000-0000-000044D40000}"/>
    <cellStyle name="Total 2 6 2 3 10 3" xfId="54344" xr:uid="{00000000-0005-0000-0000-000045D40000}"/>
    <cellStyle name="Total 2 6 2 3 10 4" xfId="54345" xr:uid="{00000000-0005-0000-0000-000046D40000}"/>
    <cellStyle name="Total 2 6 2 3 10 5" xfId="54346" xr:uid="{00000000-0005-0000-0000-000047D40000}"/>
    <cellStyle name="Total 2 6 2 3 11" xfId="54347" xr:uid="{00000000-0005-0000-0000-000048D40000}"/>
    <cellStyle name="Total 2 6 2 3 11 2" xfId="54348" xr:uid="{00000000-0005-0000-0000-000049D40000}"/>
    <cellStyle name="Total 2 6 2 3 11 3" xfId="54349" xr:uid="{00000000-0005-0000-0000-00004AD40000}"/>
    <cellStyle name="Total 2 6 2 3 11 4" xfId="54350" xr:uid="{00000000-0005-0000-0000-00004BD40000}"/>
    <cellStyle name="Total 2 6 2 3 11 5" xfId="54351" xr:uid="{00000000-0005-0000-0000-00004CD40000}"/>
    <cellStyle name="Total 2 6 2 3 12" xfId="54352" xr:uid="{00000000-0005-0000-0000-00004DD40000}"/>
    <cellStyle name="Total 2 6 2 3 12 2" xfId="54353" xr:uid="{00000000-0005-0000-0000-00004ED40000}"/>
    <cellStyle name="Total 2 6 2 3 12 3" xfId="54354" xr:uid="{00000000-0005-0000-0000-00004FD40000}"/>
    <cellStyle name="Total 2 6 2 3 12 4" xfId="54355" xr:uid="{00000000-0005-0000-0000-000050D40000}"/>
    <cellStyle name="Total 2 6 2 3 12 5" xfId="54356" xr:uid="{00000000-0005-0000-0000-000051D40000}"/>
    <cellStyle name="Total 2 6 2 3 13" xfId="54357" xr:uid="{00000000-0005-0000-0000-000052D40000}"/>
    <cellStyle name="Total 2 6 2 3 13 2" xfId="54358" xr:uid="{00000000-0005-0000-0000-000053D40000}"/>
    <cellStyle name="Total 2 6 2 3 13 3" xfId="54359" xr:uid="{00000000-0005-0000-0000-000054D40000}"/>
    <cellStyle name="Total 2 6 2 3 13 4" xfId="54360" xr:uid="{00000000-0005-0000-0000-000055D40000}"/>
    <cellStyle name="Total 2 6 2 3 13 5" xfId="54361" xr:uid="{00000000-0005-0000-0000-000056D40000}"/>
    <cellStyle name="Total 2 6 2 3 14" xfId="54362" xr:uid="{00000000-0005-0000-0000-000057D40000}"/>
    <cellStyle name="Total 2 6 2 3 14 2" xfId="54363" xr:uid="{00000000-0005-0000-0000-000058D40000}"/>
    <cellStyle name="Total 2 6 2 3 14 3" xfId="54364" xr:uid="{00000000-0005-0000-0000-000059D40000}"/>
    <cellStyle name="Total 2 6 2 3 14 4" xfId="54365" xr:uid="{00000000-0005-0000-0000-00005AD40000}"/>
    <cellStyle name="Total 2 6 2 3 14 5" xfId="54366" xr:uid="{00000000-0005-0000-0000-00005BD40000}"/>
    <cellStyle name="Total 2 6 2 3 15" xfId="54367" xr:uid="{00000000-0005-0000-0000-00005CD40000}"/>
    <cellStyle name="Total 2 6 2 3 15 2" xfId="54368" xr:uid="{00000000-0005-0000-0000-00005DD40000}"/>
    <cellStyle name="Total 2 6 2 3 15 3" xfId="54369" xr:uid="{00000000-0005-0000-0000-00005ED40000}"/>
    <cellStyle name="Total 2 6 2 3 15 4" xfId="54370" xr:uid="{00000000-0005-0000-0000-00005FD40000}"/>
    <cellStyle name="Total 2 6 2 3 15 5" xfId="54371" xr:uid="{00000000-0005-0000-0000-000060D40000}"/>
    <cellStyle name="Total 2 6 2 3 16" xfId="54372" xr:uid="{00000000-0005-0000-0000-000061D40000}"/>
    <cellStyle name="Total 2 6 2 3 16 2" xfId="54373" xr:uid="{00000000-0005-0000-0000-000062D40000}"/>
    <cellStyle name="Total 2 6 2 3 16 3" xfId="54374" xr:uid="{00000000-0005-0000-0000-000063D40000}"/>
    <cellStyle name="Total 2 6 2 3 16 4" xfId="54375" xr:uid="{00000000-0005-0000-0000-000064D40000}"/>
    <cellStyle name="Total 2 6 2 3 16 5" xfId="54376" xr:uid="{00000000-0005-0000-0000-000065D40000}"/>
    <cellStyle name="Total 2 6 2 3 17" xfId="54377" xr:uid="{00000000-0005-0000-0000-000066D40000}"/>
    <cellStyle name="Total 2 6 2 3 17 2" xfId="54378" xr:uid="{00000000-0005-0000-0000-000067D40000}"/>
    <cellStyle name="Total 2 6 2 3 17 3" xfId="54379" xr:uid="{00000000-0005-0000-0000-000068D40000}"/>
    <cellStyle name="Total 2 6 2 3 17 4" xfId="54380" xr:uid="{00000000-0005-0000-0000-000069D40000}"/>
    <cellStyle name="Total 2 6 2 3 17 5" xfId="54381" xr:uid="{00000000-0005-0000-0000-00006AD40000}"/>
    <cellStyle name="Total 2 6 2 3 18" xfId="54382" xr:uid="{00000000-0005-0000-0000-00006BD40000}"/>
    <cellStyle name="Total 2 6 2 3 18 2" xfId="54383" xr:uid="{00000000-0005-0000-0000-00006CD40000}"/>
    <cellStyle name="Total 2 6 2 3 18 3" xfId="54384" xr:uid="{00000000-0005-0000-0000-00006DD40000}"/>
    <cellStyle name="Total 2 6 2 3 18 4" xfId="54385" xr:uid="{00000000-0005-0000-0000-00006ED40000}"/>
    <cellStyle name="Total 2 6 2 3 18 5" xfId="54386" xr:uid="{00000000-0005-0000-0000-00006FD40000}"/>
    <cellStyle name="Total 2 6 2 3 19" xfId="54387" xr:uid="{00000000-0005-0000-0000-000070D40000}"/>
    <cellStyle name="Total 2 6 2 3 2" xfId="54388" xr:uid="{00000000-0005-0000-0000-000071D40000}"/>
    <cellStyle name="Total 2 6 2 3 2 10" xfId="54389" xr:uid="{00000000-0005-0000-0000-000072D40000}"/>
    <cellStyle name="Total 2 6 2 3 2 10 2" xfId="54390" xr:uid="{00000000-0005-0000-0000-000073D40000}"/>
    <cellStyle name="Total 2 6 2 3 2 10 3" xfId="54391" xr:uid="{00000000-0005-0000-0000-000074D40000}"/>
    <cellStyle name="Total 2 6 2 3 2 10 4" xfId="54392" xr:uid="{00000000-0005-0000-0000-000075D40000}"/>
    <cellStyle name="Total 2 6 2 3 2 10 5" xfId="54393" xr:uid="{00000000-0005-0000-0000-000076D40000}"/>
    <cellStyle name="Total 2 6 2 3 2 11" xfId="54394" xr:uid="{00000000-0005-0000-0000-000077D40000}"/>
    <cellStyle name="Total 2 6 2 3 2 11 2" xfId="54395" xr:uid="{00000000-0005-0000-0000-000078D40000}"/>
    <cellStyle name="Total 2 6 2 3 2 11 3" xfId="54396" xr:uid="{00000000-0005-0000-0000-000079D40000}"/>
    <cellStyle name="Total 2 6 2 3 2 11 4" xfId="54397" xr:uid="{00000000-0005-0000-0000-00007AD40000}"/>
    <cellStyle name="Total 2 6 2 3 2 11 5" xfId="54398" xr:uid="{00000000-0005-0000-0000-00007BD40000}"/>
    <cellStyle name="Total 2 6 2 3 2 12" xfId="54399" xr:uid="{00000000-0005-0000-0000-00007CD40000}"/>
    <cellStyle name="Total 2 6 2 3 2 12 2" xfId="54400" xr:uid="{00000000-0005-0000-0000-00007DD40000}"/>
    <cellStyle name="Total 2 6 2 3 2 12 3" xfId="54401" xr:uid="{00000000-0005-0000-0000-00007ED40000}"/>
    <cellStyle name="Total 2 6 2 3 2 12 4" xfId="54402" xr:uid="{00000000-0005-0000-0000-00007FD40000}"/>
    <cellStyle name="Total 2 6 2 3 2 12 5" xfId="54403" xr:uid="{00000000-0005-0000-0000-000080D40000}"/>
    <cellStyle name="Total 2 6 2 3 2 13" xfId="54404" xr:uid="{00000000-0005-0000-0000-000081D40000}"/>
    <cellStyle name="Total 2 6 2 3 2 13 2" xfId="54405" xr:uid="{00000000-0005-0000-0000-000082D40000}"/>
    <cellStyle name="Total 2 6 2 3 2 13 3" xfId="54406" xr:uid="{00000000-0005-0000-0000-000083D40000}"/>
    <cellStyle name="Total 2 6 2 3 2 13 4" xfId="54407" xr:uid="{00000000-0005-0000-0000-000084D40000}"/>
    <cellStyle name="Total 2 6 2 3 2 13 5" xfId="54408" xr:uid="{00000000-0005-0000-0000-000085D40000}"/>
    <cellStyle name="Total 2 6 2 3 2 14" xfId="54409" xr:uid="{00000000-0005-0000-0000-000086D40000}"/>
    <cellStyle name="Total 2 6 2 3 2 14 2" xfId="54410" xr:uid="{00000000-0005-0000-0000-000087D40000}"/>
    <cellStyle name="Total 2 6 2 3 2 14 3" xfId="54411" xr:uid="{00000000-0005-0000-0000-000088D40000}"/>
    <cellStyle name="Total 2 6 2 3 2 14 4" xfId="54412" xr:uid="{00000000-0005-0000-0000-000089D40000}"/>
    <cellStyle name="Total 2 6 2 3 2 14 5" xfId="54413" xr:uid="{00000000-0005-0000-0000-00008AD40000}"/>
    <cellStyle name="Total 2 6 2 3 2 15" xfId="54414" xr:uid="{00000000-0005-0000-0000-00008BD40000}"/>
    <cellStyle name="Total 2 6 2 3 2 15 2" xfId="54415" xr:uid="{00000000-0005-0000-0000-00008CD40000}"/>
    <cellStyle name="Total 2 6 2 3 2 15 3" xfId="54416" xr:uid="{00000000-0005-0000-0000-00008DD40000}"/>
    <cellStyle name="Total 2 6 2 3 2 15 4" xfId="54417" xr:uid="{00000000-0005-0000-0000-00008ED40000}"/>
    <cellStyle name="Total 2 6 2 3 2 15 5" xfId="54418" xr:uid="{00000000-0005-0000-0000-00008FD40000}"/>
    <cellStyle name="Total 2 6 2 3 2 16" xfId="54419" xr:uid="{00000000-0005-0000-0000-000090D40000}"/>
    <cellStyle name="Total 2 6 2 3 2 16 2" xfId="54420" xr:uid="{00000000-0005-0000-0000-000091D40000}"/>
    <cellStyle name="Total 2 6 2 3 2 16 3" xfId="54421" xr:uid="{00000000-0005-0000-0000-000092D40000}"/>
    <cellStyle name="Total 2 6 2 3 2 16 4" xfId="54422" xr:uid="{00000000-0005-0000-0000-000093D40000}"/>
    <cellStyle name="Total 2 6 2 3 2 16 5" xfId="54423" xr:uid="{00000000-0005-0000-0000-000094D40000}"/>
    <cellStyle name="Total 2 6 2 3 2 17" xfId="54424" xr:uid="{00000000-0005-0000-0000-000095D40000}"/>
    <cellStyle name="Total 2 6 2 3 2 17 2" xfId="54425" xr:uid="{00000000-0005-0000-0000-000096D40000}"/>
    <cellStyle name="Total 2 6 2 3 2 17 3" xfId="54426" xr:uid="{00000000-0005-0000-0000-000097D40000}"/>
    <cellStyle name="Total 2 6 2 3 2 17 4" xfId="54427" xr:uid="{00000000-0005-0000-0000-000098D40000}"/>
    <cellStyle name="Total 2 6 2 3 2 17 5" xfId="54428" xr:uid="{00000000-0005-0000-0000-000099D40000}"/>
    <cellStyle name="Total 2 6 2 3 2 18" xfId="54429" xr:uid="{00000000-0005-0000-0000-00009AD40000}"/>
    <cellStyle name="Total 2 6 2 3 2 18 2" xfId="54430" xr:uid="{00000000-0005-0000-0000-00009BD40000}"/>
    <cellStyle name="Total 2 6 2 3 2 18 3" xfId="54431" xr:uid="{00000000-0005-0000-0000-00009CD40000}"/>
    <cellStyle name="Total 2 6 2 3 2 18 4" xfId="54432" xr:uid="{00000000-0005-0000-0000-00009DD40000}"/>
    <cellStyle name="Total 2 6 2 3 2 18 5" xfId="54433" xr:uid="{00000000-0005-0000-0000-00009ED40000}"/>
    <cellStyle name="Total 2 6 2 3 2 19" xfId="54434" xr:uid="{00000000-0005-0000-0000-00009FD40000}"/>
    <cellStyle name="Total 2 6 2 3 2 2" xfId="54435" xr:uid="{00000000-0005-0000-0000-0000A0D40000}"/>
    <cellStyle name="Total 2 6 2 3 2 2 2" xfId="54436" xr:uid="{00000000-0005-0000-0000-0000A1D40000}"/>
    <cellStyle name="Total 2 6 2 3 2 2 2 2" xfId="54437" xr:uid="{00000000-0005-0000-0000-0000A2D40000}"/>
    <cellStyle name="Total 2 6 2 3 2 2 2 3" xfId="54438" xr:uid="{00000000-0005-0000-0000-0000A3D40000}"/>
    <cellStyle name="Total 2 6 2 3 2 2 2 4" xfId="54439" xr:uid="{00000000-0005-0000-0000-0000A4D40000}"/>
    <cellStyle name="Total 2 6 2 3 2 2 2 5" xfId="54440" xr:uid="{00000000-0005-0000-0000-0000A5D40000}"/>
    <cellStyle name="Total 2 6 2 3 2 2 2 6" xfId="54441" xr:uid="{00000000-0005-0000-0000-0000A6D40000}"/>
    <cellStyle name="Total 2 6 2 3 2 2 2 7" xfId="54442" xr:uid="{00000000-0005-0000-0000-0000A7D40000}"/>
    <cellStyle name="Total 2 6 2 3 2 2 3" xfId="54443" xr:uid="{00000000-0005-0000-0000-0000A8D40000}"/>
    <cellStyle name="Total 2 6 2 3 2 2 4" xfId="54444" xr:uid="{00000000-0005-0000-0000-0000A9D40000}"/>
    <cellStyle name="Total 2 6 2 3 2 2 5" xfId="54445" xr:uid="{00000000-0005-0000-0000-0000AAD40000}"/>
    <cellStyle name="Total 2 6 2 3 2 3" xfId="54446" xr:uid="{00000000-0005-0000-0000-0000ABD40000}"/>
    <cellStyle name="Total 2 6 2 3 2 3 2" xfId="54447" xr:uid="{00000000-0005-0000-0000-0000ACD40000}"/>
    <cellStyle name="Total 2 6 2 3 2 3 2 2" xfId="54448" xr:uid="{00000000-0005-0000-0000-0000ADD40000}"/>
    <cellStyle name="Total 2 6 2 3 2 3 2 3" xfId="54449" xr:uid="{00000000-0005-0000-0000-0000AED40000}"/>
    <cellStyle name="Total 2 6 2 3 2 3 2 4" xfId="54450" xr:uid="{00000000-0005-0000-0000-0000AFD40000}"/>
    <cellStyle name="Total 2 6 2 3 2 3 2 5" xfId="54451" xr:uid="{00000000-0005-0000-0000-0000B0D40000}"/>
    <cellStyle name="Total 2 6 2 3 2 3 2 6" xfId="54452" xr:uid="{00000000-0005-0000-0000-0000B1D40000}"/>
    <cellStyle name="Total 2 6 2 3 2 3 2 7" xfId="54453" xr:uid="{00000000-0005-0000-0000-0000B2D40000}"/>
    <cellStyle name="Total 2 6 2 3 2 3 3" xfId="54454" xr:uid="{00000000-0005-0000-0000-0000B3D40000}"/>
    <cellStyle name="Total 2 6 2 3 2 3 4" xfId="54455" xr:uid="{00000000-0005-0000-0000-0000B4D40000}"/>
    <cellStyle name="Total 2 6 2 3 2 3 5" xfId="54456" xr:uid="{00000000-0005-0000-0000-0000B5D40000}"/>
    <cellStyle name="Total 2 6 2 3 2 4" xfId="54457" xr:uid="{00000000-0005-0000-0000-0000B6D40000}"/>
    <cellStyle name="Total 2 6 2 3 2 4 2" xfId="54458" xr:uid="{00000000-0005-0000-0000-0000B7D40000}"/>
    <cellStyle name="Total 2 6 2 3 2 4 2 2" xfId="54459" xr:uid="{00000000-0005-0000-0000-0000B8D40000}"/>
    <cellStyle name="Total 2 6 2 3 2 4 2 3" xfId="54460" xr:uid="{00000000-0005-0000-0000-0000B9D40000}"/>
    <cellStyle name="Total 2 6 2 3 2 4 2 4" xfId="54461" xr:uid="{00000000-0005-0000-0000-0000BAD40000}"/>
    <cellStyle name="Total 2 6 2 3 2 4 2 5" xfId="54462" xr:uid="{00000000-0005-0000-0000-0000BBD40000}"/>
    <cellStyle name="Total 2 6 2 3 2 4 2 6" xfId="54463" xr:uid="{00000000-0005-0000-0000-0000BCD40000}"/>
    <cellStyle name="Total 2 6 2 3 2 4 2 7" xfId="54464" xr:uid="{00000000-0005-0000-0000-0000BDD40000}"/>
    <cellStyle name="Total 2 6 2 3 2 4 3" xfId="54465" xr:uid="{00000000-0005-0000-0000-0000BED40000}"/>
    <cellStyle name="Total 2 6 2 3 2 4 4" xfId="54466" xr:uid="{00000000-0005-0000-0000-0000BFD40000}"/>
    <cellStyle name="Total 2 6 2 3 2 4 5" xfId="54467" xr:uid="{00000000-0005-0000-0000-0000C0D40000}"/>
    <cellStyle name="Total 2 6 2 3 2 5" xfId="54468" xr:uid="{00000000-0005-0000-0000-0000C1D40000}"/>
    <cellStyle name="Total 2 6 2 3 2 5 2" xfId="54469" xr:uid="{00000000-0005-0000-0000-0000C2D40000}"/>
    <cellStyle name="Total 2 6 2 3 2 5 3" xfId="54470" xr:uid="{00000000-0005-0000-0000-0000C3D40000}"/>
    <cellStyle name="Total 2 6 2 3 2 5 4" xfId="54471" xr:uid="{00000000-0005-0000-0000-0000C4D40000}"/>
    <cellStyle name="Total 2 6 2 3 2 5 5" xfId="54472" xr:uid="{00000000-0005-0000-0000-0000C5D40000}"/>
    <cellStyle name="Total 2 6 2 3 2 5 6" xfId="54473" xr:uid="{00000000-0005-0000-0000-0000C6D40000}"/>
    <cellStyle name="Total 2 6 2 3 2 5 7" xfId="54474" xr:uid="{00000000-0005-0000-0000-0000C7D40000}"/>
    <cellStyle name="Total 2 6 2 3 2 5 8" xfId="54475" xr:uid="{00000000-0005-0000-0000-0000C8D40000}"/>
    <cellStyle name="Total 2 6 2 3 2 6" xfId="54476" xr:uid="{00000000-0005-0000-0000-0000C9D40000}"/>
    <cellStyle name="Total 2 6 2 3 2 6 2" xfId="54477" xr:uid="{00000000-0005-0000-0000-0000CAD40000}"/>
    <cellStyle name="Total 2 6 2 3 2 6 3" xfId="54478" xr:uid="{00000000-0005-0000-0000-0000CBD40000}"/>
    <cellStyle name="Total 2 6 2 3 2 6 4" xfId="54479" xr:uid="{00000000-0005-0000-0000-0000CCD40000}"/>
    <cellStyle name="Total 2 6 2 3 2 6 5" xfId="54480" xr:uid="{00000000-0005-0000-0000-0000CDD40000}"/>
    <cellStyle name="Total 2 6 2 3 2 6 6" xfId="54481" xr:uid="{00000000-0005-0000-0000-0000CED40000}"/>
    <cellStyle name="Total 2 6 2 3 2 6 7" xfId="54482" xr:uid="{00000000-0005-0000-0000-0000CFD40000}"/>
    <cellStyle name="Total 2 6 2 3 2 7" xfId="54483" xr:uid="{00000000-0005-0000-0000-0000D0D40000}"/>
    <cellStyle name="Total 2 6 2 3 2 7 2" xfId="54484" xr:uid="{00000000-0005-0000-0000-0000D1D40000}"/>
    <cellStyle name="Total 2 6 2 3 2 7 3" xfId="54485" xr:uid="{00000000-0005-0000-0000-0000D2D40000}"/>
    <cellStyle name="Total 2 6 2 3 2 7 4" xfId="54486" xr:uid="{00000000-0005-0000-0000-0000D3D40000}"/>
    <cellStyle name="Total 2 6 2 3 2 7 5" xfId="54487" xr:uid="{00000000-0005-0000-0000-0000D4D40000}"/>
    <cellStyle name="Total 2 6 2 3 2 8" xfId="54488" xr:uid="{00000000-0005-0000-0000-0000D5D40000}"/>
    <cellStyle name="Total 2 6 2 3 2 8 2" xfId="54489" xr:uid="{00000000-0005-0000-0000-0000D6D40000}"/>
    <cellStyle name="Total 2 6 2 3 2 8 3" xfId="54490" xr:uid="{00000000-0005-0000-0000-0000D7D40000}"/>
    <cellStyle name="Total 2 6 2 3 2 8 4" xfId="54491" xr:uid="{00000000-0005-0000-0000-0000D8D40000}"/>
    <cellStyle name="Total 2 6 2 3 2 8 5" xfId="54492" xr:uid="{00000000-0005-0000-0000-0000D9D40000}"/>
    <cellStyle name="Total 2 6 2 3 2 9" xfId="54493" xr:uid="{00000000-0005-0000-0000-0000DAD40000}"/>
    <cellStyle name="Total 2 6 2 3 2 9 2" xfId="54494" xr:uid="{00000000-0005-0000-0000-0000DBD40000}"/>
    <cellStyle name="Total 2 6 2 3 2 9 3" xfId="54495" xr:uid="{00000000-0005-0000-0000-0000DCD40000}"/>
    <cellStyle name="Total 2 6 2 3 2 9 4" xfId="54496" xr:uid="{00000000-0005-0000-0000-0000DDD40000}"/>
    <cellStyle name="Total 2 6 2 3 2 9 5" xfId="54497" xr:uid="{00000000-0005-0000-0000-0000DED40000}"/>
    <cellStyle name="Total 2 6 2 3 3" xfId="54498" xr:uid="{00000000-0005-0000-0000-0000DFD40000}"/>
    <cellStyle name="Total 2 6 2 3 3 10" xfId="54499" xr:uid="{00000000-0005-0000-0000-0000E0D40000}"/>
    <cellStyle name="Total 2 6 2 3 3 2" xfId="54500" xr:uid="{00000000-0005-0000-0000-0000E1D40000}"/>
    <cellStyle name="Total 2 6 2 3 3 2 2" xfId="54501" xr:uid="{00000000-0005-0000-0000-0000E2D40000}"/>
    <cellStyle name="Total 2 6 2 3 3 2 2 2" xfId="54502" xr:uid="{00000000-0005-0000-0000-0000E3D40000}"/>
    <cellStyle name="Total 2 6 2 3 3 2 2 3" xfId="54503" xr:uid="{00000000-0005-0000-0000-0000E4D40000}"/>
    <cellStyle name="Total 2 6 2 3 3 2 2 4" xfId="54504" xr:uid="{00000000-0005-0000-0000-0000E5D40000}"/>
    <cellStyle name="Total 2 6 2 3 3 2 2 5" xfId="54505" xr:uid="{00000000-0005-0000-0000-0000E6D40000}"/>
    <cellStyle name="Total 2 6 2 3 3 2 2 6" xfId="54506" xr:uid="{00000000-0005-0000-0000-0000E7D40000}"/>
    <cellStyle name="Total 2 6 2 3 3 2 2 7" xfId="54507" xr:uid="{00000000-0005-0000-0000-0000E8D40000}"/>
    <cellStyle name="Total 2 6 2 3 3 2 3" xfId="54508" xr:uid="{00000000-0005-0000-0000-0000E9D40000}"/>
    <cellStyle name="Total 2 6 2 3 3 2 4" xfId="54509" xr:uid="{00000000-0005-0000-0000-0000EAD40000}"/>
    <cellStyle name="Total 2 6 2 3 3 3" xfId="54510" xr:uid="{00000000-0005-0000-0000-0000EBD40000}"/>
    <cellStyle name="Total 2 6 2 3 3 3 2" xfId="54511" xr:uid="{00000000-0005-0000-0000-0000ECD40000}"/>
    <cellStyle name="Total 2 6 2 3 3 3 2 2" xfId="54512" xr:uid="{00000000-0005-0000-0000-0000EDD40000}"/>
    <cellStyle name="Total 2 6 2 3 3 3 2 3" xfId="54513" xr:uid="{00000000-0005-0000-0000-0000EED40000}"/>
    <cellStyle name="Total 2 6 2 3 3 3 2 4" xfId="54514" xr:uid="{00000000-0005-0000-0000-0000EFD40000}"/>
    <cellStyle name="Total 2 6 2 3 3 3 2 5" xfId="54515" xr:uid="{00000000-0005-0000-0000-0000F0D40000}"/>
    <cellStyle name="Total 2 6 2 3 3 3 2 6" xfId="54516" xr:uid="{00000000-0005-0000-0000-0000F1D40000}"/>
    <cellStyle name="Total 2 6 2 3 3 3 2 7" xfId="54517" xr:uid="{00000000-0005-0000-0000-0000F2D40000}"/>
    <cellStyle name="Total 2 6 2 3 3 3 3" xfId="54518" xr:uid="{00000000-0005-0000-0000-0000F3D40000}"/>
    <cellStyle name="Total 2 6 2 3 3 3 4" xfId="54519" xr:uid="{00000000-0005-0000-0000-0000F4D40000}"/>
    <cellStyle name="Total 2 6 2 3 3 4" xfId="54520" xr:uid="{00000000-0005-0000-0000-0000F5D40000}"/>
    <cellStyle name="Total 2 6 2 3 3 4 2" xfId="54521" xr:uid="{00000000-0005-0000-0000-0000F6D40000}"/>
    <cellStyle name="Total 2 6 2 3 3 4 2 2" xfId="54522" xr:uid="{00000000-0005-0000-0000-0000F7D40000}"/>
    <cellStyle name="Total 2 6 2 3 3 4 2 3" xfId="54523" xr:uid="{00000000-0005-0000-0000-0000F8D40000}"/>
    <cellStyle name="Total 2 6 2 3 3 4 2 4" xfId="54524" xr:uid="{00000000-0005-0000-0000-0000F9D40000}"/>
    <cellStyle name="Total 2 6 2 3 3 4 2 5" xfId="54525" xr:uid="{00000000-0005-0000-0000-0000FAD40000}"/>
    <cellStyle name="Total 2 6 2 3 3 4 2 6" xfId="54526" xr:uid="{00000000-0005-0000-0000-0000FBD40000}"/>
    <cellStyle name="Total 2 6 2 3 3 4 2 7" xfId="54527" xr:uid="{00000000-0005-0000-0000-0000FCD40000}"/>
    <cellStyle name="Total 2 6 2 3 3 4 3" xfId="54528" xr:uid="{00000000-0005-0000-0000-0000FDD40000}"/>
    <cellStyle name="Total 2 6 2 3 3 4 4" xfId="54529" xr:uid="{00000000-0005-0000-0000-0000FED40000}"/>
    <cellStyle name="Total 2 6 2 3 3 5" xfId="54530" xr:uid="{00000000-0005-0000-0000-0000FFD40000}"/>
    <cellStyle name="Total 2 6 2 3 3 5 2" xfId="54531" xr:uid="{00000000-0005-0000-0000-000000D50000}"/>
    <cellStyle name="Total 2 6 2 3 3 5 3" xfId="54532" xr:uid="{00000000-0005-0000-0000-000001D50000}"/>
    <cellStyle name="Total 2 6 2 3 3 5 4" xfId="54533" xr:uid="{00000000-0005-0000-0000-000002D50000}"/>
    <cellStyle name="Total 2 6 2 3 3 5 5" xfId="54534" xr:uid="{00000000-0005-0000-0000-000003D50000}"/>
    <cellStyle name="Total 2 6 2 3 3 5 6" xfId="54535" xr:uid="{00000000-0005-0000-0000-000004D50000}"/>
    <cellStyle name="Total 2 6 2 3 3 5 7" xfId="54536" xr:uid="{00000000-0005-0000-0000-000005D50000}"/>
    <cellStyle name="Total 2 6 2 3 3 5 8" xfId="54537" xr:uid="{00000000-0005-0000-0000-000006D50000}"/>
    <cellStyle name="Total 2 6 2 3 3 6" xfId="54538" xr:uid="{00000000-0005-0000-0000-000007D50000}"/>
    <cellStyle name="Total 2 6 2 3 3 6 2" xfId="54539" xr:uid="{00000000-0005-0000-0000-000008D50000}"/>
    <cellStyle name="Total 2 6 2 3 3 6 3" xfId="54540" xr:uid="{00000000-0005-0000-0000-000009D50000}"/>
    <cellStyle name="Total 2 6 2 3 3 6 4" xfId="54541" xr:uid="{00000000-0005-0000-0000-00000AD50000}"/>
    <cellStyle name="Total 2 6 2 3 3 6 5" xfId="54542" xr:uid="{00000000-0005-0000-0000-00000BD50000}"/>
    <cellStyle name="Total 2 6 2 3 3 6 6" xfId="54543" xr:uid="{00000000-0005-0000-0000-00000CD50000}"/>
    <cellStyle name="Total 2 6 2 3 3 6 7" xfId="54544" xr:uid="{00000000-0005-0000-0000-00000DD50000}"/>
    <cellStyle name="Total 2 6 2 3 3 7" xfId="54545" xr:uid="{00000000-0005-0000-0000-00000ED50000}"/>
    <cellStyle name="Total 2 6 2 3 3 8" xfId="54546" xr:uid="{00000000-0005-0000-0000-00000FD50000}"/>
    <cellStyle name="Total 2 6 2 3 3 9" xfId="54547" xr:uid="{00000000-0005-0000-0000-000010D50000}"/>
    <cellStyle name="Total 2 6 2 3 4" xfId="54548" xr:uid="{00000000-0005-0000-0000-000011D50000}"/>
    <cellStyle name="Total 2 6 2 3 4 2" xfId="54549" xr:uid="{00000000-0005-0000-0000-000012D50000}"/>
    <cellStyle name="Total 2 6 2 3 4 2 2" xfId="54550" xr:uid="{00000000-0005-0000-0000-000013D50000}"/>
    <cellStyle name="Total 2 6 2 3 4 2 3" xfId="54551" xr:uid="{00000000-0005-0000-0000-000014D50000}"/>
    <cellStyle name="Total 2 6 2 3 4 2 4" xfId="54552" xr:uid="{00000000-0005-0000-0000-000015D50000}"/>
    <cellStyle name="Total 2 6 2 3 4 2 5" xfId="54553" xr:uid="{00000000-0005-0000-0000-000016D50000}"/>
    <cellStyle name="Total 2 6 2 3 4 2 6" xfId="54554" xr:uid="{00000000-0005-0000-0000-000017D50000}"/>
    <cellStyle name="Total 2 6 2 3 4 2 7" xfId="54555" xr:uid="{00000000-0005-0000-0000-000018D50000}"/>
    <cellStyle name="Total 2 6 2 3 4 3" xfId="54556" xr:uid="{00000000-0005-0000-0000-000019D50000}"/>
    <cellStyle name="Total 2 6 2 3 4 4" xfId="54557" xr:uid="{00000000-0005-0000-0000-00001AD50000}"/>
    <cellStyle name="Total 2 6 2 3 4 5" xfId="54558" xr:uid="{00000000-0005-0000-0000-00001BD50000}"/>
    <cellStyle name="Total 2 6 2 3 5" xfId="54559" xr:uid="{00000000-0005-0000-0000-00001CD50000}"/>
    <cellStyle name="Total 2 6 2 3 5 2" xfId="54560" xr:uid="{00000000-0005-0000-0000-00001DD50000}"/>
    <cellStyle name="Total 2 6 2 3 5 2 2" xfId="54561" xr:uid="{00000000-0005-0000-0000-00001ED50000}"/>
    <cellStyle name="Total 2 6 2 3 5 2 3" xfId="54562" xr:uid="{00000000-0005-0000-0000-00001FD50000}"/>
    <cellStyle name="Total 2 6 2 3 5 2 4" xfId="54563" xr:uid="{00000000-0005-0000-0000-000020D50000}"/>
    <cellStyle name="Total 2 6 2 3 5 2 5" xfId="54564" xr:uid="{00000000-0005-0000-0000-000021D50000}"/>
    <cellStyle name="Total 2 6 2 3 5 2 6" xfId="54565" xr:uid="{00000000-0005-0000-0000-000022D50000}"/>
    <cellStyle name="Total 2 6 2 3 5 2 7" xfId="54566" xr:uid="{00000000-0005-0000-0000-000023D50000}"/>
    <cellStyle name="Total 2 6 2 3 5 3" xfId="54567" xr:uid="{00000000-0005-0000-0000-000024D50000}"/>
    <cellStyle name="Total 2 6 2 3 5 4" xfId="54568" xr:uid="{00000000-0005-0000-0000-000025D50000}"/>
    <cellStyle name="Total 2 6 2 3 5 5" xfId="54569" xr:uid="{00000000-0005-0000-0000-000026D50000}"/>
    <cellStyle name="Total 2 6 2 3 6" xfId="54570" xr:uid="{00000000-0005-0000-0000-000027D50000}"/>
    <cellStyle name="Total 2 6 2 3 6 2" xfId="54571" xr:uid="{00000000-0005-0000-0000-000028D50000}"/>
    <cellStyle name="Total 2 6 2 3 6 2 2" xfId="54572" xr:uid="{00000000-0005-0000-0000-000029D50000}"/>
    <cellStyle name="Total 2 6 2 3 6 2 3" xfId="54573" xr:uid="{00000000-0005-0000-0000-00002AD50000}"/>
    <cellStyle name="Total 2 6 2 3 6 2 4" xfId="54574" xr:uid="{00000000-0005-0000-0000-00002BD50000}"/>
    <cellStyle name="Total 2 6 2 3 6 2 5" xfId="54575" xr:uid="{00000000-0005-0000-0000-00002CD50000}"/>
    <cellStyle name="Total 2 6 2 3 6 2 6" xfId="54576" xr:uid="{00000000-0005-0000-0000-00002DD50000}"/>
    <cellStyle name="Total 2 6 2 3 6 2 7" xfId="54577" xr:uid="{00000000-0005-0000-0000-00002ED50000}"/>
    <cellStyle name="Total 2 6 2 3 6 3" xfId="54578" xr:uid="{00000000-0005-0000-0000-00002FD50000}"/>
    <cellStyle name="Total 2 6 2 3 6 4" xfId="54579" xr:uid="{00000000-0005-0000-0000-000030D50000}"/>
    <cellStyle name="Total 2 6 2 3 6 5" xfId="54580" xr:uid="{00000000-0005-0000-0000-000031D50000}"/>
    <cellStyle name="Total 2 6 2 3 7" xfId="54581" xr:uid="{00000000-0005-0000-0000-000032D50000}"/>
    <cellStyle name="Total 2 6 2 3 7 2" xfId="54582" xr:uid="{00000000-0005-0000-0000-000033D50000}"/>
    <cellStyle name="Total 2 6 2 3 7 2 2" xfId="54583" xr:uid="{00000000-0005-0000-0000-000034D50000}"/>
    <cellStyle name="Total 2 6 2 3 7 2 3" xfId="54584" xr:uid="{00000000-0005-0000-0000-000035D50000}"/>
    <cellStyle name="Total 2 6 2 3 7 2 4" xfId="54585" xr:uid="{00000000-0005-0000-0000-000036D50000}"/>
    <cellStyle name="Total 2 6 2 3 7 2 5" xfId="54586" xr:uid="{00000000-0005-0000-0000-000037D50000}"/>
    <cellStyle name="Total 2 6 2 3 7 2 6" xfId="54587" xr:uid="{00000000-0005-0000-0000-000038D50000}"/>
    <cellStyle name="Total 2 6 2 3 7 2 7" xfId="54588" xr:uid="{00000000-0005-0000-0000-000039D50000}"/>
    <cellStyle name="Total 2 6 2 3 7 3" xfId="54589" xr:uid="{00000000-0005-0000-0000-00003AD50000}"/>
    <cellStyle name="Total 2 6 2 3 7 4" xfId="54590" xr:uid="{00000000-0005-0000-0000-00003BD50000}"/>
    <cellStyle name="Total 2 6 2 3 7 5" xfId="54591" xr:uid="{00000000-0005-0000-0000-00003CD50000}"/>
    <cellStyle name="Total 2 6 2 3 8" xfId="54592" xr:uid="{00000000-0005-0000-0000-00003DD50000}"/>
    <cellStyle name="Total 2 6 2 3 8 2" xfId="54593" xr:uid="{00000000-0005-0000-0000-00003ED50000}"/>
    <cellStyle name="Total 2 6 2 3 8 3" xfId="54594" xr:uid="{00000000-0005-0000-0000-00003FD50000}"/>
    <cellStyle name="Total 2 6 2 3 8 4" xfId="54595" xr:uid="{00000000-0005-0000-0000-000040D50000}"/>
    <cellStyle name="Total 2 6 2 3 8 5" xfId="54596" xr:uid="{00000000-0005-0000-0000-000041D50000}"/>
    <cellStyle name="Total 2 6 2 3 8 6" xfId="54597" xr:uid="{00000000-0005-0000-0000-000042D50000}"/>
    <cellStyle name="Total 2 6 2 3 8 7" xfId="54598" xr:uid="{00000000-0005-0000-0000-000043D50000}"/>
    <cellStyle name="Total 2 6 2 3 8 8" xfId="54599" xr:uid="{00000000-0005-0000-0000-000044D50000}"/>
    <cellStyle name="Total 2 6 2 3 9" xfId="54600" xr:uid="{00000000-0005-0000-0000-000045D50000}"/>
    <cellStyle name="Total 2 6 2 3 9 2" xfId="54601" xr:uid="{00000000-0005-0000-0000-000046D50000}"/>
    <cellStyle name="Total 2 6 2 3 9 3" xfId="54602" xr:uid="{00000000-0005-0000-0000-000047D50000}"/>
    <cellStyle name="Total 2 6 2 3 9 4" xfId="54603" xr:uid="{00000000-0005-0000-0000-000048D50000}"/>
    <cellStyle name="Total 2 6 2 3 9 5" xfId="54604" xr:uid="{00000000-0005-0000-0000-000049D50000}"/>
    <cellStyle name="Total 2 6 2 3 9 6" xfId="54605" xr:uid="{00000000-0005-0000-0000-00004AD50000}"/>
    <cellStyle name="Total 2 6 2 3 9 7" xfId="54606" xr:uid="{00000000-0005-0000-0000-00004BD50000}"/>
    <cellStyle name="Total 2 6 2 4" xfId="54607" xr:uid="{00000000-0005-0000-0000-00004CD50000}"/>
    <cellStyle name="Total 2 6 2 4 10" xfId="54608" xr:uid="{00000000-0005-0000-0000-00004DD50000}"/>
    <cellStyle name="Total 2 6 2 4 10 2" xfId="54609" xr:uid="{00000000-0005-0000-0000-00004ED50000}"/>
    <cellStyle name="Total 2 6 2 4 10 3" xfId="54610" xr:uid="{00000000-0005-0000-0000-00004FD50000}"/>
    <cellStyle name="Total 2 6 2 4 10 4" xfId="54611" xr:uid="{00000000-0005-0000-0000-000050D50000}"/>
    <cellStyle name="Total 2 6 2 4 10 5" xfId="54612" xr:uid="{00000000-0005-0000-0000-000051D50000}"/>
    <cellStyle name="Total 2 6 2 4 11" xfId="54613" xr:uid="{00000000-0005-0000-0000-000052D50000}"/>
    <cellStyle name="Total 2 6 2 4 11 2" xfId="54614" xr:uid="{00000000-0005-0000-0000-000053D50000}"/>
    <cellStyle name="Total 2 6 2 4 11 3" xfId="54615" xr:uid="{00000000-0005-0000-0000-000054D50000}"/>
    <cellStyle name="Total 2 6 2 4 11 4" xfId="54616" xr:uid="{00000000-0005-0000-0000-000055D50000}"/>
    <cellStyle name="Total 2 6 2 4 11 5" xfId="54617" xr:uid="{00000000-0005-0000-0000-000056D50000}"/>
    <cellStyle name="Total 2 6 2 4 12" xfId="54618" xr:uid="{00000000-0005-0000-0000-000057D50000}"/>
    <cellStyle name="Total 2 6 2 4 12 2" xfId="54619" xr:uid="{00000000-0005-0000-0000-000058D50000}"/>
    <cellStyle name="Total 2 6 2 4 12 3" xfId="54620" xr:uid="{00000000-0005-0000-0000-000059D50000}"/>
    <cellStyle name="Total 2 6 2 4 12 4" xfId="54621" xr:uid="{00000000-0005-0000-0000-00005AD50000}"/>
    <cellStyle name="Total 2 6 2 4 12 5" xfId="54622" xr:uid="{00000000-0005-0000-0000-00005BD50000}"/>
    <cellStyle name="Total 2 6 2 4 13" xfId="54623" xr:uid="{00000000-0005-0000-0000-00005CD50000}"/>
    <cellStyle name="Total 2 6 2 4 13 2" xfId="54624" xr:uid="{00000000-0005-0000-0000-00005DD50000}"/>
    <cellStyle name="Total 2 6 2 4 13 3" xfId="54625" xr:uid="{00000000-0005-0000-0000-00005ED50000}"/>
    <cellStyle name="Total 2 6 2 4 13 4" xfId="54626" xr:uid="{00000000-0005-0000-0000-00005FD50000}"/>
    <cellStyle name="Total 2 6 2 4 13 5" xfId="54627" xr:uid="{00000000-0005-0000-0000-000060D50000}"/>
    <cellStyle name="Total 2 6 2 4 14" xfId="54628" xr:uid="{00000000-0005-0000-0000-000061D50000}"/>
    <cellStyle name="Total 2 6 2 4 14 2" xfId="54629" xr:uid="{00000000-0005-0000-0000-000062D50000}"/>
    <cellStyle name="Total 2 6 2 4 14 3" xfId="54630" xr:uid="{00000000-0005-0000-0000-000063D50000}"/>
    <cellStyle name="Total 2 6 2 4 14 4" xfId="54631" xr:uid="{00000000-0005-0000-0000-000064D50000}"/>
    <cellStyle name="Total 2 6 2 4 14 5" xfId="54632" xr:uid="{00000000-0005-0000-0000-000065D50000}"/>
    <cellStyle name="Total 2 6 2 4 15" xfId="54633" xr:uid="{00000000-0005-0000-0000-000066D50000}"/>
    <cellStyle name="Total 2 6 2 4 15 2" xfId="54634" xr:uid="{00000000-0005-0000-0000-000067D50000}"/>
    <cellStyle name="Total 2 6 2 4 15 3" xfId="54635" xr:uid="{00000000-0005-0000-0000-000068D50000}"/>
    <cellStyle name="Total 2 6 2 4 15 4" xfId="54636" xr:uid="{00000000-0005-0000-0000-000069D50000}"/>
    <cellStyle name="Total 2 6 2 4 15 5" xfId="54637" xr:uid="{00000000-0005-0000-0000-00006AD50000}"/>
    <cellStyle name="Total 2 6 2 4 16" xfId="54638" xr:uid="{00000000-0005-0000-0000-00006BD50000}"/>
    <cellStyle name="Total 2 6 2 4 16 2" xfId="54639" xr:uid="{00000000-0005-0000-0000-00006CD50000}"/>
    <cellStyle name="Total 2 6 2 4 16 3" xfId="54640" xr:uid="{00000000-0005-0000-0000-00006DD50000}"/>
    <cellStyle name="Total 2 6 2 4 16 4" xfId="54641" xr:uid="{00000000-0005-0000-0000-00006ED50000}"/>
    <cellStyle name="Total 2 6 2 4 16 5" xfId="54642" xr:uid="{00000000-0005-0000-0000-00006FD50000}"/>
    <cellStyle name="Total 2 6 2 4 17" xfId="54643" xr:uid="{00000000-0005-0000-0000-000070D50000}"/>
    <cellStyle name="Total 2 6 2 4 17 2" xfId="54644" xr:uid="{00000000-0005-0000-0000-000071D50000}"/>
    <cellStyle name="Total 2 6 2 4 17 3" xfId="54645" xr:uid="{00000000-0005-0000-0000-000072D50000}"/>
    <cellStyle name="Total 2 6 2 4 17 4" xfId="54646" xr:uid="{00000000-0005-0000-0000-000073D50000}"/>
    <cellStyle name="Total 2 6 2 4 17 5" xfId="54647" xr:uid="{00000000-0005-0000-0000-000074D50000}"/>
    <cellStyle name="Total 2 6 2 4 18" xfId="54648" xr:uid="{00000000-0005-0000-0000-000075D50000}"/>
    <cellStyle name="Total 2 6 2 4 18 2" xfId="54649" xr:uid="{00000000-0005-0000-0000-000076D50000}"/>
    <cellStyle name="Total 2 6 2 4 18 3" xfId="54650" xr:uid="{00000000-0005-0000-0000-000077D50000}"/>
    <cellStyle name="Total 2 6 2 4 18 4" xfId="54651" xr:uid="{00000000-0005-0000-0000-000078D50000}"/>
    <cellStyle name="Total 2 6 2 4 18 5" xfId="54652" xr:uid="{00000000-0005-0000-0000-000079D50000}"/>
    <cellStyle name="Total 2 6 2 4 19" xfId="54653" xr:uid="{00000000-0005-0000-0000-00007AD50000}"/>
    <cellStyle name="Total 2 6 2 4 2" xfId="54654" xr:uid="{00000000-0005-0000-0000-00007BD50000}"/>
    <cellStyle name="Total 2 6 2 4 2 2" xfId="54655" xr:uid="{00000000-0005-0000-0000-00007CD50000}"/>
    <cellStyle name="Total 2 6 2 4 2 2 2" xfId="54656" xr:uid="{00000000-0005-0000-0000-00007DD50000}"/>
    <cellStyle name="Total 2 6 2 4 2 2 3" xfId="54657" xr:uid="{00000000-0005-0000-0000-00007ED50000}"/>
    <cellStyle name="Total 2 6 2 4 2 2 4" xfId="54658" xr:uid="{00000000-0005-0000-0000-00007FD50000}"/>
    <cellStyle name="Total 2 6 2 4 2 2 5" xfId="54659" xr:uid="{00000000-0005-0000-0000-000080D50000}"/>
    <cellStyle name="Total 2 6 2 4 2 2 6" xfId="54660" xr:uid="{00000000-0005-0000-0000-000081D50000}"/>
    <cellStyle name="Total 2 6 2 4 2 2 7" xfId="54661" xr:uid="{00000000-0005-0000-0000-000082D50000}"/>
    <cellStyle name="Total 2 6 2 4 2 3" xfId="54662" xr:uid="{00000000-0005-0000-0000-000083D50000}"/>
    <cellStyle name="Total 2 6 2 4 2 4" xfId="54663" xr:uid="{00000000-0005-0000-0000-000084D50000}"/>
    <cellStyle name="Total 2 6 2 4 2 5" xfId="54664" xr:uid="{00000000-0005-0000-0000-000085D50000}"/>
    <cellStyle name="Total 2 6 2 4 3" xfId="54665" xr:uid="{00000000-0005-0000-0000-000086D50000}"/>
    <cellStyle name="Total 2 6 2 4 3 2" xfId="54666" xr:uid="{00000000-0005-0000-0000-000087D50000}"/>
    <cellStyle name="Total 2 6 2 4 3 2 2" xfId="54667" xr:uid="{00000000-0005-0000-0000-000088D50000}"/>
    <cellStyle name="Total 2 6 2 4 3 2 3" xfId="54668" xr:uid="{00000000-0005-0000-0000-000089D50000}"/>
    <cellStyle name="Total 2 6 2 4 3 2 4" xfId="54669" xr:uid="{00000000-0005-0000-0000-00008AD50000}"/>
    <cellStyle name="Total 2 6 2 4 3 2 5" xfId="54670" xr:uid="{00000000-0005-0000-0000-00008BD50000}"/>
    <cellStyle name="Total 2 6 2 4 3 2 6" xfId="54671" xr:uid="{00000000-0005-0000-0000-00008CD50000}"/>
    <cellStyle name="Total 2 6 2 4 3 2 7" xfId="54672" xr:uid="{00000000-0005-0000-0000-00008DD50000}"/>
    <cellStyle name="Total 2 6 2 4 3 3" xfId="54673" xr:uid="{00000000-0005-0000-0000-00008ED50000}"/>
    <cellStyle name="Total 2 6 2 4 3 4" xfId="54674" xr:uid="{00000000-0005-0000-0000-00008FD50000}"/>
    <cellStyle name="Total 2 6 2 4 3 5" xfId="54675" xr:uid="{00000000-0005-0000-0000-000090D50000}"/>
    <cellStyle name="Total 2 6 2 4 4" xfId="54676" xr:uid="{00000000-0005-0000-0000-000091D50000}"/>
    <cellStyle name="Total 2 6 2 4 4 2" xfId="54677" xr:uid="{00000000-0005-0000-0000-000092D50000}"/>
    <cellStyle name="Total 2 6 2 4 4 2 2" xfId="54678" xr:uid="{00000000-0005-0000-0000-000093D50000}"/>
    <cellStyle name="Total 2 6 2 4 4 2 3" xfId="54679" xr:uid="{00000000-0005-0000-0000-000094D50000}"/>
    <cellStyle name="Total 2 6 2 4 4 2 4" xfId="54680" xr:uid="{00000000-0005-0000-0000-000095D50000}"/>
    <cellStyle name="Total 2 6 2 4 4 2 5" xfId="54681" xr:uid="{00000000-0005-0000-0000-000096D50000}"/>
    <cellStyle name="Total 2 6 2 4 4 2 6" xfId="54682" xr:uid="{00000000-0005-0000-0000-000097D50000}"/>
    <cellStyle name="Total 2 6 2 4 4 2 7" xfId="54683" xr:uid="{00000000-0005-0000-0000-000098D50000}"/>
    <cellStyle name="Total 2 6 2 4 4 3" xfId="54684" xr:uid="{00000000-0005-0000-0000-000099D50000}"/>
    <cellStyle name="Total 2 6 2 4 4 4" xfId="54685" xr:uid="{00000000-0005-0000-0000-00009AD50000}"/>
    <cellStyle name="Total 2 6 2 4 4 5" xfId="54686" xr:uid="{00000000-0005-0000-0000-00009BD50000}"/>
    <cellStyle name="Total 2 6 2 4 5" xfId="54687" xr:uid="{00000000-0005-0000-0000-00009CD50000}"/>
    <cellStyle name="Total 2 6 2 4 5 2" xfId="54688" xr:uid="{00000000-0005-0000-0000-00009DD50000}"/>
    <cellStyle name="Total 2 6 2 4 5 3" xfId="54689" xr:uid="{00000000-0005-0000-0000-00009ED50000}"/>
    <cellStyle name="Total 2 6 2 4 5 4" xfId="54690" xr:uid="{00000000-0005-0000-0000-00009FD50000}"/>
    <cellStyle name="Total 2 6 2 4 5 5" xfId="54691" xr:uid="{00000000-0005-0000-0000-0000A0D50000}"/>
    <cellStyle name="Total 2 6 2 4 5 6" xfId="54692" xr:uid="{00000000-0005-0000-0000-0000A1D50000}"/>
    <cellStyle name="Total 2 6 2 4 5 7" xfId="54693" xr:uid="{00000000-0005-0000-0000-0000A2D50000}"/>
    <cellStyle name="Total 2 6 2 4 5 8" xfId="54694" xr:uid="{00000000-0005-0000-0000-0000A3D50000}"/>
    <cellStyle name="Total 2 6 2 4 6" xfId="54695" xr:uid="{00000000-0005-0000-0000-0000A4D50000}"/>
    <cellStyle name="Total 2 6 2 4 6 2" xfId="54696" xr:uid="{00000000-0005-0000-0000-0000A5D50000}"/>
    <cellStyle name="Total 2 6 2 4 6 3" xfId="54697" xr:uid="{00000000-0005-0000-0000-0000A6D50000}"/>
    <cellStyle name="Total 2 6 2 4 6 4" xfId="54698" xr:uid="{00000000-0005-0000-0000-0000A7D50000}"/>
    <cellStyle name="Total 2 6 2 4 6 5" xfId="54699" xr:uid="{00000000-0005-0000-0000-0000A8D50000}"/>
    <cellStyle name="Total 2 6 2 4 6 6" xfId="54700" xr:uid="{00000000-0005-0000-0000-0000A9D50000}"/>
    <cellStyle name="Total 2 6 2 4 6 7" xfId="54701" xr:uid="{00000000-0005-0000-0000-0000AAD50000}"/>
    <cellStyle name="Total 2 6 2 4 7" xfId="54702" xr:uid="{00000000-0005-0000-0000-0000ABD50000}"/>
    <cellStyle name="Total 2 6 2 4 7 2" xfId="54703" xr:uid="{00000000-0005-0000-0000-0000ACD50000}"/>
    <cellStyle name="Total 2 6 2 4 7 3" xfId="54704" xr:uid="{00000000-0005-0000-0000-0000ADD50000}"/>
    <cellStyle name="Total 2 6 2 4 7 4" xfId="54705" xr:uid="{00000000-0005-0000-0000-0000AED50000}"/>
    <cellStyle name="Total 2 6 2 4 7 5" xfId="54706" xr:uid="{00000000-0005-0000-0000-0000AFD50000}"/>
    <cellStyle name="Total 2 6 2 4 8" xfId="54707" xr:uid="{00000000-0005-0000-0000-0000B0D50000}"/>
    <cellStyle name="Total 2 6 2 4 8 2" xfId="54708" xr:uid="{00000000-0005-0000-0000-0000B1D50000}"/>
    <cellStyle name="Total 2 6 2 4 8 3" xfId="54709" xr:uid="{00000000-0005-0000-0000-0000B2D50000}"/>
    <cellStyle name="Total 2 6 2 4 8 4" xfId="54710" xr:uid="{00000000-0005-0000-0000-0000B3D50000}"/>
    <cellStyle name="Total 2 6 2 4 8 5" xfId="54711" xr:uid="{00000000-0005-0000-0000-0000B4D50000}"/>
    <cellStyle name="Total 2 6 2 4 9" xfId="54712" xr:uid="{00000000-0005-0000-0000-0000B5D50000}"/>
    <cellStyle name="Total 2 6 2 4 9 2" xfId="54713" xr:uid="{00000000-0005-0000-0000-0000B6D50000}"/>
    <cellStyle name="Total 2 6 2 4 9 3" xfId="54714" xr:uid="{00000000-0005-0000-0000-0000B7D50000}"/>
    <cellStyle name="Total 2 6 2 4 9 4" xfId="54715" xr:uid="{00000000-0005-0000-0000-0000B8D50000}"/>
    <cellStyle name="Total 2 6 2 4 9 5" xfId="54716" xr:uid="{00000000-0005-0000-0000-0000B9D50000}"/>
    <cellStyle name="Total 2 6 2 5" xfId="54717" xr:uid="{00000000-0005-0000-0000-0000BAD50000}"/>
    <cellStyle name="Total 2 6 2 5 10" xfId="54718" xr:uid="{00000000-0005-0000-0000-0000BBD50000}"/>
    <cellStyle name="Total 2 6 2 5 2" xfId="54719" xr:uid="{00000000-0005-0000-0000-0000BCD50000}"/>
    <cellStyle name="Total 2 6 2 5 2 2" xfId="54720" xr:uid="{00000000-0005-0000-0000-0000BDD50000}"/>
    <cellStyle name="Total 2 6 2 5 2 2 2" xfId="54721" xr:uid="{00000000-0005-0000-0000-0000BED50000}"/>
    <cellStyle name="Total 2 6 2 5 2 2 3" xfId="54722" xr:uid="{00000000-0005-0000-0000-0000BFD50000}"/>
    <cellStyle name="Total 2 6 2 5 2 2 4" xfId="54723" xr:uid="{00000000-0005-0000-0000-0000C0D50000}"/>
    <cellStyle name="Total 2 6 2 5 2 2 5" xfId="54724" xr:uid="{00000000-0005-0000-0000-0000C1D50000}"/>
    <cellStyle name="Total 2 6 2 5 2 2 6" xfId="54725" xr:uid="{00000000-0005-0000-0000-0000C2D50000}"/>
    <cellStyle name="Total 2 6 2 5 2 2 7" xfId="54726" xr:uid="{00000000-0005-0000-0000-0000C3D50000}"/>
    <cellStyle name="Total 2 6 2 5 2 3" xfId="54727" xr:uid="{00000000-0005-0000-0000-0000C4D50000}"/>
    <cellStyle name="Total 2 6 2 5 2 4" xfId="54728" xr:uid="{00000000-0005-0000-0000-0000C5D50000}"/>
    <cellStyle name="Total 2 6 2 5 3" xfId="54729" xr:uid="{00000000-0005-0000-0000-0000C6D50000}"/>
    <cellStyle name="Total 2 6 2 5 3 2" xfId="54730" xr:uid="{00000000-0005-0000-0000-0000C7D50000}"/>
    <cellStyle name="Total 2 6 2 5 3 2 2" xfId="54731" xr:uid="{00000000-0005-0000-0000-0000C8D50000}"/>
    <cellStyle name="Total 2 6 2 5 3 2 3" xfId="54732" xr:uid="{00000000-0005-0000-0000-0000C9D50000}"/>
    <cellStyle name="Total 2 6 2 5 3 2 4" xfId="54733" xr:uid="{00000000-0005-0000-0000-0000CAD50000}"/>
    <cellStyle name="Total 2 6 2 5 3 2 5" xfId="54734" xr:uid="{00000000-0005-0000-0000-0000CBD50000}"/>
    <cellStyle name="Total 2 6 2 5 3 2 6" xfId="54735" xr:uid="{00000000-0005-0000-0000-0000CCD50000}"/>
    <cellStyle name="Total 2 6 2 5 3 2 7" xfId="54736" xr:uid="{00000000-0005-0000-0000-0000CDD50000}"/>
    <cellStyle name="Total 2 6 2 5 3 3" xfId="54737" xr:uid="{00000000-0005-0000-0000-0000CED50000}"/>
    <cellStyle name="Total 2 6 2 5 3 4" xfId="54738" xr:uid="{00000000-0005-0000-0000-0000CFD50000}"/>
    <cellStyle name="Total 2 6 2 5 4" xfId="54739" xr:uid="{00000000-0005-0000-0000-0000D0D50000}"/>
    <cellStyle name="Total 2 6 2 5 4 2" xfId="54740" xr:uid="{00000000-0005-0000-0000-0000D1D50000}"/>
    <cellStyle name="Total 2 6 2 5 4 2 2" xfId="54741" xr:uid="{00000000-0005-0000-0000-0000D2D50000}"/>
    <cellStyle name="Total 2 6 2 5 4 2 3" xfId="54742" xr:uid="{00000000-0005-0000-0000-0000D3D50000}"/>
    <cellStyle name="Total 2 6 2 5 4 2 4" xfId="54743" xr:uid="{00000000-0005-0000-0000-0000D4D50000}"/>
    <cellStyle name="Total 2 6 2 5 4 2 5" xfId="54744" xr:uid="{00000000-0005-0000-0000-0000D5D50000}"/>
    <cellStyle name="Total 2 6 2 5 4 2 6" xfId="54745" xr:uid="{00000000-0005-0000-0000-0000D6D50000}"/>
    <cellStyle name="Total 2 6 2 5 4 2 7" xfId="54746" xr:uid="{00000000-0005-0000-0000-0000D7D50000}"/>
    <cellStyle name="Total 2 6 2 5 4 3" xfId="54747" xr:uid="{00000000-0005-0000-0000-0000D8D50000}"/>
    <cellStyle name="Total 2 6 2 5 4 4" xfId="54748" xr:uid="{00000000-0005-0000-0000-0000D9D50000}"/>
    <cellStyle name="Total 2 6 2 5 5" xfId="54749" xr:uid="{00000000-0005-0000-0000-0000DAD50000}"/>
    <cellStyle name="Total 2 6 2 5 5 2" xfId="54750" xr:uid="{00000000-0005-0000-0000-0000DBD50000}"/>
    <cellStyle name="Total 2 6 2 5 5 3" xfId="54751" xr:uid="{00000000-0005-0000-0000-0000DCD50000}"/>
    <cellStyle name="Total 2 6 2 5 5 4" xfId="54752" xr:uid="{00000000-0005-0000-0000-0000DDD50000}"/>
    <cellStyle name="Total 2 6 2 5 5 5" xfId="54753" xr:uid="{00000000-0005-0000-0000-0000DED50000}"/>
    <cellStyle name="Total 2 6 2 5 5 6" xfId="54754" xr:uid="{00000000-0005-0000-0000-0000DFD50000}"/>
    <cellStyle name="Total 2 6 2 5 5 7" xfId="54755" xr:uid="{00000000-0005-0000-0000-0000E0D50000}"/>
    <cellStyle name="Total 2 6 2 5 5 8" xfId="54756" xr:uid="{00000000-0005-0000-0000-0000E1D50000}"/>
    <cellStyle name="Total 2 6 2 5 6" xfId="54757" xr:uid="{00000000-0005-0000-0000-0000E2D50000}"/>
    <cellStyle name="Total 2 6 2 5 6 2" xfId="54758" xr:uid="{00000000-0005-0000-0000-0000E3D50000}"/>
    <cellStyle name="Total 2 6 2 5 6 3" xfId="54759" xr:uid="{00000000-0005-0000-0000-0000E4D50000}"/>
    <cellStyle name="Total 2 6 2 5 6 4" xfId="54760" xr:uid="{00000000-0005-0000-0000-0000E5D50000}"/>
    <cellStyle name="Total 2 6 2 5 6 5" xfId="54761" xr:uid="{00000000-0005-0000-0000-0000E6D50000}"/>
    <cellStyle name="Total 2 6 2 5 6 6" xfId="54762" xr:uid="{00000000-0005-0000-0000-0000E7D50000}"/>
    <cellStyle name="Total 2 6 2 5 6 7" xfId="54763" xr:uid="{00000000-0005-0000-0000-0000E8D50000}"/>
    <cellStyle name="Total 2 6 2 5 7" xfId="54764" xr:uid="{00000000-0005-0000-0000-0000E9D50000}"/>
    <cellStyle name="Total 2 6 2 5 8" xfId="54765" xr:uid="{00000000-0005-0000-0000-0000EAD50000}"/>
    <cellStyle name="Total 2 6 2 5 9" xfId="54766" xr:uid="{00000000-0005-0000-0000-0000EBD50000}"/>
    <cellStyle name="Total 2 6 2 6" xfId="54767" xr:uid="{00000000-0005-0000-0000-0000ECD50000}"/>
    <cellStyle name="Total 2 6 2 6 2" xfId="54768" xr:uid="{00000000-0005-0000-0000-0000EDD50000}"/>
    <cellStyle name="Total 2 6 2 6 2 2" xfId="54769" xr:uid="{00000000-0005-0000-0000-0000EED50000}"/>
    <cellStyle name="Total 2 6 2 6 2 3" xfId="54770" xr:uid="{00000000-0005-0000-0000-0000EFD50000}"/>
    <cellStyle name="Total 2 6 2 6 2 4" xfId="54771" xr:uid="{00000000-0005-0000-0000-0000F0D50000}"/>
    <cellStyle name="Total 2 6 2 6 2 5" xfId="54772" xr:uid="{00000000-0005-0000-0000-0000F1D50000}"/>
    <cellStyle name="Total 2 6 2 6 2 6" xfId="54773" xr:uid="{00000000-0005-0000-0000-0000F2D50000}"/>
    <cellStyle name="Total 2 6 2 6 2 7" xfId="54774" xr:uid="{00000000-0005-0000-0000-0000F3D50000}"/>
    <cellStyle name="Total 2 6 2 6 3" xfId="54775" xr:uid="{00000000-0005-0000-0000-0000F4D50000}"/>
    <cellStyle name="Total 2 6 2 6 4" xfId="54776" xr:uid="{00000000-0005-0000-0000-0000F5D50000}"/>
    <cellStyle name="Total 2 6 2 6 5" xfId="54777" xr:uid="{00000000-0005-0000-0000-0000F6D50000}"/>
    <cellStyle name="Total 2 6 2 7" xfId="54778" xr:uid="{00000000-0005-0000-0000-0000F7D50000}"/>
    <cellStyle name="Total 2 6 2 7 2" xfId="54779" xr:uid="{00000000-0005-0000-0000-0000F8D50000}"/>
    <cellStyle name="Total 2 6 2 7 2 2" xfId="54780" xr:uid="{00000000-0005-0000-0000-0000F9D50000}"/>
    <cellStyle name="Total 2 6 2 7 2 3" xfId="54781" xr:uid="{00000000-0005-0000-0000-0000FAD50000}"/>
    <cellStyle name="Total 2 6 2 7 2 4" xfId="54782" xr:uid="{00000000-0005-0000-0000-0000FBD50000}"/>
    <cellStyle name="Total 2 6 2 7 2 5" xfId="54783" xr:uid="{00000000-0005-0000-0000-0000FCD50000}"/>
    <cellStyle name="Total 2 6 2 7 2 6" xfId="54784" xr:uid="{00000000-0005-0000-0000-0000FDD50000}"/>
    <cellStyle name="Total 2 6 2 7 2 7" xfId="54785" xr:uid="{00000000-0005-0000-0000-0000FED50000}"/>
    <cellStyle name="Total 2 6 2 7 3" xfId="54786" xr:uid="{00000000-0005-0000-0000-0000FFD50000}"/>
    <cellStyle name="Total 2 6 2 7 4" xfId="54787" xr:uid="{00000000-0005-0000-0000-000000D60000}"/>
    <cellStyle name="Total 2 6 2 7 5" xfId="54788" xr:uid="{00000000-0005-0000-0000-000001D60000}"/>
    <cellStyle name="Total 2 6 2 8" xfId="54789" xr:uid="{00000000-0005-0000-0000-000002D60000}"/>
    <cellStyle name="Total 2 6 2 8 2" xfId="54790" xr:uid="{00000000-0005-0000-0000-000003D60000}"/>
    <cellStyle name="Total 2 6 2 8 2 2" xfId="54791" xr:uid="{00000000-0005-0000-0000-000004D60000}"/>
    <cellStyle name="Total 2 6 2 8 2 3" xfId="54792" xr:uid="{00000000-0005-0000-0000-000005D60000}"/>
    <cellStyle name="Total 2 6 2 8 2 4" xfId="54793" xr:uid="{00000000-0005-0000-0000-000006D60000}"/>
    <cellStyle name="Total 2 6 2 8 2 5" xfId="54794" xr:uid="{00000000-0005-0000-0000-000007D60000}"/>
    <cellStyle name="Total 2 6 2 8 2 6" xfId="54795" xr:uid="{00000000-0005-0000-0000-000008D60000}"/>
    <cellStyle name="Total 2 6 2 8 2 7" xfId="54796" xr:uid="{00000000-0005-0000-0000-000009D60000}"/>
    <cellStyle name="Total 2 6 2 8 3" xfId="54797" xr:uid="{00000000-0005-0000-0000-00000AD60000}"/>
    <cellStyle name="Total 2 6 2 8 4" xfId="54798" xr:uid="{00000000-0005-0000-0000-00000BD60000}"/>
    <cellStyle name="Total 2 6 2 8 5" xfId="54799" xr:uid="{00000000-0005-0000-0000-00000CD60000}"/>
    <cellStyle name="Total 2 6 2 9" xfId="54800" xr:uid="{00000000-0005-0000-0000-00000DD60000}"/>
    <cellStyle name="Total 2 6 2 9 2" xfId="54801" xr:uid="{00000000-0005-0000-0000-00000ED60000}"/>
    <cellStyle name="Total 2 6 2 9 2 2" xfId="54802" xr:uid="{00000000-0005-0000-0000-00000FD60000}"/>
    <cellStyle name="Total 2 6 2 9 2 3" xfId="54803" xr:uid="{00000000-0005-0000-0000-000010D60000}"/>
    <cellStyle name="Total 2 6 2 9 2 4" xfId="54804" xr:uid="{00000000-0005-0000-0000-000011D60000}"/>
    <cellStyle name="Total 2 6 2 9 2 5" xfId="54805" xr:uid="{00000000-0005-0000-0000-000012D60000}"/>
    <cellStyle name="Total 2 6 2 9 2 6" xfId="54806" xr:uid="{00000000-0005-0000-0000-000013D60000}"/>
    <cellStyle name="Total 2 6 2 9 2 7" xfId="54807" xr:uid="{00000000-0005-0000-0000-000014D60000}"/>
    <cellStyle name="Total 2 6 2 9 3" xfId="54808" xr:uid="{00000000-0005-0000-0000-000015D60000}"/>
    <cellStyle name="Total 2 6 2 9 4" xfId="54809" xr:uid="{00000000-0005-0000-0000-000016D60000}"/>
    <cellStyle name="Total 2 6 2 9 5" xfId="54810" xr:uid="{00000000-0005-0000-0000-000017D60000}"/>
    <cellStyle name="Total 2 6 20" xfId="54811" xr:uid="{00000000-0005-0000-0000-000018D60000}"/>
    <cellStyle name="Total 2 6 3" xfId="54812" xr:uid="{00000000-0005-0000-0000-000019D60000}"/>
    <cellStyle name="Total 2 6 3 10" xfId="54813" xr:uid="{00000000-0005-0000-0000-00001AD60000}"/>
    <cellStyle name="Total 2 6 3 10 2" xfId="54814" xr:uid="{00000000-0005-0000-0000-00001BD60000}"/>
    <cellStyle name="Total 2 6 3 10 3" xfId="54815" xr:uid="{00000000-0005-0000-0000-00001CD60000}"/>
    <cellStyle name="Total 2 6 3 10 4" xfId="54816" xr:uid="{00000000-0005-0000-0000-00001DD60000}"/>
    <cellStyle name="Total 2 6 3 10 5" xfId="54817" xr:uid="{00000000-0005-0000-0000-00001ED60000}"/>
    <cellStyle name="Total 2 6 3 10 6" xfId="54818" xr:uid="{00000000-0005-0000-0000-00001FD60000}"/>
    <cellStyle name="Total 2 6 3 10 7" xfId="54819" xr:uid="{00000000-0005-0000-0000-000020D60000}"/>
    <cellStyle name="Total 2 6 3 10 8" xfId="54820" xr:uid="{00000000-0005-0000-0000-000021D60000}"/>
    <cellStyle name="Total 2 6 3 11" xfId="54821" xr:uid="{00000000-0005-0000-0000-000022D60000}"/>
    <cellStyle name="Total 2 6 3 11 2" xfId="54822" xr:uid="{00000000-0005-0000-0000-000023D60000}"/>
    <cellStyle name="Total 2 6 3 11 3" xfId="54823" xr:uid="{00000000-0005-0000-0000-000024D60000}"/>
    <cellStyle name="Total 2 6 3 11 4" xfId="54824" xr:uid="{00000000-0005-0000-0000-000025D60000}"/>
    <cellStyle name="Total 2 6 3 11 5" xfId="54825" xr:uid="{00000000-0005-0000-0000-000026D60000}"/>
    <cellStyle name="Total 2 6 3 11 6" xfId="54826" xr:uid="{00000000-0005-0000-0000-000027D60000}"/>
    <cellStyle name="Total 2 6 3 11 7" xfId="54827" xr:uid="{00000000-0005-0000-0000-000028D60000}"/>
    <cellStyle name="Total 2 6 3 12" xfId="54828" xr:uid="{00000000-0005-0000-0000-000029D60000}"/>
    <cellStyle name="Total 2 6 3 12 2" xfId="54829" xr:uid="{00000000-0005-0000-0000-00002AD60000}"/>
    <cellStyle name="Total 2 6 3 12 3" xfId="54830" xr:uid="{00000000-0005-0000-0000-00002BD60000}"/>
    <cellStyle name="Total 2 6 3 12 4" xfId="54831" xr:uid="{00000000-0005-0000-0000-00002CD60000}"/>
    <cellStyle name="Total 2 6 3 12 5" xfId="54832" xr:uid="{00000000-0005-0000-0000-00002DD60000}"/>
    <cellStyle name="Total 2 6 3 13" xfId="54833" xr:uid="{00000000-0005-0000-0000-00002ED60000}"/>
    <cellStyle name="Total 2 6 3 13 2" xfId="54834" xr:uid="{00000000-0005-0000-0000-00002FD60000}"/>
    <cellStyle name="Total 2 6 3 13 3" xfId="54835" xr:uid="{00000000-0005-0000-0000-000030D60000}"/>
    <cellStyle name="Total 2 6 3 13 4" xfId="54836" xr:uid="{00000000-0005-0000-0000-000031D60000}"/>
    <cellStyle name="Total 2 6 3 13 5" xfId="54837" xr:uid="{00000000-0005-0000-0000-000032D60000}"/>
    <cellStyle name="Total 2 6 3 14" xfId="54838" xr:uid="{00000000-0005-0000-0000-000033D60000}"/>
    <cellStyle name="Total 2 6 3 14 2" xfId="54839" xr:uid="{00000000-0005-0000-0000-000034D60000}"/>
    <cellStyle name="Total 2 6 3 14 3" xfId="54840" xr:uid="{00000000-0005-0000-0000-000035D60000}"/>
    <cellStyle name="Total 2 6 3 14 4" xfId="54841" xr:uid="{00000000-0005-0000-0000-000036D60000}"/>
    <cellStyle name="Total 2 6 3 14 5" xfId="54842" xr:uid="{00000000-0005-0000-0000-000037D60000}"/>
    <cellStyle name="Total 2 6 3 15" xfId="54843" xr:uid="{00000000-0005-0000-0000-000038D60000}"/>
    <cellStyle name="Total 2 6 3 15 2" xfId="54844" xr:uid="{00000000-0005-0000-0000-000039D60000}"/>
    <cellStyle name="Total 2 6 3 15 3" xfId="54845" xr:uid="{00000000-0005-0000-0000-00003AD60000}"/>
    <cellStyle name="Total 2 6 3 15 4" xfId="54846" xr:uid="{00000000-0005-0000-0000-00003BD60000}"/>
    <cellStyle name="Total 2 6 3 15 5" xfId="54847" xr:uid="{00000000-0005-0000-0000-00003CD60000}"/>
    <cellStyle name="Total 2 6 3 16" xfId="54848" xr:uid="{00000000-0005-0000-0000-00003DD60000}"/>
    <cellStyle name="Total 2 6 3 16 2" xfId="54849" xr:uid="{00000000-0005-0000-0000-00003ED60000}"/>
    <cellStyle name="Total 2 6 3 16 3" xfId="54850" xr:uid="{00000000-0005-0000-0000-00003FD60000}"/>
    <cellStyle name="Total 2 6 3 16 4" xfId="54851" xr:uid="{00000000-0005-0000-0000-000040D60000}"/>
    <cellStyle name="Total 2 6 3 16 5" xfId="54852" xr:uid="{00000000-0005-0000-0000-000041D60000}"/>
    <cellStyle name="Total 2 6 3 17" xfId="54853" xr:uid="{00000000-0005-0000-0000-000042D60000}"/>
    <cellStyle name="Total 2 6 3 17 2" xfId="54854" xr:uid="{00000000-0005-0000-0000-000043D60000}"/>
    <cellStyle name="Total 2 6 3 17 3" xfId="54855" xr:uid="{00000000-0005-0000-0000-000044D60000}"/>
    <cellStyle name="Total 2 6 3 17 4" xfId="54856" xr:uid="{00000000-0005-0000-0000-000045D60000}"/>
    <cellStyle name="Total 2 6 3 17 5" xfId="54857" xr:uid="{00000000-0005-0000-0000-000046D60000}"/>
    <cellStyle name="Total 2 6 3 18" xfId="54858" xr:uid="{00000000-0005-0000-0000-000047D60000}"/>
    <cellStyle name="Total 2 6 3 2" xfId="54859" xr:uid="{00000000-0005-0000-0000-000048D60000}"/>
    <cellStyle name="Total 2 6 3 2 10" xfId="54860" xr:uid="{00000000-0005-0000-0000-000049D60000}"/>
    <cellStyle name="Total 2 6 3 2 10 2" xfId="54861" xr:uid="{00000000-0005-0000-0000-00004AD60000}"/>
    <cellStyle name="Total 2 6 3 2 10 3" xfId="54862" xr:uid="{00000000-0005-0000-0000-00004BD60000}"/>
    <cellStyle name="Total 2 6 3 2 10 4" xfId="54863" xr:uid="{00000000-0005-0000-0000-00004CD60000}"/>
    <cellStyle name="Total 2 6 3 2 10 5" xfId="54864" xr:uid="{00000000-0005-0000-0000-00004DD60000}"/>
    <cellStyle name="Total 2 6 3 2 11" xfId="54865" xr:uid="{00000000-0005-0000-0000-00004ED60000}"/>
    <cellStyle name="Total 2 6 3 2 11 2" xfId="54866" xr:uid="{00000000-0005-0000-0000-00004FD60000}"/>
    <cellStyle name="Total 2 6 3 2 11 3" xfId="54867" xr:uid="{00000000-0005-0000-0000-000050D60000}"/>
    <cellStyle name="Total 2 6 3 2 11 4" xfId="54868" xr:uid="{00000000-0005-0000-0000-000051D60000}"/>
    <cellStyle name="Total 2 6 3 2 11 5" xfId="54869" xr:uid="{00000000-0005-0000-0000-000052D60000}"/>
    <cellStyle name="Total 2 6 3 2 12" xfId="54870" xr:uid="{00000000-0005-0000-0000-000053D60000}"/>
    <cellStyle name="Total 2 6 3 2 12 2" xfId="54871" xr:uid="{00000000-0005-0000-0000-000054D60000}"/>
    <cellStyle name="Total 2 6 3 2 12 3" xfId="54872" xr:uid="{00000000-0005-0000-0000-000055D60000}"/>
    <cellStyle name="Total 2 6 3 2 12 4" xfId="54873" xr:uid="{00000000-0005-0000-0000-000056D60000}"/>
    <cellStyle name="Total 2 6 3 2 12 5" xfId="54874" xr:uid="{00000000-0005-0000-0000-000057D60000}"/>
    <cellStyle name="Total 2 6 3 2 13" xfId="54875" xr:uid="{00000000-0005-0000-0000-000058D60000}"/>
    <cellStyle name="Total 2 6 3 2 13 2" xfId="54876" xr:uid="{00000000-0005-0000-0000-000059D60000}"/>
    <cellStyle name="Total 2 6 3 2 13 3" xfId="54877" xr:uid="{00000000-0005-0000-0000-00005AD60000}"/>
    <cellStyle name="Total 2 6 3 2 13 4" xfId="54878" xr:uid="{00000000-0005-0000-0000-00005BD60000}"/>
    <cellStyle name="Total 2 6 3 2 13 5" xfId="54879" xr:uid="{00000000-0005-0000-0000-00005CD60000}"/>
    <cellStyle name="Total 2 6 3 2 14" xfId="54880" xr:uid="{00000000-0005-0000-0000-00005DD60000}"/>
    <cellStyle name="Total 2 6 3 2 14 2" xfId="54881" xr:uid="{00000000-0005-0000-0000-00005ED60000}"/>
    <cellStyle name="Total 2 6 3 2 14 3" xfId="54882" xr:uid="{00000000-0005-0000-0000-00005FD60000}"/>
    <cellStyle name="Total 2 6 3 2 14 4" xfId="54883" xr:uid="{00000000-0005-0000-0000-000060D60000}"/>
    <cellStyle name="Total 2 6 3 2 14 5" xfId="54884" xr:uid="{00000000-0005-0000-0000-000061D60000}"/>
    <cellStyle name="Total 2 6 3 2 15" xfId="54885" xr:uid="{00000000-0005-0000-0000-000062D60000}"/>
    <cellStyle name="Total 2 6 3 2 15 2" xfId="54886" xr:uid="{00000000-0005-0000-0000-000063D60000}"/>
    <cellStyle name="Total 2 6 3 2 15 3" xfId="54887" xr:uid="{00000000-0005-0000-0000-000064D60000}"/>
    <cellStyle name="Total 2 6 3 2 15 4" xfId="54888" xr:uid="{00000000-0005-0000-0000-000065D60000}"/>
    <cellStyle name="Total 2 6 3 2 15 5" xfId="54889" xr:uid="{00000000-0005-0000-0000-000066D60000}"/>
    <cellStyle name="Total 2 6 3 2 16" xfId="54890" xr:uid="{00000000-0005-0000-0000-000067D60000}"/>
    <cellStyle name="Total 2 6 3 2 16 2" xfId="54891" xr:uid="{00000000-0005-0000-0000-000068D60000}"/>
    <cellStyle name="Total 2 6 3 2 16 3" xfId="54892" xr:uid="{00000000-0005-0000-0000-000069D60000}"/>
    <cellStyle name="Total 2 6 3 2 16 4" xfId="54893" xr:uid="{00000000-0005-0000-0000-00006AD60000}"/>
    <cellStyle name="Total 2 6 3 2 16 5" xfId="54894" xr:uid="{00000000-0005-0000-0000-00006BD60000}"/>
    <cellStyle name="Total 2 6 3 2 17" xfId="54895" xr:uid="{00000000-0005-0000-0000-00006CD60000}"/>
    <cellStyle name="Total 2 6 3 2 17 2" xfId="54896" xr:uid="{00000000-0005-0000-0000-00006DD60000}"/>
    <cellStyle name="Total 2 6 3 2 17 3" xfId="54897" xr:uid="{00000000-0005-0000-0000-00006ED60000}"/>
    <cellStyle name="Total 2 6 3 2 17 4" xfId="54898" xr:uid="{00000000-0005-0000-0000-00006FD60000}"/>
    <cellStyle name="Total 2 6 3 2 17 5" xfId="54899" xr:uid="{00000000-0005-0000-0000-000070D60000}"/>
    <cellStyle name="Total 2 6 3 2 18" xfId="54900" xr:uid="{00000000-0005-0000-0000-000071D60000}"/>
    <cellStyle name="Total 2 6 3 2 18 2" xfId="54901" xr:uid="{00000000-0005-0000-0000-000072D60000}"/>
    <cellStyle name="Total 2 6 3 2 18 3" xfId="54902" xr:uid="{00000000-0005-0000-0000-000073D60000}"/>
    <cellStyle name="Total 2 6 3 2 18 4" xfId="54903" xr:uid="{00000000-0005-0000-0000-000074D60000}"/>
    <cellStyle name="Total 2 6 3 2 18 5" xfId="54904" xr:uid="{00000000-0005-0000-0000-000075D60000}"/>
    <cellStyle name="Total 2 6 3 2 19" xfId="54905" xr:uid="{00000000-0005-0000-0000-000076D60000}"/>
    <cellStyle name="Total 2 6 3 2 2" xfId="54906" xr:uid="{00000000-0005-0000-0000-000077D60000}"/>
    <cellStyle name="Total 2 6 3 2 2 10" xfId="54907" xr:uid="{00000000-0005-0000-0000-000078D60000}"/>
    <cellStyle name="Total 2 6 3 2 2 10 2" xfId="54908" xr:uid="{00000000-0005-0000-0000-000079D60000}"/>
    <cellStyle name="Total 2 6 3 2 2 10 3" xfId="54909" xr:uid="{00000000-0005-0000-0000-00007AD60000}"/>
    <cellStyle name="Total 2 6 3 2 2 10 4" xfId="54910" xr:uid="{00000000-0005-0000-0000-00007BD60000}"/>
    <cellStyle name="Total 2 6 3 2 2 10 5" xfId="54911" xr:uid="{00000000-0005-0000-0000-00007CD60000}"/>
    <cellStyle name="Total 2 6 3 2 2 11" xfId="54912" xr:uid="{00000000-0005-0000-0000-00007DD60000}"/>
    <cellStyle name="Total 2 6 3 2 2 11 2" xfId="54913" xr:uid="{00000000-0005-0000-0000-00007ED60000}"/>
    <cellStyle name="Total 2 6 3 2 2 11 3" xfId="54914" xr:uid="{00000000-0005-0000-0000-00007FD60000}"/>
    <cellStyle name="Total 2 6 3 2 2 11 4" xfId="54915" xr:uid="{00000000-0005-0000-0000-000080D60000}"/>
    <cellStyle name="Total 2 6 3 2 2 11 5" xfId="54916" xr:uid="{00000000-0005-0000-0000-000081D60000}"/>
    <cellStyle name="Total 2 6 3 2 2 12" xfId="54917" xr:uid="{00000000-0005-0000-0000-000082D60000}"/>
    <cellStyle name="Total 2 6 3 2 2 12 2" xfId="54918" xr:uid="{00000000-0005-0000-0000-000083D60000}"/>
    <cellStyle name="Total 2 6 3 2 2 12 3" xfId="54919" xr:uid="{00000000-0005-0000-0000-000084D60000}"/>
    <cellStyle name="Total 2 6 3 2 2 12 4" xfId="54920" xr:uid="{00000000-0005-0000-0000-000085D60000}"/>
    <cellStyle name="Total 2 6 3 2 2 12 5" xfId="54921" xr:uid="{00000000-0005-0000-0000-000086D60000}"/>
    <cellStyle name="Total 2 6 3 2 2 13" xfId="54922" xr:uid="{00000000-0005-0000-0000-000087D60000}"/>
    <cellStyle name="Total 2 6 3 2 2 13 2" xfId="54923" xr:uid="{00000000-0005-0000-0000-000088D60000}"/>
    <cellStyle name="Total 2 6 3 2 2 13 3" xfId="54924" xr:uid="{00000000-0005-0000-0000-000089D60000}"/>
    <cellStyle name="Total 2 6 3 2 2 13 4" xfId="54925" xr:uid="{00000000-0005-0000-0000-00008AD60000}"/>
    <cellStyle name="Total 2 6 3 2 2 13 5" xfId="54926" xr:uid="{00000000-0005-0000-0000-00008BD60000}"/>
    <cellStyle name="Total 2 6 3 2 2 14" xfId="54927" xr:uid="{00000000-0005-0000-0000-00008CD60000}"/>
    <cellStyle name="Total 2 6 3 2 2 14 2" xfId="54928" xr:uid="{00000000-0005-0000-0000-00008DD60000}"/>
    <cellStyle name="Total 2 6 3 2 2 14 3" xfId="54929" xr:uid="{00000000-0005-0000-0000-00008ED60000}"/>
    <cellStyle name="Total 2 6 3 2 2 14 4" xfId="54930" xr:uid="{00000000-0005-0000-0000-00008FD60000}"/>
    <cellStyle name="Total 2 6 3 2 2 14 5" xfId="54931" xr:uid="{00000000-0005-0000-0000-000090D60000}"/>
    <cellStyle name="Total 2 6 3 2 2 15" xfId="54932" xr:uid="{00000000-0005-0000-0000-000091D60000}"/>
    <cellStyle name="Total 2 6 3 2 2 15 2" xfId="54933" xr:uid="{00000000-0005-0000-0000-000092D60000}"/>
    <cellStyle name="Total 2 6 3 2 2 15 3" xfId="54934" xr:uid="{00000000-0005-0000-0000-000093D60000}"/>
    <cellStyle name="Total 2 6 3 2 2 15 4" xfId="54935" xr:uid="{00000000-0005-0000-0000-000094D60000}"/>
    <cellStyle name="Total 2 6 3 2 2 15 5" xfId="54936" xr:uid="{00000000-0005-0000-0000-000095D60000}"/>
    <cellStyle name="Total 2 6 3 2 2 16" xfId="54937" xr:uid="{00000000-0005-0000-0000-000096D60000}"/>
    <cellStyle name="Total 2 6 3 2 2 16 2" xfId="54938" xr:uid="{00000000-0005-0000-0000-000097D60000}"/>
    <cellStyle name="Total 2 6 3 2 2 16 3" xfId="54939" xr:uid="{00000000-0005-0000-0000-000098D60000}"/>
    <cellStyle name="Total 2 6 3 2 2 16 4" xfId="54940" xr:uid="{00000000-0005-0000-0000-000099D60000}"/>
    <cellStyle name="Total 2 6 3 2 2 16 5" xfId="54941" xr:uid="{00000000-0005-0000-0000-00009AD60000}"/>
    <cellStyle name="Total 2 6 3 2 2 17" xfId="54942" xr:uid="{00000000-0005-0000-0000-00009BD60000}"/>
    <cellStyle name="Total 2 6 3 2 2 17 2" xfId="54943" xr:uid="{00000000-0005-0000-0000-00009CD60000}"/>
    <cellStyle name="Total 2 6 3 2 2 17 3" xfId="54944" xr:uid="{00000000-0005-0000-0000-00009DD60000}"/>
    <cellStyle name="Total 2 6 3 2 2 17 4" xfId="54945" xr:uid="{00000000-0005-0000-0000-00009ED60000}"/>
    <cellStyle name="Total 2 6 3 2 2 17 5" xfId="54946" xr:uid="{00000000-0005-0000-0000-00009FD60000}"/>
    <cellStyle name="Total 2 6 3 2 2 18" xfId="54947" xr:uid="{00000000-0005-0000-0000-0000A0D60000}"/>
    <cellStyle name="Total 2 6 3 2 2 18 2" xfId="54948" xr:uid="{00000000-0005-0000-0000-0000A1D60000}"/>
    <cellStyle name="Total 2 6 3 2 2 18 3" xfId="54949" xr:uid="{00000000-0005-0000-0000-0000A2D60000}"/>
    <cellStyle name="Total 2 6 3 2 2 18 4" xfId="54950" xr:uid="{00000000-0005-0000-0000-0000A3D60000}"/>
    <cellStyle name="Total 2 6 3 2 2 18 5" xfId="54951" xr:uid="{00000000-0005-0000-0000-0000A4D60000}"/>
    <cellStyle name="Total 2 6 3 2 2 19" xfId="54952" xr:uid="{00000000-0005-0000-0000-0000A5D60000}"/>
    <cellStyle name="Total 2 6 3 2 2 2" xfId="54953" xr:uid="{00000000-0005-0000-0000-0000A6D60000}"/>
    <cellStyle name="Total 2 6 3 2 2 2 2" xfId="54954" xr:uid="{00000000-0005-0000-0000-0000A7D60000}"/>
    <cellStyle name="Total 2 6 3 2 2 2 2 2" xfId="54955" xr:uid="{00000000-0005-0000-0000-0000A8D60000}"/>
    <cellStyle name="Total 2 6 3 2 2 2 2 3" xfId="54956" xr:uid="{00000000-0005-0000-0000-0000A9D60000}"/>
    <cellStyle name="Total 2 6 3 2 2 2 2 4" xfId="54957" xr:uid="{00000000-0005-0000-0000-0000AAD60000}"/>
    <cellStyle name="Total 2 6 3 2 2 2 2 5" xfId="54958" xr:uid="{00000000-0005-0000-0000-0000ABD60000}"/>
    <cellStyle name="Total 2 6 3 2 2 2 2 6" xfId="54959" xr:uid="{00000000-0005-0000-0000-0000ACD60000}"/>
    <cellStyle name="Total 2 6 3 2 2 2 2 7" xfId="54960" xr:uid="{00000000-0005-0000-0000-0000ADD60000}"/>
    <cellStyle name="Total 2 6 3 2 2 2 3" xfId="54961" xr:uid="{00000000-0005-0000-0000-0000AED60000}"/>
    <cellStyle name="Total 2 6 3 2 2 2 4" xfId="54962" xr:uid="{00000000-0005-0000-0000-0000AFD60000}"/>
    <cellStyle name="Total 2 6 3 2 2 2 5" xfId="54963" xr:uid="{00000000-0005-0000-0000-0000B0D60000}"/>
    <cellStyle name="Total 2 6 3 2 2 3" xfId="54964" xr:uid="{00000000-0005-0000-0000-0000B1D60000}"/>
    <cellStyle name="Total 2 6 3 2 2 3 2" xfId="54965" xr:uid="{00000000-0005-0000-0000-0000B2D60000}"/>
    <cellStyle name="Total 2 6 3 2 2 3 2 2" xfId="54966" xr:uid="{00000000-0005-0000-0000-0000B3D60000}"/>
    <cellStyle name="Total 2 6 3 2 2 3 2 3" xfId="54967" xr:uid="{00000000-0005-0000-0000-0000B4D60000}"/>
    <cellStyle name="Total 2 6 3 2 2 3 2 4" xfId="54968" xr:uid="{00000000-0005-0000-0000-0000B5D60000}"/>
    <cellStyle name="Total 2 6 3 2 2 3 2 5" xfId="54969" xr:uid="{00000000-0005-0000-0000-0000B6D60000}"/>
    <cellStyle name="Total 2 6 3 2 2 3 2 6" xfId="54970" xr:uid="{00000000-0005-0000-0000-0000B7D60000}"/>
    <cellStyle name="Total 2 6 3 2 2 3 2 7" xfId="54971" xr:uid="{00000000-0005-0000-0000-0000B8D60000}"/>
    <cellStyle name="Total 2 6 3 2 2 3 3" xfId="54972" xr:uid="{00000000-0005-0000-0000-0000B9D60000}"/>
    <cellStyle name="Total 2 6 3 2 2 3 4" xfId="54973" xr:uid="{00000000-0005-0000-0000-0000BAD60000}"/>
    <cellStyle name="Total 2 6 3 2 2 3 5" xfId="54974" xr:uid="{00000000-0005-0000-0000-0000BBD60000}"/>
    <cellStyle name="Total 2 6 3 2 2 4" xfId="54975" xr:uid="{00000000-0005-0000-0000-0000BCD60000}"/>
    <cellStyle name="Total 2 6 3 2 2 4 2" xfId="54976" xr:uid="{00000000-0005-0000-0000-0000BDD60000}"/>
    <cellStyle name="Total 2 6 3 2 2 4 2 2" xfId="54977" xr:uid="{00000000-0005-0000-0000-0000BED60000}"/>
    <cellStyle name="Total 2 6 3 2 2 4 2 3" xfId="54978" xr:uid="{00000000-0005-0000-0000-0000BFD60000}"/>
    <cellStyle name="Total 2 6 3 2 2 4 2 4" xfId="54979" xr:uid="{00000000-0005-0000-0000-0000C0D60000}"/>
    <cellStyle name="Total 2 6 3 2 2 4 2 5" xfId="54980" xr:uid="{00000000-0005-0000-0000-0000C1D60000}"/>
    <cellStyle name="Total 2 6 3 2 2 4 2 6" xfId="54981" xr:uid="{00000000-0005-0000-0000-0000C2D60000}"/>
    <cellStyle name="Total 2 6 3 2 2 4 2 7" xfId="54982" xr:uid="{00000000-0005-0000-0000-0000C3D60000}"/>
    <cellStyle name="Total 2 6 3 2 2 4 3" xfId="54983" xr:uid="{00000000-0005-0000-0000-0000C4D60000}"/>
    <cellStyle name="Total 2 6 3 2 2 4 4" xfId="54984" xr:uid="{00000000-0005-0000-0000-0000C5D60000}"/>
    <cellStyle name="Total 2 6 3 2 2 4 5" xfId="54985" xr:uid="{00000000-0005-0000-0000-0000C6D60000}"/>
    <cellStyle name="Total 2 6 3 2 2 5" xfId="54986" xr:uid="{00000000-0005-0000-0000-0000C7D60000}"/>
    <cellStyle name="Total 2 6 3 2 2 5 2" xfId="54987" xr:uid="{00000000-0005-0000-0000-0000C8D60000}"/>
    <cellStyle name="Total 2 6 3 2 2 5 3" xfId="54988" xr:uid="{00000000-0005-0000-0000-0000C9D60000}"/>
    <cellStyle name="Total 2 6 3 2 2 5 4" xfId="54989" xr:uid="{00000000-0005-0000-0000-0000CAD60000}"/>
    <cellStyle name="Total 2 6 3 2 2 5 5" xfId="54990" xr:uid="{00000000-0005-0000-0000-0000CBD60000}"/>
    <cellStyle name="Total 2 6 3 2 2 5 6" xfId="54991" xr:uid="{00000000-0005-0000-0000-0000CCD60000}"/>
    <cellStyle name="Total 2 6 3 2 2 5 7" xfId="54992" xr:uid="{00000000-0005-0000-0000-0000CDD60000}"/>
    <cellStyle name="Total 2 6 3 2 2 5 8" xfId="54993" xr:uid="{00000000-0005-0000-0000-0000CED60000}"/>
    <cellStyle name="Total 2 6 3 2 2 6" xfId="54994" xr:uid="{00000000-0005-0000-0000-0000CFD60000}"/>
    <cellStyle name="Total 2 6 3 2 2 6 2" xfId="54995" xr:uid="{00000000-0005-0000-0000-0000D0D60000}"/>
    <cellStyle name="Total 2 6 3 2 2 6 3" xfId="54996" xr:uid="{00000000-0005-0000-0000-0000D1D60000}"/>
    <cellStyle name="Total 2 6 3 2 2 6 4" xfId="54997" xr:uid="{00000000-0005-0000-0000-0000D2D60000}"/>
    <cellStyle name="Total 2 6 3 2 2 6 5" xfId="54998" xr:uid="{00000000-0005-0000-0000-0000D3D60000}"/>
    <cellStyle name="Total 2 6 3 2 2 6 6" xfId="54999" xr:uid="{00000000-0005-0000-0000-0000D4D60000}"/>
    <cellStyle name="Total 2 6 3 2 2 6 7" xfId="55000" xr:uid="{00000000-0005-0000-0000-0000D5D60000}"/>
    <cellStyle name="Total 2 6 3 2 2 7" xfId="55001" xr:uid="{00000000-0005-0000-0000-0000D6D60000}"/>
    <cellStyle name="Total 2 6 3 2 2 7 2" xfId="55002" xr:uid="{00000000-0005-0000-0000-0000D7D60000}"/>
    <cellStyle name="Total 2 6 3 2 2 7 3" xfId="55003" xr:uid="{00000000-0005-0000-0000-0000D8D60000}"/>
    <cellStyle name="Total 2 6 3 2 2 7 4" xfId="55004" xr:uid="{00000000-0005-0000-0000-0000D9D60000}"/>
    <cellStyle name="Total 2 6 3 2 2 7 5" xfId="55005" xr:uid="{00000000-0005-0000-0000-0000DAD60000}"/>
    <cellStyle name="Total 2 6 3 2 2 8" xfId="55006" xr:uid="{00000000-0005-0000-0000-0000DBD60000}"/>
    <cellStyle name="Total 2 6 3 2 2 8 2" xfId="55007" xr:uid="{00000000-0005-0000-0000-0000DCD60000}"/>
    <cellStyle name="Total 2 6 3 2 2 8 3" xfId="55008" xr:uid="{00000000-0005-0000-0000-0000DDD60000}"/>
    <cellStyle name="Total 2 6 3 2 2 8 4" xfId="55009" xr:uid="{00000000-0005-0000-0000-0000DED60000}"/>
    <cellStyle name="Total 2 6 3 2 2 8 5" xfId="55010" xr:uid="{00000000-0005-0000-0000-0000DFD60000}"/>
    <cellStyle name="Total 2 6 3 2 2 9" xfId="55011" xr:uid="{00000000-0005-0000-0000-0000E0D60000}"/>
    <cellStyle name="Total 2 6 3 2 2 9 2" xfId="55012" xr:uid="{00000000-0005-0000-0000-0000E1D60000}"/>
    <cellStyle name="Total 2 6 3 2 2 9 3" xfId="55013" xr:uid="{00000000-0005-0000-0000-0000E2D60000}"/>
    <cellStyle name="Total 2 6 3 2 2 9 4" xfId="55014" xr:uid="{00000000-0005-0000-0000-0000E3D60000}"/>
    <cellStyle name="Total 2 6 3 2 2 9 5" xfId="55015" xr:uid="{00000000-0005-0000-0000-0000E4D60000}"/>
    <cellStyle name="Total 2 6 3 2 3" xfId="55016" xr:uid="{00000000-0005-0000-0000-0000E5D60000}"/>
    <cellStyle name="Total 2 6 3 2 3 10" xfId="55017" xr:uid="{00000000-0005-0000-0000-0000E6D60000}"/>
    <cellStyle name="Total 2 6 3 2 3 2" xfId="55018" xr:uid="{00000000-0005-0000-0000-0000E7D60000}"/>
    <cellStyle name="Total 2 6 3 2 3 2 2" xfId="55019" xr:uid="{00000000-0005-0000-0000-0000E8D60000}"/>
    <cellStyle name="Total 2 6 3 2 3 2 2 2" xfId="55020" xr:uid="{00000000-0005-0000-0000-0000E9D60000}"/>
    <cellStyle name="Total 2 6 3 2 3 2 2 3" xfId="55021" xr:uid="{00000000-0005-0000-0000-0000EAD60000}"/>
    <cellStyle name="Total 2 6 3 2 3 2 2 4" xfId="55022" xr:uid="{00000000-0005-0000-0000-0000EBD60000}"/>
    <cellStyle name="Total 2 6 3 2 3 2 2 5" xfId="55023" xr:uid="{00000000-0005-0000-0000-0000ECD60000}"/>
    <cellStyle name="Total 2 6 3 2 3 2 2 6" xfId="55024" xr:uid="{00000000-0005-0000-0000-0000EDD60000}"/>
    <cellStyle name="Total 2 6 3 2 3 2 2 7" xfId="55025" xr:uid="{00000000-0005-0000-0000-0000EED60000}"/>
    <cellStyle name="Total 2 6 3 2 3 2 3" xfId="55026" xr:uid="{00000000-0005-0000-0000-0000EFD60000}"/>
    <cellStyle name="Total 2 6 3 2 3 2 4" xfId="55027" xr:uid="{00000000-0005-0000-0000-0000F0D60000}"/>
    <cellStyle name="Total 2 6 3 2 3 3" xfId="55028" xr:uid="{00000000-0005-0000-0000-0000F1D60000}"/>
    <cellStyle name="Total 2 6 3 2 3 3 2" xfId="55029" xr:uid="{00000000-0005-0000-0000-0000F2D60000}"/>
    <cellStyle name="Total 2 6 3 2 3 3 2 2" xfId="55030" xr:uid="{00000000-0005-0000-0000-0000F3D60000}"/>
    <cellStyle name="Total 2 6 3 2 3 3 2 3" xfId="55031" xr:uid="{00000000-0005-0000-0000-0000F4D60000}"/>
    <cellStyle name="Total 2 6 3 2 3 3 2 4" xfId="55032" xr:uid="{00000000-0005-0000-0000-0000F5D60000}"/>
    <cellStyle name="Total 2 6 3 2 3 3 2 5" xfId="55033" xr:uid="{00000000-0005-0000-0000-0000F6D60000}"/>
    <cellStyle name="Total 2 6 3 2 3 3 2 6" xfId="55034" xr:uid="{00000000-0005-0000-0000-0000F7D60000}"/>
    <cellStyle name="Total 2 6 3 2 3 3 2 7" xfId="55035" xr:uid="{00000000-0005-0000-0000-0000F8D60000}"/>
    <cellStyle name="Total 2 6 3 2 3 3 3" xfId="55036" xr:uid="{00000000-0005-0000-0000-0000F9D60000}"/>
    <cellStyle name="Total 2 6 3 2 3 3 4" xfId="55037" xr:uid="{00000000-0005-0000-0000-0000FAD60000}"/>
    <cellStyle name="Total 2 6 3 2 3 4" xfId="55038" xr:uid="{00000000-0005-0000-0000-0000FBD60000}"/>
    <cellStyle name="Total 2 6 3 2 3 4 2" xfId="55039" xr:uid="{00000000-0005-0000-0000-0000FCD60000}"/>
    <cellStyle name="Total 2 6 3 2 3 4 2 2" xfId="55040" xr:uid="{00000000-0005-0000-0000-0000FDD60000}"/>
    <cellStyle name="Total 2 6 3 2 3 4 2 3" xfId="55041" xr:uid="{00000000-0005-0000-0000-0000FED60000}"/>
    <cellStyle name="Total 2 6 3 2 3 4 2 4" xfId="55042" xr:uid="{00000000-0005-0000-0000-0000FFD60000}"/>
    <cellStyle name="Total 2 6 3 2 3 4 2 5" xfId="55043" xr:uid="{00000000-0005-0000-0000-000000D70000}"/>
    <cellStyle name="Total 2 6 3 2 3 4 2 6" xfId="55044" xr:uid="{00000000-0005-0000-0000-000001D70000}"/>
    <cellStyle name="Total 2 6 3 2 3 4 2 7" xfId="55045" xr:uid="{00000000-0005-0000-0000-000002D70000}"/>
    <cellStyle name="Total 2 6 3 2 3 4 3" xfId="55046" xr:uid="{00000000-0005-0000-0000-000003D70000}"/>
    <cellStyle name="Total 2 6 3 2 3 4 4" xfId="55047" xr:uid="{00000000-0005-0000-0000-000004D70000}"/>
    <cellStyle name="Total 2 6 3 2 3 5" xfId="55048" xr:uid="{00000000-0005-0000-0000-000005D70000}"/>
    <cellStyle name="Total 2 6 3 2 3 5 2" xfId="55049" xr:uid="{00000000-0005-0000-0000-000006D70000}"/>
    <cellStyle name="Total 2 6 3 2 3 5 3" xfId="55050" xr:uid="{00000000-0005-0000-0000-000007D70000}"/>
    <cellStyle name="Total 2 6 3 2 3 5 4" xfId="55051" xr:uid="{00000000-0005-0000-0000-000008D70000}"/>
    <cellStyle name="Total 2 6 3 2 3 5 5" xfId="55052" xr:uid="{00000000-0005-0000-0000-000009D70000}"/>
    <cellStyle name="Total 2 6 3 2 3 5 6" xfId="55053" xr:uid="{00000000-0005-0000-0000-00000AD70000}"/>
    <cellStyle name="Total 2 6 3 2 3 5 7" xfId="55054" xr:uid="{00000000-0005-0000-0000-00000BD70000}"/>
    <cellStyle name="Total 2 6 3 2 3 5 8" xfId="55055" xr:uid="{00000000-0005-0000-0000-00000CD70000}"/>
    <cellStyle name="Total 2 6 3 2 3 6" xfId="55056" xr:uid="{00000000-0005-0000-0000-00000DD70000}"/>
    <cellStyle name="Total 2 6 3 2 3 6 2" xfId="55057" xr:uid="{00000000-0005-0000-0000-00000ED70000}"/>
    <cellStyle name="Total 2 6 3 2 3 6 3" xfId="55058" xr:uid="{00000000-0005-0000-0000-00000FD70000}"/>
    <cellStyle name="Total 2 6 3 2 3 6 4" xfId="55059" xr:uid="{00000000-0005-0000-0000-000010D70000}"/>
    <cellStyle name="Total 2 6 3 2 3 6 5" xfId="55060" xr:uid="{00000000-0005-0000-0000-000011D70000}"/>
    <cellStyle name="Total 2 6 3 2 3 6 6" xfId="55061" xr:uid="{00000000-0005-0000-0000-000012D70000}"/>
    <cellStyle name="Total 2 6 3 2 3 6 7" xfId="55062" xr:uid="{00000000-0005-0000-0000-000013D70000}"/>
    <cellStyle name="Total 2 6 3 2 3 7" xfId="55063" xr:uid="{00000000-0005-0000-0000-000014D70000}"/>
    <cellStyle name="Total 2 6 3 2 3 8" xfId="55064" xr:uid="{00000000-0005-0000-0000-000015D70000}"/>
    <cellStyle name="Total 2 6 3 2 3 9" xfId="55065" xr:uid="{00000000-0005-0000-0000-000016D70000}"/>
    <cellStyle name="Total 2 6 3 2 4" xfId="55066" xr:uid="{00000000-0005-0000-0000-000017D70000}"/>
    <cellStyle name="Total 2 6 3 2 4 2" xfId="55067" xr:uid="{00000000-0005-0000-0000-000018D70000}"/>
    <cellStyle name="Total 2 6 3 2 4 2 2" xfId="55068" xr:uid="{00000000-0005-0000-0000-000019D70000}"/>
    <cellStyle name="Total 2 6 3 2 4 2 3" xfId="55069" xr:uid="{00000000-0005-0000-0000-00001AD70000}"/>
    <cellStyle name="Total 2 6 3 2 4 2 4" xfId="55070" xr:uid="{00000000-0005-0000-0000-00001BD70000}"/>
    <cellStyle name="Total 2 6 3 2 4 2 5" xfId="55071" xr:uid="{00000000-0005-0000-0000-00001CD70000}"/>
    <cellStyle name="Total 2 6 3 2 4 2 6" xfId="55072" xr:uid="{00000000-0005-0000-0000-00001DD70000}"/>
    <cellStyle name="Total 2 6 3 2 4 2 7" xfId="55073" xr:uid="{00000000-0005-0000-0000-00001ED70000}"/>
    <cellStyle name="Total 2 6 3 2 4 3" xfId="55074" xr:uid="{00000000-0005-0000-0000-00001FD70000}"/>
    <cellStyle name="Total 2 6 3 2 4 4" xfId="55075" xr:uid="{00000000-0005-0000-0000-000020D70000}"/>
    <cellStyle name="Total 2 6 3 2 4 5" xfId="55076" xr:uid="{00000000-0005-0000-0000-000021D70000}"/>
    <cellStyle name="Total 2 6 3 2 5" xfId="55077" xr:uid="{00000000-0005-0000-0000-000022D70000}"/>
    <cellStyle name="Total 2 6 3 2 5 2" xfId="55078" xr:uid="{00000000-0005-0000-0000-000023D70000}"/>
    <cellStyle name="Total 2 6 3 2 5 2 2" xfId="55079" xr:uid="{00000000-0005-0000-0000-000024D70000}"/>
    <cellStyle name="Total 2 6 3 2 5 2 3" xfId="55080" xr:uid="{00000000-0005-0000-0000-000025D70000}"/>
    <cellStyle name="Total 2 6 3 2 5 2 4" xfId="55081" xr:uid="{00000000-0005-0000-0000-000026D70000}"/>
    <cellStyle name="Total 2 6 3 2 5 2 5" xfId="55082" xr:uid="{00000000-0005-0000-0000-000027D70000}"/>
    <cellStyle name="Total 2 6 3 2 5 2 6" xfId="55083" xr:uid="{00000000-0005-0000-0000-000028D70000}"/>
    <cellStyle name="Total 2 6 3 2 5 2 7" xfId="55084" xr:uid="{00000000-0005-0000-0000-000029D70000}"/>
    <cellStyle name="Total 2 6 3 2 5 3" xfId="55085" xr:uid="{00000000-0005-0000-0000-00002AD70000}"/>
    <cellStyle name="Total 2 6 3 2 5 4" xfId="55086" xr:uid="{00000000-0005-0000-0000-00002BD70000}"/>
    <cellStyle name="Total 2 6 3 2 5 5" xfId="55087" xr:uid="{00000000-0005-0000-0000-00002CD70000}"/>
    <cellStyle name="Total 2 6 3 2 6" xfId="55088" xr:uid="{00000000-0005-0000-0000-00002DD70000}"/>
    <cellStyle name="Total 2 6 3 2 6 2" xfId="55089" xr:uid="{00000000-0005-0000-0000-00002ED70000}"/>
    <cellStyle name="Total 2 6 3 2 6 2 2" xfId="55090" xr:uid="{00000000-0005-0000-0000-00002FD70000}"/>
    <cellStyle name="Total 2 6 3 2 6 2 3" xfId="55091" xr:uid="{00000000-0005-0000-0000-000030D70000}"/>
    <cellStyle name="Total 2 6 3 2 6 2 4" xfId="55092" xr:uid="{00000000-0005-0000-0000-000031D70000}"/>
    <cellStyle name="Total 2 6 3 2 6 2 5" xfId="55093" xr:uid="{00000000-0005-0000-0000-000032D70000}"/>
    <cellStyle name="Total 2 6 3 2 6 2 6" xfId="55094" xr:uid="{00000000-0005-0000-0000-000033D70000}"/>
    <cellStyle name="Total 2 6 3 2 6 2 7" xfId="55095" xr:uid="{00000000-0005-0000-0000-000034D70000}"/>
    <cellStyle name="Total 2 6 3 2 6 3" xfId="55096" xr:uid="{00000000-0005-0000-0000-000035D70000}"/>
    <cellStyle name="Total 2 6 3 2 6 4" xfId="55097" xr:uid="{00000000-0005-0000-0000-000036D70000}"/>
    <cellStyle name="Total 2 6 3 2 6 5" xfId="55098" xr:uid="{00000000-0005-0000-0000-000037D70000}"/>
    <cellStyle name="Total 2 6 3 2 7" xfId="55099" xr:uid="{00000000-0005-0000-0000-000038D70000}"/>
    <cellStyle name="Total 2 6 3 2 7 2" xfId="55100" xr:uid="{00000000-0005-0000-0000-000039D70000}"/>
    <cellStyle name="Total 2 6 3 2 7 2 2" xfId="55101" xr:uid="{00000000-0005-0000-0000-00003AD70000}"/>
    <cellStyle name="Total 2 6 3 2 7 2 3" xfId="55102" xr:uid="{00000000-0005-0000-0000-00003BD70000}"/>
    <cellStyle name="Total 2 6 3 2 7 2 4" xfId="55103" xr:uid="{00000000-0005-0000-0000-00003CD70000}"/>
    <cellStyle name="Total 2 6 3 2 7 2 5" xfId="55104" xr:uid="{00000000-0005-0000-0000-00003DD70000}"/>
    <cellStyle name="Total 2 6 3 2 7 2 6" xfId="55105" xr:uid="{00000000-0005-0000-0000-00003ED70000}"/>
    <cellStyle name="Total 2 6 3 2 7 2 7" xfId="55106" xr:uid="{00000000-0005-0000-0000-00003FD70000}"/>
    <cellStyle name="Total 2 6 3 2 7 3" xfId="55107" xr:uid="{00000000-0005-0000-0000-000040D70000}"/>
    <cellStyle name="Total 2 6 3 2 7 4" xfId="55108" xr:uid="{00000000-0005-0000-0000-000041D70000}"/>
    <cellStyle name="Total 2 6 3 2 7 5" xfId="55109" xr:uid="{00000000-0005-0000-0000-000042D70000}"/>
    <cellStyle name="Total 2 6 3 2 8" xfId="55110" xr:uid="{00000000-0005-0000-0000-000043D70000}"/>
    <cellStyle name="Total 2 6 3 2 8 2" xfId="55111" xr:uid="{00000000-0005-0000-0000-000044D70000}"/>
    <cellStyle name="Total 2 6 3 2 8 3" xfId="55112" xr:uid="{00000000-0005-0000-0000-000045D70000}"/>
    <cellStyle name="Total 2 6 3 2 8 4" xfId="55113" xr:uid="{00000000-0005-0000-0000-000046D70000}"/>
    <cellStyle name="Total 2 6 3 2 8 5" xfId="55114" xr:uid="{00000000-0005-0000-0000-000047D70000}"/>
    <cellStyle name="Total 2 6 3 2 8 6" xfId="55115" xr:uid="{00000000-0005-0000-0000-000048D70000}"/>
    <cellStyle name="Total 2 6 3 2 8 7" xfId="55116" xr:uid="{00000000-0005-0000-0000-000049D70000}"/>
    <cellStyle name="Total 2 6 3 2 8 8" xfId="55117" xr:uid="{00000000-0005-0000-0000-00004AD70000}"/>
    <cellStyle name="Total 2 6 3 2 9" xfId="55118" xr:uid="{00000000-0005-0000-0000-00004BD70000}"/>
    <cellStyle name="Total 2 6 3 2 9 2" xfId="55119" xr:uid="{00000000-0005-0000-0000-00004CD70000}"/>
    <cellStyle name="Total 2 6 3 2 9 3" xfId="55120" xr:uid="{00000000-0005-0000-0000-00004DD70000}"/>
    <cellStyle name="Total 2 6 3 2 9 4" xfId="55121" xr:uid="{00000000-0005-0000-0000-00004ED70000}"/>
    <cellStyle name="Total 2 6 3 2 9 5" xfId="55122" xr:uid="{00000000-0005-0000-0000-00004FD70000}"/>
    <cellStyle name="Total 2 6 3 2 9 6" xfId="55123" xr:uid="{00000000-0005-0000-0000-000050D70000}"/>
    <cellStyle name="Total 2 6 3 2 9 7" xfId="55124" xr:uid="{00000000-0005-0000-0000-000051D70000}"/>
    <cellStyle name="Total 2 6 3 3" xfId="55125" xr:uid="{00000000-0005-0000-0000-000052D70000}"/>
    <cellStyle name="Total 2 6 3 3 10" xfId="55126" xr:uid="{00000000-0005-0000-0000-000053D70000}"/>
    <cellStyle name="Total 2 6 3 3 10 2" xfId="55127" xr:uid="{00000000-0005-0000-0000-000054D70000}"/>
    <cellStyle name="Total 2 6 3 3 10 3" xfId="55128" xr:uid="{00000000-0005-0000-0000-000055D70000}"/>
    <cellStyle name="Total 2 6 3 3 10 4" xfId="55129" xr:uid="{00000000-0005-0000-0000-000056D70000}"/>
    <cellStyle name="Total 2 6 3 3 10 5" xfId="55130" xr:uid="{00000000-0005-0000-0000-000057D70000}"/>
    <cellStyle name="Total 2 6 3 3 11" xfId="55131" xr:uid="{00000000-0005-0000-0000-000058D70000}"/>
    <cellStyle name="Total 2 6 3 3 11 2" xfId="55132" xr:uid="{00000000-0005-0000-0000-000059D70000}"/>
    <cellStyle name="Total 2 6 3 3 11 3" xfId="55133" xr:uid="{00000000-0005-0000-0000-00005AD70000}"/>
    <cellStyle name="Total 2 6 3 3 11 4" xfId="55134" xr:uid="{00000000-0005-0000-0000-00005BD70000}"/>
    <cellStyle name="Total 2 6 3 3 11 5" xfId="55135" xr:uid="{00000000-0005-0000-0000-00005CD70000}"/>
    <cellStyle name="Total 2 6 3 3 12" xfId="55136" xr:uid="{00000000-0005-0000-0000-00005DD70000}"/>
    <cellStyle name="Total 2 6 3 3 12 2" xfId="55137" xr:uid="{00000000-0005-0000-0000-00005ED70000}"/>
    <cellStyle name="Total 2 6 3 3 12 3" xfId="55138" xr:uid="{00000000-0005-0000-0000-00005FD70000}"/>
    <cellStyle name="Total 2 6 3 3 12 4" xfId="55139" xr:uid="{00000000-0005-0000-0000-000060D70000}"/>
    <cellStyle name="Total 2 6 3 3 12 5" xfId="55140" xr:uid="{00000000-0005-0000-0000-000061D70000}"/>
    <cellStyle name="Total 2 6 3 3 13" xfId="55141" xr:uid="{00000000-0005-0000-0000-000062D70000}"/>
    <cellStyle name="Total 2 6 3 3 13 2" xfId="55142" xr:uid="{00000000-0005-0000-0000-000063D70000}"/>
    <cellStyle name="Total 2 6 3 3 13 3" xfId="55143" xr:uid="{00000000-0005-0000-0000-000064D70000}"/>
    <cellStyle name="Total 2 6 3 3 13 4" xfId="55144" xr:uid="{00000000-0005-0000-0000-000065D70000}"/>
    <cellStyle name="Total 2 6 3 3 13 5" xfId="55145" xr:uid="{00000000-0005-0000-0000-000066D70000}"/>
    <cellStyle name="Total 2 6 3 3 14" xfId="55146" xr:uid="{00000000-0005-0000-0000-000067D70000}"/>
    <cellStyle name="Total 2 6 3 3 14 2" xfId="55147" xr:uid="{00000000-0005-0000-0000-000068D70000}"/>
    <cellStyle name="Total 2 6 3 3 14 3" xfId="55148" xr:uid="{00000000-0005-0000-0000-000069D70000}"/>
    <cellStyle name="Total 2 6 3 3 14 4" xfId="55149" xr:uid="{00000000-0005-0000-0000-00006AD70000}"/>
    <cellStyle name="Total 2 6 3 3 14 5" xfId="55150" xr:uid="{00000000-0005-0000-0000-00006BD70000}"/>
    <cellStyle name="Total 2 6 3 3 15" xfId="55151" xr:uid="{00000000-0005-0000-0000-00006CD70000}"/>
    <cellStyle name="Total 2 6 3 3 15 2" xfId="55152" xr:uid="{00000000-0005-0000-0000-00006DD70000}"/>
    <cellStyle name="Total 2 6 3 3 15 3" xfId="55153" xr:uid="{00000000-0005-0000-0000-00006ED70000}"/>
    <cellStyle name="Total 2 6 3 3 15 4" xfId="55154" xr:uid="{00000000-0005-0000-0000-00006FD70000}"/>
    <cellStyle name="Total 2 6 3 3 15 5" xfId="55155" xr:uid="{00000000-0005-0000-0000-000070D70000}"/>
    <cellStyle name="Total 2 6 3 3 16" xfId="55156" xr:uid="{00000000-0005-0000-0000-000071D70000}"/>
    <cellStyle name="Total 2 6 3 3 16 2" xfId="55157" xr:uid="{00000000-0005-0000-0000-000072D70000}"/>
    <cellStyle name="Total 2 6 3 3 16 3" xfId="55158" xr:uid="{00000000-0005-0000-0000-000073D70000}"/>
    <cellStyle name="Total 2 6 3 3 16 4" xfId="55159" xr:uid="{00000000-0005-0000-0000-000074D70000}"/>
    <cellStyle name="Total 2 6 3 3 16 5" xfId="55160" xr:uid="{00000000-0005-0000-0000-000075D70000}"/>
    <cellStyle name="Total 2 6 3 3 17" xfId="55161" xr:uid="{00000000-0005-0000-0000-000076D70000}"/>
    <cellStyle name="Total 2 6 3 3 17 2" xfId="55162" xr:uid="{00000000-0005-0000-0000-000077D70000}"/>
    <cellStyle name="Total 2 6 3 3 17 3" xfId="55163" xr:uid="{00000000-0005-0000-0000-000078D70000}"/>
    <cellStyle name="Total 2 6 3 3 17 4" xfId="55164" xr:uid="{00000000-0005-0000-0000-000079D70000}"/>
    <cellStyle name="Total 2 6 3 3 17 5" xfId="55165" xr:uid="{00000000-0005-0000-0000-00007AD70000}"/>
    <cellStyle name="Total 2 6 3 3 18" xfId="55166" xr:uid="{00000000-0005-0000-0000-00007BD70000}"/>
    <cellStyle name="Total 2 6 3 3 18 2" xfId="55167" xr:uid="{00000000-0005-0000-0000-00007CD70000}"/>
    <cellStyle name="Total 2 6 3 3 18 3" xfId="55168" xr:uid="{00000000-0005-0000-0000-00007DD70000}"/>
    <cellStyle name="Total 2 6 3 3 18 4" xfId="55169" xr:uid="{00000000-0005-0000-0000-00007ED70000}"/>
    <cellStyle name="Total 2 6 3 3 18 5" xfId="55170" xr:uid="{00000000-0005-0000-0000-00007FD70000}"/>
    <cellStyle name="Total 2 6 3 3 19" xfId="55171" xr:uid="{00000000-0005-0000-0000-000080D70000}"/>
    <cellStyle name="Total 2 6 3 3 2" xfId="55172" xr:uid="{00000000-0005-0000-0000-000081D70000}"/>
    <cellStyle name="Total 2 6 3 3 2 10" xfId="55173" xr:uid="{00000000-0005-0000-0000-000082D70000}"/>
    <cellStyle name="Total 2 6 3 3 2 10 2" xfId="55174" xr:uid="{00000000-0005-0000-0000-000083D70000}"/>
    <cellStyle name="Total 2 6 3 3 2 10 3" xfId="55175" xr:uid="{00000000-0005-0000-0000-000084D70000}"/>
    <cellStyle name="Total 2 6 3 3 2 10 4" xfId="55176" xr:uid="{00000000-0005-0000-0000-000085D70000}"/>
    <cellStyle name="Total 2 6 3 3 2 10 5" xfId="55177" xr:uid="{00000000-0005-0000-0000-000086D70000}"/>
    <cellStyle name="Total 2 6 3 3 2 11" xfId="55178" xr:uid="{00000000-0005-0000-0000-000087D70000}"/>
    <cellStyle name="Total 2 6 3 3 2 11 2" xfId="55179" xr:uid="{00000000-0005-0000-0000-000088D70000}"/>
    <cellStyle name="Total 2 6 3 3 2 11 3" xfId="55180" xr:uid="{00000000-0005-0000-0000-000089D70000}"/>
    <cellStyle name="Total 2 6 3 3 2 11 4" xfId="55181" xr:uid="{00000000-0005-0000-0000-00008AD70000}"/>
    <cellStyle name="Total 2 6 3 3 2 11 5" xfId="55182" xr:uid="{00000000-0005-0000-0000-00008BD70000}"/>
    <cellStyle name="Total 2 6 3 3 2 12" xfId="55183" xr:uid="{00000000-0005-0000-0000-00008CD70000}"/>
    <cellStyle name="Total 2 6 3 3 2 12 2" xfId="55184" xr:uid="{00000000-0005-0000-0000-00008DD70000}"/>
    <cellStyle name="Total 2 6 3 3 2 12 3" xfId="55185" xr:uid="{00000000-0005-0000-0000-00008ED70000}"/>
    <cellStyle name="Total 2 6 3 3 2 12 4" xfId="55186" xr:uid="{00000000-0005-0000-0000-00008FD70000}"/>
    <cellStyle name="Total 2 6 3 3 2 12 5" xfId="55187" xr:uid="{00000000-0005-0000-0000-000090D70000}"/>
    <cellStyle name="Total 2 6 3 3 2 13" xfId="55188" xr:uid="{00000000-0005-0000-0000-000091D70000}"/>
    <cellStyle name="Total 2 6 3 3 2 13 2" xfId="55189" xr:uid="{00000000-0005-0000-0000-000092D70000}"/>
    <cellStyle name="Total 2 6 3 3 2 13 3" xfId="55190" xr:uid="{00000000-0005-0000-0000-000093D70000}"/>
    <cellStyle name="Total 2 6 3 3 2 13 4" xfId="55191" xr:uid="{00000000-0005-0000-0000-000094D70000}"/>
    <cellStyle name="Total 2 6 3 3 2 13 5" xfId="55192" xr:uid="{00000000-0005-0000-0000-000095D70000}"/>
    <cellStyle name="Total 2 6 3 3 2 14" xfId="55193" xr:uid="{00000000-0005-0000-0000-000096D70000}"/>
    <cellStyle name="Total 2 6 3 3 2 14 2" xfId="55194" xr:uid="{00000000-0005-0000-0000-000097D70000}"/>
    <cellStyle name="Total 2 6 3 3 2 14 3" xfId="55195" xr:uid="{00000000-0005-0000-0000-000098D70000}"/>
    <cellStyle name="Total 2 6 3 3 2 14 4" xfId="55196" xr:uid="{00000000-0005-0000-0000-000099D70000}"/>
    <cellStyle name="Total 2 6 3 3 2 14 5" xfId="55197" xr:uid="{00000000-0005-0000-0000-00009AD70000}"/>
    <cellStyle name="Total 2 6 3 3 2 15" xfId="55198" xr:uid="{00000000-0005-0000-0000-00009BD70000}"/>
    <cellStyle name="Total 2 6 3 3 2 15 2" xfId="55199" xr:uid="{00000000-0005-0000-0000-00009CD70000}"/>
    <cellStyle name="Total 2 6 3 3 2 15 3" xfId="55200" xr:uid="{00000000-0005-0000-0000-00009DD70000}"/>
    <cellStyle name="Total 2 6 3 3 2 15 4" xfId="55201" xr:uid="{00000000-0005-0000-0000-00009ED70000}"/>
    <cellStyle name="Total 2 6 3 3 2 15 5" xfId="55202" xr:uid="{00000000-0005-0000-0000-00009FD70000}"/>
    <cellStyle name="Total 2 6 3 3 2 16" xfId="55203" xr:uid="{00000000-0005-0000-0000-0000A0D70000}"/>
    <cellStyle name="Total 2 6 3 3 2 16 2" xfId="55204" xr:uid="{00000000-0005-0000-0000-0000A1D70000}"/>
    <cellStyle name="Total 2 6 3 3 2 16 3" xfId="55205" xr:uid="{00000000-0005-0000-0000-0000A2D70000}"/>
    <cellStyle name="Total 2 6 3 3 2 16 4" xfId="55206" xr:uid="{00000000-0005-0000-0000-0000A3D70000}"/>
    <cellStyle name="Total 2 6 3 3 2 16 5" xfId="55207" xr:uid="{00000000-0005-0000-0000-0000A4D70000}"/>
    <cellStyle name="Total 2 6 3 3 2 17" xfId="55208" xr:uid="{00000000-0005-0000-0000-0000A5D70000}"/>
    <cellStyle name="Total 2 6 3 3 2 17 2" xfId="55209" xr:uid="{00000000-0005-0000-0000-0000A6D70000}"/>
    <cellStyle name="Total 2 6 3 3 2 17 3" xfId="55210" xr:uid="{00000000-0005-0000-0000-0000A7D70000}"/>
    <cellStyle name="Total 2 6 3 3 2 17 4" xfId="55211" xr:uid="{00000000-0005-0000-0000-0000A8D70000}"/>
    <cellStyle name="Total 2 6 3 3 2 17 5" xfId="55212" xr:uid="{00000000-0005-0000-0000-0000A9D70000}"/>
    <cellStyle name="Total 2 6 3 3 2 18" xfId="55213" xr:uid="{00000000-0005-0000-0000-0000AAD70000}"/>
    <cellStyle name="Total 2 6 3 3 2 18 2" xfId="55214" xr:uid="{00000000-0005-0000-0000-0000ABD70000}"/>
    <cellStyle name="Total 2 6 3 3 2 18 3" xfId="55215" xr:uid="{00000000-0005-0000-0000-0000ACD70000}"/>
    <cellStyle name="Total 2 6 3 3 2 18 4" xfId="55216" xr:uid="{00000000-0005-0000-0000-0000ADD70000}"/>
    <cellStyle name="Total 2 6 3 3 2 18 5" xfId="55217" xr:uid="{00000000-0005-0000-0000-0000AED70000}"/>
    <cellStyle name="Total 2 6 3 3 2 19" xfId="55218" xr:uid="{00000000-0005-0000-0000-0000AFD70000}"/>
    <cellStyle name="Total 2 6 3 3 2 2" xfId="55219" xr:uid="{00000000-0005-0000-0000-0000B0D70000}"/>
    <cellStyle name="Total 2 6 3 3 2 2 2" xfId="55220" xr:uid="{00000000-0005-0000-0000-0000B1D70000}"/>
    <cellStyle name="Total 2 6 3 3 2 2 2 2" xfId="55221" xr:uid="{00000000-0005-0000-0000-0000B2D70000}"/>
    <cellStyle name="Total 2 6 3 3 2 2 2 3" xfId="55222" xr:uid="{00000000-0005-0000-0000-0000B3D70000}"/>
    <cellStyle name="Total 2 6 3 3 2 2 2 4" xfId="55223" xr:uid="{00000000-0005-0000-0000-0000B4D70000}"/>
    <cellStyle name="Total 2 6 3 3 2 2 2 5" xfId="55224" xr:uid="{00000000-0005-0000-0000-0000B5D70000}"/>
    <cellStyle name="Total 2 6 3 3 2 2 2 6" xfId="55225" xr:uid="{00000000-0005-0000-0000-0000B6D70000}"/>
    <cellStyle name="Total 2 6 3 3 2 2 2 7" xfId="55226" xr:uid="{00000000-0005-0000-0000-0000B7D70000}"/>
    <cellStyle name="Total 2 6 3 3 2 2 3" xfId="55227" xr:uid="{00000000-0005-0000-0000-0000B8D70000}"/>
    <cellStyle name="Total 2 6 3 3 2 2 4" xfId="55228" xr:uid="{00000000-0005-0000-0000-0000B9D70000}"/>
    <cellStyle name="Total 2 6 3 3 2 2 5" xfId="55229" xr:uid="{00000000-0005-0000-0000-0000BAD70000}"/>
    <cellStyle name="Total 2 6 3 3 2 3" xfId="55230" xr:uid="{00000000-0005-0000-0000-0000BBD70000}"/>
    <cellStyle name="Total 2 6 3 3 2 3 2" xfId="55231" xr:uid="{00000000-0005-0000-0000-0000BCD70000}"/>
    <cellStyle name="Total 2 6 3 3 2 3 2 2" xfId="55232" xr:uid="{00000000-0005-0000-0000-0000BDD70000}"/>
    <cellStyle name="Total 2 6 3 3 2 3 2 3" xfId="55233" xr:uid="{00000000-0005-0000-0000-0000BED70000}"/>
    <cellStyle name="Total 2 6 3 3 2 3 2 4" xfId="55234" xr:uid="{00000000-0005-0000-0000-0000BFD70000}"/>
    <cellStyle name="Total 2 6 3 3 2 3 2 5" xfId="55235" xr:uid="{00000000-0005-0000-0000-0000C0D70000}"/>
    <cellStyle name="Total 2 6 3 3 2 3 2 6" xfId="55236" xr:uid="{00000000-0005-0000-0000-0000C1D70000}"/>
    <cellStyle name="Total 2 6 3 3 2 3 2 7" xfId="55237" xr:uid="{00000000-0005-0000-0000-0000C2D70000}"/>
    <cellStyle name="Total 2 6 3 3 2 3 3" xfId="55238" xr:uid="{00000000-0005-0000-0000-0000C3D70000}"/>
    <cellStyle name="Total 2 6 3 3 2 3 4" xfId="55239" xr:uid="{00000000-0005-0000-0000-0000C4D70000}"/>
    <cellStyle name="Total 2 6 3 3 2 3 5" xfId="55240" xr:uid="{00000000-0005-0000-0000-0000C5D70000}"/>
    <cellStyle name="Total 2 6 3 3 2 4" xfId="55241" xr:uid="{00000000-0005-0000-0000-0000C6D70000}"/>
    <cellStyle name="Total 2 6 3 3 2 4 2" xfId="55242" xr:uid="{00000000-0005-0000-0000-0000C7D70000}"/>
    <cellStyle name="Total 2 6 3 3 2 4 2 2" xfId="55243" xr:uid="{00000000-0005-0000-0000-0000C8D70000}"/>
    <cellStyle name="Total 2 6 3 3 2 4 2 3" xfId="55244" xr:uid="{00000000-0005-0000-0000-0000C9D70000}"/>
    <cellStyle name="Total 2 6 3 3 2 4 2 4" xfId="55245" xr:uid="{00000000-0005-0000-0000-0000CAD70000}"/>
    <cellStyle name="Total 2 6 3 3 2 4 2 5" xfId="55246" xr:uid="{00000000-0005-0000-0000-0000CBD70000}"/>
    <cellStyle name="Total 2 6 3 3 2 4 2 6" xfId="55247" xr:uid="{00000000-0005-0000-0000-0000CCD70000}"/>
    <cellStyle name="Total 2 6 3 3 2 4 2 7" xfId="55248" xr:uid="{00000000-0005-0000-0000-0000CDD70000}"/>
    <cellStyle name="Total 2 6 3 3 2 4 3" xfId="55249" xr:uid="{00000000-0005-0000-0000-0000CED70000}"/>
    <cellStyle name="Total 2 6 3 3 2 4 4" xfId="55250" xr:uid="{00000000-0005-0000-0000-0000CFD70000}"/>
    <cellStyle name="Total 2 6 3 3 2 4 5" xfId="55251" xr:uid="{00000000-0005-0000-0000-0000D0D70000}"/>
    <cellStyle name="Total 2 6 3 3 2 5" xfId="55252" xr:uid="{00000000-0005-0000-0000-0000D1D70000}"/>
    <cellStyle name="Total 2 6 3 3 2 5 2" xfId="55253" xr:uid="{00000000-0005-0000-0000-0000D2D70000}"/>
    <cellStyle name="Total 2 6 3 3 2 5 3" xfId="55254" xr:uid="{00000000-0005-0000-0000-0000D3D70000}"/>
    <cellStyle name="Total 2 6 3 3 2 5 4" xfId="55255" xr:uid="{00000000-0005-0000-0000-0000D4D70000}"/>
    <cellStyle name="Total 2 6 3 3 2 5 5" xfId="55256" xr:uid="{00000000-0005-0000-0000-0000D5D70000}"/>
    <cellStyle name="Total 2 6 3 3 2 5 6" xfId="55257" xr:uid="{00000000-0005-0000-0000-0000D6D70000}"/>
    <cellStyle name="Total 2 6 3 3 2 5 7" xfId="55258" xr:uid="{00000000-0005-0000-0000-0000D7D70000}"/>
    <cellStyle name="Total 2 6 3 3 2 5 8" xfId="55259" xr:uid="{00000000-0005-0000-0000-0000D8D70000}"/>
    <cellStyle name="Total 2 6 3 3 2 6" xfId="55260" xr:uid="{00000000-0005-0000-0000-0000D9D70000}"/>
    <cellStyle name="Total 2 6 3 3 2 6 2" xfId="55261" xr:uid="{00000000-0005-0000-0000-0000DAD70000}"/>
    <cellStyle name="Total 2 6 3 3 2 6 3" xfId="55262" xr:uid="{00000000-0005-0000-0000-0000DBD70000}"/>
    <cellStyle name="Total 2 6 3 3 2 6 4" xfId="55263" xr:uid="{00000000-0005-0000-0000-0000DCD70000}"/>
    <cellStyle name="Total 2 6 3 3 2 6 5" xfId="55264" xr:uid="{00000000-0005-0000-0000-0000DDD70000}"/>
    <cellStyle name="Total 2 6 3 3 2 6 6" xfId="55265" xr:uid="{00000000-0005-0000-0000-0000DED70000}"/>
    <cellStyle name="Total 2 6 3 3 2 6 7" xfId="55266" xr:uid="{00000000-0005-0000-0000-0000DFD70000}"/>
    <cellStyle name="Total 2 6 3 3 2 7" xfId="55267" xr:uid="{00000000-0005-0000-0000-0000E0D70000}"/>
    <cellStyle name="Total 2 6 3 3 2 7 2" xfId="55268" xr:uid="{00000000-0005-0000-0000-0000E1D70000}"/>
    <cellStyle name="Total 2 6 3 3 2 7 3" xfId="55269" xr:uid="{00000000-0005-0000-0000-0000E2D70000}"/>
    <cellStyle name="Total 2 6 3 3 2 7 4" xfId="55270" xr:uid="{00000000-0005-0000-0000-0000E3D70000}"/>
    <cellStyle name="Total 2 6 3 3 2 7 5" xfId="55271" xr:uid="{00000000-0005-0000-0000-0000E4D70000}"/>
    <cellStyle name="Total 2 6 3 3 2 8" xfId="55272" xr:uid="{00000000-0005-0000-0000-0000E5D70000}"/>
    <cellStyle name="Total 2 6 3 3 2 8 2" xfId="55273" xr:uid="{00000000-0005-0000-0000-0000E6D70000}"/>
    <cellStyle name="Total 2 6 3 3 2 8 3" xfId="55274" xr:uid="{00000000-0005-0000-0000-0000E7D70000}"/>
    <cellStyle name="Total 2 6 3 3 2 8 4" xfId="55275" xr:uid="{00000000-0005-0000-0000-0000E8D70000}"/>
    <cellStyle name="Total 2 6 3 3 2 8 5" xfId="55276" xr:uid="{00000000-0005-0000-0000-0000E9D70000}"/>
    <cellStyle name="Total 2 6 3 3 2 9" xfId="55277" xr:uid="{00000000-0005-0000-0000-0000EAD70000}"/>
    <cellStyle name="Total 2 6 3 3 2 9 2" xfId="55278" xr:uid="{00000000-0005-0000-0000-0000EBD70000}"/>
    <cellStyle name="Total 2 6 3 3 2 9 3" xfId="55279" xr:uid="{00000000-0005-0000-0000-0000ECD70000}"/>
    <cellStyle name="Total 2 6 3 3 2 9 4" xfId="55280" xr:uid="{00000000-0005-0000-0000-0000EDD70000}"/>
    <cellStyle name="Total 2 6 3 3 2 9 5" xfId="55281" xr:uid="{00000000-0005-0000-0000-0000EED70000}"/>
    <cellStyle name="Total 2 6 3 3 3" xfId="55282" xr:uid="{00000000-0005-0000-0000-0000EFD70000}"/>
    <cellStyle name="Total 2 6 3 3 3 10" xfId="55283" xr:uid="{00000000-0005-0000-0000-0000F0D70000}"/>
    <cellStyle name="Total 2 6 3 3 3 2" xfId="55284" xr:uid="{00000000-0005-0000-0000-0000F1D70000}"/>
    <cellStyle name="Total 2 6 3 3 3 2 2" xfId="55285" xr:uid="{00000000-0005-0000-0000-0000F2D70000}"/>
    <cellStyle name="Total 2 6 3 3 3 2 2 2" xfId="55286" xr:uid="{00000000-0005-0000-0000-0000F3D70000}"/>
    <cellStyle name="Total 2 6 3 3 3 2 2 3" xfId="55287" xr:uid="{00000000-0005-0000-0000-0000F4D70000}"/>
    <cellStyle name="Total 2 6 3 3 3 2 2 4" xfId="55288" xr:uid="{00000000-0005-0000-0000-0000F5D70000}"/>
    <cellStyle name="Total 2 6 3 3 3 2 2 5" xfId="55289" xr:uid="{00000000-0005-0000-0000-0000F6D70000}"/>
    <cellStyle name="Total 2 6 3 3 3 2 2 6" xfId="55290" xr:uid="{00000000-0005-0000-0000-0000F7D70000}"/>
    <cellStyle name="Total 2 6 3 3 3 2 2 7" xfId="55291" xr:uid="{00000000-0005-0000-0000-0000F8D70000}"/>
    <cellStyle name="Total 2 6 3 3 3 2 3" xfId="55292" xr:uid="{00000000-0005-0000-0000-0000F9D70000}"/>
    <cellStyle name="Total 2 6 3 3 3 2 4" xfId="55293" xr:uid="{00000000-0005-0000-0000-0000FAD70000}"/>
    <cellStyle name="Total 2 6 3 3 3 3" xfId="55294" xr:uid="{00000000-0005-0000-0000-0000FBD70000}"/>
    <cellStyle name="Total 2 6 3 3 3 3 2" xfId="55295" xr:uid="{00000000-0005-0000-0000-0000FCD70000}"/>
    <cellStyle name="Total 2 6 3 3 3 3 2 2" xfId="55296" xr:uid="{00000000-0005-0000-0000-0000FDD70000}"/>
    <cellStyle name="Total 2 6 3 3 3 3 2 3" xfId="55297" xr:uid="{00000000-0005-0000-0000-0000FED70000}"/>
    <cellStyle name="Total 2 6 3 3 3 3 2 4" xfId="55298" xr:uid="{00000000-0005-0000-0000-0000FFD70000}"/>
    <cellStyle name="Total 2 6 3 3 3 3 2 5" xfId="55299" xr:uid="{00000000-0005-0000-0000-000000D80000}"/>
    <cellStyle name="Total 2 6 3 3 3 3 2 6" xfId="55300" xr:uid="{00000000-0005-0000-0000-000001D80000}"/>
    <cellStyle name="Total 2 6 3 3 3 3 2 7" xfId="55301" xr:uid="{00000000-0005-0000-0000-000002D80000}"/>
    <cellStyle name="Total 2 6 3 3 3 3 3" xfId="55302" xr:uid="{00000000-0005-0000-0000-000003D80000}"/>
    <cellStyle name="Total 2 6 3 3 3 3 4" xfId="55303" xr:uid="{00000000-0005-0000-0000-000004D80000}"/>
    <cellStyle name="Total 2 6 3 3 3 4" xfId="55304" xr:uid="{00000000-0005-0000-0000-000005D80000}"/>
    <cellStyle name="Total 2 6 3 3 3 4 2" xfId="55305" xr:uid="{00000000-0005-0000-0000-000006D80000}"/>
    <cellStyle name="Total 2 6 3 3 3 4 2 2" xfId="55306" xr:uid="{00000000-0005-0000-0000-000007D80000}"/>
    <cellStyle name="Total 2 6 3 3 3 4 2 3" xfId="55307" xr:uid="{00000000-0005-0000-0000-000008D80000}"/>
    <cellStyle name="Total 2 6 3 3 3 4 2 4" xfId="55308" xr:uid="{00000000-0005-0000-0000-000009D80000}"/>
    <cellStyle name="Total 2 6 3 3 3 4 2 5" xfId="55309" xr:uid="{00000000-0005-0000-0000-00000AD80000}"/>
    <cellStyle name="Total 2 6 3 3 3 4 2 6" xfId="55310" xr:uid="{00000000-0005-0000-0000-00000BD80000}"/>
    <cellStyle name="Total 2 6 3 3 3 4 2 7" xfId="55311" xr:uid="{00000000-0005-0000-0000-00000CD80000}"/>
    <cellStyle name="Total 2 6 3 3 3 4 3" xfId="55312" xr:uid="{00000000-0005-0000-0000-00000DD80000}"/>
    <cellStyle name="Total 2 6 3 3 3 4 4" xfId="55313" xr:uid="{00000000-0005-0000-0000-00000ED80000}"/>
    <cellStyle name="Total 2 6 3 3 3 5" xfId="55314" xr:uid="{00000000-0005-0000-0000-00000FD80000}"/>
    <cellStyle name="Total 2 6 3 3 3 5 2" xfId="55315" xr:uid="{00000000-0005-0000-0000-000010D80000}"/>
    <cellStyle name="Total 2 6 3 3 3 5 3" xfId="55316" xr:uid="{00000000-0005-0000-0000-000011D80000}"/>
    <cellStyle name="Total 2 6 3 3 3 5 4" xfId="55317" xr:uid="{00000000-0005-0000-0000-000012D80000}"/>
    <cellStyle name="Total 2 6 3 3 3 5 5" xfId="55318" xr:uid="{00000000-0005-0000-0000-000013D80000}"/>
    <cellStyle name="Total 2 6 3 3 3 5 6" xfId="55319" xr:uid="{00000000-0005-0000-0000-000014D80000}"/>
    <cellStyle name="Total 2 6 3 3 3 5 7" xfId="55320" xr:uid="{00000000-0005-0000-0000-000015D80000}"/>
    <cellStyle name="Total 2 6 3 3 3 5 8" xfId="55321" xr:uid="{00000000-0005-0000-0000-000016D80000}"/>
    <cellStyle name="Total 2 6 3 3 3 6" xfId="55322" xr:uid="{00000000-0005-0000-0000-000017D80000}"/>
    <cellStyle name="Total 2 6 3 3 3 6 2" xfId="55323" xr:uid="{00000000-0005-0000-0000-000018D80000}"/>
    <cellStyle name="Total 2 6 3 3 3 6 3" xfId="55324" xr:uid="{00000000-0005-0000-0000-000019D80000}"/>
    <cellStyle name="Total 2 6 3 3 3 6 4" xfId="55325" xr:uid="{00000000-0005-0000-0000-00001AD80000}"/>
    <cellStyle name="Total 2 6 3 3 3 6 5" xfId="55326" xr:uid="{00000000-0005-0000-0000-00001BD80000}"/>
    <cellStyle name="Total 2 6 3 3 3 6 6" xfId="55327" xr:uid="{00000000-0005-0000-0000-00001CD80000}"/>
    <cellStyle name="Total 2 6 3 3 3 6 7" xfId="55328" xr:uid="{00000000-0005-0000-0000-00001DD80000}"/>
    <cellStyle name="Total 2 6 3 3 3 7" xfId="55329" xr:uid="{00000000-0005-0000-0000-00001ED80000}"/>
    <cellStyle name="Total 2 6 3 3 3 8" xfId="55330" xr:uid="{00000000-0005-0000-0000-00001FD80000}"/>
    <cellStyle name="Total 2 6 3 3 3 9" xfId="55331" xr:uid="{00000000-0005-0000-0000-000020D80000}"/>
    <cellStyle name="Total 2 6 3 3 4" xfId="55332" xr:uid="{00000000-0005-0000-0000-000021D80000}"/>
    <cellStyle name="Total 2 6 3 3 4 2" xfId="55333" xr:uid="{00000000-0005-0000-0000-000022D80000}"/>
    <cellStyle name="Total 2 6 3 3 4 2 2" xfId="55334" xr:uid="{00000000-0005-0000-0000-000023D80000}"/>
    <cellStyle name="Total 2 6 3 3 4 2 3" xfId="55335" xr:uid="{00000000-0005-0000-0000-000024D80000}"/>
    <cellStyle name="Total 2 6 3 3 4 2 4" xfId="55336" xr:uid="{00000000-0005-0000-0000-000025D80000}"/>
    <cellStyle name="Total 2 6 3 3 4 2 5" xfId="55337" xr:uid="{00000000-0005-0000-0000-000026D80000}"/>
    <cellStyle name="Total 2 6 3 3 4 2 6" xfId="55338" xr:uid="{00000000-0005-0000-0000-000027D80000}"/>
    <cellStyle name="Total 2 6 3 3 4 2 7" xfId="55339" xr:uid="{00000000-0005-0000-0000-000028D80000}"/>
    <cellStyle name="Total 2 6 3 3 4 3" xfId="55340" xr:uid="{00000000-0005-0000-0000-000029D80000}"/>
    <cellStyle name="Total 2 6 3 3 4 4" xfId="55341" xr:uid="{00000000-0005-0000-0000-00002AD80000}"/>
    <cellStyle name="Total 2 6 3 3 4 5" xfId="55342" xr:uid="{00000000-0005-0000-0000-00002BD80000}"/>
    <cellStyle name="Total 2 6 3 3 5" xfId="55343" xr:uid="{00000000-0005-0000-0000-00002CD80000}"/>
    <cellStyle name="Total 2 6 3 3 5 2" xfId="55344" xr:uid="{00000000-0005-0000-0000-00002DD80000}"/>
    <cellStyle name="Total 2 6 3 3 5 2 2" xfId="55345" xr:uid="{00000000-0005-0000-0000-00002ED80000}"/>
    <cellStyle name="Total 2 6 3 3 5 2 3" xfId="55346" xr:uid="{00000000-0005-0000-0000-00002FD80000}"/>
    <cellStyle name="Total 2 6 3 3 5 2 4" xfId="55347" xr:uid="{00000000-0005-0000-0000-000030D80000}"/>
    <cellStyle name="Total 2 6 3 3 5 2 5" xfId="55348" xr:uid="{00000000-0005-0000-0000-000031D80000}"/>
    <cellStyle name="Total 2 6 3 3 5 2 6" xfId="55349" xr:uid="{00000000-0005-0000-0000-000032D80000}"/>
    <cellStyle name="Total 2 6 3 3 5 2 7" xfId="55350" xr:uid="{00000000-0005-0000-0000-000033D80000}"/>
    <cellStyle name="Total 2 6 3 3 5 3" xfId="55351" xr:uid="{00000000-0005-0000-0000-000034D80000}"/>
    <cellStyle name="Total 2 6 3 3 5 4" xfId="55352" xr:uid="{00000000-0005-0000-0000-000035D80000}"/>
    <cellStyle name="Total 2 6 3 3 5 5" xfId="55353" xr:uid="{00000000-0005-0000-0000-000036D80000}"/>
    <cellStyle name="Total 2 6 3 3 6" xfId="55354" xr:uid="{00000000-0005-0000-0000-000037D80000}"/>
    <cellStyle name="Total 2 6 3 3 6 2" xfId="55355" xr:uid="{00000000-0005-0000-0000-000038D80000}"/>
    <cellStyle name="Total 2 6 3 3 6 2 2" xfId="55356" xr:uid="{00000000-0005-0000-0000-000039D80000}"/>
    <cellStyle name="Total 2 6 3 3 6 2 3" xfId="55357" xr:uid="{00000000-0005-0000-0000-00003AD80000}"/>
    <cellStyle name="Total 2 6 3 3 6 2 4" xfId="55358" xr:uid="{00000000-0005-0000-0000-00003BD80000}"/>
    <cellStyle name="Total 2 6 3 3 6 2 5" xfId="55359" xr:uid="{00000000-0005-0000-0000-00003CD80000}"/>
    <cellStyle name="Total 2 6 3 3 6 2 6" xfId="55360" xr:uid="{00000000-0005-0000-0000-00003DD80000}"/>
    <cellStyle name="Total 2 6 3 3 6 2 7" xfId="55361" xr:uid="{00000000-0005-0000-0000-00003ED80000}"/>
    <cellStyle name="Total 2 6 3 3 6 3" xfId="55362" xr:uid="{00000000-0005-0000-0000-00003FD80000}"/>
    <cellStyle name="Total 2 6 3 3 6 4" xfId="55363" xr:uid="{00000000-0005-0000-0000-000040D80000}"/>
    <cellStyle name="Total 2 6 3 3 6 5" xfId="55364" xr:uid="{00000000-0005-0000-0000-000041D80000}"/>
    <cellStyle name="Total 2 6 3 3 7" xfId="55365" xr:uid="{00000000-0005-0000-0000-000042D80000}"/>
    <cellStyle name="Total 2 6 3 3 7 2" xfId="55366" xr:uid="{00000000-0005-0000-0000-000043D80000}"/>
    <cellStyle name="Total 2 6 3 3 7 2 2" xfId="55367" xr:uid="{00000000-0005-0000-0000-000044D80000}"/>
    <cellStyle name="Total 2 6 3 3 7 2 3" xfId="55368" xr:uid="{00000000-0005-0000-0000-000045D80000}"/>
    <cellStyle name="Total 2 6 3 3 7 2 4" xfId="55369" xr:uid="{00000000-0005-0000-0000-000046D80000}"/>
    <cellStyle name="Total 2 6 3 3 7 2 5" xfId="55370" xr:uid="{00000000-0005-0000-0000-000047D80000}"/>
    <cellStyle name="Total 2 6 3 3 7 2 6" xfId="55371" xr:uid="{00000000-0005-0000-0000-000048D80000}"/>
    <cellStyle name="Total 2 6 3 3 7 2 7" xfId="55372" xr:uid="{00000000-0005-0000-0000-000049D80000}"/>
    <cellStyle name="Total 2 6 3 3 7 3" xfId="55373" xr:uid="{00000000-0005-0000-0000-00004AD80000}"/>
    <cellStyle name="Total 2 6 3 3 7 4" xfId="55374" xr:uid="{00000000-0005-0000-0000-00004BD80000}"/>
    <cellStyle name="Total 2 6 3 3 7 5" xfId="55375" xr:uid="{00000000-0005-0000-0000-00004CD80000}"/>
    <cellStyle name="Total 2 6 3 3 8" xfId="55376" xr:uid="{00000000-0005-0000-0000-00004DD80000}"/>
    <cellStyle name="Total 2 6 3 3 8 2" xfId="55377" xr:uid="{00000000-0005-0000-0000-00004ED80000}"/>
    <cellStyle name="Total 2 6 3 3 8 3" xfId="55378" xr:uid="{00000000-0005-0000-0000-00004FD80000}"/>
    <cellStyle name="Total 2 6 3 3 8 4" xfId="55379" xr:uid="{00000000-0005-0000-0000-000050D80000}"/>
    <cellStyle name="Total 2 6 3 3 8 5" xfId="55380" xr:uid="{00000000-0005-0000-0000-000051D80000}"/>
    <cellStyle name="Total 2 6 3 3 8 6" xfId="55381" xr:uid="{00000000-0005-0000-0000-000052D80000}"/>
    <cellStyle name="Total 2 6 3 3 8 7" xfId="55382" xr:uid="{00000000-0005-0000-0000-000053D80000}"/>
    <cellStyle name="Total 2 6 3 3 8 8" xfId="55383" xr:uid="{00000000-0005-0000-0000-000054D80000}"/>
    <cellStyle name="Total 2 6 3 3 9" xfId="55384" xr:uid="{00000000-0005-0000-0000-000055D80000}"/>
    <cellStyle name="Total 2 6 3 3 9 2" xfId="55385" xr:uid="{00000000-0005-0000-0000-000056D80000}"/>
    <cellStyle name="Total 2 6 3 3 9 3" xfId="55386" xr:uid="{00000000-0005-0000-0000-000057D80000}"/>
    <cellStyle name="Total 2 6 3 3 9 4" xfId="55387" xr:uid="{00000000-0005-0000-0000-000058D80000}"/>
    <cellStyle name="Total 2 6 3 3 9 5" xfId="55388" xr:uid="{00000000-0005-0000-0000-000059D80000}"/>
    <cellStyle name="Total 2 6 3 3 9 6" xfId="55389" xr:uid="{00000000-0005-0000-0000-00005AD80000}"/>
    <cellStyle name="Total 2 6 3 3 9 7" xfId="55390" xr:uid="{00000000-0005-0000-0000-00005BD80000}"/>
    <cellStyle name="Total 2 6 3 4" xfId="55391" xr:uid="{00000000-0005-0000-0000-00005CD80000}"/>
    <cellStyle name="Total 2 6 3 4 10" xfId="55392" xr:uid="{00000000-0005-0000-0000-00005DD80000}"/>
    <cellStyle name="Total 2 6 3 4 10 2" xfId="55393" xr:uid="{00000000-0005-0000-0000-00005ED80000}"/>
    <cellStyle name="Total 2 6 3 4 10 3" xfId="55394" xr:uid="{00000000-0005-0000-0000-00005FD80000}"/>
    <cellStyle name="Total 2 6 3 4 10 4" xfId="55395" xr:uid="{00000000-0005-0000-0000-000060D80000}"/>
    <cellStyle name="Total 2 6 3 4 10 5" xfId="55396" xr:uid="{00000000-0005-0000-0000-000061D80000}"/>
    <cellStyle name="Total 2 6 3 4 11" xfId="55397" xr:uid="{00000000-0005-0000-0000-000062D80000}"/>
    <cellStyle name="Total 2 6 3 4 11 2" xfId="55398" xr:uid="{00000000-0005-0000-0000-000063D80000}"/>
    <cellStyle name="Total 2 6 3 4 11 3" xfId="55399" xr:uid="{00000000-0005-0000-0000-000064D80000}"/>
    <cellStyle name="Total 2 6 3 4 11 4" xfId="55400" xr:uid="{00000000-0005-0000-0000-000065D80000}"/>
    <cellStyle name="Total 2 6 3 4 11 5" xfId="55401" xr:uid="{00000000-0005-0000-0000-000066D80000}"/>
    <cellStyle name="Total 2 6 3 4 12" xfId="55402" xr:uid="{00000000-0005-0000-0000-000067D80000}"/>
    <cellStyle name="Total 2 6 3 4 12 2" xfId="55403" xr:uid="{00000000-0005-0000-0000-000068D80000}"/>
    <cellStyle name="Total 2 6 3 4 12 3" xfId="55404" xr:uid="{00000000-0005-0000-0000-000069D80000}"/>
    <cellStyle name="Total 2 6 3 4 12 4" xfId="55405" xr:uid="{00000000-0005-0000-0000-00006AD80000}"/>
    <cellStyle name="Total 2 6 3 4 12 5" xfId="55406" xr:uid="{00000000-0005-0000-0000-00006BD80000}"/>
    <cellStyle name="Total 2 6 3 4 13" xfId="55407" xr:uid="{00000000-0005-0000-0000-00006CD80000}"/>
    <cellStyle name="Total 2 6 3 4 13 2" xfId="55408" xr:uid="{00000000-0005-0000-0000-00006DD80000}"/>
    <cellStyle name="Total 2 6 3 4 13 3" xfId="55409" xr:uid="{00000000-0005-0000-0000-00006ED80000}"/>
    <cellStyle name="Total 2 6 3 4 13 4" xfId="55410" xr:uid="{00000000-0005-0000-0000-00006FD80000}"/>
    <cellStyle name="Total 2 6 3 4 13 5" xfId="55411" xr:uid="{00000000-0005-0000-0000-000070D80000}"/>
    <cellStyle name="Total 2 6 3 4 14" xfId="55412" xr:uid="{00000000-0005-0000-0000-000071D80000}"/>
    <cellStyle name="Total 2 6 3 4 14 2" xfId="55413" xr:uid="{00000000-0005-0000-0000-000072D80000}"/>
    <cellStyle name="Total 2 6 3 4 14 3" xfId="55414" xr:uid="{00000000-0005-0000-0000-000073D80000}"/>
    <cellStyle name="Total 2 6 3 4 14 4" xfId="55415" xr:uid="{00000000-0005-0000-0000-000074D80000}"/>
    <cellStyle name="Total 2 6 3 4 14 5" xfId="55416" xr:uid="{00000000-0005-0000-0000-000075D80000}"/>
    <cellStyle name="Total 2 6 3 4 15" xfId="55417" xr:uid="{00000000-0005-0000-0000-000076D80000}"/>
    <cellStyle name="Total 2 6 3 4 15 2" xfId="55418" xr:uid="{00000000-0005-0000-0000-000077D80000}"/>
    <cellStyle name="Total 2 6 3 4 15 3" xfId="55419" xr:uid="{00000000-0005-0000-0000-000078D80000}"/>
    <cellStyle name="Total 2 6 3 4 15 4" xfId="55420" xr:uid="{00000000-0005-0000-0000-000079D80000}"/>
    <cellStyle name="Total 2 6 3 4 15 5" xfId="55421" xr:uid="{00000000-0005-0000-0000-00007AD80000}"/>
    <cellStyle name="Total 2 6 3 4 16" xfId="55422" xr:uid="{00000000-0005-0000-0000-00007BD80000}"/>
    <cellStyle name="Total 2 6 3 4 16 2" xfId="55423" xr:uid="{00000000-0005-0000-0000-00007CD80000}"/>
    <cellStyle name="Total 2 6 3 4 16 3" xfId="55424" xr:uid="{00000000-0005-0000-0000-00007DD80000}"/>
    <cellStyle name="Total 2 6 3 4 16 4" xfId="55425" xr:uid="{00000000-0005-0000-0000-00007ED80000}"/>
    <cellStyle name="Total 2 6 3 4 16 5" xfId="55426" xr:uid="{00000000-0005-0000-0000-00007FD80000}"/>
    <cellStyle name="Total 2 6 3 4 17" xfId="55427" xr:uid="{00000000-0005-0000-0000-000080D80000}"/>
    <cellStyle name="Total 2 6 3 4 17 2" xfId="55428" xr:uid="{00000000-0005-0000-0000-000081D80000}"/>
    <cellStyle name="Total 2 6 3 4 17 3" xfId="55429" xr:uid="{00000000-0005-0000-0000-000082D80000}"/>
    <cellStyle name="Total 2 6 3 4 17 4" xfId="55430" xr:uid="{00000000-0005-0000-0000-000083D80000}"/>
    <cellStyle name="Total 2 6 3 4 17 5" xfId="55431" xr:uid="{00000000-0005-0000-0000-000084D80000}"/>
    <cellStyle name="Total 2 6 3 4 18" xfId="55432" xr:uid="{00000000-0005-0000-0000-000085D80000}"/>
    <cellStyle name="Total 2 6 3 4 18 2" xfId="55433" xr:uid="{00000000-0005-0000-0000-000086D80000}"/>
    <cellStyle name="Total 2 6 3 4 18 3" xfId="55434" xr:uid="{00000000-0005-0000-0000-000087D80000}"/>
    <cellStyle name="Total 2 6 3 4 18 4" xfId="55435" xr:uid="{00000000-0005-0000-0000-000088D80000}"/>
    <cellStyle name="Total 2 6 3 4 18 5" xfId="55436" xr:uid="{00000000-0005-0000-0000-000089D80000}"/>
    <cellStyle name="Total 2 6 3 4 19" xfId="55437" xr:uid="{00000000-0005-0000-0000-00008AD80000}"/>
    <cellStyle name="Total 2 6 3 4 2" xfId="55438" xr:uid="{00000000-0005-0000-0000-00008BD80000}"/>
    <cellStyle name="Total 2 6 3 4 2 2" xfId="55439" xr:uid="{00000000-0005-0000-0000-00008CD80000}"/>
    <cellStyle name="Total 2 6 3 4 2 2 2" xfId="55440" xr:uid="{00000000-0005-0000-0000-00008DD80000}"/>
    <cellStyle name="Total 2 6 3 4 2 2 3" xfId="55441" xr:uid="{00000000-0005-0000-0000-00008ED80000}"/>
    <cellStyle name="Total 2 6 3 4 2 2 4" xfId="55442" xr:uid="{00000000-0005-0000-0000-00008FD80000}"/>
    <cellStyle name="Total 2 6 3 4 2 2 5" xfId="55443" xr:uid="{00000000-0005-0000-0000-000090D80000}"/>
    <cellStyle name="Total 2 6 3 4 2 2 6" xfId="55444" xr:uid="{00000000-0005-0000-0000-000091D80000}"/>
    <cellStyle name="Total 2 6 3 4 2 2 7" xfId="55445" xr:uid="{00000000-0005-0000-0000-000092D80000}"/>
    <cellStyle name="Total 2 6 3 4 2 3" xfId="55446" xr:uid="{00000000-0005-0000-0000-000093D80000}"/>
    <cellStyle name="Total 2 6 3 4 2 4" xfId="55447" xr:uid="{00000000-0005-0000-0000-000094D80000}"/>
    <cellStyle name="Total 2 6 3 4 2 5" xfId="55448" xr:uid="{00000000-0005-0000-0000-000095D80000}"/>
    <cellStyle name="Total 2 6 3 4 3" xfId="55449" xr:uid="{00000000-0005-0000-0000-000096D80000}"/>
    <cellStyle name="Total 2 6 3 4 3 2" xfId="55450" xr:uid="{00000000-0005-0000-0000-000097D80000}"/>
    <cellStyle name="Total 2 6 3 4 3 2 2" xfId="55451" xr:uid="{00000000-0005-0000-0000-000098D80000}"/>
    <cellStyle name="Total 2 6 3 4 3 2 3" xfId="55452" xr:uid="{00000000-0005-0000-0000-000099D80000}"/>
    <cellStyle name="Total 2 6 3 4 3 2 4" xfId="55453" xr:uid="{00000000-0005-0000-0000-00009AD80000}"/>
    <cellStyle name="Total 2 6 3 4 3 2 5" xfId="55454" xr:uid="{00000000-0005-0000-0000-00009BD80000}"/>
    <cellStyle name="Total 2 6 3 4 3 2 6" xfId="55455" xr:uid="{00000000-0005-0000-0000-00009CD80000}"/>
    <cellStyle name="Total 2 6 3 4 3 2 7" xfId="55456" xr:uid="{00000000-0005-0000-0000-00009DD80000}"/>
    <cellStyle name="Total 2 6 3 4 3 3" xfId="55457" xr:uid="{00000000-0005-0000-0000-00009ED80000}"/>
    <cellStyle name="Total 2 6 3 4 3 4" xfId="55458" xr:uid="{00000000-0005-0000-0000-00009FD80000}"/>
    <cellStyle name="Total 2 6 3 4 3 5" xfId="55459" xr:uid="{00000000-0005-0000-0000-0000A0D80000}"/>
    <cellStyle name="Total 2 6 3 4 4" xfId="55460" xr:uid="{00000000-0005-0000-0000-0000A1D80000}"/>
    <cellStyle name="Total 2 6 3 4 4 2" xfId="55461" xr:uid="{00000000-0005-0000-0000-0000A2D80000}"/>
    <cellStyle name="Total 2 6 3 4 4 2 2" xfId="55462" xr:uid="{00000000-0005-0000-0000-0000A3D80000}"/>
    <cellStyle name="Total 2 6 3 4 4 2 3" xfId="55463" xr:uid="{00000000-0005-0000-0000-0000A4D80000}"/>
    <cellStyle name="Total 2 6 3 4 4 2 4" xfId="55464" xr:uid="{00000000-0005-0000-0000-0000A5D80000}"/>
    <cellStyle name="Total 2 6 3 4 4 2 5" xfId="55465" xr:uid="{00000000-0005-0000-0000-0000A6D80000}"/>
    <cellStyle name="Total 2 6 3 4 4 2 6" xfId="55466" xr:uid="{00000000-0005-0000-0000-0000A7D80000}"/>
    <cellStyle name="Total 2 6 3 4 4 2 7" xfId="55467" xr:uid="{00000000-0005-0000-0000-0000A8D80000}"/>
    <cellStyle name="Total 2 6 3 4 4 3" xfId="55468" xr:uid="{00000000-0005-0000-0000-0000A9D80000}"/>
    <cellStyle name="Total 2 6 3 4 4 4" xfId="55469" xr:uid="{00000000-0005-0000-0000-0000AAD80000}"/>
    <cellStyle name="Total 2 6 3 4 4 5" xfId="55470" xr:uid="{00000000-0005-0000-0000-0000ABD80000}"/>
    <cellStyle name="Total 2 6 3 4 5" xfId="55471" xr:uid="{00000000-0005-0000-0000-0000ACD80000}"/>
    <cellStyle name="Total 2 6 3 4 5 2" xfId="55472" xr:uid="{00000000-0005-0000-0000-0000ADD80000}"/>
    <cellStyle name="Total 2 6 3 4 5 3" xfId="55473" xr:uid="{00000000-0005-0000-0000-0000AED80000}"/>
    <cellStyle name="Total 2 6 3 4 5 4" xfId="55474" xr:uid="{00000000-0005-0000-0000-0000AFD80000}"/>
    <cellStyle name="Total 2 6 3 4 5 5" xfId="55475" xr:uid="{00000000-0005-0000-0000-0000B0D80000}"/>
    <cellStyle name="Total 2 6 3 4 5 6" xfId="55476" xr:uid="{00000000-0005-0000-0000-0000B1D80000}"/>
    <cellStyle name="Total 2 6 3 4 5 7" xfId="55477" xr:uid="{00000000-0005-0000-0000-0000B2D80000}"/>
    <cellStyle name="Total 2 6 3 4 5 8" xfId="55478" xr:uid="{00000000-0005-0000-0000-0000B3D80000}"/>
    <cellStyle name="Total 2 6 3 4 6" xfId="55479" xr:uid="{00000000-0005-0000-0000-0000B4D80000}"/>
    <cellStyle name="Total 2 6 3 4 6 2" xfId="55480" xr:uid="{00000000-0005-0000-0000-0000B5D80000}"/>
    <cellStyle name="Total 2 6 3 4 6 3" xfId="55481" xr:uid="{00000000-0005-0000-0000-0000B6D80000}"/>
    <cellStyle name="Total 2 6 3 4 6 4" xfId="55482" xr:uid="{00000000-0005-0000-0000-0000B7D80000}"/>
    <cellStyle name="Total 2 6 3 4 6 5" xfId="55483" xr:uid="{00000000-0005-0000-0000-0000B8D80000}"/>
    <cellStyle name="Total 2 6 3 4 6 6" xfId="55484" xr:uid="{00000000-0005-0000-0000-0000B9D80000}"/>
    <cellStyle name="Total 2 6 3 4 6 7" xfId="55485" xr:uid="{00000000-0005-0000-0000-0000BAD80000}"/>
    <cellStyle name="Total 2 6 3 4 7" xfId="55486" xr:uid="{00000000-0005-0000-0000-0000BBD80000}"/>
    <cellStyle name="Total 2 6 3 4 7 2" xfId="55487" xr:uid="{00000000-0005-0000-0000-0000BCD80000}"/>
    <cellStyle name="Total 2 6 3 4 7 3" xfId="55488" xr:uid="{00000000-0005-0000-0000-0000BDD80000}"/>
    <cellStyle name="Total 2 6 3 4 7 4" xfId="55489" xr:uid="{00000000-0005-0000-0000-0000BED80000}"/>
    <cellStyle name="Total 2 6 3 4 7 5" xfId="55490" xr:uid="{00000000-0005-0000-0000-0000BFD80000}"/>
    <cellStyle name="Total 2 6 3 4 8" xfId="55491" xr:uid="{00000000-0005-0000-0000-0000C0D80000}"/>
    <cellStyle name="Total 2 6 3 4 8 2" xfId="55492" xr:uid="{00000000-0005-0000-0000-0000C1D80000}"/>
    <cellStyle name="Total 2 6 3 4 8 3" xfId="55493" xr:uid="{00000000-0005-0000-0000-0000C2D80000}"/>
    <cellStyle name="Total 2 6 3 4 8 4" xfId="55494" xr:uid="{00000000-0005-0000-0000-0000C3D80000}"/>
    <cellStyle name="Total 2 6 3 4 8 5" xfId="55495" xr:uid="{00000000-0005-0000-0000-0000C4D80000}"/>
    <cellStyle name="Total 2 6 3 4 9" xfId="55496" xr:uid="{00000000-0005-0000-0000-0000C5D80000}"/>
    <cellStyle name="Total 2 6 3 4 9 2" xfId="55497" xr:uid="{00000000-0005-0000-0000-0000C6D80000}"/>
    <cellStyle name="Total 2 6 3 4 9 3" xfId="55498" xr:uid="{00000000-0005-0000-0000-0000C7D80000}"/>
    <cellStyle name="Total 2 6 3 4 9 4" xfId="55499" xr:uid="{00000000-0005-0000-0000-0000C8D80000}"/>
    <cellStyle name="Total 2 6 3 4 9 5" xfId="55500" xr:uid="{00000000-0005-0000-0000-0000C9D80000}"/>
    <cellStyle name="Total 2 6 3 5" xfId="55501" xr:uid="{00000000-0005-0000-0000-0000CAD80000}"/>
    <cellStyle name="Total 2 6 3 5 10" xfId="55502" xr:uid="{00000000-0005-0000-0000-0000CBD80000}"/>
    <cellStyle name="Total 2 6 3 5 2" xfId="55503" xr:uid="{00000000-0005-0000-0000-0000CCD80000}"/>
    <cellStyle name="Total 2 6 3 5 2 2" xfId="55504" xr:uid="{00000000-0005-0000-0000-0000CDD80000}"/>
    <cellStyle name="Total 2 6 3 5 2 2 2" xfId="55505" xr:uid="{00000000-0005-0000-0000-0000CED80000}"/>
    <cellStyle name="Total 2 6 3 5 2 2 3" xfId="55506" xr:uid="{00000000-0005-0000-0000-0000CFD80000}"/>
    <cellStyle name="Total 2 6 3 5 2 2 4" xfId="55507" xr:uid="{00000000-0005-0000-0000-0000D0D80000}"/>
    <cellStyle name="Total 2 6 3 5 2 2 5" xfId="55508" xr:uid="{00000000-0005-0000-0000-0000D1D80000}"/>
    <cellStyle name="Total 2 6 3 5 2 2 6" xfId="55509" xr:uid="{00000000-0005-0000-0000-0000D2D80000}"/>
    <cellStyle name="Total 2 6 3 5 2 2 7" xfId="55510" xr:uid="{00000000-0005-0000-0000-0000D3D80000}"/>
    <cellStyle name="Total 2 6 3 5 2 3" xfId="55511" xr:uid="{00000000-0005-0000-0000-0000D4D80000}"/>
    <cellStyle name="Total 2 6 3 5 2 4" xfId="55512" xr:uid="{00000000-0005-0000-0000-0000D5D80000}"/>
    <cellStyle name="Total 2 6 3 5 3" xfId="55513" xr:uid="{00000000-0005-0000-0000-0000D6D80000}"/>
    <cellStyle name="Total 2 6 3 5 3 2" xfId="55514" xr:uid="{00000000-0005-0000-0000-0000D7D80000}"/>
    <cellStyle name="Total 2 6 3 5 3 2 2" xfId="55515" xr:uid="{00000000-0005-0000-0000-0000D8D80000}"/>
    <cellStyle name="Total 2 6 3 5 3 2 3" xfId="55516" xr:uid="{00000000-0005-0000-0000-0000D9D80000}"/>
    <cellStyle name="Total 2 6 3 5 3 2 4" xfId="55517" xr:uid="{00000000-0005-0000-0000-0000DAD80000}"/>
    <cellStyle name="Total 2 6 3 5 3 2 5" xfId="55518" xr:uid="{00000000-0005-0000-0000-0000DBD80000}"/>
    <cellStyle name="Total 2 6 3 5 3 2 6" xfId="55519" xr:uid="{00000000-0005-0000-0000-0000DCD80000}"/>
    <cellStyle name="Total 2 6 3 5 3 2 7" xfId="55520" xr:uid="{00000000-0005-0000-0000-0000DDD80000}"/>
    <cellStyle name="Total 2 6 3 5 3 3" xfId="55521" xr:uid="{00000000-0005-0000-0000-0000DED80000}"/>
    <cellStyle name="Total 2 6 3 5 3 4" xfId="55522" xr:uid="{00000000-0005-0000-0000-0000DFD80000}"/>
    <cellStyle name="Total 2 6 3 5 4" xfId="55523" xr:uid="{00000000-0005-0000-0000-0000E0D80000}"/>
    <cellStyle name="Total 2 6 3 5 4 2" xfId="55524" xr:uid="{00000000-0005-0000-0000-0000E1D80000}"/>
    <cellStyle name="Total 2 6 3 5 4 2 2" xfId="55525" xr:uid="{00000000-0005-0000-0000-0000E2D80000}"/>
    <cellStyle name="Total 2 6 3 5 4 2 3" xfId="55526" xr:uid="{00000000-0005-0000-0000-0000E3D80000}"/>
    <cellStyle name="Total 2 6 3 5 4 2 4" xfId="55527" xr:uid="{00000000-0005-0000-0000-0000E4D80000}"/>
    <cellStyle name="Total 2 6 3 5 4 2 5" xfId="55528" xr:uid="{00000000-0005-0000-0000-0000E5D80000}"/>
    <cellStyle name="Total 2 6 3 5 4 2 6" xfId="55529" xr:uid="{00000000-0005-0000-0000-0000E6D80000}"/>
    <cellStyle name="Total 2 6 3 5 4 2 7" xfId="55530" xr:uid="{00000000-0005-0000-0000-0000E7D80000}"/>
    <cellStyle name="Total 2 6 3 5 4 3" xfId="55531" xr:uid="{00000000-0005-0000-0000-0000E8D80000}"/>
    <cellStyle name="Total 2 6 3 5 4 4" xfId="55532" xr:uid="{00000000-0005-0000-0000-0000E9D80000}"/>
    <cellStyle name="Total 2 6 3 5 5" xfId="55533" xr:uid="{00000000-0005-0000-0000-0000EAD80000}"/>
    <cellStyle name="Total 2 6 3 5 5 2" xfId="55534" xr:uid="{00000000-0005-0000-0000-0000EBD80000}"/>
    <cellStyle name="Total 2 6 3 5 5 3" xfId="55535" xr:uid="{00000000-0005-0000-0000-0000ECD80000}"/>
    <cellStyle name="Total 2 6 3 5 5 4" xfId="55536" xr:uid="{00000000-0005-0000-0000-0000EDD80000}"/>
    <cellStyle name="Total 2 6 3 5 5 5" xfId="55537" xr:uid="{00000000-0005-0000-0000-0000EED80000}"/>
    <cellStyle name="Total 2 6 3 5 5 6" xfId="55538" xr:uid="{00000000-0005-0000-0000-0000EFD80000}"/>
    <cellStyle name="Total 2 6 3 5 5 7" xfId="55539" xr:uid="{00000000-0005-0000-0000-0000F0D80000}"/>
    <cellStyle name="Total 2 6 3 5 5 8" xfId="55540" xr:uid="{00000000-0005-0000-0000-0000F1D80000}"/>
    <cellStyle name="Total 2 6 3 5 6" xfId="55541" xr:uid="{00000000-0005-0000-0000-0000F2D80000}"/>
    <cellStyle name="Total 2 6 3 5 6 2" xfId="55542" xr:uid="{00000000-0005-0000-0000-0000F3D80000}"/>
    <cellStyle name="Total 2 6 3 5 6 3" xfId="55543" xr:uid="{00000000-0005-0000-0000-0000F4D80000}"/>
    <cellStyle name="Total 2 6 3 5 6 4" xfId="55544" xr:uid="{00000000-0005-0000-0000-0000F5D80000}"/>
    <cellStyle name="Total 2 6 3 5 6 5" xfId="55545" xr:uid="{00000000-0005-0000-0000-0000F6D80000}"/>
    <cellStyle name="Total 2 6 3 5 6 6" xfId="55546" xr:uid="{00000000-0005-0000-0000-0000F7D80000}"/>
    <cellStyle name="Total 2 6 3 5 6 7" xfId="55547" xr:uid="{00000000-0005-0000-0000-0000F8D80000}"/>
    <cellStyle name="Total 2 6 3 5 7" xfId="55548" xr:uid="{00000000-0005-0000-0000-0000F9D80000}"/>
    <cellStyle name="Total 2 6 3 5 8" xfId="55549" xr:uid="{00000000-0005-0000-0000-0000FAD80000}"/>
    <cellStyle name="Total 2 6 3 5 9" xfId="55550" xr:uid="{00000000-0005-0000-0000-0000FBD80000}"/>
    <cellStyle name="Total 2 6 3 6" xfId="55551" xr:uid="{00000000-0005-0000-0000-0000FCD80000}"/>
    <cellStyle name="Total 2 6 3 6 2" xfId="55552" xr:uid="{00000000-0005-0000-0000-0000FDD80000}"/>
    <cellStyle name="Total 2 6 3 6 2 2" xfId="55553" xr:uid="{00000000-0005-0000-0000-0000FED80000}"/>
    <cellStyle name="Total 2 6 3 6 2 3" xfId="55554" xr:uid="{00000000-0005-0000-0000-0000FFD80000}"/>
    <cellStyle name="Total 2 6 3 6 2 4" xfId="55555" xr:uid="{00000000-0005-0000-0000-000000D90000}"/>
    <cellStyle name="Total 2 6 3 6 2 5" xfId="55556" xr:uid="{00000000-0005-0000-0000-000001D90000}"/>
    <cellStyle name="Total 2 6 3 6 2 6" xfId="55557" xr:uid="{00000000-0005-0000-0000-000002D90000}"/>
    <cellStyle name="Total 2 6 3 6 2 7" xfId="55558" xr:uid="{00000000-0005-0000-0000-000003D90000}"/>
    <cellStyle name="Total 2 6 3 6 3" xfId="55559" xr:uid="{00000000-0005-0000-0000-000004D90000}"/>
    <cellStyle name="Total 2 6 3 6 4" xfId="55560" xr:uid="{00000000-0005-0000-0000-000005D90000}"/>
    <cellStyle name="Total 2 6 3 6 5" xfId="55561" xr:uid="{00000000-0005-0000-0000-000006D90000}"/>
    <cellStyle name="Total 2 6 3 7" xfId="55562" xr:uid="{00000000-0005-0000-0000-000007D90000}"/>
    <cellStyle name="Total 2 6 3 7 2" xfId="55563" xr:uid="{00000000-0005-0000-0000-000008D90000}"/>
    <cellStyle name="Total 2 6 3 7 2 2" xfId="55564" xr:uid="{00000000-0005-0000-0000-000009D90000}"/>
    <cellStyle name="Total 2 6 3 7 2 3" xfId="55565" xr:uid="{00000000-0005-0000-0000-00000AD90000}"/>
    <cellStyle name="Total 2 6 3 7 2 4" xfId="55566" xr:uid="{00000000-0005-0000-0000-00000BD90000}"/>
    <cellStyle name="Total 2 6 3 7 2 5" xfId="55567" xr:uid="{00000000-0005-0000-0000-00000CD90000}"/>
    <cellStyle name="Total 2 6 3 7 2 6" xfId="55568" xr:uid="{00000000-0005-0000-0000-00000DD90000}"/>
    <cellStyle name="Total 2 6 3 7 2 7" xfId="55569" xr:uid="{00000000-0005-0000-0000-00000ED90000}"/>
    <cellStyle name="Total 2 6 3 7 3" xfId="55570" xr:uid="{00000000-0005-0000-0000-00000FD90000}"/>
    <cellStyle name="Total 2 6 3 7 4" xfId="55571" xr:uid="{00000000-0005-0000-0000-000010D90000}"/>
    <cellStyle name="Total 2 6 3 7 5" xfId="55572" xr:uid="{00000000-0005-0000-0000-000011D90000}"/>
    <cellStyle name="Total 2 6 3 8" xfId="55573" xr:uid="{00000000-0005-0000-0000-000012D90000}"/>
    <cellStyle name="Total 2 6 3 8 2" xfId="55574" xr:uid="{00000000-0005-0000-0000-000013D90000}"/>
    <cellStyle name="Total 2 6 3 8 2 2" xfId="55575" xr:uid="{00000000-0005-0000-0000-000014D90000}"/>
    <cellStyle name="Total 2 6 3 8 2 3" xfId="55576" xr:uid="{00000000-0005-0000-0000-000015D90000}"/>
    <cellStyle name="Total 2 6 3 8 2 4" xfId="55577" xr:uid="{00000000-0005-0000-0000-000016D90000}"/>
    <cellStyle name="Total 2 6 3 8 2 5" xfId="55578" xr:uid="{00000000-0005-0000-0000-000017D90000}"/>
    <cellStyle name="Total 2 6 3 8 2 6" xfId="55579" xr:uid="{00000000-0005-0000-0000-000018D90000}"/>
    <cellStyle name="Total 2 6 3 8 2 7" xfId="55580" xr:uid="{00000000-0005-0000-0000-000019D90000}"/>
    <cellStyle name="Total 2 6 3 8 3" xfId="55581" xr:uid="{00000000-0005-0000-0000-00001AD90000}"/>
    <cellStyle name="Total 2 6 3 8 4" xfId="55582" xr:uid="{00000000-0005-0000-0000-00001BD90000}"/>
    <cellStyle name="Total 2 6 3 8 5" xfId="55583" xr:uid="{00000000-0005-0000-0000-00001CD90000}"/>
    <cellStyle name="Total 2 6 3 9" xfId="55584" xr:uid="{00000000-0005-0000-0000-00001DD90000}"/>
    <cellStyle name="Total 2 6 3 9 2" xfId="55585" xr:uid="{00000000-0005-0000-0000-00001ED90000}"/>
    <cellStyle name="Total 2 6 3 9 2 2" xfId="55586" xr:uid="{00000000-0005-0000-0000-00001FD90000}"/>
    <cellStyle name="Total 2 6 3 9 2 3" xfId="55587" xr:uid="{00000000-0005-0000-0000-000020D90000}"/>
    <cellStyle name="Total 2 6 3 9 2 4" xfId="55588" xr:uid="{00000000-0005-0000-0000-000021D90000}"/>
    <cellStyle name="Total 2 6 3 9 2 5" xfId="55589" xr:uid="{00000000-0005-0000-0000-000022D90000}"/>
    <cellStyle name="Total 2 6 3 9 2 6" xfId="55590" xr:uid="{00000000-0005-0000-0000-000023D90000}"/>
    <cellStyle name="Total 2 6 3 9 2 7" xfId="55591" xr:uid="{00000000-0005-0000-0000-000024D90000}"/>
    <cellStyle name="Total 2 6 3 9 3" xfId="55592" xr:uid="{00000000-0005-0000-0000-000025D90000}"/>
    <cellStyle name="Total 2 6 3 9 4" xfId="55593" xr:uid="{00000000-0005-0000-0000-000026D90000}"/>
    <cellStyle name="Total 2 6 3 9 5" xfId="55594" xr:uid="{00000000-0005-0000-0000-000027D90000}"/>
    <cellStyle name="Total 2 6 4" xfId="55595" xr:uid="{00000000-0005-0000-0000-000028D90000}"/>
    <cellStyle name="Total 2 6 4 10" xfId="55596" xr:uid="{00000000-0005-0000-0000-000029D90000}"/>
    <cellStyle name="Total 2 6 4 10 2" xfId="55597" xr:uid="{00000000-0005-0000-0000-00002AD90000}"/>
    <cellStyle name="Total 2 6 4 10 3" xfId="55598" xr:uid="{00000000-0005-0000-0000-00002BD90000}"/>
    <cellStyle name="Total 2 6 4 10 4" xfId="55599" xr:uid="{00000000-0005-0000-0000-00002CD90000}"/>
    <cellStyle name="Total 2 6 4 10 5" xfId="55600" xr:uid="{00000000-0005-0000-0000-00002DD90000}"/>
    <cellStyle name="Total 2 6 4 11" xfId="55601" xr:uid="{00000000-0005-0000-0000-00002ED90000}"/>
    <cellStyle name="Total 2 6 4 11 2" xfId="55602" xr:uid="{00000000-0005-0000-0000-00002FD90000}"/>
    <cellStyle name="Total 2 6 4 11 3" xfId="55603" xr:uid="{00000000-0005-0000-0000-000030D90000}"/>
    <cellStyle name="Total 2 6 4 11 4" xfId="55604" xr:uid="{00000000-0005-0000-0000-000031D90000}"/>
    <cellStyle name="Total 2 6 4 11 5" xfId="55605" xr:uid="{00000000-0005-0000-0000-000032D90000}"/>
    <cellStyle name="Total 2 6 4 12" xfId="55606" xr:uid="{00000000-0005-0000-0000-000033D90000}"/>
    <cellStyle name="Total 2 6 4 12 2" xfId="55607" xr:uid="{00000000-0005-0000-0000-000034D90000}"/>
    <cellStyle name="Total 2 6 4 12 3" xfId="55608" xr:uid="{00000000-0005-0000-0000-000035D90000}"/>
    <cellStyle name="Total 2 6 4 12 4" xfId="55609" xr:uid="{00000000-0005-0000-0000-000036D90000}"/>
    <cellStyle name="Total 2 6 4 12 5" xfId="55610" xr:uid="{00000000-0005-0000-0000-000037D90000}"/>
    <cellStyle name="Total 2 6 4 13" xfId="55611" xr:uid="{00000000-0005-0000-0000-000038D90000}"/>
    <cellStyle name="Total 2 6 4 13 2" xfId="55612" xr:uid="{00000000-0005-0000-0000-000039D90000}"/>
    <cellStyle name="Total 2 6 4 13 3" xfId="55613" xr:uid="{00000000-0005-0000-0000-00003AD90000}"/>
    <cellStyle name="Total 2 6 4 13 4" xfId="55614" xr:uid="{00000000-0005-0000-0000-00003BD90000}"/>
    <cellStyle name="Total 2 6 4 13 5" xfId="55615" xr:uid="{00000000-0005-0000-0000-00003CD90000}"/>
    <cellStyle name="Total 2 6 4 14" xfId="55616" xr:uid="{00000000-0005-0000-0000-00003DD90000}"/>
    <cellStyle name="Total 2 6 4 14 2" xfId="55617" xr:uid="{00000000-0005-0000-0000-00003ED90000}"/>
    <cellStyle name="Total 2 6 4 14 3" xfId="55618" xr:uid="{00000000-0005-0000-0000-00003FD90000}"/>
    <cellStyle name="Total 2 6 4 14 4" xfId="55619" xr:uid="{00000000-0005-0000-0000-000040D90000}"/>
    <cellStyle name="Total 2 6 4 14 5" xfId="55620" xr:uid="{00000000-0005-0000-0000-000041D90000}"/>
    <cellStyle name="Total 2 6 4 15" xfId="55621" xr:uid="{00000000-0005-0000-0000-000042D90000}"/>
    <cellStyle name="Total 2 6 4 15 2" xfId="55622" xr:uid="{00000000-0005-0000-0000-000043D90000}"/>
    <cellStyle name="Total 2 6 4 15 3" xfId="55623" xr:uid="{00000000-0005-0000-0000-000044D90000}"/>
    <cellStyle name="Total 2 6 4 15 4" xfId="55624" xr:uid="{00000000-0005-0000-0000-000045D90000}"/>
    <cellStyle name="Total 2 6 4 15 5" xfId="55625" xr:uid="{00000000-0005-0000-0000-000046D90000}"/>
    <cellStyle name="Total 2 6 4 16" xfId="55626" xr:uid="{00000000-0005-0000-0000-000047D90000}"/>
    <cellStyle name="Total 2 6 4 16 2" xfId="55627" xr:uid="{00000000-0005-0000-0000-000048D90000}"/>
    <cellStyle name="Total 2 6 4 16 3" xfId="55628" xr:uid="{00000000-0005-0000-0000-000049D90000}"/>
    <cellStyle name="Total 2 6 4 16 4" xfId="55629" xr:uid="{00000000-0005-0000-0000-00004AD90000}"/>
    <cellStyle name="Total 2 6 4 16 5" xfId="55630" xr:uid="{00000000-0005-0000-0000-00004BD90000}"/>
    <cellStyle name="Total 2 6 4 17" xfId="55631" xr:uid="{00000000-0005-0000-0000-00004CD90000}"/>
    <cellStyle name="Total 2 6 4 17 2" xfId="55632" xr:uid="{00000000-0005-0000-0000-00004DD90000}"/>
    <cellStyle name="Total 2 6 4 17 3" xfId="55633" xr:uid="{00000000-0005-0000-0000-00004ED90000}"/>
    <cellStyle name="Total 2 6 4 17 4" xfId="55634" xr:uid="{00000000-0005-0000-0000-00004FD90000}"/>
    <cellStyle name="Total 2 6 4 17 5" xfId="55635" xr:uid="{00000000-0005-0000-0000-000050D90000}"/>
    <cellStyle name="Total 2 6 4 18" xfId="55636" xr:uid="{00000000-0005-0000-0000-000051D90000}"/>
    <cellStyle name="Total 2 6 4 18 2" xfId="55637" xr:uid="{00000000-0005-0000-0000-000052D90000}"/>
    <cellStyle name="Total 2 6 4 18 3" xfId="55638" xr:uid="{00000000-0005-0000-0000-000053D90000}"/>
    <cellStyle name="Total 2 6 4 18 4" xfId="55639" xr:uid="{00000000-0005-0000-0000-000054D90000}"/>
    <cellStyle name="Total 2 6 4 18 5" xfId="55640" xr:uid="{00000000-0005-0000-0000-000055D90000}"/>
    <cellStyle name="Total 2 6 4 19" xfId="55641" xr:uid="{00000000-0005-0000-0000-000056D90000}"/>
    <cellStyle name="Total 2 6 4 2" xfId="55642" xr:uid="{00000000-0005-0000-0000-000057D90000}"/>
    <cellStyle name="Total 2 6 4 2 10" xfId="55643" xr:uid="{00000000-0005-0000-0000-000058D90000}"/>
    <cellStyle name="Total 2 6 4 2 10 2" xfId="55644" xr:uid="{00000000-0005-0000-0000-000059D90000}"/>
    <cellStyle name="Total 2 6 4 2 10 3" xfId="55645" xr:uid="{00000000-0005-0000-0000-00005AD90000}"/>
    <cellStyle name="Total 2 6 4 2 10 4" xfId="55646" xr:uid="{00000000-0005-0000-0000-00005BD90000}"/>
    <cellStyle name="Total 2 6 4 2 10 5" xfId="55647" xr:uid="{00000000-0005-0000-0000-00005CD90000}"/>
    <cellStyle name="Total 2 6 4 2 11" xfId="55648" xr:uid="{00000000-0005-0000-0000-00005DD90000}"/>
    <cellStyle name="Total 2 6 4 2 11 2" xfId="55649" xr:uid="{00000000-0005-0000-0000-00005ED90000}"/>
    <cellStyle name="Total 2 6 4 2 11 3" xfId="55650" xr:uid="{00000000-0005-0000-0000-00005FD90000}"/>
    <cellStyle name="Total 2 6 4 2 11 4" xfId="55651" xr:uid="{00000000-0005-0000-0000-000060D90000}"/>
    <cellStyle name="Total 2 6 4 2 11 5" xfId="55652" xr:uid="{00000000-0005-0000-0000-000061D90000}"/>
    <cellStyle name="Total 2 6 4 2 12" xfId="55653" xr:uid="{00000000-0005-0000-0000-000062D90000}"/>
    <cellStyle name="Total 2 6 4 2 12 2" xfId="55654" xr:uid="{00000000-0005-0000-0000-000063D90000}"/>
    <cellStyle name="Total 2 6 4 2 12 3" xfId="55655" xr:uid="{00000000-0005-0000-0000-000064D90000}"/>
    <cellStyle name="Total 2 6 4 2 12 4" xfId="55656" xr:uid="{00000000-0005-0000-0000-000065D90000}"/>
    <cellStyle name="Total 2 6 4 2 12 5" xfId="55657" xr:uid="{00000000-0005-0000-0000-000066D90000}"/>
    <cellStyle name="Total 2 6 4 2 13" xfId="55658" xr:uid="{00000000-0005-0000-0000-000067D90000}"/>
    <cellStyle name="Total 2 6 4 2 13 2" xfId="55659" xr:uid="{00000000-0005-0000-0000-000068D90000}"/>
    <cellStyle name="Total 2 6 4 2 13 3" xfId="55660" xr:uid="{00000000-0005-0000-0000-000069D90000}"/>
    <cellStyle name="Total 2 6 4 2 13 4" xfId="55661" xr:uid="{00000000-0005-0000-0000-00006AD90000}"/>
    <cellStyle name="Total 2 6 4 2 13 5" xfId="55662" xr:uid="{00000000-0005-0000-0000-00006BD90000}"/>
    <cellStyle name="Total 2 6 4 2 14" xfId="55663" xr:uid="{00000000-0005-0000-0000-00006CD90000}"/>
    <cellStyle name="Total 2 6 4 2 14 2" xfId="55664" xr:uid="{00000000-0005-0000-0000-00006DD90000}"/>
    <cellStyle name="Total 2 6 4 2 14 3" xfId="55665" xr:uid="{00000000-0005-0000-0000-00006ED90000}"/>
    <cellStyle name="Total 2 6 4 2 14 4" xfId="55666" xr:uid="{00000000-0005-0000-0000-00006FD90000}"/>
    <cellStyle name="Total 2 6 4 2 14 5" xfId="55667" xr:uid="{00000000-0005-0000-0000-000070D90000}"/>
    <cellStyle name="Total 2 6 4 2 15" xfId="55668" xr:uid="{00000000-0005-0000-0000-000071D90000}"/>
    <cellStyle name="Total 2 6 4 2 15 2" xfId="55669" xr:uid="{00000000-0005-0000-0000-000072D90000}"/>
    <cellStyle name="Total 2 6 4 2 15 3" xfId="55670" xr:uid="{00000000-0005-0000-0000-000073D90000}"/>
    <cellStyle name="Total 2 6 4 2 15 4" xfId="55671" xr:uid="{00000000-0005-0000-0000-000074D90000}"/>
    <cellStyle name="Total 2 6 4 2 15 5" xfId="55672" xr:uid="{00000000-0005-0000-0000-000075D90000}"/>
    <cellStyle name="Total 2 6 4 2 16" xfId="55673" xr:uid="{00000000-0005-0000-0000-000076D90000}"/>
    <cellStyle name="Total 2 6 4 2 16 2" xfId="55674" xr:uid="{00000000-0005-0000-0000-000077D90000}"/>
    <cellStyle name="Total 2 6 4 2 16 3" xfId="55675" xr:uid="{00000000-0005-0000-0000-000078D90000}"/>
    <cellStyle name="Total 2 6 4 2 16 4" xfId="55676" xr:uid="{00000000-0005-0000-0000-000079D90000}"/>
    <cellStyle name="Total 2 6 4 2 16 5" xfId="55677" xr:uid="{00000000-0005-0000-0000-00007AD90000}"/>
    <cellStyle name="Total 2 6 4 2 17" xfId="55678" xr:uid="{00000000-0005-0000-0000-00007BD90000}"/>
    <cellStyle name="Total 2 6 4 2 17 2" xfId="55679" xr:uid="{00000000-0005-0000-0000-00007CD90000}"/>
    <cellStyle name="Total 2 6 4 2 17 3" xfId="55680" xr:uid="{00000000-0005-0000-0000-00007DD90000}"/>
    <cellStyle name="Total 2 6 4 2 17 4" xfId="55681" xr:uid="{00000000-0005-0000-0000-00007ED90000}"/>
    <cellStyle name="Total 2 6 4 2 17 5" xfId="55682" xr:uid="{00000000-0005-0000-0000-00007FD90000}"/>
    <cellStyle name="Total 2 6 4 2 18" xfId="55683" xr:uid="{00000000-0005-0000-0000-000080D90000}"/>
    <cellStyle name="Total 2 6 4 2 18 2" xfId="55684" xr:uid="{00000000-0005-0000-0000-000081D90000}"/>
    <cellStyle name="Total 2 6 4 2 18 3" xfId="55685" xr:uid="{00000000-0005-0000-0000-000082D90000}"/>
    <cellStyle name="Total 2 6 4 2 18 4" xfId="55686" xr:uid="{00000000-0005-0000-0000-000083D90000}"/>
    <cellStyle name="Total 2 6 4 2 18 5" xfId="55687" xr:uid="{00000000-0005-0000-0000-000084D90000}"/>
    <cellStyle name="Total 2 6 4 2 19" xfId="55688" xr:uid="{00000000-0005-0000-0000-000085D90000}"/>
    <cellStyle name="Total 2 6 4 2 2" xfId="55689" xr:uid="{00000000-0005-0000-0000-000086D90000}"/>
    <cellStyle name="Total 2 6 4 2 2 2" xfId="55690" xr:uid="{00000000-0005-0000-0000-000087D90000}"/>
    <cellStyle name="Total 2 6 4 2 2 2 2" xfId="55691" xr:uid="{00000000-0005-0000-0000-000088D90000}"/>
    <cellStyle name="Total 2 6 4 2 2 2 3" xfId="55692" xr:uid="{00000000-0005-0000-0000-000089D90000}"/>
    <cellStyle name="Total 2 6 4 2 2 2 4" xfId="55693" xr:uid="{00000000-0005-0000-0000-00008AD90000}"/>
    <cellStyle name="Total 2 6 4 2 2 2 5" xfId="55694" xr:uid="{00000000-0005-0000-0000-00008BD90000}"/>
    <cellStyle name="Total 2 6 4 2 2 2 6" xfId="55695" xr:uid="{00000000-0005-0000-0000-00008CD90000}"/>
    <cellStyle name="Total 2 6 4 2 2 2 7" xfId="55696" xr:uid="{00000000-0005-0000-0000-00008DD90000}"/>
    <cellStyle name="Total 2 6 4 2 2 3" xfId="55697" xr:uid="{00000000-0005-0000-0000-00008ED90000}"/>
    <cellStyle name="Total 2 6 4 2 2 4" xfId="55698" xr:uid="{00000000-0005-0000-0000-00008FD90000}"/>
    <cellStyle name="Total 2 6 4 2 2 5" xfId="55699" xr:uid="{00000000-0005-0000-0000-000090D90000}"/>
    <cellStyle name="Total 2 6 4 2 3" xfId="55700" xr:uid="{00000000-0005-0000-0000-000091D90000}"/>
    <cellStyle name="Total 2 6 4 2 3 2" xfId="55701" xr:uid="{00000000-0005-0000-0000-000092D90000}"/>
    <cellStyle name="Total 2 6 4 2 3 2 2" xfId="55702" xr:uid="{00000000-0005-0000-0000-000093D90000}"/>
    <cellStyle name="Total 2 6 4 2 3 2 3" xfId="55703" xr:uid="{00000000-0005-0000-0000-000094D90000}"/>
    <cellStyle name="Total 2 6 4 2 3 2 4" xfId="55704" xr:uid="{00000000-0005-0000-0000-000095D90000}"/>
    <cellStyle name="Total 2 6 4 2 3 2 5" xfId="55705" xr:uid="{00000000-0005-0000-0000-000096D90000}"/>
    <cellStyle name="Total 2 6 4 2 3 2 6" xfId="55706" xr:uid="{00000000-0005-0000-0000-000097D90000}"/>
    <cellStyle name="Total 2 6 4 2 3 2 7" xfId="55707" xr:uid="{00000000-0005-0000-0000-000098D90000}"/>
    <cellStyle name="Total 2 6 4 2 3 3" xfId="55708" xr:uid="{00000000-0005-0000-0000-000099D90000}"/>
    <cellStyle name="Total 2 6 4 2 3 4" xfId="55709" xr:uid="{00000000-0005-0000-0000-00009AD90000}"/>
    <cellStyle name="Total 2 6 4 2 3 5" xfId="55710" xr:uid="{00000000-0005-0000-0000-00009BD90000}"/>
    <cellStyle name="Total 2 6 4 2 4" xfId="55711" xr:uid="{00000000-0005-0000-0000-00009CD90000}"/>
    <cellStyle name="Total 2 6 4 2 4 2" xfId="55712" xr:uid="{00000000-0005-0000-0000-00009DD90000}"/>
    <cellStyle name="Total 2 6 4 2 4 2 2" xfId="55713" xr:uid="{00000000-0005-0000-0000-00009ED90000}"/>
    <cellStyle name="Total 2 6 4 2 4 2 3" xfId="55714" xr:uid="{00000000-0005-0000-0000-00009FD90000}"/>
    <cellStyle name="Total 2 6 4 2 4 2 4" xfId="55715" xr:uid="{00000000-0005-0000-0000-0000A0D90000}"/>
    <cellStyle name="Total 2 6 4 2 4 2 5" xfId="55716" xr:uid="{00000000-0005-0000-0000-0000A1D90000}"/>
    <cellStyle name="Total 2 6 4 2 4 2 6" xfId="55717" xr:uid="{00000000-0005-0000-0000-0000A2D90000}"/>
    <cellStyle name="Total 2 6 4 2 4 2 7" xfId="55718" xr:uid="{00000000-0005-0000-0000-0000A3D90000}"/>
    <cellStyle name="Total 2 6 4 2 4 3" xfId="55719" xr:uid="{00000000-0005-0000-0000-0000A4D90000}"/>
    <cellStyle name="Total 2 6 4 2 4 4" xfId="55720" xr:uid="{00000000-0005-0000-0000-0000A5D90000}"/>
    <cellStyle name="Total 2 6 4 2 4 5" xfId="55721" xr:uid="{00000000-0005-0000-0000-0000A6D90000}"/>
    <cellStyle name="Total 2 6 4 2 5" xfId="55722" xr:uid="{00000000-0005-0000-0000-0000A7D90000}"/>
    <cellStyle name="Total 2 6 4 2 5 2" xfId="55723" xr:uid="{00000000-0005-0000-0000-0000A8D90000}"/>
    <cellStyle name="Total 2 6 4 2 5 3" xfId="55724" xr:uid="{00000000-0005-0000-0000-0000A9D90000}"/>
    <cellStyle name="Total 2 6 4 2 5 4" xfId="55725" xr:uid="{00000000-0005-0000-0000-0000AAD90000}"/>
    <cellStyle name="Total 2 6 4 2 5 5" xfId="55726" xr:uid="{00000000-0005-0000-0000-0000ABD90000}"/>
    <cellStyle name="Total 2 6 4 2 5 6" xfId="55727" xr:uid="{00000000-0005-0000-0000-0000ACD90000}"/>
    <cellStyle name="Total 2 6 4 2 5 7" xfId="55728" xr:uid="{00000000-0005-0000-0000-0000ADD90000}"/>
    <cellStyle name="Total 2 6 4 2 5 8" xfId="55729" xr:uid="{00000000-0005-0000-0000-0000AED90000}"/>
    <cellStyle name="Total 2 6 4 2 6" xfId="55730" xr:uid="{00000000-0005-0000-0000-0000AFD90000}"/>
    <cellStyle name="Total 2 6 4 2 6 2" xfId="55731" xr:uid="{00000000-0005-0000-0000-0000B0D90000}"/>
    <cellStyle name="Total 2 6 4 2 6 3" xfId="55732" xr:uid="{00000000-0005-0000-0000-0000B1D90000}"/>
    <cellStyle name="Total 2 6 4 2 6 4" xfId="55733" xr:uid="{00000000-0005-0000-0000-0000B2D90000}"/>
    <cellStyle name="Total 2 6 4 2 6 5" xfId="55734" xr:uid="{00000000-0005-0000-0000-0000B3D90000}"/>
    <cellStyle name="Total 2 6 4 2 6 6" xfId="55735" xr:uid="{00000000-0005-0000-0000-0000B4D90000}"/>
    <cellStyle name="Total 2 6 4 2 6 7" xfId="55736" xr:uid="{00000000-0005-0000-0000-0000B5D90000}"/>
    <cellStyle name="Total 2 6 4 2 7" xfId="55737" xr:uid="{00000000-0005-0000-0000-0000B6D90000}"/>
    <cellStyle name="Total 2 6 4 2 7 2" xfId="55738" xr:uid="{00000000-0005-0000-0000-0000B7D90000}"/>
    <cellStyle name="Total 2 6 4 2 7 3" xfId="55739" xr:uid="{00000000-0005-0000-0000-0000B8D90000}"/>
    <cellStyle name="Total 2 6 4 2 7 4" xfId="55740" xr:uid="{00000000-0005-0000-0000-0000B9D90000}"/>
    <cellStyle name="Total 2 6 4 2 7 5" xfId="55741" xr:uid="{00000000-0005-0000-0000-0000BAD90000}"/>
    <cellStyle name="Total 2 6 4 2 8" xfId="55742" xr:uid="{00000000-0005-0000-0000-0000BBD90000}"/>
    <cellStyle name="Total 2 6 4 2 8 2" xfId="55743" xr:uid="{00000000-0005-0000-0000-0000BCD90000}"/>
    <cellStyle name="Total 2 6 4 2 8 3" xfId="55744" xr:uid="{00000000-0005-0000-0000-0000BDD90000}"/>
    <cellStyle name="Total 2 6 4 2 8 4" xfId="55745" xr:uid="{00000000-0005-0000-0000-0000BED90000}"/>
    <cellStyle name="Total 2 6 4 2 8 5" xfId="55746" xr:uid="{00000000-0005-0000-0000-0000BFD90000}"/>
    <cellStyle name="Total 2 6 4 2 9" xfId="55747" xr:uid="{00000000-0005-0000-0000-0000C0D90000}"/>
    <cellStyle name="Total 2 6 4 2 9 2" xfId="55748" xr:uid="{00000000-0005-0000-0000-0000C1D90000}"/>
    <cellStyle name="Total 2 6 4 2 9 3" xfId="55749" xr:uid="{00000000-0005-0000-0000-0000C2D90000}"/>
    <cellStyle name="Total 2 6 4 2 9 4" xfId="55750" xr:uid="{00000000-0005-0000-0000-0000C3D90000}"/>
    <cellStyle name="Total 2 6 4 2 9 5" xfId="55751" xr:uid="{00000000-0005-0000-0000-0000C4D90000}"/>
    <cellStyle name="Total 2 6 4 3" xfId="55752" xr:uid="{00000000-0005-0000-0000-0000C5D90000}"/>
    <cellStyle name="Total 2 6 4 3 10" xfId="55753" xr:uid="{00000000-0005-0000-0000-0000C6D90000}"/>
    <cellStyle name="Total 2 6 4 3 2" xfId="55754" xr:uid="{00000000-0005-0000-0000-0000C7D90000}"/>
    <cellStyle name="Total 2 6 4 3 2 2" xfId="55755" xr:uid="{00000000-0005-0000-0000-0000C8D90000}"/>
    <cellStyle name="Total 2 6 4 3 2 2 2" xfId="55756" xr:uid="{00000000-0005-0000-0000-0000C9D90000}"/>
    <cellStyle name="Total 2 6 4 3 2 2 3" xfId="55757" xr:uid="{00000000-0005-0000-0000-0000CAD90000}"/>
    <cellStyle name="Total 2 6 4 3 2 2 4" xfId="55758" xr:uid="{00000000-0005-0000-0000-0000CBD90000}"/>
    <cellStyle name="Total 2 6 4 3 2 2 5" xfId="55759" xr:uid="{00000000-0005-0000-0000-0000CCD90000}"/>
    <cellStyle name="Total 2 6 4 3 2 2 6" xfId="55760" xr:uid="{00000000-0005-0000-0000-0000CDD90000}"/>
    <cellStyle name="Total 2 6 4 3 2 2 7" xfId="55761" xr:uid="{00000000-0005-0000-0000-0000CED90000}"/>
    <cellStyle name="Total 2 6 4 3 2 3" xfId="55762" xr:uid="{00000000-0005-0000-0000-0000CFD90000}"/>
    <cellStyle name="Total 2 6 4 3 2 4" xfId="55763" xr:uid="{00000000-0005-0000-0000-0000D0D90000}"/>
    <cellStyle name="Total 2 6 4 3 3" xfId="55764" xr:uid="{00000000-0005-0000-0000-0000D1D90000}"/>
    <cellStyle name="Total 2 6 4 3 3 2" xfId="55765" xr:uid="{00000000-0005-0000-0000-0000D2D90000}"/>
    <cellStyle name="Total 2 6 4 3 3 2 2" xfId="55766" xr:uid="{00000000-0005-0000-0000-0000D3D90000}"/>
    <cellStyle name="Total 2 6 4 3 3 2 3" xfId="55767" xr:uid="{00000000-0005-0000-0000-0000D4D90000}"/>
    <cellStyle name="Total 2 6 4 3 3 2 4" xfId="55768" xr:uid="{00000000-0005-0000-0000-0000D5D90000}"/>
    <cellStyle name="Total 2 6 4 3 3 2 5" xfId="55769" xr:uid="{00000000-0005-0000-0000-0000D6D90000}"/>
    <cellStyle name="Total 2 6 4 3 3 2 6" xfId="55770" xr:uid="{00000000-0005-0000-0000-0000D7D90000}"/>
    <cellStyle name="Total 2 6 4 3 3 2 7" xfId="55771" xr:uid="{00000000-0005-0000-0000-0000D8D90000}"/>
    <cellStyle name="Total 2 6 4 3 3 3" xfId="55772" xr:uid="{00000000-0005-0000-0000-0000D9D90000}"/>
    <cellStyle name="Total 2 6 4 3 3 4" xfId="55773" xr:uid="{00000000-0005-0000-0000-0000DAD90000}"/>
    <cellStyle name="Total 2 6 4 3 4" xfId="55774" xr:uid="{00000000-0005-0000-0000-0000DBD90000}"/>
    <cellStyle name="Total 2 6 4 3 4 2" xfId="55775" xr:uid="{00000000-0005-0000-0000-0000DCD90000}"/>
    <cellStyle name="Total 2 6 4 3 4 2 2" xfId="55776" xr:uid="{00000000-0005-0000-0000-0000DDD90000}"/>
    <cellStyle name="Total 2 6 4 3 4 2 3" xfId="55777" xr:uid="{00000000-0005-0000-0000-0000DED90000}"/>
    <cellStyle name="Total 2 6 4 3 4 2 4" xfId="55778" xr:uid="{00000000-0005-0000-0000-0000DFD90000}"/>
    <cellStyle name="Total 2 6 4 3 4 2 5" xfId="55779" xr:uid="{00000000-0005-0000-0000-0000E0D90000}"/>
    <cellStyle name="Total 2 6 4 3 4 2 6" xfId="55780" xr:uid="{00000000-0005-0000-0000-0000E1D90000}"/>
    <cellStyle name="Total 2 6 4 3 4 2 7" xfId="55781" xr:uid="{00000000-0005-0000-0000-0000E2D90000}"/>
    <cellStyle name="Total 2 6 4 3 4 3" xfId="55782" xr:uid="{00000000-0005-0000-0000-0000E3D90000}"/>
    <cellStyle name="Total 2 6 4 3 4 4" xfId="55783" xr:uid="{00000000-0005-0000-0000-0000E4D90000}"/>
    <cellStyle name="Total 2 6 4 3 5" xfId="55784" xr:uid="{00000000-0005-0000-0000-0000E5D90000}"/>
    <cellStyle name="Total 2 6 4 3 5 2" xfId="55785" xr:uid="{00000000-0005-0000-0000-0000E6D90000}"/>
    <cellStyle name="Total 2 6 4 3 5 3" xfId="55786" xr:uid="{00000000-0005-0000-0000-0000E7D90000}"/>
    <cellStyle name="Total 2 6 4 3 5 4" xfId="55787" xr:uid="{00000000-0005-0000-0000-0000E8D90000}"/>
    <cellStyle name="Total 2 6 4 3 5 5" xfId="55788" xr:uid="{00000000-0005-0000-0000-0000E9D90000}"/>
    <cellStyle name="Total 2 6 4 3 5 6" xfId="55789" xr:uid="{00000000-0005-0000-0000-0000EAD90000}"/>
    <cellStyle name="Total 2 6 4 3 5 7" xfId="55790" xr:uid="{00000000-0005-0000-0000-0000EBD90000}"/>
    <cellStyle name="Total 2 6 4 3 5 8" xfId="55791" xr:uid="{00000000-0005-0000-0000-0000ECD90000}"/>
    <cellStyle name="Total 2 6 4 3 6" xfId="55792" xr:uid="{00000000-0005-0000-0000-0000EDD90000}"/>
    <cellStyle name="Total 2 6 4 3 6 2" xfId="55793" xr:uid="{00000000-0005-0000-0000-0000EED90000}"/>
    <cellStyle name="Total 2 6 4 3 6 3" xfId="55794" xr:uid="{00000000-0005-0000-0000-0000EFD90000}"/>
    <cellStyle name="Total 2 6 4 3 6 4" xfId="55795" xr:uid="{00000000-0005-0000-0000-0000F0D90000}"/>
    <cellStyle name="Total 2 6 4 3 6 5" xfId="55796" xr:uid="{00000000-0005-0000-0000-0000F1D90000}"/>
    <cellStyle name="Total 2 6 4 3 6 6" xfId="55797" xr:uid="{00000000-0005-0000-0000-0000F2D90000}"/>
    <cellStyle name="Total 2 6 4 3 6 7" xfId="55798" xr:uid="{00000000-0005-0000-0000-0000F3D90000}"/>
    <cellStyle name="Total 2 6 4 3 7" xfId="55799" xr:uid="{00000000-0005-0000-0000-0000F4D90000}"/>
    <cellStyle name="Total 2 6 4 3 8" xfId="55800" xr:uid="{00000000-0005-0000-0000-0000F5D90000}"/>
    <cellStyle name="Total 2 6 4 3 9" xfId="55801" xr:uid="{00000000-0005-0000-0000-0000F6D90000}"/>
    <cellStyle name="Total 2 6 4 4" xfId="55802" xr:uid="{00000000-0005-0000-0000-0000F7D90000}"/>
    <cellStyle name="Total 2 6 4 4 2" xfId="55803" xr:uid="{00000000-0005-0000-0000-0000F8D90000}"/>
    <cellStyle name="Total 2 6 4 4 2 2" xfId="55804" xr:uid="{00000000-0005-0000-0000-0000F9D90000}"/>
    <cellStyle name="Total 2 6 4 4 2 3" xfId="55805" xr:uid="{00000000-0005-0000-0000-0000FAD90000}"/>
    <cellStyle name="Total 2 6 4 4 2 4" xfId="55806" xr:uid="{00000000-0005-0000-0000-0000FBD90000}"/>
    <cellStyle name="Total 2 6 4 4 2 5" xfId="55807" xr:uid="{00000000-0005-0000-0000-0000FCD90000}"/>
    <cellStyle name="Total 2 6 4 4 2 6" xfId="55808" xr:uid="{00000000-0005-0000-0000-0000FDD90000}"/>
    <cellStyle name="Total 2 6 4 4 2 7" xfId="55809" xr:uid="{00000000-0005-0000-0000-0000FED90000}"/>
    <cellStyle name="Total 2 6 4 4 3" xfId="55810" xr:uid="{00000000-0005-0000-0000-0000FFD90000}"/>
    <cellStyle name="Total 2 6 4 4 4" xfId="55811" xr:uid="{00000000-0005-0000-0000-000000DA0000}"/>
    <cellStyle name="Total 2 6 4 4 5" xfId="55812" xr:uid="{00000000-0005-0000-0000-000001DA0000}"/>
    <cellStyle name="Total 2 6 4 5" xfId="55813" xr:uid="{00000000-0005-0000-0000-000002DA0000}"/>
    <cellStyle name="Total 2 6 4 5 2" xfId="55814" xr:uid="{00000000-0005-0000-0000-000003DA0000}"/>
    <cellStyle name="Total 2 6 4 5 2 2" xfId="55815" xr:uid="{00000000-0005-0000-0000-000004DA0000}"/>
    <cellStyle name="Total 2 6 4 5 2 3" xfId="55816" xr:uid="{00000000-0005-0000-0000-000005DA0000}"/>
    <cellStyle name="Total 2 6 4 5 2 4" xfId="55817" xr:uid="{00000000-0005-0000-0000-000006DA0000}"/>
    <cellStyle name="Total 2 6 4 5 2 5" xfId="55818" xr:uid="{00000000-0005-0000-0000-000007DA0000}"/>
    <cellStyle name="Total 2 6 4 5 2 6" xfId="55819" xr:uid="{00000000-0005-0000-0000-000008DA0000}"/>
    <cellStyle name="Total 2 6 4 5 2 7" xfId="55820" xr:uid="{00000000-0005-0000-0000-000009DA0000}"/>
    <cellStyle name="Total 2 6 4 5 3" xfId="55821" xr:uid="{00000000-0005-0000-0000-00000ADA0000}"/>
    <cellStyle name="Total 2 6 4 5 4" xfId="55822" xr:uid="{00000000-0005-0000-0000-00000BDA0000}"/>
    <cellStyle name="Total 2 6 4 5 5" xfId="55823" xr:uid="{00000000-0005-0000-0000-00000CDA0000}"/>
    <cellStyle name="Total 2 6 4 6" xfId="55824" xr:uid="{00000000-0005-0000-0000-00000DDA0000}"/>
    <cellStyle name="Total 2 6 4 6 2" xfId="55825" xr:uid="{00000000-0005-0000-0000-00000EDA0000}"/>
    <cellStyle name="Total 2 6 4 6 2 2" xfId="55826" xr:uid="{00000000-0005-0000-0000-00000FDA0000}"/>
    <cellStyle name="Total 2 6 4 6 2 3" xfId="55827" xr:uid="{00000000-0005-0000-0000-000010DA0000}"/>
    <cellStyle name="Total 2 6 4 6 2 4" xfId="55828" xr:uid="{00000000-0005-0000-0000-000011DA0000}"/>
    <cellStyle name="Total 2 6 4 6 2 5" xfId="55829" xr:uid="{00000000-0005-0000-0000-000012DA0000}"/>
    <cellStyle name="Total 2 6 4 6 2 6" xfId="55830" xr:uid="{00000000-0005-0000-0000-000013DA0000}"/>
    <cellStyle name="Total 2 6 4 6 2 7" xfId="55831" xr:uid="{00000000-0005-0000-0000-000014DA0000}"/>
    <cellStyle name="Total 2 6 4 6 3" xfId="55832" xr:uid="{00000000-0005-0000-0000-000015DA0000}"/>
    <cellStyle name="Total 2 6 4 6 4" xfId="55833" xr:uid="{00000000-0005-0000-0000-000016DA0000}"/>
    <cellStyle name="Total 2 6 4 6 5" xfId="55834" xr:uid="{00000000-0005-0000-0000-000017DA0000}"/>
    <cellStyle name="Total 2 6 4 7" xfId="55835" xr:uid="{00000000-0005-0000-0000-000018DA0000}"/>
    <cellStyle name="Total 2 6 4 7 2" xfId="55836" xr:uid="{00000000-0005-0000-0000-000019DA0000}"/>
    <cellStyle name="Total 2 6 4 7 2 2" xfId="55837" xr:uid="{00000000-0005-0000-0000-00001ADA0000}"/>
    <cellStyle name="Total 2 6 4 7 2 3" xfId="55838" xr:uid="{00000000-0005-0000-0000-00001BDA0000}"/>
    <cellStyle name="Total 2 6 4 7 2 4" xfId="55839" xr:uid="{00000000-0005-0000-0000-00001CDA0000}"/>
    <cellStyle name="Total 2 6 4 7 2 5" xfId="55840" xr:uid="{00000000-0005-0000-0000-00001DDA0000}"/>
    <cellStyle name="Total 2 6 4 7 2 6" xfId="55841" xr:uid="{00000000-0005-0000-0000-00001EDA0000}"/>
    <cellStyle name="Total 2 6 4 7 2 7" xfId="55842" xr:uid="{00000000-0005-0000-0000-00001FDA0000}"/>
    <cellStyle name="Total 2 6 4 7 3" xfId="55843" xr:uid="{00000000-0005-0000-0000-000020DA0000}"/>
    <cellStyle name="Total 2 6 4 7 4" xfId="55844" xr:uid="{00000000-0005-0000-0000-000021DA0000}"/>
    <cellStyle name="Total 2 6 4 7 5" xfId="55845" xr:uid="{00000000-0005-0000-0000-000022DA0000}"/>
    <cellStyle name="Total 2 6 4 8" xfId="55846" xr:uid="{00000000-0005-0000-0000-000023DA0000}"/>
    <cellStyle name="Total 2 6 4 8 2" xfId="55847" xr:uid="{00000000-0005-0000-0000-000024DA0000}"/>
    <cellStyle name="Total 2 6 4 8 3" xfId="55848" xr:uid="{00000000-0005-0000-0000-000025DA0000}"/>
    <cellStyle name="Total 2 6 4 8 4" xfId="55849" xr:uid="{00000000-0005-0000-0000-000026DA0000}"/>
    <cellStyle name="Total 2 6 4 8 5" xfId="55850" xr:uid="{00000000-0005-0000-0000-000027DA0000}"/>
    <cellStyle name="Total 2 6 4 8 6" xfId="55851" xr:uid="{00000000-0005-0000-0000-000028DA0000}"/>
    <cellStyle name="Total 2 6 4 8 7" xfId="55852" xr:uid="{00000000-0005-0000-0000-000029DA0000}"/>
    <cellStyle name="Total 2 6 4 8 8" xfId="55853" xr:uid="{00000000-0005-0000-0000-00002ADA0000}"/>
    <cellStyle name="Total 2 6 4 9" xfId="55854" xr:uid="{00000000-0005-0000-0000-00002BDA0000}"/>
    <cellStyle name="Total 2 6 4 9 2" xfId="55855" xr:uid="{00000000-0005-0000-0000-00002CDA0000}"/>
    <cellStyle name="Total 2 6 4 9 3" xfId="55856" xr:uid="{00000000-0005-0000-0000-00002DDA0000}"/>
    <cellStyle name="Total 2 6 4 9 4" xfId="55857" xr:uid="{00000000-0005-0000-0000-00002EDA0000}"/>
    <cellStyle name="Total 2 6 4 9 5" xfId="55858" xr:uid="{00000000-0005-0000-0000-00002FDA0000}"/>
    <cellStyle name="Total 2 6 4 9 6" xfId="55859" xr:uid="{00000000-0005-0000-0000-000030DA0000}"/>
    <cellStyle name="Total 2 6 4 9 7" xfId="55860" xr:uid="{00000000-0005-0000-0000-000031DA0000}"/>
    <cellStyle name="Total 2 6 5" xfId="55861" xr:uid="{00000000-0005-0000-0000-000032DA0000}"/>
    <cellStyle name="Total 2 6 5 10" xfId="55862" xr:uid="{00000000-0005-0000-0000-000033DA0000}"/>
    <cellStyle name="Total 2 6 5 10 2" xfId="55863" xr:uid="{00000000-0005-0000-0000-000034DA0000}"/>
    <cellStyle name="Total 2 6 5 10 3" xfId="55864" xr:uid="{00000000-0005-0000-0000-000035DA0000}"/>
    <cellStyle name="Total 2 6 5 10 4" xfId="55865" xr:uid="{00000000-0005-0000-0000-000036DA0000}"/>
    <cellStyle name="Total 2 6 5 10 5" xfId="55866" xr:uid="{00000000-0005-0000-0000-000037DA0000}"/>
    <cellStyle name="Total 2 6 5 11" xfId="55867" xr:uid="{00000000-0005-0000-0000-000038DA0000}"/>
    <cellStyle name="Total 2 6 5 11 2" xfId="55868" xr:uid="{00000000-0005-0000-0000-000039DA0000}"/>
    <cellStyle name="Total 2 6 5 11 3" xfId="55869" xr:uid="{00000000-0005-0000-0000-00003ADA0000}"/>
    <cellStyle name="Total 2 6 5 11 4" xfId="55870" xr:uid="{00000000-0005-0000-0000-00003BDA0000}"/>
    <cellStyle name="Total 2 6 5 11 5" xfId="55871" xr:uid="{00000000-0005-0000-0000-00003CDA0000}"/>
    <cellStyle name="Total 2 6 5 12" xfId="55872" xr:uid="{00000000-0005-0000-0000-00003DDA0000}"/>
    <cellStyle name="Total 2 6 5 12 2" xfId="55873" xr:uid="{00000000-0005-0000-0000-00003EDA0000}"/>
    <cellStyle name="Total 2 6 5 12 3" xfId="55874" xr:uid="{00000000-0005-0000-0000-00003FDA0000}"/>
    <cellStyle name="Total 2 6 5 12 4" xfId="55875" xr:uid="{00000000-0005-0000-0000-000040DA0000}"/>
    <cellStyle name="Total 2 6 5 12 5" xfId="55876" xr:uid="{00000000-0005-0000-0000-000041DA0000}"/>
    <cellStyle name="Total 2 6 5 13" xfId="55877" xr:uid="{00000000-0005-0000-0000-000042DA0000}"/>
    <cellStyle name="Total 2 6 5 13 2" xfId="55878" xr:uid="{00000000-0005-0000-0000-000043DA0000}"/>
    <cellStyle name="Total 2 6 5 13 3" xfId="55879" xr:uid="{00000000-0005-0000-0000-000044DA0000}"/>
    <cellStyle name="Total 2 6 5 13 4" xfId="55880" xr:uid="{00000000-0005-0000-0000-000045DA0000}"/>
    <cellStyle name="Total 2 6 5 13 5" xfId="55881" xr:uid="{00000000-0005-0000-0000-000046DA0000}"/>
    <cellStyle name="Total 2 6 5 14" xfId="55882" xr:uid="{00000000-0005-0000-0000-000047DA0000}"/>
    <cellStyle name="Total 2 6 5 14 2" xfId="55883" xr:uid="{00000000-0005-0000-0000-000048DA0000}"/>
    <cellStyle name="Total 2 6 5 14 3" xfId="55884" xr:uid="{00000000-0005-0000-0000-000049DA0000}"/>
    <cellStyle name="Total 2 6 5 14 4" xfId="55885" xr:uid="{00000000-0005-0000-0000-00004ADA0000}"/>
    <cellStyle name="Total 2 6 5 14 5" xfId="55886" xr:uid="{00000000-0005-0000-0000-00004BDA0000}"/>
    <cellStyle name="Total 2 6 5 15" xfId="55887" xr:uid="{00000000-0005-0000-0000-00004CDA0000}"/>
    <cellStyle name="Total 2 6 5 15 2" xfId="55888" xr:uid="{00000000-0005-0000-0000-00004DDA0000}"/>
    <cellStyle name="Total 2 6 5 15 3" xfId="55889" xr:uid="{00000000-0005-0000-0000-00004EDA0000}"/>
    <cellStyle name="Total 2 6 5 15 4" xfId="55890" xr:uid="{00000000-0005-0000-0000-00004FDA0000}"/>
    <cellStyle name="Total 2 6 5 15 5" xfId="55891" xr:uid="{00000000-0005-0000-0000-000050DA0000}"/>
    <cellStyle name="Total 2 6 5 16" xfId="55892" xr:uid="{00000000-0005-0000-0000-000051DA0000}"/>
    <cellStyle name="Total 2 6 5 16 2" xfId="55893" xr:uid="{00000000-0005-0000-0000-000052DA0000}"/>
    <cellStyle name="Total 2 6 5 16 3" xfId="55894" xr:uid="{00000000-0005-0000-0000-000053DA0000}"/>
    <cellStyle name="Total 2 6 5 16 4" xfId="55895" xr:uid="{00000000-0005-0000-0000-000054DA0000}"/>
    <cellStyle name="Total 2 6 5 16 5" xfId="55896" xr:uid="{00000000-0005-0000-0000-000055DA0000}"/>
    <cellStyle name="Total 2 6 5 17" xfId="55897" xr:uid="{00000000-0005-0000-0000-000056DA0000}"/>
    <cellStyle name="Total 2 6 5 17 2" xfId="55898" xr:uid="{00000000-0005-0000-0000-000057DA0000}"/>
    <cellStyle name="Total 2 6 5 17 3" xfId="55899" xr:uid="{00000000-0005-0000-0000-000058DA0000}"/>
    <cellStyle name="Total 2 6 5 17 4" xfId="55900" xr:uid="{00000000-0005-0000-0000-000059DA0000}"/>
    <cellStyle name="Total 2 6 5 17 5" xfId="55901" xr:uid="{00000000-0005-0000-0000-00005ADA0000}"/>
    <cellStyle name="Total 2 6 5 18" xfId="55902" xr:uid="{00000000-0005-0000-0000-00005BDA0000}"/>
    <cellStyle name="Total 2 6 5 18 2" xfId="55903" xr:uid="{00000000-0005-0000-0000-00005CDA0000}"/>
    <cellStyle name="Total 2 6 5 18 3" xfId="55904" xr:uid="{00000000-0005-0000-0000-00005DDA0000}"/>
    <cellStyle name="Total 2 6 5 18 4" xfId="55905" xr:uid="{00000000-0005-0000-0000-00005EDA0000}"/>
    <cellStyle name="Total 2 6 5 18 5" xfId="55906" xr:uid="{00000000-0005-0000-0000-00005FDA0000}"/>
    <cellStyle name="Total 2 6 5 19" xfId="55907" xr:uid="{00000000-0005-0000-0000-000060DA0000}"/>
    <cellStyle name="Total 2 6 5 2" xfId="55908" xr:uid="{00000000-0005-0000-0000-000061DA0000}"/>
    <cellStyle name="Total 2 6 5 2 10" xfId="55909" xr:uid="{00000000-0005-0000-0000-000062DA0000}"/>
    <cellStyle name="Total 2 6 5 2 10 2" xfId="55910" xr:uid="{00000000-0005-0000-0000-000063DA0000}"/>
    <cellStyle name="Total 2 6 5 2 10 3" xfId="55911" xr:uid="{00000000-0005-0000-0000-000064DA0000}"/>
    <cellStyle name="Total 2 6 5 2 10 4" xfId="55912" xr:uid="{00000000-0005-0000-0000-000065DA0000}"/>
    <cellStyle name="Total 2 6 5 2 10 5" xfId="55913" xr:uid="{00000000-0005-0000-0000-000066DA0000}"/>
    <cellStyle name="Total 2 6 5 2 11" xfId="55914" xr:uid="{00000000-0005-0000-0000-000067DA0000}"/>
    <cellStyle name="Total 2 6 5 2 11 2" xfId="55915" xr:uid="{00000000-0005-0000-0000-000068DA0000}"/>
    <cellStyle name="Total 2 6 5 2 11 3" xfId="55916" xr:uid="{00000000-0005-0000-0000-000069DA0000}"/>
    <cellStyle name="Total 2 6 5 2 11 4" xfId="55917" xr:uid="{00000000-0005-0000-0000-00006ADA0000}"/>
    <cellStyle name="Total 2 6 5 2 11 5" xfId="55918" xr:uid="{00000000-0005-0000-0000-00006BDA0000}"/>
    <cellStyle name="Total 2 6 5 2 12" xfId="55919" xr:uid="{00000000-0005-0000-0000-00006CDA0000}"/>
    <cellStyle name="Total 2 6 5 2 12 2" xfId="55920" xr:uid="{00000000-0005-0000-0000-00006DDA0000}"/>
    <cellStyle name="Total 2 6 5 2 12 3" xfId="55921" xr:uid="{00000000-0005-0000-0000-00006EDA0000}"/>
    <cellStyle name="Total 2 6 5 2 12 4" xfId="55922" xr:uid="{00000000-0005-0000-0000-00006FDA0000}"/>
    <cellStyle name="Total 2 6 5 2 12 5" xfId="55923" xr:uid="{00000000-0005-0000-0000-000070DA0000}"/>
    <cellStyle name="Total 2 6 5 2 13" xfId="55924" xr:uid="{00000000-0005-0000-0000-000071DA0000}"/>
    <cellStyle name="Total 2 6 5 2 13 2" xfId="55925" xr:uid="{00000000-0005-0000-0000-000072DA0000}"/>
    <cellStyle name="Total 2 6 5 2 13 3" xfId="55926" xr:uid="{00000000-0005-0000-0000-000073DA0000}"/>
    <cellStyle name="Total 2 6 5 2 13 4" xfId="55927" xr:uid="{00000000-0005-0000-0000-000074DA0000}"/>
    <cellStyle name="Total 2 6 5 2 13 5" xfId="55928" xr:uid="{00000000-0005-0000-0000-000075DA0000}"/>
    <cellStyle name="Total 2 6 5 2 14" xfId="55929" xr:uid="{00000000-0005-0000-0000-000076DA0000}"/>
    <cellStyle name="Total 2 6 5 2 14 2" xfId="55930" xr:uid="{00000000-0005-0000-0000-000077DA0000}"/>
    <cellStyle name="Total 2 6 5 2 14 3" xfId="55931" xr:uid="{00000000-0005-0000-0000-000078DA0000}"/>
    <cellStyle name="Total 2 6 5 2 14 4" xfId="55932" xr:uid="{00000000-0005-0000-0000-000079DA0000}"/>
    <cellStyle name="Total 2 6 5 2 14 5" xfId="55933" xr:uid="{00000000-0005-0000-0000-00007ADA0000}"/>
    <cellStyle name="Total 2 6 5 2 15" xfId="55934" xr:uid="{00000000-0005-0000-0000-00007BDA0000}"/>
    <cellStyle name="Total 2 6 5 2 15 2" xfId="55935" xr:uid="{00000000-0005-0000-0000-00007CDA0000}"/>
    <cellStyle name="Total 2 6 5 2 15 3" xfId="55936" xr:uid="{00000000-0005-0000-0000-00007DDA0000}"/>
    <cellStyle name="Total 2 6 5 2 15 4" xfId="55937" xr:uid="{00000000-0005-0000-0000-00007EDA0000}"/>
    <cellStyle name="Total 2 6 5 2 15 5" xfId="55938" xr:uid="{00000000-0005-0000-0000-00007FDA0000}"/>
    <cellStyle name="Total 2 6 5 2 16" xfId="55939" xr:uid="{00000000-0005-0000-0000-000080DA0000}"/>
    <cellStyle name="Total 2 6 5 2 16 2" xfId="55940" xr:uid="{00000000-0005-0000-0000-000081DA0000}"/>
    <cellStyle name="Total 2 6 5 2 16 3" xfId="55941" xr:uid="{00000000-0005-0000-0000-000082DA0000}"/>
    <cellStyle name="Total 2 6 5 2 16 4" xfId="55942" xr:uid="{00000000-0005-0000-0000-000083DA0000}"/>
    <cellStyle name="Total 2 6 5 2 16 5" xfId="55943" xr:uid="{00000000-0005-0000-0000-000084DA0000}"/>
    <cellStyle name="Total 2 6 5 2 17" xfId="55944" xr:uid="{00000000-0005-0000-0000-000085DA0000}"/>
    <cellStyle name="Total 2 6 5 2 17 2" xfId="55945" xr:uid="{00000000-0005-0000-0000-000086DA0000}"/>
    <cellStyle name="Total 2 6 5 2 17 3" xfId="55946" xr:uid="{00000000-0005-0000-0000-000087DA0000}"/>
    <cellStyle name="Total 2 6 5 2 17 4" xfId="55947" xr:uid="{00000000-0005-0000-0000-000088DA0000}"/>
    <cellStyle name="Total 2 6 5 2 17 5" xfId="55948" xr:uid="{00000000-0005-0000-0000-000089DA0000}"/>
    <cellStyle name="Total 2 6 5 2 18" xfId="55949" xr:uid="{00000000-0005-0000-0000-00008ADA0000}"/>
    <cellStyle name="Total 2 6 5 2 18 2" xfId="55950" xr:uid="{00000000-0005-0000-0000-00008BDA0000}"/>
    <cellStyle name="Total 2 6 5 2 18 3" xfId="55951" xr:uid="{00000000-0005-0000-0000-00008CDA0000}"/>
    <cellStyle name="Total 2 6 5 2 18 4" xfId="55952" xr:uid="{00000000-0005-0000-0000-00008DDA0000}"/>
    <cellStyle name="Total 2 6 5 2 18 5" xfId="55953" xr:uid="{00000000-0005-0000-0000-00008EDA0000}"/>
    <cellStyle name="Total 2 6 5 2 19" xfId="55954" xr:uid="{00000000-0005-0000-0000-00008FDA0000}"/>
    <cellStyle name="Total 2 6 5 2 2" xfId="55955" xr:uid="{00000000-0005-0000-0000-000090DA0000}"/>
    <cellStyle name="Total 2 6 5 2 2 2" xfId="55956" xr:uid="{00000000-0005-0000-0000-000091DA0000}"/>
    <cellStyle name="Total 2 6 5 2 2 2 2" xfId="55957" xr:uid="{00000000-0005-0000-0000-000092DA0000}"/>
    <cellStyle name="Total 2 6 5 2 2 2 3" xfId="55958" xr:uid="{00000000-0005-0000-0000-000093DA0000}"/>
    <cellStyle name="Total 2 6 5 2 2 2 4" xfId="55959" xr:uid="{00000000-0005-0000-0000-000094DA0000}"/>
    <cellStyle name="Total 2 6 5 2 2 2 5" xfId="55960" xr:uid="{00000000-0005-0000-0000-000095DA0000}"/>
    <cellStyle name="Total 2 6 5 2 2 2 6" xfId="55961" xr:uid="{00000000-0005-0000-0000-000096DA0000}"/>
    <cellStyle name="Total 2 6 5 2 2 2 7" xfId="55962" xr:uid="{00000000-0005-0000-0000-000097DA0000}"/>
    <cellStyle name="Total 2 6 5 2 2 3" xfId="55963" xr:uid="{00000000-0005-0000-0000-000098DA0000}"/>
    <cellStyle name="Total 2 6 5 2 2 4" xfId="55964" xr:uid="{00000000-0005-0000-0000-000099DA0000}"/>
    <cellStyle name="Total 2 6 5 2 2 5" xfId="55965" xr:uid="{00000000-0005-0000-0000-00009ADA0000}"/>
    <cellStyle name="Total 2 6 5 2 3" xfId="55966" xr:uid="{00000000-0005-0000-0000-00009BDA0000}"/>
    <cellStyle name="Total 2 6 5 2 3 2" xfId="55967" xr:uid="{00000000-0005-0000-0000-00009CDA0000}"/>
    <cellStyle name="Total 2 6 5 2 3 2 2" xfId="55968" xr:uid="{00000000-0005-0000-0000-00009DDA0000}"/>
    <cellStyle name="Total 2 6 5 2 3 2 3" xfId="55969" xr:uid="{00000000-0005-0000-0000-00009EDA0000}"/>
    <cellStyle name="Total 2 6 5 2 3 2 4" xfId="55970" xr:uid="{00000000-0005-0000-0000-00009FDA0000}"/>
    <cellStyle name="Total 2 6 5 2 3 2 5" xfId="55971" xr:uid="{00000000-0005-0000-0000-0000A0DA0000}"/>
    <cellStyle name="Total 2 6 5 2 3 2 6" xfId="55972" xr:uid="{00000000-0005-0000-0000-0000A1DA0000}"/>
    <cellStyle name="Total 2 6 5 2 3 2 7" xfId="55973" xr:uid="{00000000-0005-0000-0000-0000A2DA0000}"/>
    <cellStyle name="Total 2 6 5 2 3 3" xfId="55974" xr:uid="{00000000-0005-0000-0000-0000A3DA0000}"/>
    <cellStyle name="Total 2 6 5 2 3 4" xfId="55975" xr:uid="{00000000-0005-0000-0000-0000A4DA0000}"/>
    <cellStyle name="Total 2 6 5 2 3 5" xfId="55976" xr:uid="{00000000-0005-0000-0000-0000A5DA0000}"/>
    <cellStyle name="Total 2 6 5 2 4" xfId="55977" xr:uid="{00000000-0005-0000-0000-0000A6DA0000}"/>
    <cellStyle name="Total 2 6 5 2 4 2" xfId="55978" xr:uid="{00000000-0005-0000-0000-0000A7DA0000}"/>
    <cellStyle name="Total 2 6 5 2 4 2 2" xfId="55979" xr:uid="{00000000-0005-0000-0000-0000A8DA0000}"/>
    <cellStyle name="Total 2 6 5 2 4 2 3" xfId="55980" xr:uid="{00000000-0005-0000-0000-0000A9DA0000}"/>
    <cellStyle name="Total 2 6 5 2 4 2 4" xfId="55981" xr:uid="{00000000-0005-0000-0000-0000AADA0000}"/>
    <cellStyle name="Total 2 6 5 2 4 2 5" xfId="55982" xr:uid="{00000000-0005-0000-0000-0000ABDA0000}"/>
    <cellStyle name="Total 2 6 5 2 4 2 6" xfId="55983" xr:uid="{00000000-0005-0000-0000-0000ACDA0000}"/>
    <cellStyle name="Total 2 6 5 2 4 2 7" xfId="55984" xr:uid="{00000000-0005-0000-0000-0000ADDA0000}"/>
    <cellStyle name="Total 2 6 5 2 4 3" xfId="55985" xr:uid="{00000000-0005-0000-0000-0000AEDA0000}"/>
    <cellStyle name="Total 2 6 5 2 4 4" xfId="55986" xr:uid="{00000000-0005-0000-0000-0000AFDA0000}"/>
    <cellStyle name="Total 2 6 5 2 4 5" xfId="55987" xr:uid="{00000000-0005-0000-0000-0000B0DA0000}"/>
    <cellStyle name="Total 2 6 5 2 5" xfId="55988" xr:uid="{00000000-0005-0000-0000-0000B1DA0000}"/>
    <cellStyle name="Total 2 6 5 2 5 2" xfId="55989" xr:uid="{00000000-0005-0000-0000-0000B2DA0000}"/>
    <cellStyle name="Total 2 6 5 2 5 3" xfId="55990" xr:uid="{00000000-0005-0000-0000-0000B3DA0000}"/>
    <cellStyle name="Total 2 6 5 2 5 4" xfId="55991" xr:uid="{00000000-0005-0000-0000-0000B4DA0000}"/>
    <cellStyle name="Total 2 6 5 2 5 5" xfId="55992" xr:uid="{00000000-0005-0000-0000-0000B5DA0000}"/>
    <cellStyle name="Total 2 6 5 2 5 6" xfId="55993" xr:uid="{00000000-0005-0000-0000-0000B6DA0000}"/>
    <cellStyle name="Total 2 6 5 2 5 7" xfId="55994" xr:uid="{00000000-0005-0000-0000-0000B7DA0000}"/>
    <cellStyle name="Total 2 6 5 2 5 8" xfId="55995" xr:uid="{00000000-0005-0000-0000-0000B8DA0000}"/>
    <cellStyle name="Total 2 6 5 2 6" xfId="55996" xr:uid="{00000000-0005-0000-0000-0000B9DA0000}"/>
    <cellStyle name="Total 2 6 5 2 6 2" xfId="55997" xr:uid="{00000000-0005-0000-0000-0000BADA0000}"/>
    <cellStyle name="Total 2 6 5 2 6 3" xfId="55998" xr:uid="{00000000-0005-0000-0000-0000BBDA0000}"/>
    <cellStyle name="Total 2 6 5 2 6 4" xfId="55999" xr:uid="{00000000-0005-0000-0000-0000BCDA0000}"/>
    <cellStyle name="Total 2 6 5 2 6 5" xfId="56000" xr:uid="{00000000-0005-0000-0000-0000BDDA0000}"/>
    <cellStyle name="Total 2 6 5 2 6 6" xfId="56001" xr:uid="{00000000-0005-0000-0000-0000BEDA0000}"/>
    <cellStyle name="Total 2 6 5 2 6 7" xfId="56002" xr:uid="{00000000-0005-0000-0000-0000BFDA0000}"/>
    <cellStyle name="Total 2 6 5 2 7" xfId="56003" xr:uid="{00000000-0005-0000-0000-0000C0DA0000}"/>
    <cellStyle name="Total 2 6 5 2 7 2" xfId="56004" xr:uid="{00000000-0005-0000-0000-0000C1DA0000}"/>
    <cellStyle name="Total 2 6 5 2 7 3" xfId="56005" xr:uid="{00000000-0005-0000-0000-0000C2DA0000}"/>
    <cellStyle name="Total 2 6 5 2 7 4" xfId="56006" xr:uid="{00000000-0005-0000-0000-0000C3DA0000}"/>
    <cellStyle name="Total 2 6 5 2 7 5" xfId="56007" xr:uid="{00000000-0005-0000-0000-0000C4DA0000}"/>
    <cellStyle name="Total 2 6 5 2 8" xfId="56008" xr:uid="{00000000-0005-0000-0000-0000C5DA0000}"/>
    <cellStyle name="Total 2 6 5 2 8 2" xfId="56009" xr:uid="{00000000-0005-0000-0000-0000C6DA0000}"/>
    <cellStyle name="Total 2 6 5 2 8 3" xfId="56010" xr:uid="{00000000-0005-0000-0000-0000C7DA0000}"/>
    <cellStyle name="Total 2 6 5 2 8 4" xfId="56011" xr:uid="{00000000-0005-0000-0000-0000C8DA0000}"/>
    <cellStyle name="Total 2 6 5 2 8 5" xfId="56012" xr:uid="{00000000-0005-0000-0000-0000C9DA0000}"/>
    <cellStyle name="Total 2 6 5 2 9" xfId="56013" xr:uid="{00000000-0005-0000-0000-0000CADA0000}"/>
    <cellStyle name="Total 2 6 5 2 9 2" xfId="56014" xr:uid="{00000000-0005-0000-0000-0000CBDA0000}"/>
    <cellStyle name="Total 2 6 5 2 9 3" xfId="56015" xr:uid="{00000000-0005-0000-0000-0000CCDA0000}"/>
    <cellStyle name="Total 2 6 5 2 9 4" xfId="56016" xr:uid="{00000000-0005-0000-0000-0000CDDA0000}"/>
    <cellStyle name="Total 2 6 5 2 9 5" xfId="56017" xr:uid="{00000000-0005-0000-0000-0000CEDA0000}"/>
    <cellStyle name="Total 2 6 5 3" xfId="56018" xr:uid="{00000000-0005-0000-0000-0000CFDA0000}"/>
    <cellStyle name="Total 2 6 5 3 10" xfId="56019" xr:uid="{00000000-0005-0000-0000-0000D0DA0000}"/>
    <cellStyle name="Total 2 6 5 3 2" xfId="56020" xr:uid="{00000000-0005-0000-0000-0000D1DA0000}"/>
    <cellStyle name="Total 2 6 5 3 2 2" xfId="56021" xr:uid="{00000000-0005-0000-0000-0000D2DA0000}"/>
    <cellStyle name="Total 2 6 5 3 2 2 2" xfId="56022" xr:uid="{00000000-0005-0000-0000-0000D3DA0000}"/>
    <cellStyle name="Total 2 6 5 3 2 2 3" xfId="56023" xr:uid="{00000000-0005-0000-0000-0000D4DA0000}"/>
    <cellStyle name="Total 2 6 5 3 2 2 4" xfId="56024" xr:uid="{00000000-0005-0000-0000-0000D5DA0000}"/>
    <cellStyle name="Total 2 6 5 3 2 2 5" xfId="56025" xr:uid="{00000000-0005-0000-0000-0000D6DA0000}"/>
    <cellStyle name="Total 2 6 5 3 2 2 6" xfId="56026" xr:uid="{00000000-0005-0000-0000-0000D7DA0000}"/>
    <cellStyle name="Total 2 6 5 3 2 2 7" xfId="56027" xr:uid="{00000000-0005-0000-0000-0000D8DA0000}"/>
    <cellStyle name="Total 2 6 5 3 2 3" xfId="56028" xr:uid="{00000000-0005-0000-0000-0000D9DA0000}"/>
    <cellStyle name="Total 2 6 5 3 2 4" xfId="56029" xr:uid="{00000000-0005-0000-0000-0000DADA0000}"/>
    <cellStyle name="Total 2 6 5 3 3" xfId="56030" xr:uid="{00000000-0005-0000-0000-0000DBDA0000}"/>
    <cellStyle name="Total 2 6 5 3 3 2" xfId="56031" xr:uid="{00000000-0005-0000-0000-0000DCDA0000}"/>
    <cellStyle name="Total 2 6 5 3 3 2 2" xfId="56032" xr:uid="{00000000-0005-0000-0000-0000DDDA0000}"/>
    <cellStyle name="Total 2 6 5 3 3 2 3" xfId="56033" xr:uid="{00000000-0005-0000-0000-0000DEDA0000}"/>
    <cellStyle name="Total 2 6 5 3 3 2 4" xfId="56034" xr:uid="{00000000-0005-0000-0000-0000DFDA0000}"/>
    <cellStyle name="Total 2 6 5 3 3 2 5" xfId="56035" xr:uid="{00000000-0005-0000-0000-0000E0DA0000}"/>
    <cellStyle name="Total 2 6 5 3 3 2 6" xfId="56036" xr:uid="{00000000-0005-0000-0000-0000E1DA0000}"/>
    <cellStyle name="Total 2 6 5 3 3 2 7" xfId="56037" xr:uid="{00000000-0005-0000-0000-0000E2DA0000}"/>
    <cellStyle name="Total 2 6 5 3 3 3" xfId="56038" xr:uid="{00000000-0005-0000-0000-0000E3DA0000}"/>
    <cellStyle name="Total 2 6 5 3 3 4" xfId="56039" xr:uid="{00000000-0005-0000-0000-0000E4DA0000}"/>
    <cellStyle name="Total 2 6 5 3 4" xfId="56040" xr:uid="{00000000-0005-0000-0000-0000E5DA0000}"/>
    <cellStyle name="Total 2 6 5 3 4 2" xfId="56041" xr:uid="{00000000-0005-0000-0000-0000E6DA0000}"/>
    <cellStyle name="Total 2 6 5 3 4 2 2" xfId="56042" xr:uid="{00000000-0005-0000-0000-0000E7DA0000}"/>
    <cellStyle name="Total 2 6 5 3 4 2 3" xfId="56043" xr:uid="{00000000-0005-0000-0000-0000E8DA0000}"/>
    <cellStyle name="Total 2 6 5 3 4 2 4" xfId="56044" xr:uid="{00000000-0005-0000-0000-0000E9DA0000}"/>
    <cellStyle name="Total 2 6 5 3 4 2 5" xfId="56045" xr:uid="{00000000-0005-0000-0000-0000EADA0000}"/>
    <cellStyle name="Total 2 6 5 3 4 2 6" xfId="56046" xr:uid="{00000000-0005-0000-0000-0000EBDA0000}"/>
    <cellStyle name="Total 2 6 5 3 4 2 7" xfId="56047" xr:uid="{00000000-0005-0000-0000-0000ECDA0000}"/>
    <cellStyle name="Total 2 6 5 3 4 3" xfId="56048" xr:uid="{00000000-0005-0000-0000-0000EDDA0000}"/>
    <cellStyle name="Total 2 6 5 3 4 4" xfId="56049" xr:uid="{00000000-0005-0000-0000-0000EEDA0000}"/>
    <cellStyle name="Total 2 6 5 3 5" xfId="56050" xr:uid="{00000000-0005-0000-0000-0000EFDA0000}"/>
    <cellStyle name="Total 2 6 5 3 5 2" xfId="56051" xr:uid="{00000000-0005-0000-0000-0000F0DA0000}"/>
    <cellStyle name="Total 2 6 5 3 5 3" xfId="56052" xr:uid="{00000000-0005-0000-0000-0000F1DA0000}"/>
    <cellStyle name="Total 2 6 5 3 5 4" xfId="56053" xr:uid="{00000000-0005-0000-0000-0000F2DA0000}"/>
    <cellStyle name="Total 2 6 5 3 5 5" xfId="56054" xr:uid="{00000000-0005-0000-0000-0000F3DA0000}"/>
    <cellStyle name="Total 2 6 5 3 5 6" xfId="56055" xr:uid="{00000000-0005-0000-0000-0000F4DA0000}"/>
    <cellStyle name="Total 2 6 5 3 5 7" xfId="56056" xr:uid="{00000000-0005-0000-0000-0000F5DA0000}"/>
    <cellStyle name="Total 2 6 5 3 5 8" xfId="56057" xr:uid="{00000000-0005-0000-0000-0000F6DA0000}"/>
    <cellStyle name="Total 2 6 5 3 6" xfId="56058" xr:uid="{00000000-0005-0000-0000-0000F7DA0000}"/>
    <cellStyle name="Total 2 6 5 3 6 2" xfId="56059" xr:uid="{00000000-0005-0000-0000-0000F8DA0000}"/>
    <cellStyle name="Total 2 6 5 3 6 3" xfId="56060" xr:uid="{00000000-0005-0000-0000-0000F9DA0000}"/>
    <cellStyle name="Total 2 6 5 3 6 4" xfId="56061" xr:uid="{00000000-0005-0000-0000-0000FADA0000}"/>
    <cellStyle name="Total 2 6 5 3 6 5" xfId="56062" xr:uid="{00000000-0005-0000-0000-0000FBDA0000}"/>
    <cellStyle name="Total 2 6 5 3 6 6" xfId="56063" xr:uid="{00000000-0005-0000-0000-0000FCDA0000}"/>
    <cellStyle name="Total 2 6 5 3 6 7" xfId="56064" xr:uid="{00000000-0005-0000-0000-0000FDDA0000}"/>
    <cellStyle name="Total 2 6 5 3 7" xfId="56065" xr:uid="{00000000-0005-0000-0000-0000FEDA0000}"/>
    <cellStyle name="Total 2 6 5 3 8" xfId="56066" xr:uid="{00000000-0005-0000-0000-0000FFDA0000}"/>
    <cellStyle name="Total 2 6 5 3 9" xfId="56067" xr:uid="{00000000-0005-0000-0000-000000DB0000}"/>
    <cellStyle name="Total 2 6 5 4" xfId="56068" xr:uid="{00000000-0005-0000-0000-000001DB0000}"/>
    <cellStyle name="Total 2 6 5 4 2" xfId="56069" xr:uid="{00000000-0005-0000-0000-000002DB0000}"/>
    <cellStyle name="Total 2 6 5 4 2 2" xfId="56070" xr:uid="{00000000-0005-0000-0000-000003DB0000}"/>
    <cellStyle name="Total 2 6 5 4 2 3" xfId="56071" xr:uid="{00000000-0005-0000-0000-000004DB0000}"/>
    <cellStyle name="Total 2 6 5 4 2 4" xfId="56072" xr:uid="{00000000-0005-0000-0000-000005DB0000}"/>
    <cellStyle name="Total 2 6 5 4 2 5" xfId="56073" xr:uid="{00000000-0005-0000-0000-000006DB0000}"/>
    <cellStyle name="Total 2 6 5 4 2 6" xfId="56074" xr:uid="{00000000-0005-0000-0000-000007DB0000}"/>
    <cellStyle name="Total 2 6 5 4 2 7" xfId="56075" xr:uid="{00000000-0005-0000-0000-000008DB0000}"/>
    <cellStyle name="Total 2 6 5 4 3" xfId="56076" xr:uid="{00000000-0005-0000-0000-000009DB0000}"/>
    <cellStyle name="Total 2 6 5 4 4" xfId="56077" xr:uid="{00000000-0005-0000-0000-00000ADB0000}"/>
    <cellStyle name="Total 2 6 5 4 5" xfId="56078" xr:uid="{00000000-0005-0000-0000-00000BDB0000}"/>
    <cellStyle name="Total 2 6 5 5" xfId="56079" xr:uid="{00000000-0005-0000-0000-00000CDB0000}"/>
    <cellStyle name="Total 2 6 5 5 2" xfId="56080" xr:uid="{00000000-0005-0000-0000-00000DDB0000}"/>
    <cellStyle name="Total 2 6 5 5 2 2" xfId="56081" xr:uid="{00000000-0005-0000-0000-00000EDB0000}"/>
    <cellStyle name="Total 2 6 5 5 2 3" xfId="56082" xr:uid="{00000000-0005-0000-0000-00000FDB0000}"/>
    <cellStyle name="Total 2 6 5 5 2 4" xfId="56083" xr:uid="{00000000-0005-0000-0000-000010DB0000}"/>
    <cellStyle name="Total 2 6 5 5 2 5" xfId="56084" xr:uid="{00000000-0005-0000-0000-000011DB0000}"/>
    <cellStyle name="Total 2 6 5 5 2 6" xfId="56085" xr:uid="{00000000-0005-0000-0000-000012DB0000}"/>
    <cellStyle name="Total 2 6 5 5 2 7" xfId="56086" xr:uid="{00000000-0005-0000-0000-000013DB0000}"/>
    <cellStyle name="Total 2 6 5 5 3" xfId="56087" xr:uid="{00000000-0005-0000-0000-000014DB0000}"/>
    <cellStyle name="Total 2 6 5 5 4" xfId="56088" xr:uid="{00000000-0005-0000-0000-000015DB0000}"/>
    <cellStyle name="Total 2 6 5 5 5" xfId="56089" xr:uid="{00000000-0005-0000-0000-000016DB0000}"/>
    <cellStyle name="Total 2 6 5 6" xfId="56090" xr:uid="{00000000-0005-0000-0000-000017DB0000}"/>
    <cellStyle name="Total 2 6 5 6 2" xfId="56091" xr:uid="{00000000-0005-0000-0000-000018DB0000}"/>
    <cellStyle name="Total 2 6 5 6 2 2" xfId="56092" xr:uid="{00000000-0005-0000-0000-000019DB0000}"/>
    <cellStyle name="Total 2 6 5 6 2 3" xfId="56093" xr:uid="{00000000-0005-0000-0000-00001ADB0000}"/>
    <cellStyle name="Total 2 6 5 6 2 4" xfId="56094" xr:uid="{00000000-0005-0000-0000-00001BDB0000}"/>
    <cellStyle name="Total 2 6 5 6 2 5" xfId="56095" xr:uid="{00000000-0005-0000-0000-00001CDB0000}"/>
    <cellStyle name="Total 2 6 5 6 2 6" xfId="56096" xr:uid="{00000000-0005-0000-0000-00001DDB0000}"/>
    <cellStyle name="Total 2 6 5 6 2 7" xfId="56097" xr:uid="{00000000-0005-0000-0000-00001EDB0000}"/>
    <cellStyle name="Total 2 6 5 6 3" xfId="56098" xr:uid="{00000000-0005-0000-0000-00001FDB0000}"/>
    <cellStyle name="Total 2 6 5 6 4" xfId="56099" xr:uid="{00000000-0005-0000-0000-000020DB0000}"/>
    <cellStyle name="Total 2 6 5 6 5" xfId="56100" xr:uid="{00000000-0005-0000-0000-000021DB0000}"/>
    <cellStyle name="Total 2 6 5 7" xfId="56101" xr:uid="{00000000-0005-0000-0000-000022DB0000}"/>
    <cellStyle name="Total 2 6 5 7 2" xfId="56102" xr:uid="{00000000-0005-0000-0000-000023DB0000}"/>
    <cellStyle name="Total 2 6 5 7 2 2" xfId="56103" xr:uid="{00000000-0005-0000-0000-000024DB0000}"/>
    <cellStyle name="Total 2 6 5 7 2 3" xfId="56104" xr:uid="{00000000-0005-0000-0000-000025DB0000}"/>
    <cellStyle name="Total 2 6 5 7 2 4" xfId="56105" xr:uid="{00000000-0005-0000-0000-000026DB0000}"/>
    <cellStyle name="Total 2 6 5 7 2 5" xfId="56106" xr:uid="{00000000-0005-0000-0000-000027DB0000}"/>
    <cellStyle name="Total 2 6 5 7 2 6" xfId="56107" xr:uid="{00000000-0005-0000-0000-000028DB0000}"/>
    <cellStyle name="Total 2 6 5 7 2 7" xfId="56108" xr:uid="{00000000-0005-0000-0000-000029DB0000}"/>
    <cellStyle name="Total 2 6 5 7 3" xfId="56109" xr:uid="{00000000-0005-0000-0000-00002ADB0000}"/>
    <cellStyle name="Total 2 6 5 7 4" xfId="56110" xr:uid="{00000000-0005-0000-0000-00002BDB0000}"/>
    <cellStyle name="Total 2 6 5 7 5" xfId="56111" xr:uid="{00000000-0005-0000-0000-00002CDB0000}"/>
    <cellStyle name="Total 2 6 5 8" xfId="56112" xr:uid="{00000000-0005-0000-0000-00002DDB0000}"/>
    <cellStyle name="Total 2 6 5 8 2" xfId="56113" xr:uid="{00000000-0005-0000-0000-00002EDB0000}"/>
    <cellStyle name="Total 2 6 5 8 3" xfId="56114" xr:uid="{00000000-0005-0000-0000-00002FDB0000}"/>
    <cellStyle name="Total 2 6 5 8 4" xfId="56115" xr:uid="{00000000-0005-0000-0000-000030DB0000}"/>
    <cellStyle name="Total 2 6 5 8 5" xfId="56116" xr:uid="{00000000-0005-0000-0000-000031DB0000}"/>
    <cellStyle name="Total 2 6 5 8 6" xfId="56117" xr:uid="{00000000-0005-0000-0000-000032DB0000}"/>
    <cellStyle name="Total 2 6 5 8 7" xfId="56118" xr:uid="{00000000-0005-0000-0000-000033DB0000}"/>
    <cellStyle name="Total 2 6 5 8 8" xfId="56119" xr:uid="{00000000-0005-0000-0000-000034DB0000}"/>
    <cellStyle name="Total 2 6 5 9" xfId="56120" xr:uid="{00000000-0005-0000-0000-000035DB0000}"/>
    <cellStyle name="Total 2 6 5 9 2" xfId="56121" xr:uid="{00000000-0005-0000-0000-000036DB0000}"/>
    <cellStyle name="Total 2 6 5 9 3" xfId="56122" xr:uid="{00000000-0005-0000-0000-000037DB0000}"/>
    <cellStyle name="Total 2 6 5 9 4" xfId="56123" xr:uid="{00000000-0005-0000-0000-000038DB0000}"/>
    <cellStyle name="Total 2 6 5 9 5" xfId="56124" xr:uid="{00000000-0005-0000-0000-000039DB0000}"/>
    <cellStyle name="Total 2 6 5 9 6" xfId="56125" xr:uid="{00000000-0005-0000-0000-00003ADB0000}"/>
    <cellStyle name="Total 2 6 5 9 7" xfId="56126" xr:uid="{00000000-0005-0000-0000-00003BDB0000}"/>
    <cellStyle name="Total 2 6 6" xfId="56127" xr:uid="{00000000-0005-0000-0000-00003CDB0000}"/>
    <cellStyle name="Total 2 6 6 10" xfId="56128" xr:uid="{00000000-0005-0000-0000-00003DDB0000}"/>
    <cellStyle name="Total 2 6 6 10 2" xfId="56129" xr:uid="{00000000-0005-0000-0000-00003EDB0000}"/>
    <cellStyle name="Total 2 6 6 10 3" xfId="56130" xr:uid="{00000000-0005-0000-0000-00003FDB0000}"/>
    <cellStyle name="Total 2 6 6 10 4" xfId="56131" xr:uid="{00000000-0005-0000-0000-000040DB0000}"/>
    <cellStyle name="Total 2 6 6 10 5" xfId="56132" xr:uid="{00000000-0005-0000-0000-000041DB0000}"/>
    <cellStyle name="Total 2 6 6 11" xfId="56133" xr:uid="{00000000-0005-0000-0000-000042DB0000}"/>
    <cellStyle name="Total 2 6 6 11 2" xfId="56134" xr:uid="{00000000-0005-0000-0000-000043DB0000}"/>
    <cellStyle name="Total 2 6 6 11 3" xfId="56135" xr:uid="{00000000-0005-0000-0000-000044DB0000}"/>
    <cellStyle name="Total 2 6 6 11 4" xfId="56136" xr:uid="{00000000-0005-0000-0000-000045DB0000}"/>
    <cellStyle name="Total 2 6 6 11 5" xfId="56137" xr:uid="{00000000-0005-0000-0000-000046DB0000}"/>
    <cellStyle name="Total 2 6 6 12" xfId="56138" xr:uid="{00000000-0005-0000-0000-000047DB0000}"/>
    <cellStyle name="Total 2 6 6 12 2" xfId="56139" xr:uid="{00000000-0005-0000-0000-000048DB0000}"/>
    <cellStyle name="Total 2 6 6 12 3" xfId="56140" xr:uid="{00000000-0005-0000-0000-000049DB0000}"/>
    <cellStyle name="Total 2 6 6 12 4" xfId="56141" xr:uid="{00000000-0005-0000-0000-00004ADB0000}"/>
    <cellStyle name="Total 2 6 6 12 5" xfId="56142" xr:uid="{00000000-0005-0000-0000-00004BDB0000}"/>
    <cellStyle name="Total 2 6 6 13" xfId="56143" xr:uid="{00000000-0005-0000-0000-00004CDB0000}"/>
    <cellStyle name="Total 2 6 6 13 2" xfId="56144" xr:uid="{00000000-0005-0000-0000-00004DDB0000}"/>
    <cellStyle name="Total 2 6 6 13 3" xfId="56145" xr:uid="{00000000-0005-0000-0000-00004EDB0000}"/>
    <cellStyle name="Total 2 6 6 13 4" xfId="56146" xr:uid="{00000000-0005-0000-0000-00004FDB0000}"/>
    <cellStyle name="Total 2 6 6 13 5" xfId="56147" xr:uid="{00000000-0005-0000-0000-000050DB0000}"/>
    <cellStyle name="Total 2 6 6 14" xfId="56148" xr:uid="{00000000-0005-0000-0000-000051DB0000}"/>
    <cellStyle name="Total 2 6 6 14 2" xfId="56149" xr:uid="{00000000-0005-0000-0000-000052DB0000}"/>
    <cellStyle name="Total 2 6 6 14 3" xfId="56150" xr:uid="{00000000-0005-0000-0000-000053DB0000}"/>
    <cellStyle name="Total 2 6 6 14 4" xfId="56151" xr:uid="{00000000-0005-0000-0000-000054DB0000}"/>
    <cellStyle name="Total 2 6 6 14 5" xfId="56152" xr:uid="{00000000-0005-0000-0000-000055DB0000}"/>
    <cellStyle name="Total 2 6 6 15" xfId="56153" xr:uid="{00000000-0005-0000-0000-000056DB0000}"/>
    <cellStyle name="Total 2 6 6 15 2" xfId="56154" xr:uid="{00000000-0005-0000-0000-000057DB0000}"/>
    <cellStyle name="Total 2 6 6 15 3" xfId="56155" xr:uid="{00000000-0005-0000-0000-000058DB0000}"/>
    <cellStyle name="Total 2 6 6 15 4" xfId="56156" xr:uid="{00000000-0005-0000-0000-000059DB0000}"/>
    <cellStyle name="Total 2 6 6 15 5" xfId="56157" xr:uid="{00000000-0005-0000-0000-00005ADB0000}"/>
    <cellStyle name="Total 2 6 6 16" xfId="56158" xr:uid="{00000000-0005-0000-0000-00005BDB0000}"/>
    <cellStyle name="Total 2 6 6 16 2" xfId="56159" xr:uid="{00000000-0005-0000-0000-00005CDB0000}"/>
    <cellStyle name="Total 2 6 6 16 3" xfId="56160" xr:uid="{00000000-0005-0000-0000-00005DDB0000}"/>
    <cellStyle name="Total 2 6 6 16 4" xfId="56161" xr:uid="{00000000-0005-0000-0000-00005EDB0000}"/>
    <cellStyle name="Total 2 6 6 16 5" xfId="56162" xr:uid="{00000000-0005-0000-0000-00005FDB0000}"/>
    <cellStyle name="Total 2 6 6 17" xfId="56163" xr:uid="{00000000-0005-0000-0000-000060DB0000}"/>
    <cellStyle name="Total 2 6 6 17 2" xfId="56164" xr:uid="{00000000-0005-0000-0000-000061DB0000}"/>
    <cellStyle name="Total 2 6 6 17 3" xfId="56165" xr:uid="{00000000-0005-0000-0000-000062DB0000}"/>
    <cellStyle name="Total 2 6 6 17 4" xfId="56166" xr:uid="{00000000-0005-0000-0000-000063DB0000}"/>
    <cellStyle name="Total 2 6 6 17 5" xfId="56167" xr:uid="{00000000-0005-0000-0000-000064DB0000}"/>
    <cellStyle name="Total 2 6 6 18" xfId="56168" xr:uid="{00000000-0005-0000-0000-000065DB0000}"/>
    <cellStyle name="Total 2 6 6 18 2" xfId="56169" xr:uid="{00000000-0005-0000-0000-000066DB0000}"/>
    <cellStyle name="Total 2 6 6 18 3" xfId="56170" xr:uid="{00000000-0005-0000-0000-000067DB0000}"/>
    <cellStyle name="Total 2 6 6 18 4" xfId="56171" xr:uid="{00000000-0005-0000-0000-000068DB0000}"/>
    <cellStyle name="Total 2 6 6 18 5" xfId="56172" xr:uid="{00000000-0005-0000-0000-000069DB0000}"/>
    <cellStyle name="Total 2 6 6 19" xfId="56173" xr:uid="{00000000-0005-0000-0000-00006ADB0000}"/>
    <cellStyle name="Total 2 6 6 2" xfId="56174" xr:uid="{00000000-0005-0000-0000-00006BDB0000}"/>
    <cellStyle name="Total 2 6 6 2 2" xfId="56175" xr:uid="{00000000-0005-0000-0000-00006CDB0000}"/>
    <cellStyle name="Total 2 6 6 2 2 2" xfId="56176" xr:uid="{00000000-0005-0000-0000-00006DDB0000}"/>
    <cellStyle name="Total 2 6 6 2 2 3" xfId="56177" xr:uid="{00000000-0005-0000-0000-00006EDB0000}"/>
    <cellStyle name="Total 2 6 6 2 2 4" xfId="56178" xr:uid="{00000000-0005-0000-0000-00006FDB0000}"/>
    <cellStyle name="Total 2 6 6 2 2 5" xfId="56179" xr:uid="{00000000-0005-0000-0000-000070DB0000}"/>
    <cellStyle name="Total 2 6 6 2 2 6" xfId="56180" xr:uid="{00000000-0005-0000-0000-000071DB0000}"/>
    <cellStyle name="Total 2 6 6 2 2 7" xfId="56181" xr:uid="{00000000-0005-0000-0000-000072DB0000}"/>
    <cellStyle name="Total 2 6 6 2 3" xfId="56182" xr:uid="{00000000-0005-0000-0000-000073DB0000}"/>
    <cellStyle name="Total 2 6 6 2 4" xfId="56183" xr:uid="{00000000-0005-0000-0000-000074DB0000}"/>
    <cellStyle name="Total 2 6 6 2 5" xfId="56184" xr:uid="{00000000-0005-0000-0000-000075DB0000}"/>
    <cellStyle name="Total 2 6 6 3" xfId="56185" xr:uid="{00000000-0005-0000-0000-000076DB0000}"/>
    <cellStyle name="Total 2 6 6 3 2" xfId="56186" xr:uid="{00000000-0005-0000-0000-000077DB0000}"/>
    <cellStyle name="Total 2 6 6 3 2 2" xfId="56187" xr:uid="{00000000-0005-0000-0000-000078DB0000}"/>
    <cellStyle name="Total 2 6 6 3 2 3" xfId="56188" xr:uid="{00000000-0005-0000-0000-000079DB0000}"/>
    <cellStyle name="Total 2 6 6 3 2 4" xfId="56189" xr:uid="{00000000-0005-0000-0000-00007ADB0000}"/>
    <cellStyle name="Total 2 6 6 3 2 5" xfId="56190" xr:uid="{00000000-0005-0000-0000-00007BDB0000}"/>
    <cellStyle name="Total 2 6 6 3 2 6" xfId="56191" xr:uid="{00000000-0005-0000-0000-00007CDB0000}"/>
    <cellStyle name="Total 2 6 6 3 2 7" xfId="56192" xr:uid="{00000000-0005-0000-0000-00007DDB0000}"/>
    <cellStyle name="Total 2 6 6 3 3" xfId="56193" xr:uid="{00000000-0005-0000-0000-00007EDB0000}"/>
    <cellStyle name="Total 2 6 6 3 4" xfId="56194" xr:uid="{00000000-0005-0000-0000-00007FDB0000}"/>
    <cellStyle name="Total 2 6 6 3 5" xfId="56195" xr:uid="{00000000-0005-0000-0000-000080DB0000}"/>
    <cellStyle name="Total 2 6 6 4" xfId="56196" xr:uid="{00000000-0005-0000-0000-000081DB0000}"/>
    <cellStyle name="Total 2 6 6 4 2" xfId="56197" xr:uid="{00000000-0005-0000-0000-000082DB0000}"/>
    <cellStyle name="Total 2 6 6 4 2 2" xfId="56198" xr:uid="{00000000-0005-0000-0000-000083DB0000}"/>
    <cellStyle name="Total 2 6 6 4 2 3" xfId="56199" xr:uid="{00000000-0005-0000-0000-000084DB0000}"/>
    <cellStyle name="Total 2 6 6 4 2 4" xfId="56200" xr:uid="{00000000-0005-0000-0000-000085DB0000}"/>
    <cellStyle name="Total 2 6 6 4 2 5" xfId="56201" xr:uid="{00000000-0005-0000-0000-000086DB0000}"/>
    <cellStyle name="Total 2 6 6 4 2 6" xfId="56202" xr:uid="{00000000-0005-0000-0000-000087DB0000}"/>
    <cellStyle name="Total 2 6 6 4 2 7" xfId="56203" xr:uid="{00000000-0005-0000-0000-000088DB0000}"/>
    <cellStyle name="Total 2 6 6 4 3" xfId="56204" xr:uid="{00000000-0005-0000-0000-000089DB0000}"/>
    <cellStyle name="Total 2 6 6 4 4" xfId="56205" xr:uid="{00000000-0005-0000-0000-00008ADB0000}"/>
    <cellStyle name="Total 2 6 6 4 5" xfId="56206" xr:uid="{00000000-0005-0000-0000-00008BDB0000}"/>
    <cellStyle name="Total 2 6 6 5" xfId="56207" xr:uid="{00000000-0005-0000-0000-00008CDB0000}"/>
    <cellStyle name="Total 2 6 6 5 2" xfId="56208" xr:uid="{00000000-0005-0000-0000-00008DDB0000}"/>
    <cellStyle name="Total 2 6 6 5 3" xfId="56209" xr:uid="{00000000-0005-0000-0000-00008EDB0000}"/>
    <cellStyle name="Total 2 6 6 5 4" xfId="56210" xr:uid="{00000000-0005-0000-0000-00008FDB0000}"/>
    <cellStyle name="Total 2 6 6 5 5" xfId="56211" xr:uid="{00000000-0005-0000-0000-000090DB0000}"/>
    <cellStyle name="Total 2 6 6 5 6" xfId="56212" xr:uid="{00000000-0005-0000-0000-000091DB0000}"/>
    <cellStyle name="Total 2 6 6 5 7" xfId="56213" xr:uid="{00000000-0005-0000-0000-000092DB0000}"/>
    <cellStyle name="Total 2 6 6 5 8" xfId="56214" xr:uid="{00000000-0005-0000-0000-000093DB0000}"/>
    <cellStyle name="Total 2 6 6 6" xfId="56215" xr:uid="{00000000-0005-0000-0000-000094DB0000}"/>
    <cellStyle name="Total 2 6 6 6 2" xfId="56216" xr:uid="{00000000-0005-0000-0000-000095DB0000}"/>
    <cellStyle name="Total 2 6 6 6 3" xfId="56217" xr:uid="{00000000-0005-0000-0000-000096DB0000}"/>
    <cellStyle name="Total 2 6 6 6 4" xfId="56218" xr:uid="{00000000-0005-0000-0000-000097DB0000}"/>
    <cellStyle name="Total 2 6 6 6 5" xfId="56219" xr:uid="{00000000-0005-0000-0000-000098DB0000}"/>
    <cellStyle name="Total 2 6 6 6 6" xfId="56220" xr:uid="{00000000-0005-0000-0000-000099DB0000}"/>
    <cellStyle name="Total 2 6 6 6 7" xfId="56221" xr:uid="{00000000-0005-0000-0000-00009ADB0000}"/>
    <cellStyle name="Total 2 6 6 7" xfId="56222" xr:uid="{00000000-0005-0000-0000-00009BDB0000}"/>
    <cellStyle name="Total 2 6 6 7 2" xfId="56223" xr:uid="{00000000-0005-0000-0000-00009CDB0000}"/>
    <cellStyle name="Total 2 6 6 7 3" xfId="56224" xr:uid="{00000000-0005-0000-0000-00009DDB0000}"/>
    <cellStyle name="Total 2 6 6 7 4" xfId="56225" xr:uid="{00000000-0005-0000-0000-00009EDB0000}"/>
    <cellStyle name="Total 2 6 6 7 5" xfId="56226" xr:uid="{00000000-0005-0000-0000-00009FDB0000}"/>
    <cellStyle name="Total 2 6 6 8" xfId="56227" xr:uid="{00000000-0005-0000-0000-0000A0DB0000}"/>
    <cellStyle name="Total 2 6 6 8 2" xfId="56228" xr:uid="{00000000-0005-0000-0000-0000A1DB0000}"/>
    <cellStyle name="Total 2 6 6 8 3" xfId="56229" xr:uid="{00000000-0005-0000-0000-0000A2DB0000}"/>
    <cellStyle name="Total 2 6 6 8 4" xfId="56230" xr:uid="{00000000-0005-0000-0000-0000A3DB0000}"/>
    <cellStyle name="Total 2 6 6 8 5" xfId="56231" xr:uid="{00000000-0005-0000-0000-0000A4DB0000}"/>
    <cellStyle name="Total 2 6 6 9" xfId="56232" xr:uid="{00000000-0005-0000-0000-0000A5DB0000}"/>
    <cellStyle name="Total 2 6 6 9 2" xfId="56233" xr:uid="{00000000-0005-0000-0000-0000A6DB0000}"/>
    <cellStyle name="Total 2 6 6 9 3" xfId="56234" xr:uid="{00000000-0005-0000-0000-0000A7DB0000}"/>
    <cellStyle name="Total 2 6 6 9 4" xfId="56235" xr:uid="{00000000-0005-0000-0000-0000A8DB0000}"/>
    <cellStyle name="Total 2 6 6 9 5" xfId="56236" xr:uid="{00000000-0005-0000-0000-0000A9DB0000}"/>
    <cellStyle name="Total 2 6 7" xfId="56237" xr:uid="{00000000-0005-0000-0000-0000AADB0000}"/>
    <cellStyle name="Total 2 6 7 10" xfId="56238" xr:uid="{00000000-0005-0000-0000-0000ABDB0000}"/>
    <cellStyle name="Total 2 6 7 2" xfId="56239" xr:uid="{00000000-0005-0000-0000-0000ACDB0000}"/>
    <cellStyle name="Total 2 6 7 2 2" xfId="56240" xr:uid="{00000000-0005-0000-0000-0000ADDB0000}"/>
    <cellStyle name="Total 2 6 7 2 2 2" xfId="56241" xr:uid="{00000000-0005-0000-0000-0000AEDB0000}"/>
    <cellStyle name="Total 2 6 7 2 2 3" xfId="56242" xr:uid="{00000000-0005-0000-0000-0000AFDB0000}"/>
    <cellStyle name="Total 2 6 7 2 2 4" xfId="56243" xr:uid="{00000000-0005-0000-0000-0000B0DB0000}"/>
    <cellStyle name="Total 2 6 7 2 2 5" xfId="56244" xr:uid="{00000000-0005-0000-0000-0000B1DB0000}"/>
    <cellStyle name="Total 2 6 7 2 2 6" xfId="56245" xr:uid="{00000000-0005-0000-0000-0000B2DB0000}"/>
    <cellStyle name="Total 2 6 7 2 2 7" xfId="56246" xr:uid="{00000000-0005-0000-0000-0000B3DB0000}"/>
    <cellStyle name="Total 2 6 7 2 3" xfId="56247" xr:uid="{00000000-0005-0000-0000-0000B4DB0000}"/>
    <cellStyle name="Total 2 6 7 2 4" xfId="56248" xr:uid="{00000000-0005-0000-0000-0000B5DB0000}"/>
    <cellStyle name="Total 2 6 7 3" xfId="56249" xr:uid="{00000000-0005-0000-0000-0000B6DB0000}"/>
    <cellStyle name="Total 2 6 7 3 2" xfId="56250" xr:uid="{00000000-0005-0000-0000-0000B7DB0000}"/>
    <cellStyle name="Total 2 6 7 3 2 2" xfId="56251" xr:uid="{00000000-0005-0000-0000-0000B8DB0000}"/>
    <cellStyle name="Total 2 6 7 3 2 3" xfId="56252" xr:uid="{00000000-0005-0000-0000-0000B9DB0000}"/>
    <cellStyle name="Total 2 6 7 3 2 4" xfId="56253" xr:uid="{00000000-0005-0000-0000-0000BADB0000}"/>
    <cellStyle name="Total 2 6 7 3 2 5" xfId="56254" xr:uid="{00000000-0005-0000-0000-0000BBDB0000}"/>
    <cellStyle name="Total 2 6 7 3 2 6" xfId="56255" xr:uid="{00000000-0005-0000-0000-0000BCDB0000}"/>
    <cellStyle name="Total 2 6 7 3 2 7" xfId="56256" xr:uid="{00000000-0005-0000-0000-0000BDDB0000}"/>
    <cellStyle name="Total 2 6 7 3 3" xfId="56257" xr:uid="{00000000-0005-0000-0000-0000BEDB0000}"/>
    <cellStyle name="Total 2 6 7 3 4" xfId="56258" xr:uid="{00000000-0005-0000-0000-0000BFDB0000}"/>
    <cellStyle name="Total 2 6 7 4" xfId="56259" xr:uid="{00000000-0005-0000-0000-0000C0DB0000}"/>
    <cellStyle name="Total 2 6 7 4 2" xfId="56260" xr:uid="{00000000-0005-0000-0000-0000C1DB0000}"/>
    <cellStyle name="Total 2 6 7 4 2 2" xfId="56261" xr:uid="{00000000-0005-0000-0000-0000C2DB0000}"/>
    <cellStyle name="Total 2 6 7 4 2 3" xfId="56262" xr:uid="{00000000-0005-0000-0000-0000C3DB0000}"/>
    <cellStyle name="Total 2 6 7 4 2 4" xfId="56263" xr:uid="{00000000-0005-0000-0000-0000C4DB0000}"/>
    <cellStyle name="Total 2 6 7 4 2 5" xfId="56264" xr:uid="{00000000-0005-0000-0000-0000C5DB0000}"/>
    <cellStyle name="Total 2 6 7 4 2 6" xfId="56265" xr:uid="{00000000-0005-0000-0000-0000C6DB0000}"/>
    <cellStyle name="Total 2 6 7 4 2 7" xfId="56266" xr:uid="{00000000-0005-0000-0000-0000C7DB0000}"/>
    <cellStyle name="Total 2 6 7 4 3" xfId="56267" xr:uid="{00000000-0005-0000-0000-0000C8DB0000}"/>
    <cellStyle name="Total 2 6 7 4 4" xfId="56268" xr:uid="{00000000-0005-0000-0000-0000C9DB0000}"/>
    <cellStyle name="Total 2 6 7 5" xfId="56269" xr:uid="{00000000-0005-0000-0000-0000CADB0000}"/>
    <cellStyle name="Total 2 6 7 5 2" xfId="56270" xr:uid="{00000000-0005-0000-0000-0000CBDB0000}"/>
    <cellStyle name="Total 2 6 7 5 3" xfId="56271" xr:uid="{00000000-0005-0000-0000-0000CCDB0000}"/>
    <cellStyle name="Total 2 6 7 5 4" xfId="56272" xr:uid="{00000000-0005-0000-0000-0000CDDB0000}"/>
    <cellStyle name="Total 2 6 7 5 5" xfId="56273" xr:uid="{00000000-0005-0000-0000-0000CEDB0000}"/>
    <cellStyle name="Total 2 6 7 5 6" xfId="56274" xr:uid="{00000000-0005-0000-0000-0000CFDB0000}"/>
    <cellStyle name="Total 2 6 7 5 7" xfId="56275" xr:uid="{00000000-0005-0000-0000-0000D0DB0000}"/>
    <cellStyle name="Total 2 6 7 5 8" xfId="56276" xr:uid="{00000000-0005-0000-0000-0000D1DB0000}"/>
    <cellStyle name="Total 2 6 7 6" xfId="56277" xr:uid="{00000000-0005-0000-0000-0000D2DB0000}"/>
    <cellStyle name="Total 2 6 7 6 2" xfId="56278" xr:uid="{00000000-0005-0000-0000-0000D3DB0000}"/>
    <cellStyle name="Total 2 6 7 6 3" xfId="56279" xr:uid="{00000000-0005-0000-0000-0000D4DB0000}"/>
    <cellStyle name="Total 2 6 7 6 4" xfId="56280" xr:uid="{00000000-0005-0000-0000-0000D5DB0000}"/>
    <cellStyle name="Total 2 6 7 6 5" xfId="56281" xr:uid="{00000000-0005-0000-0000-0000D6DB0000}"/>
    <cellStyle name="Total 2 6 7 6 6" xfId="56282" xr:uid="{00000000-0005-0000-0000-0000D7DB0000}"/>
    <cellStyle name="Total 2 6 7 6 7" xfId="56283" xr:uid="{00000000-0005-0000-0000-0000D8DB0000}"/>
    <cellStyle name="Total 2 6 7 7" xfId="56284" xr:uid="{00000000-0005-0000-0000-0000D9DB0000}"/>
    <cellStyle name="Total 2 6 7 8" xfId="56285" xr:uid="{00000000-0005-0000-0000-0000DADB0000}"/>
    <cellStyle name="Total 2 6 7 9" xfId="56286" xr:uid="{00000000-0005-0000-0000-0000DBDB0000}"/>
    <cellStyle name="Total 2 6 8" xfId="56287" xr:uid="{00000000-0005-0000-0000-0000DCDB0000}"/>
    <cellStyle name="Total 2 6 8 2" xfId="56288" xr:uid="{00000000-0005-0000-0000-0000DDDB0000}"/>
    <cellStyle name="Total 2 6 8 2 2" xfId="56289" xr:uid="{00000000-0005-0000-0000-0000DEDB0000}"/>
    <cellStyle name="Total 2 6 8 2 3" xfId="56290" xr:uid="{00000000-0005-0000-0000-0000DFDB0000}"/>
    <cellStyle name="Total 2 6 8 2 4" xfId="56291" xr:uid="{00000000-0005-0000-0000-0000E0DB0000}"/>
    <cellStyle name="Total 2 6 8 2 5" xfId="56292" xr:uid="{00000000-0005-0000-0000-0000E1DB0000}"/>
    <cellStyle name="Total 2 6 8 2 6" xfId="56293" xr:uid="{00000000-0005-0000-0000-0000E2DB0000}"/>
    <cellStyle name="Total 2 6 8 2 7" xfId="56294" xr:uid="{00000000-0005-0000-0000-0000E3DB0000}"/>
    <cellStyle name="Total 2 6 8 3" xfId="56295" xr:uid="{00000000-0005-0000-0000-0000E4DB0000}"/>
    <cellStyle name="Total 2 6 8 4" xfId="56296" xr:uid="{00000000-0005-0000-0000-0000E5DB0000}"/>
    <cellStyle name="Total 2 6 8 5" xfId="56297" xr:uid="{00000000-0005-0000-0000-0000E6DB0000}"/>
    <cellStyle name="Total 2 6 9" xfId="56298" xr:uid="{00000000-0005-0000-0000-0000E7DB0000}"/>
    <cellStyle name="Total 2 6 9 2" xfId="56299" xr:uid="{00000000-0005-0000-0000-0000E8DB0000}"/>
    <cellStyle name="Total 2 6 9 2 2" xfId="56300" xr:uid="{00000000-0005-0000-0000-0000E9DB0000}"/>
    <cellStyle name="Total 2 6 9 2 3" xfId="56301" xr:uid="{00000000-0005-0000-0000-0000EADB0000}"/>
    <cellStyle name="Total 2 6 9 2 4" xfId="56302" xr:uid="{00000000-0005-0000-0000-0000EBDB0000}"/>
    <cellStyle name="Total 2 6 9 2 5" xfId="56303" xr:uid="{00000000-0005-0000-0000-0000ECDB0000}"/>
    <cellStyle name="Total 2 6 9 2 6" xfId="56304" xr:uid="{00000000-0005-0000-0000-0000EDDB0000}"/>
    <cellStyle name="Total 2 6 9 2 7" xfId="56305" xr:uid="{00000000-0005-0000-0000-0000EEDB0000}"/>
    <cellStyle name="Total 2 6 9 3" xfId="56306" xr:uid="{00000000-0005-0000-0000-0000EFDB0000}"/>
    <cellStyle name="Total 2 6 9 4" xfId="56307" xr:uid="{00000000-0005-0000-0000-0000F0DB0000}"/>
    <cellStyle name="Total 2 6 9 5" xfId="56308" xr:uid="{00000000-0005-0000-0000-0000F1DB0000}"/>
    <cellStyle name="Total 2 7" xfId="56309" xr:uid="{00000000-0005-0000-0000-0000F2DB0000}"/>
    <cellStyle name="Total 2 7 10" xfId="56310" xr:uid="{00000000-0005-0000-0000-0000F3DB0000}"/>
    <cellStyle name="Total 2 7 10 2" xfId="56311" xr:uid="{00000000-0005-0000-0000-0000F4DB0000}"/>
    <cellStyle name="Total 2 7 10 2 2" xfId="56312" xr:uid="{00000000-0005-0000-0000-0000F5DB0000}"/>
    <cellStyle name="Total 2 7 10 2 3" xfId="56313" xr:uid="{00000000-0005-0000-0000-0000F6DB0000}"/>
    <cellStyle name="Total 2 7 10 2 4" xfId="56314" xr:uid="{00000000-0005-0000-0000-0000F7DB0000}"/>
    <cellStyle name="Total 2 7 10 2 5" xfId="56315" xr:uid="{00000000-0005-0000-0000-0000F8DB0000}"/>
    <cellStyle name="Total 2 7 10 2 6" xfId="56316" xr:uid="{00000000-0005-0000-0000-0000F9DB0000}"/>
    <cellStyle name="Total 2 7 10 2 7" xfId="56317" xr:uid="{00000000-0005-0000-0000-0000FADB0000}"/>
    <cellStyle name="Total 2 7 10 3" xfId="56318" xr:uid="{00000000-0005-0000-0000-0000FBDB0000}"/>
    <cellStyle name="Total 2 7 10 4" xfId="56319" xr:uid="{00000000-0005-0000-0000-0000FCDB0000}"/>
    <cellStyle name="Total 2 7 10 5" xfId="56320" xr:uid="{00000000-0005-0000-0000-0000FDDB0000}"/>
    <cellStyle name="Total 2 7 11" xfId="56321" xr:uid="{00000000-0005-0000-0000-0000FEDB0000}"/>
    <cellStyle name="Total 2 7 11 2" xfId="56322" xr:uid="{00000000-0005-0000-0000-0000FFDB0000}"/>
    <cellStyle name="Total 2 7 11 2 2" xfId="56323" xr:uid="{00000000-0005-0000-0000-000000DC0000}"/>
    <cellStyle name="Total 2 7 11 2 3" xfId="56324" xr:uid="{00000000-0005-0000-0000-000001DC0000}"/>
    <cellStyle name="Total 2 7 11 2 4" xfId="56325" xr:uid="{00000000-0005-0000-0000-000002DC0000}"/>
    <cellStyle name="Total 2 7 11 2 5" xfId="56326" xr:uid="{00000000-0005-0000-0000-000003DC0000}"/>
    <cellStyle name="Total 2 7 11 2 6" xfId="56327" xr:uid="{00000000-0005-0000-0000-000004DC0000}"/>
    <cellStyle name="Total 2 7 11 2 7" xfId="56328" xr:uid="{00000000-0005-0000-0000-000005DC0000}"/>
    <cellStyle name="Total 2 7 11 3" xfId="56329" xr:uid="{00000000-0005-0000-0000-000006DC0000}"/>
    <cellStyle name="Total 2 7 11 4" xfId="56330" xr:uid="{00000000-0005-0000-0000-000007DC0000}"/>
    <cellStyle name="Total 2 7 11 5" xfId="56331" xr:uid="{00000000-0005-0000-0000-000008DC0000}"/>
    <cellStyle name="Total 2 7 12" xfId="56332" xr:uid="{00000000-0005-0000-0000-000009DC0000}"/>
    <cellStyle name="Total 2 7 12 2" xfId="56333" xr:uid="{00000000-0005-0000-0000-00000ADC0000}"/>
    <cellStyle name="Total 2 7 12 3" xfId="56334" xr:uid="{00000000-0005-0000-0000-00000BDC0000}"/>
    <cellStyle name="Total 2 7 12 4" xfId="56335" xr:uid="{00000000-0005-0000-0000-00000CDC0000}"/>
    <cellStyle name="Total 2 7 12 5" xfId="56336" xr:uid="{00000000-0005-0000-0000-00000DDC0000}"/>
    <cellStyle name="Total 2 7 12 6" xfId="56337" xr:uid="{00000000-0005-0000-0000-00000EDC0000}"/>
    <cellStyle name="Total 2 7 12 7" xfId="56338" xr:uid="{00000000-0005-0000-0000-00000FDC0000}"/>
    <cellStyle name="Total 2 7 12 8" xfId="56339" xr:uid="{00000000-0005-0000-0000-000010DC0000}"/>
    <cellStyle name="Total 2 7 13" xfId="56340" xr:uid="{00000000-0005-0000-0000-000011DC0000}"/>
    <cellStyle name="Total 2 7 13 2" xfId="56341" xr:uid="{00000000-0005-0000-0000-000012DC0000}"/>
    <cellStyle name="Total 2 7 13 3" xfId="56342" xr:uid="{00000000-0005-0000-0000-000013DC0000}"/>
    <cellStyle name="Total 2 7 13 4" xfId="56343" xr:uid="{00000000-0005-0000-0000-000014DC0000}"/>
    <cellStyle name="Total 2 7 13 5" xfId="56344" xr:uid="{00000000-0005-0000-0000-000015DC0000}"/>
    <cellStyle name="Total 2 7 13 6" xfId="56345" xr:uid="{00000000-0005-0000-0000-000016DC0000}"/>
    <cellStyle name="Total 2 7 13 7" xfId="56346" xr:uid="{00000000-0005-0000-0000-000017DC0000}"/>
    <cellStyle name="Total 2 7 14" xfId="56347" xr:uid="{00000000-0005-0000-0000-000018DC0000}"/>
    <cellStyle name="Total 2 7 14 2" xfId="56348" xr:uid="{00000000-0005-0000-0000-000019DC0000}"/>
    <cellStyle name="Total 2 7 14 3" xfId="56349" xr:uid="{00000000-0005-0000-0000-00001ADC0000}"/>
    <cellStyle name="Total 2 7 14 4" xfId="56350" xr:uid="{00000000-0005-0000-0000-00001BDC0000}"/>
    <cellStyle name="Total 2 7 14 5" xfId="56351" xr:uid="{00000000-0005-0000-0000-00001CDC0000}"/>
    <cellStyle name="Total 2 7 15" xfId="56352" xr:uid="{00000000-0005-0000-0000-00001DDC0000}"/>
    <cellStyle name="Total 2 7 15 2" xfId="56353" xr:uid="{00000000-0005-0000-0000-00001EDC0000}"/>
    <cellStyle name="Total 2 7 15 3" xfId="56354" xr:uid="{00000000-0005-0000-0000-00001FDC0000}"/>
    <cellStyle name="Total 2 7 15 4" xfId="56355" xr:uid="{00000000-0005-0000-0000-000020DC0000}"/>
    <cellStyle name="Total 2 7 15 5" xfId="56356" xr:uid="{00000000-0005-0000-0000-000021DC0000}"/>
    <cellStyle name="Total 2 7 16" xfId="56357" xr:uid="{00000000-0005-0000-0000-000022DC0000}"/>
    <cellStyle name="Total 2 7 16 2" xfId="56358" xr:uid="{00000000-0005-0000-0000-000023DC0000}"/>
    <cellStyle name="Total 2 7 16 3" xfId="56359" xr:uid="{00000000-0005-0000-0000-000024DC0000}"/>
    <cellStyle name="Total 2 7 16 4" xfId="56360" xr:uid="{00000000-0005-0000-0000-000025DC0000}"/>
    <cellStyle name="Total 2 7 16 5" xfId="56361" xr:uid="{00000000-0005-0000-0000-000026DC0000}"/>
    <cellStyle name="Total 2 7 17" xfId="56362" xr:uid="{00000000-0005-0000-0000-000027DC0000}"/>
    <cellStyle name="Total 2 7 17 2" xfId="56363" xr:uid="{00000000-0005-0000-0000-000028DC0000}"/>
    <cellStyle name="Total 2 7 17 3" xfId="56364" xr:uid="{00000000-0005-0000-0000-000029DC0000}"/>
    <cellStyle name="Total 2 7 17 4" xfId="56365" xr:uid="{00000000-0005-0000-0000-00002ADC0000}"/>
    <cellStyle name="Total 2 7 17 5" xfId="56366" xr:uid="{00000000-0005-0000-0000-00002BDC0000}"/>
    <cellStyle name="Total 2 7 18" xfId="56367" xr:uid="{00000000-0005-0000-0000-00002CDC0000}"/>
    <cellStyle name="Total 2 7 18 2" xfId="56368" xr:uid="{00000000-0005-0000-0000-00002DDC0000}"/>
    <cellStyle name="Total 2 7 18 3" xfId="56369" xr:uid="{00000000-0005-0000-0000-00002EDC0000}"/>
    <cellStyle name="Total 2 7 18 4" xfId="56370" xr:uid="{00000000-0005-0000-0000-00002FDC0000}"/>
    <cellStyle name="Total 2 7 18 5" xfId="56371" xr:uid="{00000000-0005-0000-0000-000030DC0000}"/>
    <cellStyle name="Total 2 7 19" xfId="56372" xr:uid="{00000000-0005-0000-0000-000031DC0000}"/>
    <cellStyle name="Total 2 7 19 2" xfId="56373" xr:uid="{00000000-0005-0000-0000-000032DC0000}"/>
    <cellStyle name="Total 2 7 19 3" xfId="56374" xr:uid="{00000000-0005-0000-0000-000033DC0000}"/>
    <cellStyle name="Total 2 7 19 4" xfId="56375" xr:uid="{00000000-0005-0000-0000-000034DC0000}"/>
    <cellStyle name="Total 2 7 19 5" xfId="56376" xr:uid="{00000000-0005-0000-0000-000035DC0000}"/>
    <cellStyle name="Total 2 7 2" xfId="56377" xr:uid="{00000000-0005-0000-0000-000036DC0000}"/>
    <cellStyle name="Total 2 7 2 10" xfId="56378" xr:uid="{00000000-0005-0000-0000-000037DC0000}"/>
    <cellStyle name="Total 2 7 2 10 2" xfId="56379" xr:uid="{00000000-0005-0000-0000-000038DC0000}"/>
    <cellStyle name="Total 2 7 2 10 3" xfId="56380" xr:uid="{00000000-0005-0000-0000-000039DC0000}"/>
    <cellStyle name="Total 2 7 2 10 4" xfId="56381" xr:uid="{00000000-0005-0000-0000-00003ADC0000}"/>
    <cellStyle name="Total 2 7 2 10 5" xfId="56382" xr:uid="{00000000-0005-0000-0000-00003BDC0000}"/>
    <cellStyle name="Total 2 7 2 10 6" xfId="56383" xr:uid="{00000000-0005-0000-0000-00003CDC0000}"/>
    <cellStyle name="Total 2 7 2 10 7" xfId="56384" xr:uid="{00000000-0005-0000-0000-00003DDC0000}"/>
    <cellStyle name="Total 2 7 2 10 8" xfId="56385" xr:uid="{00000000-0005-0000-0000-00003EDC0000}"/>
    <cellStyle name="Total 2 7 2 11" xfId="56386" xr:uid="{00000000-0005-0000-0000-00003FDC0000}"/>
    <cellStyle name="Total 2 7 2 11 2" xfId="56387" xr:uid="{00000000-0005-0000-0000-000040DC0000}"/>
    <cellStyle name="Total 2 7 2 11 3" xfId="56388" xr:uid="{00000000-0005-0000-0000-000041DC0000}"/>
    <cellStyle name="Total 2 7 2 11 4" xfId="56389" xr:uid="{00000000-0005-0000-0000-000042DC0000}"/>
    <cellStyle name="Total 2 7 2 11 5" xfId="56390" xr:uid="{00000000-0005-0000-0000-000043DC0000}"/>
    <cellStyle name="Total 2 7 2 11 6" xfId="56391" xr:uid="{00000000-0005-0000-0000-000044DC0000}"/>
    <cellStyle name="Total 2 7 2 11 7" xfId="56392" xr:uid="{00000000-0005-0000-0000-000045DC0000}"/>
    <cellStyle name="Total 2 7 2 12" xfId="56393" xr:uid="{00000000-0005-0000-0000-000046DC0000}"/>
    <cellStyle name="Total 2 7 2 12 2" xfId="56394" xr:uid="{00000000-0005-0000-0000-000047DC0000}"/>
    <cellStyle name="Total 2 7 2 12 3" xfId="56395" xr:uid="{00000000-0005-0000-0000-000048DC0000}"/>
    <cellStyle name="Total 2 7 2 12 4" xfId="56396" xr:uid="{00000000-0005-0000-0000-000049DC0000}"/>
    <cellStyle name="Total 2 7 2 12 5" xfId="56397" xr:uid="{00000000-0005-0000-0000-00004ADC0000}"/>
    <cellStyle name="Total 2 7 2 13" xfId="56398" xr:uid="{00000000-0005-0000-0000-00004BDC0000}"/>
    <cellStyle name="Total 2 7 2 13 2" xfId="56399" xr:uid="{00000000-0005-0000-0000-00004CDC0000}"/>
    <cellStyle name="Total 2 7 2 13 3" xfId="56400" xr:uid="{00000000-0005-0000-0000-00004DDC0000}"/>
    <cellStyle name="Total 2 7 2 13 4" xfId="56401" xr:uid="{00000000-0005-0000-0000-00004EDC0000}"/>
    <cellStyle name="Total 2 7 2 13 5" xfId="56402" xr:uid="{00000000-0005-0000-0000-00004FDC0000}"/>
    <cellStyle name="Total 2 7 2 14" xfId="56403" xr:uid="{00000000-0005-0000-0000-000050DC0000}"/>
    <cellStyle name="Total 2 7 2 14 2" xfId="56404" xr:uid="{00000000-0005-0000-0000-000051DC0000}"/>
    <cellStyle name="Total 2 7 2 14 3" xfId="56405" xr:uid="{00000000-0005-0000-0000-000052DC0000}"/>
    <cellStyle name="Total 2 7 2 14 4" xfId="56406" xr:uid="{00000000-0005-0000-0000-000053DC0000}"/>
    <cellStyle name="Total 2 7 2 14 5" xfId="56407" xr:uid="{00000000-0005-0000-0000-000054DC0000}"/>
    <cellStyle name="Total 2 7 2 15" xfId="56408" xr:uid="{00000000-0005-0000-0000-000055DC0000}"/>
    <cellStyle name="Total 2 7 2 15 2" xfId="56409" xr:uid="{00000000-0005-0000-0000-000056DC0000}"/>
    <cellStyle name="Total 2 7 2 15 3" xfId="56410" xr:uid="{00000000-0005-0000-0000-000057DC0000}"/>
    <cellStyle name="Total 2 7 2 15 4" xfId="56411" xr:uid="{00000000-0005-0000-0000-000058DC0000}"/>
    <cellStyle name="Total 2 7 2 15 5" xfId="56412" xr:uid="{00000000-0005-0000-0000-000059DC0000}"/>
    <cellStyle name="Total 2 7 2 16" xfId="56413" xr:uid="{00000000-0005-0000-0000-00005ADC0000}"/>
    <cellStyle name="Total 2 7 2 16 2" xfId="56414" xr:uid="{00000000-0005-0000-0000-00005BDC0000}"/>
    <cellStyle name="Total 2 7 2 16 3" xfId="56415" xr:uid="{00000000-0005-0000-0000-00005CDC0000}"/>
    <cellStyle name="Total 2 7 2 16 4" xfId="56416" xr:uid="{00000000-0005-0000-0000-00005DDC0000}"/>
    <cellStyle name="Total 2 7 2 16 5" xfId="56417" xr:uid="{00000000-0005-0000-0000-00005EDC0000}"/>
    <cellStyle name="Total 2 7 2 17" xfId="56418" xr:uid="{00000000-0005-0000-0000-00005FDC0000}"/>
    <cellStyle name="Total 2 7 2 17 2" xfId="56419" xr:uid="{00000000-0005-0000-0000-000060DC0000}"/>
    <cellStyle name="Total 2 7 2 17 3" xfId="56420" xr:uid="{00000000-0005-0000-0000-000061DC0000}"/>
    <cellStyle name="Total 2 7 2 17 4" xfId="56421" xr:uid="{00000000-0005-0000-0000-000062DC0000}"/>
    <cellStyle name="Total 2 7 2 17 5" xfId="56422" xr:uid="{00000000-0005-0000-0000-000063DC0000}"/>
    <cellStyle name="Total 2 7 2 18" xfId="56423" xr:uid="{00000000-0005-0000-0000-000064DC0000}"/>
    <cellStyle name="Total 2 7 2 2" xfId="56424" xr:uid="{00000000-0005-0000-0000-000065DC0000}"/>
    <cellStyle name="Total 2 7 2 2 10" xfId="56425" xr:uid="{00000000-0005-0000-0000-000066DC0000}"/>
    <cellStyle name="Total 2 7 2 2 10 2" xfId="56426" xr:uid="{00000000-0005-0000-0000-000067DC0000}"/>
    <cellStyle name="Total 2 7 2 2 10 3" xfId="56427" xr:uid="{00000000-0005-0000-0000-000068DC0000}"/>
    <cellStyle name="Total 2 7 2 2 10 4" xfId="56428" xr:uid="{00000000-0005-0000-0000-000069DC0000}"/>
    <cellStyle name="Total 2 7 2 2 10 5" xfId="56429" xr:uid="{00000000-0005-0000-0000-00006ADC0000}"/>
    <cellStyle name="Total 2 7 2 2 11" xfId="56430" xr:uid="{00000000-0005-0000-0000-00006BDC0000}"/>
    <cellStyle name="Total 2 7 2 2 11 2" xfId="56431" xr:uid="{00000000-0005-0000-0000-00006CDC0000}"/>
    <cellStyle name="Total 2 7 2 2 11 3" xfId="56432" xr:uid="{00000000-0005-0000-0000-00006DDC0000}"/>
    <cellStyle name="Total 2 7 2 2 11 4" xfId="56433" xr:uid="{00000000-0005-0000-0000-00006EDC0000}"/>
    <cellStyle name="Total 2 7 2 2 11 5" xfId="56434" xr:uid="{00000000-0005-0000-0000-00006FDC0000}"/>
    <cellStyle name="Total 2 7 2 2 12" xfId="56435" xr:uid="{00000000-0005-0000-0000-000070DC0000}"/>
    <cellStyle name="Total 2 7 2 2 12 2" xfId="56436" xr:uid="{00000000-0005-0000-0000-000071DC0000}"/>
    <cellStyle name="Total 2 7 2 2 12 3" xfId="56437" xr:uid="{00000000-0005-0000-0000-000072DC0000}"/>
    <cellStyle name="Total 2 7 2 2 12 4" xfId="56438" xr:uid="{00000000-0005-0000-0000-000073DC0000}"/>
    <cellStyle name="Total 2 7 2 2 12 5" xfId="56439" xr:uid="{00000000-0005-0000-0000-000074DC0000}"/>
    <cellStyle name="Total 2 7 2 2 13" xfId="56440" xr:uid="{00000000-0005-0000-0000-000075DC0000}"/>
    <cellStyle name="Total 2 7 2 2 13 2" xfId="56441" xr:uid="{00000000-0005-0000-0000-000076DC0000}"/>
    <cellStyle name="Total 2 7 2 2 13 3" xfId="56442" xr:uid="{00000000-0005-0000-0000-000077DC0000}"/>
    <cellStyle name="Total 2 7 2 2 13 4" xfId="56443" xr:uid="{00000000-0005-0000-0000-000078DC0000}"/>
    <cellStyle name="Total 2 7 2 2 13 5" xfId="56444" xr:uid="{00000000-0005-0000-0000-000079DC0000}"/>
    <cellStyle name="Total 2 7 2 2 14" xfId="56445" xr:uid="{00000000-0005-0000-0000-00007ADC0000}"/>
    <cellStyle name="Total 2 7 2 2 14 2" xfId="56446" xr:uid="{00000000-0005-0000-0000-00007BDC0000}"/>
    <cellStyle name="Total 2 7 2 2 14 3" xfId="56447" xr:uid="{00000000-0005-0000-0000-00007CDC0000}"/>
    <cellStyle name="Total 2 7 2 2 14 4" xfId="56448" xr:uid="{00000000-0005-0000-0000-00007DDC0000}"/>
    <cellStyle name="Total 2 7 2 2 14 5" xfId="56449" xr:uid="{00000000-0005-0000-0000-00007EDC0000}"/>
    <cellStyle name="Total 2 7 2 2 15" xfId="56450" xr:uid="{00000000-0005-0000-0000-00007FDC0000}"/>
    <cellStyle name="Total 2 7 2 2 15 2" xfId="56451" xr:uid="{00000000-0005-0000-0000-000080DC0000}"/>
    <cellStyle name="Total 2 7 2 2 15 3" xfId="56452" xr:uid="{00000000-0005-0000-0000-000081DC0000}"/>
    <cellStyle name="Total 2 7 2 2 15 4" xfId="56453" xr:uid="{00000000-0005-0000-0000-000082DC0000}"/>
    <cellStyle name="Total 2 7 2 2 15 5" xfId="56454" xr:uid="{00000000-0005-0000-0000-000083DC0000}"/>
    <cellStyle name="Total 2 7 2 2 16" xfId="56455" xr:uid="{00000000-0005-0000-0000-000084DC0000}"/>
    <cellStyle name="Total 2 7 2 2 16 2" xfId="56456" xr:uid="{00000000-0005-0000-0000-000085DC0000}"/>
    <cellStyle name="Total 2 7 2 2 16 3" xfId="56457" xr:uid="{00000000-0005-0000-0000-000086DC0000}"/>
    <cellStyle name="Total 2 7 2 2 16 4" xfId="56458" xr:uid="{00000000-0005-0000-0000-000087DC0000}"/>
    <cellStyle name="Total 2 7 2 2 16 5" xfId="56459" xr:uid="{00000000-0005-0000-0000-000088DC0000}"/>
    <cellStyle name="Total 2 7 2 2 17" xfId="56460" xr:uid="{00000000-0005-0000-0000-000089DC0000}"/>
    <cellStyle name="Total 2 7 2 2 17 2" xfId="56461" xr:uid="{00000000-0005-0000-0000-00008ADC0000}"/>
    <cellStyle name="Total 2 7 2 2 17 3" xfId="56462" xr:uid="{00000000-0005-0000-0000-00008BDC0000}"/>
    <cellStyle name="Total 2 7 2 2 17 4" xfId="56463" xr:uid="{00000000-0005-0000-0000-00008CDC0000}"/>
    <cellStyle name="Total 2 7 2 2 17 5" xfId="56464" xr:uid="{00000000-0005-0000-0000-00008DDC0000}"/>
    <cellStyle name="Total 2 7 2 2 18" xfId="56465" xr:uid="{00000000-0005-0000-0000-00008EDC0000}"/>
    <cellStyle name="Total 2 7 2 2 18 2" xfId="56466" xr:uid="{00000000-0005-0000-0000-00008FDC0000}"/>
    <cellStyle name="Total 2 7 2 2 18 3" xfId="56467" xr:uid="{00000000-0005-0000-0000-000090DC0000}"/>
    <cellStyle name="Total 2 7 2 2 18 4" xfId="56468" xr:uid="{00000000-0005-0000-0000-000091DC0000}"/>
    <cellStyle name="Total 2 7 2 2 18 5" xfId="56469" xr:uid="{00000000-0005-0000-0000-000092DC0000}"/>
    <cellStyle name="Total 2 7 2 2 19" xfId="56470" xr:uid="{00000000-0005-0000-0000-000093DC0000}"/>
    <cellStyle name="Total 2 7 2 2 2" xfId="56471" xr:uid="{00000000-0005-0000-0000-000094DC0000}"/>
    <cellStyle name="Total 2 7 2 2 2 10" xfId="56472" xr:uid="{00000000-0005-0000-0000-000095DC0000}"/>
    <cellStyle name="Total 2 7 2 2 2 10 2" xfId="56473" xr:uid="{00000000-0005-0000-0000-000096DC0000}"/>
    <cellStyle name="Total 2 7 2 2 2 10 3" xfId="56474" xr:uid="{00000000-0005-0000-0000-000097DC0000}"/>
    <cellStyle name="Total 2 7 2 2 2 10 4" xfId="56475" xr:uid="{00000000-0005-0000-0000-000098DC0000}"/>
    <cellStyle name="Total 2 7 2 2 2 10 5" xfId="56476" xr:uid="{00000000-0005-0000-0000-000099DC0000}"/>
    <cellStyle name="Total 2 7 2 2 2 11" xfId="56477" xr:uid="{00000000-0005-0000-0000-00009ADC0000}"/>
    <cellStyle name="Total 2 7 2 2 2 11 2" xfId="56478" xr:uid="{00000000-0005-0000-0000-00009BDC0000}"/>
    <cellStyle name="Total 2 7 2 2 2 11 3" xfId="56479" xr:uid="{00000000-0005-0000-0000-00009CDC0000}"/>
    <cellStyle name="Total 2 7 2 2 2 11 4" xfId="56480" xr:uid="{00000000-0005-0000-0000-00009DDC0000}"/>
    <cellStyle name="Total 2 7 2 2 2 11 5" xfId="56481" xr:uid="{00000000-0005-0000-0000-00009EDC0000}"/>
    <cellStyle name="Total 2 7 2 2 2 12" xfId="56482" xr:uid="{00000000-0005-0000-0000-00009FDC0000}"/>
    <cellStyle name="Total 2 7 2 2 2 12 2" xfId="56483" xr:uid="{00000000-0005-0000-0000-0000A0DC0000}"/>
    <cellStyle name="Total 2 7 2 2 2 12 3" xfId="56484" xr:uid="{00000000-0005-0000-0000-0000A1DC0000}"/>
    <cellStyle name="Total 2 7 2 2 2 12 4" xfId="56485" xr:uid="{00000000-0005-0000-0000-0000A2DC0000}"/>
    <cellStyle name="Total 2 7 2 2 2 12 5" xfId="56486" xr:uid="{00000000-0005-0000-0000-0000A3DC0000}"/>
    <cellStyle name="Total 2 7 2 2 2 13" xfId="56487" xr:uid="{00000000-0005-0000-0000-0000A4DC0000}"/>
    <cellStyle name="Total 2 7 2 2 2 13 2" xfId="56488" xr:uid="{00000000-0005-0000-0000-0000A5DC0000}"/>
    <cellStyle name="Total 2 7 2 2 2 13 3" xfId="56489" xr:uid="{00000000-0005-0000-0000-0000A6DC0000}"/>
    <cellStyle name="Total 2 7 2 2 2 13 4" xfId="56490" xr:uid="{00000000-0005-0000-0000-0000A7DC0000}"/>
    <cellStyle name="Total 2 7 2 2 2 13 5" xfId="56491" xr:uid="{00000000-0005-0000-0000-0000A8DC0000}"/>
    <cellStyle name="Total 2 7 2 2 2 14" xfId="56492" xr:uid="{00000000-0005-0000-0000-0000A9DC0000}"/>
    <cellStyle name="Total 2 7 2 2 2 14 2" xfId="56493" xr:uid="{00000000-0005-0000-0000-0000AADC0000}"/>
    <cellStyle name="Total 2 7 2 2 2 14 3" xfId="56494" xr:uid="{00000000-0005-0000-0000-0000ABDC0000}"/>
    <cellStyle name="Total 2 7 2 2 2 14 4" xfId="56495" xr:uid="{00000000-0005-0000-0000-0000ACDC0000}"/>
    <cellStyle name="Total 2 7 2 2 2 14 5" xfId="56496" xr:uid="{00000000-0005-0000-0000-0000ADDC0000}"/>
    <cellStyle name="Total 2 7 2 2 2 15" xfId="56497" xr:uid="{00000000-0005-0000-0000-0000AEDC0000}"/>
    <cellStyle name="Total 2 7 2 2 2 15 2" xfId="56498" xr:uid="{00000000-0005-0000-0000-0000AFDC0000}"/>
    <cellStyle name="Total 2 7 2 2 2 15 3" xfId="56499" xr:uid="{00000000-0005-0000-0000-0000B0DC0000}"/>
    <cellStyle name="Total 2 7 2 2 2 15 4" xfId="56500" xr:uid="{00000000-0005-0000-0000-0000B1DC0000}"/>
    <cellStyle name="Total 2 7 2 2 2 15 5" xfId="56501" xr:uid="{00000000-0005-0000-0000-0000B2DC0000}"/>
    <cellStyle name="Total 2 7 2 2 2 16" xfId="56502" xr:uid="{00000000-0005-0000-0000-0000B3DC0000}"/>
    <cellStyle name="Total 2 7 2 2 2 16 2" xfId="56503" xr:uid="{00000000-0005-0000-0000-0000B4DC0000}"/>
    <cellStyle name="Total 2 7 2 2 2 16 3" xfId="56504" xr:uid="{00000000-0005-0000-0000-0000B5DC0000}"/>
    <cellStyle name="Total 2 7 2 2 2 16 4" xfId="56505" xr:uid="{00000000-0005-0000-0000-0000B6DC0000}"/>
    <cellStyle name="Total 2 7 2 2 2 16 5" xfId="56506" xr:uid="{00000000-0005-0000-0000-0000B7DC0000}"/>
    <cellStyle name="Total 2 7 2 2 2 17" xfId="56507" xr:uid="{00000000-0005-0000-0000-0000B8DC0000}"/>
    <cellStyle name="Total 2 7 2 2 2 17 2" xfId="56508" xr:uid="{00000000-0005-0000-0000-0000B9DC0000}"/>
    <cellStyle name="Total 2 7 2 2 2 17 3" xfId="56509" xr:uid="{00000000-0005-0000-0000-0000BADC0000}"/>
    <cellStyle name="Total 2 7 2 2 2 17 4" xfId="56510" xr:uid="{00000000-0005-0000-0000-0000BBDC0000}"/>
    <cellStyle name="Total 2 7 2 2 2 17 5" xfId="56511" xr:uid="{00000000-0005-0000-0000-0000BCDC0000}"/>
    <cellStyle name="Total 2 7 2 2 2 18" xfId="56512" xr:uid="{00000000-0005-0000-0000-0000BDDC0000}"/>
    <cellStyle name="Total 2 7 2 2 2 18 2" xfId="56513" xr:uid="{00000000-0005-0000-0000-0000BEDC0000}"/>
    <cellStyle name="Total 2 7 2 2 2 18 3" xfId="56514" xr:uid="{00000000-0005-0000-0000-0000BFDC0000}"/>
    <cellStyle name="Total 2 7 2 2 2 18 4" xfId="56515" xr:uid="{00000000-0005-0000-0000-0000C0DC0000}"/>
    <cellStyle name="Total 2 7 2 2 2 18 5" xfId="56516" xr:uid="{00000000-0005-0000-0000-0000C1DC0000}"/>
    <cellStyle name="Total 2 7 2 2 2 19" xfId="56517" xr:uid="{00000000-0005-0000-0000-0000C2DC0000}"/>
    <cellStyle name="Total 2 7 2 2 2 2" xfId="56518" xr:uid="{00000000-0005-0000-0000-0000C3DC0000}"/>
    <cellStyle name="Total 2 7 2 2 2 2 2" xfId="56519" xr:uid="{00000000-0005-0000-0000-0000C4DC0000}"/>
    <cellStyle name="Total 2 7 2 2 2 2 2 2" xfId="56520" xr:uid="{00000000-0005-0000-0000-0000C5DC0000}"/>
    <cellStyle name="Total 2 7 2 2 2 2 2 3" xfId="56521" xr:uid="{00000000-0005-0000-0000-0000C6DC0000}"/>
    <cellStyle name="Total 2 7 2 2 2 2 2 4" xfId="56522" xr:uid="{00000000-0005-0000-0000-0000C7DC0000}"/>
    <cellStyle name="Total 2 7 2 2 2 2 2 5" xfId="56523" xr:uid="{00000000-0005-0000-0000-0000C8DC0000}"/>
    <cellStyle name="Total 2 7 2 2 2 2 2 6" xfId="56524" xr:uid="{00000000-0005-0000-0000-0000C9DC0000}"/>
    <cellStyle name="Total 2 7 2 2 2 2 2 7" xfId="56525" xr:uid="{00000000-0005-0000-0000-0000CADC0000}"/>
    <cellStyle name="Total 2 7 2 2 2 2 3" xfId="56526" xr:uid="{00000000-0005-0000-0000-0000CBDC0000}"/>
    <cellStyle name="Total 2 7 2 2 2 2 4" xfId="56527" xr:uid="{00000000-0005-0000-0000-0000CCDC0000}"/>
    <cellStyle name="Total 2 7 2 2 2 2 5" xfId="56528" xr:uid="{00000000-0005-0000-0000-0000CDDC0000}"/>
    <cellStyle name="Total 2 7 2 2 2 3" xfId="56529" xr:uid="{00000000-0005-0000-0000-0000CEDC0000}"/>
    <cellStyle name="Total 2 7 2 2 2 3 2" xfId="56530" xr:uid="{00000000-0005-0000-0000-0000CFDC0000}"/>
    <cellStyle name="Total 2 7 2 2 2 3 2 2" xfId="56531" xr:uid="{00000000-0005-0000-0000-0000D0DC0000}"/>
    <cellStyle name="Total 2 7 2 2 2 3 2 3" xfId="56532" xr:uid="{00000000-0005-0000-0000-0000D1DC0000}"/>
    <cellStyle name="Total 2 7 2 2 2 3 2 4" xfId="56533" xr:uid="{00000000-0005-0000-0000-0000D2DC0000}"/>
    <cellStyle name="Total 2 7 2 2 2 3 2 5" xfId="56534" xr:uid="{00000000-0005-0000-0000-0000D3DC0000}"/>
    <cellStyle name="Total 2 7 2 2 2 3 2 6" xfId="56535" xr:uid="{00000000-0005-0000-0000-0000D4DC0000}"/>
    <cellStyle name="Total 2 7 2 2 2 3 2 7" xfId="56536" xr:uid="{00000000-0005-0000-0000-0000D5DC0000}"/>
    <cellStyle name="Total 2 7 2 2 2 3 3" xfId="56537" xr:uid="{00000000-0005-0000-0000-0000D6DC0000}"/>
    <cellStyle name="Total 2 7 2 2 2 3 4" xfId="56538" xr:uid="{00000000-0005-0000-0000-0000D7DC0000}"/>
    <cellStyle name="Total 2 7 2 2 2 3 5" xfId="56539" xr:uid="{00000000-0005-0000-0000-0000D8DC0000}"/>
    <cellStyle name="Total 2 7 2 2 2 4" xfId="56540" xr:uid="{00000000-0005-0000-0000-0000D9DC0000}"/>
    <cellStyle name="Total 2 7 2 2 2 4 2" xfId="56541" xr:uid="{00000000-0005-0000-0000-0000DADC0000}"/>
    <cellStyle name="Total 2 7 2 2 2 4 2 2" xfId="56542" xr:uid="{00000000-0005-0000-0000-0000DBDC0000}"/>
    <cellStyle name="Total 2 7 2 2 2 4 2 3" xfId="56543" xr:uid="{00000000-0005-0000-0000-0000DCDC0000}"/>
    <cellStyle name="Total 2 7 2 2 2 4 2 4" xfId="56544" xr:uid="{00000000-0005-0000-0000-0000DDDC0000}"/>
    <cellStyle name="Total 2 7 2 2 2 4 2 5" xfId="56545" xr:uid="{00000000-0005-0000-0000-0000DEDC0000}"/>
    <cellStyle name="Total 2 7 2 2 2 4 2 6" xfId="56546" xr:uid="{00000000-0005-0000-0000-0000DFDC0000}"/>
    <cellStyle name="Total 2 7 2 2 2 4 2 7" xfId="56547" xr:uid="{00000000-0005-0000-0000-0000E0DC0000}"/>
    <cellStyle name="Total 2 7 2 2 2 4 3" xfId="56548" xr:uid="{00000000-0005-0000-0000-0000E1DC0000}"/>
    <cellStyle name="Total 2 7 2 2 2 4 4" xfId="56549" xr:uid="{00000000-0005-0000-0000-0000E2DC0000}"/>
    <cellStyle name="Total 2 7 2 2 2 4 5" xfId="56550" xr:uid="{00000000-0005-0000-0000-0000E3DC0000}"/>
    <cellStyle name="Total 2 7 2 2 2 5" xfId="56551" xr:uid="{00000000-0005-0000-0000-0000E4DC0000}"/>
    <cellStyle name="Total 2 7 2 2 2 5 2" xfId="56552" xr:uid="{00000000-0005-0000-0000-0000E5DC0000}"/>
    <cellStyle name="Total 2 7 2 2 2 5 3" xfId="56553" xr:uid="{00000000-0005-0000-0000-0000E6DC0000}"/>
    <cellStyle name="Total 2 7 2 2 2 5 4" xfId="56554" xr:uid="{00000000-0005-0000-0000-0000E7DC0000}"/>
    <cellStyle name="Total 2 7 2 2 2 5 5" xfId="56555" xr:uid="{00000000-0005-0000-0000-0000E8DC0000}"/>
    <cellStyle name="Total 2 7 2 2 2 5 6" xfId="56556" xr:uid="{00000000-0005-0000-0000-0000E9DC0000}"/>
    <cellStyle name="Total 2 7 2 2 2 5 7" xfId="56557" xr:uid="{00000000-0005-0000-0000-0000EADC0000}"/>
    <cellStyle name="Total 2 7 2 2 2 5 8" xfId="56558" xr:uid="{00000000-0005-0000-0000-0000EBDC0000}"/>
    <cellStyle name="Total 2 7 2 2 2 6" xfId="56559" xr:uid="{00000000-0005-0000-0000-0000ECDC0000}"/>
    <cellStyle name="Total 2 7 2 2 2 6 2" xfId="56560" xr:uid="{00000000-0005-0000-0000-0000EDDC0000}"/>
    <cellStyle name="Total 2 7 2 2 2 6 3" xfId="56561" xr:uid="{00000000-0005-0000-0000-0000EEDC0000}"/>
    <cellStyle name="Total 2 7 2 2 2 6 4" xfId="56562" xr:uid="{00000000-0005-0000-0000-0000EFDC0000}"/>
    <cellStyle name="Total 2 7 2 2 2 6 5" xfId="56563" xr:uid="{00000000-0005-0000-0000-0000F0DC0000}"/>
    <cellStyle name="Total 2 7 2 2 2 6 6" xfId="56564" xr:uid="{00000000-0005-0000-0000-0000F1DC0000}"/>
    <cellStyle name="Total 2 7 2 2 2 6 7" xfId="56565" xr:uid="{00000000-0005-0000-0000-0000F2DC0000}"/>
    <cellStyle name="Total 2 7 2 2 2 7" xfId="56566" xr:uid="{00000000-0005-0000-0000-0000F3DC0000}"/>
    <cellStyle name="Total 2 7 2 2 2 7 2" xfId="56567" xr:uid="{00000000-0005-0000-0000-0000F4DC0000}"/>
    <cellStyle name="Total 2 7 2 2 2 7 3" xfId="56568" xr:uid="{00000000-0005-0000-0000-0000F5DC0000}"/>
    <cellStyle name="Total 2 7 2 2 2 7 4" xfId="56569" xr:uid="{00000000-0005-0000-0000-0000F6DC0000}"/>
    <cellStyle name="Total 2 7 2 2 2 7 5" xfId="56570" xr:uid="{00000000-0005-0000-0000-0000F7DC0000}"/>
    <cellStyle name="Total 2 7 2 2 2 8" xfId="56571" xr:uid="{00000000-0005-0000-0000-0000F8DC0000}"/>
    <cellStyle name="Total 2 7 2 2 2 8 2" xfId="56572" xr:uid="{00000000-0005-0000-0000-0000F9DC0000}"/>
    <cellStyle name="Total 2 7 2 2 2 8 3" xfId="56573" xr:uid="{00000000-0005-0000-0000-0000FADC0000}"/>
    <cellStyle name="Total 2 7 2 2 2 8 4" xfId="56574" xr:uid="{00000000-0005-0000-0000-0000FBDC0000}"/>
    <cellStyle name="Total 2 7 2 2 2 8 5" xfId="56575" xr:uid="{00000000-0005-0000-0000-0000FCDC0000}"/>
    <cellStyle name="Total 2 7 2 2 2 9" xfId="56576" xr:uid="{00000000-0005-0000-0000-0000FDDC0000}"/>
    <cellStyle name="Total 2 7 2 2 2 9 2" xfId="56577" xr:uid="{00000000-0005-0000-0000-0000FEDC0000}"/>
    <cellStyle name="Total 2 7 2 2 2 9 3" xfId="56578" xr:uid="{00000000-0005-0000-0000-0000FFDC0000}"/>
    <cellStyle name="Total 2 7 2 2 2 9 4" xfId="56579" xr:uid="{00000000-0005-0000-0000-000000DD0000}"/>
    <cellStyle name="Total 2 7 2 2 2 9 5" xfId="56580" xr:uid="{00000000-0005-0000-0000-000001DD0000}"/>
    <cellStyle name="Total 2 7 2 2 3" xfId="56581" xr:uid="{00000000-0005-0000-0000-000002DD0000}"/>
    <cellStyle name="Total 2 7 2 2 3 10" xfId="56582" xr:uid="{00000000-0005-0000-0000-000003DD0000}"/>
    <cellStyle name="Total 2 7 2 2 3 2" xfId="56583" xr:uid="{00000000-0005-0000-0000-000004DD0000}"/>
    <cellStyle name="Total 2 7 2 2 3 2 2" xfId="56584" xr:uid="{00000000-0005-0000-0000-000005DD0000}"/>
    <cellStyle name="Total 2 7 2 2 3 2 2 2" xfId="56585" xr:uid="{00000000-0005-0000-0000-000006DD0000}"/>
    <cellStyle name="Total 2 7 2 2 3 2 2 3" xfId="56586" xr:uid="{00000000-0005-0000-0000-000007DD0000}"/>
    <cellStyle name="Total 2 7 2 2 3 2 2 4" xfId="56587" xr:uid="{00000000-0005-0000-0000-000008DD0000}"/>
    <cellStyle name="Total 2 7 2 2 3 2 2 5" xfId="56588" xr:uid="{00000000-0005-0000-0000-000009DD0000}"/>
    <cellStyle name="Total 2 7 2 2 3 2 2 6" xfId="56589" xr:uid="{00000000-0005-0000-0000-00000ADD0000}"/>
    <cellStyle name="Total 2 7 2 2 3 2 2 7" xfId="56590" xr:uid="{00000000-0005-0000-0000-00000BDD0000}"/>
    <cellStyle name="Total 2 7 2 2 3 2 3" xfId="56591" xr:uid="{00000000-0005-0000-0000-00000CDD0000}"/>
    <cellStyle name="Total 2 7 2 2 3 2 4" xfId="56592" xr:uid="{00000000-0005-0000-0000-00000DDD0000}"/>
    <cellStyle name="Total 2 7 2 2 3 3" xfId="56593" xr:uid="{00000000-0005-0000-0000-00000EDD0000}"/>
    <cellStyle name="Total 2 7 2 2 3 3 2" xfId="56594" xr:uid="{00000000-0005-0000-0000-00000FDD0000}"/>
    <cellStyle name="Total 2 7 2 2 3 3 2 2" xfId="56595" xr:uid="{00000000-0005-0000-0000-000010DD0000}"/>
    <cellStyle name="Total 2 7 2 2 3 3 2 3" xfId="56596" xr:uid="{00000000-0005-0000-0000-000011DD0000}"/>
    <cellStyle name="Total 2 7 2 2 3 3 2 4" xfId="56597" xr:uid="{00000000-0005-0000-0000-000012DD0000}"/>
    <cellStyle name="Total 2 7 2 2 3 3 2 5" xfId="56598" xr:uid="{00000000-0005-0000-0000-000013DD0000}"/>
    <cellStyle name="Total 2 7 2 2 3 3 2 6" xfId="56599" xr:uid="{00000000-0005-0000-0000-000014DD0000}"/>
    <cellStyle name="Total 2 7 2 2 3 3 2 7" xfId="56600" xr:uid="{00000000-0005-0000-0000-000015DD0000}"/>
    <cellStyle name="Total 2 7 2 2 3 3 3" xfId="56601" xr:uid="{00000000-0005-0000-0000-000016DD0000}"/>
    <cellStyle name="Total 2 7 2 2 3 3 4" xfId="56602" xr:uid="{00000000-0005-0000-0000-000017DD0000}"/>
    <cellStyle name="Total 2 7 2 2 3 4" xfId="56603" xr:uid="{00000000-0005-0000-0000-000018DD0000}"/>
    <cellStyle name="Total 2 7 2 2 3 4 2" xfId="56604" xr:uid="{00000000-0005-0000-0000-000019DD0000}"/>
    <cellStyle name="Total 2 7 2 2 3 4 2 2" xfId="56605" xr:uid="{00000000-0005-0000-0000-00001ADD0000}"/>
    <cellStyle name="Total 2 7 2 2 3 4 2 3" xfId="56606" xr:uid="{00000000-0005-0000-0000-00001BDD0000}"/>
    <cellStyle name="Total 2 7 2 2 3 4 2 4" xfId="56607" xr:uid="{00000000-0005-0000-0000-00001CDD0000}"/>
    <cellStyle name="Total 2 7 2 2 3 4 2 5" xfId="56608" xr:uid="{00000000-0005-0000-0000-00001DDD0000}"/>
    <cellStyle name="Total 2 7 2 2 3 4 2 6" xfId="56609" xr:uid="{00000000-0005-0000-0000-00001EDD0000}"/>
    <cellStyle name="Total 2 7 2 2 3 4 2 7" xfId="56610" xr:uid="{00000000-0005-0000-0000-00001FDD0000}"/>
    <cellStyle name="Total 2 7 2 2 3 4 3" xfId="56611" xr:uid="{00000000-0005-0000-0000-000020DD0000}"/>
    <cellStyle name="Total 2 7 2 2 3 4 4" xfId="56612" xr:uid="{00000000-0005-0000-0000-000021DD0000}"/>
    <cellStyle name="Total 2 7 2 2 3 5" xfId="56613" xr:uid="{00000000-0005-0000-0000-000022DD0000}"/>
    <cellStyle name="Total 2 7 2 2 3 5 2" xfId="56614" xr:uid="{00000000-0005-0000-0000-000023DD0000}"/>
    <cellStyle name="Total 2 7 2 2 3 5 3" xfId="56615" xr:uid="{00000000-0005-0000-0000-000024DD0000}"/>
    <cellStyle name="Total 2 7 2 2 3 5 4" xfId="56616" xr:uid="{00000000-0005-0000-0000-000025DD0000}"/>
    <cellStyle name="Total 2 7 2 2 3 5 5" xfId="56617" xr:uid="{00000000-0005-0000-0000-000026DD0000}"/>
    <cellStyle name="Total 2 7 2 2 3 5 6" xfId="56618" xr:uid="{00000000-0005-0000-0000-000027DD0000}"/>
    <cellStyle name="Total 2 7 2 2 3 5 7" xfId="56619" xr:uid="{00000000-0005-0000-0000-000028DD0000}"/>
    <cellStyle name="Total 2 7 2 2 3 5 8" xfId="56620" xr:uid="{00000000-0005-0000-0000-000029DD0000}"/>
    <cellStyle name="Total 2 7 2 2 3 6" xfId="56621" xr:uid="{00000000-0005-0000-0000-00002ADD0000}"/>
    <cellStyle name="Total 2 7 2 2 3 6 2" xfId="56622" xr:uid="{00000000-0005-0000-0000-00002BDD0000}"/>
    <cellStyle name="Total 2 7 2 2 3 6 3" xfId="56623" xr:uid="{00000000-0005-0000-0000-00002CDD0000}"/>
    <cellStyle name="Total 2 7 2 2 3 6 4" xfId="56624" xr:uid="{00000000-0005-0000-0000-00002DDD0000}"/>
    <cellStyle name="Total 2 7 2 2 3 6 5" xfId="56625" xr:uid="{00000000-0005-0000-0000-00002EDD0000}"/>
    <cellStyle name="Total 2 7 2 2 3 6 6" xfId="56626" xr:uid="{00000000-0005-0000-0000-00002FDD0000}"/>
    <cellStyle name="Total 2 7 2 2 3 6 7" xfId="56627" xr:uid="{00000000-0005-0000-0000-000030DD0000}"/>
    <cellStyle name="Total 2 7 2 2 3 7" xfId="56628" xr:uid="{00000000-0005-0000-0000-000031DD0000}"/>
    <cellStyle name="Total 2 7 2 2 3 8" xfId="56629" xr:uid="{00000000-0005-0000-0000-000032DD0000}"/>
    <cellStyle name="Total 2 7 2 2 3 9" xfId="56630" xr:uid="{00000000-0005-0000-0000-000033DD0000}"/>
    <cellStyle name="Total 2 7 2 2 4" xfId="56631" xr:uid="{00000000-0005-0000-0000-000034DD0000}"/>
    <cellStyle name="Total 2 7 2 2 4 2" xfId="56632" xr:uid="{00000000-0005-0000-0000-000035DD0000}"/>
    <cellStyle name="Total 2 7 2 2 4 2 2" xfId="56633" xr:uid="{00000000-0005-0000-0000-000036DD0000}"/>
    <cellStyle name="Total 2 7 2 2 4 2 3" xfId="56634" xr:uid="{00000000-0005-0000-0000-000037DD0000}"/>
    <cellStyle name="Total 2 7 2 2 4 2 4" xfId="56635" xr:uid="{00000000-0005-0000-0000-000038DD0000}"/>
    <cellStyle name="Total 2 7 2 2 4 2 5" xfId="56636" xr:uid="{00000000-0005-0000-0000-000039DD0000}"/>
    <cellStyle name="Total 2 7 2 2 4 2 6" xfId="56637" xr:uid="{00000000-0005-0000-0000-00003ADD0000}"/>
    <cellStyle name="Total 2 7 2 2 4 2 7" xfId="56638" xr:uid="{00000000-0005-0000-0000-00003BDD0000}"/>
    <cellStyle name="Total 2 7 2 2 4 3" xfId="56639" xr:uid="{00000000-0005-0000-0000-00003CDD0000}"/>
    <cellStyle name="Total 2 7 2 2 4 4" xfId="56640" xr:uid="{00000000-0005-0000-0000-00003DDD0000}"/>
    <cellStyle name="Total 2 7 2 2 4 5" xfId="56641" xr:uid="{00000000-0005-0000-0000-00003EDD0000}"/>
    <cellStyle name="Total 2 7 2 2 5" xfId="56642" xr:uid="{00000000-0005-0000-0000-00003FDD0000}"/>
    <cellStyle name="Total 2 7 2 2 5 2" xfId="56643" xr:uid="{00000000-0005-0000-0000-000040DD0000}"/>
    <cellStyle name="Total 2 7 2 2 5 2 2" xfId="56644" xr:uid="{00000000-0005-0000-0000-000041DD0000}"/>
    <cellStyle name="Total 2 7 2 2 5 2 3" xfId="56645" xr:uid="{00000000-0005-0000-0000-000042DD0000}"/>
    <cellStyle name="Total 2 7 2 2 5 2 4" xfId="56646" xr:uid="{00000000-0005-0000-0000-000043DD0000}"/>
    <cellStyle name="Total 2 7 2 2 5 2 5" xfId="56647" xr:uid="{00000000-0005-0000-0000-000044DD0000}"/>
    <cellStyle name="Total 2 7 2 2 5 2 6" xfId="56648" xr:uid="{00000000-0005-0000-0000-000045DD0000}"/>
    <cellStyle name="Total 2 7 2 2 5 2 7" xfId="56649" xr:uid="{00000000-0005-0000-0000-000046DD0000}"/>
    <cellStyle name="Total 2 7 2 2 5 3" xfId="56650" xr:uid="{00000000-0005-0000-0000-000047DD0000}"/>
    <cellStyle name="Total 2 7 2 2 5 4" xfId="56651" xr:uid="{00000000-0005-0000-0000-000048DD0000}"/>
    <cellStyle name="Total 2 7 2 2 5 5" xfId="56652" xr:uid="{00000000-0005-0000-0000-000049DD0000}"/>
    <cellStyle name="Total 2 7 2 2 6" xfId="56653" xr:uid="{00000000-0005-0000-0000-00004ADD0000}"/>
    <cellStyle name="Total 2 7 2 2 6 2" xfId="56654" xr:uid="{00000000-0005-0000-0000-00004BDD0000}"/>
    <cellStyle name="Total 2 7 2 2 6 2 2" xfId="56655" xr:uid="{00000000-0005-0000-0000-00004CDD0000}"/>
    <cellStyle name="Total 2 7 2 2 6 2 3" xfId="56656" xr:uid="{00000000-0005-0000-0000-00004DDD0000}"/>
    <cellStyle name="Total 2 7 2 2 6 2 4" xfId="56657" xr:uid="{00000000-0005-0000-0000-00004EDD0000}"/>
    <cellStyle name="Total 2 7 2 2 6 2 5" xfId="56658" xr:uid="{00000000-0005-0000-0000-00004FDD0000}"/>
    <cellStyle name="Total 2 7 2 2 6 2 6" xfId="56659" xr:uid="{00000000-0005-0000-0000-000050DD0000}"/>
    <cellStyle name="Total 2 7 2 2 6 2 7" xfId="56660" xr:uid="{00000000-0005-0000-0000-000051DD0000}"/>
    <cellStyle name="Total 2 7 2 2 6 3" xfId="56661" xr:uid="{00000000-0005-0000-0000-000052DD0000}"/>
    <cellStyle name="Total 2 7 2 2 6 4" xfId="56662" xr:uid="{00000000-0005-0000-0000-000053DD0000}"/>
    <cellStyle name="Total 2 7 2 2 6 5" xfId="56663" xr:uid="{00000000-0005-0000-0000-000054DD0000}"/>
    <cellStyle name="Total 2 7 2 2 7" xfId="56664" xr:uid="{00000000-0005-0000-0000-000055DD0000}"/>
    <cellStyle name="Total 2 7 2 2 7 2" xfId="56665" xr:uid="{00000000-0005-0000-0000-000056DD0000}"/>
    <cellStyle name="Total 2 7 2 2 7 2 2" xfId="56666" xr:uid="{00000000-0005-0000-0000-000057DD0000}"/>
    <cellStyle name="Total 2 7 2 2 7 2 3" xfId="56667" xr:uid="{00000000-0005-0000-0000-000058DD0000}"/>
    <cellStyle name="Total 2 7 2 2 7 2 4" xfId="56668" xr:uid="{00000000-0005-0000-0000-000059DD0000}"/>
    <cellStyle name="Total 2 7 2 2 7 2 5" xfId="56669" xr:uid="{00000000-0005-0000-0000-00005ADD0000}"/>
    <cellStyle name="Total 2 7 2 2 7 2 6" xfId="56670" xr:uid="{00000000-0005-0000-0000-00005BDD0000}"/>
    <cellStyle name="Total 2 7 2 2 7 2 7" xfId="56671" xr:uid="{00000000-0005-0000-0000-00005CDD0000}"/>
    <cellStyle name="Total 2 7 2 2 7 3" xfId="56672" xr:uid="{00000000-0005-0000-0000-00005DDD0000}"/>
    <cellStyle name="Total 2 7 2 2 7 4" xfId="56673" xr:uid="{00000000-0005-0000-0000-00005EDD0000}"/>
    <cellStyle name="Total 2 7 2 2 7 5" xfId="56674" xr:uid="{00000000-0005-0000-0000-00005FDD0000}"/>
    <cellStyle name="Total 2 7 2 2 8" xfId="56675" xr:uid="{00000000-0005-0000-0000-000060DD0000}"/>
    <cellStyle name="Total 2 7 2 2 8 2" xfId="56676" xr:uid="{00000000-0005-0000-0000-000061DD0000}"/>
    <cellStyle name="Total 2 7 2 2 8 3" xfId="56677" xr:uid="{00000000-0005-0000-0000-000062DD0000}"/>
    <cellStyle name="Total 2 7 2 2 8 4" xfId="56678" xr:uid="{00000000-0005-0000-0000-000063DD0000}"/>
    <cellStyle name="Total 2 7 2 2 8 5" xfId="56679" xr:uid="{00000000-0005-0000-0000-000064DD0000}"/>
    <cellStyle name="Total 2 7 2 2 8 6" xfId="56680" xr:uid="{00000000-0005-0000-0000-000065DD0000}"/>
    <cellStyle name="Total 2 7 2 2 8 7" xfId="56681" xr:uid="{00000000-0005-0000-0000-000066DD0000}"/>
    <cellStyle name="Total 2 7 2 2 8 8" xfId="56682" xr:uid="{00000000-0005-0000-0000-000067DD0000}"/>
    <cellStyle name="Total 2 7 2 2 9" xfId="56683" xr:uid="{00000000-0005-0000-0000-000068DD0000}"/>
    <cellStyle name="Total 2 7 2 2 9 2" xfId="56684" xr:uid="{00000000-0005-0000-0000-000069DD0000}"/>
    <cellStyle name="Total 2 7 2 2 9 3" xfId="56685" xr:uid="{00000000-0005-0000-0000-00006ADD0000}"/>
    <cellStyle name="Total 2 7 2 2 9 4" xfId="56686" xr:uid="{00000000-0005-0000-0000-00006BDD0000}"/>
    <cellStyle name="Total 2 7 2 2 9 5" xfId="56687" xr:uid="{00000000-0005-0000-0000-00006CDD0000}"/>
    <cellStyle name="Total 2 7 2 2 9 6" xfId="56688" xr:uid="{00000000-0005-0000-0000-00006DDD0000}"/>
    <cellStyle name="Total 2 7 2 2 9 7" xfId="56689" xr:uid="{00000000-0005-0000-0000-00006EDD0000}"/>
    <cellStyle name="Total 2 7 2 3" xfId="56690" xr:uid="{00000000-0005-0000-0000-00006FDD0000}"/>
    <cellStyle name="Total 2 7 2 3 10" xfId="56691" xr:uid="{00000000-0005-0000-0000-000070DD0000}"/>
    <cellStyle name="Total 2 7 2 3 10 2" xfId="56692" xr:uid="{00000000-0005-0000-0000-000071DD0000}"/>
    <cellStyle name="Total 2 7 2 3 10 3" xfId="56693" xr:uid="{00000000-0005-0000-0000-000072DD0000}"/>
    <cellStyle name="Total 2 7 2 3 10 4" xfId="56694" xr:uid="{00000000-0005-0000-0000-000073DD0000}"/>
    <cellStyle name="Total 2 7 2 3 10 5" xfId="56695" xr:uid="{00000000-0005-0000-0000-000074DD0000}"/>
    <cellStyle name="Total 2 7 2 3 11" xfId="56696" xr:uid="{00000000-0005-0000-0000-000075DD0000}"/>
    <cellStyle name="Total 2 7 2 3 11 2" xfId="56697" xr:uid="{00000000-0005-0000-0000-000076DD0000}"/>
    <cellStyle name="Total 2 7 2 3 11 3" xfId="56698" xr:uid="{00000000-0005-0000-0000-000077DD0000}"/>
    <cellStyle name="Total 2 7 2 3 11 4" xfId="56699" xr:uid="{00000000-0005-0000-0000-000078DD0000}"/>
    <cellStyle name="Total 2 7 2 3 11 5" xfId="56700" xr:uid="{00000000-0005-0000-0000-000079DD0000}"/>
    <cellStyle name="Total 2 7 2 3 12" xfId="56701" xr:uid="{00000000-0005-0000-0000-00007ADD0000}"/>
    <cellStyle name="Total 2 7 2 3 12 2" xfId="56702" xr:uid="{00000000-0005-0000-0000-00007BDD0000}"/>
    <cellStyle name="Total 2 7 2 3 12 3" xfId="56703" xr:uid="{00000000-0005-0000-0000-00007CDD0000}"/>
    <cellStyle name="Total 2 7 2 3 12 4" xfId="56704" xr:uid="{00000000-0005-0000-0000-00007DDD0000}"/>
    <cellStyle name="Total 2 7 2 3 12 5" xfId="56705" xr:uid="{00000000-0005-0000-0000-00007EDD0000}"/>
    <cellStyle name="Total 2 7 2 3 13" xfId="56706" xr:uid="{00000000-0005-0000-0000-00007FDD0000}"/>
    <cellStyle name="Total 2 7 2 3 13 2" xfId="56707" xr:uid="{00000000-0005-0000-0000-000080DD0000}"/>
    <cellStyle name="Total 2 7 2 3 13 3" xfId="56708" xr:uid="{00000000-0005-0000-0000-000081DD0000}"/>
    <cellStyle name="Total 2 7 2 3 13 4" xfId="56709" xr:uid="{00000000-0005-0000-0000-000082DD0000}"/>
    <cellStyle name="Total 2 7 2 3 13 5" xfId="56710" xr:uid="{00000000-0005-0000-0000-000083DD0000}"/>
    <cellStyle name="Total 2 7 2 3 14" xfId="56711" xr:uid="{00000000-0005-0000-0000-000084DD0000}"/>
    <cellStyle name="Total 2 7 2 3 14 2" xfId="56712" xr:uid="{00000000-0005-0000-0000-000085DD0000}"/>
    <cellStyle name="Total 2 7 2 3 14 3" xfId="56713" xr:uid="{00000000-0005-0000-0000-000086DD0000}"/>
    <cellStyle name="Total 2 7 2 3 14 4" xfId="56714" xr:uid="{00000000-0005-0000-0000-000087DD0000}"/>
    <cellStyle name="Total 2 7 2 3 14 5" xfId="56715" xr:uid="{00000000-0005-0000-0000-000088DD0000}"/>
    <cellStyle name="Total 2 7 2 3 15" xfId="56716" xr:uid="{00000000-0005-0000-0000-000089DD0000}"/>
    <cellStyle name="Total 2 7 2 3 15 2" xfId="56717" xr:uid="{00000000-0005-0000-0000-00008ADD0000}"/>
    <cellStyle name="Total 2 7 2 3 15 3" xfId="56718" xr:uid="{00000000-0005-0000-0000-00008BDD0000}"/>
    <cellStyle name="Total 2 7 2 3 15 4" xfId="56719" xr:uid="{00000000-0005-0000-0000-00008CDD0000}"/>
    <cellStyle name="Total 2 7 2 3 15 5" xfId="56720" xr:uid="{00000000-0005-0000-0000-00008DDD0000}"/>
    <cellStyle name="Total 2 7 2 3 16" xfId="56721" xr:uid="{00000000-0005-0000-0000-00008EDD0000}"/>
    <cellStyle name="Total 2 7 2 3 16 2" xfId="56722" xr:uid="{00000000-0005-0000-0000-00008FDD0000}"/>
    <cellStyle name="Total 2 7 2 3 16 3" xfId="56723" xr:uid="{00000000-0005-0000-0000-000090DD0000}"/>
    <cellStyle name="Total 2 7 2 3 16 4" xfId="56724" xr:uid="{00000000-0005-0000-0000-000091DD0000}"/>
    <cellStyle name="Total 2 7 2 3 16 5" xfId="56725" xr:uid="{00000000-0005-0000-0000-000092DD0000}"/>
    <cellStyle name="Total 2 7 2 3 17" xfId="56726" xr:uid="{00000000-0005-0000-0000-000093DD0000}"/>
    <cellStyle name="Total 2 7 2 3 17 2" xfId="56727" xr:uid="{00000000-0005-0000-0000-000094DD0000}"/>
    <cellStyle name="Total 2 7 2 3 17 3" xfId="56728" xr:uid="{00000000-0005-0000-0000-000095DD0000}"/>
    <cellStyle name="Total 2 7 2 3 17 4" xfId="56729" xr:uid="{00000000-0005-0000-0000-000096DD0000}"/>
    <cellStyle name="Total 2 7 2 3 17 5" xfId="56730" xr:uid="{00000000-0005-0000-0000-000097DD0000}"/>
    <cellStyle name="Total 2 7 2 3 18" xfId="56731" xr:uid="{00000000-0005-0000-0000-000098DD0000}"/>
    <cellStyle name="Total 2 7 2 3 18 2" xfId="56732" xr:uid="{00000000-0005-0000-0000-000099DD0000}"/>
    <cellStyle name="Total 2 7 2 3 18 3" xfId="56733" xr:uid="{00000000-0005-0000-0000-00009ADD0000}"/>
    <cellStyle name="Total 2 7 2 3 18 4" xfId="56734" xr:uid="{00000000-0005-0000-0000-00009BDD0000}"/>
    <cellStyle name="Total 2 7 2 3 18 5" xfId="56735" xr:uid="{00000000-0005-0000-0000-00009CDD0000}"/>
    <cellStyle name="Total 2 7 2 3 19" xfId="56736" xr:uid="{00000000-0005-0000-0000-00009DDD0000}"/>
    <cellStyle name="Total 2 7 2 3 2" xfId="56737" xr:uid="{00000000-0005-0000-0000-00009EDD0000}"/>
    <cellStyle name="Total 2 7 2 3 2 10" xfId="56738" xr:uid="{00000000-0005-0000-0000-00009FDD0000}"/>
    <cellStyle name="Total 2 7 2 3 2 10 2" xfId="56739" xr:uid="{00000000-0005-0000-0000-0000A0DD0000}"/>
    <cellStyle name="Total 2 7 2 3 2 10 3" xfId="56740" xr:uid="{00000000-0005-0000-0000-0000A1DD0000}"/>
    <cellStyle name="Total 2 7 2 3 2 10 4" xfId="56741" xr:uid="{00000000-0005-0000-0000-0000A2DD0000}"/>
    <cellStyle name="Total 2 7 2 3 2 10 5" xfId="56742" xr:uid="{00000000-0005-0000-0000-0000A3DD0000}"/>
    <cellStyle name="Total 2 7 2 3 2 11" xfId="56743" xr:uid="{00000000-0005-0000-0000-0000A4DD0000}"/>
    <cellStyle name="Total 2 7 2 3 2 11 2" xfId="56744" xr:uid="{00000000-0005-0000-0000-0000A5DD0000}"/>
    <cellStyle name="Total 2 7 2 3 2 11 3" xfId="56745" xr:uid="{00000000-0005-0000-0000-0000A6DD0000}"/>
    <cellStyle name="Total 2 7 2 3 2 11 4" xfId="56746" xr:uid="{00000000-0005-0000-0000-0000A7DD0000}"/>
    <cellStyle name="Total 2 7 2 3 2 11 5" xfId="56747" xr:uid="{00000000-0005-0000-0000-0000A8DD0000}"/>
    <cellStyle name="Total 2 7 2 3 2 12" xfId="56748" xr:uid="{00000000-0005-0000-0000-0000A9DD0000}"/>
    <cellStyle name="Total 2 7 2 3 2 12 2" xfId="56749" xr:uid="{00000000-0005-0000-0000-0000AADD0000}"/>
    <cellStyle name="Total 2 7 2 3 2 12 3" xfId="56750" xr:uid="{00000000-0005-0000-0000-0000ABDD0000}"/>
    <cellStyle name="Total 2 7 2 3 2 12 4" xfId="56751" xr:uid="{00000000-0005-0000-0000-0000ACDD0000}"/>
    <cellStyle name="Total 2 7 2 3 2 12 5" xfId="56752" xr:uid="{00000000-0005-0000-0000-0000ADDD0000}"/>
    <cellStyle name="Total 2 7 2 3 2 13" xfId="56753" xr:uid="{00000000-0005-0000-0000-0000AEDD0000}"/>
    <cellStyle name="Total 2 7 2 3 2 13 2" xfId="56754" xr:uid="{00000000-0005-0000-0000-0000AFDD0000}"/>
    <cellStyle name="Total 2 7 2 3 2 13 3" xfId="56755" xr:uid="{00000000-0005-0000-0000-0000B0DD0000}"/>
    <cellStyle name="Total 2 7 2 3 2 13 4" xfId="56756" xr:uid="{00000000-0005-0000-0000-0000B1DD0000}"/>
    <cellStyle name="Total 2 7 2 3 2 13 5" xfId="56757" xr:uid="{00000000-0005-0000-0000-0000B2DD0000}"/>
    <cellStyle name="Total 2 7 2 3 2 14" xfId="56758" xr:uid="{00000000-0005-0000-0000-0000B3DD0000}"/>
    <cellStyle name="Total 2 7 2 3 2 14 2" xfId="56759" xr:uid="{00000000-0005-0000-0000-0000B4DD0000}"/>
    <cellStyle name="Total 2 7 2 3 2 14 3" xfId="56760" xr:uid="{00000000-0005-0000-0000-0000B5DD0000}"/>
    <cellStyle name="Total 2 7 2 3 2 14 4" xfId="56761" xr:uid="{00000000-0005-0000-0000-0000B6DD0000}"/>
    <cellStyle name="Total 2 7 2 3 2 14 5" xfId="56762" xr:uid="{00000000-0005-0000-0000-0000B7DD0000}"/>
    <cellStyle name="Total 2 7 2 3 2 15" xfId="56763" xr:uid="{00000000-0005-0000-0000-0000B8DD0000}"/>
    <cellStyle name="Total 2 7 2 3 2 15 2" xfId="56764" xr:uid="{00000000-0005-0000-0000-0000B9DD0000}"/>
    <cellStyle name="Total 2 7 2 3 2 15 3" xfId="56765" xr:uid="{00000000-0005-0000-0000-0000BADD0000}"/>
    <cellStyle name="Total 2 7 2 3 2 15 4" xfId="56766" xr:uid="{00000000-0005-0000-0000-0000BBDD0000}"/>
    <cellStyle name="Total 2 7 2 3 2 15 5" xfId="56767" xr:uid="{00000000-0005-0000-0000-0000BCDD0000}"/>
    <cellStyle name="Total 2 7 2 3 2 16" xfId="56768" xr:uid="{00000000-0005-0000-0000-0000BDDD0000}"/>
    <cellStyle name="Total 2 7 2 3 2 16 2" xfId="56769" xr:uid="{00000000-0005-0000-0000-0000BEDD0000}"/>
    <cellStyle name="Total 2 7 2 3 2 16 3" xfId="56770" xr:uid="{00000000-0005-0000-0000-0000BFDD0000}"/>
    <cellStyle name="Total 2 7 2 3 2 16 4" xfId="56771" xr:uid="{00000000-0005-0000-0000-0000C0DD0000}"/>
    <cellStyle name="Total 2 7 2 3 2 16 5" xfId="56772" xr:uid="{00000000-0005-0000-0000-0000C1DD0000}"/>
    <cellStyle name="Total 2 7 2 3 2 17" xfId="56773" xr:uid="{00000000-0005-0000-0000-0000C2DD0000}"/>
    <cellStyle name="Total 2 7 2 3 2 17 2" xfId="56774" xr:uid="{00000000-0005-0000-0000-0000C3DD0000}"/>
    <cellStyle name="Total 2 7 2 3 2 17 3" xfId="56775" xr:uid="{00000000-0005-0000-0000-0000C4DD0000}"/>
    <cellStyle name="Total 2 7 2 3 2 17 4" xfId="56776" xr:uid="{00000000-0005-0000-0000-0000C5DD0000}"/>
    <cellStyle name="Total 2 7 2 3 2 17 5" xfId="56777" xr:uid="{00000000-0005-0000-0000-0000C6DD0000}"/>
    <cellStyle name="Total 2 7 2 3 2 18" xfId="56778" xr:uid="{00000000-0005-0000-0000-0000C7DD0000}"/>
    <cellStyle name="Total 2 7 2 3 2 18 2" xfId="56779" xr:uid="{00000000-0005-0000-0000-0000C8DD0000}"/>
    <cellStyle name="Total 2 7 2 3 2 18 3" xfId="56780" xr:uid="{00000000-0005-0000-0000-0000C9DD0000}"/>
    <cellStyle name="Total 2 7 2 3 2 18 4" xfId="56781" xr:uid="{00000000-0005-0000-0000-0000CADD0000}"/>
    <cellStyle name="Total 2 7 2 3 2 18 5" xfId="56782" xr:uid="{00000000-0005-0000-0000-0000CBDD0000}"/>
    <cellStyle name="Total 2 7 2 3 2 19" xfId="56783" xr:uid="{00000000-0005-0000-0000-0000CCDD0000}"/>
    <cellStyle name="Total 2 7 2 3 2 2" xfId="56784" xr:uid="{00000000-0005-0000-0000-0000CDDD0000}"/>
    <cellStyle name="Total 2 7 2 3 2 2 2" xfId="56785" xr:uid="{00000000-0005-0000-0000-0000CEDD0000}"/>
    <cellStyle name="Total 2 7 2 3 2 2 2 2" xfId="56786" xr:uid="{00000000-0005-0000-0000-0000CFDD0000}"/>
    <cellStyle name="Total 2 7 2 3 2 2 2 3" xfId="56787" xr:uid="{00000000-0005-0000-0000-0000D0DD0000}"/>
    <cellStyle name="Total 2 7 2 3 2 2 2 4" xfId="56788" xr:uid="{00000000-0005-0000-0000-0000D1DD0000}"/>
    <cellStyle name="Total 2 7 2 3 2 2 2 5" xfId="56789" xr:uid="{00000000-0005-0000-0000-0000D2DD0000}"/>
    <cellStyle name="Total 2 7 2 3 2 2 2 6" xfId="56790" xr:uid="{00000000-0005-0000-0000-0000D3DD0000}"/>
    <cellStyle name="Total 2 7 2 3 2 2 2 7" xfId="56791" xr:uid="{00000000-0005-0000-0000-0000D4DD0000}"/>
    <cellStyle name="Total 2 7 2 3 2 2 3" xfId="56792" xr:uid="{00000000-0005-0000-0000-0000D5DD0000}"/>
    <cellStyle name="Total 2 7 2 3 2 2 4" xfId="56793" xr:uid="{00000000-0005-0000-0000-0000D6DD0000}"/>
    <cellStyle name="Total 2 7 2 3 2 2 5" xfId="56794" xr:uid="{00000000-0005-0000-0000-0000D7DD0000}"/>
    <cellStyle name="Total 2 7 2 3 2 3" xfId="56795" xr:uid="{00000000-0005-0000-0000-0000D8DD0000}"/>
    <cellStyle name="Total 2 7 2 3 2 3 2" xfId="56796" xr:uid="{00000000-0005-0000-0000-0000D9DD0000}"/>
    <cellStyle name="Total 2 7 2 3 2 3 2 2" xfId="56797" xr:uid="{00000000-0005-0000-0000-0000DADD0000}"/>
    <cellStyle name="Total 2 7 2 3 2 3 2 3" xfId="56798" xr:uid="{00000000-0005-0000-0000-0000DBDD0000}"/>
    <cellStyle name="Total 2 7 2 3 2 3 2 4" xfId="56799" xr:uid="{00000000-0005-0000-0000-0000DCDD0000}"/>
    <cellStyle name="Total 2 7 2 3 2 3 2 5" xfId="56800" xr:uid="{00000000-0005-0000-0000-0000DDDD0000}"/>
    <cellStyle name="Total 2 7 2 3 2 3 2 6" xfId="56801" xr:uid="{00000000-0005-0000-0000-0000DEDD0000}"/>
    <cellStyle name="Total 2 7 2 3 2 3 2 7" xfId="56802" xr:uid="{00000000-0005-0000-0000-0000DFDD0000}"/>
    <cellStyle name="Total 2 7 2 3 2 3 3" xfId="56803" xr:uid="{00000000-0005-0000-0000-0000E0DD0000}"/>
    <cellStyle name="Total 2 7 2 3 2 3 4" xfId="56804" xr:uid="{00000000-0005-0000-0000-0000E1DD0000}"/>
    <cellStyle name="Total 2 7 2 3 2 3 5" xfId="56805" xr:uid="{00000000-0005-0000-0000-0000E2DD0000}"/>
    <cellStyle name="Total 2 7 2 3 2 4" xfId="56806" xr:uid="{00000000-0005-0000-0000-0000E3DD0000}"/>
    <cellStyle name="Total 2 7 2 3 2 4 2" xfId="56807" xr:uid="{00000000-0005-0000-0000-0000E4DD0000}"/>
    <cellStyle name="Total 2 7 2 3 2 4 2 2" xfId="56808" xr:uid="{00000000-0005-0000-0000-0000E5DD0000}"/>
    <cellStyle name="Total 2 7 2 3 2 4 2 3" xfId="56809" xr:uid="{00000000-0005-0000-0000-0000E6DD0000}"/>
    <cellStyle name="Total 2 7 2 3 2 4 2 4" xfId="56810" xr:uid="{00000000-0005-0000-0000-0000E7DD0000}"/>
    <cellStyle name="Total 2 7 2 3 2 4 2 5" xfId="56811" xr:uid="{00000000-0005-0000-0000-0000E8DD0000}"/>
    <cellStyle name="Total 2 7 2 3 2 4 2 6" xfId="56812" xr:uid="{00000000-0005-0000-0000-0000E9DD0000}"/>
    <cellStyle name="Total 2 7 2 3 2 4 2 7" xfId="56813" xr:uid="{00000000-0005-0000-0000-0000EADD0000}"/>
    <cellStyle name="Total 2 7 2 3 2 4 3" xfId="56814" xr:uid="{00000000-0005-0000-0000-0000EBDD0000}"/>
    <cellStyle name="Total 2 7 2 3 2 4 4" xfId="56815" xr:uid="{00000000-0005-0000-0000-0000ECDD0000}"/>
    <cellStyle name="Total 2 7 2 3 2 4 5" xfId="56816" xr:uid="{00000000-0005-0000-0000-0000EDDD0000}"/>
    <cellStyle name="Total 2 7 2 3 2 5" xfId="56817" xr:uid="{00000000-0005-0000-0000-0000EEDD0000}"/>
    <cellStyle name="Total 2 7 2 3 2 5 2" xfId="56818" xr:uid="{00000000-0005-0000-0000-0000EFDD0000}"/>
    <cellStyle name="Total 2 7 2 3 2 5 3" xfId="56819" xr:uid="{00000000-0005-0000-0000-0000F0DD0000}"/>
    <cellStyle name="Total 2 7 2 3 2 5 4" xfId="56820" xr:uid="{00000000-0005-0000-0000-0000F1DD0000}"/>
    <cellStyle name="Total 2 7 2 3 2 5 5" xfId="56821" xr:uid="{00000000-0005-0000-0000-0000F2DD0000}"/>
    <cellStyle name="Total 2 7 2 3 2 5 6" xfId="56822" xr:uid="{00000000-0005-0000-0000-0000F3DD0000}"/>
    <cellStyle name="Total 2 7 2 3 2 5 7" xfId="56823" xr:uid="{00000000-0005-0000-0000-0000F4DD0000}"/>
    <cellStyle name="Total 2 7 2 3 2 5 8" xfId="56824" xr:uid="{00000000-0005-0000-0000-0000F5DD0000}"/>
    <cellStyle name="Total 2 7 2 3 2 6" xfId="56825" xr:uid="{00000000-0005-0000-0000-0000F6DD0000}"/>
    <cellStyle name="Total 2 7 2 3 2 6 2" xfId="56826" xr:uid="{00000000-0005-0000-0000-0000F7DD0000}"/>
    <cellStyle name="Total 2 7 2 3 2 6 3" xfId="56827" xr:uid="{00000000-0005-0000-0000-0000F8DD0000}"/>
    <cellStyle name="Total 2 7 2 3 2 6 4" xfId="56828" xr:uid="{00000000-0005-0000-0000-0000F9DD0000}"/>
    <cellStyle name="Total 2 7 2 3 2 6 5" xfId="56829" xr:uid="{00000000-0005-0000-0000-0000FADD0000}"/>
    <cellStyle name="Total 2 7 2 3 2 6 6" xfId="56830" xr:uid="{00000000-0005-0000-0000-0000FBDD0000}"/>
    <cellStyle name="Total 2 7 2 3 2 6 7" xfId="56831" xr:uid="{00000000-0005-0000-0000-0000FCDD0000}"/>
    <cellStyle name="Total 2 7 2 3 2 7" xfId="56832" xr:uid="{00000000-0005-0000-0000-0000FDDD0000}"/>
    <cellStyle name="Total 2 7 2 3 2 7 2" xfId="56833" xr:uid="{00000000-0005-0000-0000-0000FEDD0000}"/>
    <cellStyle name="Total 2 7 2 3 2 7 3" xfId="56834" xr:uid="{00000000-0005-0000-0000-0000FFDD0000}"/>
    <cellStyle name="Total 2 7 2 3 2 7 4" xfId="56835" xr:uid="{00000000-0005-0000-0000-000000DE0000}"/>
    <cellStyle name="Total 2 7 2 3 2 7 5" xfId="56836" xr:uid="{00000000-0005-0000-0000-000001DE0000}"/>
    <cellStyle name="Total 2 7 2 3 2 8" xfId="56837" xr:uid="{00000000-0005-0000-0000-000002DE0000}"/>
    <cellStyle name="Total 2 7 2 3 2 8 2" xfId="56838" xr:uid="{00000000-0005-0000-0000-000003DE0000}"/>
    <cellStyle name="Total 2 7 2 3 2 8 3" xfId="56839" xr:uid="{00000000-0005-0000-0000-000004DE0000}"/>
    <cellStyle name="Total 2 7 2 3 2 8 4" xfId="56840" xr:uid="{00000000-0005-0000-0000-000005DE0000}"/>
    <cellStyle name="Total 2 7 2 3 2 8 5" xfId="56841" xr:uid="{00000000-0005-0000-0000-000006DE0000}"/>
    <cellStyle name="Total 2 7 2 3 2 9" xfId="56842" xr:uid="{00000000-0005-0000-0000-000007DE0000}"/>
    <cellStyle name="Total 2 7 2 3 2 9 2" xfId="56843" xr:uid="{00000000-0005-0000-0000-000008DE0000}"/>
    <cellStyle name="Total 2 7 2 3 2 9 3" xfId="56844" xr:uid="{00000000-0005-0000-0000-000009DE0000}"/>
    <cellStyle name="Total 2 7 2 3 2 9 4" xfId="56845" xr:uid="{00000000-0005-0000-0000-00000ADE0000}"/>
    <cellStyle name="Total 2 7 2 3 2 9 5" xfId="56846" xr:uid="{00000000-0005-0000-0000-00000BDE0000}"/>
    <cellStyle name="Total 2 7 2 3 3" xfId="56847" xr:uid="{00000000-0005-0000-0000-00000CDE0000}"/>
    <cellStyle name="Total 2 7 2 3 3 10" xfId="56848" xr:uid="{00000000-0005-0000-0000-00000DDE0000}"/>
    <cellStyle name="Total 2 7 2 3 3 2" xfId="56849" xr:uid="{00000000-0005-0000-0000-00000EDE0000}"/>
    <cellStyle name="Total 2 7 2 3 3 2 2" xfId="56850" xr:uid="{00000000-0005-0000-0000-00000FDE0000}"/>
    <cellStyle name="Total 2 7 2 3 3 2 2 2" xfId="56851" xr:uid="{00000000-0005-0000-0000-000010DE0000}"/>
    <cellStyle name="Total 2 7 2 3 3 2 2 3" xfId="56852" xr:uid="{00000000-0005-0000-0000-000011DE0000}"/>
    <cellStyle name="Total 2 7 2 3 3 2 2 4" xfId="56853" xr:uid="{00000000-0005-0000-0000-000012DE0000}"/>
    <cellStyle name="Total 2 7 2 3 3 2 2 5" xfId="56854" xr:uid="{00000000-0005-0000-0000-000013DE0000}"/>
    <cellStyle name="Total 2 7 2 3 3 2 2 6" xfId="56855" xr:uid="{00000000-0005-0000-0000-000014DE0000}"/>
    <cellStyle name="Total 2 7 2 3 3 2 2 7" xfId="56856" xr:uid="{00000000-0005-0000-0000-000015DE0000}"/>
    <cellStyle name="Total 2 7 2 3 3 2 3" xfId="56857" xr:uid="{00000000-0005-0000-0000-000016DE0000}"/>
    <cellStyle name="Total 2 7 2 3 3 2 4" xfId="56858" xr:uid="{00000000-0005-0000-0000-000017DE0000}"/>
    <cellStyle name="Total 2 7 2 3 3 3" xfId="56859" xr:uid="{00000000-0005-0000-0000-000018DE0000}"/>
    <cellStyle name="Total 2 7 2 3 3 3 2" xfId="56860" xr:uid="{00000000-0005-0000-0000-000019DE0000}"/>
    <cellStyle name="Total 2 7 2 3 3 3 2 2" xfId="56861" xr:uid="{00000000-0005-0000-0000-00001ADE0000}"/>
    <cellStyle name="Total 2 7 2 3 3 3 2 3" xfId="56862" xr:uid="{00000000-0005-0000-0000-00001BDE0000}"/>
    <cellStyle name="Total 2 7 2 3 3 3 2 4" xfId="56863" xr:uid="{00000000-0005-0000-0000-00001CDE0000}"/>
    <cellStyle name="Total 2 7 2 3 3 3 2 5" xfId="56864" xr:uid="{00000000-0005-0000-0000-00001DDE0000}"/>
    <cellStyle name="Total 2 7 2 3 3 3 2 6" xfId="56865" xr:uid="{00000000-0005-0000-0000-00001EDE0000}"/>
    <cellStyle name="Total 2 7 2 3 3 3 2 7" xfId="56866" xr:uid="{00000000-0005-0000-0000-00001FDE0000}"/>
    <cellStyle name="Total 2 7 2 3 3 3 3" xfId="56867" xr:uid="{00000000-0005-0000-0000-000020DE0000}"/>
    <cellStyle name="Total 2 7 2 3 3 3 4" xfId="56868" xr:uid="{00000000-0005-0000-0000-000021DE0000}"/>
    <cellStyle name="Total 2 7 2 3 3 4" xfId="56869" xr:uid="{00000000-0005-0000-0000-000022DE0000}"/>
    <cellStyle name="Total 2 7 2 3 3 4 2" xfId="56870" xr:uid="{00000000-0005-0000-0000-000023DE0000}"/>
    <cellStyle name="Total 2 7 2 3 3 4 2 2" xfId="56871" xr:uid="{00000000-0005-0000-0000-000024DE0000}"/>
    <cellStyle name="Total 2 7 2 3 3 4 2 3" xfId="56872" xr:uid="{00000000-0005-0000-0000-000025DE0000}"/>
    <cellStyle name="Total 2 7 2 3 3 4 2 4" xfId="56873" xr:uid="{00000000-0005-0000-0000-000026DE0000}"/>
    <cellStyle name="Total 2 7 2 3 3 4 2 5" xfId="56874" xr:uid="{00000000-0005-0000-0000-000027DE0000}"/>
    <cellStyle name="Total 2 7 2 3 3 4 2 6" xfId="56875" xr:uid="{00000000-0005-0000-0000-000028DE0000}"/>
    <cellStyle name="Total 2 7 2 3 3 4 2 7" xfId="56876" xr:uid="{00000000-0005-0000-0000-000029DE0000}"/>
    <cellStyle name="Total 2 7 2 3 3 4 3" xfId="56877" xr:uid="{00000000-0005-0000-0000-00002ADE0000}"/>
    <cellStyle name="Total 2 7 2 3 3 4 4" xfId="56878" xr:uid="{00000000-0005-0000-0000-00002BDE0000}"/>
    <cellStyle name="Total 2 7 2 3 3 5" xfId="56879" xr:uid="{00000000-0005-0000-0000-00002CDE0000}"/>
    <cellStyle name="Total 2 7 2 3 3 5 2" xfId="56880" xr:uid="{00000000-0005-0000-0000-00002DDE0000}"/>
    <cellStyle name="Total 2 7 2 3 3 5 3" xfId="56881" xr:uid="{00000000-0005-0000-0000-00002EDE0000}"/>
    <cellStyle name="Total 2 7 2 3 3 5 4" xfId="56882" xr:uid="{00000000-0005-0000-0000-00002FDE0000}"/>
    <cellStyle name="Total 2 7 2 3 3 5 5" xfId="56883" xr:uid="{00000000-0005-0000-0000-000030DE0000}"/>
    <cellStyle name="Total 2 7 2 3 3 5 6" xfId="56884" xr:uid="{00000000-0005-0000-0000-000031DE0000}"/>
    <cellStyle name="Total 2 7 2 3 3 5 7" xfId="56885" xr:uid="{00000000-0005-0000-0000-000032DE0000}"/>
    <cellStyle name="Total 2 7 2 3 3 5 8" xfId="56886" xr:uid="{00000000-0005-0000-0000-000033DE0000}"/>
    <cellStyle name="Total 2 7 2 3 3 6" xfId="56887" xr:uid="{00000000-0005-0000-0000-000034DE0000}"/>
    <cellStyle name="Total 2 7 2 3 3 6 2" xfId="56888" xr:uid="{00000000-0005-0000-0000-000035DE0000}"/>
    <cellStyle name="Total 2 7 2 3 3 6 3" xfId="56889" xr:uid="{00000000-0005-0000-0000-000036DE0000}"/>
    <cellStyle name="Total 2 7 2 3 3 6 4" xfId="56890" xr:uid="{00000000-0005-0000-0000-000037DE0000}"/>
    <cellStyle name="Total 2 7 2 3 3 6 5" xfId="56891" xr:uid="{00000000-0005-0000-0000-000038DE0000}"/>
    <cellStyle name="Total 2 7 2 3 3 6 6" xfId="56892" xr:uid="{00000000-0005-0000-0000-000039DE0000}"/>
    <cellStyle name="Total 2 7 2 3 3 6 7" xfId="56893" xr:uid="{00000000-0005-0000-0000-00003ADE0000}"/>
    <cellStyle name="Total 2 7 2 3 3 7" xfId="56894" xr:uid="{00000000-0005-0000-0000-00003BDE0000}"/>
    <cellStyle name="Total 2 7 2 3 3 8" xfId="56895" xr:uid="{00000000-0005-0000-0000-00003CDE0000}"/>
    <cellStyle name="Total 2 7 2 3 3 9" xfId="56896" xr:uid="{00000000-0005-0000-0000-00003DDE0000}"/>
    <cellStyle name="Total 2 7 2 3 4" xfId="56897" xr:uid="{00000000-0005-0000-0000-00003EDE0000}"/>
    <cellStyle name="Total 2 7 2 3 4 2" xfId="56898" xr:uid="{00000000-0005-0000-0000-00003FDE0000}"/>
    <cellStyle name="Total 2 7 2 3 4 2 2" xfId="56899" xr:uid="{00000000-0005-0000-0000-000040DE0000}"/>
    <cellStyle name="Total 2 7 2 3 4 2 3" xfId="56900" xr:uid="{00000000-0005-0000-0000-000041DE0000}"/>
    <cellStyle name="Total 2 7 2 3 4 2 4" xfId="56901" xr:uid="{00000000-0005-0000-0000-000042DE0000}"/>
    <cellStyle name="Total 2 7 2 3 4 2 5" xfId="56902" xr:uid="{00000000-0005-0000-0000-000043DE0000}"/>
    <cellStyle name="Total 2 7 2 3 4 2 6" xfId="56903" xr:uid="{00000000-0005-0000-0000-000044DE0000}"/>
    <cellStyle name="Total 2 7 2 3 4 2 7" xfId="56904" xr:uid="{00000000-0005-0000-0000-000045DE0000}"/>
    <cellStyle name="Total 2 7 2 3 4 3" xfId="56905" xr:uid="{00000000-0005-0000-0000-000046DE0000}"/>
    <cellStyle name="Total 2 7 2 3 4 4" xfId="56906" xr:uid="{00000000-0005-0000-0000-000047DE0000}"/>
    <cellStyle name="Total 2 7 2 3 4 5" xfId="56907" xr:uid="{00000000-0005-0000-0000-000048DE0000}"/>
    <cellStyle name="Total 2 7 2 3 5" xfId="56908" xr:uid="{00000000-0005-0000-0000-000049DE0000}"/>
    <cellStyle name="Total 2 7 2 3 5 2" xfId="56909" xr:uid="{00000000-0005-0000-0000-00004ADE0000}"/>
    <cellStyle name="Total 2 7 2 3 5 2 2" xfId="56910" xr:uid="{00000000-0005-0000-0000-00004BDE0000}"/>
    <cellStyle name="Total 2 7 2 3 5 2 3" xfId="56911" xr:uid="{00000000-0005-0000-0000-00004CDE0000}"/>
    <cellStyle name="Total 2 7 2 3 5 2 4" xfId="56912" xr:uid="{00000000-0005-0000-0000-00004DDE0000}"/>
    <cellStyle name="Total 2 7 2 3 5 2 5" xfId="56913" xr:uid="{00000000-0005-0000-0000-00004EDE0000}"/>
    <cellStyle name="Total 2 7 2 3 5 2 6" xfId="56914" xr:uid="{00000000-0005-0000-0000-00004FDE0000}"/>
    <cellStyle name="Total 2 7 2 3 5 2 7" xfId="56915" xr:uid="{00000000-0005-0000-0000-000050DE0000}"/>
    <cellStyle name="Total 2 7 2 3 5 3" xfId="56916" xr:uid="{00000000-0005-0000-0000-000051DE0000}"/>
    <cellStyle name="Total 2 7 2 3 5 4" xfId="56917" xr:uid="{00000000-0005-0000-0000-000052DE0000}"/>
    <cellStyle name="Total 2 7 2 3 5 5" xfId="56918" xr:uid="{00000000-0005-0000-0000-000053DE0000}"/>
    <cellStyle name="Total 2 7 2 3 6" xfId="56919" xr:uid="{00000000-0005-0000-0000-000054DE0000}"/>
    <cellStyle name="Total 2 7 2 3 6 2" xfId="56920" xr:uid="{00000000-0005-0000-0000-000055DE0000}"/>
    <cellStyle name="Total 2 7 2 3 6 2 2" xfId="56921" xr:uid="{00000000-0005-0000-0000-000056DE0000}"/>
    <cellStyle name="Total 2 7 2 3 6 2 3" xfId="56922" xr:uid="{00000000-0005-0000-0000-000057DE0000}"/>
    <cellStyle name="Total 2 7 2 3 6 2 4" xfId="56923" xr:uid="{00000000-0005-0000-0000-000058DE0000}"/>
    <cellStyle name="Total 2 7 2 3 6 2 5" xfId="56924" xr:uid="{00000000-0005-0000-0000-000059DE0000}"/>
    <cellStyle name="Total 2 7 2 3 6 2 6" xfId="56925" xr:uid="{00000000-0005-0000-0000-00005ADE0000}"/>
    <cellStyle name="Total 2 7 2 3 6 2 7" xfId="56926" xr:uid="{00000000-0005-0000-0000-00005BDE0000}"/>
    <cellStyle name="Total 2 7 2 3 6 3" xfId="56927" xr:uid="{00000000-0005-0000-0000-00005CDE0000}"/>
    <cellStyle name="Total 2 7 2 3 6 4" xfId="56928" xr:uid="{00000000-0005-0000-0000-00005DDE0000}"/>
    <cellStyle name="Total 2 7 2 3 6 5" xfId="56929" xr:uid="{00000000-0005-0000-0000-00005EDE0000}"/>
    <cellStyle name="Total 2 7 2 3 7" xfId="56930" xr:uid="{00000000-0005-0000-0000-00005FDE0000}"/>
    <cellStyle name="Total 2 7 2 3 7 2" xfId="56931" xr:uid="{00000000-0005-0000-0000-000060DE0000}"/>
    <cellStyle name="Total 2 7 2 3 7 2 2" xfId="56932" xr:uid="{00000000-0005-0000-0000-000061DE0000}"/>
    <cellStyle name="Total 2 7 2 3 7 2 3" xfId="56933" xr:uid="{00000000-0005-0000-0000-000062DE0000}"/>
    <cellStyle name="Total 2 7 2 3 7 2 4" xfId="56934" xr:uid="{00000000-0005-0000-0000-000063DE0000}"/>
    <cellStyle name="Total 2 7 2 3 7 2 5" xfId="56935" xr:uid="{00000000-0005-0000-0000-000064DE0000}"/>
    <cellStyle name="Total 2 7 2 3 7 2 6" xfId="56936" xr:uid="{00000000-0005-0000-0000-000065DE0000}"/>
    <cellStyle name="Total 2 7 2 3 7 2 7" xfId="56937" xr:uid="{00000000-0005-0000-0000-000066DE0000}"/>
    <cellStyle name="Total 2 7 2 3 7 3" xfId="56938" xr:uid="{00000000-0005-0000-0000-000067DE0000}"/>
    <cellStyle name="Total 2 7 2 3 7 4" xfId="56939" xr:uid="{00000000-0005-0000-0000-000068DE0000}"/>
    <cellStyle name="Total 2 7 2 3 7 5" xfId="56940" xr:uid="{00000000-0005-0000-0000-000069DE0000}"/>
    <cellStyle name="Total 2 7 2 3 8" xfId="56941" xr:uid="{00000000-0005-0000-0000-00006ADE0000}"/>
    <cellStyle name="Total 2 7 2 3 8 2" xfId="56942" xr:uid="{00000000-0005-0000-0000-00006BDE0000}"/>
    <cellStyle name="Total 2 7 2 3 8 3" xfId="56943" xr:uid="{00000000-0005-0000-0000-00006CDE0000}"/>
    <cellStyle name="Total 2 7 2 3 8 4" xfId="56944" xr:uid="{00000000-0005-0000-0000-00006DDE0000}"/>
    <cellStyle name="Total 2 7 2 3 8 5" xfId="56945" xr:uid="{00000000-0005-0000-0000-00006EDE0000}"/>
    <cellStyle name="Total 2 7 2 3 8 6" xfId="56946" xr:uid="{00000000-0005-0000-0000-00006FDE0000}"/>
    <cellStyle name="Total 2 7 2 3 8 7" xfId="56947" xr:uid="{00000000-0005-0000-0000-000070DE0000}"/>
    <cellStyle name="Total 2 7 2 3 8 8" xfId="56948" xr:uid="{00000000-0005-0000-0000-000071DE0000}"/>
    <cellStyle name="Total 2 7 2 3 9" xfId="56949" xr:uid="{00000000-0005-0000-0000-000072DE0000}"/>
    <cellStyle name="Total 2 7 2 3 9 2" xfId="56950" xr:uid="{00000000-0005-0000-0000-000073DE0000}"/>
    <cellStyle name="Total 2 7 2 3 9 3" xfId="56951" xr:uid="{00000000-0005-0000-0000-000074DE0000}"/>
    <cellStyle name="Total 2 7 2 3 9 4" xfId="56952" xr:uid="{00000000-0005-0000-0000-000075DE0000}"/>
    <cellStyle name="Total 2 7 2 3 9 5" xfId="56953" xr:uid="{00000000-0005-0000-0000-000076DE0000}"/>
    <cellStyle name="Total 2 7 2 3 9 6" xfId="56954" xr:uid="{00000000-0005-0000-0000-000077DE0000}"/>
    <cellStyle name="Total 2 7 2 3 9 7" xfId="56955" xr:uid="{00000000-0005-0000-0000-000078DE0000}"/>
    <cellStyle name="Total 2 7 2 4" xfId="56956" xr:uid="{00000000-0005-0000-0000-000079DE0000}"/>
    <cellStyle name="Total 2 7 2 4 10" xfId="56957" xr:uid="{00000000-0005-0000-0000-00007ADE0000}"/>
    <cellStyle name="Total 2 7 2 4 10 2" xfId="56958" xr:uid="{00000000-0005-0000-0000-00007BDE0000}"/>
    <cellStyle name="Total 2 7 2 4 10 3" xfId="56959" xr:uid="{00000000-0005-0000-0000-00007CDE0000}"/>
    <cellStyle name="Total 2 7 2 4 10 4" xfId="56960" xr:uid="{00000000-0005-0000-0000-00007DDE0000}"/>
    <cellStyle name="Total 2 7 2 4 10 5" xfId="56961" xr:uid="{00000000-0005-0000-0000-00007EDE0000}"/>
    <cellStyle name="Total 2 7 2 4 11" xfId="56962" xr:uid="{00000000-0005-0000-0000-00007FDE0000}"/>
    <cellStyle name="Total 2 7 2 4 11 2" xfId="56963" xr:uid="{00000000-0005-0000-0000-000080DE0000}"/>
    <cellStyle name="Total 2 7 2 4 11 3" xfId="56964" xr:uid="{00000000-0005-0000-0000-000081DE0000}"/>
    <cellStyle name="Total 2 7 2 4 11 4" xfId="56965" xr:uid="{00000000-0005-0000-0000-000082DE0000}"/>
    <cellStyle name="Total 2 7 2 4 11 5" xfId="56966" xr:uid="{00000000-0005-0000-0000-000083DE0000}"/>
    <cellStyle name="Total 2 7 2 4 12" xfId="56967" xr:uid="{00000000-0005-0000-0000-000084DE0000}"/>
    <cellStyle name="Total 2 7 2 4 12 2" xfId="56968" xr:uid="{00000000-0005-0000-0000-000085DE0000}"/>
    <cellStyle name="Total 2 7 2 4 12 3" xfId="56969" xr:uid="{00000000-0005-0000-0000-000086DE0000}"/>
    <cellStyle name="Total 2 7 2 4 12 4" xfId="56970" xr:uid="{00000000-0005-0000-0000-000087DE0000}"/>
    <cellStyle name="Total 2 7 2 4 12 5" xfId="56971" xr:uid="{00000000-0005-0000-0000-000088DE0000}"/>
    <cellStyle name="Total 2 7 2 4 13" xfId="56972" xr:uid="{00000000-0005-0000-0000-000089DE0000}"/>
    <cellStyle name="Total 2 7 2 4 13 2" xfId="56973" xr:uid="{00000000-0005-0000-0000-00008ADE0000}"/>
    <cellStyle name="Total 2 7 2 4 13 3" xfId="56974" xr:uid="{00000000-0005-0000-0000-00008BDE0000}"/>
    <cellStyle name="Total 2 7 2 4 13 4" xfId="56975" xr:uid="{00000000-0005-0000-0000-00008CDE0000}"/>
    <cellStyle name="Total 2 7 2 4 13 5" xfId="56976" xr:uid="{00000000-0005-0000-0000-00008DDE0000}"/>
    <cellStyle name="Total 2 7 2 4 14" xfId="56977" xr:uid="{00000000-0005-0000-0000-00008EDE0000}"/>
    <cellStyle name="Total 2 7 2 4 14 2" xfId="56978" xr:uid="{00000000-0005-0000-0000-00008FDE0000}"/>
    <cellStyle name="Total 2 7 2 4 14 3" xfId="56979" xr:uid="{00000000-0005-0000-0000-000090DE0000}"/>
    <cellStyle name="Total 2 7 2 4 14 4" xfId="56980" xr:uid="{00000000-0005-0000-0000-000091DE0000}"/>
    <cellStyle name="Total 2 7 2 4 14 5" xfId="56981" xr:uid="{00000000-0005-0000-0000-000092DE0000}"/>
    <cellStyle name="Total 2 7 2 4 15" xfId="56982" xr:uid="{00000000-0005-0000-0000-000093DE0000}"/>
    <cellStyle name="Total 2 7 2 4 15 2" xfId="56983" xr:uid="{00000000-0005-0000-0000-000094DE0000}"/>
    <cellStyle name="Total 2 7 2 4 15 3" xfId="56984" xr:uid="{00000000-0005-0000-0000-000095DE0000}"/>
    <cellStyle name="Total 2 7 2 4 15 4" xfId="56985" xr:uid="{00000000-0005-0000-0000-000096DE0000}"/>
    <cellStyle name="Total 2 7 2 4 15 5" xfId="56986" xr:uid="{00000000-0005-0000-0000-000097DE0000}"/>
    <cellStyle name="Total 2 7 2 4 16" xfId="56987" xr:uid="{00000000-0005-0000-0000-000098DE0000}"/>
    <cellStyle name="Total 2 7 2 4 16 2" xfId="56988" xr:uid="{00000000-0005-0000-0000-000099DE0000}"/>
    <cellStyle name="Total 2 7 2 4 16 3" xfId="56989" xr:uid="{00000000-0005-0000-0000-00009ADE0000}"/>
    <cellStyle name="Total 2 7 2 4 16 4" xfId="56990" xr:uid="{00000000-0005-0000-0000-00009BDE0000}"/>
    <cellStyle name="Total 2 7 2 4 16 5" xfId="56991" xr:uid="{00000000-0005-0000-0000-00009CDE0000}"/>
    <cellStyle name="Total 2 7 2 4 17" xfId="56992" xr:uid="{00000000-0005-0000-0000-00009DDE0000}"/>
    <cellStyle name="Total 2 7 2 4 17 2" xfId="56993" xr:uid="{00000000-0005-0000-0000-00009EDE0000}"/>
    <cellStyle name="Total 2 7 2 4 17 3" xfId="56994" xr:uid="{00000000-0005-0000-0000-00009FDE0000}"/>
    <cellStyle name="Total 2 7 2 4 17 4" xfId="56995" xr:uid="{00000000-0005-0000-0000-0000A0DE0000}"/>
    <cellStyle name="Total 2 7 2 4 17 5" xfId="56996" xr:uid="{00000000-0005-0000-0000-0000A1DE0000}"/>
    <cellStyle name="Total 2 7 2 4 18" xfId="56997" xr:uid="{00000000-0005-0000-0000-0000A2DE0000}"/>
    <cellStyle name="Total 2 7 2 4 18 2" xfId="56998" xr:uid="{00000000-0005-0000-0000-0000A3DE0000}"/>
    <cellStyle name="Total 2 7 2 4 18 3" xfId="56999" xr:uid="{00000000-0005-0000-0000-0000A4DE0000}"/>
    <cellStyle name="Total 2 7 2 4 18 4" xfId="57000" xr:uid="{00000000-0005-0000-0000-0000A5DE0000}"/>
    <cellStyle name="Total 2 7 2 4 18 5" xfId="57001" xr:uid="{00000000-0005-0000-0000-0000A6DE0000}"/>
    <cellStyle name="Total 2 7 2 4 19" xfId="57002" xr:uid="{00000000-0005-0000-0000-0000A7DE0000}"/>
    <cellStyle name="Total 2 7 2 4 2" xfId="57003" xr:uid="{00000000-0005-0000-0000-0000A8DE0000}"/>
    <cellStyle name="Total 2 7 2 4 2 2" xfId="57004" xr:uid="{00000000-0005-0000-0000-0000A9DE0000}"/>
    <cellStyle name="Total 2 7 2 4 2 2 2" xfId="57005" xr:uid="{00000000-0005-0000-0000-0000AADE0000}"/>
    <cellStyle name="Total 2 7 2 4 2 2 3" xfId="57006" xr:uid="{00000000-0005-0000-0000-0000ABDE0000}"/>
    <cellStyle name="Total 2 7 2 4 2 2 4" xfId="57007" xr:uid="{00000000-0005-0000-0000-0000ACDE0000}"/>
    <cellStyle name="Total 2 7 2 4 2 2 5" xfId="57008" xr:uid="{00000000-0005-0000-0000-0000ADDE0000}"/>
    <cellStyle name="Total 2 7 2 4 2 2 6" xfId="57009" xr:uid="{00000000-0005-0000-0000-0000AEDE0000}"/>
    <cellStyle name="Total 2 7 2 4 2 2 7" xfId="57010" xr:uid="{00000000-0005-0000-0000-0000AFDE0000}"/>
    <cellStyle name="Total 2 7 2 4 2 3" xfId="57011" xr:uid="{00000000-0005-0000-0000-0000B0DE0000}"/>
    <cellStyle name="Total 2 7 2 4 2 4" xfId="57012" xr:uid="{00000000-0005-0000-0000-0000B1DE0000}"/>
    <cellStyle name="Total 2 7 2 4 2 5" xfId="57013" xr:uid="{00000000-0005-0000-0000-0000B2DE0000}"/>
    <cellStyle name="Total 2 7 2 4 3" xfId="57014" xr:uid="{00000000-0005-0000-0000-0000B3DE0000}"/>
    <cellStyle name="Total 2 7 2 4 3 2" xfId="57015" xr:uid="{00000000-0005-0000-0000-0000B4DE0000}"/>
    <cellStyle name="Total 2 7 2 4 3 2 2" xfId="57016" xr:uid="{00000000-0005-0000-0000-0000B5DE0000}"/>
    <cellStyle name="Total 2 7 2 4 3 2 3" xfId="57017" xr:uid="{00000000-0005-0000-0000-0000B6DE0000}"/>
    <cellStyle name="Total 2 7 2 4 3 2 4" xfId="57018" xr:uid="{00000000-0005-0000-0000-0000B7DE0000}"/>
    <cellStyle name="Total 2 7 2 4 3 2 5" xfId="57019" xr:uid="{00000000-0005-0000-0000-0000B8DE0000}"/>
    <cellStyle name="Total 2 7 2 4 3 2 6" xfId="57020" xr:uid="{00000000-0005-0000-0000-0000B9DE0000}"/>
    <cellStyle name="Total 2 7 2 4 3 2 7" xfId="57021" xr:uid="{00000000-0005-0000-0000-0000BADE0000}"/>
    <cellStyle name="Total 2 7 2 4 3 3" xfId="57022" xr:uid="{00000000-0005-0000-0000-0000BBDE0000}"/>
    <cellStyle name="Total 2 7 2 4 3 4" xfId="57023" xr:uid="{00000000-0005-0000-0000-0000BCDE0000}"/>
    <cellStyle name="Total 2 7 2 4 3 5" xfId="57024" xr:uid="{00000000-0005-0000-0000-0000BDDE0000}"/>
    <cellStyle name="Total 2 7 2 4 4" xfId="57025" xr:uid="{00000000-0005-0000-0000-0000BEDE0000}"/>
    <cellStyle name="Total 2 7 2 4 4 2" xfId="57026" xr:uid="{00000000-0005-0000-0000-0000BFDE0000}"/>
    <cellStyle name="Total 2 7 2 4 4 2 2" xfId="57027" xr:uid="{00000000-0005-0000-0000-0000C0DE0000}"/>
    <cellStyle name="Total 2 7 2 4 4 2 3" xfId="57028" xr:uid="{00000000-0005-0000-0000-0000C1DE0000}"/>
    <cellStyle name="Total 2 7 2 4 4 2 4" xfId="57029" xr:uid="{00000000-0005-0000-0000-0000C2DE0000}"/>
    <cellStyle name="Total 2 7 2 4 4 2 5" xfId="57030" xr:uid="{00000000-0005-0000-0000-0000C3DE0000}"/>
    <cellStyle name="Total 2 7 2 4 4 2 6" xfId="57031" xr:uid="{00000000-0005-0000-0000-0000C4DE0000}"/>
    <cellStyle name="Total 2 7 2 4 4 2 7" xfId="57032" xr:uid="{00000000-0005-0000-0000-0000C5DE0000}"/>
    <cellStyle name="Total 2 7 2 4 4 3" xfId="57033" xr:uid="{00000000-0005-0000-0000-0000C6DE0000}"/>
    <cellStyle name="Total 2 7 2 4 4 4" xfId="57034" xr:uid="{00000000-0005-0000-0000-0000C7DE0000}"/>
    <cellStyle name="Total 2 7 2 4 4 5" xfId="57035" xr:uid="{00000000-0005-0000-0000-0000C8DE0000}"/>
    <cellStyle name="Total 2 7 2 4 5" xfId="57036" xr:uid="{00000000-0005-0000-0000-0000C9DE0000}"/>
    <cellStyle name="Total 2 7 2 4 5 2" xfId="57037" xr:uid="{00000000-0005-0000-0000-0000CADE0000}"/>
    <cellStyle name="Total 2 7 2 4 5 3" xfId="57038" xr:uid="{00000000-0005-0000-0000-0000CBDE0000}"/>
    <cellStyle name="Total 2 7 2 4 5 4" xfId="57039" xr:uid="{00000000-0005-0000-0000-0000CCDE0000}"/>
    <cellStyle name="Total 2 7 2 4 5 5" xfId="57040" xr:uid="{00000000-0005-0000-0000-0000CDDE0000}"/>
    <cellStyle name="Total 2 7 2 4 5 6" xfId="57041" xr:uid="{00000000-0005-0000-0000-0000CEDE0000}"/>
    <cellStyle name="Total 2 7 2 4 5 7" xfId="57042" xr:uid="{00000000-0005-0000-0000-0000CFDE0000}"/>
    <cellStyle name="Total 2 7 2 4 5 8" xfId="57043" xr:uid="{00000000-0005-0000-0000-0000D0DE0000}"/>
    <cellStyle name="Total 2 7 2 4 6" xfId="57044" xr:uid="{00000000-0005-0000-0000-0000D1DE0000}"/>
    <cellStyle name="Total 2 7 2 4 6 2" xfId="57045" xr:uid="{00000000-0005-0000-0000-0000D2DE0000}"/>
    <cellStyle name="Total 2 7 2 4 6 3" xfId="57046" xr:uid="{00000000-0005-0000-0000-0000D3DE0000}"/>
    <cellStyle name="Total 2 7 2 4 6 4" xfId="57047" xr:uid="{00000000-0005-0000-0000-0000D4DE0000}"/>
    <cellStyle name="Total 2 7 2 4 6 5" xfId="57048" xr:uid="{00000000-0005-0000-0000-0000D5DE0000}"/>
    <cellStyle name="Total 2 7 2 4 6 6" xfId="57049" xr:uid="{00000000-0005-0000-0000-0000D6DE0000}"/>
    <cellStyle name="Total 2 7 2 4 6 7" xfId="57050" xr:uid="{00000000-0005-0000-0000-0000D7DE0000}"/>
    <cellStyle name="Total 2 7 2 4 7" xfId="57051" xr:uid="{00000000-0005-0000-0000-0000D8DE0000}"/>
    <cellStyle name="Total 2 7 2 4 7 2" xfId="57052" xr:uid="{00000000-0005-0000-0000-0000D9DE0000}"/>
    <cellStyle name="Total 2 7 2 4 7 3" xfId="57053" xr:uid="{00000000-0005-0000-0000-0000DADE0000}"/>
    <cellStyle name="Total 2 7 2 4 7 4" xfId="57054" xr:uid="{00000000-0005-0000-0000-0000DBDE0000}"/>
    <cellStyle name="Total 2 7 2 4 7 5" xfId="57055" xr:uid="{00000000-0005-0000-0000-0000DCDE0000}"/>
    <cellStyle name="Total 2 7 2 4 8" xfId="57056" xr:uid="{00000000-0005-0000-0000-0000DDDE0000}"/>
    <cellStyle name="Total 2 7 2 4 8 2" xfId="57057" xr:uid="{00000000-0005-0000-0000-0000DEDE0000}"/>
    <cellStyle name="Total 2 7 2 4 8 3" xfId="57058" xr:uid="{00000000-0005-0000-0000-0000DFDE0000}"/>
    <cellStyle name="Total 2 7 2 4 8 4" xfId="57059" xr:uid="{00000000-0005-0000-0000-0000E0DE0000}"/>
    <cellStyle name="Total 2 7 2 4 8 5" xfId="57060" xr:uid="{00000000-0005-0000-0000-0000E1DE0000}"/>
    <cellStyle name="Total 2 7 2 4 9" xfId="57061" xr:uid="{00000000-0005-0000-0000-0000E2DE0000}"/>
    <cellStyle name="Total 2 7 2 4 9 2" xfId="57062" xr:uid="{00000000-0005-0000-0000-0000E3DE0000}"/>
    <cellStyle name="Total 2 7 2 4 9 3" xfId="57063" xr:uid="{00000000-0005-0000-0000-0000E4DE0000}"/>
    <cellStyle name="Total 2 7 2 4 9 4" xfId="57064" xr:uid="{00000000-0005-0000-0000-0000E5DE0000}"/>
    <cellStyle name="Total 2 7 2 4 9 5" xfId="57065" xr:uid="{00000000-0005-0000-0000-0000E6DE0000}"/>
    <cellStyle name="Total 2 7 2 5" xfId="57066" xr:uid="{00000000-0005-0000-0000-0000E7DE0000}"/>
    <cellStyle name="Total 2 7 2 5 10" xfId="57067" xr:uid="{00000000-0005-0000-0000-0000E8DE0000}"/>
    <cellStyle name="Total 2 7 2 5 2" xfId="57068" xr:uid="{00000000-0005-0000-0000-0000E9DE0000}"/>
    <cellStyle name="Total 2 7 2 5 2 2" xfId="57069" xr:uid="{00000000-0005-0000-0000-0000EADE0000}"/>
    <cellStyle name="Total 2 7 2 5 2 2 2" xfId="57070" xr:uid="{00000000-0005-0000-0000-0000EBDE0000}"/>
    <cellStyle name="Total 2 7 2 5 2 2 3" xfId="57071" xr:uid="{00000000-0005-0000-0000-0000ECDE0000}"/>
    <cellStyle name="Total 2 7 2 5 2 2 4" xfId="57072" xr:uid="{00000000-0005-0000-0000-0000EDDE0000}"/>
    <cellStyle name="Total 2 7 2 5 2 2 5" xfId="57073" xr:uid="{00000000-0005-0000-0000-0000EEDE0000}"/>
    <cellStyle name="Total 2 7 2 5 2 2 6" xfId="57074" xr:uid="{00000000-0005-0000-0000-0000EFDE0000}"/>
    <cellStyle name="Total 2 7 2 5 2 2 7" xfId="57075" xr:uid="{00000000-0005-0000-0000-0000F0DE0000}"/>
    <cellStyle name="Total 2 7 2 5 2 3" xfId="57076" xr:uid="{00000000-0005-0000-0000-0000F1DE0000}"/>
    <cellStyle name="Total 2 7 2 5 2 4" xfId="57077" xr:uid="{00000000-0005-0000-0000-0000F2DE0000}"/>
    <cellStyle name="Total 2 7 2 5 3" xfId="57078" xr:uid="{00000000-0005-0000-0000-0000F3DE0000}"/>
    <cellStyle name="Total 2 7 2 5 3 2" xfId="57079" xr:uid="{00000000-0005-0000-0000-0000F4DE0000}"/>
    <cellStyle name="Total 2 7 2 5 3 2 2" xfId="57080" xr:uid="{00000000-0005-0000-0000-0000F5DE0000}"/>
    <cellStyle name="Total 2 7 2 5 3 2 3" xfId="57081" xr:uid="{00000000-0005-0000-0000-0000F6DE0000}"/>
    <cellStyle name="Total 2 7 2 5 3 2 4" xfId="57082" xr:uid="{00000000-0005-0000-0000-0000F7DE0000}"/>
    <cellStyle name="Total 2 7 2 5 3 2 5" xfId="57083" xr:uid="{00000000-0005-0000-0000-0000F8DE0000}"/>
    <cellStyle name="Total 2 7 2 5 3 2 6" xfId="57084" xr:uid="{00000000-0005-0000-0000-0000F9DE0000}"/>
    <cellStyle name="Total 2 7 2 5 3 2 7" xfId="57085" xr:uid="{00000000-0005-0000-0000-0000FADE0000}"/>
    <cellStyle name="Total 2 7 2 5 3 3" xfId="57086" xr:uid="{00000000-0005-0000-0000-0000FBDE0000}"/>
    <cellStyle name="Total 2 7 2 5 3 4" xfId="57087" xr:uid="{00000000-0005-0000-0000-0000FCDE0000}"/>
    <cellStyle name="Total 2 7 2 5 4" xfId="57088" xr:uid="{00000000-0005-0000-0000-0000FDDE0000}"/>
    <cellStyle name="Total 2 7 2 5 4 2" xfId="57089" xr:uid="{00000000-0005-0000-0000-0000FEDE0000}"/>
    <cellStyle name="Total 2 7 2 5 4 2 2" xfId="57090" xr:uid="{00000000-0005-0000-0000-0000FFDE0000}"/>
    <cellStyle name="Total 2 7 2 5 4 2 3" xfId="57091" xr:uid="{00000000-0005-0000-0000-000000DF0000}"/>
    <cellStyle name="Total 2 7 2 5 4 2 4" xfId="57092" xr:uid="{00000000-0005-0000-0000-000001DF0000}"/>
    <cellStyle name="Total 2 7 2 5 4 2 5" xfId="57093" xr:uid="{00000000-0005-0000-0000-000002DF0000}"/>
    <cellStyle name="Total 2 7 2 5 4 2 6" xfId="57094" xr:uid="{00000000-0005-0000-0000-000003DF0000}"/>
    <cellStyle name="Total 2 7 2 5 4 2 7" xfId="57095" xr:uid="{00000000-0005-0000-0000-000004DF0000}"/>
    <cellStyle name="Total 2 7 2 5 4 3" xfId="57096" xr:uid="{00000000-0005-0000-0000-000005DF0000}"/>
    <cellStyle name="Total 2 7 2 5 4 4" xfId="57097" xr:uid="{00000000-0005-0000-0000-000006DF0000}"/>
    <cellStyle name="Total 2 7 2 5 5" xfId="57098" xr:uid="{00000000-0005-0000-0000-000007DF0000}"/>
    <cellStyle name="Total 2 7 2 5 5 2" xfId="57099" xr:uid="{00000000-0005-0000-0000-000008DF0000}"/>
    <cellStyle name="Total 2 7 2 5 5 3" xfId="57100" xr:uid="{00000000-0005-0000-0000-000009DF0000}"/>
    <cellStyle name="Total 2 7 2 5 5 4" xfId="57101" xr:uid="{00000000-0005-0000-0000-00000ADF0000}"/>
    <cellStyle name="Total 2 7 2 5 5 5" xfId="57102" xr:uid="{00000000-0005-0000-0000-00000BDF0000}"/>
    <cellStyle name="Total 2 7 2 5 5 6" xfId="57103" xr:uid="{00000000-0005-0000-0000-00000CDF0000}"/>
    <cellStyle name="Total 2 7 2 5 5 7" xfId="57104" xr:uid="{00000000-0005-0000-0000-00000DDF0000}"/>
    <cellStyle name="Total 2 7 2 5 5 8" xfId="57105" xr:uid="{00000000-0005-0000-0000-00000EDF0000}"/>
    <cellStyle name="Total 2 7 2 5 6" xfId="57106" xr:uid="{00000000-0005-0000-0000-00000FDF0000}"/>
    <cellStyle name="Total 2 7 2 5 6 2" xfId="57107" xr:uid="{00000000-0005-0000-0000-000010DF0000}"/>
    <cellStyle name="Total 2 7 2 5 6 3" xfId="57108" xr:uid="{00000000-0005-0000-0000-000011DF0000}"/>
    <cellStyle name="Total 2 7 2 5 6 4" xfId="57109" xr:uid="{00000000-0005-0000-0000-000012DF0000}"/>
    <cellStyle name="Total 2 7 2 5 6 5" xfId="57110" xr:uid="{00000000-0005-0000-0000-000013DF0000}"/>
    <cellStyle name="Total 2 7 2 5 6 6" xfId="57111" xr:uid="{00000000-0005-0000-0000-000014DF0000}"/>
    <cellStyle name="Total 2 7 2 5 6 7" xfId="57112" xr:uid="{00000000-0005-0000-0000-000015DF0000}"/>
    <cellStyle name="Total 2 7 2 5 7" xfId="57113" xr:uid="{00000000-0005-0000-0000-000016DF0000}"/>
    <cellStyle name="Total 2 7 2 5 8" xfId="57114" xr:uid="{00000000-0005-0000-0000-000017DF0000}"/>
    <cellStyle name="Total 2 7 2 5 9" xfId="57115" xr:uid="{00000000-0005-0000-0000-000018DF0000}"/>
    <cellStyle name="Total 2 7 2 6" xfId="57116" xr:uid="{00000000-0005-0000-0000-000019DF0000}"/>
    <cellStyle name="Total 2 7 2 6 2" xfId="57117" xr:uid="{00000000-0005-0000-0000-00001ADF0000}"/>
    <cellStyle name="Total 2 7 2 6 2 2" xfId="57118" xr:uid="{00000000-0005-0000-0000-00001BDF0000}"/>
    <cellStyle name="Total 2 7 2 6 2 3" xfId="57119" xr:uid="{00000000-0005-0000-0000-00001CDF0000}"/>
    <cellStyle name="Total 2 7 2 6 2 4" xfId="57120" xr:uid="{00000000-0005-0000-0000-00001DDF0000}"/>
    <cellStyle name="Total 2 7 2 6 2 5" xfId="57121" xr:uid="{00000000-0005-0000-0000-00001EDF0000}"/>
    <cellStyle name="Total 2 7 2 6 2 6" xfId="57122" xr:uid="{00000000-0005-0000-0000-00001FDF0000}"/>
    <cellStyle name="Total 2 7 2 6 2 7" xfId="57123" xr:uid="{00000000-0005-0000-0000-000020DF0000}"/>
    <cellStyle name="Total 2 7 2 6 3" xfId="57124" xr:uid="{00000000-0005-0000-0000-000021DF0000}"/>
    <cellStyle name="Total 2 7 2 6 4" xfId="57125" xr:uid="{00000000-0005-0000-0000-000022DF0000}"/>
    <cellStyle name="Total 2 7 2 6 5" xfId="57126" xr:uid="{00000000-0005-0000-0000-000023DF0000}"/>
    <cellStyle name="Total 2 7 2 7" xfId="57127" xr:uid="{00000000-0005-0000-0000-000024DF0000}"/>
    <cellStyle name="Total 2 7 2 7 2" xfId="57128" xr:uid="{00000000-0005-0000-0000-000025DF0000}"/>
    <cellStyle name="Total 2 7 2 7 2 2" xfId="57129" xr:uid="{00000000-0005-0000-0000-000026DF0000}"/>
    <cellStyle name="Total 2 7 2 7 2 3" xfId="57130" xr:uid="{00000000-0005-0000-0000-000027DF0000}"/>
    <cellStyle name="Total 2 7 2 7 2 4" xfId="57131" xr:uid="{00000000-0005-0000-0000-000028DF0000}"/>
    <cellStyle name="Total 2 7 2 7 2 5" xfId="57132" xr:uid="{00000000-0005-0000-0000-000029DF0000}"/>
    <cellStyle name="Total 2 7 2 7 2 6" xfId="57133" xr:uid="{00000000-0005-0000-0000-00002ADF0000}"/>
    <cellStyle name="Total 2 7 2 7 2 7" xfId="57134" xr:uid="{00000000-0005-0000-0000-00002BDF0000}"/>
    <cellStyle name="Total 2 7 2 7 3" xfId="57135" xr:uid="{00000000-0005-0000-0000-00002CDF0000}"/>
    <cellStyle name="Total 2 7 2 7 4" xfId="57136" xr:uid="{00000000-0005-0000-0000-00002DDF0000}"/>
    <cellStyle name="Total 2 7 2 7 5" xfId="57137" xr:uid="{00000000-0005-0000-0000-00002EDF0000}"/>
    <cellStyle name="Total 2 7 2 8" xfId="57138" xr:uid="{00000000-0005-0000-0000-00002FDF0000}"/>
    <cellStyle name="Total 2 7 2 8 2" xfId="57139" xr:uid="{00000000-0005-0000-0000-000030DF0000}"/>
    <cellStyle name="Total 2 7 2 8 2 2" xfId="57140" xr:uid="{00000000-0005-0000-0000-000031DF0000}"/>
    <cellStyle name="Total 2 7 2 8 2 3" xfId="57141" xr:uid="{00000000-0005-0000-0000-000032DF0000}"/>
    <cellStyle name="Total 2 7 2 8 2 4" xfId="57142" xr:uid="{00000000-0005-0000-0000-000033DF0000}"/>
    <cellStyle name="Total 2 7 2 8 2 5" xfId="57143" xr:uid="{00000000-0005-0000-0000-000034DF0000}"/>
    <cellStyle name="Total 2 7 2 8 2 6" xfId="57144" xr:uid="{00000000-0005-0000-0000-000035DF0000}"/>
    <cellStyle name="Total 2 7 2 8 2 7" xfId="57145" xr:uid="{00000000-0005-0000-0000-000036DF0000}"/>
    <cellStyle name="Total 2 7 2 8 3" xfId="57146" xr:uid="{00000000-0005-0000-0000-000037DF0000}"/>
    <cellStyle name="Total 2 7 2 8 4" xfId="57147" xr:uid="{00000000-0005-0000-0000-000038DF0000}"/>
    <cellStyle name="Total 2 7 2 8 5" xfId="57148" xr:uid="{00000000-0005-0000-0000-000039DF0000}"/>
    <cellStyle name="Total 2 7 2 9" xfId="57149" xr:uid="{00000000-0005-0000-0000-00003ADF0000}"/>
    <cellStyle name="Total 2 7 2 9 2" xfId="57150" xr:uid="{00000000-0005-0000-0000-00003BDF0000}"/>
    <cellStyle name="Total 2 7 2 9 2 2" xfId="57151" xr:uid="{00000000-0005-0000-0000-00003CDF0000}"/>
    <cellStyle name="Total 2 7 2 9 2 3" xfId="57152" xr:uid="{00000000-0005-0000-0000-00003DDF0000}"/>
    <cellStyle name="Total 2 7 2 9 2 4" xfId="57153" xr:uid="{00000000-0005-0000-0000-00003EDF0000}"/>
    <cellStyle name="Total 2 7 2 9 2 5" xfId="57154" xr:uid="{00000000-0005-0000-0000-00003FDF0000}"/>
    <cellStyle name="Total 2 7 2 9 2 6" xfId="57155" xr:uid="{00000000-0005-0000-0000-000040DF0000}"/>
    <cellStyle name="Total 2 7 2 9 2 7" xfId="57156" xr:uid="{00000000-0005-0000-0000-000041DF0000}"/>
    <cellStyle name="Total 2 7 2 9 3" xfId="57157" xr:uid="{00000000-0005-0000-0000-000042DF0000}"/>
    <cellStyle name="Total 2 7 2 9 4" xfId="57158" xr:uid="{00000000-0005-0000-0000-000043DF0000}"/>
    <cellStyle name="Total 2 7 2 9 5" xfId="57159" xr:uid="{00000000-0005-0000-0000-000044DF0000}"/>
    <cellStyle name="Total 2 7 20" xfId="57160" xr:uid="{00000000-0005-0000-0000-000045DF0000}"/>
    <cellStyle name="Total 2 7 3" xfId="57161" xr:uid="{00000000-0005-0000-0000-000046DF0000}"/>
    <cellStyle name="Total 2 7 3 10" xfId="57162" xr:uid="{00000000-0005-0000-0000-000047DF0000}"/>
    <cellStyle name="Total 2 7 3 10 2" xfId="57163" xr:uid="{00000000-0005-0000-0000-000048DF0000}"/>
    <cellStyle name="Total 2 7 3 10 3" xfId="57164" xr:uid="{00000000-0005-0000-0000-000049DF0000}"/>
    <cellStyle name="Total 2 7 3 10 4" xfId="57165" xr:uid="{00000000-0005-0000-0000-00004ADF0000}"/>
    <cellStyle name="Total 2 7 3 10 5" xfId="57166" xr:uid="{00000000-0005-0000-0000-00004BDF0000}"/>
    <cellStyle name="Total 2 7 3 10 6" xfId="57167" xr:uid="{00000000-0005-0000-0000-00004CDF0000}"/>
    <cellStyle name="Total 2 7 3 10 7" xfId="57168" xr:uid="{00000000-0005-0000-0000-00004DDF0000}"/>
    <cellStyle name="Total 2 7 3 10 8" xfId="57169" xr:uid="{00000000-0005-0000-0000-00004EDF0000}"/>
    <cellStyle name="Total 2 7 3 11" xfId="57170" xr:uid="{00000000-0005-0000-0000-00004FDF0000}"/>
    <cellStyle name="Total 2 7 3 11 2" xfId="57171" xr:uid="{00000000-0005-0000-0000-000050DF0000}"/>
    <cellStyle name="Total 2 7 3 11 3" xfId="57172" xr:uid="{00000000-0005-0000-0000-000051DF0000}"/>
    <cellStyle name="Total 2 7 3 11 4" xfId="57173" xr:uid="{00000000-0005-0000-0000-000052DF0000}"/>
    <cellStyle name="Total 2 7 3 11 5" xfId="57174" xr:uid="{00000000-0005-0000-0000-000053DF0000}"/>
    <cellStyle name="Total 2 7 3 11 6" xfId="57175" xr:uid="{00000000-0005-0000-0000-000054DF0000}"/>
    <cellStyle name="Total 2 7 3 11 7" xfId="57176" xr:uid="{00000000-0005-0000-0000-000055DF0000}"/>
    <cellStyle name="Total 2 7 3 12" xfId="57177" xr:uid="{00000000-0005-0000-0000-000056DF0000}"/>
    <cellStyle name="Total 2 7 3 12 2" xfId="57178" xr:uid="{00000000-0005-0000-0000-000057DF0000}"/>
    <cellStyle name="Total 2 7 3 12 3" xfId="57179" xr:uid="{00000000-0005-0000-0000-000058DF0000}"/>
    <cellStyle name="Total 2 7 3 12 4" xfId="57180" xr:uid="{00000000-0005-0000-0000-000059DF0000}"/>
    <cellStyle name="Total 2 7 3 12 5" xfId="57181" xr:uid="{00000000-0005-0000-0000-00005ADF0000}"/>
    <cellStyle name="Total 2 7 3 13" xfId="57182" xr:uid="{00000000-0005-0000-0000-00005BDF0000}"/>
    <cellStyle name="Total 2 7 3 13 2" xfId="57183" xr:uid="{00000000-0005-0000-0000-00005CDF0000}"/>
    <cellStyle name="Total 2 7 3 13 3" xfId="57184" xr:uid="{00000000-0005-0000-0000-00005DDF0000}"/>
    <cellStyle name="Total 2 7 3 13 4" xfId="57185" xr:uid="{00000000-0005-0000-0000-00005EDF0000}"/>
    <cellStyle name="Total 2 7 3 13 5" xfId="57186" xr:uid="{00000000-0005-0000-0000-00005FDF0000}"/>
    <cellStyle name="Total 2 7 3 14" xfId="57187" xr:uid="{00000000-0005-0000-0000-000060DF0000}"/>
    <cellStyle name="Total 2 7 3 14 2" xfId="57188" xr:uid="{00000000-0005-0000-0000-000061DF0000}"/>
    <cellStyle name="Total 2 7 3 14 3" xfId="57189" xr:uid="{00000000-0005-0000-0000-000062DF0000}"/>
    <cellStyle name="Total 2 7 3 14 4" xfId="57190" xr:uid="{00000000-0005-0000-0000-000063DF0000}"/>
    <cellStyle name="Total 2 7 3 14 5" xfId="57191" xr:uid="{00000000-0005-0000-0000-000064DF0000}"/>
    <cellStyle name="Total 2 7 3 15" xfId="57192" xr:uid="{00000000-0005-0000-0000-000065DF0000}"/>
    <cellStyle name="Total 2 7 3 15 2" xfId="57193" xr:uid="{00000000-0005-0000-0000-000066DF0000}"/>
    <cellStyle name="Total 2 7 3 15 3" xfId="57194" xr:uid="{00000000-0005-0000-0000-000067DF0000}"/>
    <cellStyle name="Total 2 7 3 15 4" xfId="57195" xr:uid="{00000000-0005-0000-0000-000068DF0000}"/>
    <cellStyle name="Total 2 7 3 15 5" xfId="57196" xr:uid="{00000000-0005-0000-0000-000069DF0000}"/>
    <cellStyle name="Total 2 7 3 16" xfId="57197" xr:uid="{00000000-0005-0000-0000-00006ADF0000}"/>
    <cellStyle name="Total 2 7 3 16 2" xfId="57198" xr:uid="{00000000-0005-0000-0000-00006BDF0000}"/>
    <cellStyle name="Total 2 7 3 16 3" xfId="57199" xr:uid="{00000000-0005-0000-0000-00006CDF0000}"/>
    <cellStyle name="Total 2 7 3 16 4" xfId="57200" xr:uid="{00000000-0005-0000-0000-00006DDF0000}"/>
    <cellStyle name="Total 2 7 3 16 5" xfId="57201" xr:uid="{00000000-0005-0000-0000-00006EDF0000}"/>
    <cellStyle name="Total 2 7 3 17" xfId="57202" xr:uid="{00000000-0005-0000-0000-00006FDF0000}"/>
    <cellStyle name="Total 2 7 3 17 2" xfId="57203" xr:uid="{00000000-0005-0000-0000-000070DF0000}"/>
    <cellStyle name="Total 2 7 3 17 3" xfId="57204" xr:uid="{00000000-0005-0000-0000-000071DF0000}"/>
    <cellStyle name="Total 2 7 3 17 4" xfId="57205" xr:uid="{00000000-0005-0000-0000-000072DF0000}"/>
    <cellStyle name="Total 2 7 3 17 5" xfId="57206" xr:uid="{00000000-0005-0000-0000-000073DF0000}"/>
    <cellStyle name="Total 2 7 3 18" xfId="57207" xr:uid="{00000000-0005-0000-0000-000074DF0000}"/>
    <cellStyle name="Total 2 7 3 2" xfId="57208" xr:uid="{00000000-0005-0000-0000-000075DF0000}"/>
    <cellStyle name="Total 2 7 3 2 10" xfId="57209" xr:uid="{00000000-0005-0000-0000-000076DF0000}"/>
    <cellStyle name="Total 2 7 3 2 10 2" xfId="57210" xr:uid="{00000000-0005-0000-0000-000077DF0000}"/>
    <cellStyle name="Total 2 7 3 2 10 3" xfId="57211" xr:uid="{00000000-0005-0000-0000-000078DF0000}"/>
    <cellStyle name="Total 2 7 3 2 10 4" xfId="57212" xr:uid="{00000000-0005-0000-0000-000079DF0000}"/>
    <cellStyle name="Total 2 7 3 2 10 5" xfId="57213" xr:uid="{00000000-0005-0000-0000-00007ADF0000}"/>
    <cellStyle name="Total 2 7 3 2 11" xfId="57214" xr:uid="{00000000-0005-0000-0000-00007BDF0000}"/>
    <cellStyle name="Total 2 7 3 2 11 2" xfId="57215" xr:uid="{00000000-0005-0000-0000-00007CDF0000}"/>
    <cellStyle name="Total 2 7 3 2 11 3" xfId="57216" xr:uid="{00000000-0005-0000-0000-00007DDF0000}"/>
    <cellStyle name="Total 2 7 3 2 11 4" xfId="57217" xr:uid="{00000000-0005-0000-0000-00007EDF0000}"/>
    <cellStyle name="Total 2 7 3 2 11 5" xfId="57218" xr:uid="{00000000-0005-0000-0000-00007FDF0000}"/>
    <cellStyle name="Total 2 7 3 2 12" xfId="57219" xr:uid="{00000000-0005-0000-0000-000080DF0000}"/>
    <cellStyle name="Total 2 7 3 2 12 2" xfId="57220" xr:uid="{00000000-0005-0000-0000-000081DF0000}"/>
    <cellStyle name="Total 2 7 3 2 12 3" xfId="57221" xr:uid="{00000000-0005-0000-0000-000082DF0000}"/>
    <cellStyle name="Total 2 7 3 2 12 4" xfId="57222" xr:uid="{00000000-0005-0000-0000-000083DF0000}"/>
    <cellStyle name="Total 2 7 3 2 12 5" xfId="57223" xr:uid="{00000000-0005-0000-0000-000084DF0000}"/>
    <cellStyle name="Total 2 7 3 2 13" xfId="57224" xr:uid="{00000000-0005-0000-0000-000085DF0000}"/>
    <cellStyle name="Total 2 7 3 2 13 2" xfId="57225" xr:uid="{00000000-0005-0000-0000-000086DF0000}"/>
    <cellStyle name="Total 2 7 3 2 13 3" xfId="57226" xr:uid="{00000000-0005-0000-0000-000087DF0000}"/>
    <cellStyle name="Total 2 7 3 2 13 4" xfId="57227" xr:uid="{00000000-0005-0000-0000-000088DF0000}"/>
    <cellStyle name="Total 2 7 3 2 13 5" xfId="57228" xr:uid="{00000000-0005-0000-0000-000089DF0000}"/>
    <cellStyle name="Total 2 7 3 2 14" xfId="57229" xr:uid="{00000000-0005-0000-0000-00008ADF0000}"/>
    <cellStyle name="Total 2 7 3 2 14 2" xfId="57230" xr:uid="{00000000-0005-0000-0000-00008BDF0000}"/>
    <cellStyle name="Total 2 7 3 2 14 3" xfId="57231" xr:uid="{00000000-0005-0000-0000-00008CDF0000}"/>
    <cellStyle name="Total 2 7 3 2 14 4" xfId="57232" xr:uid="{00000000-0005-0000-0000-00008DDF0000}"/>
    <cellStyle name="Total 2 7 3 2 14 5" xfId="57233" xr:uid="{00000000-0005-0000-0000-00008EDF0000}"/>
    <cellStyle name="Total 2 7 3 2 15" xfId="57234" xr:uid="{00000000-0005-0000-0000-00008FDF0000}"/>
    <cellStyle name="Total 2 7 3 2 15 2" xfId="57235" xr:uid="{00000000-0005-0000-0000-000090DF0000}"/>
    <cellStyle name="Total 2 7 3 2 15 3" xfId="57236" xr:uid="{00000000-0005-0000-0000-000091DF0000}"/>
    <cellStyle name="Total 2 7 3 2 15 4" xfId="57237" xr:uid="{00000000-0005-0000-0000-000092DF0000}"/>
    <cellStyle name="Total 2 7 3 2 15 5" xfId="57238" xr:uid="{00000000-0005-0000-0000-000093DF0000}"/>
    <cellStyle name="Total 2 7 3 2 16" xfId="57239" xr:uid="{00000000-0005-0000-0000-000094DF0000}"/>
    <cellStyle name="Total 2 7 3 2 16 2" xfId="57240" xr:uid="{00000000-0005-0000-0000-000095DF0000}"/>
    <cellStyle name="Total 2 7 3 2 16 3" xfId="57241" xr:uid="{00000000-0005-0000-0000-000096DF0000}"/>
    <cellStyle name="Total 2 7 3 2 16 4" xfId="57242" xr:uid="{00000000-0005-0000-0000-000097DF0000}"/>
    <cellStyle name="Total 2 7 3 2 16 5" xfId="57243" xr:uid="{00000000-0005-0000-0000-000098DF0000}"/>
    <cellStyle name="Total 2 7 3 2 17" xfId="57244" xr:uid="{00000000-0005-0000-0000-000099DF0000}"/>
    <cellStyle name="Total 2 7 3 2 17 2" xfId="57245" xr:uid="{00000000-0005-0000-0000-00009ADF0000}"/>
    <cellStyle name="Total 2 7 3 2 17 3" xfId="57246" xr:uid="{00000000-0005-0000-0000-00009BDF0000}"/>
    <cellStyle name="Total 2 7 3 2 17 4" xfId="57247" xr:uid="{00000000-0005-0000-0000-00009CDF0000}"/>
    <cellStyle name="Total 2 7 3 2 17 5" xfId="57248" xr:uid="{00000000-0005-0000-0000-00009DDF0000}"/>
    <cellStyle name="Total 2 7 3 2 18" xfId="57249" xr:uid="{00000000-0005-0000-0000-00009EDF0000}"/>
    <cellStyle name="Total 2 7 3 2 18 2" xfId="57250" xr:uid="{00000000-0005-0000-0000-00009FDF0000}"/>
    <cellStyle name="Total 2 7 3 2 18 3" xfId="57251" xr:uid="{00000000-0005-0000-0000-0000A0DF0000}"/>
    <cellStyle name="Total 2 7 3 2 18 4" xfId="57252" xr:uid="{00000000-0005-0000-0000-0000A1DF0000}"/>
    <cellStyle name="Total 2 7 3 2 18 5" xfId="57253" xr:uid="{00000000-0005-0000-0000-0000A2DF0000}"/>
    <cellStyle name="Total 2 7 3 2 19" xfId="57254" xr:uid="{00000000-0005-0000-0000-0000A3DF0000}"/>
    <cellStyle name="Total 2 7 3 2 2" xfId="57255" xr:uid="{00000000-0005-0000-0000-0000A4DF0000}"/>
    <cellStyle name="Total 2 7 3 2 2 10" xfId="57256" xr:uid="{00000000-0005-0000-0000-0000A5DF0000}"/>
    <cellStyle name="Total 2 7 3 2 2 10 2" xfId="57257" xr:uid="{00000000-0005-0000-0000-0000A6DF0000}"/>
    <cellStyle name="Total 2 7 3 2 2 10 3" xfId="57258" xr:uid="{00000000-0005-0000-0000-0000A7DF0000}"/>
    <cellStyle name="Total 2 7 3 2 2 10 4" xfId="57259" xr:uid="{00000000-0005-0000-0000-0000A8DF0000}"/>
    <cellStyle name="Total 2 7 3 2 2 10 5" xfId="57260" xr:uid="{00000000-0005-0000-0000-0000A9DF0000}"/>
    <cellStyle name="Total 2 7 3 2 2 11" xfId="57261" xr:uid="{00000000-0005-0000-0000-0000AADF0000}"/>
    <cellStyle name="Total 2 7 3 2 2 11 2" xfId="57262" xr:uid="{00000000-0005-0000-0000-0000ABDF0000}"/>
    <cellStyle name="Total 2 7 3 2 2 11 3" xfId="57263" xr:uid="{00000000-0005-0000-0000-0000ACDF0000}"/>
    <cellStyle name="Total 2 7 3 2 2 11 4" xfId="57264" xr:uid="{00000000-0005-0000-0000-0000ADDF0000}"/>
    <cellStyle name="Total 2 7 3 2 2 11 5" xfId="57265" xr:uid="{00000000-0005-0000-0000-0000AEDF0000}"/>
    <cellStyle name="Total 2 7 3 2 2 12" xfId="57266" xr:uid="{00000000-0005-0000-0000-0000AFDF0000}"/>
    <cellStyle name="Total 2 7 3 2 2 12 2" xfId="57267" xr:uid="{00000000-0005-0000-0000-0000B0DF0000}"/>
    <cellStyle name="Total 2 7 3 2 2 12 3" xfId="57268" xr:uid="{00000000-0005-0000-0000-0000B1DF0000}"/>
    <cellStyle name="Total 2 7 3 2 2 12 4" xfId="57269" xr:uid="{00000000-0005-0000-0000-0000B2DF0000}"/>
    <cellStyle name="Total 2 7 3 2 2 12 5" xfId="57270" xr:uid="{00000000-0005-0000-0000-0000B3DF0000}"/>
    <cellStyle name="Total 2 7 3 2 2 13" xfId="57271" xr:uid="{00000000-0005-0000-0000-0000B4DF0000}"/>
    <cellStyle name="Total 2 7 3 2 2 13 2" xfId="57272" xr:uid="{00000000-0005-0000-0000-0000B5DF0000}"/>
    <cellStyle name="Total 2 7 3 2 2 13 3" xfId="57273" xr:uid="{00000000-0005-0000-0000-0000B6DF0000}"/>
    <cellStyle name="Total 2 7 3 2 2 13 4" xfId="57274" xr:uid="{00000000-0005-0000-0000-0000B7DF0000}"/>
    <cellStyle name="Total 2 7 3 2 2 13 5" xfId="57275" xr:uid="{00000000-0005-0000-0000-0000B8DF0000}"/>
    <cellStyle name="Total 2 7 3 2 2 14" xfId="57276" xr:uid="{00000000-0005-0000-0000-0000B9DF0000}"/>
    <cellStyle name="Total 2 7 3 2 2 14 2" xfId="57277" xr:uid="{00000000-0005-0000-0000-0000BADF0000}"/>
    <cellStyle name="Total 2 7 3 2 2 14 3" xfId="57278" xr:uid="{00000000-0005-0000-0000-0000BBDF0000}"/>
    <cellStyle name="Total 2 7 3 2 2 14 4" xfId="57279" xr:uid="{00000000-0005-0000-0000-0000BCDF0000}"/>
    <cellStyle name="Total 2 7 3 2 2 14 5" xfId="57280" xr:uid="{00000000-0005-0000-0000-0000BDDF0000}"/>
    <cellStyle name="Total 2 7 3 2 2 15" xfId="57281" xr:uid="{00000000-0005-0000-0000-0000BEDF0000}"/>
    <cellStyle name="Total 2 7 3 2 2 15 2" xfId="57282" xr:uid="{00000000-0005-0000-0000-0000BFDF0000}"/>
    <cellStyle name="Total 2 7 3 2 2 15 3" xfId="57283" xr:uid="{00000000-0005-0000-0000-0000C0DF0000}"/>
    <cellStyle name="Total 2 7 3 2 2 15 4" xfId="57284" xr:uid="{00000000-0005-0000-0000-0000C1DF0000}"/>
    <cellStyle name="Total 2 7 3 2 2 15 5" xfId="57285" xr:uid="{00000000-0005-0000-0000-0000C2DF0000}"/>
    <cellStyle name="Total 2 7 3 2 2 16" xfId="57286" xr:uid="{00000000-0005-0000-0000-0000C3DF0000}"/>
    <cellStyle name="Total 2 7 3 2 2 16 2" xfId="57287" xr:uid="{00000000-0005-0000-0000-0000C4DF0000}"/>
    <cellStyle name="Total 2 7 3 2 2 16 3" xfId="57288" xr:uid="{00000000-0005-0000-0000-0000C5DF0000}"/>
    <cellStyle name="Total 2 7 3 2 2 16 4" xfId="57289" xr:uid="{00000000-0005-0000-0000-0000C6DF0000}"/>
    <cellStyle name="Total 2 7 3 2 2 16 5" xfId="57290" xr:uid="{00000000-0005-0000-0000-0000C7DF0000}"/>
    <cellStyle name="Total 2 7 3 2 2 17" xfId="57291" xr:uid="{00000000-0005-0000-0000-0000C8DF0000}"/>
    <cellStyle name="Total 2 7 3 2 2 17 2" xfId="57292" xr:uid="{00000000-0005-0000-0000-0000C9DF0000}"/>
    <cellStyle name="Total 2 7 3 2 2 17 3" xfId="57293" xr:uid="{00000000-0005-0000-0000-0000CADF0000}"/>
    <cellStyle name="Total 2 7 3 2 2 17 4" xfId="57294" xr:uid="{00000000-0005-0000-0000-0000CBDF0000}"/>
    <cellStyle name="Total 2 7 3 2 2 17 5" xfId="57295" xr:uid="{00000000-0005-0000-0000-0000CCDF0000}"/>
    <cellStyle name="Total 2 7 3 2 2 18" xfId="57296" xr:uid="{00000000-0005-0000-0000-0000CDDF0000}"/>
    <cellStyle name="Total 2 7 3 2 2 18 2" xfId="57297" xr:uid="{00000000-0005-0000-0000-0000CEDF0000}"/>
    <cellStyle name="Total 2 7 3 2 2 18 3" xfId="57298" xr:uid="{00000000-0005-0000-0000-0000CFDF0000}"/>
    <cellStyle name="Total 2 7 3 2 2 18 4" xfId="57299" xr:uid="{00000000-0005-0000-0000-0000D0DF0000}"/>
    <cellStyle name="Total 2 7 3 2 2 18 5" xfId="57300" xr:uid="{00000000-0005-0000-0000-0000D1DF0000}"/>
    <cellStyle name="Total 2 7 3 2 2 19" xfId="57301" xr:uid="{00000000-0005-0000-0000-0000D2DF0000}"/>
    <cellStyle name="Total 2 7 3 2 2 2" xfId="57302" xr:uid="{00000000-0005-0000-0000-0000D3DF0000}"/>
    <cellStyle name="Total 2 7 3 2 2 2 2" xfId="57303" xr:uid="{00000000-0005-0000-0000-0000D4DF0000}"/>
    <cellStyle name="Total 2 7 3 2 2 2 2 2" xfId="57304" xr:uid="{00000000-0005-0000-0000-0000D5DF0000}"/>
    <cellStyle name="Total 2 7 3 2 2 2 2 3" xfId="57305" xr:uid="{00000000-0005-0000-0000-0000D6DF0000}"/>
    <cellStyle name="Total 2 7 3 2 2 2 2 4" xfId="57306" xr:uid="{00000000-0005-0000-0000-0000D7DF0000}"/>
    <cellStyle name="Total 2 7 3 2 2 2 2 5" xfId="57307" xr:uid="{00000000-0005-0000-0000-0000D8DF0000}"/>
    <cellStyle name="Total 2 7 3 2 2 2 2 6" xfId="57308" xr:uid="{00000000-0005-0000-0000-0000D9DF0000}"/>
    <cellStyle name="Total 2 7 3 2 2 2 2 7" xfId="57309" xr:uid="{00000000-0005-0000-0000-0000DADF0000}"/>
    <cellStyle name="Total 2 7 3 2 2 2 3" xfId="57310" xr:uid="{00000000-0005-0000-0000-0000DBDF0000}"/>
    <cellStyle name="Total 2 7 3 2 2 2 4" xfId="57311" xr:uid="{00000000-0005-0000-0000-0000DCDF0000}"/>
    <cellStyle name="Total 2 7 3 2 2 2 5" xfId="57312" xr:uid="{00000000-0005-0000-0000-0000DDDF0000}"/>
    <cellStyle name="Total 2 7 3 2 2 3" xfId="57313" xr:uid="{00000000-0005-0000-0000-0000DEDF0000}"/>
    <cellStyle name="Total 2 7 3 2 2 3 2" xfId="57314" xr:uid="{00000000-0005-0000-0000-0000DFDF0000}"/>
    <cellStyle name="Total 2 7 3 2 2 3 2 2" xfId="57315" xr:uid="{00000000-0005-0000-0000-0000E0DF0000}"/>
    <cellStyle name="Total 2 7 3 2 2 3 2 3" xfId="57316" xr:uid="{00000000-0005-0000-0000-0000E1DF0000}"/>
    <cellStyle name="Total 2 7 3 2 2 3 2 4" xfId="57317" xr:uid="{00000000-0005-0000-0000-0000E2DF0000}"/>
    <cellStyle name="Total 2 7 3 2 2 3 2 5" xfId="57318" xr:uid="{00000000-0005-0000-0000-0000E3DF0000}"/>
    <cellStyle name="Total 2 7 3 2 2 3 2 6" xfId="57319" xr:uid="{00000000-0005-0000-0000-0000E4DF0000}"/>
    <cellStyle name="Total 2 7 3 2 2 3 2 7" xfId="57320" xr:uid="{00000000-0005-0000-0000-0000E5DF0000}"/>
    <cellStyle name="Total 2 7 3 2 2 3 3" xfId="57321" xr:uid="{00000000-0005-0000-0000-0000E6DF0000}"/>
    <cellStyle name="Total 2 7 3 2 2 3 4" xfId="57322" xr:uid="{00000000-0005-0000-0000-0000E7DF0000}"/>
    <cellStyle name="Total 2 7 3 2 2 3 5" xfId="57323" xr:uid="{00000000-0005-0000-0000-0000E8DF0000}"/>
    <cellStyle name="Total 2 7 3 2 2 4" xfId="57324" xr:uid="{00000000-0005-0000-0000-0000E9DF0000}"/>
    <cellStyle name="Total 2 7 3 2 2 4 2" xfId="57325" xr:uid="{00000000-0005-0000-0000-0000EADF0000}"/>
    <cellStyle name="Total 2 7 3 2 2 4 2 2" xfId="57326" xr:uid="{00000000-0005-0000-0000-0000EBDF0000}"/>
    <cellStyle name="Total 2 7 3 2 2 4 2 3" xfId="57327" xr:uid="{00000000-0005-0000-0000-0000ECDF0000}"/>
    <cellStyle name="Total 2 7 3 2 2 4 2 4" xfId="57328" xr:uid="{00000000-0005-0000-0000-0000EDDF0000}"/>
    <cellStyle name="Total 2 7 3 2 2 4 2 5" xfId="57329" xr:uid="{00000000-0005-0000-0000-0000EEDF0000}"/>
    <cellStyle name="Total 2 7 3 2 2 4 2 6" xfId="57330" xr:uid="{00000000-0005-0000-0000-0000EFDF0000}"/>
    <cellStyle name="Total 2 7 3 2 2 4 2 7" xfId="57331" xr:uid="{00000000-0005-0000-0000-0000F0DF0000}"/>
    <cellStyle name="Total 2 7 3 2 2 4 3" xfId="57332" xr:uid="{00000000-0005-0000-0000-0000F1DF0000}"/>
    <cellStyle name="Total 2 7 3 2 2 4 4" xfId="57333" xr:uid="{00000000-0005-0000-0000-0000F2DF0000}"/>
    <cellStyle name="Total 2 7 3 2 2 4 5" xfId="57334" xr:uid="{00000000-0005-0000-0000-0000F3DF0000}"/>
    <cellStyle name="Total 2 7 3 2 2 5" xfId="57335" xr:uid="{00000000-0005-0000-0000-0000F4DF0000}"/>
    <cellStyle name="Total 2 7 3 2 2 5 2" xfId="57336" xr:uid="{00000000-0005-0000-0000-0000F5DF0000}"/>
    <cellStyle name="Total 2 7 3 2 2 5 3" xfId="57337" xr:uid="{00000000-0005-0000-0000-0000F6DF0000}"/>
    <cellStyle name="Total 2 7 3 2 2 5 4" xfId="57338" xr:uid="{00000000-0005-0000-0000-0000F7DF0000}"/>
    <cellStyle name="Total 2 7 3 2 2 5 5" xfId="57339" xr:uid="{00000000-0005-0000-0000-0000F8DF0000}"/>
    <cellStyle name="Total 2 7 3 2 2 5 6" xfId="57340" xr:uid="{00000000-0005-0000-0000-0000F9DF0000}"/>
    <cellStyle name="Total 2 7 3 2 2 5 7" xfId="57341" xr:uid="{00000000-0005-0000-0000-0000FADF0000}"/>
    <cellStyle name="Total 2 7 3 2 2 5 8" xfId="57342" xr:uid="{00000000-0005-0000-0000-0000FBDF0000}"/>
    <cellStyle name="Total 2 7 3 2 2 6" xfId="57343" xr:uid="{00000000-0005-0000-0000-0000FCDF0000}"/>
    <cellStyle name="Total 2 7 3 2 2 6 2" xfId="57344" xr:uid="{00000000-0005-0000-0000-0000FDDF0000}"/>
    <cellStyle name="Total 2 7 3 2 2 6 3" xfId="57345" xr:uid="{00000000-0005-0000-0000-0000FEDF0000}"/>
    <cellStyle name="Total 2 7 3 2 2 6 4" xfId="57346" xr:uid="{00000000-0005-0000-0000-0000FFDF0000}"/>
    <cellStyle name="Total 2 7 3 2 2 6 5" xfId="57347" xr:uid="{00000000-0005-0000-0000-000000E00000}"/>
    <cellStyle name="Total 2 7 3 2 2 6 6" xfId="57348" xr:uid="{00000000-0005-0000-0000-000001E00000}"/>
    <cellStyle name="Total 2 7 3 2 2 6 7" xfId="57349" xr:uid="{00000000-0005-0000-0000-000002E00000}"/>
    <cellStyle name="Total 2 7 3 2 2 7" xfId="57350" xr:uid="{00000000-0005-0000-0000-000003E00000}"/>
    <cellStyle name="Total 2 7 3 2 2 7 2" xfId="57351" xr:uid="{00000000-0005-0000-0000-000004E00000}"/>
    <cellStyle name="Total 2 7 3 2 2 7 3" xfId="57352" xr:uid="{00000000-0005-0000-0000-000005E00000}"/>
    <cellStyle name="Total 2 7 3 2 2 7 4" xfId="57353" xr:uid="{00000000-0005-0000-0000-000006E00000}"/>
    <cellStyle name="Total 2 7 3 2 2 7 5" xfId="57354" xr:uid="{00000000-0005-0000-0000-000007E00000}"/>
    <cellStyle name="Total 2 7 3 2 2 8" xfId="57355" xr:uid="{00000000-0005-0000-0000-000008E00000}"/>
    <cellStyle name="Total 2 7 3 2 2 8 2" xfId="57356" xr:uid="{00000000-0005-0000-0000-000009E00000}"/>
    <cellStyle name="Total 2 7 3 2 2 8 3" xfId="57357" xr:uid="{00000000-0005-0000-0000-00000AE00000}"/>
    <cellStyle name="Total 2 7 3 2 2 8 4" xfId="57358" xr:uid="{00000000-0005-0000-0000-00000BE00000}"/>
    <cellStyle name="Total 2 7 3 2 2 8 5" xfId="57359" xr:uid="{00000000-0005-0000-0000-00000CE00000}"/>
    <cellStyle name="Total 2 7 3 2 2 9" xfId="57360" xr:uid="{00000000-0005-0000-0000-00000DE00000}"/>
    <cellStyle name="Total 2 7 3 2 2 9 2" xfId="57361" xr:uid="{00000000-0005-0000-0000-00000EE00000}"/>
    <cellStyle name="Total 2 7 3 2 2 9 3" xfId="57362" xr:uid="{00000000-0005-0000-0000-00000FE00000}"/>
    <cellStyle name="Total 2 7 3 2 2 9 4" xfId="57363" xr:uid="{00000000-0005-0000-0000-000010E00000}"/>
    <cellStyle name="Total 2 7 3 2 2 9 5" xfId="57364" xr:uid="{00000000-0005-0000-0000-000011E00000}"/>
    <cellStyle name="Total 2 7 3 2 3" xfId="57365" xr:uid="{00000000-0005-0000-0000-000012E00000}"/>
    <cellStyle name="Total 2 7 3 2 3 10" xfId="57366" xr:uid="{00000000-0005-0000-0000-000013E00000}"/>
    <cellStyle name="Total 2 7 3 2 3 2" xfId="57367" xr:uid="{00000000-0005-0000-0000-000014E00000}"/>
    <cellStyle name="Total 2 7 3 2 3 2 2" xfId="57368" xr:uid="{00000000-0005-0000-0000-000015E00000}"/>
    <cellStyle name="Total 2 7 3 2 3 2 2 2" xfId="57369" xr:uid="{00000000-0005-0000-0000-000016E00000}"/>
    <cellStyle name="Total 2 7 3 2 3 2 2 3" xfId="57370" xr:uid="{00000000-0005-0000-0000-000017E00000}"/>
    <cellStyle name="Total 2 7 3 2 3 2 2 4" xfId="57371" xr:uid="{00000000-0005-0000-0000-000018E00000}"/>
    <cellStyle name="Total 2 7 3 2 3 2 2 5" xfId="57372" xr:uid="{00000000-0005-0000-0000-000019E00000}"/>
    <cellStyle name="Total 2 7 3 2 3 2 2 6" xfId="57373" xr:uid="{00000000-0005-0000-0000-00001AE00000}"/>
    <cellStyle name="Total 2 7 3 2 3 2 2 7" xfId="57374" xr:uid="{00000000-0005-0000-0000-00001BE00000}"/>
    <cellStyle name="Total 2 7 3 2 3 2 3" xfId="57375" xr:uid="{00000000-0005-0000-0000-00001CE00000}"/>
    <cellStyle name="Total 2 7 3 2 3 2 4" xfId="57376" xr:uid="{00000000-0005-0000-0000-00001DE00000}"/>
    <cellStyle name="Total 2 7 3 2 3 3" xfId="57377" xr:uid="{00000000-0005-0000-0000-00001EE00000}"/>
    <cellStyle name="Total 2 7 3 2 3 3 2" xfId="57378" xr:uid="{00000000-0005-0000-0000-00001FE00000}"/>
    <cellStyle name="Total 2 7 3 2 3 3 2 2" xfId="57379" xr:uid="{00000000-0005-0000-0000-000020E00000}"/>
    <cellStyle name="Total 2 7 3 2 3 3 2 3" xfId="57380" xr:uid="{00000000-0005-0000-0000-000021E00000}"/>
    <cellStyle name="Total 2 7 3 2 3 3 2 4" xfId="57381" xr:uid="{00000000-0005-0000-0000-000022E00000}"/>
    <cellStyle name="Total 2 7 3 2 3 3 2 5" xfId="57382" xr:uid="{00000000-0005-0000-0000-000023E00000}"/>
    <cellStyle name="Total 2 7 3 2 3 3 2 6" xfId="57383" xr:uid="{00000000-0005-0000-0000-000024E00000}"/>
    <cellStyle name="Total 2 7 3 2 3 3 2 7" xfId="57384" xr:uid="{00000000-0005-0000-0000-000025E00000}"/>
    <cellStyle name="Total 2 7 3 2 3 3 3" xfId="57385" xr:uid="{00000000-0005-0000-0000-000026E00000}"/>
    <cellStyle name="Total 2 7 3 2 3 3 4" xfId="57386" xr:uid="{00000000-0005-0000-0000-000027E00000}"/>
    <cellStyle name="Total 2 7 3 2 3 4" xfId="57387" xr:uid="{00000000-0005-0000-0000-000028E00000}"/>
    <cellStyle name="Total 2 7 3 2 3 4 2" xfId="57388" xr:uid="{00000000-0005-0000-0000-000029E00000}"/>
    <cellStyle name="Total 2 7 3 2 3 4 2 2" xfId="57389" xr:uid="{00000000-0005-0000-0000-00002AE00000}"/>
    <cellStyle name="Total 2 7 3 2 3 4 2 3" xfId="57390" xr:uid="{00000000-0005-0000-0000-00002BE00000}"/>
    <cellStyle name="Total 2 7 3 2 3 4 2 4" xfId="57391" xr:uid="{00000000-0005-0000-0000-00002CE00000}"/>
    <cellStyle name="Total 2 7 3 2 3 4 2 5" xfId="57392" xr:uid="{00000000-0005-0000-0000-00002DE00000}"/>
    <cellStyle name="Total 2 7 3 2 3 4 2 6" xfId="57393" xr:uid="{00000000-0005-0000-0000-00002EE00000}"/>
    <cellStyle name="Total 2 7 3 2 3 4 2 7" xfId="57394" xr:uid="{00000000-0005-0000-0000-00002FE00000}"/>
    <cellStyle name="Total 2 7 3 2 3 4 3" xfId="57395" xr:uid="{00000000-0005-0000-0000-000030E00000}"/>
    <cellStyle name="Total 2 7 3 2 3 4 4" xfId="57396" xr:uid="{00000000-0005-0000-0000-000031E00000}"/>
    <cellStyle name="Total 2 7 3 2 3 5" xfId="57397" xr:uid="{00000000-0005-0000-0000-000032E00000}"/>
    <cellStyle name="Total 2 7 3 2 3 5 2" xfId="57398" xr:uid="{00000000-0005-0000-0000-000033E00000}"/>
    <cellStyle name="Total 2 7 3 2 3 5 3" xfId="57399" xr:uid="{00000000-0005-0000-0000-000034E00000}"/>
    <cellStyle name="Total 2 7 3 2 3 5 4" xfId="57400" xr:uid="{00000000-0005-0000-0000-000035E00000}"/>
    <cellStyle name="Total 2 7 3 2 3 5 5" xfId="57401" xr:uid="{00000000-0005-0000-0000-000036E00000}"/>
    <cellStyle name="Total 2 7 3 2 3 5 6" xfId="57402" xr:uid="{00000000-0005-0000-0000-000037E00000}"/>
    <cellStyle name="Total 2 7 3 2 3 5 7" xfId="57403" xr:uid="{00000000-0005-0000-0000-000038E00000}"/>
    <cellStyle name="Total 2 7 3 2 3 5 8" xfId="57404" xr:uid="{00000000-0005-0000-0000-000039E00000}"/>
    <cellStyle name="Total 2 7 3 2 3 6" xfId="57405" xr:uid="{00000000-0005-0000-0000-00003AE00000}"/>
    <cellStyle name="Total 2 7 3 2 3 6 2" xfId="57406" xr:uid="{00000000-0005-0000-0000-00003BE00000}"/>
    <cellStyle name="Total 2 7 3 2 3 6 3" xfId="57407" xr:uid="{00000000-0005-0000-0000-00003CE00000}"/>
    <cellStyle name="Total 2 7 3 2 3 6 4" xfId="57408" xr:uid="{00000000-0005-0000-0000-00003DE00000}"/>
    <cellStyle name="Total 2 7 3 2 3 6 5" xfId="57409" xr:uid="{00000000-0005-0000-0000-00003EE00000}"/>
    <cellStyle name="Total 2 7 3 2 3 6 6" xfId="57410" xr:uid="{00000000-0005-0000-0000-00003FE00000}"/>
    <cellStyle name="Total 2 7 3 2 3 6 7" xfId="57411" xr:uid="{00000000-0005-0000-0000-000040E00000}"/>
    <cellStyle name="Total 2 7 3 2 3 7" xfId="57412" xr:uid="{00000000-0005-0000-0000-000041E00000}"/>
    <cellStyle name="Total 2 7 3 2 3 8" xfId="57413" xr:uid="{00000000-0005-0000-0000-000042E00000}"/>
    <cellStyle name="Total 2 7 3 2 3 9" xfId="57414" xr:uid="{00000000-0005-0000-0000-000043E00000}"/>
    <cellStyle name="Total 2 7 3 2 4" xfId="57415" xr:uid="{00000000-0005-0000-0000-000044E00000}"/>
    <cellStyle name="Total 2 7 3 2 4 2" xfId="57416" xr:uid="{00000000-0005-0000-0000-000045E00000}"/>
    <cellStyle name="Total 2 7 3 2 4 2 2" xfId="57417" xr:uid="{00000000-0005-0000-0000-000046E00000}"/>
    <cellStyle name="Total 2 7 3 2 4 2 3" xfId="57418" xr:uid="{00000000-0005-0000-0000-000047E00000}"/>
    <cellStyle name="Total 2 7 3 2 4 2 4" xfId="57419" xr:uid="{00000000-0005-0000-0000-000048E00000}"/>
    <cellStyle name="Total 2 7 3 2 4 2 5" xfId="57420" xr:uid="{00000000-0005-0000-0000-000049E00000}"/>
    <cellStyle name="Total 2 7 3 2 4 2 6" xfId="57421" xr:uid="{00000000-0005-0000-0000-00004AE00000}"/>
    <cellStyle name="Total 2 7 3 2 4 2 7" xfId="57422" xr:uid="{00000000-0005-0000-0000-00004BE00000}"/>
    <cellStyle name="Total 2 7 3 2 4 3" xfId="57423" xr:uid="{00000000-0005-0000-0000-00004CE00000}"/>
    <cellStyle name="Total 2 7 3 2 4 4" xfId="57424" xr:uid="{00000000-0005-0000-0000-00004DE00000}"/>
    <cellStyle name="Total 2 7 3 2 4 5" xfId="57425" xr:uid="{00000000-0005-0000-0000-00004EE00000}"/>
    <cellStyle name="Total 2 7 3 2 5" xfId="57426" xr:uid="{00000000-0005-0000-0000-00004FE00000}"/>
    <cellStyle name="Total 2 7 3 2 5 2" xfId="57427" xr:uid="{00000000-0005-0000-0000-000050E00000}"/>
    <cellStyle name="Total 2 7 3 2 5 2 2" xfId="57428" xr:uid="{00000000-0005-0000-0000-000051E00000}"/>
    <cellStyle name="Total 2 7 3 2 5 2 3" xfId="57429" xr:uid="{00000000-0005-0000-0000-000052E00000}"/>
    <cellStyle name="Total 2 7 3 2 5 2 4" xfId="57430" xr:uid="{00000000-0005-0000-0000-000053E00000}"/>
    <cellStyle name="Total 2 7 3 2 5 2 5" xfId="57431" xr:uid="{00000000-0005-0000-0000-000054E00000}"/>
    <cellStyle name="Total 2 7 3 2 5 2 6" xfId="57432" xr:uid="{00000000-0005-0000-0000-000055E00000}"/>
    <cellStyle name="Total 2 7 3 2 5 2 7" xfId="57433" xr:uid="{00000000-0005-0000-0000-000056E00000}"/>
    <cellStyle name="Total 2 7 3 2 5 3" xfId="57434" xr:uid="{00000000-0005-0000-0000-000057E00000}"/>
    <cellStyle name="Total 2 7 3 2 5 4" xfId="57435" xr:uid="{00000000-0005-0000-0000-000058E00000}"/>
    <cellStyle name="Total 2 7 3 2 5 5" xfId="57436" xr:uid="{00000000-0005-0000-0000-000059E00000}"/>
    <cellStyle name="Total 2 7 3 2 6" xfId="57437" xr:uid="{00000000-0005-0000-0000-00005AE00000}"/>
    <cellStyle name="Total 2 7 3 2 6 2" xfId="57438" xr:uid="{00000000-0005-0000-0000-00005BE00000}"/>
    <cellStyle name="Total 2 7 3 2 6 2 2" xfId="57439" xr:uid="{00000000-0005-0000-0000-00005CE00000}"/>
    <cellStyle name="Total 2 7 3 2 6 2 3" xfId="57440" xr:uid="{00000000-0005-0000-0000-00005DE00000}"/>
    <cellStyle name="Total 2 7 3 2 6 2 4" xfId="57441" xr:uid="{00000000-0005-0000-0000-00005EE00000}"/>
    <cellStyle name="Total 2 7 3 2 6 2 5" xfId="57442" xr:uid="{00000000-0005-0000-0000-00005FE00000}"/>
    <cellStyle name="Total 2 7 3 2 6 2 6" xfId="57443" xr:uid="{00000000-0005-0000-0000-000060E00000}"/>
    <cellStyle name="Total 2 7 3 2 6 2 7" xfId="57444" xr:uid="{00000000-0005-0000-0000-000061E00000}"/>
    <cellStyle name="Total 2 7 3 2 6 3" xfId="57445" xr:uid="{00000000-0005-0000-0000-000062E00000}"/>
    <cellStyle name="Total 2 7 3 2 6 4" xfId="57446" xr:uid="{00000000-0005-0000-0000-000063E00000}"/>
    <cellStyle name="Total 2 7 3 2 6 5" xfId="57447" xr:uid="{00000000-0005-0000-0000-000064E00000}"/>
    <cellStyle name="Total 2 7 3 2 7" xfId="57448" xr:uid="{00000000-0005-0000-0000-000065E00000}"/>
    <cellStyle name="Total 2 7 3 2 7 2" xfId="57449" xr:uid="{00000000-0005-0000-0000-000066E00000}"/>
    <cellStyle name="Total 2 7 3 2 7 2 2" xfId="57450" xr:uid="{00000000-0005-0000-0000-000067E00000}"/>
    <cellStyle name="Total 2 7 3 2 7 2 3" xfId="57451" xr:uid="{00000000-0005-0000-0000-000068E00000}"/>
    <cellStyle name="Total 2 7 3 2 7 2 4" xfId="57452" xr:uid="{00000000-0005-0000-0000-000069E00000}"/>
    <cellStyle name="Total 2 7 3 2 7 2 5" xfId="57453" xr:uid="{00000000-0005-0000-0000-00006AE00000}"/>
    <cellStyle name="Total 2 7 3 2 7 2 6" xfId="57454" xr:uid="{00000000-0005-0000-0000-00006BE00000}"/>
    <cellStyle name="Total 2 7 3 2 7 2 7" xfId="57455" xr:uid="{00000000-0005-0000-0000-00006CE00000}"/>
    <cellStyle name="Total 2 7 3 2 7 3" xfId="57456" xr:uid="{00000000-0005-0000-0000-00006DE00000}"/>
    <cellStyle name="Total 2 7 3 2 7 4" xfId="57457" xr:uid="{00000000-0005-0000-0000-00006EE00000}"/>
    <cellStyle name="Total 2 7 3 2 7 5" xfId="57458" xr:uid="{00000000-0005-0000-0000-00006FE00000}"/>
    <cellStyle name="Total 2 7 3 2 8" xfId="57459" xr:uid="{00000000-0005-0000-0000-000070E00000}"/>
    <cellStyle name="Total 2 7 3 2 8 2" xfId="57460" xr:uid="{00000000-0005-0000-0000-000071E00000}"/>
    <cellStyle name="Total 2 7 3 2 8 3" xfId="57461" xr:uid="{00000000-0005-0000-0000-000072E00000}"/>
    <cellStyle name="Total 2 7 3 2 8 4" xfId="57462" xr:uid="{00000000-0005-0000-0000-000073E00000}"/>
    <cellStyle name="Total 2 7 3 2 8 5" xfId="57463" xr:uid="{00000000-0005-0000-0000-000074E00000}"/>
    <cellStyle name="Total 2 7 3 2 8 6" xfId="57464" xr:uid="{00000000-0005-0000-0000-000075E00000}"/>
    <cellStyle name="Total 2 7 3 2 8 7" xfId="57465" xr:uid="{00000000-0005-0000-0000-000076E00000}"/>
    <cellStyle name="Total 2 7 3 2 8 8" xfId="57466" xr:uid="{00000000-0005-0000-0000-000077E00000}"/>
    <cellStyle name="Total 2 7 3 2 9" xfId="57467" xr:uid="{00000000-0005-0000-0000-000078E00000}"/>
    <cellStyle name="Total 2 7 3 2 9 2" xfId="57468" xr:uid="{00000000-0005-0000-0000-000079E00000}"/>
    <cellStyle name="Total 2 7 3 2 9 3" xfId="57469" xr:uid="{00000000-0005-0000-0000-00007AE00000}"/>
    <cellStyle name="Total 2 7 3 2 9 4" xfId="57470" xr:uid="{00000000-0005-0000-0000-00007BE00000}"/>
    <cellStyle name="Total 2 7 3 2 9 5" xfId="57471" xr:uid="{00000000-0005-0000-0000-00007CE00000}"/>
    <cellStyle name="Total 2 7 3 2 9 6" xfId="57472" xr:uid="{00000000-0005-0000-0000-00007DE00000}"/>
    <cellStyle name="Total 2 7 3 2 9 7" xfId="57473" xr:uid="{00000000-0005-0000-0000-00007EE00000}"/>
    <cellStyle name="Total 2 7 3 3" xfId="57474" xr:uid="{00000000-0005-0000-0000-00007FE00000}"/>
    <cellStyle name="Total 2 7 3 3 10" xfId="57475" xr:uid="{00000000-0005-0000-0000-000080E00000}"/>
    <cellStyle name="Total 2 7 3 3 10 2" xfId="57476" xr:uid="{00000000-0005-0000-0000-000081E00000}"/>
    <cellStyle name="Total 2 7 3 3 10 3" xfId="57477" xr:uid="{00000000-0005-0000-0000-000082E00000}"/>
    <cellStyle name="Total 2 7 3 3 10 4" xfId="57478" xr:uid="{00000000-0005-0000-0000-000083E00000}"/>
    <cellStyle name="Total 2 7 3 3 10 5" xfId="57479" xr:uid="{00000000-0005-0000-0000-000084E00000}"/>
    <cellStyle name="Total 2 7 3 3 11" xfId="57480" xr:uid="{00000000-0005-0000-0000-000085E00000}"/>
    <cellStyle name="Total 2 7 3 3 11 2" xfId="57481" xr:uid="{00000000-0005-0000-0000-000086E00000}"/>
    <cellStyle name="Total 2 7 3 3 11 3" xfId="57482" xr:uid="{00000000-0005-0000-0000-000087E00000}"/>
    <cellStyle name="Total 2 7 3 3 11 4" xfId="57483" xr:uid="{00000000-0005-0000-0000-000088E00000}"/>
    <cellStyle name="Total 2 7 3 3 11 5" xfId="57484" xr:uid="{00000000-0005-0000-0000-000089E00000}"/>
    <cellStyle name="Total 2 7 3 3 12" xfId="57485" xr:uid="{00000000-0005-0000-0000-00008AE00000}"/>
    <cellStyle name="Total 2 7 3 3 12 2" xfId="57486" xr:uid="{00000000-0005-0000-0000-00008BE00000}"/>
    <cellStyle name="Total 2 7 3 3 12 3" xfId="57487" xr:uid="{00000000-0005-0000-0000-00008CE00000}"/>
    <cellStyle name="Total 2 7 3 3 12 4" xfId="57488" xr:uid="{00000000-0005-0000-0000-00008DE00000}"/>
    <cellStyle name="Total 2 7 3 3 12 5" xfId="57489" xr:uid="{00000000-0005-0000-0000-00008EE00000}"/>
    <cellStyle name="Total 2 7 3 3 13" xfId="57490" xr:uid="{00000000-0005-0000-0000-00008FE00000}"/>
    <cellStyle name="Total 2 7 3 3 13 2" xfId="57491" xr:uid="{00000000-0005-0000-0000-000090E00000}"/>
    <cellStyle name="Total 2 7 3 3 13 3" xfId="57492" xr:uid="{00000000-0005-0000-0000-000091E00000}"/>
    <cellStyle name="Total 2 7 3 3 13 4" xfId="57493" xr:uid="{00000000-0005-0000-0000-000092E00000}"/>
    <cellStyle name="Total 2 7 3 3 13 5" xfId="57494" xr:uid="{00000000-0005-0000-0000-000093E00000}"/>
    <cellStyle name="Total 2 7 3 3 14" xfId="57495" xr:uid="{00000000-0005-0000-0000-000094E00000}"/>
    <cellStyle name="Total 2 7 3 3 14 2" xfId="57496" xr:uid="{00000000-0005-0000-0000-000095E00000}"/>
    <cellStyle name="Total 2 7 3 3 14 3" xfId="57497" xr:uid="{00000000-0005-0000-0000-000096E00000}"/>
    <cellStyle name="Total 2 7 3 3 14 4" xfId="57498" xr:uid="{00000000-0005-0000-0000-000097E00000}"/>
    <cellStyle name="Total 2 7 3 3 14 5" xfId="57499" xr:uid="{00000000-0005-0000-0000-000098E00000}"/>
    <cellStyle name="Total 2 7 3 3 15" xfId="57500" xr:uid="{00000000-0005-0000-0000-000099E00000}"/>
    <cellStyle name="Total 2 7 3 3 15 2" xfId="57501" xr:uid="{00000000-0005-0000-0000-00009AE00000}"/>
    <cellStyle name="Total 2 7 3 3 15 3" xfId="57502" xr:uid="{00000000-0005-0000-0000-00009BE00000}"/>
    <cellStyle name="Total 2 7 3 3 15 4" xfId="57503" xr:uid="{00000000-0005-0000-0000-00009CE00000}"/>
    <cellStyle name="Total 2 7 3 3 15 5" xfId="57504" xr:uid="{00000000-0005-0000-0000-00009DE00000}"/>
    <cellStyle name="Total 2 7 3 3 16" xfId="57505" xr:uid="{00000000-0005-0000-0000-00009EE00000}"/>
    <cellStyle name="Total 2 7 3 3 16 2" xfId="57506" xr:uid="{00000000-0005-0000-0000-00009FE00000}"/>
    <cellStyle name="Total 2 7 3 3 16 3" xfId="57507" xr:uid="{00000000-0005-0000-0000-0000A0E00000}"/>
    <cellStyle name="Total 2 7 3 3 16 4" xfId="57508" xr:uid="{00000000-0005-0000-0000-0000A1E00000}"/>
    <cellStyle name="Total 2 7 3 3 16 5" xfId="57509" xr:uid="{00000000-0005-0000-0000-0000A2E00000}"/>
    <cellStyle name="Total 2 7 3 3 17" xfId="57510" xr:uid="{00000000-0005-0000-0000-0000A3E00000}"/>
    <cellStyle name="Total 2 7 3 3 17 2" xfId="57511" xr:uid="{00000000-0005-0000-0000-0000A4E00000}"/>
    <cellStyle name="Total 2 7 3 3 17 3" xfId="57512" xr:uid="{00000000-0005-0000-0000-0000A5E00000}"/>
    <cellStyle name="Total 2 7 3 3 17 4" xfId="57513" xr:uid="{00000000-0005-0000-0000-0000A6E00000}"/>
    <cellStyle name="Total 2 7 3 3 17 5" xfId="57514" xr:uid="{00000000-0005-0000-0000-0000A7E00000}"/>
    <cellStyle name="Total 2 7 3 3 18" xfId="57515" xr:uid="{00000000-0005-0000-0000-0000A8E00000}"/>
    <cellStyle name="Total 2 7 3 3 18 2" xfId="57516" xr:uid="{00000000-0005-0000-0000-0000A9E00000}"/>
    <cellStyle name="Total 2 7 3 3 18 3" xfId="57517" xr:uid="{00000000-0005-0000-0000-0000AAE00000}"/>
    <cellStyle name="Total 2 7 3 3 18 4" xfId="57518" xr:uid="{00000000-0005-0000-0000-0000ABE00000}"/>
    <cellStyle name="Total 2 7 3 3 18 5" xfId="57519" xr:uid="{00000000-0005-0000-0000-0000ACE00000}"/>
    <cellStyle name="Total 2 7 3 3 19" xfId="57520" xr:uid="{00000000-0005-0000-0000-0000ADE00000}"/>
    <cellStyle name="Total 2 7 3 3 2" xfId="57521" xr:uid="{00000000-0005-0000-0000-0000AEE00000}"/>
    <cellStyle name="Total 2 7 3 3 2 10" xfId="57522" xr:uid="{00000000-0005-0000-0000-0000AFE00000}"/>
    <cellStyle name="Total 2 7 3 3 2 10 2" xfId="57523" xr:uid="{00000000-0005-0000-0000-0000B0E00000}"/>
    <cellStyle name="Total 2 7 3 3 2 10 3" xfId="57524" xr:uid="{00000000-0005-0000-0000-0000B1E00000}"/>
    <cellStyle name="Total 2 7 3 3 2 10 4" xfId="57525" xr:uid="{00000000-0005-0000-0000-0000B2E00000}"/>
    <cellStyle name="Total 2 7 3 3 2 10 5" xfId="57526" xr:uid="{00000000-0005-0000-0000-0000B3E00000}"/>
    <cellStyle name="Total 2 7 3 3 2 11" xfId="57527" xr:uid="{00000000-0005-0000-0000-0000B4E00000}"/>
    <cellStyle name="Total 2 7 3 3 2 11 2" xfId="57528" xr:uid="{00000000-0005-0000-0000-0000B5E00000}"/>
    <cellStyle name="Total 2 7 3 3 2 11 3" xfId="57529" xr:uid="{00000000-0005-0000-0000-0000B6E00000}"/>
    <cellStyle name="Total 2 7 3 3 2 11 4" xfId="57530" xr:uid="{00000000-0005-0000-0000-0000B7E00000}"/>
    <cellStyle name="Total 2 7 3 3 2 11 5" xfId="57531" xr:uid="{00000000-0005-0000-0000-0000B8E00000}"/>
    <cellStyle name="Total 2 7 3 3 2 12" xfId="57532" xr:uid="{00000000-0005-0000-0000-0000B9E00000}"/>
    <cellStyle name="Total 2 7 3 3 2 12 2" xfId="57533" xr:uid="{00000000-0005-0000-0000-0000BAE00000}"/>
    <cellStyle name="Total 2 7 3 3 2 12 3" xfId="57534" xr:uid="{00000000-0005-0000-0000-0000BBE00000}"/>
    <cellStyle name="Total 2 7 3 3 2 12 4" xfId="57535" xr:uid="{00000000-0005-0000-0000-0000BCE00000}"/>
    <cellStyle name="Total 2 7 3 3 2 12 5" xfId="57536" xr:uid="{00000000-0005-0000-0000-0000BDE00000}"/>
    <cellStyle name="Total 2 7 3 3 2 13" xfId="57537" xr:uid="{00000000-0005-0000-0000-0000BEE00000}"/>
    <cellStyle name="Total 2 7 3 3 2 13 2" xfId="57538" xr:uid="{00000000-0005-0000-0000-0000BFE00000}"/>
    <cellStyle name="Total 2 7 3 3 2 13 3" xfId="57539" xr:uid="{00000000-0005-0000-0000-0000C0E00000}"/>
    <cellStyle name="Total 2 7 3 3 2 13 4" xfId="57540" xr:uid="{00000000-0005-0000-0000-0000C1E00000}"/>
    <cellStyle name="Total 2 7 3 3 2 13 5" xfId="57541" xr:uid="{00000000-0005-0000-0000-0000C2E00000}"/>
    <cellStyle name="Total 2 7 3 3 2 14" xfId="57542" xr:uid="{00000000-0005-0000-0000-0000C3E00000}"/>
    <cellStyle name="Total 2 7 3 3 2 14 2" xfId="57543" xr:uid="{00000000-0005-0000-0000-0000C4E00000}"/>
    <cellStyle name="Total 2 7 3 3 2 14 3" xfId="57544" xr:uid="{00000000-0005-0000-0000-0000C5E00000}"/>
    <cellStyle name="Total 2 7 3 3 2 14 4" xfId="57545" xr:uid="{00000000-0005-0000-0000-0000C6E00000}"/>
    <cellStyle name="Total 2 7 3 3 2 14 5" xfId="57546" xr:uid="{00000000-0005-0000-0000-0000C7E00000}"/>
    <cellStyle name="Total 2 7 3 3 2 15" xfId="57547" xr:uid="{00000000-0005-0000-0000-0000C8E00000}"/>
    <cellStyle name="Total 2 7 3 3 2 15 2" xfId="57548" xr:uid="{00000000-0005-0000-0000-0000C9E00000}"/>
    <cellStyle name="Total 2 7 3 3 2 15 3" xfId="57549" xr:uid="{00000000-0005-0000-0000-0000CAE00000}"/>
    <cellStyle name="Total 2 7 3 3 2 15 4" xfId="57550" xr:uid="{00000000-0005-0000-0000-0000CBE00000}"/>
    <cellStyle name="Total 2 7 3 3 2 15 5" xfId="57551" xr:uid="{00000000-0005-0000-0000-0000CCE00000}"/>
    <cellStyle name="Total 2 7 3 3 2 16" xfId="57552" xr:uid="{00000000-0005-0000-0000-0000CDE00000}"/>
    <cellStyle name="Total 2 7 3 3 2 16 2" xfId="57553" xr:uid="{00000000-0005-0000-0000-0000CEE00000}"/>
    <cellStyle name="Total 2 7 3 3 2 16 3" xfId="57554" xr:uid="{00000000-0005-0000-0000-0000CFE00000}"/>
    <cellStyle name="Total 2 7 3 3 2 16 4" xfId="57555" xr:uid="{00000000-0005-0000-0000-0000D0E00000}"/>
    <cellStyle name="Total 2 7 3 3 2 16 5" xfId="57556" xr:uid="{00000000-0005-0000-0000-0000D1E00000}"/>
    <cellStyle name="Total 2 7 3 3 2 17" xfId="57557" xr:uid="{00000000-0005-0000-0000-0000D2E00000}"/>
    <cellStyle name="Total 2 7 3 3 2 17 2" xfId="57558" xr:uid="{00000000-0005-0000-0000-0000D3E00000}"/>
    <cellStyle name="Total 2 7 3 3 2 17 3" xfId="57559" xr:uid="{00000000-0005-0000-0000-0000D4E00000}"/>
    <cellStyle name="Total 2 7 3 3 2 17 4" xfId="57560" xr:uid="{00000000-0005-0000-0000-0000D5E00000}"/>
    <cellStyle name="Total 2 7 3 3 2 17 5" xfId="57561" xr:uid="{00000000-0005-0000-0000-0000D6E00000}"/>
    <cellStyle name="Total 2 7 3 3 2 18" xfId="57562" xr:uid="{00000000-0005-0000-0000-0000D7E00000}"/>
    <cellStyle name="Total 2 7 3 3 2 18 2" xfId="57563" xr:uid="{00000000-0005-0000-0000-0000D8E00000}"/>
    <cellStyle name="Total 2 7 3 3 2 18 3" xfId="57564" xr:uid="{00000000-0005-0000-0000-0000D9E00000}"/>
    <cellStyle name="Total 2 7 3 3 2 18 4" xfId="57565" xr:uid="{00000000-0005-0000-0000-0000DAE00000}"/>
    <cellStyle name="Total 2 7 3 3 2 18 5" xfId="57566" xr:uid="{00000000-0005-0000-0000-0000DBE00000}"/>
    <cellStyle name="Total 2 7 3 3 2 19" xfId="57567" xr:uid="{00000000-0005-0000-0000-0000DCE00000}"/>
    <cellStyle name="Total 2 7 3 3 2 2" xfId="57568" xr:uid="{00000000-0005-0000-0000-0000DDE00000}"/>
    <cellStyle name="Total 2 7 3 3 2 2 2" xfId="57569" xr:uid="{00000000-0005-0000-0000-0000DEE00000}"/>
    <cellStyle name="Total 2 7 3 3 2 2 2 2" xfId="57570" xr:uid="{00000000-0005-0000-0000-0000DFE00000}"/>
    <cellStyle name="Total 2 7 3 3 2 2 2 3" xfId="57571" xr:uid="{00000000-0005-0000-0000-0000E0E00000}"/>
    <cellStyle name="Total 2 7 3 3 2 2 2 4" xfId="57572" xr:uid="{00000000-0005-0000-0000-0000E1E00000}"/>
    <cellStyle name="Total 2 7 3 3 2 2 2 5" xfId="57573" xr:uid="{00000000-0005-0000-0000-0000E2E00000}"/>
    <cellStyle name="Total 2 7 3 3 2 2 2 6" xfId="57574" xr:uid="{00000000-0005-0000-0000-0000E3E00000}"/>
    <cellStyle name="Total 2 7 3 3 2 2 2 7" xfId="57575" xr:uid="{00000000-0005-0000-0000-0000E4E00000}"/>
    <cellStyle name="Total 2 7 3 3 2 2 3" xfId="57576" xr:uid="{00000000-0005-0000-0000-0000E5E00000}"/>
    <cellStyle name="Total 2 7 3 3 2 2 4" xfId="57577" xr:uid="{00000000-0005-0000-0000-0000E6E00000}"/>
    <cellStyle name="Total 2 7 3 3 2 2 5" xfId="57578" xr:uid="{00000000-0005-0000-0000-0000E7E00000}"/>
    <cellStyle name="Total 2 7 3 3 2 3" xfId="57579" xr:uid="{00000000-0005-0000-0000-0000E8E00000}"/>
    <cellStyle name="Total 2 7 3 3 2 3 2" xfId="57580" xr:uid="{00000000-0005-0000-0000-0000E9E00000}"/>
    <cellStyle name="Total 2 7 3 3 2 3 2 2" xfId="57581" xr:uid="{00000000-0005-0000-0000-0000EAE00000}"/>
    <cellStyle name="Total 2 7 3 3 2 3 2 3" xfId="57582" xr:uid="{00000000-0005-0000-0000-0000EBE00000}"/>
    <cellStyle name="Total 2 7 3 3 2 3 2 4" xfId="57583" xr:uid="{00000000-0005-0000-0000-0000ECE00000}"/>
    <cellStyle name="Total 2 7 3 3 2 3 2 5" xfId="57584" xr:uid="{00000000-0005-0000-0000-0000EDE00000}"/>
    <cellStyle name="Total 2 7 3 3 2 3 2 6" xfId="57585" xr:uid="{00000000-0005-0000-0000-0000EEE00000}"/>
    <cellStyle name="Total 2 7 3 3 2 3 2 7" xfId="57586" xr:uid="{00000000-0005-0000-0000-0000EFE00000}"/>
    <cellStyle name="Total 2 7 3 3 2 3 3" xfId="57587" xr:uid="{00000000-0005-0000-0000-0000F0E00000}"/>
    <cellStyle name="Total 2 7 3 3 2 3 4" xfId="57588" xr:uid="{00000000-0005-0000-0000-0000F1E00000}"/>
    <cellStyle name="Total 2 7 3 3 2 3 5" xfId="57589" xr:uid="{00000000-0005-0000-0000-0000F2E00000}"/>
    <cellStyle name="Total 2 7 3 3 2 4" xfId="57590" xr:uid="{00000000-0005-0000-0000-0000F3E00000}"/>
    <cellStyle name="Total 2 7 3 3 2 4 2" xfId="57591" xr:uid="{00000000-0005-0000-0000-0000F4E00000}"/>
    <cellStyle name="Total 2 7 3 3 2 4 2 2" xfId="57592" xr:uid="{00000000-0005-0000-0000-0000F5E00000}"/>
    <cellStyle name="Total 2 7 3 3 2 4 2 3" xfId="57593" xr:uid="{00000000-0005-0000-0000-0000F6E00000}"/>
    <cellStyle name="Total 2 7 3 3 2 4 2 4" xfId="57594" xr:uid="{00000000-0005-0000-0000-0000F7E00000}"/>
    <cellStyle name="Total 2 7 3 3 2 4 2 5" xfId="57595" xr:uid="{00000000-0005-0000-0000-0000F8E00000}"/>
    <cellStyle name="Total 2 7 3 3 2 4 2 6" xfId="57596" xr:uid="{00000000-0005-0000-0000-0000F9E00000}"/>
    <cellStyle name="Total 2 7 3 3 2 4 2 7" xfId="57597" xr:uid="{00000000-0005-0000-0000-0000FAE00000}"/>
    <cellStyle name="Total 2 7 3 3 2 4 3" xfId="57598" xr:uid="{00000000-0005-0000-0000-0000FBE00000}"/>
    <cellStyle name="Total 2 7 3 3 2 4 4" xfId="57599" xr:uid="{00000000-0005-0000-0000-0000FCE00000}"/>
    <cellStyle name="Total 2 7 3 3 2 4 5" xfId="57600" xr:uid="{00000000-0005-0000-0000-0000FDE00000}"/>
    <cellStyle name="Total 2 7 3 3 2 5" xfId="57601" xr:uid="{00000000-0005-0000-0000-0000FEE00000}"/>
    <cellStyle name="Total 2 7 3 3 2 5 2" xfId="57602" xr:uid="{00000000-0005-0000-0000-0000FFE00000}"/>
    <cellStyle name="Total 2 7 3 3 2 5 3" xfId="57603" xr:uid="{00000000-0005-0000-0000-000000E10000}"/>
    <cellStyle name="Total 2 7 3 3 2 5 4" xfId="57604" xr:uid="{00000000-0005-0000-0000-000001E10000}"/>
    <cellStyle name="Total 2 7 3 3 2 5 5" xfId="57605" xr:uid="{00000000-0005-0000-0000-000002E10000}"/>
    <cellStyle name="Total 2 7 3 3 2 5 6" xfId="57606" xr:uid="{00000000-0005-0000-0000-000003E10000}"/>
    <cellStyle name="Total 2 7 3 3 2 5 7" xfId="57607" xr:uid="{00000000-0005-0000-0000-000004E10000}"/>
    <cellStyle name="Total 2 7 3 3 2 5 8" xfId="57608" xr:uid="{00000000-0005-0000-0000-000005E10000}"/>
    <cellStyle name="Total 2 7 3 3 2 6" xfId="57609" xr:uid="{00000000-0005-0000-0000-000006E10000}"/>
    <cellStyle name="Total 2 7 3 3 2 6 2" xfId="57610" xr:uid="{00000000-0005-0000-0000-000007E10000}"/>
    <cellStyle name="Total 2 7 3 3 2 6 3" xfId="57611" xr:uid="{00000000-0005-0000-0000-000008E10000}"/>
    <cellStyle name="Total 2 7 3 3 2 6 4" xfId="57612" xr:uid="{00000000-0005-0000-0000-000009E10000}"/>
    <cellStyle name="Total 2 7 3 3 2 6 5" xfId="57613" xr:uid="{00000000-0005-0000-0000-00000AE10000}"/>
    <cellStyle name="Total 2 7 3 3 2 6 6" xfId="57614" xr:uid="{00000000-0005-0000-0000-00000BE10000}"/>
    <cellStyle name="Total 2 7 3 3 2 6 7" xfId="57615" xr:uid="{00000000-0005-0000-0000-00000CE10000}"/>
    <cellStyle name="Total 2 7 3 3 2 7" xfId="57616" xr:uid="{00000000-0005-0000-0000-00000DE10000}"/>
    <cellStyle name="Total 2 7 3 3 2 7 2" xfId="57617" xr:uid="{00000000-0005-0000-0000-00000EE10000}"/>
    <cellStyle name="Total 2 7 3 3 2 7 3" xfId="57618" xr:uid="{00000000-0005-0000-0000-00000FE10000}"/>
    <cellStyle name="Total 2 7 3 3 2 7 4" xfId="57619" xr:uid="{00000000-0005-0000-0000-000010E10000}"/>
    <cellStyle name="Total 2 7 3 3 2 7 5" xfId="57620" xr:uid="{00000000-0005-0000-0000-000011E10000}"/>
    <cellStyle name="Total 2 7 3 3 2 8" xfId="57621" xr:uid="{00000000-0005-0000-0000-000012E10000}"/>
    <cellStyle name="Total 2 7 3 3 2 8 2" xfId="57622" xr:uid="{00000000-0005-0000-0000-000013E10000}"/>
    <cellStyle name="Total 2 7 3 3 2 8 3" xfId="57623" xr:uid="{00000000-0005-0000-0000-000014E10000}"/>
    <cellStyle name="Total 2 7 3 3 2 8 4" xfId="57624" xr:uid="{00000000-0005-0000-0000-000015E10000}"/>
    <cellStyle name="Total 2 7 3 3 2 8 5" xfId="57625" xr:uid="{00000000-0005-0000-0000-000016E10000}"/>
    <cellStyle name="Total 2 7 3 3 2 9" xfId="57626" xr:uid="{00000000-0005-0000-0000-000017E10000}"/>
    <cellStyle name="Total 2 7 3 3 2 9 2" xfId="57627" xr:uid="{00000000-0005-0000-0000-000018E10000}"/>
    <cellStyle name="Total 2 7 3 3 2 9 3" xfId="57628" xr:uid="{00000000-0005-0000-0000-000019E10000}"/>
    <cellStyle name="Total 2 7 3 3 2 9 4" xfId="57629" xr:uid="{00000000-0005-0000-0000-00001AE10000}"/>
    <cellStyle name="Total 2 7 3 3 2 9 5" xfId="57630" xr:uid="{00000000-0005-0000-0000-00001BE10000}"/>
    <cellStyle name="Total 2 7 3 3 3" xfId="57631" xr:uid="{00000000-0005-0000-0000-00001CE10000}"/>
    <cellStyle name="Total 2 7 3 3 3 10" xfId="57632" xr:uid="{00000000-0005-0000-0000-00001DE10000}"/>
    <cellStyle name="Total 2 7 3 3 3 2" xfId="57633" xr:uid="{00000000-0005-0000-0000-00001EE10000}"/>
    <cellStyle name="Total 2 7 3 3 3 2 2" xfId="57634" xr:uid="{00000000-0005-0000-0000-00001FE10000}"/>
    <cellStyle name="Total 2 7 3 3 3 2 2 2" xfId="57635" xr:uid="{00000000-0005-0000-0000-000020E10000}"/>
    <cellStyle name="Total 2 7 3 3 3 2 2 3" xfId="57636" xr:uid="{00000000-0005-0000-0000-000021E10000}"/>
    <cellStyle name="Total 2 7 3 3 3 2 2 4" xfId="57637" xr:uid="{00000000-0005-0000-0000-000022E10000}"/>
    <cellStyle name="Total 2 7 3 3 3 2 2 5" xfId="57638" xr:uid="{00000000-0005-0000-0000-000023E10000}"/>
    <cellStyle name="Total 2 7 3 3 3 2 2 6" xfId="57639" xr:uid="{00000000-0005-0000-0000-000024E10000}"/>
    <cellStyle name="Total 2 7 3 3 3 2 2 7" xfId="57640" xr:uid="{00000000-0005-0000-0000-000025E10000}"/>
    <cellStyle name="Total 2 7 3 3 3 2 3" xfId="57641" xr:uid="{00000000-0005-0000-0000-000026E10000}"/>
    <cellStyle name="Total 2 7 3 3 3 2 4" xfId="57642" xr:uid="{00000000-0005-0000-0000-000027E10000}"/>
    <cellStyle name="Total 2 7 3 3 3 3" xfId="57643" xr:uid="{00000000-0005-0000-0000-000028E10000}"/>
    <cellStyle name="Total 2 7 3 3 3 3 2" xfId="57644" xr:uid="{00000000-0005-0000-0000-000029E10000}"/>
    <cellStyle name="Total 2 7 3 3 3 3 2 2" xfId="57645" xr:uid="{00000000-0005-0000-0000-00002AE10000}"/>
    <cellStyle name="Total 2 7 3 3 3 3 2 3" xfId="57646" xr:uid="{00000000-0005-0000-0000-00002BE10000}"/>
    <cellStyle name="Total 2 7 3 3 3 3 2 4" xfId="57647" xr:uid="{00000000-0005-0000-0000-00002CE10000}"/>
    <cellStyle name="Total 2 7 3 3 3 3 2 5" xfId="57648" xr:uid="{00000000-0005-0000-0000-00002DE10000}"/>
    <cellStyle name="Total 2 7 3 3 3 3 2 6" xfId="57649" xr:uid="{00000000-0005-0000-0000-00002EE10000}"/>
    <cellStyle name="Total 2 7 3 3 3 3 2 7" xfId="57650" xr:uid="{00000000-0005-0000-0000-00002FE10000}"/>
    <cellStyle name="Total 2 7 3 3 3 3 3" xfId="57651" xr:uid="{00000000-0005-0000-0000-000030E10000}"/>
    <cellStyle name="Total 2 7 3 3 3 3 4" xfId="57652" xr:uid="{00000000-0005-0000-0000-000031E10000}"/>
    <cellStyle name="Total 2 7 3 3 3 4" xfId="57653" xr:uid="{00000000-0005-0000-0000-000032E10000}"/>
    <cellStyle name="Total 2 7 3 3 3 4 2" xfId="57654" xr:uid="{00000000-0005-0000-0000-000033E10000}"/>
    <cellStyle name="Total 2 7 3 3 3 4 2 2" xfId="57655" xr:uid="{00000000-0005-0000-0000-000034E10000}"/>
    <cellStyle name="Total 2 7 3 3 3 4 2 3" xfId="57656" xr:uid="{00000000-0005-0000-0000-000035E10000}"/>
    <cellStyle name="Total 2 7 3 3 3 4 2 4" xfId="57657" xr:uid="{00000000-0005-0000-0000-000036E10000}"/>
    <cellStyle name="Total 2 7 3 3 3 4 2 5" xfId="57658" xr:uid="{00000000-0005-0000-0000-000037E10000}"/>
    <cellStyle name="Total 2 7 3 3 3 4 2 6" xfId="57659" xr:uid="{00000000-0005-0000-0000-000038E10000}"/>
    <cellStyle name="Total 2 7 3 3 3 4 2 7" xfId="57660" xr:uid="{00000000-0005-0000-0000-000039E10000}"/>
    <cellStyle name="Total 2 7 3 3 3 4 3" xfId="57661" xr:uid="{00000000-0005-0000-0000-00003AE10000}"/>
    <cellStyle name="Total 2 7 3 3 3 4 4" xfId="57662" xr:uid="{00000000-0005-0000-0000-00003BE10000}"/>
    <cellStyle name="Total 2 7 3 3 3 5" xfId="57663" xr:uid="{00000000-0005-0000-0000-00003CE10000}"/>
    <cellStyle name="Total 2 7 3 3 3 5 2" xfId="57664" xr:uid="{00000000-0005-0000-0000-00003DE10000}"/>
    <cellStyle name="Total 2 7 3 3 3 5 3" xfId="57665" xr:uid="{00000000-0005-0000-0000-00003EE10000}"/>
    <cellStyle name="Total 2 7 3 3 3 5 4" xfId="57666" xr:uid="{00000000-0005-0000-0000-00003FE10000}"/>
    <cellStyle name="Total 2 7 3 3 3 5 5" xfId="57667" xr:uid="{00000000-0005-0000-0000-000040E10000}"/>
    <cellStyle name="Total 2 7 3 3 3 5 6" xfId="57668" xr:uid="{00000000-0005-0000-0000-000041E10000}"/>
    <cellStyle name="Total 2 7 3 3 3 5 7" xfId="57669" xr:uid="{00000000-0005-0000-0000-000042E10000}"/>
    <cellStyle name="Total 2 7 3 3 3 5 8" xfId="57670" xr:uid="{00000000-0005-0000-0000-000043E10000}"/>
    <cellStyle name="Total 2 7 3 3 3 6" xfId="57671" xr:uid="{00000000-0005-0000-0000-000044E10000}"/>
    <cellStyle name="Total 2 7 3 3 3 6 2" xfId="57672" xr:uid="{00000000-0005-0000-0000-000045E10000}"/>
    <cellStyle name="Total 2 7 3 3 3 6 3" xfId="57673" xr:uid="{00000000-0005-0000-0000-000046E10000}"/>
    <cellStyle name="Total 2 7 3 3 3 6 4" xfId="57674" xr:uid="{00000000-0005-0000-0000-000047E10000}"/>
    <cellStyle name="Total 2 7 3 3 3 6 5" xfId="57675" xr:uid="{00000000-0005-0000-0000-000048E10000}"/>
    <cellStyle name="Total 2 7 3 3 3 6 6" xfId="57676" xr:uid="{00000000-0005-0000-0000-000049E10000}"/>
    <cellStyle name="Total 2 7 3 3 3 6 7" xfId="57677" xr:uid="{00000000-0005-0000-0000-00004AE10000}"/>
    <cellStyle name="Total 2 7 3 3 3 7" xfId="57678" xr:uid="{00000000-0005-0000-0000-00004BE10000}"/>
    <cellStyle name="Total 2 7 3 3 3 8" xfId="57679" xr:uid="{00000000-0005-0000-0000-00004CE10000}"/>
    <cellStyle name="Total 2 7 3 3 3 9" xfId="57680" xr:uid="{00000000-0005-0000-0000-00004DE10000}"/>
    <cellStyle name="Total 2 7 3 3 4" xfId="57681" xr:uid="{00000000-0005-0000-0000-00004EE10000}"/>
    <cellStyle name="Total 2 7 3 3 4 2" xfId="57682" xr:uid="{00000000-0005-0000-0000-00004FE10000}"/>
    <cellStyle name="Total 2 7 3 3 4 2 2" xfId="57683" xr:uid="{00000000-0005-0000-0000-000050E10000}"/>
    <cellStyle name="Total 2 7 3 3 4 2 3" xfId="57684" xr:uid="{00000000-0005-0000-0000-000051E10000}"/>
    <cellStyle name="Total 2 7 3 3 4 2 4" xfId="57685" xr:uid="{00000000-0005-0000-0000-000052E10000}"/>
    <cellStyle name="Total 2 7 3 3 4 2 5" xfId="57686" xr:uid="{00000000-0005-0000-0000-000053E10000}"/>
    <cellStyle name="Total 2 7 3 3 4 2 6" xfId="57687" xr:uid="{00000000-0005-0000-0000-000054E10000}"/>
    <cellStyle name="Total 2 7 3 3 4 2 7" xfId="57688" xr:uid="{00000000-0005-0000-0000-000055E10000}"/>
    <cellStyle name="Total 2 7 3 3 4 3" xfId="57689" xr:uid="{00000000-0005-0000-0000-000056E10000}"/>
    <cellStyle name="Total 2 7 3 3 4 4" xfId="57690" xr:uid="{00000000-0005-0000-0000-000057E10000}"/>
    <cellStyle name="Total 2 7 3 3 4 5" xfId="57691" xr:uid="{00000000-0005-0000-0000-000058E10000}"/>
    <cellStyle name="Total 2 7 3 3 5" xfId="57692" xr:uid="{00000000-0005-0000-0000-000059E10000}"/>
    <cellStyle name="Total 2 7 3 3 5 2" xfId="57693" xr:uid="{00000000-0005-0000-0000-00005AE10000}"/>
    <cellStyle name="Total 2 7 3 3 5 2 2" xfId="57694" xr:uid="{00000000-0005-0000-0000-00005BE10000}"/>
    <cellStyle name="Total 2 7 3 3 5 2 3" xfId="57695" xr:uid="{00000000-0005-0000-0000-00005CE10000}"/>
    <cellStyle name="Total 2 7 3 3 5 2 4" xfId="57696" xr:uid="{00000000-0005-0000-0000-00005DE10000}"/>
    <cellStyle name="Total 2 7 3 3 5 2 5" xfId="57697" xr:uid="{00000000-0005-0000-0000-00005EE10000}"/>
    <cellStyle name="Total 2 7 3 3 5 2 6" xfId="57698" xr:uid="{00000000-0005-0000-0000-00005FE10000}"/>
    <cellStyle name="Total 2 7 3 3 5 2 7" xfId="57699" xr:uid="{00000000-0005-0000-0000-000060E10000}"/>
    <cellStyle name="Total 2 7 3 3 5 3" xfId="57700" xr:uid="{00000000-0005-0000-0000-000061E10000}"/>
    <cellStyle name="Total 2 7 3 3 5 4" xfId="57701" xr:uid="{00000000-0005-0000-0000-000062E10000}"/>
    <cellStyle name="Total 2 7 3 3 5 5" xfId="57702" xr:uid="{00000000-0005-0000-0000-000063E10000}"/>
    <cellStyle name="Total 2 7 3 3 6" xfId="57703" xr:uid="{00000000-0005-0000-0000-000064E10000}"/>
    <cellStyle name="Total 2 7 3 3 6 2" xfId="57704" xr:uid="{00000000-0005-0000-0000-000065E10000}"/>
    <cellStyle name="Total 2 7 3 3 6 2 2" xfId="57705" xr:uid="{00000000-0005-0000-0000-000066E10000}"/>
    <cellStyle name="Total 2 7 3 3 6 2 3" xfId="57706" xr:uid="{00000000-0005-0000-0000-000067E10000}"/>
    <cellStyle name="Total 2 7 3 3 6 2 4" xfId="57707" xr:uid="{00000000-0005-0000-0000-000068E10000}"/>
    <cellStyle name="Total 2 7 3 3 6 2 5" xfId="57708" xr:uid="{00000000-0005-0000-0000-000069E10000}"/>
    <cellStyle name="Total 2 7 3 3 6 2 6" xfId="57709" xr:uid="{00000000-0005-0000-0000-00006AE10000}"/>
    <cellStyle name="Total 2 7 3 3 6 2 7" xfId="57710" xr:uid="{00000000-0005-0000-0000-00006BE10000}"/>
    <cellStyle name="Total 2 7 3 3 6 3" xfId="57711" xr:uid="{00000000-0005-0000-0000-00006CE10000}"/>
    <cellStyle name="Total 2 7 3 3 6 4" xfId="57712" xr:uid="{00000000-0005-0000-0000-00006DE10000}"/>
    <cellStyle name="Total 2 7 3 3 6 5" xfId="57713" xr:uid="{00000000-0005-0000-0000-00006EE10000}"/>
    <cellStyle name="Total 2 7 3 3 7" xfId="57714" xr:uid="{00000000-0005-0000-0000-00006FE10000}"/>
    <cellStyle name="Total 2 7 3 3 7 2" xfId="57715" xr:uid="{00000000-0005-0000-0000-000070E10000}"/>
    <cellStyle name="Total 2 7 3 3 7 2 2" xfId="57716" xr:uid="{00000000-0005-0000-0000-000071E10000}"/>
    <cellStyle name="Total 2 7 3 3 7 2 3" xfId="57717" xr:uid="{00000000-0005-0000-0000-000072E10000}"/>
    <cellStyle name="Total 2 7 3 3 7 2 4" xfId="57718" xr:uid="{00000000-0005-0000-0000-000073E10000}"/>
    <cellStyle name="Total 2 7 3 3 7 2 5" xfId="57719" xr:uid="{00000000-0005-0000-0000-000074E10000}"/>
    <cellStyle name="Total 2 7 3 3 7 2 6" xfId="57720" xr:uid="{00000000-0005-0000-0000-000075E10000}"/>
    <cellStyle name="Total 2 7 3 3 7 2 7" xfId="57721" xr:uid="{00000000-0005-0000-0000-000076E10000}"/>
    <cellStyle name="Total 2 7 3 3 7 3" xfId="57722" xr:uid="{00000000-0005-0000-0000-000077E10000}"/>
    <cellStyle name="Total 2 7 3 3 7 4" xfId="57723" xr:uid="{00000000-0005-0000-0000-000078E10000}"/>
    <cellStyle name="Total 2 7 3 3 7 5" xfId="57724" xr:uid="{00000000-0005-0000-0000-000079E10000}"/>
    <cellStyle name="Total 2 7 3 3 8" xfId="57725" xr:uid="{00000000-0005-0000-0000-00007AE10000}"/>
    <cellStyle name="Total 2 7 3 3 8 2" xfId="57726" xr:uid="{00000000-0005-0000-0000-00007BE10000}"/>
    <cellStyle name="Total 2 7 3 3 8 3" xfId="57727" xr:uid="{00000000-0005-0000-0000-00007CE10000}"/>
    <cellStyle name="Total 2 7 3 3 8 4" xfId="57728" xr:uid="{00000000-0005-0000-0000-00007DE10000}"/>
    <cellStyle name="Total 2 7 3 3 8 5" xfId="57729" xr:uid="{00000000-0005-0000-0000-00007EE10000}"/>
    <cellStyle name="Total 2 7 3 3 8 6" xfId="57730" xr:uid="{00000000-0005-0000-0000-00007FE10000}"/>
    <cellStyle name="Total 2 7 3 3 8 7" xfId="57731" xr:uid="{00000000-0005-0000-0000-000080E10000}"/>
    <cellStyle name="Total 2 7 3 3 8 8" xfId="57732" xr:uid="{00000000-0005-0000-0000-000081E10000}"/>
    <cellStyle name="Total 2 7 3 3 9" xfId="57733" xr:uid="{00000000-0005-0000-0000-000082E10000}"/>
    <cellStyle name="Total 2 7 3 3 9 2" xfId="57734" xr:uid="{00000000-0005-0000-0000-000083E10000}"/>
    <cellStyle name="Total 2 7 3 3 9 3" xfId="57735" xr:uid="{00000000-0005-0000-0000-000084E10000}"/>
    <cellStyle name="Total 2 7 3 3 9 4" xfId="57736" xr:uid="{00000000-0005-0000-0000-000085E10000}"/>
    <cellStyle name="Total 2 7 3 3 9 5" xfId="57737" xr:uid="{00000000-0005-0000-0000-000086E10000}"/>
    <cellStyle name="Total 2 7 3 3 9 6" xfId="57738" xr:uid="{00000000-0005-0000-0000-000087E10000}"/>
    <cellStyle name="Total 2 7 3 3 9 7" xfId="57739" xr:uid="{00000000-0005-0000-0000-000088E10000}"/>
    <cellStyle name="Total 2 7 3 4" xfId="57740" xr:uid="{00000000-0005-0000-0000-000089E10000}"/>
    <cellStyle name="Total 2 7 3 4 10" xfId="57741" xr:uid="{00000000-0005-0000-0000-00008AE10000}"/>
    <cellStyle name="Total 2 7 3 4 10 2" xfId="57742" xr:uid="{00000000-0005-0000-0000-00008BE10000}"/>
    <cellStyle name="Total 2 7 3 4 10 3" xfId="57743" xr:uid="{00000000-0005-0000-0000-00008CE10000}"/>
    <cellStyle name="Total 2 7 3 4 10 4" xfId="57744" xr:uid="{00000000-0005-0000-0000-00008DE10000}"/>
    <cellStyle name="Total 2 7 3 4 10 5" xfId="57745" xr:uid="{00000000-0005-0000-0000-00008EE10000}"/>
    <cellStyle name="Total 2 7 3 4 11" xfId="57746" xr:uid="{00000000-0005-0000-0000-00008FE10000}"/>
    <cellStyle name="Total 2 7 3 4 11 2" xfId="57747" xr:uid="{00000000-0005-0000-0000-000090E10000}"/>
    <cellStyle name="Total 2 7 3 4 11 3" xfId="57748" xr:uid="{00000000-0005-0000-0000-000091E10000}"/>
    <cellStyle name="Total 2 7 3 4 11 4" xfId="57749" xr:uid="{00000000-0005-0000-0000-000092E10000}"/>
    <cellStyle name="Total 2 7 3 4 11 5" xfId="57750" xr:uid="{00000000-0005-0000-0000-000093E10000}"/>
    <cellStyle name="Total 2 7 3 4 12" xfId="57751" xr:uid="{00000000-0005-0000-0000-000094E10000}"/>
    <cellStyle name="Total 2 7 3 4 12 2" xfId="57752" xr:uid="{00000000-0005-0000-0000-000095E10000}"/>
    <cellStyle name="Total 2 7 3 4 12 3" xfId="57753" xr:uid="{00000000-0005-0000-0000-000096E10000}"/>
    <cellStyle name="Total 2 7 3 4 12 4" xfId="57754" xr:uid="{00000000-0005-0000-0000-000097E10000}"/>
    <cellStyle name="Total 2 7 3 4 12 5" xfId="57755" xr:uid="{00000000-0005-0000-0000-000098E10000}"/>
    <cellStyle name="Total 2 7 3 4 13" xfId="57756" xr:uid="{00000000-0005-0000-0000-000099E10000}"/>
    <cellStyle name="Total 2 7 3 4 13 2" xfId="57757" xr:uid="{00000000-0005-0000-0000-00009AE10000}"/>
    <cellStyle name="Total 2 7 3 4 13 3" xfId="57758" xr:uid="{00000000-0005-0000-0000-00009BE10000}"/>
    <cellStyle name="Total 2 7 3 4 13 4" xfId="57759" xr:uid="{00000000-0005-0000-0000-00009CE10000}"/>
    <cellStyle name="Total 2 7 3 4 13 5" xfId="57760" xr:uid="{00000000-0005-0000-0000-00009DE10000}"/>
    <cellStyle name="Total 2 7 3 4 14" xfId="57761" xr:uid="{00000000-0005-0000-0000-00009EE10000}"/>
    <cellStyle name="Total 2 7 3 4 14 2" xfId="57762" xr:uid="{00000000-0005-0000-0000-00009FE10000}"/>
    <cellStyle name="Total 2 7 3 4 14 3" xfId="57763" xr:uid="{00000000-0005-0000-0000-0000A0E10000}"/>
    <cellStyle name="Total 2 7 3 4 14 4" xfId="57764" xr:uid="{00000000-0005-0000-0000-0000A1E10000}"/>
    <cellStyle name="Total 2 7 3 4 14 5" xfId="57765" xr:uid="{00000000-0005-0000-0000-0000A2E10000}"/>
    <cellStyle name="Total 2 7 3 4 15" xfId="57766" xr:uid="{00000000-0005-0000-0000-0000A3E10000}"/>
    <cellStyle name="Total 2 7 3 4 15 2" xfId="57767" xr:uid="{00000000-0005-0000-0000-0000A4E10000}"/>
    <cellStyle name="Total 2 7 3 4 15 3" xfId="57768" xr:uid="{00000000-0005-0000-0000-0000A5E10000}"/>
    <cellStyle name="Total 2 7 3 4 15 4" xfId="57769" xr:uid="{00000000-0005-0000-0000-0000A6E10000}"/>
    <cellStyle name="Total 2 7 3 4 15 5" xfId="57770" xr:uid="{00000000-0005-0000-0000-0000A7E10000}"/>
    <cellStyle name="Total 2 7 3 4 16" xfId="57771" xr:uid="{00000000-0005-0000-0000-0000A8E10000}"/>
    <cellStyle name="Total 2 7 3 4 16 2" xfId="57772" xr:uid="{00000000-0005-0000-0000-0000A9E10000}"/>
    <cellStyle name="Total 2 7 3 4 16 3" xfId="57773" xr:uid="{00000000-0005-0000-0000-0000AAE10000}"/>
    <cellStyle name="Total 2 7 3 4 16 4" xfId="57774" xr:uid="{00000000-0005-0000-0000-0000ABE10000}"/>
    <cellStyle name="Total 2 7 3 4 16 5" xfId="57775" xr:uid="{00000000-0005-0000-0000-0000ACE10000}"/>
    <cellStyle name="Total 2 7 3 4 17" xfId="57776" xr:uid="{00000000-0005-0000-0000-0000ADE10000}"/>
    <cellStyle name="Total 2 7 3 4 17 2" xfId="57777" xr:uid="{00000000-0005-0000-0000-0000AEE10000}"/>
    <cellStyle name="Total 2 7 3 4 17 3" xfId="57778" xr:uid="{00000000-0005-0000-0000-0000AFE10000}"/>
    <cellStyle name="Total 2 7 3 4 17 4" xfId="57779" xr:uid="{00000000-0005-0000-0000-0000B0E10000}"/>
    <cellStyle name="Total 2 7 3 4 17 5" xfId="57780" xr:uid="{00000000-0005-0000-0000-0000B1E10000}"/>
    <cellStyle name="Total 2 7 3 4 18" xfId="57781" xr:uid="{00000000-0005-0000-0000-0000B2E10000}"/>
    <cellStyle name="Total 2 7 3 4 18 2" xfId="57782" xr:uid="{00000000-0005-0000-0000-0000B3E10000}"/>
    <cellStyle name="Total 2 7 3 4 18 3" xfId="57783" xr:uid="{00000000-0005-0000-0000-0000B4E10000}"/>
    <cellStyle name="Total 2 7 3 4 18 4" xfId="57784" xr:uid="{00000000-0005-0000-0000-0000B5E10000}"/>
    <cellStyle name="Total 2 7 3 4 18 5" xfId="57785" xr:uid="{00000000-0005-0000-0000-0000B6E10000}"/>
    <cellStyle name="Total 2 7 3 4 19" xfId="57786" xr:uid="{00000000-0005-0000-0000-0000B7E10000}"/>
    <cellStyle name="Total 2 7 3 4 2" xfId="57787" xr:uid="{00000000-0005-0000-0000-0000B8E10000}"/>
    <cellStyle name="Total 2 7 3 4 2 2" xfId="57788" xr:uid="{00000000-0005-0000-0000-0000B9E10000}"/>
    <cellStyle name="Total 2 7 3 4 2 2 2" xfId="57789" xr:uid="{00000000-0005-0000-0000-0000BAE10000}"/>
    <cellStyle name="Total 2 7 3 4 2 2 3" xfId="57790" xr:uid="{00000000-0005-0000-0000-0000BBE10000}"/>
    <cellStyle name="Total 2 7 3 4 2 2 4" xfId="57791" xr:uid="{00000000-0005-0000-0000-0000BCE10000}"/>
    <cellStyle name="Total 2 7 3 4 2 2 5" xfId="57792" xr:uid="{00000000-0005-0000-0000-0000BDE10000}"/>
    <cellStyle name="Total 2 7 3 4 2 2 6" xfId="57793" xr:uid="{00000000-0005-0000-0000-0000BEE10000}"/>
    <cellStyle name="Total 2 7 3 4 2 2 7" xfId="57794" xr:uid="{00000000-0005-0000-0000-0000BFE10000}"/>
    <cellStyle name="Total 2 7 3 4 2 3" xfId="57795" xr:uid="{00000000-0005-0000-0000-0000C0E10000}"/>
    <cellStyle name="Total 2 7 3 4 2 4" xfId="57796" xr:uid="{00000000-0005-0000-0000-0000C1E10000}"/>
    <cellStyle name="Total 2 7 3 4 2 5" xfId="57797" xr:uid="{00000000-0005-0000-0000-0000C2E10000}"/>
    <cellStyle name="Total 2 7 3 4 3" xfId="57798" xr:uid="{00000000-0005-0000-0000-0000C3E10000}"/>
    <cellStyle name="Total 2 7 3 4 3 2" xfId="57799" xr:uid="{00000000-0005-0000-0000-0000C4E10000}"/>
    <cellStyle name="Total 2 7 3 4 3 2 2" xfId="57800" xr:uid="{00000000-0005-0000-0000-0000C5E10000}"/>
    <cellStyle name="Total 2 7 3 4 3 2 3" xfId="57801" xr:uid="{00000000-0005-0000-0000-0000C6E10000}"/>
    <cellStyle name="Total 2 7 3 4 3 2 4" xfId="57802" xr:uid="{00000000-0005-0000-0000-0000C7E10000}"/>
    <cellStyle name="Total 2 7 3 4 3 2 5" xfId="57803" xr:uid="{00000000-0005-0000-0000-0000C8E10000}"/>
    <cellStyle name="Total 2 7 3 4 3 2 6" xfId="57804" xr:uid="{00000000-0005-0000-0000-0000C9E10000}"/>
    <cellStyle name="Total 2 7 3 4 3 2 7" xfId="57805" xr:uid="{00000000-0005-0000-0000-0000CAE10000}"/>
    <cellStyle name="Total 2 7 3 4 3 3" xfId="57806" xr:uid="{00000000-0005-0000-0000-0000CBE10000}"/>
    <cellStyle name="Total 2 7 3 4 3 4" xfId="57807" xr:uid="{00000000-0005-0000-0000-0000CCE10000}"/>
    <cellStyle name="Total 2 7 3 4 3 5" xfId="57808" xr:uid="{00000000-0005-0000-0000-0000CDE10000}"/>
    <cellStyle name="Total 2 7 3 4 4" xfId="57809" xr:uid="{00000000-0005-0000-0000-0000CEE10000}"/>
    <cellStyle name="Total 2 7 3 4 4 2" xfId="57810" xr:uid="{00000000-0005-0000-0000-0000CFE10000}"/>
    <cellStyle name="Total 2 7 3 4 4 2 2" xfId="57811" xr:uid="{00000000-0005-0000-0000-0000D0E10000}"/>
    <cellStyle name="Total 2 7 3 4 4 2 3" xfId="57812" xr:uid="{00000000-0005-0000-0000-0000D1E10000}"/>
    <cellStyle name="Total 2 7 3 4 4 2 4" xfId="57813" xr:uid="{00000000-0005-0000-0000-0000D2E10000}"/>
    <cellStyle name="Total 2 7 3 4 4 2 5" xfId="57814" xr:uid="{00000000-0005-0000-0000-0000D3E10000}"/>
    <cellStyle name="Total 2 7 3 4 4 2 6" xfId="57815" xr:uid="{00000000-0005-0000-0000-0000D4E10000}"/>
    <cellStyle name="Total 2 7 3 4 4 2 7" xfId="57816" xr:uid="{00000000-0005-0000-0000-0000D5E10000}"/>
    <cellStyle name="Total 2 7 3 4 4 3" xfId="57817" xr:uid="{00000000-0005-0000-0000-0000D6E10000}"/>
    <cellStyle name="Total 2 7 3 4 4 4" xfId="57818" xr:uid="{00000000-0005-0000-0000-0000D7E10000}"/>
    <cellStyle name="Total 2 7 3 4 4 5" xfId="57819" xr:uid="{00000000-0005-0000-0000-0000D8E10000}"/>
    <cellStyle name="Total 2 7 3 4 5" xfId="57820" xr:uid="{00000000-0005-0000-0000-0000D9E10000}"/>
    <cellStyle name="Total 2 7 3 4 5 2" xfId="57821" xr:uid="{00000000-0005-0000-0000-0000DAE10000}"/>
    <cellStyle name="Total 2 7 3 4 5 3" xfId="57822" xr:uid="{00000000-0005-0000-0000-0000DBE10000}"/>
    <cellStyle name="Total 2 7 3 4 5 4" xfId="57823" xr:uid="{00000000-0005-0000-0000-0000DCE10000}"/>
    <cellStyle name="Total 2 7 3 4 5 5" xfId="57824" xr:uid="{00000000-0005-0000-0000-0000DDE10000}"/>
    <cellStyle name="Total 2 7 3 4 5 6" xfId="57825" xr:uid="{00000000-0005-0000-0000-0000DEE10000}"/>
    <cellStyle name="Total 2 7 3 4 5 7" xfId="57826" xr:uid="{00000000-0005-0000-0000-0000DFE10000}"/>
    <cellStyle name="Total 2 7 3 4 5 8" xfId="57827" xr:uid="{00000000-0005-0000-0000-0000E0E10000}"/>
    <cellStyle name="Total 2 7 3 4 6" xfId="57828" xr:uid="{00000000-0005-0000-0000-0000E1E10000}"/>
    <cellStyle name="Total 2 7 3 4 6 2" xfId="57829" xr:uid="{00000000-0005-0000-0000-0000E2E10000}"/>
    <cellStyle name="Total 2 7 3 4 6 3" xfId="57830" xr:uid="{00000000-0005-0000-0000-0000E3E10000}"/>
    <cellStyle name="Total 2 7 3 4 6 4" xfId="57831" xr:uid="{00000000-0005-0000-0000-0000E4E10000}"/>
    <cellStyle name="Total 2 7 3 4 6 5" xfId="57832" xr:uid="{00000000-0005-0000-0000-0000E5E10000}"/>
    <cellStyle name="Total 2 7 3 4 6 6" xfId="57833" xr:uid="{00000000-0005-0000-0000-0000E6E10000}"/>
    <cellStyle name="Total 2 7 3 4 6 7" xfId="57834" xr:uid="{00000000-0005-0000-0000-0000E7E10000}"/>
    <cellStyle name="Total 2 7 3 4 7" xfId="57835" xr:uid="{00000000-0005-0000-0000-0000E8E10000}"/>
    <cellStyle name="Total 2 7 3 4 7 2" xfId="57836" xr:uid="{00000000-0005-0000-0000-0000E9E10000}"/>
    <cellStyle name="Total 2 7 3 4 7 3" xfId="57837" xr:uid="{00000000-0005-0000-0000-0000EAE10000}"/>
    <cellStyle name="Total 2 7 3 4 7 4" xfId="57838" xr:uid="{00000000-0005-0000-0000-0000EBE10000}"/>
    <cellStyle name="Total 2 7 3 4 7 5" xfId="57839" xr:uid="{00000000-0005-0000-0000-0000ECE10000}"/>
    <cellStyle name="Total 2 7 3 4 8" xfId="57840" xr:uid="{00000000-0005-0000-0000-0000EDE10000}"/>
    <cellStyle name="Total 2 7 3 4 8 2" xfId="57841" xr:uid="{00000000-0005-0000-0000-0000EEE10000}"/>
    <cellStyle name="Total 2 7 3 4 8 3" xfId="57842" xr:uid="{00000000-0005-0000-0000-0000EFE10000}"/>
    <cellStyle name="Total 2 7 3 4 8 4" xfId="57843" xr:uid="{00000000-0005-0000-0000-0000F0E10000}"/>
    <cellStyle name="Total 2 7 3 4 8 5" xfId="57844" xr:uid="{00000000-0005-0000-0000-0000F1E10000}"/>
    <cellStyle name="Total 2 7 3 4 9" xfId="57845" xr:uid="{00000000-0005-0000-0000-0000F2E10000}"/>
    <cellStyle name="Total 2 7 3 4 9 2" xfId="57846" xr:uid="{00000000-0005-0000-0000-0000F3E10000}"/>
    <cellStyle name="Total 2 7 3 4 9 3" xfId="57847" xr:uid="{00000000-0005-0000-0000-0000F4E10000}"/>
    <cellStyle name="Total 2 7 3 4 9 4" xfId="57848" xr:uid="{00000000-0005-0000-0000-0000F5E10000}"/>
    <cellStyle name="Total 2 7 3 4 9 5" xfId="57849" xr:uid="{00000000-0005-0000-0000-0000F6E10000}"/>
    <cellStyle name="Total 2 7 3 5" xfId="57850" xr:uid="{00000000-0005-0000-0000-0000F7E10000}"/>
    <cellStyle name="Total 2 7 3 5 10" xfId="57851" xr:uid="{00000000-0005-0000-0000-0000F8E10000}"/>
    <cellStyle name="Total 2 7 3 5 2" xfId="57852" xr:uid="{00000000-0005-0000-0000-0000F9E10000}"/>
    <cellStyle name="Total 2 7 3 5 2 2" xfId="57853" xr:uid="{00000000-0005-0000-0000-0000FAE10000}"/>
    <cellStyle name="Total 2 7 3 5 2 2 2" xfId="57854" xr:uid="{00000000-0005-0000-0000-0000FBE10000}"/>
    <cellStyle name="Total 2 7 3 5 2 2 3" xfId="57855" xr:uid="{00000000-0005-0000-0000-0000FCE10000}"/>
    <cellStyle name="Total 2 7 3 5 2 2 4" xfId="57856" xr:uid="{00000000-0005-0000-0000-0000FDE10000}"/>
    <cellStyle name="Total 2 7 3 5 2 2 5" xfId="57857" xr:uid="{00000000-0005-0000-0000-0000FEE10000}"/>
    <cellStyle name="Total 2 7 3 5 2 2 6" xfId="57858" xr:uid="{00000000-0005-0000-0000-0000FFE10000}"/>
    <cellStyle name="Total 2 7 3 5 2 2 7" xfId="57859" xr:uid="{00000000-0005-0000-0000-000000E20000}"/>
    <cellStyle name="Total 2 7 3 5 2 3" xfId="57860" xr:uid="{00000000-0005-0000-0000-000001E20000}"/>
    <cellStyle name="Total 2 7 3 5 2 4" xfId="57861" xr:uid="{00000000-0005-0000-0000-000002E20000}"/>
    <cellStyle name="Total 2 7 3 5 3" xfId="57862" xr:uid="{00000000-0005-0000-0000-000003E20000}"/>
    <cellStyle name="Total 2 7 3 5 3 2" xfId="57863" xr:uid="{00000000-0005-0000-0000-000004E20000}"/>
    <cellStyle name="Total 2 7 3 5 3 2 2" xfId="57864" xr:uid="{00000000-0005-0000-0000-000005E20000}"/>
    <cellStyle name="Total 2 7 3 5 3 2 3" xfId="57865" xr:uid="{00000000-0005-0000-0000-000006E20000}"/>
    <cellStyle name="Total 2 7 3 5 3 2 4" xfId="57866" xr:uid="{00000000-0005-0000-0000-000007E20000}"/>
    <cellStyle name="Total 2 7 3 5 3 2 5" xfId="57867" xr:uid="{00000000-0005-0000-0000-000008E20000}"/>
    <cellStyle name="Total 2 7 3 5 3 2 6" xfId="57868" xr:uid="{00000000-0005-0000-0000-000009E20000}"/>
    <cellStyle name="Total 2 7 3 5 3 2 7" xfId="57869" xr:uid="{00000000-0005-0000-0000-00000AE20000}"/>
    <cellStyle name="Total 2 7 3 5 3 3" xfId="57870" xr:uid="{00000000-0005-0000-0000-00000BE20000}"/>
    <cellStyle name="Total 2 7 3 5 3 4" xfId="57871" xr:uid="{00000000-0005-0000-0000-00000CE20000}"/>
    <cellStyle name="Total 2 7 3 5 4" xfId="57872" xr:uid="{00000000-0005-0000-0000-00000DE20000}"/>
    <cellStyle name="Total 2 7 3 5 4 2" xfId="57873" xr:uid="{00000000-0005-0000-0000-00000EE20000}"/>
    <cellStyle name="Total 2 7 3 5 4 2 2" xfId="57874" xr:uid="{00000000-0005-0000-0000-00000FE20000}"/>
    <cellStyle name="Total 2 7 3 5 4 2 3" xfId="57875" xr:uid="{00000000-0005-0000-0000-000010E20000}"/>
    <cellStyle name="Total 2 7 3 5 4 2 4" xfId="57876" xr:uid="{00000000-0005-0000-0000-000011E20000}"/>
    <cellStyle name="Total 2 7 3 5 4 2 5" xfId="57877" xr:uid="{00000000-0005-0000-0000-000012E20000}"/>
    <cellStyle name="Total 2 7 3 5 4 2 6" xfId="57878" xr:uid="{00000000-0005-0000-0000-000013E20000}"/>
    <cellStyle name="Total 2 7 3 5 4 2 7" xfId="57879" xr:uid="{00000000-0005-0000-0000-000014E20000}"/>
    <cellStyle name="Total 2 7 3 5 4 3" xfId="57880" xr:uid="{00000000-0005-0000-0000-000015E20000}"/>
    <cellStyle name="Total 2 7 3 5 4 4" xfId="57881" xr:uid="{00000000-0005-0000-0000-000016E20000}"/>
    <cellStyle name="Total 2 7 3 5 5" xfId="57882" xr:uid="{00000000-0005-0000-0000-000017E20000}"/>
    <cellStyle name="Total 2 7 3 5 5 2" xfId="57883" xr:uid="{00000000-0005-0000-0000-000018E20000}"/>
    <cellStyle name="Total 2 7 3 5 5 3" xfId="57884" xr:uid="{00000000-0005-0000-0000-000019E20000}"/>
    <cellStyle name="Total 2 7 3 5 5 4" xfId="57885" xr:uid="{00000000-0005-0000-0000-00001AE20000}"/>
    <cellStyle name="Total 2 7 3 5 5 5" xfId="57886" xr:uid="{00000000-0005-0000-0000-00001BE20000}"/>
    <cellStyle name="Total 2 7 3 5 5 6" xfId="57887" xr:uid="{00000000-0005-0000-0000-00001CE20000}"/>
    <cellStyle name="Total 2 7 3 5 5 7" xfId="57888" xr:uid="{00000000-0005-0000-0000-00001DE20000}"/>
    <cellStyle name="Total 2 7 3 5 5 8" xfId="57889" xr:uid="{00000000-0005-0000-0000-00001EE20000}"/>
    <cellStyle name="Total 2 7 3 5 6" xfId="57890" xr:uid="{00000000-0005-0000-0000-00001FE20000}"/>
    <cellStyle name="Total 2 7 3 5 6 2" xfId="57891" xr:uid="{00000000-0005-0000-0000-000020E20000}"/>
    <cellStyle name="Total 2 7 3 5 6 3" xfId="57892" xr:uid="{00000000-0005-0000-0000-000021E20000}"/>
    <cellStyle name="Total 2 7 3 5 6 4" xfId="57893" xr:uid="{00000000-0005-0000-0000-000022E20000}"/>
    <cellStyle name="Total 2 7 3 5 6 5" xfId="57894" xr:uid="{00000000-0005-0000-0000-000023E20000}"/>
    <cellStyle name="Total 2 7 3 5 6 6" xfId="57895" xr:uid="{00000000-0005-0000-0000-000024E20000}"/>
    <cellStyle name="Total 2 7 3 5 6 7" xfId="57896" xr:uid="{00000000-0005-0000-0000-000025E20000}"/>
    <cellStyle name="Total 2 7 3 5 7" xfId="57897" xr:uid="{00000000-0005-0000-0000-000026E20000}"/>
    <cellStyle name="Total 2 7 3 5 8" xfId="57898" xr:uid="{00000000-0005-0000-0000-000027E20000}"/>
    <cellStyle name="Total 2 7 3 5 9" xfId="57899" xr:uid="{00000000-0005-0000-0000-000028E20000}"/>
    <cellStyle name="Total 2 7 3 6" xfId="57900" xr:uid="{00000000-0005-0000-0000-000029E20000}"/>
    <cellStyle name="Total 2 7 3 6 2" xfId="57901" xr:uid="{00000000-0005-0000-0000-00002AE20000}"/>
    <cellStyle name="Total 2 7 3 6 2 2" xfId="57902" xr:uid="{00000000-0005-0000-0000-00002BE20000}"/>
    <cellStyle name="Total 2 7 3 6 2 3" xfId="57903" xr:uid="{00000000-0005-0000-0000-00002CE20000}"/>
    <cellStyle name="Total 2 7 3 6 2 4" xfId="57904" xr:uid="{00000000-0005-0000-0000-00002DE20000}"/>
    <cellStyle name="Total 2 7 3 6 2 5" xfId="57905" xr:uid="{00000000-0005-0000-0000-00002EE20000}"/>
    <cellStyle name="Total 2 7 3 6 2 6" xfId="57906" xr:uid="{00000000-0005-0000-0000-00002FE20000}"/>
    <cellStyle name="Total 2 7 3 6 2 7" xfId="57907" xr:uid="{00000000-0005-0000-0000-000030E20000}"/>
    <cellStyle name="Total 2 7 3 6 3" xfId="57908" xr:uid="{00000000-0005-0000-0000-000031E20000}"/>
    <cellStyle name="Total 2 7 3 6 4" xfId="57909" xr:uid="{00000000-0005-0000-0000-000032E20000}"/>
    <cellStyle name="Total 2 7 3 6 5" xfId="57910" xr:uid="{00000000-0005-0000-0000-000033E20000}"/>
    <cellStyle name="Total 2 7 3 7" xfId="57911" xr:uid="{00000000-0005-0000-0000-000034E20000}"/>
    <cellStyle name="Total 2 7 3 7 2" xfId="57912" xr:uid="{00000000-0005-0000-0000-000035E20000}"/>
    <cellStyle name="Total 2 7 3 7 2 2" xfId="57913" xr:uid="{00000000-0005-0000-0000-000036E20000}"/>
    <cellStyle name="Total 2 7 3 7 2 3" xfId="57914" xr:uid="{00000000-0005-0000-0000-000037E20000}"/>
    <cellStyle name="Total 2 7 3 7 2 4" xfId="57915" xr:uid="{00000000-0005-0000-0000-000038E20000}"/>
    <cellStyle name="Total 2 7 3 7 2 5" xfId="57916" xr:uid="{00000000-0005-0000-0000-000039E20000}"/>
    <cellStyle name="Total 2 7 3 7 2 6" xfId="57917" xr:uid="{00000000-0005-0000-0000-00003AE20000}"/>
    <cellStyle name="Total 2 7 3 7 2 7" xfId="57918" xr:uid="{00000000-0005-0000-0000-00003BE20000}"/>
    <cellStyle name="Total 2 7 3 7 3" xfId="57919" xr:uid="{00000000-0005-0000-0000-00003CE20000}"/>
    <cellStyle name="Total 2 7 3 7 4" xfId="57920" xr:uid="{00000000-0005-0000-0000-00003DE20000}"/>
    <cellStyle name="Total 2 7 3 7 5" xfId="57921" xr:uid="{00000000-0005-0000-0000-00003EE20000}"/>
    <cellStyle name="Total 2 7 3 8" xfId="57922" xr:uid="{00000000-0005-0000-0000-00003FE20000}"/>
    <cellStyle name="Total 2 7 3 8 2" xfId="57923" xr:uid="{00000000-0005-0000-0000-000040E20000}"/>
    <cellStyle name="Total 2 7 3 8 2 2" xfId="57924" xr:uid="{00000000-0005-0000-0000-000041E20000}"/>
    <cellStyle name="Total 2 7 3 8 2 3" xfId="57925" xr:uid="{00000000-0005-0000-0000-000042E20000}"/>
    <cellStyle name="Total 2 7 3 8 2 4" xfId="57926" xr:uid="{00000000-0005-0000-0000-000043E20000}"/>
    <cellStyle name="Total 2 7 3 8 2 5" xfId="57927" xr:uid="{00000000-0005-0000-0000-000044E20000}"/>
    <cellStyle name="Total 2 7 3 8 2 6" xfId="57928" xr:uid="{00000000-0005-0000-0000-000045E20000}"/>
    <cellStyle name="Total 2 7 3 8 2 7" xfId="57929" xr:uid="{00000000-0005-0000-0000-000046E20000}"/>
    <cellStyle name="Total 2 7 3 8 3" xfId="57930" xr:uid="{00000000-0005-0000-0000-000047E20000}"/>
    <cellStyle name="Total 2 7 3 8 4" xfId="57931" xr:uid="{00000000-0005-0000-0000-000048E20000}"/>
    <cellStyle name="Total 2 7 3 8 5" xfId="57932" xr:uid="{00000000-0005-0000-0000-000049E20000}"/>
    <cellStyle name="Total 2 7 3 9" xfId="57933" xr:uid="{00000000-0005-0000-0000-00004AE20000}"/>
    <cellStyle name="Total 2 7 3 9 2" xfId="57934" xr:uid="{00000000-0005-0000-0000-00004BE20000}"/>
    <cellStyle name="Total 2 7 3 9 2 2" xfId="57935" xr:uid="{00000000-0005-0000-0000-00004CE20000}"/>
    <cellStyle name="Total 2 7 3 9 2 3" xfId="57936" xr:uid="{00000000-0005-0000-0000-00004DE20000}"/>
    <cellStyle name="Total 2 7 3 9 2 4" xfId="57937" xr:uid="{00000000-0005-0000-0000-00004EE20000}"/>
    <cellStyle name="Total 2 7 3 9 2 5" xfId="57938" xr:uid="{00000000-0005-0000-0000-00004FE20000}"/>
    <cellStyle name="Total 2 7 3 9 2 6" xfId="57939" xr:uid="{00000000-0005-0000-0000-000050E20000}"/>
    <cellStyle name="Total 2 7 3 9 2 7" xfId="57940" xr:uid="{00000000-0005-0000-0000-000051E20000}"/>
    <cellStyle name="Total 2 7 3 9 3" xfId="57941" xr:uid="{00000000-0005-0000-0000-000052E20000}"/>
    <cellStyle name="Total 2 7 3 9 4" xfId="57942" xr:uid="{00000000-0005-0000-0000-000053E20000}"/>
    <cellStyle name="Total 2 7 3 9 5" xfId="57943" xr:uid="{00000000-0005-0000-0000-000054E20000}"/>
    <cellStyle name="Total 2 7 4" xfId="57944" xr:uid="{00000000-0005-0000-0000-000055E20000}"/>
    <cellStyle name="Total 2 7 4 10" xfId="57945" xr:uid="{00000000-0005-0000-0000-000056E20000}"/>
    <cellStyle name="Total 2 7 4 10 2" xfId="57946" xr:uid="{00000000-0005-0000-0000-000057E20000}"/>
    <cellStyle name="Total 2 7 4 10 3" xfId="57947" xr:uid="{00000000-0005-0000-0000-000058E20000}"/>
    <cellStyle name="Total 2 7 4 10 4" xfId="57948" xr:uid="{00000000-0005-0000-0000-000059E20000}"/>
    <cellStyle name="Total 2 7 4 10 5" xfId="57949" xr:uid="{00000000-0005-0000-0000-00005AE20000}"/>
    <cellStyle name="Total 2 7 4 11" xfId="57950" xr:uid="{00000000-0005-0000-0000-00005BE20000}"/>
    <cellStyle name="Total 2 7 4 11 2" xfId="57951" xr:uid="{00000000-0005-0000-0000-00005CE20000}"/>
    <cellStyle name="Total 2 7 4 11 3" xfId="57952" xr:uid="{00000000-0005-0000-0000-00005DE20000}"/>
    <cellStyle name="Total 2 7 4 11 4" xfId="57953" xr:uid="{00000000-0005-0000-0000-00005EE20000}"/>
    <cellStyle name="Total 2 7 4 11 5" xfId="57954" xr:uid="{00000000-0005-0000-0000-00005FE20000}"/>
    <cellStyle name="Total 2 7 4 12" xfId="57955" xr:uid="{00000000-0005-0000-0000-000060E20000}"/>
    <cellStyle name="Total 2 7 4 12 2" xfId="57956" xr:uid="{00000000-0005-0000-0000-000061E20000}"/>
    <cellStyle name="Total 2 7 4 12 3" xfId="57957" xr:uid="{00000000-0005-0000-0000-000062E20000}"/>
    <cellStyle name="Total 2 7 4 12 4" xfId="57958" xr:uid="{00000000-0005-0000-0000-000063E20000}"/>
    <cellStyle name="Total 2 7 4 12 5" xfId="57959" xr:uid="{00000000-0005-0000-0000-000064E20000}"/>
    <cellStyle name="Total 2 7 4 13" xfId="57960" xr:uid="{00000000-0005-0000-0000-000065E20000}"/>
    <cellStyle name="Total 2 7 4 13 2" xfId="57961" xr:uid="{00000000-0005-0000-0000-000066E20000}"/>
    <cellStyle name="Total 2 7 4 13 3" xfId="57962" xr:uid="{00000000-0005-0000-0000-000067E20000}"/>
    <cellStyle name="Total 2 7 4 13 4" xfId="57963" xr:uid="{00000000-0005-0000-0000-000068E20000}"/>
    <cellStyle name="Total 2 7 4 13 5" xfId="57964" xr:uid="{00000000-0005-0000-0000-000069E20000}"/>
    <cellStyle name="Total 2 7 4 14" xfId="57965" xr:uid="{00000000-0005-0000-0000-00006AE20000}"/>
    <cellStyle name="Total 2 7 4 14 2" xfId="57966" xr:uid="{00000000-0005-0000-0000-00006BE20000}"/>
    <cellStyle name="Total 2 7 4 14 3" xfId="57967" xr:uid="{00000000-0005-0000-0000-00006CE20000}"/>
    <cellStyle name="Total 2 7 4 14 4" xfId="57968" xr:uid="{00000000-0005-0000-0000-00006DE20000}"/>
    <cellStyle name="Total 2 7 4 14 5" xfId="57969" xr:uid="{00000000-0005-0000-0000-00006EE20000}"/>
    <cellStyle name="Total 2 7 4 15" xfId="57970" xr:uid="{00000000-0005-0000-0000-00006FE20000}"/>
    <cellStyle name="Total 2 7 4 15 2" xfId="57971" xr:uid="{00000000-0005-0000-0000-000070E20000}"/>
    <cellStyle name="Total 2 7 4 15 3" xfId="57972" xr:uid="{00000000-0005-0000-0000-000071E20000}"/>
    <cellStyle name="Total 2 7 4 15 4" xfId="57973" xr:uid="{00000000-0005-0000-0000-000072E20000}"/>
    <cellStyle name="Total 2 7 4 15 5" xfId="57974" xr:uid="{00000000-0005-0000-0000-000073E20000}"/>
    <cellStyle name="Total 2 7 4 16" xfId="57975" xr:uid="{00000000-0005-0000-0000-000074E20000}"/>
    <cellStyle name="Total 2 7 4 16 2" xfId="57976" xr:uid="{00000000-0005-0000-0000-000075E20000}"/>
    <cellStyle name="Total 2 7 4 16 3" xfId="57977" xr:uid="{00000000-0005-0000-0000-000076E20000}"/>
    <cellStyle name="Total 2 7 4 16 4" xfId="57978" xr:uid="{00000000-0005-0000-0000-000077E20000}"/>
    <cellStyle name="Total 2 7 4 16 5" xfId="57979" xr:uid="{00000000-0005-0000-0000-000078E20000}"/>
    <cellStyle name="Total 2 7 4 17" xfId="57980" xr:uid="{00000000-0005-0000-0000-000079E20000}"/>
    <cellStyle name="Total 2 7 4 17 2" xfId="57981" xr:uid="{00000000-0005-0000-0000-00007AE20000}"/>
    <cellStyle name="Total 2 7 4 17 3" xfId="57982" xr:uid="{00000000-0005-0000-0000-00007BE20000}"/>
    <cellStyle name="Total 2 7 4 17 4" xfId="57983" xr:uid="{00000000-0005-0000-0000-00007CE20000}"/>
    <cellStyle name="Total 2 7 4 17 5" xfId="57984" xr:uid="{00000000-0005-0000-0000-00007DE20000}"/>
    <cellStyle name="Total 2 7 4 18" xfId="57985" xr:uid="{00000000-0005-0000-0000-00007EE20000}"/>
    <cellStyle name="Total 2 7 4 18 2" xfId="57986" xr:uid="{00000000-0005-0000-0000-00007FE20000}"/>
    <cellStyle name="Total 2 7 4 18 3" xfId="57987" xr:uid="{00000000-0005-0000-0000-000080E20000}"/>
    <cellStyle name="Total 2 7 4 18 4" xfId="57988" xr:uid="{00000000-0005-0000-0000-000081E20000}"/>
    <cellStyle name="Total 2 7 4 18 5" xfId="57989" xr:uid="{00000000-0005-0000-0000-000082E20000}"/>
    <cellStyle name="Total 2 7 4 19" xfId="57990" xr:uid="{00000000-0005-0000-0000-000083E20000}"/>
    <cellStyle name="Total 2 7 4 2" xfId="57991" xr:uid="{00000000-0005-0000-0000-000084E20000}"/>
    <cellStyle name="Total 2 7 4 2 10" xfId="57992" xr:uid="{00000000-0005-0000-0000-000085E20000}"/>
    <cellStyle name="Total 2 7 4 2 10 2" xfId="57993" xr:uid="{00000000-0005-0000-0000-000086E20000}"/>
    <cellStyle name="Total 2 7 4 2 10 3" xfId="57994" xr:uid="{00000000-0005-0000-0000-000087E20000}"/>
    <cellStyle name="Total 2 7 4 2 10 4" xfId="57995" xr:uid="{00000000-0005-0000-0000-000088E20000}"/>
    <cellStyle name="Total 2 7 4 2 10 5" xfId="57996" xr:uid="{00000000-0005-0000-0000-000089E20000}"/>
    <cellStyle name="Total 2 7 4 2 11" xfId="57997" xr:uid="{00000000-0005-0000-0000-00008AE20000}"/>
    <cellStyle name="Total 2 7 4 2 11 2" xfId="57998" xr:uid="{00000000-0005-0000-0000-00008BE20000}"/>
    <cellStyle name="Total 2 7 4 2 11 3" xfId="57999" xr:uid="{00000000-0005-0000-0000-00008CE20000}"/>
    <cellStyle name="Total 2 7 4 2 11 4" xfId="58000" xr:uid="{00000000-0005-0000-0000-00008DE20000}"/>
    <cellStyle name="Total 2 7 4 2 11 5" xfId="58001" xr:uid="{00000000-0005-0000-0000-00008EE20000}"/>
    <cellStyle name="Total 2 7 4 2 12" xfId="58002" xr:uid="{00000000-0005-0000-0000-00008FE20000}"/>
    <cellStyle name="Total 2 7 4 2 12 2" xfId="58003" xr:uid="{00000000-0005-0000-0000-000090E20000}"/>
    <cellStyle name="Total 2 7 4 2 12 3" xfId="58004" xr:uid="{00000000-0005-0000-0000-000091E20000}"/>
    <cellStyle name="Total 2 7 4 2 12 4" xfId="58005" xr:uid="{00000000-0005-0000-0000-000092E20000}"/>
    <cellStyle name="Total 2 7 4 2 12 5" xfId="58006" xr:uid="{00000000-0005-0000-0000-000093E20000}"/>
    <cellStyle name="Total 2 7 4 2 13" xfId="58007" xr:uid="{00000000-0005-0000-0000-000094E20000}"/>
    <cellStyle name="Total 2 7 4 2 13 2" xfId="58008" xr:uid="{00000000-0005-0000-0000-000095E20000}"/>
    <cellStyle name="Total 2 7 4 2 13 3" xfId="58009" xr:uid="{00000000-0005-0000-0000-000096E20000}"/>
    <cellStyle name="Total 2 7 4 2 13 4" xfId="58010" xr:uid="{00000000-0005-0000-0000-000097E20000}"/>
    <cellStyle name="Total 2 7 4 2 13 5" xfId="58011" xr:uid="{00000000-0005-0000-0000-000098E20000}"/>
    <cellStyle name="Total 2 7 4 2 14" xfId="58012" xr:uid="{00000000-0005-0000-0000-000099E20000}"/>
    <cellStyle name="Total 2 7 4 2 14 2" xfId="58013" xr:uid="{00000000-0005-0000-0000-00009AE20000}"/>
    <cellStyle name="Total 2 7 4 2 14 3" xfId="58014" xr:uid="{00000000-0005-0000-0000-00009BE20000}"/>
    <cellStyle name="Total 2 7 4 2 14 4" xfId="58015" xr:uid="{00000000-0005-0000-0000-00009CE20000}"/>
    <cellStyle name="Total 2 7 4 2 14 5" xfId="58016" xr:uid="{00000000-0005-0000-0000-00009DE20000}"/>
    <cellStyle name="Total 2 7 4 2 15" xfId="58017" xr:uid="{00000000-0005-0000-0000-00009EE20000}"/>
    <cellStyle name="Total 2 7 4 2 15 2" xfId="58018" xr:uid="{00000000-0005-0000-0000-00009FE20000}"/>
    <cellStyle name="Total 2 7 4 2 15 3" xfId="58019" xr:uid="{00000000-0005-0000-0000-0000A0E20000}"/>
    <cellStyle name="Total 2 7 4 2 15 4" xfId="58020" xr:uid="{00000000-0005-0000-0000-0000A1E20000}"/>
    <cellStyle name="Total 2 7 4 2 15 5" xfId="58021" xr:uid="{00000000-0005-0000-0000-0000A2E20000}"/>
    <cellStyle name="Total 2 7 4 2 16" xfId="58022" xr:uid="{00000000-0005-0000-0000-0000A3E20000}"/>
    <cellStyle name="Total 2 7 4 2 16 2" xfId="58023" xr:uid="{00000000-0005-0000-0000-0000A4E20000}"/>
    <cellStyle name="Total 2 7 4 2 16 3" xfId="58024" xr:uid="{00000000-0005-0000-0000-0000A5E20000}"/>
    <cellStyle name="Total 2 7 4 2 16 4" xfId="58025" xr:uid="{00000000-0005-0000-0000-0000A6E20000}"/>
    <cellStyle name="Total 2 7 4 2 16 5" xfId="58026" xr:uid="{00000000-0005-0000-0000-0000A7E20000}"/>
    <cellStyle name="Total 2 7 4 2 17" xfId="58027" xr:uid="{00000000-0005-0000-0000-0000A8E20000}"/>
    <cellStyle name="Total 2 7 4 2 17 2" xfId="58028" xr:uid="{00000000-0005-0000-0000-0000A9E20000}"/>
    <cellStyle name="Total 2 7 4 2 17 3" xfId="58029" xr:uid="{00000000-0005-0000-0000-0000AAE20000}"/>
    <cellStyle name="Total 2 7 4 2 17 4" xfId="58030" xr:uid="{00000000-0005-0000-0000-0000ABE20000}"/>
    <cellStyle name="Total 2 7 4 2 17 5" xfId="58031" xr:uid="{00000000-0005-0000-0000-0000ACE20000}"/>
    <cellStyle name="Total 2 7 4 2 18" xfId="58032" xr:uid="{00000000-0005-0000-0000-0000ADE20000}"/>
    <cellStyle name="Total 2 7 4 2 18 2" xfId="58033" xr:uid="{00000000-0005-0000-0000-0000AEE20000}"/>
    <cellStyle name="Total 2 7 4 2 18 3" xfId="58034" xr:uid="{00000000-0005-0000-0000-0000AFE20000}"/>
    <cellStyle name="Total 2 7 4 2 18 4" xfId="58035" xr:uid="{00000000-0005-0000-0000-0000B0E20000}"/>
    <cellStyle name="Total 2 7 4 2 18 5" xfId="58036" xr:uid="{00000000-0005-0000-0000-0000B1E20000}"/>
    <cellStyle name="Total 2 7 4 2 19" xfId="58037" xr:uid="{00000000-0005-0000-0000-0000B2E20000}"/>
    <cellStyle name="Total 2 7 4 2 2" xfId="58038" xr:uid="{00000000-0005-0000-0000-0000B3E20000}"/>
    <cellStyle name="Total 2 7 4 2 2 2" xfId="58039" xr:uid="{00000000-0005-0000-0000-0000B4E20000}"/>
    <cellStyle name="Total 2 7 4 2 2 2 2" xfId="58040" xr:uid="{00000000-0005-0000-0000-0000B5E20000}"/>
    <cellStyle name="Total 2 7 4 2 2 2 3" xfId="58041" xr:uid="{00000000-0005-0000-0000-0000B6E20000}"/>
    <cellStyle name="Total 2 7 4 2 2 2 4" xfId="58042" xr:uid="{00000000-0005-0000-0000-0000B7E20000}"/>
    <cellStyle name="Total 2 7 4 2 2 2 5" xfId="58043" xr:uid="{00000000-0005-0000-0000-0000B8E20000}"/>
    <cellStyle name="Total 2 7 4 2 2 2 6" xfId="58044" xr:uid="{00000000-0005-0000-0000-0000B9E20000}"/>
    <cellStyle name="Total 2 7 4 2 2 2 7" xfId="58045" xr:uid="{00000000-0005-0000-0000-0000BAE20000}"/>
    <cellStyle name="Total 2 7 4 2 2 3" xfId="58046" xr:uid="{00000000-0005-0000-0000-0000BBE20000}"/>
    <cellStyle name="Total 2 7 4 2 2 4" xfId="58047" xr:uid="{00000000-0005-0000-0000-0000BCE20000}"/>
    <cellStyle name="Total 2 7 4 2 2 5" xfId="58048" xr:uid="{00000000-0005-0000-0000-0000BDE20000}"/>
    <cellStyle name="Total 2 7 4 2 3" xfId="58049" xr:uid="{00000000-0005-0000-0000-0000BEE20000}"/>
    <cellStyle name="Total 2 7 4 2 3 2" xfId="58050" xr:uid="{00000000-0005-0000-0000-0000BFE20000}"/>
    <cellStyle name="Total 2 7 4 2 3 2 2" xfId="58051" xr:uid="{00000000-0005-0000-0000-0000C0E20000}"/>
    <cellStyle name="Total 2 7 4 2 3 2 3" xfId="58052" xr:uid="{00000000-0005-0000-0000-0000C1E20000}"/>
    <cellStyle name="Total 2 7 4 2 3 2 4" xfId="58053" xr:uid="{00000000-0005-0000-0000-0000C2E20000}"/>
    <cellStyle name="Total 2 7 4 2 3 2 5" xfId="58054" xr:uid="{00000000-0005-0000-0000-0000C3E20000}"/>
    <cellStyle name="Total 2 7 4 2 3 2 6" xfId="58055" xr:uid="{00000000-0005-0000-0000-0000C4E20000}"/>
    <cellStyle name="Total 2 7 4 2 3 2 7" xfId="58056" xr:uid="{00000000-0005-0000-0000-0000C5E20000}"/>
    <cellStyle name="Total 2 7 4 2 3 3" xfId="58057" xr:uid="{00000000-0005-0000-0000-0000C6E20000}"/>
    <cellStyle name="Total 2 7 4 2 3 4" xfId="58058" xr:uid="{00000000-0005-0000-0000-0000C7E20000}"/>
    <cellStyle name="Total 2 7 4 2 3 5" xfId="58059" xr:uid="{00000000-0005-0000-0000-0000C8E20000}"/>
    <cellStyle name="Total 2 7 4 2 4" xfId="58060" xr:uid="{00000000-0005-0000-0000-0000C9E20000}"/>
    <cellStyle name="Total 2 7 4 2 4 2" xfId="58061" xr:uid="{00000000-0005-0000-0000-0000CAE20000}"/>
    <cellStyle name="Total 2 7 4 2 4 2 2" xfId="58062" xr:uid="{00000000-0005-0000-0000-0000CBE20000}"/>
    <cellStyle name="Total 2 7 4 2 4 2 3" xfId="58063" xr:uid="{00000000-0005-0000-0000-0000CCE20000}"/>
    <cellStyle name="Total 2 7 4 2 4 2 4" xfId="58064" xr:uid="{00000000-0005-0000-0000-0000CDE20000}"/>
    <cellStyle name="Total 2 7 4 2 4 2 5" xfId="58065" xr:uid="{00000000-0005-0000-0000-0000CEE20000}"/>
    <cellStyle name="Total 2 7 4 2 4 2 6" xfId="58066" xr:uid="{00000000-0005-0000-0000-0000CFE20000}"/>
    <cellStyle name="Total 2 7 4 2 4 2 7" xfId="58067" xr:uid="{00000000-0005-0000-0000-0000D0E20000}"/>
    <cellStyle name="Total 2 7 4 2 4 3" xfId="58068" xr:uid="{00000000-0005-0000-0000-0000D1E20000}"/>
    <cellStyle name="Total 2 7 4 2 4 4" xfId="58069" xr:uid="{00000000-0005-0000-0000-0000D2E20000}"/>
    <cellStyle name="Total 2 7 4 2 4 5" xfId="58070" xr:uid="{00000000-0005-0000-0000-0000D3E20000}"/>
    <cellStyle name="Total 2 7 4 2 5" xfId="58071" xr:uid="{00000000-0005-0000-0000-0000D4E20000}"/>
    <cellStyle name="Total 2 7 4 2 5 2" xfId="58072" xr:uid="{00000000-0005-0000-0000-0000D5E20000}"/>
    <cellStyle name="Total 2 7 4 2 5 3" xfId="58073" xr:uid="{00000000-0005-0000-0000-0000D6E20000}"/>
    <cellStyle name="Total 2 7 4 2 5 4" xfId="58074" xr:uid="{00000000-0005-0000-0000-0000D7E20000}"/>
    <cellStyle name="Total 2 7 4 2 5 5" xfId="58075" xr:uid="{00000000-0005-0000-0000-0000D8E20000}"/>
    <cellStyle name="Total 2 7 4 2 5 6" xfId="58076" xr:uid="{00000000-0005-0000-0000-0000D9E20000}"/>
    <cellStyle name="Total 2 7 4 2 5 7" xfId="58077" xr:uid="{00000000-0005-0000-0000-0000DAE20000}"/>
    <cellStyle name="Total 2 7 4 2 5 8" xfId="58078" xr:uid="{00000000-0005-0000-0000-0000DBE20000}"/>
    <cellStyle name="Total 2 7 4 2 6" xfId="58079" xr:uid="{00000000-0005-0000-0000-0000DCE20000}"/>
    <cellStyle name="Total 2 7 4 2 6 2" xfId="58080" xr:uid="{00000000-0005-0000-0000-0000DDE20000}"/>
    <cellStyle name="Total 2 7 4 2 6 3" xfId="58081" xr:uid="{00000000-0005-0000-0000-0000DEE20000}"/>
    <cellStyle name="Total 2 7 4 2 6 4" xfId="58082" xr:uid="{00000000-0005-0000-0000-0000DFE20000}"/>
    <cellStyle name="Total 2 7 4 2 6 5" xfId="58083" xr:uid="{00000000-0005-0000-0000-0000E0E20000}"/>
    <cellStyle name="Total 2 7 4 2 6 6" xfId="58084" xr:uid="{00000000-0005-0000-0000-0000E1E20000}"/>
    <cellStyle name="Total 2 7 4 2 6 7" xfId="58085" xr:uid="{00000000-0005-0000-0000-0000E2E20000}"/>
    <cellStyle name="Total 2 7 4 2 7" xfId="58086" xr:uid="{00000000-0005-0000-0000-0000E3E20000}"/>
    <cellStyle name="Total 2 7 4 2 7 2" xfId="58087" xr:uid="{00000000-0005-0000-0000-0000E4E20000}"/>
    <cellStyle name="Total 2 7 4 2 7 3" xfId="58088" xr:uid="{00000000-0005-0000-0000-0000E5E20000}"/>
    <cellStyle name="Total 2 7 4 2 7 4" xfId="58089" xr:uid="{00000000-0005-0000-0000-0000E6E20000}"/>
    <cellStyle name="Total 2 7 4 2 7 5" xfId="58090" xr:uid="{00000000-0005-0000-0000-0000E7E20000}"/>
    <cellStyle name="Total 2 7 4 2 8" xfId="58091" xr:uid="{00000000-0005-0000-0000-0000E8E20000}"/>
    <cellStyle name="Total 2 7 4 2 8 2" xfId="58092" xr:uid="{00000000-0005-0000-0000-0000E9E20000}"/>
    <cellStyle name="Total 2 7 4 2 8 3" xfId="58093" xr:uid="{00000000-0005-0000-0000-0000EAE20000}"/>
    <cellStyle name="Total 2 7 4 2 8 4" xfId="58094" xr:uid="{00000000-0005-0000-0000-0000EBE20000}"/>
    <cellStyle name="Total 2 7 4 2 8 5" xfId="58095" xr:uid="{00000000-0005-0000-0000-0000ECE20000}"/>
    <cellStyle name="Total 2 7 4 2 9" xfId="58096" xr:uid="{00000000-0005-0000-0000-0000EDE20000}"/>
    <cellStyle name="Total 2 7 4 2 9 2" xfId="58097" xr:uid="{00000000-0005-0000-0000-0000EEE20000}"/>
    <cellStyle name="Total 2 7 4 2 9 3" xfId="58098" xr:uid="{00000000-0005-0000-0000-0000EFE20000}"/>
    <cellStyle name="Total 2 7 4 2 9 4" xfId="58099" xr:uid="{00000000-0005-0000-0000-0000F0E20000}"/>
    <cellStyle name="Total 2 7 4 2 9 5" xfId="58100" xr:uid="{00000000-0005-0000-0000-0000F1E20000}"/>
    <cellStyle name="Total 2 7 4 3" xfId="58101" xr:uid="{00000000-0005-0000-0000-0000F2E20000}"/>
    <cellStyle name="Total 2 7 4 3 10" xfId="58102" xr:uid="{00000000-0005-0000-0000-0000F3E20000}"/>
    <cellStyle name="Total 2 7 4 3 2" xfId="58103" xr:uid="{00000000-0005-0000-0000-0000F4E20000}"/>
    <cellStyle name="Total 2 7 4 3 2 2" xfId="58104" xr:uid="{00000000-0005-0000-0000-0000F5E20000}"/>
    <cellStyle name="Total 2 7 4 3 2 2 2" xfId="58105" xr:uid="{00000000-0005-0000-0000-0000F6E20000}"/>
    <cellStyle name="Total 2 7 4 3 2 2 3" xfId="58106" xr:uid="{00000000-0005-0000-0000-0000F7E20000}"/>
    <cellStyle name="Total 2 7 4 3 2 2 4" xfId="58107" xr:uid="{00000000-0005-0000-0000-0000F8E20000}"/>
    <cellStyle name="Total 2 7 4 3 2 2 5" xfId="58108" xr:uid="{00000000-0005-0000-0000-0000F9E20000}"/>
    <cellStyle name="Total 2 7 4 3 2 2 6" xfId="58109" xr:uid="{00000000-0005-0000-0000-0000FAE20000}"/>
    <cellStyle name="Total 2 7 4 3 2 2 7" xfId="58110" xr:uid="{00000000-0005-0000-0000-0000FBE20000}"/>
    <cellStyle name="Total 2 7 4 3 2 3" xfId="58111" xr:uid="{00000000-0005-0000-0000-0000FCE20000}"/>
    <cellStyle name="Total 2 7 4 3 2 4" xfId="58112" xr:uid="{00000000-0005-0000-0000-0000FDE20000}"/>
    <cellStyle name="Total 2 7 4 3 3" xfId="58113" xr:uid="{00000000-0005-0000-0000-0000FEE20000}"/>
    <cellStyle name="Total 2 7 4 3 3 2" xfId="58114" xr:uid="{00000000-0005-0000-0000-0000FFE20000}"/>
    <cellStyle name="Total 2 7 4 3 3 2 2" xfId="58115" xr:uid="{00000000-0005-0000-0000-000000E30000}"/>
    <cellStyle name="Total 2 7 4 3 3 2 3" xfId="58116" xr:uid="{00000000-0005-0000-0000-000001E30000}"/>
    <cellStyle name="Total 2 7 4 3 3 2 4" xfId="58117" xr:uid="{00000000-0005-0000-0000-000002E30000}"/>
    <cellStyle name="Total 2 7 4 3 3 2 5" xfId="58118" xr:uid="{00000000-0005-0000-0000-000003E30000}"/>
    <cellStyle name="Total 2 7 4 3 3 2 6" xfId="58119" xr:uid="{00000000-0005-0000-0000-000004E30000}"/>
    <cellStyle name="Total 2 7 4 3 3 2 7" xfId="58120" xr:uid="{00000000-0005-0000-0000-000005E30000}"/>
    <cellStyle name="Total 2 7 4 3 3 3" xfId="58121" xr:uid="{00000000-0005-0000-0000-000006E30000}"/>
    <cellStyle name="Total 2 7 4 3 3 4" xfId="58122" xr:uid="{00000000-0005-0000-0000-000007E30000}"/>
    <cellStyle name="Total 2 7 4 3 4" xfId="58123" xr:uid="{00000000-0005-0000-0000-000008E30000}"/>
    <cellStyle name="Total 2 7 4 3 4 2" xfId="58124" xr:uid="{00000000-0005-0000-0000-000009E30000}"/>
    <cellStyle name="Total 2 7 4 3 4 2 2" xfId="58125" xr:uid="{00000000-0005-0000-0000-00000AE30000}"/>
    <cellStyle name="Total 2 7 4 3 4 2 3" xfId="58126" xr:uid="{00000000-0005-0000-0000-00000BE30000}"/>
    <cellStyle name="Total 2 7 4 3 4 2 4" xfId="58127" xr:uid="{00000000-0005-0000-0000-00000CE30000}"/>
    <cellStyle name="Total 2 7 4 3 4 2 5" xfId="58128" xr:uid="{00000000-0005-0000-0000-00000DE30000}"/>
    <cellStyle name="Total 2 7 4 3 4 2 6" xfId="58129" xr:uid="{00000000-0005-0000-0000-00000EE30000}"/>
    <cellStyle name="Total 2 7 4 3 4 2 7" xfId="58130" xr:uid="{00000000-0005-0000-0000-00000FE30000}"/>
    <cellStyle name="Total 2 7 4 3 4 3" xfId="58131" xr:uid="{00000000-0005-0000-0000-000010E30000}"/>
    <cellStyle name="Total 2 7 4 3 4 4" xfId="58132" xr:uid="{00000000-0005-0000-0000-000011E30000}"/>
    <cellStyle name="Total 2 7 4 3 5" xfId="58133" xr:uid="{00000000-0005-0000-0000-000012E30000}"/>
    <cellStyle name="Total 2 7 4 3 5 2" xfId="58134" xr:uid="{00000000-0005-0000-0000-000013E30000}"/>
    <cellStyle name="Total 2 7 4 3 5 3" xfId="58135" xr:uid="{00000000-0005-0000-0000-000014E30000}"/>
    <cellStyle name="Total 2 7 4 3 5 4" xfId="58136" xr:uid="{00000000-0005-0000-0000-000015E30000}"/>
    <cellStyle name="Total 2 7 4 3 5 5" xfId="58137" xr:uid="{00000000-0005-0000-0000-000016E30000}"/>
    <cellStyle name="Total 2 7 4 3 5 6" xfId="58138" xr:uid="{00000000-0005-0000-0000-000017E30000}"/>
    <cellStyle name="Total 2 7 4 3 5 7" xfId="58139" xr:uid="{00000000-0005-0000-0000-000018E30000}"/>
    <cellStyle name="Total 2 7 4 3 5 8" xfId="58140" xr:uid="{00000000-0005-0000-0000-000019E30000}"/>
    <cellStyle name="Total 2 7 4 3 6" xfId="58141" xr:uid="{00000000-0005-0000-0000-00001AE30000}"/>
    <cellStyle name="Total 2 7 4 3 6 2" xfId="58142" xr:uid="{00000000-0005-0000-0000-00001BE30000}"/>
    <cellStyle name="Total 2 7 4 3 6 3" xfId="58143" xr:uid="{00000000-0005-0000-0000-00001CE30000}"/>
    <cellStyle name="Total 2 7 4 3 6 4" xfId="58144" xr:uid="{00000000-0005-0000-0000-00001DE30000}"/>
    <cellStyle name="Total 2 7 4 3 6 5" xfId="58145" xr:uid="{00000000-0005-0000-0000-00001EE30000}"/>
    <cellStyle name="Total 2 7 4 3 6 6" xfId="58146" xr:uid="{00000000-0005-0000-0000-00001FE30000}"/>
    <cellStyle name="Total 2 7 4 3 6 7" xfId="58147" xr:uid="{00000000-0005-0000-0000-000020E30000}"/>
    <cellStyle name="Total 2 7 4 3 7" xfId="58148" xr:uid="{00000000-0005-0000-0000-000021E30000}"/>
    <cellStyle name="Total 2 7 4 3 8" xfId="58149" xr:uid="{00000000-0005-0000-0000-000022E30000}"/>
    <cellStyle name="Total 2 7 4 3 9" xfId="58150" xr:uid="{00000000-0005-0000-0000-000023E30000}"/>
    <cellStyle name="Total 2 7 4 4" xfId="58151" xr:uid="{00000000-0005-0000-0000-000024E30000}"/>
    <cellStyle name="Total 2 7 4 4 2" xfId="58152" xr:uid="{00000000-0005-0000-0000-000025E30000}"/>
    <cellStyle name="Total 2 7 4 4 2 2" xfId="58153" xr:uid="{00000000-0005-0000-0000-000026E30000}"/>
    <cellStyle name="Total 2 7 4 4 2 3" xfId="58154" xr:uid="{00000000-0005-0000-0000-000027E30000}"/>
    <cellStyle name="Total 2 7 4 4 2 4" xfId="58155" xr:uid="{00000000-0005-0000-0000-000028E30000}"/>
    <cellStyle name="Total 2 7 4 4 2 5" xfId="58156" xr:uid="{00000000-0005-0000-0000-000029E30000}"/>
    <cellStyle name="Total 2 7 4 4 2 6" xfId="58157" xr:uid="{00000000-0005-0000-0000-00002AE30000}"/>
    <cellStyle name="Total 2 7 4 4 2 7" xfId="58158" xr:uid="{00000000-0005-0000-0000-00002BE30000}"/>
    <cellStyle name="Total 2 7 4 4 3" xfId="58159" xr:uid="{00000000-0005-0000-0000-00002CE30000}"/>
    <cellStyle name="Total 2 7 4 4 4" xfId="58160" xr:uid="{00000000-0005-0000-0000-00002DE30000}"/>
    <cellStyle name="Total 2 7 4 4 5" xfId="58161" xr:uid="{00000000-0005-0000-0000-00002EE30000}"/>
    <cellStyle name="Total 2 7 4 5" xfId="58162" xr:uid="{00000000-0005-0000-0000-00002FE30000}"/>
    <cellStyle name="Total 2 7 4 5 2" xfId="58163" xr:uid="{00000000-0005-0000-0000-000030E30000}"/>
    <cellStyle name="Total 2 7 4 5 2 2" xfId="58164" xr:uid="{00000000-0005-0000-0000-000031E30000}"/>
    <cellStyle name="Total 2 7 4 5 2 3" xfId="58165" xr:uid="{00000000-0005-0000-0000-000032E30000}"/>
    <cellStyle name="Total 2 7 4 5 2 4" xfId="58166" xr:uid="{00000000-0005-0000-0000-000033E30000}"/>
    <cellStyle name="Total 2 7 4 5 2 5" xfId="58167" xr:uid="{00000000-0005-0000-0000-000034E30000}"/>
    <cellStyle name="Total 2 7 4 5 2 6" xfId="58168" xr:uid="{00000000-0005-0000-0000-000035E30000}"/>
    <cellStyle name="Total 2 7 4 5 2 7" xfId="58169" xr:uid="{00000000-0005-0000-0000-000036E30000}"/>
    <cellStyle name="Total 2 7 4 5 3" xfId="58170" xr:uid="{00000000-0005-0000-0000-000037E30000}"/>
    <cellStyle name="Total 2 7 4 5 4" xfId="58171" xr:uid="{00000000-0005-0000-0000-000038E30000}"/>
    <cellStyle name="Total 2 7 4 5 5" xfId="58172" xr:uid="{00000000-0005-0000-0000-000039E30000}"/>
    <cellStyle name="Total 2 7 4 6" xfId="58173" xr:uid="{00000000-0005-0000-0000-00003AE30000}"/>
    <cellStyle name="Total 2 7 4 6 2" xfId="58174" xr:uid="{00000000-0005-0000-0000-00003BE30000}"/>
    <cellStyle name="Total 2 7 4 6 2 2" xfId="58175" xr:uid="{00000000-0005-0000-0000-00003CE30000}"/>
    <cellStyle name="Total 2 7 4 6 2 3" xfId="58176" xr:uid="{00000000-0005-0000-0000-00003DE30000}"/>
    <cellStyle name="Total 2 7 4 6 2 4" xfId="58177" xr:uid="{00000000-0005-0000-0000-00003EE30000}"/>
    <cellStyle name="Total 2 7 4 6 2 5" xfId="58178" xr:uid="{00000000-0005-0000-0000-00003FE30000}"/>
    <cellStyle name="Total 2 7 4 6 2 6" xfId="58179" xr:uid="{00000000-0005-0000-0000-000040E30000}"/>
    <cellStyle name="Total 2 7 4 6 2 7" xfId="58180" xr:uid="{00000000-0005-0000-0000-000041E30000}"/>
    <cellStyle name="Total 2 7 4 6 3" xfId="58181" xr:uid="{00000000-0005-0000-0000-000042E30000}"/>
    <cellStyle name="Total 2 7 4 6 4" xfId="58182" xr:uid="{00000000-0005-0000-0000-000043E30000}"/>
    <cellStyle name="Total 2 7 4 6 5" xfId="58183" xr:uid="{00000000-0005-0000-0000-000044E30000}"/>
    <cellStyle name="Total 2 7 4 7" xfId="58184" xr:uid="{00000000-0005-0000-0000-000045E30000}"/>
    <cellStyle name="Total 2 7 4 7 2" xfId="58185" xr:uid="{00000000-0005-0000-0000-000046E30000}"/>
    <cellStyle name="Total 2 7 4 7 2 2" xfId="58186" xr:uid="{00000000-0005-0000-0000-000047E30000}"/>
    <cellStyle name="Total 2 7 4 7 2 3" xfId="58187" xr:uid="{00000000-0005-0000-0000-000048E30000}"/>
    <cellStyle name="Total 2 7 4 7 2 4" xfId="58188" xr:uid="{00000000-0005-0000-0000-000049E30000}"/>
    <cellStyle name="Total 2 7 4 7 2 5" xfId="58189" xr:uid="{00000000-0005-0000-0000-00004AE30000}"/>
    <cellStyle name="Total 2 7 4 7 2 6" xfId="58190" xr:uid="{00000000-0005-0000-0000-00004BE30000}"/>
    <cellStyle name="Total 2 7 4 7 2 7" xfId="58191" xr:uid="{00000000-0005-0000-0000-00004CE30000}"/>
    <cellStyle name="Total 2 7 4 7 3" xfId="58192" xr:uid="{00000000-0005-0000-0000-00004DE30000}"/>
    <cellStyle name="Total 2 7 4 7 4" xfId="58193" xr:uid="{00000000-0005-0000-0000-00004EE30000}"/>
    <cellStyle name="Total 2 7 4 7 5" xfId="58194" xr:uid="{00000000-0005-0000-0000-00004FE30000}"/>
    <cellStyle name="Total 2 7 4 8" xfId="58195" xr:uid="{00000000-0005-0000-0000-000050E30000}"/>
    <cellStyle name="Total 2 7 4 8 2" xfId="58196" xr:uid="{00000000-0005-0000-0000-000051E30000}"/>
    <cellStyle name="Total 2 7 4 8 3" xfId="58197" xr:uid="{00000000-0005-0000-0000-000052E30000}"/>
    <cellStyle name="Total 2 7 4 8 4" xfId="58198" xr:uid="{00000000-0005-0000-0000-000053E30000}"/>
    <cellStyle name="Total 2 7 4 8 5" xfId="58199" xr:uid="{00000000-0005-0000-0000-000054E30000}"/>
    <cellStyle name="Total 2 7 4 8 6" xfId="58200" xr:uid="{00000000-0005-0000-0000-000055E30000}"/>
    <cellStyle name="Total 2 7 4 8 7" xfId="58201" xr:uid="{00000000-0005-0000-0000-000056E30000}"/>
    <cellStyle name="Total 2 7 4 8 8" xfId="58202" xr:uid="{00000000-0005-0000-0000-000057E30000}"/>
    <cellStyle name="Total 2 7 4 9" xfId="58203" xr:uid="{00000000-0005-0000-0000-000058E30000}"/>
    <cellStyle name="Total 2 7 4 9 2" xfId="58204" xr:uid="{00000000-0005-0000-0000-000059E30000}"/>
    <cellStyle name="Total 2 7 4 9 3" xfId="58205" xr:uid="{00000000-0005-0000-0000-00005AE30000}"/>
    <cellStyle name="Total 2 7 4 9 4" xfId="58206" xr:uid="{00000000-0005-0000-0000-00005BE30000}"/>
    <cellStyle name="Total 2 7 4 9 5" xfId="58207" xr:uid="{00000000-0005-0000-0000-00005CE30000}"/>
    <cellStyle name="Total 2 7 4 9 6" xfId="58208" xr:uid="{00000000-0005-0000-0000-00005DE30000}"/>
    <cellStyle name="Total 2 7 4 9 7" xfId="58209" xr:uid="{00000000-0005-0000-0000-00005EE30000}"/>
    <cellStyle name="Total 2 7 5" xfId="58210" xr:uid="{00000000-0005-0000-0000-00005FE30000}"/>
    <cellStyle name="Total 2 7 5 10" xfId="58211" xr:uid="{00000000-0005-0000-0000-000060E30000}"/>
    <cellStyle name="Total 2 7 5 10 2" xfId="58212" xr:uid="{00000000-0005-0000-0000-000061E30000}"/>
    <cellStyle name="Total 2 7 5 10 3" xfId="58213" xr:uid="{00000000-0005-0000-0000-000062E30000}"/>
    <cellStyle name="Total 2 7 5 10 4" xfId="58214" xr:uid="{00000000-0005-0000-0000-000063E30000}"/>
    <cellStyle name="Total 2 7 5 10 5" xfId="58215" xr:uid="{00000000-0005-0000-0000-000064E30000}"/>
    <cellStyle name="Total 2 7 5 11" xfId="58216" xr:uid="{00000000-0005-0000-0000-000065E30000}"/>
    <cellStyle name="Total 2 7 5 11 2" xfId="58217" xr:uid="{00000000-0005-0000-0000-000066E30000}"/>
    <cellStyle name="Total 2 7 5 11 3" xfId="58218" xr:uid="{00000000-0005-0000-0000-000067E30000}"/>
    <cellStyle name="Total 2 7 5 11 4" xfId="58219" xr:uid="{00000000-0005-0000-0000-000068E30000}"/>
    <cellStyle name="Total 2 7 5 11 5" xfId="58220" xr:uid="{00000000-0005-0000-0000-000069E30000}"/>
    <cellStyle name="Total 2 7 5 12" xfId="58221" xr:uid="{00000000-0005-0000-0000-00006AE30000}"/>
    <cellStyle name="Total 2 7 5 12 2" xfId="58222" xr:uid="{00000000-0005-0000-0000-00006BE30000}"/>
    <cellStyle name="Total 2 7 5 12 3" xfId="58223" xr:uid="{00000000-0005-0000-0000-00006CE30000}"/>
    <cellStyle name="Total 2 7 5 12 4" xfId="58224" xr:uid="{00000000-0005-0000-0000-00006DE30000}"/>
    <cellStyle name="Total 2 7 5 12 5" xfId="58225" xr:uid="{00000000-0005-0000-0000-00006EE30000}"/>
    <cellStyle name="Total 2 7 5 13" xfId="58226" xr:uid="{00000000-0005-0000-0000-00006FE30000}"/>
    <cellStyle name="Total 2 7 5 13 2" xfId="58227" xr:uid="{00000000-0005-0000-0000-000070E30000}"/>
    <cellStyle name="Total 2 7 5 13 3" xfId="58228" xr:uid="{00000000-0005-0000-0000-000071E30000}"/>
    <cellStyle name="Total 2 7 5 13 4" xfId="58229" xr:uid="{00000000-0005-0000-0000-000072E30000}"/>
    <cellStyle name="Total 2 7 5 13 5" xfId="58230" xr:uid="{00000000-0005-0000-0000-000073E30000}"/>
    <cellStyle name="Total 2 7 5 14" xfId="58231" xr:uid="{00000000-0005-0000-0000-000074E30000}"/>
    <cellStyle name="Total 2 7 5 14 2" xfId="58232" xr:uid="{00000000-0005-0000-0000-000075E30000}"/>
    <cellStyle name="Total 2 7 5 14 3" xfId="58233" xr:uid="{00000000-0005-0000-0000-000076E30000}"/>
    <cellStyle name="Total 2 7 5 14 4" xfId="58234" xr:uid="{00000000-0005-0000-0000-000077E30000}"/>
    <cellStyle name="Total 2 7 5 14 5" xfId="58235" xr:uid="{00000000-0005-0000-0000-000078E30000}"/>
    <cellStyle name="Total 2 7 5 15" xfId="58236" xr:uid="{00000000-0005-0000-0000-000079E30000}"/>
    <cellStyle name="Total 2 7 5 15 2" xfId="58237" xr:uid="{00000000-0005-0000-0000-00007AE30000}"/>
    <cellStyle name="Total 2 7 5 15 3" xfId="58238" xr:uid="{00000000-0005-0000-0000-00007BE30000}"/>
    <cellStyle name="Total 2 7 5 15 4" xfId="58239" xr:uid="{00000000-0005-0000-0000-00007CE30000}"/>
    <cellStyle name="Total 2 7 5 15 5" xfId="58240" xr:uid="{00000000-0005-0000-0000-00007DE30000}"/>
    <cellStyle name="Total 2 7 5 16" xfId="58241" xr:uid="{00000000-0005-0000-0000-00007EE30000}"/>
    <cellStyle name="Total 2 7 5 16 2" xfId="58242" xr:uid="{00000000-0005-0000-0000-00007FE30000}"/>
    <cellStyle name="Total 2 7 5 16 3" xfId="58243" xr:uid="{00000000-0005-0000-0000-000080E30000}"/>
    <cellStyle name="Total 2 7 5 16 4" xfId="58244" xr:uid="{00000000-0005-0000-0000-000081E30000}"/>
    <cellStyle name="Total 2 7 5 16 5" xfId="58245" xr:uid="{00000000-0005-0000-0000-000082E30000}"/>
    <cellStyle name="Total 2 7 5 17" xfId="58246" xr:uid="{00000000-0005-0000-0000-000083E30000}"/>
    <cellStyle name="Total 2 7 5 17 2" xfId="58247" xr:uid="{00000000-0005-0000-0000-000084E30000}"/>
    <cellStyle name="Total 2 7 5 17 3" xfId="58248" xr:uid="{00000000-0005-0000-0000-000085E30000}"/>
    <cellStyle name="Total 2 7 5 17 4" xfId="58249" xr:uid="{00000000-0005-0000-0000-000086E30000}"/>
    <cellStyle name="Total 2 7 5 17 5" xfId="58250" xr:uid="{00000000-0005-0000-0000-000087E30000}"/>
    <cellStyle name="Total 2 7 5 18" xfId="58251" xr:uid="{00000000-0005-0000-0000-000088E30000}"/>
    <cellStyle name="Total 2 7 5 18 2" xfId="58252" xr:uid="{00000000-0005-0000-0000-000089E30000}"/>
    <cellStyle name="Total 2 7 5 18 3" xfId="58253" xr:uid="{00000000-0005-0000-0000-00008AE30000}"/>
    <cellStyle name="Total 2 7 5 18 4" xfId="58254" xr:uid="{00000000-0005-0000-0000-00008BE30000}"/>
    <cellStyle name="Total 2 7 5 18 5" xfId="58255" xr:uid="{00000000-0005-0000-0000-00008CE30000}"/>
    <cellStyle name="Total 2 7 5 19" xfId="58256" xr:uid="{00000000-0005-0000-0000-00008DE30000}"/>
    <cellStyle name="Total 2 7 5 2" xfId="58257" xr:uid="{00000000-0005-0000-0000-00008EE30000}"/>
    <cellStyle name="Total 2 7 5 2 10" xfId="58258" xr:uid="{00000000-0005-0000-0000-00008FE30000}"/>
    <cellStyle name="Total 2 7 5 2 10 2" xfId="58259" xr:uid="{00000000-0005-0000-0000-000090E30000}"/>
    <cellStyle name="Total 2 7 5 2 10 3" xfId="58260" xr:uid="{00000000-0005-0000-0000-000091E30000}"/>
    <cellStyle name="Total 2 7 5 2 10 4" xfId="58261" xr:uid="{00000000-0005-0000-0000-000092E30000}"/>
    <cellStyle name="Total 2 7 5 2 10 5" xfId="58262" xr:uid="{00000000-0005-0000-0000-000093E30000}"/>
    <cellStyle name="Total 2 7 5 2 11" xfId="58263" xr:uid="{00000000-0005-0000-0000-000094E30000}"/>
    <cellStyle name="Total 2 7 5 2 11 2" xfId="58264" xr:uid="{00000000-0005-0000-0000-000095E30000}"/>
    <cellStyle name="Total 2 7 5 2 11 3" xfId="58265" xr:uid="{00000000-0005-0000-0000-000096E30000}"/>
    <cellStyle name="Total 2 7 5 2 11 4" xfId="58266" xr:uid="{00000000-0005-0000-0000-000097E30000}"/>
    <cellStyle name="Total 2 7 5 2 11 5" xfId="58267" xr:uid="{00000000-0005-0000-0000-000098E30000}"/>
    <cellStyle name="Total 2 7 5 2 12" xfId="58268" xr:uid="{00000000-0005-0000-0000-000099E30000}"/>
    <cellStyle name="Total 2 7 5 2 12 2" xfId="58269" xr:uid="{00000000-0005-0000-0000-00009AE30000}"/>
    <cellStyle name="Total 2 7 5 2 12 3" xfId="58270" xr:uid="{00000000-0005-0000-0000-00009BE30000}"/>
    <cellStyle name="Total 2 7 5 2 12 4" xfId="58271" xr:uid="{00000000-0005-0000-0000-00009CE30000}"/>
    <cellStyle name="Total 2 7 5 2 12 5" xfId="58272" xr:uid="{00000000-0005-0000-0000-00009DE30000}"/>
    <cellStyle name="Total 2 7 5 2 13" xfId="58273" xr:uid="{00000000-0005-0000-0000-00009EE30000}"/>
    <cellStyle name="Total 2 7 5 2 13 2" xfId="58274" xr:uid="{00000000-0005-0000-0000-00009FE30000}"/>
    <cellStyle name="Total 2 7 5 2 13 3" xfId="58275" xr:uid="{00000000-0005-0000-0000-0000A0E30000}"/>
    <cellStyle name="Total 2 7 5 2 13 4" xfId="58276" xr:uid="{00000000-0005-0000-0000-0000A1E30000}"/>
    <cellStyle name="Total 2 7 5 2 13 5" xfId="58277" xr:uid="{00000000-0005-0000-0000-0000A2E30000}"/>
    <cellStyle name="Total 2 7 5 2 14" xfId="58278" xr:uid="{00000000-0005-0000-0000-0000A3E30000}"/>
    <cellStyle name="Total 2 7 5 2 14 2" xfId="58279" xr:uid="{00000000-0005-0000-0000-0000A4E30000}"/>
    <cellStyle name="Total 2 7 5 2 14 3" xfId="58280" xr:uid="{00000000-0005-0000-0000-0000A5E30000}"/>
    <cellStyle name="Total 2 7 5 2 14 4" xfId="58281" xr:uid="{00000000-0005-0000-0000-0000A6E30000}"/>
    <cellStyle name="Total 2 7 5 2 14 5" xfId="58282" xr:uid="{00000000-0005-0000-0000-0000A7E30000}"/>
    <cellStyle name="Total 2 7 5 2 15" xfId="58283" xr:uid="{00000000-0005-0000-0000-0000A8E30000}"/>
    <cellStyle name="Total 2 7 5 2 15 2" xfId="58284" xr:uid="{00000000-0005-0000-0000-0000A9E30000}"/>
    <cellStyle name="Total 2 7 5 2 15 3" xfId="58285" xr:uid="{00000000-0005-0000-0000-0000AAE30000}"/>
    <cellStyle name="Total 2 7 5 2 15 4" xfId="58286" xr:uid="{00000000-0005-0000-0000-0000ABE30000}"/>
    <cellStyle name="Total 2 7 5 2 15 5" xfId="58287" xr:uid="{00000000-0005-0000-0000-0000ACE30000}"/>
    <cellStyle name="Total 2 7 5 2 16" xfId="58288" xr:uid="{00000000-0005-0000-0000-0000ADE30000}"/>
    <cellStyle name="Total 2 7 5 2 16 2" xfId="58289" xr:uid="{00000000-0005-0000-0000-0000AEE30000}"/>
    <cellStyle name="Total 2 7 5 2 16 3" xfId="58290" xr:uid="{00000000-0005-0000-0000-0000AFE30000}"/>
    <cellStyle name="Total 2 7 5 2 16 4" xfId="58291" xr:uid="{00000000-0005-0000-0000-0000B0E30000}"/>
    <cellStyle name="Total 2 7 5 2 16 5" xfId="58292" xr:uid="{00000000-0005-0000-0000-0000B1E30000}"/>
    <cellStyle name="Total 2 7 5 2 17" xfId="58293" xr:uid="{00000000-0005-0000-0000-0000B2E30000}"/>
    <cellStyle name="Total 2 7 5 2 17 2" xfId="58294" xr:uid="{00000000-0005-0000-0000-0000B3E30000}"/>
    <cellStyle name="Total 2 7 5 2 17 3" xfId="58295" xr:uid="{00000000-0005-0000-0000-0000B4E30000}"/>
    <cellStyle name="Total 2 7 5 2 17 4" xfId="58296" xr:uid="{00000000-0005-0000-0000-0000B5E30000}"/>
    <cellStyle name="Total 2 7 5 2 17 5" xfId="58297" xr:uid="{00000000-0005-0000-0000-0000B6E30000}"/>
    <cellStyle name="Total 2 7 5 2 18" xfId="58298" xr:uid="{00000000-0005-0000-0000-0000B7E30000}"/>
    <cellStyle name="Total 2 7 5 2 18 2" xfId="58299" xr:uid="{00000000-0005-0000-0000-0000B8E30000}"/>
    <cellStyle name="Total 2 7 5 2 18 3" xfId="58300" xr:uid="{00000000-0005-0000-0000-0000B9E30000}"/>
    <cellStyle name="Total 2 7 5 2 18 4" xfId="58301" xr:uid="{00000000-0005-0000-0000-0000BAE30000}"/>
    <cellStyle name="Total 2 7 5 2 18 5" xfId="58302" xr:uid="{00000000-0005-0000-0000-0000BBE30000}"/>
    <cellStyle name="Total 2 7 5 2 19" xfId="58303" xr:uid="{00000000-0005-0000-0000-0000BCE30000}"/>
    <cellStyle name="Total 2 7 5 2 2" xfId="58304" xr:uid="{00000000-0005-0000-0000-0000BDE30000}"/>
    <cellStyle name="Total 2 7 5 2 2 2" xfId="58305" xr:uid="{00000000-0005-0000-0000-0000BEE30000}"/>
    <cellStyle name="Total 2 7 5 2 2 2 2" xfId="58306" xr:uid="{00000000-0005-0000-0000-0000BFE30000}"/>
    <cellStyle name="Total 2 7 5 2 2 2 3" xfId="58307" xr:uid="{00000000-0005-0000-0000-0000C0E30000}"/>
    <cellStyle name="Total 2 7 5 2 2 2 4" xfId="58308" xr:uid="{00000000-0005-0000-0000-0000C1E30000}"/>
    <cellStyle name="Total 2 7 5 2 2 2 5" xfId="58309" xr:uid="{00000000-0005-0000-0000-0000C2E30000}"/>
    <cellStyle name="Total 2 7 5 2 2 2 6" xfId="58310" xr:uid="{00000000-0005-0000-0000-0000C3E30000}"/>
    <cellStyle name="Total 2 7 5 2 2 2 7" xfId="58311" xr:uid="{00000000-0005-0000-0000-0000C4E30000}"/>
    <cellStyle name="Total 2 7 5 2 2 3" xfId="58312" xr:uid="{00000000-0005-0000-0000-0000C5E30000}"/>
    <cellStyle name="Total 2 7 5 2 2 4" xfId="58313" xr:uid="{00000000-0005-0000-0000-0000C6E30000}"/>
    <cellStyle name="Total 2 7 5 2 2 5" xfId="58314" xr:uid="{00000000-0005-0000-0000-0000C7E30000}"/>
    <cellStyle name="Total 2 7 5 2 3" xfId="58315" xr:uid="{00000000-0005-0000-0000-0000C8E30000}"/>
    <cellStyle name="Total 2 7 5 2 3 2" xfId="58316" xr:uid="{00000000-0005-0000-0000-0000C9E30000}"/>
    <cellStyle name="Total 2 7 5 2 3 2 2" xfId="58317" xr:uid="{00000000-0005-0000-0000-0000CAE30000}"/>
    <cellStyle name="Total 2 7 5 2 3 2 3" xfId="58318" xr:uid="{00000000-0005-0000-0000-0000CBE30000}"/>
    <cellStyle name="Total 2 7 5 2 3 2 4" xfId="58319" xr:uid="{00000000-0005-0000-0000-0000CCE30000}"/>
    <cellStyle name="Total 2 7 5 2 3 2 5" xfId="58320" xr:uid="{00000000-0005-0000-0000-0000CDE30000}"/>
    <cellStyle name="Total 2 7 5 2 3 2 6" xfId="58321" xr:uid="{00000000-0005-0000-0000-0000CEE30000}"/>
    <cellStyle name="Total 2 7 5 2 3 2 7" xfId="58322" xr:uid="{00000000-0005-0000-0000-0000CFE30000}"/>
    <cellStyle name="Total 2 7 5 2 3 3" xfId="58323" xr:uid="{00000000-0005-0000-0000-0000D0E30000}"/>
    <cellStyle name="Total 2 7 5 2 3 4" xfId="58324" xr:uid="{00000000-0005-0000-0000-0000D1E30000}"/>
    <cellStyle name="Total 2 7 5 2 3 5" xfId="58325" xr:uid="{00000000-0005-0000-0000-0000D2E30000}"/>
    <cellStyle name="Total 2 7 5 2 4" xfId="58326" xr:uid="{00000000-0005-0000-0000-0000D3E30000}"/>
    <cellStyle name="Total 2 7 5 2 4 2" xfId="58327" xr:uid="{00000000-0005-0000-0000-0000D4E30000}"/>
    <cellStyle name="Total 2 7 5 2 4 2 2" xfId="58328" xr:uid="{00000000-0005-0000-0000-0000D5E30000}"/>
    <cellStyle name="Total 2 7 5 2 4 2 3" xfId="58329" xr:uid="{00000000-0005-0000-0000-0000D6E30000}"/>
    <cellStyle name="Total 2 7 5 2 4 2 4" xfId="58330" xr:uid="{00000000-0005-0000-0000-0000D7E30000}"/>
    <cellStyle name="Total 2 7 5 2 4 2 5" xfId="58331" xr:uid="{00000000-0005-0000-0000-0000D8E30000}"/>
    <cellStyle name="Total 2 7 5 2 4 2 6" xfId="58332" xr:uid="{00000000-0005-0000-0000-0000D9E30000}"/>
    <cellStyle name="Total 2 7 5 2 4 2 7" xfId="58333" xr:uid="{00000000-0005-0000-0000-0000DAE30000}"/>
    <cellStyle name="Total 2 7 5 2 4 3" xfId="58334" xr:uid="{00000000-0005-0000-0000-0000DBE30000}"/>
    <cellStyle name="Total 2 7 5 2 4 4" xfId="58335" xr:uid="{00000000-0005-0000-0000-0000DCE30000}"/>
    <cellStyle name="Total 2 7 5 2 4 5" xfId="58336" xr:uid="{00000000-0005-0000-0000-0000DDE30000}"/>
    <cellStyle name="Total 2 7 5 2 5" xfId="58337" xr:uid="{00000000-0005-0000-0000-0000DEE30000}"/>
    <cellStyle name="Total 2 7 5 2 5 2" xfId="58338" xr:uid="{00000000-0005-0000-0000-0000DFE30000}"/>
    <cellStyle name="Total 2 7 5 2 5 3" xfId="58339" xr:uid="{00000000-0005-0000-0000-0000E0E30000}"/>
    <cellStyle name="Total 2 7 5 2 5 4" xfId="58340" xr:uid="{00000000-0005-0000-0000-0000E1E30000}"/>
    <cellStyle name="Total 2 7 5 2 5 5" xfId="58341" xr:uid="{00000000-0005-0000-0000-0000E2E30000}"/>
    <cellStyle name="Total 2 7 5 2 5 6" xfId="58342" xr:uid="{00000000-0005-0000-0000-0000E3E30000}"/>
    <cellStyle name="Total 2 7 5 2 5 7" xfId="58343" xr:uid="{00000000-0005-0000-0000-0000E4E30000}"/>
    <cellStyle name="Total 2 7 5 2 5 8" xfId="58344" xr:uid="{00000000-0005-0000-0000-0000E5E30000}"/>
    <cellStyle name="Total 2 7 5 2 6" xfId="58345" xr:uid="{00000000-0005-0000-0000-0000E6E30000}"/>
    <cellStyle name="Total 2 7 5 2 6 2" xfId="58346" xr:uid="{00000000-0005-0000-0000-0000E7E30000}"/>
    <cellStyle name="Total 2 7 5 2 6 3" xfId="58347" xr:uid="{00000000-0005-0000-0000-0000E8E30000}"/>
    <cellStyle name="Total 2 7 5 2 6 4" xfId="58348" xr:uid="{00000000-0005-0000-0000-0000E9E30000}"/>
    <cellStyle name="Total 2 7 5 2 6 5" xfId="58349" xr:uid="{00000000-0005-0000-0000-0000EAE30000}"/>
    <cellStyle name="Total 2 7 5 2 6 6" xfId="58350" xr:uid="{00000000-0005-0000-0000-0000EBE30000}"/>
    <cellStyle name="Total 2 7 5 2 6 7" xfId="58351" xr:uid="{00000000-0005-0000-0000-0000ECE30000}"/>
    <cellStyle name="Total 2 7 5 2 7" xfId="58352" xr:uid="{00000000-0005-0000-0000-0000EDE30000}"/>
    <cellStyle name="Total 2 7 5 2 7 2" xfId="58353" xr:uid="{00000000-0005-0000-0000-0000EEE30000}"/>
    <cellStyle name="Total 2 7 5 2 7 3" xfId="58354" xr:uid="{00000000-0005-0000-0000-0000EFE30000}"/>
    <cellStyle name="Total 2 7 5 2 7 4" xfId="58355" xr:uid="{00000000-0005-0000-0000-0000F0E30000}"/>
    <cellStyle name="Total 2 7 5 2 7 5" xfId="58356" xr:uid="{00000000-0005-0000-0000-0000F1E30000}"/>
    <cellStyle name="Total 2 7 5 2 8" xfId="58357" xr:uid="{00000000-0005-0000-0000-0000F2E30000}"/>
    <cellStyle name="Total 2 7 5 2 8 2" xfId="58358" xr:uid="{00000000-0005-0000-0000-0000F3E30000}"/>
    <cellStyle name="Total 2 7 5 2 8 3" xfId="58359" xr:uid="{00000000-0005-0000-0000-0000F4E30000}"/>
    <cellStyle name="Total 2 7 5 2 8 4" xfId="58360" xr:uid="{00000000-0005-0000-0000-0000F5E30000}"/>
    <cellStyle name="Total 2 7 5 2 8 5" xfId="58361" xr:uid="{00000000-0005-0000-0000-0000F6E30000}"/>
    <cellStyle name="Total 2 7 5 2 9" xfId="58362" xr:uid="{00000000-0005-0000-0000-0000F7E30000}"/>
    <cellStyle name="Total 2 7 5 2 9 2" xfId="58363" xr:uid="{00000000-0005-0000-0000-0000F8E30000}"/>
    <cellStyle name="Total 2 7 5 2 9 3" xfId="58364" xr:uid="{00000000-0005-0000-0000-0000F9E30000}"/>
    <cellStyle name="Total 2 7 5 2 9 4" xfId="58365" xr:uid="{00000000-0005-0000-0000-0000FAE30000}"/>
    <cellStyle name="Total 2 7 5 2 9 5" xfId="58366" xr:uid="{00000000-0005-0000-0000-0000FBE30000}"/>
    <cellStyle name="Total 2 7 5 3" xfId="58367" xr:uid="{00000000-0005-0000-0000-0000FCE30000}"/>
    <cellStyle name="Total 2 7 5 3 10" xfId="58368" xr:uid="{00000000-0005-0000-0000-0000FDE30000}"/>
    <cellStyle name="Total 2 7 5 3 2" xfId="58369" xr:uid="{00000000-0005-0000-0000-0000FEE30000}"/>
    <cellStyle name="Total 2 7 5 3 2 2" xfId="58370" xr:uid="{00000000-0005-0000-0000-0000FFE30000}"/>
    <cellStyle name="Total 2 7 5 3 2 2 2" xfId="58371" xr:uid="{00000000-0005-0000-0000-000000E40000}"/>
    <cellStyle name="Total 2 7 5 3 2 2 3" xfId="58372" xr:uid="{00000000-0005-0000-0000-000001E40000}"/>
    <cellStyle name="Total 2 7 5 3 2 2 4" xfId="58373" xr:uid="{00000000-0005-0000-0000-000002E40000}"/>
    <cellStyle name="Total 2 7 5 3 2 2 5" xfId="58374" xr:uid="{00000000-0005-0000-0000-000003E40000}"/>
    <cellStyle name="Total 2 7 5 3 2 2 6" xfId="58375" xr:uid="{00000000-0005-0000-0000-000004E40000}"/>
    <cellStyle name="Total 2 7 5 3 2 2 7" xfId="58376" xr:uid="{00000000-0005-0000-0000-000005E40000}"/>
    <cellStyle name="Total 2 7 5 3 2 3" xfId="58377" xr:uid="{00000000-0005-0000-0000-000006E40000}"/>
    <cellStyle name="Total 2 7 5 3 2 4" xfId="58378" xr:uid="{00000000-0005-0000-0000-000007E40000}"/>
    <cellStyle name="Total 2 7 5 3 3" xfId="58379" xr:uid="{00000000-0005-0000-0000-000008E40000}"/>
    <cellStyle name="Total 2 7 5 3 3 2" xfId="58380" xr:uid="{00000000-0005-0000-0000-000009E40000}"/>
    <cellStyle name="Total 2 7 5 3 3 2 2" xfId="58381" xr:uid="{00000000-0005-0000-0000-00000AE40000}"/>
    <cellStyle name="Total 2 7 5 3 3 2 3" xfId="58382" xr:uid="{00000000-0005-0000-0000-00000BE40000}"/>
    <cellStyle name="Total 2 7 5 3 3 2 4" xfId="58383" xr:uid="{00000000-0005-0000-0000-00000CE40000}"/>
    <cellStyle name="Total 2 7 5 3 3 2 5" xfId="58384" xr:uid="{00000000-0005-0000-0000-00000DE40000}"/>
    <cellStyle name="Total 2 7 5 3 3 2 6" xfId="58385" xr:uid="{00000000-0005-0000-0000-00000EE40000}"/>
    <cellStyle name="Total 2 7 5 3 3 2 7" xfId="58386" xr:uid="{00000000-0005-0000-0000-00000FE40000}"/>
    <cellStyle name="Total 2 7 5 3 3 3" xfId="58387" xr:uid="{00000000-0005-0000-0000-000010E40000}"/>
    <cellStyle name="Total 2 7 5 3 3 4" xfId="58388" xr:uid="{00000000-0005-0000-0000-000011E40000}"/>
    <cellStyle name="Total 2 7 5 3 4" xfId="58389" xr:uid="{00000000-0005-0000-0000-000012E40000}"/>
    <cellStyle name="Total 2 7 5 3 4 2" xfId="58390" xr:uid="{00000000-0005-0000-0000-000013E40000}"/>
    <cellStyle name="Total 2 7 5 3 4 2 2" xfId="58391" xr:uid="{00000000-0005-0000-0000-000014E40000}"/>
    <cellStyle name="Total 2 7 5 3 4 2 3" xfId="58392" xr:uid="{00000000-0005-0000-0000-000015E40000}"/>
    <cellStyle name="Total 2 7 5 3 4 2 4" xfId="58393" xr:uid="{00000000-0005-0000-0000-000016E40000}"/>
    <cellStyle name="Total 2 7 5 3 4 2 5" xfId="58394" xr:uid="{00000000-0005-0000-0000-000017E40000}"/>
    <cellStyle name="Total 2 7 5 3 4 2 6" xfId="58395" xr:uid="{00000000-0005-0000-0000-000018E40000}"/>
    <cellStyle name="Total 2 7 5 3 4 2 7" xfId="58396" xr:uid="{00000000-0005-0000-0000-000019E40000}"/>
    <cellStyle name="Total 2 7 5 3 4 3" xfId="58397" xr:uid="{00000000-0005-0000-0000-00001AE40000}"/>
    <cellStyle name="Total 2 7 5 3 4 4" xfId="58398" xr:uid="{00000000-0005-0000-0000-00001BE40000}"/>
    <cellStyle name="Total 2 7 5 3 5" xfId="58399" xr:uid="{00000000-0005-0000-0000-00001CE40000}"/>
    <cellStyle name="Total 2 7 5 3 5 2" xfId="58400" xr:uid="{00000000-0005-0000-0000-00001DE40000}"/>
    <cellStyle name="Total 2 7 5 3 5 3" xfId="58401" xr:uid="{00000000-0005-0000-0000-00001EE40000}"/>
    <cellStyle name="Total 2 7 5 3 5 4" xfId="58402" xr:uid="{00000000-0005-0000-0000-00001FE40000}"/>
    <cellStyle name="Total 2 7 5 3 5 5" xfId="58403" xr:uid="{00000000-0005-0000-0000-000020E40000}"/>
    <cellStyle name="Total 2 7 5 3 5 6" xfId="58404" xr:uid="{00000000-0005-0000-0000-000021E40000}"/>
    <cellStyle name="Total 2 7 5 3 5 7" xfId="58405" xr:uid="{00000000-0005-0000-0000-000022E40000}"/>
    <cellStyle name="Total 2 7 5 3 5 8" xfId="58406" xr:uid="{00000000-0005-0000-0000-000023E40000}"/>
    <cellStyle name="Total 2 7 5 3 6" xfId="58407" xr:uid="{00000000-0005-0000-0000-000024E40000}"/>
    <cellStyle name="Total 2 7 5 3 6 2" xfId="58408" xr:uid="{00000000-0005-0000-0000-000025E40000}"/>
    <cellStyle name="Total 2 7 5 3 6 3" xfId="58409" xr:uid="{00000000-0005-0000-0000-000026E40000}"/>
    <cellStyle name="Total 2 7 5 3 6 4" xfId="58410" xr:uid="{00000000-0005-0000-0000-000027E40000}"/>
    <cellStyle name="Total 2 7 5 3 6 5" xfId="58411" xr:uid="{00000000-0005-0000-0000-000028E40000}"/>
    <cellStyle name="Total 2 7 5 3 6 6" xfId="58412" xr:uid="{00000000-0005-0000-0000-000029E40000}"/>
    <cellStyle name="Total 2 7 5 3 6 7" xfId="58413" xr:uid="{00000000-0005-0000-0000-00002AE40000}"/>
    <cellStyle name="Total 2 7 5 3 7" xfId="58414" xr:uid="{00000000-0005-0000-0000-00002BE40000}"/>
    <cellStyle name="Total 2 7 5 3 8" xfId="58415" xr:uid="{00000000-0005-0000-0000-00002CE40000}"/>
    <cellStyle name="Total 2 7 5 3 9" xfId="58416" xr:uid="{00000000-0005-0000-0000-00002DE40000}"/>
    <cellStyle name="Total 2 7 5 4" xfId="58417" xr:uid="{00000000-0005-0000-0000-00002EE40000}"/>
    <cellStyle name="Total 2 7 5 4 2" xfId="58418" xr:uid="{00000000-0005-0000-0000-00002FE40000}"/>
    <cellStyle name="Total 2 7 5 4 2 2" xfId="58419" xr:uid="{00000000-0005-0000-0000-000030E40000}"/>
    <cellStyle name="Total 2 7 5 4 2 3" xfId="58420" xr:uid="{00000000-0005-0000-0000-000031E40000}"/>
    <cellStyle name="Total 2 7 5 4 2 4" xfId="58421" xr:uid="{00000000-0005-0000-0000-000032E40000}"/>
    <cellStyle name="Total 2 7 5 4 2 5" xfId="58422" xr:uid="{00000000-0005-0000-0000-000033E40000}"/>
    <cellStyle name="Total 2 7 5 4 2 6" xfId="58423" xr:uid="{00000000-0005-0000-0000-000034E40000}"/>
    <cellStyle name="Total 2 7 5 4 2 7" xfId="58424" xr:uid="{00000000-0005-0000-0000-000035E40000}"/>
    <cellStyle name="Total 2 7 5 4 3" xfId="58425" xr:uid="{00000000-0005-0000-0000-000036E40000}"/>
    <cellStyle name="Total 2 7 5 4 4" xfId="58426" xr:uid="{00000000-0005-0000-0000-000037E40000}"/>
    <cellStyle name="Total 2 7 5 4 5" xfId="58427" xr:uid="{00000000-0005-0000-0000-000038E40000}"/>
    <cellStyle name="Total 2 7 5 5" xfId="58428" xr:uid="{00000000-0005-0000-0000-000039E40000}"/>
    <cellStyle name="Total 2 7 5 5 2" xfId="58429" xr:uid="{00000000-0005-0000-0000-00003AE40000}"/>
    <cellStyle name="Total 2 7 5 5 2 2" xfId="58430" xr:uid="{00000000-0005-0000-0000-00003BE40000}"/>
    <cellStyle name="Total 2 7 5 5 2 3" xfId="58431" xr:uid="{00000000-0005-0000-0000-00003CE40000}"/>
    <cellStyle name="Total 2 7 5 5 2 4" xfId="58432" xr:uid="{00000000-0005-0000-0000-00003DE40000}"/>
    <cellStyle name="Total 2 7 5 5 2 5" xfId="58433" xr:uid="{00000000-0005-0000-0000-00003EE40000}"/>
    <cellStyle name="Total 2 7 5 5 2 6" xfId="58434" xr:uid="{00000000-0005-0000-0000-00003FE40000}"/>
    <cellStyle name="Total 2 7 5 5 2 7" xfId="58435" xr:uid="{00000000-0005-0000-0000-000040E40000}"/>
    <cellStyle name="Total 2 7 5 5 3" xfId="58436" xr:uid="{00000000-0005-0000-0000-000041E40000}"/>
    <cellStyle name="Total 2 7 5 5 4" xfId="58437" xr:uid="{00000000-0005-0000-0000-000042E40000}"/>
    <cellStyle name="Total 2 7 5 5 5" xfId="58438" xr:uid="{00000000-0005-0000-0000-000043E40000}"/>
    <cellStyle name="Total 2 7 5 6" xfId="58439" xr:uid="{00000000-0005-0000-0000-000044E40000}"/>
    <cellStyle name="Total 2 7 5 6 2" xfId="58440" xr:uid="{00000000-0005-0000-0000-000045E40000}"/>
    <cellStyle name="Total 2 7 5 6 2 2" xfId="58441" xr:uid="{00000000-0005-0000-0000-000046E40000}"/>
    <cellStyle name="Total 2 7 5 6 2 3" xfId="58442" xr:uid="{00000000-0005-0000-0000-000047E40000}"/>
    <cellStyle name="Total 2 7 5 6 2 4" xfId="58443" xr:uid="{00000000-0005-0000-0000-000048E40000}"/>
    <cellStyle name="Total 2 7 5 6 2 5" xfId="58444" xr:uid="{00000000-0005-0000-0000-000049E40000}"/>
    <cellStyle name="Total 2 7 5 6 2 6" xfId="58445" xr:uid="{00000000-0005-0000-0000-00004AE40000}"/>
    <cellStyle name="Total 2 7 5 6 2 7" xfId="58446" xr:uid="{00000000-0005-0000-0000-00004BE40000}"/>
    <cellStyle name="Total 2 7 5 6 3" xfId="58447" xr:uid="{00000000-0005-0000-0000-00004CE40000}"/>
    <cellStyle name="Total 2 7 5 6 4" xfId="58448" xr:uid="{00000000-0005-0000-0000-00004DE40000}"/>
    <cellStyle name="Total 2 7 5 6 5" xfId="58449" xr:uid="{00000000-0005-0000-0000-00004EE40000}"/>
    <cellStyle name="Total 2 7 5 7" xfId="58450" xr:uid="{00000000-0005-0000-0000-00004FE40000}"/>
    <cellStyle name="Total 2 7 5 7 2" xfId="58451" xr:uid="{00000000-0005-0000-0000-000050E40000}"/>
    <cellStyle name="Total 2 7 5 7 2 2" xfId="58452" xr:uid="{00000000-0005-0000-0000-000051E40000}"/>
    <cellStyle name="Total 2 7 5 7 2 3" xfId="58453" xr:uid="{00000000-0005-0000-0000-000052E40000}"/>
    <cellStyle name="Total 2 7 5 7 2 4" xfId="58454" xr:uid="{00000000-0005-0000-0000-000053E40000}"/>
    <cellStyle name="Total 2 7 5 7 2 5" xfId="58455" xr:uid="{00000000-0005-0000-0000-000054E40000}"/>
    <cellStyle name="Total 2 7 5 7 2 6" xfId="58456" xr:uid="{00000000-0005-0000-0000-000055E40000}"/>
    <cellStyle name="Total 2 7 5 7 2 7" xfId="58457" xr:uid="{00000000-0005-0000-0000-000056E40000}"/>
    <cellStyle name="Total 2 7 5 7 3" xfId="58458" xr:uid="{00000000-0005-0000-0000-000057E40000}"/>
    <cellStyle name="Total 2 7 5 7 4" xfId="58459" xr:uid="{00000000-0005-0000-0000-000058E40000}"/>
    <cellStyle name="Total 2 7 5 7 5" xfId="58460" xr:uid="{00000000-0005-0000-0000-000059E40000}"/>
    <cellStyle name="Total 2 7 5 8" xfId="58461" xr:uid="{00000000-0005-0000-0000-00005AE40000}"/>
    <cellStyle name="Total 2 7 5 8 2" xfId="58462" xr:uid="{00000000-0005-0000-0000-00005BE40000}"/>
    <cellStyle name="Total 2 7 5 8 3" xfId="58463" xr:uid="{00000000-0005-0000-0000-00005CE40000}"/>
    <cellStyle name="Total 2 7 5 8 4" xfId="58464" xr:uid="{00000000-0005-0000-0000-00005DE40000}"/>
    <cellStyle name="Total 2 7 5 8 5" xfId="58465" xr:uid="{00000000-0005-0000-0000-00005EE40000}"/>
    <cellStyle name="Total 2 7 5 8 6" xfId="58466" xr:uid="{00000000-0005-0000-0000-00005FE40000}"/>
    <cellStyle name="Total 2 7 5 8 7" xfId="58467" xr:uid="{00000000-0005-0000-0000-000060E40000}"/>
    <cellStyle name="Total 2 7 5 8 8" xfId="58468" xr:uid="{00000000-0005-0000-0000-000061E40000}"/>
    <cellStyle name="Total 2 7 5 9" xfId="58469" xr:uid="{00000000-0005-0000-0000-000062E40000}"/>
    <cellStyle name="Total 2 7 5 9 2" xfId="58470" xr:uid="{00000000-0005-0000-0000-000063E40000}"/>
    <cellStyle name="Total 2 7 5 9 3" xfId="58471" xr:uid="{00000000-0005-0000-0000-000064E40000}"/>
    <cellStyle name="Total 2 7 5 9 4" xfId="58472" xr:uid="{00000000-0005-0000-0000-000065E40000}"/>
    <cellStyle name="Total 2 7 5 9 5" xfId="58473" xr:uid="{00000000-0005-0000-0000-000066E40000}"/>
    <cellStyle name="Total 2 7 5 9 6" xfId="58474" xr:uid="{00000000-0005-0000-0000-000067E40000}"/>
    <cellStyle name="Total 2 7 5 9 7" xfId="58475" xr:uid="{00000000-0005-0000-0000-000068E40000}"/>
    <cellStyle name="Total 2 7 6" xfId="58476" xr:uid="{00000000-0005-0000-0000-000069E40000}"/>
    <cellStyle name="Total 2 7 6 10" xfId="58477" xr:uid="{00000000-0005-0000-0000-00006AE40000}"/>
    <cellStyle name="Total 2 7 6 10 2" xfId="58478" xr:uid="{00000000-0005-0000-0000-00006BE40000}"/>
    <cellStyle name="Total 2 7 6 10 3" xfId="58479" xr:uid="{00000000-0005-0000-0000-00006CE40000}"/>
    <cellStyle name="Total 2 7 6 10 4" xfId="58480" xr:uid="{00000000-0005-0000-0000-00006DE40000}"/>
    <cellStyle name="Total 2 7 6 10 5" xfId="58481" xr:uid="{00000000-0005-0000-0000-00006EE40000}"/>
    <cellStyle name="Total 2 7 6 11" xfId="58482" xr:uid="{00000000-0005-0000-0000-00006FE40000}"/>
    <cellStyle name="Total 2 7 6 11 2" xfId="58483" xr:uid="{00000000-0005-0000-0000-000070E40000}"/>
    <cellStyle name="Total 2 7 6 11 3" xfId="58484" xr:uid="{00000000-0005-0000-0000-000071E40000}"/>
    <cellStyle name="Total 2 7 6 11 4" xfId="58485" xr:uid="{00000000-0005-0000-0000-000072E40000}"/>
    <cellStyle name="Total 2 7 6 11 5" xfId="58486" xr:uid="{00000000-0005-0000-0000-000073E40000}"/>
    <cellStyle name="Total 2 7 6 12" xfId="58487" xr:uid="{00000000-0005-0000-0000-000074E40000}"/>
    <cellStyle name="Total 2 7 6 12 2" xfId="58488" xr:uid="{00000000-0005-0000-0000-000075E40000}"/>
    <cellStyle name="Total 2 7 6 12 3" xfId="58489" xr:uid="{00000000-0005-0000-0000-000076E40000}"/>
    <cellStyle name="Total 2 7 6 12 4" xfId="58490" xr:uid="{00000000-0005-0000-0000-000077E40000}"/>
    <cellStyle name="Total 2 7 6 12 5" xfId="58491" xr:uid="{00000000-0005-0000-0000-000078E40000}"/>
    <cellStyle name="Total 2 7 6 13" xfId="58492" xr:uid="{00000000-0005-0000-0000-000079E40000}"/>
    <cellStyle name="Total 2 7 6 13 2" xfId="58493" xr:uid="{00000000-0005-0000-0000-00007AE40000}"/>
    <cellStyle name="Total 2 7 6 13 3" xfId="58494" xr:uid="{00000000-0005-0000-0000-00007BE40000}"/>
    <cellStyle name="Total 2 7 6 13 4" xfId="58495" xr:uid="{00000000-0005-0000-0000-00007CE40000}"/>
    <cellStyle name="Total 2 7 6 13 5" xfId="58496" xr:uid="{00000000-0005-0000-0000-00007DE40000}"/>
    <cellStyle name="Total 2 7 6 14" xfId="58497" xr:uid="{00000000-0005-0000-0000-00007EE40000}"/>
    <cellStyle name="Total 2 7 6 14 2" xfId="58498" xr:uid="{00000000-0005-0000-0000-00007FE40000}"/>
    <cellStyle name="Total 2 7 6 14 3" xfId="58499" xr:uid="{00000000-0005-0000-0000-000080E40000}"/>
    <cellStyle name="Total 2 7 6 14 4" xfId="58500" xr:uid="{00000000-0005-0000-0000-000081E40000}"/>
    <cellStyle name="Total 2 7 6 14 5" xfId="58501" xr:uid="{00000000-0005-0000-0000-000082E40000}"/>
    <cellStyle name="Total 2 7 6 15" xfId="58502" xr:uid="{00000000-0005-0000-0000-000083E40000}"/>
    <cellStyle name="Total 2 7 6 15 2" xfId="58503" xr:uid="{00000000-0005-0000-0000-000084E40000}"/>
    <cellStyle name="Total 2 7 6 15 3" xfId="58504" xr:uid="{00000000-0005-0000-0000-000085E40000}"/>
    <cellStyle name="Total 2 7 6 15 4" xfId="58505" xr:uid="{00000000-0005-0000-0000-000086E40000}"/>
    <cellStyle name="Total 2 7 6 15 5" xfId="58506" xr:uid="{00000000-0005-0000-0000-000087E40000}"/>
    <cellStyle name="Total 2 7 6 16" xfId="58507" xr:uid="{00000000-0005-0000-0000-000088E40000}"/>
    <cellStyle name="Total 2 7 6 16 2" xfId="58508" xr:uid="{00000000-0005-0000-0000-000089E40000}"/>
    <cellStyle name="Total 2 7 6 16 3" xfId="58509" xr:uid="{00000000-0005-0000-0000-00008AE40000}"/>
    <cellStyle name="Total 2 7 6 16 4" xfId="58510" xr:uid="{00000000-0005-0000-0000-00008BE40000}"/>
    <cellStyle name="Total 2 7 6 16 5" xfId="58511" xr:uid="{00000000-0005-0000-0000-00008CE40000}"/>
    <cellStyle name="Total 2 7 6 17" xfId="58512" xr:uid="{00000000-0005-0000-0000-00008DE40000}"/>
    <cellStyle name="Total 2 7 6 17 2" xfId="58513" xr:uid="{00000000-0005-0000-0000-00008EE40000}"/>
    <cellStyle name="Total 2 7 6 17 3" xfId="58514" xr:uid="{00000000-0005-0000-0000-00008FE40000}"/>
    <cellStyle name="Total 2 7 6 17 4" xfId="58515" xr:uid="{00000000-0005-0000-0000-000090E40000}"/>
    <cellStyle name="Total 2 7 6 17 5" xfId="58516" xr:uid="{00000000-0005-0000-0000-000091E40000}"/>
    <cellStyle name="Total 2 7 6 18" xfId="58517" xr:uid="{00000000-0005-0000-0000-000092E40000}"/>
    <cellStyle name="Total 2 7 6 18 2" xfId="58518" xr:uid="{00000000-0005-0000-0000-000093E40000}"/>
    <cellStyle name="Total 2 7 6 18 3" xfId="58519" xr:uid="{00000000-0005-0000-0000-000094E40000}"/>
    <cellStyle name="Total 2 7 6 18 4" xfId="58520" xr:uid="{00000000-0005-0000-0000-000095E40000}"/>
    <cellStyle name="Total 2 7 6 18 5" xfId="58521" xr:uid="{00000000-0005-0000-0000-000096E40000}"/>
    <cellStyle name="Total 2 7 6 19" xfId="58522" xr:uid="{00000000-0005-0000-0000-000097E40000}"/>
    <cellStyle name="Total 2 7 6 2" xfId="58523" xr:uid="{00000000-0005-0000-0000-000098E40000}"/>
    <cellStyle name="Total 2 7 6 2 2" xfId="58524" xr:uid="{00000000-0005-0000-0000-000099E40000}"/>
    <cellStyle name="Total 2 7 6 2 2 2" xfId="58525" xr:uid="{00000000-0005-0000-0000-00009AE40000}"/>
    <cellStyle name="Total 2 7 6 2 2 3" xfId="58526" xr:uid="{00000000-0005-0000-0000-00009BE40000}"/>
    <cellStyle name="Total 2 7 6 2 2 4" xfId="58527" xr:uid="{00000000-0005-0000-0000-00009CE40000}"/>
    <cellStyle name="Total 2 7 6 2 2 5" xfId="58528" xr:uid="{00000000-0005-0000-0000-00009DE40000}"/>
    <cellStyle name="Total 2 7 6 2 2 6" xfId="58529" xr:uid="{00000000-0005-0000-0000-00009EE40000}"/>
    <cellStyle name="Total 2 7 6 2 2 7" xfId="58530" xr:uid="{00000000-0005-0000-0000-00009FE40000}"/>
    <cellStyle name="Total 2 7 6 2 3" xfId="58531" xr:uid="{00000000-0005-0000-0000-0000A0E40000}"/>
    <cellStyle name="Total 2 7 6 2 4" xfId="58532" xr:uid="{00000000-0005-0000-0000-0000A1E40000}"/>
    <cellStyle name="Total 2 7 6 2 5" xfId="58533" xr:uid="{00000000-0005-0000-0000-0000A2E40000}"/>
    <cellStyle name="Total 2 7 6 3" xfId="58534" xr:uid="{00000000-0005-0000-0000-0000A3E40000}"/>
    <cellStyle name="Total 2 7 6 3 2" xfId="58535" xr:uid="{00000000-0005-0000-0000-0000A4E40000}"/>
    <cellStyle name="Total 2 7 6 3 2 2" xfId="58536" xr:uid="{00000000-0005-0000-0000-0000A5E40000}"/>
    <cellStyle name="Total 2 7 6 3 2 3" xfId="58537" xr:uid="{00000000-0005-0000-0000-0000A6E40000}"/>
    <cellStyle name="Total 2 7 6 3 2 4" xfId="58538" xr:uid="{00000000-0005-0000-0000-0000A7E40000}"/>
    <cellStyle name="Total 2 7 6 3 2 5" xfId="58539" xr:uid="{00000000-0005-0000-0000-0000A8E40000}"/>
    <cellStyle name="Total 2 7 6 3 2 6" xfId="58540" xr:uid="{00000000-0005-0000-0000-0000A9E40000}"/>
    <cellStyle name="Total 2 7 6 3 2 7" xfId="58541" xr:uid="{00000000-0005-0000-0000-0000AAE40000}"/>
    <cellStyle name="Total 2 7 6 3 3" xfId="58542" xr:uid="{00000000-0005-0000-0000-0000ABE40000}"/>
    <cellStyle name="Total 2 7 6 3 4" xfId="58543" xr:uid="{00000000-0005-0000-0000-0000ACE40000}"/>
    <cellStyle name="Total 2 7 6 3 5" xfId="58544" xr:uid="{00000000-0005-0000-0000-0000ADE40000}"/>
    <cellStyle name="Total 2 7 6 4" xfId="58545" xr:uid="{00000000-0005-0000-0000-0000AEE40000}"/>
    <cellStyle name="Total 2 7 6 4 2" xfId="58546" xr:uid="{00000000-0005-0000-0000-0000AFE40000}"/>
    <cellStyle name="Total 2 7 6 4 2 2" xfId="58547" xr:uid="{00000000-0005-0000-0000-0000B0E40000}"/>
    <cellStyle name="Total 2 7 6 4 2 3" xfId="58548" xr:uid="{00000000-0005-0000-0000-0000B1E40000}"/>
    <cellStyle name="Total 2 7 6 4 2 4" xfId="58549" xr:uid="{00000000-0005-0000-0000-0000B2E40000}"/>
    <cellStyle name="Total 2 7 6 4 2 5" xfId="58550" xr:uid="{00000000-0005-0000-0000-0000B3E40000}"/>
    <cellStyle name="Total 2 7 6 4 2 6" xfId="58551" xr:uid="{00000000-0005-0000-0000-0000B4E40000}"/>
    <cellStyle name="Total 2 7 6 4 2 7" xfId="58552" xr:uid="{00000000-0005-0000-0000-0000B5E40000}"/>
    <cellStyle name="Total 2 7 6 4 3" xfId="58553" xr:uid="{00000000-0005-0000-0000-0000B6E40000}"/>
    <cellStyle name="Total 2 7 6 4 4" xfId="58554" xr:uid="{00000000-0005-0000-0000-0000B7E40000}"/>
    <cellStyle name="Total 2 7 6 4 5" xfId="58555" xr:uid="{00000000-0005-0000-0000-0000B8E40000}"/>
    <cellStyle name="Total 2 7 6 5" xfId="58556" xr:uid="{00000000-0005-0000-0000-0000B9E40000}"/>
    <cellStyle name="Total 2 7 6 5 2" xfId="58557" xr:uid="{00000000-0005-0000-0000-0000BAE40000}"/>
    <cellStyle name="Total 2 7 6 5 3" xfId="58558" xr:uid="{00000000-0005-0000-0000-0000BBE40000}"/>
    <cellStyle name="Total 2 7 6 5 4" xfId="58559" xr:uid="{00000000-0005-0000-0000-0000BCE40000}"/>
    <cellStyle name="Total 2 7 6 5 5" xfId="58560" xr:uid="{00000000-0005-0000-0000-0000BDE40000}"/>
    <cellStyle name="Total 2 7 6 5 6" xfId="58561" xr:uid="{00000000-0005-0000-0000-0000BEE40000}"/>
    <cellStyle name="Total 2 7 6 5 7" xfId="58562" xr:uid="{00000000-0005-0000-0000-0000BFE40000}"/>
    <cellStyle name="Total 2 7 6 5 8" xfId="58563" xr:uid="{00000000-0005-0000-0000-0000C0E40000}"/>
    <cellStyle name="Total 2 7 6 6" xfId="58564" xr:uid="{00000000-0005-0000-0000-0000C1E40000}"/>
    <cellStyle name="Total 2 7 6 6 2" xfId="58565" xr:uid="{00000000-0005-0000-0000-0000C2E40000}"/>
    <cellStyle name="Total 2 7 6 6 3" xfId="58566" xr:uid="{00000000-0005-0000-0000-0000C3E40000}"/>
    <cellStyle name="Total 2 7 6 6 4" xfId="58567" xr:uid="{00000000-0005-0000-0000-0000C4E40000}"/>
    <cellStyle name="Total 2 7 6 6 5" xfId="58568" xr:uid="{00000000-0005-0000-0000-0000C5E40000}"/>
    <cellStyle name="Total 2 7 6 6 6" xfId="58569" xr:uid="{00000000-0005-0000-0000-0000C6E40000}"/>
    <cellStyle name="Total 2 7 6 6 7" xfId="58570" xr:uid="{00000000-0005-0000-0000-0000C7E40000}"/>
    <cellStyle name="Total 2 7 6 7" xfId="58571" xr:uid="{00000000-0005-0000-0000-0000C8E40000}"/>
    <cellStyle name="Total 2 7 6 7 2" xfId="58572" xr:uid="{00000000-0005-0000-0000-0000C9E40000}"/>
    <cellStyle name="Total 2 7 6 7 3" xfId="58573" xr:uid="{00000000-0005-0000-0000-0000CAE40000}"/>
    <cellStyle name="Total 2 7 6 7 4" xfId="58574" xr:uid="{00000000-0005-0000-0000-0000CBE40000}"/>
    <cellStyle name="Total 2 7 6 7 5" xfId="58575" xr:uid="{00000000-0005-0000-0000-0000CCE40000}"/>
    <cellStyle name="Total 2 7 6 8" xfId="58576" xr:uid="{00000000-0005-0000-0000-0000CDE40000}"/>
    <cellStyle name="Total 2 7 6 8 2" xfId="58577" xr:uid="{00000000-0005-0000-0000-0000CEE40000}"/>
    <cellStyle name="Total 2 7 6 8 3" xfId="58578" xr:uid="{00000000-0005-0000-0000-0000CFE40000}"/>
    <cellStyle name="Total 2 7 6 8 4" xfId="58579" xr:uid="{00000000-0005-0000-0000-0000D0E40000}"/>
    <cellStyle name="Total 2 7 6 8 5" xfId="58580" xr:uid="{00000000-0005-0000-0000-0000D1E40000}"/>
    <cellStyle name="Total 2 7 6 9" xfId="58581" xr:uid="{00000000-0005-0000-0000-0000D2E40000}"/>
    <cellStyle name="Total 2 7 6 9 2" xfId="58582" xr:uid="{00000000-0005-0000-0000-0000D3E40000}"/>
    <cellStyle name="Total 2 7 6 9 3" xfId="58583" xr:uid="{00000000-0005-0000-0000-0000D4E40000}"/>
    <cellStyle name="Total 2 7 6 9 4" xfId="58584" xr:uid="{00000000-0005-0000-0000-0000D5E40000}"/>
    <cellStyle name="Total 2 7 6 9 5" xfId="58585" xr:uid="{00000000-0005-0000-0000-0000D6E40000}"/>
    <cellStyle name="Total 2 7 7" xfId="58586" xr:uid="{00000000-0005-0000-0000-0000D7E40000}"/>
    <cellStyle name="Total 2 7 7 10" xfId="58587" xr:uid="{00000000-0005-0000-0000-0000D8E40000}"/>
    <cellStyle name="Total 2 7 7 2" xfId="58588" xr:uid="{00000000-0005-0000-0000-0000D9E40000}"/>
    <cellStyle name="Total 2 7 7 2 2" xfId="58589" xr:uid="{00000000-0005-0000-0000-0000DAE40000}"/>
    <cellStyle name="Total 2 7 7 2 2 2" xfId="58590" xr:uid="{00000000-0005-0000-0000-0000DBE40000}"/>
    <cellStyle name="Total 2 7 7 2 2 3" xfId="58591" xr:uid="{00000000-0005-0000-0000-0000DCE40000}"/>
    <cellStyle name="Total 2 7 7 2 2 4" xfId="58592" xr:uid="{00000000-0005-0000-0000-0000DDE40000}"/>
    <cellStyle name="Total 2 7 7 2 2 5" xfId="58593" xr:uid="{00000000-0005-0000-0000-0000DEE40000}"/>
    <cellStyle name="Total 2 7 7 2 2 6" xfId="58594" xr:uid="{00000000-0005-0000-0000-0000DFE40000}"/>
    <cellStyle name="Total 2 7 7 2 2 7" xfId="58595" xr:uid="{00000000-0005-0000-0000-0000E0E40000}"/>
    <cellStyle name="Total 2 7 7 2 3" xfId="58596" xr:uid="{00000000-0005-0000-0000-0000E1E40000}"/>
    <cellStyle name="Total 2 7 7 2 4" xfId="58597" xr:uid="{00000000-0005-0000-0000-0000E2E40000}"/>
    <cellStyle name="Total 2 7 7 3" xfId="58598" xr:uid="{00000000-0005-0000-0000-0000E3E40000}"/>
    <cellStyle name="Total 2 7 7 3 2" xfId="58599" xr:uid="{00000000-0005-0000-0000-0000E4E40000}"/>
    <cellStyle name="Total 2 7 7 3 2 2" xfId="58600" xr:uid="{00000000-0005-0000-0000-0000E5E40000}"/>
    <cellStyle name="Total 2 7 7 3 2 3" xfId="58601" xr:uid="{00000000-0005-0000-0000-0000E6E40000}"/>
    <cellStyle name="Total 2 7 7 3 2 4" xfId="58602" xr:uid="{00000000-0005-0000-0000-0000E7E40000}"/>
    <cellStyle name="Total 2 7 7 3 2 5" xfId="58603" xr:uid="{00000000-0005-0000-0000-0000E8E40000}"/>
    <cellStyle name="Total 2 7 7 3 2 6" xfId="58604" xr:uid="{00000000-0005-0000-0000-0000E9E40000}"/>
    <cellStyle name="Total 2 7 7 3 2 7" xfId="58605" xr:uid="{00000000-0005-0000-0000-0000EAE40000}"/>
    <cellStyle name="Total 2 7 7 3 3" xfId="58606" xr:uid="{00000000-0005-0000-0000-0000EBE40000}"/>
    <cellStyle name="Total 2 7 7 3 4" xfId="58607" xr:uid="{00000000-0005-0000-0000-0000ECE40000}"/>
    <cellStyle name="Total 2 7 7 4" xfId="58608" xr:uid="{00000000-0005-0000-0000-0000EDE40000}"/>
    <cellStyle name="Total 2 7 7 4 2" xfId="58609" xr:uid="{00000000-0005-0000-0000-0000EEE40000}"/>
    <cellStyle name="Total 2 7 7 4 2 2" xfId="58610" xr:uid="{00000000-0005-0000-0000-0000EFE40000}"/>
    <cellStyle name="Total 2 7 7 4 2 3" xfId="58611" xr:uid="{00000000-0005-0000-0000-0000F0E40000}"/>
    <cellStyle name="Total 2 7 7 4 2 4" xfId="58612" xr:uid="{00000000-0005-0000-0000-0000F1E40000}"/>
    <cellStyle name="Total 2 7 7 4 2 5" xfId="58613" xr:uid="{00000000-0005-0000-0000-0000F2E40000}"/>
    <cellStyle name="Total 2 7 7 4 2 6" xfId="58614" xr:uid="{00000000-0005-0000-0000-0000F3E40000}"/>
    <cellStyle name="Total 2 7 7 4 2 7" xfId="58615" xr:uid="{00000000-0005-0000-0000-0000F4E40000}"/>
    <cellStyle name="Total 2 7 7 4 3" xfId="58616" xr:uid="{00000000-0005-0000-0000-0000F5E40000}"/>
    <cellStyle name="Total 2 7 7 4 4" xfId="58617" xr:uid="{00000000-0005-0000-0000-0000F6E40000}"/>
    <cellStyle name="Total 2 7 7 5" xfId="58618" xr:uid="{00000000-0005-0000-0000-0000F7E40000}"/>
    <cellStyle name="Total 2 7 7 5 2" xfId="58619" xr:uid="{00000000-0005-0000-0000-0000F8E40000}"/>
    <cellStyle name="Total 2 7 7 5 3" xfId="58620" xr:uid="{00000000-0005-0000-0000-0000F9E40000}"/>
    <cellStyle name="Total 2 7 7 5 4" xfId="58621" xr:uid="{00000000-0005-0000-0000-0000FAE40000}"/>
    <cellStyle name="Total 2 7 7 5 5" xfId="58622" xr:uid="{00000000-0005-0000-0000-0000FBE40000}"/>
    <cellStyle name="Total 2 7 7 5 6" xfId="58623" xr:uid="{00000000-0005-0000-0000-0000FCE40000}"/>
    <cellStyle name="Total 2 7 7 5 7" xfId="58624" xr:uid="{00000000-0005-0000-0000-0000FDE40000}"/>
    <cellStyle name="Total 2 7 7 5 8" xfId="58625" xr:uid="{00000000-0005-0000-0000-0000FEE40000}"/>
    <cellStyle name="Total 2 7 7 6" xfId="58626" xr:uid="{00000000-0005-0000-0000-0000FFE40000}"/>
    <cellStyle name="Total 2 7 7 6 2" xfId="58627" xr:uid="{00000000-0005-0000-0000-000000E50000}"/>
    <cellStyle name="Total 2 7 7 6 3" xfId="58628" xr:uid="{00000000-0005-0000-0000-000001E50000}"/>
    <cellStyle name="Total 2 7 7 6 4" xfId="58629" xr:uid="{00000000-0005-0000-0000-000002E50000}"/>
    <cellStyle name="Total 2 7 7 6 5" xfId="58630" xr:uid="{00000000-0005-0000-0000-000003E50000}"/>
    <cellStyle name="Total 2 7 7 6 6" xfId="58631" xr:uid="{00000000-0005-0000-0000-000004E50000}"/>
    <cellStyle name="Total 2 7 7 6 7" xfId="58632" xr:uid="{00000000-0005-0000-0000-000005E50000}"/>
    <cellStyle name="Total 2 7 7 7" xfId="58633" xr:uid="{00000000-0005-0000-0000-000006E50000}"/>
    <cellStyle name="Total 2 7 7 8" xfId="58634" xr:uid="{00000000-0005-0000-0000-000007E50000}"/>
    <cellStyle name="Total 2 7 7 9" xfId="58635" xr:uid="{00000000-0005-0000-0000-000008E50000}"/>
    <cellStyle name="Total 2 7 8" xfId="58636" xr:uid="{00000000-0005-0000-0000-000009E50000}"/>
    <cellStyle name="Total 2 7 8 2" xfId="58637" xr:uid="{00000000-0005-0000-0000-00000AE50000}"/>
    <cellStyle name="Total 2 7 8 2 2" xfId="58638" xr:uid="{00000000-0005-0000-0000-00000BE50000}"/>
    <cellStyle name="Total 2 7 8 2 3" xfId="58639" xr:uid="{00000000-0005-0000-0000-00000CE50000}"/>
    <cellStyle name="Total 2 7 8 2 4" xfId="58640" xr:uid="{00000000-0005-0000-0000-00000DE50000}"/>
    <cellStyle name="Total 2 7 8 2 5" xfId="58641" xr:uid="{00000000-0005-0000-0000-00000EE50000}"/>
    <cellStyle name="Total 2 7 8 2 6" xfId="58642" xr:uid="{00000000-0005-0000-0000-00000FE50000}"/>
    <cellStyle name="Total 2 7 8 2 7" xfId="58643" xr:uid="{00000000-0005-0000-0000-000010E50000}"/>
    <cellStyle name="Total 2 7 8 3" xfId="58644" xr:uid="{00000000-0005-0000-0000-000011E50000}"/>
    <cellStyle name="Total 2 7 8 4" xfId="58645" xr:uid="{00000000-0005-0000-0000-000012E50000}"/>
    <cellStyle name="Total 2 7 8 5" xfId="58646" xr:uid="{00000000-0005-0000-0000-000013E50000}"/>
    <cellStyle name="Total 2 7 9" xfId="58647" xr:uid="{00000000-0005-0000-0000-000014E50000}"/>
    <cellStyle name="Total 2 7 9 2" xfId="58648" xr:uid="{00000000-0005-0000-0000-000015E50000}"/>
    <cellStyle name="Total 2 7 9 2 2" xfId="58649" xr:uid="{00000000-0005-0000-0000-000016E50000}"/>
    <cellStyle name="Total 2 7 9 2 3" xfId="58650" xr:uid="{00000000-0005-0000-0000-000017E50000}"/>
    <cellStyle name="Total 2 7 9 2 4" xfId="58651" xr:uid="{00000000-0005-0000-0000-000018E50000}"/>
    <cellStyle name="Total 2 7 9 2 5" xfId="58652" xr:uid="{00000000-0005-0000-0000-000019E50000}"/>
    <cellStyle name="Total 2 7 9 2 6" xfId="58653" xr:uid="{00000000-0005-0000-0000-00001AE50000}"/>
    <cellStyle name="Total 2 7 9 2 7" xfId="58654" xr:uid="{00000000-0005-0000-0000-00001BE50000}"/>
    <cellStyle name="Total 2 7 9 3" xfId="58655" xr:uid="{00000000-0005-0000-0000-00001CE50000}"/>
    <cellStyle name="Total 2 7 9 4" xfId="58656" xr:uid="{00000000-0005-0000-0000-00001DE50000}"/>
    <cellStyle name="Total 2 7 9 5" xfId="58657" xr:uid="{00000000-0005-0000-0000-00001EE50000}"/>
    <cellStyle name="Total 2 8" xfId="58658" xr:uid="{00000000-0005-0000-0000-00001FE50000}"/>
    <cellStyle name="Total 2 8 10" xfId="58659" xr:uid="{00000000-0005-0000-0000-000020E50000}"/>
    <cellStyle name="Total 2 8 10 2" xfId="58660" xr:uid="{00000000-0005-0000-0000-000021E50000}"/>
    <cellStyle name="Total 2 8 10 3" xfId="58661" xr:uid="{00000000-0005-0000-0000-000022E50000}"/>
    <cellStyle name="Total 2 8 10 4" xfId="58662" xr:uid="{00000000-0005-0000-0000-000023E50000}"/>
    <cellStyle name="Total 2 8 10 5" xfId="58663" xr:uid="{00000000-0005-0000-0000-000024E50000}"/>
    <cellStyle name="Total 2 8 10 6" xfId="58664" xr:uid="{00000000-0005-0000-0000-000025E50000}"/>
    <cellStyle name="Total 2 8 10 7" xfId="58665" xr:uid="{00000000-0005-0000-0000-000026E50000}"/>
    <cellStyle name="Total 2 8 10 8" xfId="58666" xr:uid="{00000000-0005-0000-0000-000027E50000}"/>
    <cellStyle name="Total 2 8 11" xfId="58667" xr:uid="{00000000-0005-0000-0000-000028E50000}"/>
    <cellStyle name="Total 2 8 11 2" xfId="58668" xr:uid="{00000000-0005-0000-0000-000029E50000}"/>
    <cellStyle name="Total 2 8 11 3" xfId="58669" xr:uid="{00000000-0005-0000-0000-00002AE50000}"/>
    <cellStyle name="Total 2 8 11 4" xfId="58670" xr:uid="{00000000-0005-0000-0000-00002BE50000}"/>
    <cellStyle name="Total 2 8 11 5" xfId="58671" xr:uid="{00000000-0005-0000-0000-00002CE50000}"/>
    <cellStyle name="Total 2 8 11 6" xfId="58672" xr:uid="{00000000-0005-0000-0000-00002DE50000}"/>
    <cellStyle name="Total 2 8 11 7" xfId="58673" xr:uid="{00000000-0005-0000-0000-00002EE50000}"/>
    <cellStyle name="Total 2 8 12" xfId="58674" xr:uid="{00000000-0005-0000-0000-00002FE50000}"/>
    <cellStyle name="Total 2 8 12 2" xfId="58675" xr:uid="{00000000-0005-0000-0000-000030E50000}"/>
    <cellStyle name="Total 2 8 12 3" xfId="58676" xr:uid="{00000000-0005-0000-0000-000031E50000}"/>
    <cellStyle name="Total 2 8 12 4" xfId="58677" xr:uid="{00000000-0005-0000-0000-000032E50000}"/>
    <cellStyle name="Total 2 8 12 5" xfId="58678" xr:uid="{00000000-0005-0000-0000-000033E50000}"/>
    <cellStyle name="Total 2 8 13" xfId="58679" xr:uid="{00000000-0005-0000-0000-000034E50000}"/>
    <cellStyle name="Total 2 8 13 2" xfId="58680" xr:uid="{00000000-0005-0000-0000-000035E50000}"/>
    <cellStyle name="Total 2 8 13 3" xfId="58681" xr:uid="{00000000-0005-0000-0000-000036E50000}"/>
    <cellStyle name="Total 2 8 13 4" xfId="58682" xr:uid="{00000000-0005-0000-0000-000037E50000}"/>
    <cellStyle name="Total 2 8 13 5" xfId="58683" xr:uid="{00000000-0005-0000-0000-000038E50000}"/>
    <cellStyle name="Total 2 8 14" xfId="58684" xr:uid="{00000000-0005-0000-0000-000039E50000}"/>
    <cellStyle name="Total 2 8 14 2" xfId="58685" xr:uid="{00000000-0005-0000-0000-00003AE50000}"/>
    <cellStyle name="Total 2 8 14 3" xfId="58686" xr:uid="{00000000-0005-0000-0000-00003BE50000}"/>
    <cellStyle name="Total 2 8 14 4" xfId="58687" xr:uid="{00000000-0005-0000-0000-00003CE50000}"/>
    <cellStyle name="Total 2 8 14 5" xfId="58688" xr:uid="{00000000-0005-0000-0000-00003DE50000}"/>
    <cellStyle name="Total 2 8 15" xfId="58689" xr:uid="{00000000-0005-0000-0000-00003EE50000}"/>
    <cellStyle name="Total 2 8 15 2" xfId="58690" xr:uid="{00000000-0005-0000-0000-00003FE50000}"/>
    <cellStyle name="Total 2 8 15 3" xfId="58691" xr:uid="{00000000-0005-0000-0000-000040E50000}"/>
    <cellStyle name="Total 2 8 15 4" xfId="58692" xr:uid="{00000000-0005-0000-0000-000041E50000}"/>
    <cellStyle name="Total 2 8 15 5" xfId="58693" xr:uid="{00000000-0005-0000-0000-000042E50000}"/>
    <cellStyle name="Total 2 8 16" xfId="58694" xr:uid="{00000000-0005-0000-0000-000043E50000}"/>
    <cellStyle name="Total 2 8 16 2" xfId="58695" xr:uid="{00000000-0005-0000-0000-000044E50000}"/>
    <cellStyle name="Total 2 8 16 3" xfId="58696" xr:uid="{00000000-0005-0000-0000-000045E50000}"/>
    <cellStyle name="Total 2 8 16 4" xfId="58697" xr:uid="{00000000-0005-0000-0000-000046E50000}"/>
    <cellStyle name="Total 2 8 16 5" xfId="58698" xr:uid="{00000000-0005-0000-0000-000047E50000}"/>
    <cellStyle name="Total 2 8 17" xfId="58699" xr:uid="{00000000-0005-0000-0000-000048E50000}"/>
    <cellStyle name="Total 2 8 17 2" xfId="58700" xr:uid="{00000000-0005-0000-0000-000049E50000}"/>
    <cellStyle name="Total 2 8 17 3" xfId="58701" xr:uid="{00000000-0005-0000-0000-00004AE50000}"/>
    <cellStyle name="Total 2 8 17 4" xfId="58702" xr:uid="{00000000-0005-0000-0000-00004BE50000}"/>
    <cellStyle name="Total 2 8 17 5" xfId="58703" xr:uid="{00000000-0005-0000-0000-00004CE50000}"/>
    <cellStyle name="Total 2 8 18" xfId="58704" xr:uid="{00000000-0005-0000-0000-00004DE50000}"/>
    <cellStyle name="Total 2 8 2" xfId="58705" xr:uid="{00000000-0005-0000-0000-00004EE50000}"/>
    <cellStyle name="Total 2 8 2 10" xfId="58706" xr:uid="{00000000-0005-0000-0000-00004FE50000}"/>
    <cellStyle name="Total 2 8 2 10 2" xfId="58707" xr:uid="{00000000-0005-0000-0000-000050E50000}"/>
    <cellStyle name="Total 2 8 2 10 3" xfId="58708" xr:uid="{00000000-0005-0000-0000-000051E50000}"/>
    <cellStyle name="Total 2 8 2 10 4" xfId="58709" xr:uid="{00000000-0005-0000-0000-000052E50000}"/>
    <cellStyle name="Total 2 8 2 10 5" xfId="58710" xr:uid="{00000000-0005-0000-0000-000053E50000}"/>
    <cellStyle name="Total 2 8 2 11" xfId="58711" xr:uid="{00000000-0005-0000-0000-000054E50000}"/>
    <cellStyle name="Total 2 8 2 11 2" xfId="58712" xr:uid="{00000000-0005-0000-0000-000055E50000}"/>
    <cellStyle name="Total 2 8 2 11 3" xfId="58713" xr:uid="{00000000-0005-0000-0000-000056E50000}"/>
    <cellStyle name="Total 2 8 2 11 4" xfId="58714" xr:uid="{00000000-0005-0000-0000-000057E50000}"/>
    <cellStyle name="Total 2 8 2 11 5" xfId="58715" xr:uid="{00000000-0005-0000-0000-000058E50000}"/>
    <cellStyle name="Total 2 8 2 12" xfId="58716" xr:uid="{00000000-0005-0000-0000-000059E50000}"/>
    <cellStyle name="Total 2 8 2 12 2" xfId="58717" xr:uid="{00000000-0005-0000-0000-00005AE50000}"/>
    <cellStyle name="Total 2 8 2 12 3" xfId="58718" xr:uid="{00000000-0005-0000-0000-00005BE50000}"/>
    <cellStyle name="Total 2 8 2 12 4" xfId="58719" xr:uid="{00000000-0005-0000-0000-00005CE50000}"/>
    <cellStyle name="Total 2 8 2 12 5" xfId="58720" xr:uid="{00000000-0005-0000-0000-00005DE50000}"/>
    <cellStyle name="Total 2 8 2 13" xfId="58721" xr:uid="{00000000-0005-0000-0000-00005EE50000}"/>
    <cellStyle name="Total 2 8 2 13 2" xfId="58722" xr:uid="{00000000-0005-0000-0000-00005FE50000}"/>
    <cellStyle name="Total 2 8 2 13 3" xfId="58723" xr:uid="{00000000-0005-0000-0000-000060E50000}"/>
    <cellStyle name="Total 2 8 2 13 4" xfId="58724" xr:uid="{00000000-0005-0000-0000-000061E50000}"/>
    <cellStyle name="Total 2 8 2 13 5" xfId="58725" xr:uid="{00000000-0005-0000-0000-000062E50000}"/>
    <cellStyle name="Total 2 8 2 14" xfId="58726" xr:uid="{00000000-0005-0000-0000-000063E50000}"/>
    <cellStyle name="Total 2 8 2 14 2" xfId="58727" xr:uid="{00000000-0005-0000-0000-000064E50000}"/>
    <cellStyle name="Total 2 8 2 14 3" xfId="58728" xr:uid="{00000000-0005-0000-0000-000065E50000}"/>
    <cellStyle name="Total 2 8 2 14 4" xfId="58729" xr:uid="{00000000-0005-0000-0000-000066E50000}"/>
    <cellStyle name="Total 2 8 2 14 5" xfId="58730" xr:uid="{00000000-0005-0000-0000-000067E50000}"/>
    <cellStyle name="Total 2 8 2 15" xfId="58731" xr:uid="{00000000-0005-0000-0000-000068E50000}"/>
    <cellStyle name="Total 2 8 2 15 2" xfId="58732" xr:uid="{00000000-0005-0000-0000-000069E50000}"/>
    <cellStyle name="Total 2 8 2 15 3" xfId="58733" xr:uid="{00000000-0005-0000-0000-00006AE50000}"/>
    <cellStyle name="Total 2 8 2 15 4" xfId="58734" xr:uid="{00000000-0005-0000-0000-00006BE50000}"/>
    <cellStyle name="Total 2 8 2 15 5" xfId="58735" xr:uid="{00000000-0005-0000-0000-00006CE50000}"/>
    <cellStyle name="Total 2 8 2 16" xfId="58736" xr:uid="{00000000-0005-0000-0000-00006DE50000}"/>
    <cellStyle name="Total 2 8 2 16 2" xfId="58737" xr:uid="{00000000-0005-0000-0000-00006EE50000}"/>
    <cellStyle name="Total 2 8 2 16 3" xfId="58738" xr:uid="{00000000-0005-0000-0000-00006FE50000}"/>
    <cellStyle name="Total 2 8 2 16 4" xfId="58739" xr:uid="{00000000-0005-0000-0000-000070E50000}"/>
    <cellStyle name="Total 2 8 2 16 5" xfId="58740" xr:uid="{00000000-0005-0000-0000-000071E50000}"/>
    <cellStyle name="Total 2 8 2 17" xfId="58741" xr:uid="{00000000-0005-0000-0000-000072E50000}"/>
    <cellStyle name="Total 2 8 2 17 2" xfId="58742" xr:uid="{00000000-0005-0000-0000-000073E50000}"/>
    <cellStyle name="Total 2 8 2 17 3" xfId="58743" xr:uid="{00000000-0005-0000-0000-000074E50000}"/>
    <cellStyle name="Total 2 8 2 17 4" xfId="58744" xr:uid="{00000000-0005-0000-0000-000075E50000}"/>
    <cellStyle name="Total 2 8 2 17 5" xfId="58745" xr:uid="{00000000-0005-0000-0000-000076E50000}"/>
    <cellStyle name="Total 2 8 2 18" xfId="58746" xr:uid="{00000000-0005-0000-0000-000077E50000}"/>
    <cellStyle name="Total 2 8 2 18 2" xfId="58747" xr:uid="{00000000-0005-0000-0000-000078E50000}"/>
    <cellStyle name="Total 2 8 2 18 3" xfId="58748" xr:uid="{00000000-0005-0000-0000-000079E50000}"/>
    <cellStyle name="Total 2 8 2 18 4" xfId="58749" xr:uid="{00000000-0005-0000-0000-00007AE50000}"/>
    <cellStyle name="Total 2 8 2 18 5" xfId="58750" xr:uid="{00000000-0005-0000-0000-00007BE50000}"/>
    <cellStyle name="Total 2 8 2 19" xfId="58751" xr:uid="{00000000-0005-0000-0000-00007CE50000}"/>
    <cellStyle name="Total 2 8 2 2" xfId="58752" xr:uid="{00000000-0005-0000-0000-00007DE50000}"/>
    <cellStyle name="Total 2 8 2 2 10" xfId="58753" xr:uid="{00000000-0005-0000-0000-00007EE50000}"/>
    <cellStyle name="Total 2 8 2 2 10 2" xfId="58754" xr:uid="{00000000-0005-0000-0000-00007FE50000}"/>
    <cellStyle name="Total 2 8 2 2 10 3" xfId="58755" xr:uid="{00000000-0005-0000-0000-000080E50000}"/>
    <cellStyle name="Total 2 8 2 2 10 4" xfId="58756" xr:uid="{00000000-0005-0000-0000-000081E50000}"/>
    <cellStyle name="Total 2 8 2 2 10 5" xfId="58757" xr:uid="{00000000-0005-0000-0000-000082E50000}"/>
    <cellStyle name="Total 2 8 2 2 11" xfId="58758" xr:uid="{00000000-0005-0000-0000-000083E50000}"/>
    <cellStyle name="Total 2 8 2 2 11 2" xfId="58759" xr:uid="{00000000-0005-0000-0000-000084E50000}"/>
    <cellStyle name="Total 2 8 2 2 11 3" xfId="58760" xr:uid="{00000000-0005-0000-0000-000085E50000}"/>
    <cellStyle name="Total 2 8 2 2 11 4" xfId="58761" xr:uid="{00000000-0005-0000-0000-000086E50000}"/>
    <cellStyle name="Total 2 8 2 2 11 5" xfId="58762" xr:uid="{00000000-0005-0000-0000-000087E50000}"/>
    <cellStyle name="Total 2 8 2 2 12" xfId="58763" xr:uid="{00000000-0005-0000-0000-000088E50000}"/>
    <cellStyle name="Total 2 8 2 2 12 2" xfId="58764" xr:uid="{00000000-0005-0000-0000-000089E50000}"/>
    <cellStyle name="Total 2 8 2 2 12 3" xfId="58765" xr:uid="{00000000-0005-0000-0000-00008AE50000}"/>
    <cellStyle name="Total 2 8 2 2 12 4" xfId="58766" xr:uid="{00000000-0005-0000-0000-00008BE50000}"/>
    <cellStyle name="Total 2 8 2 2 12 5" xfId="58767" xr:uid="{00000000-0005-0000-0000-00008CE50000}"/>
    <cellStyle name="Total 2 8 2 2 13" xfId="58768" xr:uid="{00000000-0005-0000-0000-00008DE50000}"/>
    <cellStyle name="Total 2 8 2 2 13 2" xfId="58769" xr:uid="{00000000-0005-0000-0000-00008EE50000}"/>
    <cellStyle name="Total 2 8 2 2 13 3" xfId="58770" xr:uid="{00000000-0005-0000-0000-00008FE50000}"/>
    <cellStyle name="Total 2 8 2 2 13 4" xfId="58771" xr:uid="{00000000-0005-0000-0000-000090E50000}"/>
    <cellStyle name="Total 2 8 2 2 13 5" xfId="58772" xr:uid="{00000000-0005-0000-0000-000091E50000}"/>
    <cellStyle name="Total 2 8 2 2 14" xfId="58773" xr:uid="{00000000-0005-0000-0000-000092E50000}"/>
    <cellStyle name="Total 2 8 2 2 14 2" xfId="58774" xr:uid="{00000000-0005-0000-0000-000093E50000}"/>
    <cellStyle name="Total 2 8 2 2 14 3" xfId="58775" xr:uid="{00000000-0005-0000-0000-000094E50000}"/>
    <cellStyle name="Total 2 8 2 2 14 4" xfId="58776" xr:uid="{00000000-0005-0000-0000-000095E50000}"/>
    <cellStyle name="Total 2 8 2 2 14 5" xfId="58777" xr:uid="{00000000-0005-0000-0000-000096E50000}"/>
    <cellStyle name="Total 2 8 2 2 15" xfId="58778" xr:uid="{00000000-0005-0000-0000-000097E50000}"/>
    <cellStyle name="Total 2 8 2 2 15 2" xfId="58779" xr:uid="{00000000-0005-0000-0000-000098E50000}"/>
    <cellStyle name="Total 2 8 2 2 15 3" xfId="58780" xr:uid="{00000000-0005-0000-0000-000099E50000}"/>
    <cellStyle name="Total 2 8 2 2 15 4" xfId="58781" xr:uid="{00000000-0005-0000-0000-00009AE50000}"/>
    <cellStyle name="Total 2 8 2 2 15 5" xfId="58782" xr:uid="{00000000-0005-0000-0000-00009BE50000}"/>
    <cellStyle name="Total 2 8 2 2 16" xfId="58783" xr:uid="{00000000-0005-0000-0000-00009CE50000}"/>
    <cellStyle name="Total 2 8 2 2 16 2" xfId="58784" xr:uid="{00000000-0005-0000-0000-00009DE50000}"/>
    <cellStyle name="Total 2 8 2 2 16 3" xfId="58785" xr:uid="{00000000-0005-0000-0000-00009EE50000}"/>
    <cellStyle name="Total 2 8 2 2 16 4" xfId="58786" xr:uid="{00000000-0005-0000-0000-00009FE50000}"/>
    <cellStyle name="Total 2 8 2 2 16 5" xfId="58787" xr:uid="{00000000-0005-0000-0000-0000A0E50000}"/>
    <cellStyle name="Total 2 8 2 2 17" xfId="58788" xr:uid="{00000000-0005-0000-0000-0000A1E50000}"/>
    <cellStyle name="Total 2 8 2 2 17 2" xfId="58789" xr:uid="{00000000-0005-0000-0000-0000A2E50000}"/>
    <cellStyle name="Total 2 8 2 2 17 3" xfId="58790" xr:uid="{00000000-0005-0000-0000-0000A3E50000}"/>
    <cellStyle name="Total 2 8 2 2 17 4" xfId="58791" xr:uid="{00000000-0005-0000-0000-0000A4E50000}"/>
    <cellStyle name="Total 2 8 2 2 17 5" xfId="58792" xr:uid="{00000000-0005-0000-0000-0000A5E50000}"/>
    <cellStyle name="Total 2 8 2 2 18" xfId="58793" xr:uid="{00000000-0005-0000-0000-0000A6E50000}"/>
    <cellStyle name="Total 2 8 2 2 18 2" xfId="58794" xr:uid="{00000000-0005-0000-0000-0000A7E50000}"/>
    <cellStyle name="Total 2 8 2 2 18 3" xfId="58795" xr:uid="{00000000-0005-0000-0000-0000A8E50000}"/>
    <cellStyle name="Total 2 8 2 2 18 4" xfId="58796" xr:uid="{00000000-0005-0000-0000-0000A9E50000}"/>
    <cellStyle name="Total 2 8 2 2 18 5" xfId="58797" xr:uid="{00000000-0005-0000-0000-0000AAE50000}"/>
    <cellStyle name="Total 2 8 2 2 19" xfId="58798" xr:uid="{00000000-0005-0000-0000-0000ABE50000}"/>
    <cellStyle name="Total 2 8 2 2 2" xfId="58799" xr:uid="{00000000-0005-0000-0000-0000ACE50000}"/>
    <cellStyle name="Total 2 8 2 2 2 2" xfId="58800" xr:uid="{00000000-0005-0000-0000-0000ADE50000}"/>
    <cellStyle name="Total 2 8 2 2 2 2 2" xfId="58801" xr:uid="{00000000-0005-0000-0000-0000AEE50000}"/>
    <cellStyle name="Total 2 8 2 2 2 2 3" xfId="58802" xr:uid="{00000000-0005-0000-0000-0000AFE50000}"/>
    <cellStyle name="Total 2 8 2 2 2 2 4" xfId="58803" xr:uid="{00000000-0005-0000-0000-0000B0E50000}"/>
    <cellStyle name="Total 2 8 2 2 2 2 5" xfId="58804" xr:uid="{00000000-0005-0000-0000-0000B1E50000}"/>
    <cellStyle name="Total 2 8 2 2 2 2 6" xfId="58805" xr:uid="{00000000-0005-0000-0000-0000B2E50000}"/>
    <cellStyle name="Total 2 8 2 2 2 2 7" xfId="58806" xr:uid="{00000000-0005-0000-0000-0000B3E50000}"/>
    <cellStyle name="Total 2 8 2 2 2 3" xfId="58807" xr:uid="{00000000-0005-0000-0000-0000B4E50000}"/>
    <cellStyle name="Total 2 8 2 2 2 4" xfId="58808" xr:uid="{00000000-0005-0000-0000-0000B5E50000}"/>
    <cellStyle name="Total 2 8 2 2 2 5" xfId="58809" xr:uid="{00000000-0005-0000-0000-0000B6E50000}"/>
    <cellStyle name="Total 2 8 2 2 3" xfId="58810" xr:uid="{00000000-0005-0000-0000-0000B7E50000}"/>
    <cellStyle name="Total 2 8 2 2 3 2" xfId="58811" xr:uid="{00000000-0005-0000-0000-0000B8E50000}"/>
    <cellStyle name="Total 2 8 2 2 3 2 2" xfId="58812" xr:uid="{00000000-0005-0000-0000-0000B9E50000}"/>
    <cellStyle name="Total 2 8 2 2 3 2 3" xfId="58813" xr:uid="{00000000-0005-0000-0000-0000BAE50000}"/>
    <cellStyle name="Total 2 8 2 2 3 2 4" xfId="58814" xr:uid="{00000000-0005-0000-0000-0000BBE50000}"/>
    <cellStyle name="Total 2 8 2 2 3 2 5" xfId="58815" xr:uid="{00000000-0005-0000-0000-0000BCE50000}"/>
    <cellStyle name="Total 2 8 2 2 3 2 6" xfId="58816" xr:uid="{00000000-0005-0000-0000-0000BDE50000}"/>
    <cellStyle name="Total 2 8 2 2 3 2 7" xfId="58817" xr:uid="{00000000-0005-0000-0000-0000BEE50000}"/>
    <cellStyle name="Total 2 8 2 2 3 3" xfId="58818" xr:uid="{00000000-0005-0000-0000-0000BFE50000}"/>
    <cellStyle name="Total 2 8 2 2 3 4" xfId="58819" xr:uid="{00000000-0005-0000-0000-0000C0E50000}"/>
    <cellStyle name="Total 2 8 2 2 3 5" xfId="58820" xr:uid="{00000000-0005-0000-0000-0000C1E50000}"/>
    <cellStyle name="Total 2 8 2 2 4" xfId="58821" xr:uid="{00000000-0005-0000-0000-0000C2E50000}"/>
    <cellStyle name="Total 2 8 2 2 4 2" xfId="58822" xr:uid="{00000000-0005-0000-0000-0000C3E50000}"/>
    <cellStyle name="Total 2 8 2 2 4 2 2" xfId="58823" xr:uid="{00000000-0005-0000-0000-0000C4E50000}"/>
    <cellStyle name="Total 2 8 2 2 4 2 3" xfId="58824" xr:uid="{00000000-0005-0000-0000-0000C5E50000}"/>
    <cellStyle name="Total 2 8 2 2 4 2 4" xfId="58825" xr:uid="{00000000-0005-0000-0000-0000C6E50000}"/>
    <cellStyle name="Total 2 8 2 2 4 2 5" xfId="58826" xr:uid="{00000000-0005-0000-0000-0000C7E50000}"/>
    <cellStyle name="Total 2 8 2 2 4 2 6" xfId="58827" xr:uid="{00000000-0005-0000-0000-0000C8E50000}"/>
    <cellStyle name="Total 2 8 2 2 4 2 7" xfId="58828" xr:uid="{00000000-0005-0000-0000-0000C9E50000}"/>
    <cellStyle name="Total 2 8 2 2 4 3" xfId="58829" xr:uid="{00000000-0005-0000-0000-0000CAE50000}"/>
    <cellStyle name="Total 2 8 2 2 4 4" xfId="58830" xr:uid="{00000000-0005-0000-0000-0000CBE50000}"/>
    <cellStyle name="Total 2 8 2 2 4 5" xfId="58831" xr:uid="{00000000-0005-0000-0000-0000CCE50000}"/>
    <cellStyle name="Total 2 8 2 2 5" xfId="58832" xr:uid="{00000000-0005-0000-0000-0000CDE50000}"/>
    <cellStyle name="Total 2 8 2 2 5 2" xfId="58833" xr:uid="{00000000-0005-0000-0000-0000CEE50000}"/>
    <cellStyle name="Total 2 8 2 2 5 3" xfId="58834" xr:uid="{00000000-0005-0000-0000-0000CFE50000}"/>
    <cellStyle name="Total 2 8 2 2 5 4" xfId="58835" xr:uid="{00000000-0005-0000-0000-0000D0E50000}"/>
    <cellStyle name="Total 2 8 2 2 5 5" xfId="58836" xr:uid="{00000000-0005-0000-0000-0000D1E50000}"/>
    <cellStyle name="Total 2 8 2 2 5 6" xfId="58837" xr:uid="{00000000-0005-0000-0000-0000D2E50000}"/>
    <cellStyle name="Total 2 8 2 2 5 7" xfId="58838" xr:uid="{00000000-0005-0000-0000-0000D3E50000}"/>
    <cellStyle name="Total 2 8 2 2 5 8" xfId="58839" xr:uid="{00000000-0005-0000-0000-0000D4E50000}"/>
    <cellStyle name="Total 2 8 2 2 6" xfId="58840" xr:uid="{00000000-0005-0000-0000-0000D5E50000}"/>
    <cellStyle name="Total 2 8 2 2 6 2" xfId="58841" xr:uid="{00000000-0005-0000-0000-0000D6E50000}"/>
    <cellStyle name="Total 2 8 2 2 6 3" xfId="58842" xr:uid="{00000000-0005-0000-0000-0000D7E50000}"/>
    <cellStyle name="Total 2 8 2 2 6 4" xfId="58843" xr:uid="{00000000-0005-0000-0000-0000D8E50000}"/>
    <cellStyle name="Total 2 8 2 2 6 5" xfId="58844" xr:uid="{00000000-0005-0000-0000-0000D9E50000}"/>
    <cellStyle name="Total 2 8 2 2 6 6" xfId="58845" xr:uid="{00000000-0005-0000-0000-0000DAE50000}"/>
    <cellStyle name="Total 2 8 2 2 6 7" xfId="58846" xr:uid="{00000000-0005-0000-0000-0000DBE50000}"/>
    <cellStyle name="Total 2 8 2 2 7" xfId="58847" xr:uid="{00000000-0005-0000-0000-0000DCE50000}"/>
    <cellStyle name="Total 2 8 2 2 7 2" xfId="58848" xr:uid="{00000000-0005-0000-0000-0000DDE50000}"/>
    <cellStyle name="Total 2 8 2 2 7 3" xfId="58849" xr:uid="{00000000-0005-0000-0000-0000DEE50000}"/>
    <cellStyle name="Total 2 8 2 2 7 4" xfId="58850" xr:uid="{00000000-0005-0000-0000-0000DFE50000}"/>
    <cellStyle name="Total 2 8 2 2 7 5" xfId="58851" xr:uid="{00000000-0005-0000-0000-0000E0E50000}"/>
    <cellStyle name="Total 2 8 2 2 8" xfId="58852" xr:uid="{00000000-0005-0000-0000-0000E1E50000}"/>
    <cellStyle name="Total 2 8 2 2 8 2" xfId="58853" xr:uid="{00000000-0005-0000-0000-0000E2E50000}"/>
    <cellStyle name="Total 2 8 2 2 8 3" xfId="58854" xr:uid="{00000000-0005-0000-0000-0000E3E50000}"/>
    <cellStyle name="Total 2 8 2 2 8 4" xfId="58855" xr:uid="{00000000-0005-0000-0000-0000E4E50000}"/>
    <cellStyle name="Total 2 8 2 2 8 5" xfId="58856" xr:uid="{00000000-0005-0000-0000-0000E5E50000}"/>
    <cellStyle name="Total 2 8 2 2 9" xfId="58857" xr:uid="{00000000-0005-0000-0000-0000E6E50000}"/>
    <cellStyle name="Total 2 8 2 2 9 2" xfId="58858" xr:uid="{00000000-0005-0000-0000-0000E7E50000}"/>
    <cellStyle name="Total 2 8 2 2 9 3" xfId="58859" xr:uid="{00000000-0005-0000-0000-0000E8E50000}"/>
    <cellStyle name="Total 2 8 2 2 9 4" xfId="58860" xr:uid="{00000000-0005-0000-0000-0000E9E50000}"/>
    <cellStyle name="Total 2 8 2 2 9 5" xfId="58861" xr:uid="{00000000-0005-0000-0000-0000EAE50000}"/>
    <cellStyle name="Total 2 8 2 3" xfId="58862" xr:uid="{00000000-0005-0000-0000-0000EBE50000}"/>
    <cellStyle name="Total 2 8 2 3 10" xfId="58863" xr:uid="{00000000-0005-0000-0000-0000ECE50000}"/>
    <cellStyle name="Total 2 8 2 3 2" xfId="58864" xr:uid="{00000000-0005-0000-0000-0000EDE50000}"/>
    <cellStyle name="Total 2 8 2 3 2 2" xfId="58865" xr:uid="{00000000-0005-0000-0000-0000EEE50000}"/>
    <cellStyle name="Total 2 8 2 3 2 2 2" xfId="58866" xr:uid="{00000000-0005-0000-0000-0000EFE50000}"/>
    <cellStyle name="Total 2 8 2 3 2 2 3" xfId="58867" xr:uid="{00000000-0005-0000-0000-0000F0E50000}"/>
    <cellStyle name="Total 2 8 2 3 2 2 4" xfId="58868" xr:uid="{00000000-0005-0000-0000-0000F1E50000}"/>
    <cellStyle name="Total 2 8 2 3 2 2 5" xfId="58869" xr:uid="{00000000-0005-0000-0000-0000F2E50000}"/>
    <cellStyle name="Total 2 8 2 3 2 2 6" xfId="58870" xr:uid="{00000000-0005-0000-0000-0000F3E50000}"/>
    <cellStyle name="Total 2 8 2 3 2 2 7" xfId="58871" xr:uid="{00000000-0005-0000-0000-0000F4E50000}"/>
    <cellStyle name="Total 2 8 2 3 2 3" xfId="58872" xr:uid="{00000000-0005-0000-0000-0000F5E50000}"/>
    <cellStyle name="Total 2 8 2 3 2 4" xfId="58873" xr:uid="{00000000-0005-0000-0000-0000F6E50000}"/>
    <cellStyle name="Total 2 8 2 3 3" xfId="58874" xr:uid="{00000000-0005-0000-0000-0000F7E50000}"/>
    <cellStyle name="Total 2 8 2 3 3 2" xfId="58875" xr:uid="{00000000-0005-0000-0000-0000F8E50000}"/>
    <cellStyle name="Total 2 8 2 3 3 2 2" xfId="58876" xr:uid="{00000000-0005-0000-0000-0000F9E50000}"/>
    <cellStyle name="Total 2 8 2 3 3 2 3" xfId="58877" xr:uid="{00000000-0005-0000-0000-0000FAE50000}"/>
    <cellStyle name="Total 2 8 2 3 3 2 4" xfId="58878" xr:uid="{00000000-0005-0000-0000-0000FBE50000}"/>
    <cellStyle name="Total 2 8 2 3 3 2 5" xfId="58879" xr:uid="{00000000-0005-0000-0000-0000FCE50000}"/>
    <cellStyle name="Total 2 8 2 3 3 2 6" xfId="58880" xr:uid="{00000000-0005-0000-0000-0000FDE50000}"/>
    <cellStyle name="Total 2 8 2 3 3 2 7" xfId="58881" xr:uid="{00000000-0005-0000-0000-0000FEE50000}"/>
    <cellStyle name="Total 2 8 2 3 3 3" xfId="58882" xr:uid="{00000000-0005-0000-0000-0000FFE50000}"/>
    <cellStyle name="Total 2 8 2 3 3 4" xfId="58883" xr:uid="{00000000-0005-0000-0000-000000E60000}"/>
    <cellStyle name="Total 2 8 2 3 4" xfId="58884" xr:uid="{00000000-0005-0000-0000-000001E60000}"/>
    <cellStyle name="Total 2 8 2 3 4 2" xfId="58885" xr:uid="{00000000-0005-0000-0000-000002E60000}"/>
    <cellStyle name="Total 2 8 2 3 4 2 2" xfId="58886" xr:uid="{00000000-0005-0000-0000-000003E60000}"/>
    <cellStyle name="Total 2 8 2 3 4 2 3" xfId="58887" xr:uid="{00000000-0005-0000-0000-000004E60000}"/>
    <cellStyle name="Total 2 8 2 3 4 2 4" xfId="58888" xr:uid="{00000000-0005-0000-0000-000005E60000}"/>
    <cellStyle name="Total 2 8 2 3 4 2 5" xfId="58889" xr:uid="{00000000-0005-0000-0000-000006E60000}"/>
    <cellStyle name="Total 2 8 2 3 4 2 6" xfId="58890" xr:uid="{00000000-0005-0000-0000-000007E60000}"/>
    <cellStyle name="Total 2 8 2 3 4 2 7" xfId="58891" xr:uid="{00000000-0005-0000-0000-000008E60000}"/>
    <cellStyle name="Total 2 8 2 3 4 3" xfId="58892" xr:uid="{00000000-0005-0000-0000-000009E60000}"/>
    <cellStyle name="Total 2 8 2 3 4 4" xfId="58893" xr:uid="{00000000-0005-0000-0000-00000AE60000}"/>
    <cellStyle name="Total 2 8 2 3 5" xfId="58894" xr:uid="{00000000-0005-0000-0000-00000BE60000}"/>
    <cellStyle name="Total 2 8 2 3 5 2" xfId="58895" xr:uid="{00000000-0005-0000-0000-00000CE60000}"/>
    <cellStyle name="Total 2 8 2 3 5 3" xfId="58896" xr:uid="{00000000-0005-0000-0000-00000DE60000}"/>
    <cellStyle name="Total 2 8 2 3 5 4" xfId="58897" xr:uid="{00000000-0005-0000-0000-00000EE60000}"/>
    <cellStyle name="Total 2 8 2 3 5 5" xfId="58898" xr:uid="{00000000-0005-0000-0000-00000FE60000}"/>
    <cellStyle name="Total 2 8 2 3 5 6" xfId="58899" xr:uid="{00000000-0005-0000-0000-000010E60000}"/>
    <cellStyle name="Total 2 8 2 3 5 7" xfId="58900" xr:uid="{00000000-0005-0000-0000-000011E60000}"/>
    <cellStyle name="Total 2 8 2 3 5 8" xfId="58901" xr:uid="{00000000-0005-0000-0000-000012E60000}"/>
    <cellStyle name="Total 2 8 2 3 6" xfId="58902" xr:uid="{00000000-0005-0000-0000-000013E60000}"/>
    <cellStyle name="Total 2 8 2 3 6 2" xfId="58903" xr:uid="{00000000-0005-0000-0000-000014E60000}"/>
    <cellStyle name="Total 2 8 2 3 6 3" xfId="58904" xr:uid="{00000000-0005-0000-0000-000015E60000}"/>
    <cellStyle name="Total 2 8 2 3 6 4" xfId="58905" xr:uid="{00000000-0005-0000-0000-000016E60000}"/>
    <cellStyle name="Total 2 8 2 3 6 5" xfId="58906" xr:uid="{00000000-0005-0000-0000-000017E60000}"/>
    <cellStyle name="Total 2 8 2 3 6 6" xfId="58907" xr:uid="{00000000-0005-0000-0000-000018E60000}"/>
    <cellStyle name="Total 2 8 2 3 6 7" xfId="58908" xr:uid="{00000000-0005-0000-0000-000019E60000}"/>
    <cellStyle name="Total 2 8 2 3 7" xfId="58909" xr:uid="{00000000-0005-0000-0000-00001AE60000}"/>
    <cellStyle name="Total 2 8 2 3 8" xfId="58910" xr:uid="{00000000-0005-0000-0000-00001BE60000}"/>
    <cellStyle name="Total 2 8 2 3 9" xfId="58911" xr:uid="{00000000-0005-0000-0000-00001CE60000}"/>
    <cellStyle name="Total 2 8 2 4" xfId="58912" xr:uid="{00000000-0005-0000-0000-00001DE60000}"/>
    <cellStyle name="Total 2 8 2 4 2" xfId="58913" xr:uid="{00000000-0005-0000-0000-00001EE60000}"/>
    <cellStyle name="Total 2 8 2 4 2 2" xfId="58914" xr:uid="{00000000-0005-0000-0000-00001FE60000}"/>
    <cellStyle name="Total 2 8 2 4 2 3" xfId="58915" xr:uid="{00000000-0005-0000-0000-000020E60000}"/>
    <cellStyle name="Total 2 8 2 4 2 4" xfId="58916" xr:uid="{00000000-0005-0000-0000-000021E60000}"/>
    <cellStyle name="Total 2 8 2 4 2 5" xfId="58917" xr:uid="{00000000-0005-0000-0000-000022E60000}"/>
    <cellStyle name="Total 2 8 2 4 2 6" xfId="58918" xr:uid="{00000000-0005-0000-0000-000023E60000}"/>
    <cellStyle name="Total 2 8 2 4 2 7" xfId="58919" xr:uid="{00000000-0005-0000-0000-000024E60000}"/>
    <cellStyle name="Total 2 8 2 4 3" xfId="58920" xr:uid="{00000000-0005-0000-0000-000025E60000}"/>
    <cellStyle name="Total 2 8 2 4 4" xfId="58921" xr:uid="{00000000-0005-0000-0000-000026E60000}"/>
    <cellStyle name="Total 2 8 2 4 5" xfId="58922" xr:uid="{00000000-0005-0000-0000-000027E60000}"/>
    <cellStyle name="Total 2 8 2 5" xfId="58923" xr:uid="{00000000-0005-0000-0000-000028E60000}"/>
    <cellStyle name="Total 2 8 2 5 2" xfId="58924" xr:uid="{00000000-0005-0000-0000-000029E60000}"/>
    <cellStyle name="Total 2 8 2 5 2 2" xfId="58925" xr:uid="{00000000-0005-0000-0000-00002AE60000}"/>
    <cellStyle name="Total 2 8 2 5 2 3" xfId="58926" xr:uid="{00000000-0005-0000-0000-00002BE60000}"/>
    <cellStyle name="Total 2 8 2 5 2 4" xfId="58927" xr:uid="{00000000-0005-0000-0000-00002CE60000}"/>
    <cellStyle name="Total 2 8 2 5 2 5" xfId="58928" xr:uid="{00000000-0005-0000-0000-00002DE60000}"/>
    <cellStyle name="Total 2 8 2 5 2 6" xfId="58929" xr:uid="{00000000-0005-0000-0000-00002EE60000}"/>
    <cellStyle name="Total 2 8 2 5 2 7" xfId="58930" xr:uid="{00000000-0005-0000-0000-00002FE60000}"/>
    <cellStyle name="Total 2 8 2 5 3" xfId="58931" xr:uid="{00000000-0005-0000-0000-000030E60000}"/>
    <cellStyle name="Total 2 8 2 5 4" xfId="58932" xr:uid="{00000000-0005-0000-0000-000031E60000}"/>
    <cellStyle name="Total 2 8 2 5 5" xfId="58933" xr:uid="{00000000-0005-0000-0000-000032E60000}"/>
    <cellStyle name="Total 2 8 2 6" xfId="58934" xr:uid="{00000000-0005-0000-0000-000033E60000}"/>
    <cellStyle name="Total 2 8 2 6 2" xfId="58935" xr:uid="{00000000-0005-0000-0000-000034E60000}"/>
    <cellStyle name="Total 2 8 2 6 2 2" xfId="58936" xr:uid="{00000000-0005-0000-0000-000035E60000}"/>
    <cellStyle name="Total 2 8 2 6 2 3" xfId="58937" xr:uid="{00000000-0005-0000-0000-000036E60000}"/>
    <cellStyle name="Total 2 8 2 6 2 4" xfId="58938" xr:uid="{00000000-0005-0000-0000-000037E60000}"/>
    <cellStyle name="Total 2 8 2 6 2 5" xfId="58939" xr:uid="{00000000-0005-0000-0000-000038E60000}"/>
    <cellStyle name="Total 2 8 2 6 2 6" xfId="58940" xr:uid="{00000000-0005-0000-0000-000039E60000}"/>
    <cellStyle name="Total 2 8 2 6 2 7" xfId="58941" xr:uid="{00000000-0005-0000-0000-00003AE60000}"/>
    <cellStyle name="Total 2 8 2 6 3" xfId="58942" xr:uid="{00000000-0005-0000-0000-00003BE60000}"/>
    <cellStyle name="Total 2 8 2 6 4" xfId="58943" xr:uid="{00000000-0005-0000-0000-00003CE60000}"/>
    <cellStyle name="Total 2 8 2 6 5" xfId="58944" xr:uid="{00000000-0005-0000-0000-00003DE60000}"/>
    <cellStyle name="Total 2 8 2 7" xfId="58945" xr:uid="{00000000-0005-0000-0000-00003EE60000}"/>
    <cellStyle name="Total 2 8 2 7 2" xfId="58946" xr:uid="{00000000-0005-0000-0000-00003FE60000}"/>
    <cellStyle name="Total 2 8 2 7 2 2" xfId="58947" xr:uid="{00000000-0005-0000-0000-000040E60000}"/>
    <cellStyle name="Total 2 8 2 7 2 3" xfId="58948" xr:uid="{00000000-0005-0000-0000-000041E60000}"/>
    <cellStyle name="Total 2 8 2 7 2 4" xfId="58949" xr:uid="{00000000-0005-0000-0000-000042E60000}"/>
    <cellStyle name="Total 2 8 2 7 2 5" xfId="58950" xr:uid="{00000000-0005-0000-0000-000043E60000}"/>
    <cellStyle name="Total 2 8 2 7 2 6" xfId="58951" xr:uid="{00000000-0005-0000-0000-000044E60000}"/>
    <cellStyle name="Total 2 8 2 7 2 7" xfId="58952" xr:uid="{00000000-0005-0000-0000-000045E60000}"/>
    <cellStyle name="Total 2 8 2 7 3" xfId="58953" xr:uid="{00000000-0005-0000-0000-000046E60000}"/>
    <cellStyle name="Total 2 8 2 7 4" xfId="58954" xr:uid="{00000000-0005-0000-0000-000047E60000}"/>
    <cellStyle name="Total 2 8 2 7 5" xfId="58955" xr:uid="{00000000-0005-0000-0000-000048E60000}"/>
    <cellStyle name="Total 2 8 2 8" xfId="58956" xr:uid="{00000000-0005-0000-0000-000049E60000}"/>
    <cellStyle name="Total 2 8 2 8 2" xfId="58957" xr:uid="{00000000-0005-0000-0000-00004AE60000}"/>
    <cellStyle name="Total 2 8 2 8 3" xfId="58958" xr:uid="{00000000-0005-0000-0000-00004BE60000}"/>
    <cellStyle name="Total 2 8 2 8 4" xfId="58959" xr:uid="{00000000-0005-0000-0000-00004CE60000}"/>
    <cellStyle name="Total 2 8 2 8 5" xfId="58960" xr:uid="{00000000-0005-0000-0000-00004DE60000}"/>
    <cellStyle name="Total 2 8 2 8 6" xfId="58961" xr:uid="{00000000-0005-0000-0000-00004EE60000}"/>
    <cellStyle name="Total 2 8 2 8 7" xfId="58962" xr:uid="{00000000-0005-0000-0000-00004FE60000}"/>
    <cellStyle name="Total 2 8 2 8 8" xfId="58963" xr:uid="{00000000-0005-0000-0000-000050E60000}"/>
    <cellStyle name="Total 2 8 2 9" xfId="58964" xr:uid="{00000000-0005-0000-0000-000051E60000}"/>
    <cellStyle name="Total 2 8 2 9 2" xfId="58965" xr:uid="{00000000-0005-0000-0000-000052E60000}"/>
    <cellStyle name="Total 2 8 2 9 3" xfId="58966" xr:uid="{00000000-0005-0000-0000-000053E60000}"/>
    <cellStyle name="Total 2 8 2 9 4" xfId="58967" xr:uid="{00000000-0005-0000-0000-000054E60000}"/>
    <cellStyle name="Total 2 8 2 9 5" xfId="58968" xr:uid="{00000000-0005-0000-0000-000055E60000}"/>
    <cellStyle name="Total 2 8 2 9 6" xfId="58969" xr:uid="{00000000-0005-0000-0000-000056E60000}"/>
    <cellStyle name="Total 2 8 2 9 7" xfId="58970" xr:uid="{00000000-0005-0000-0000-000057E60000}"/>
    <cellStyle name="Total 2 8 3" xfId="58971" xr:uid="{00000000-0005-0000-0000-000058E60000}"/>
    <cellStyle name="Total 2 8 3 10" xfId="58972" xr:uid="{00000000-0005-0000-0000-000059E60000}"/>
    <cellStyle name="Total 2 8 3 10 2" xfId="58973" xr:uid="{00000000-0005-0000-0000-00005AE60000}"/>
    <cellStyle name="Total 2 8 3 10 3" xfId="58974" xr:uid="{00000000-0005-0000-0000-00005BE60000}"/>
    <cellStyle name="Total 2 8 3 10 4" xfId="58975" xr:uid="{00000000-0005-0000-0000-00005CE60000}"/>
    <cellStyle name="Total 2 8 3 10 5" xfId="58976" xr:uid="{00000000-0005-0000-0000-00005DE60000}"/>
    <cellStyle name="Total 2 8 3 11" xfId="58977" xr:uid="{00000000-0005-0000-0000-00005EE60000}"/>
    <cellStyle name="Total 2 8 3 11 2" xfId="58978" xr:uid="{00000000-0005-0000-0000-00005FE60000}"/>
    <cellStyle name="Total 2 8 3 11 3" xfId="58979" xr:uid="{00000000-0005-0000-0000-000060E60000}"/>
    <cellStyle name="Total 2 8 3 11 4" xfId="58980" xr:uid="{00000000-0005-0000-0000-000061E60000}"/>
    <cellStyle name="Total 2 8 3 11 5" xfId="58981" xr:uid="{00000000-0005-0000-0000-000062E60000}"/>
    <cellStyle name="Total 2 8 3 12" xfId="58982" xr:uid="{00000000-0005-0000-0000-000063E60000}"/>
    <cellStyle name="Total 2 8 3 12 2" xfId="58983" xr:uid="{00000000-0005-0000-0000-000064E60000}"/>
    <cellStyle name="Total 2 8 3 12 3" xfId="58984" xr:uid="{00000000-0005-0000-0000-000065E60000}"/>
    <cellStyle name="Total 2 8 3 12 4" xfId="58985" xr:uid="{00000000-0005-0000-0000-000066E60000}"/>
    <cellStyle name="Total 2 8 3 12 5" xfId="58986" xr:uid="{00000000-0005-0000-0000-000067E60000}"/>
    <cellStyle name="Total 2 8 3 13" xfId="58987" xr:uid="{00000000-0005-0000-0000-000068E60000}"/>
    <cellStyle name="Total 2 8 3 13 2" xfId="58988" xr:uid="{00000000-0005-0000-0000-000069E60000}"/>
    <cellStyle name="Total 2 8 3 13 3" xfId="58989" xr:uid="{00000000-0005-0000-0000-00006AE60000}"/>
    <cellStyle name="Total 2 8 3 13 4" xfId="58990" xr:uid="{00000000-0005-0000-0000-00006BE60000}"/>
    <cellStyle name="Total 2 8 3 13 5" xfId="58991" xr:uid="{00000000-0005-0000-0000-00006CE60000}"/>
    <cellStyle name="Total 2 8 3 14" xfId="58992" xr:uid="{00000000-0005-0000-0000-00006DE60000}"/>
    <cellStyle name="Total 2 8 3 14 2" xfId="58993" xr:uid="{00000000-0005-0000-0000-00006EE60000}"/>
    <cellStyle name="Total 2 8 3 14 3" xfId="58994" xr:uid="{00000000-0005-0000-0000-00006FE60000}"/>
    <cellStyle name="Total 2 8 3 14 4" xfId="58995" xr:uid="{00000000-0005-0000-0000-000070E60000}"/>
    <cellStyle name="Total 2 8 3 14 5" xfId="58996" xr:uid="{00000000-0005-0000-0000-000071E60000}"/>
    <cellStyle name="Total 2 8 3 15" xfId="58997" xr:uid="{00000000-0005-0000-0000-000072E60000}"/>
    <cellStyle name="Total 2 8 3 15 2" xfId="58998" xr:uid="{00000000-0005-0000-0000-000073E60000}"/>
    <cellStyle name="Total 2 8 3 15 3" xfId="58999" xr:uid="{00000000-0005-0000-0000-000074E60000}"/>
    <cellStyle name="Total 2 8 3 15 4" xfId="59000" xr:uid="{00000000-0005-0000-0000-000075E60000}"/>
    <cellStyle name="Total 2 8 3 15 5" xfId="59001" xr:uid="{00000000-0005-0000-0000-000076E60000}"/>
    <cellStyle name="Total 2 8 3 16" xfId="59002" xr:uid="{00000000-0005-0000-0000-000077E60000}"/>
    <cellStyle name="Total 2 8 3 16 2" xfId="59003" xr:uid="{00000000-0005-0000-0000-000078E60000}"/>
    <cellStyle name="Total 2 8 3 16 3" xfId="59004" xr:uid="{00000000-0005-0000-0000-000079E60000}"/>
    <cellStyle name="Total 2 8 3 16 4" xfId="59005" xr:uid="{00000000-0005-0000-0000-00007AE60000}"/>
    <cellStyle name="Total 2 8 3 16 5" xfId="59006" xr:uid="{00000000-0005-0000-0000-00007BE60000}"/>
    <cellStyle name="Total 2 8 3 17" xfId="59007" xr:uid="{00000000-0005-0000-0000-00007CE60000}"/>
    <cellStyle name="Total 2 8 3 17 2" xfId="59008" xr:uid="{00000000-0005-0000-0000-00007DE60000}"/>
    <cellStyle name="Total 2 8 3 17 3" xfId="59009" xr:uid="{00000000-0005-0000-0000-00007EE60000}"/>
    <cellStyle name="Total 2 8 3 17 4" xfId="59010" xr:uid="{00000000-0005-0000-0000-00007FE60000}"/>
    <cellStyle name="Total 2 8 3 17 5" xfId="59011" xr:uid="{00000000-0005-0000-0000-000080E60000}"/>
    <cellStyle name="Total 2 8 3 18" xfId="59012" xr:uid="{00000000-0005-0000-0000-000081E60000}"/>
    <cellStyle name="Total 2 8 3 18 2" xfId="59013" xr:uid="{00000000-0005-0000-0000-000082E60000}"/>
    <cellStyle name="Total 2 8 3 18 3" xfId="59014" xr:uid="{00000000-0005-0000-0000-000083E60000}"/>
    <cellStyle name="Total 2 8 3 18 4" xfId="59015" xr:uid="{00000000-0005-0000-0000-000084E60000}"/>
    <cellStyle name="Total 2 8 3 18 5" xfId="59016" xr:uid="{00000000-0005-0000-0000-000085E60000}"/>
    <cellStyle name="Total 2 8 3 19" xfId="59017" xr:uid="{00000000-0005-0000-0000-000086E60000}"/>
    <cellStyle name="Total 2 8 3 2" xfId="59018" xr:uid="{00000000-0005-0000-0000-000087E60000}"/>
    <cellStyle name="Total 2 8 3 2 10" xfId="59019" xr:uid="{00000000-0005-0000-0000-000088E60000}"/>
    <cellStyle name="Total 2 8 3 2 10 2" xfId="59020" xr:uid="{00000000-0005-0000-0000-000089E60000}"/>
    <cellStyle name="Total 2 8 3 2 10 3" xfId="59021" xr:uid="{00000000-0005-0000-0000-00008AE60000}"/>
    <cellStyle name="Total 2 8 3 2 10 4" xfId="59022" xr:uid="{00000000-0005-0000-0000-00008BE60000}"/>
    <cellStyle name="Total 2 8 3 2 10 5" xfId="59023" xr:uid="{00000000-0005-0000-0000-00008CE60000}"/>
    <cellStyle name="Total 2 8 3 2 11" xfId="59024" xr:uid="{00000000-0005-0000-0000-00008DE60000}"/>
    <cellStyle name="Total 2 8 3 2 11 2" xfId="59025" xr:uid="{00000000-0005-0000-0000-00008EE60000}"/>
    <cellStyle name="Total 2 8 3 2 11 3" xfId="59026" xr:uid="{00000000-0005-0000-0000-00008FE60000}"/>
    <cellStyle name="Total 2 8 3 2 11 4" xfId="59027" xr:uid="{00000000-0005-0000-0000-000090E60000}"/>
    <cellStyle name="Total 2 8 3 2 11 5" xfId="59028" xr:uid="{00000000-0005-0000-0000-000091E60000}"/>
    <cellStyle name="Total 2 8 3 2 12" xfId="59029" xr:uid="{00000000-0005-0000-0000-000092E60000}"/>
    <cellStyle name="Total 2 8 3 2 12 2" xfId="59030" xr:uid="{00000000-0005-0000-0000-000093E60000}"/>
    <cellStyle name="Total 2 8 3 2 12 3" xfId="59031" xr:uid="{00000000-0005-0000-0000-000094E60000}"/>
    <cellStyle name="Total 2 8 3 2 12 4" xfId="59032" xr:uid="{00000000-0005-0000-0000-000095E60000}"/>
    <cellStyle name="Total 2 8 3 2 12 5" xfId="59033" xr:uid="{00000000-0005-0000-0000-000096E60000}"/>
    <cellStyle name="Total 2 8 3 2 13" xfId="59034" xr:uid="{00000000-0005-0000-0000-000097E60000}"/>
    <cellStyle name="Total 2 8 3 2 13 2" xfId="59035" xr:uid="{00000000-0005-0000-0000-000098E60000}"/>
    <cellStyle name="Total 2 8 3 2 13 3" xfId="59036" xr:uid="{00000000-0005-0000-0000-000099E60000}"/>
    <cellStyle name="Total 2 8 3 2 13 4" xfId="59037" xr:uid="{00000000-0005-0000-0000-00009AE60000}"/>
    <cellStyle name="Total 2 8 3 2 13 5" xfId="59038" xr:uid="{00000000-0005-0000-0000-00009BE60000}"/>
    <cellStyle name="Total 2 8 3 2 14" xfId="59039" xr:uid="{00000000-0005-0000-0000-00009CE60000}"/>
    <cellStyle name="Total 2 8 3 2 14 2" xfId="59040" xr:uid="{00000000-0005-0000-0000-00009DE60000}"/>
    <cellStyle name="Total 2 8 3 2 14 3" xfId="59041" xr:uid="{00000000-0005-0000-0000-00009EE60000}"/>
    <cellStyle name="Total 2 8 3 2 14 4" xfId="59042" xr:uid="{00000000-0005-0000-0000-00009FE60000}"/>
    <cellStyle name="Total 2 8 3 2 14 5" xfId="59043" xr:uid="{00000000-0005-0000-0000-0000A0E60000}"/>
    <cellStyle name="Total 2 8 3 2 15" xfId="59044" xr:uid="{00000000-0005-0000-0000-0000A1E60000}"/>
    <cellStyle name="Total 2 8 3 2 15 2" xfId="59045" xr:uid="{00000000-0005-0000-0000-0000A2E60000}"/>
    <cellStyle name="Total 2 8 3 2 15 3" xfId="59046" xr:uid="{00000000-0005-0000-0000-0000A3E60000}"/>
    <cellStyle name="Total 2 8 3 2 15 4" xfId="59047" xr:uid="{00000000-0005-0000-0000-0000A4E60000}"/>
    <cellStyle name="Total 2 8 3 2 15 5" xfId="59048" xr:uid="{00000000-0005-0000-0000-0000A5E60000}"/>
    <cellStyle name="Total 2 8 3 2 16" xfId="59049" xr:uid="{00000000-0005-0000-0000-0000A6E60000}"/>
    <cellStyle name="Total 2 8 3 2 16 2" xfId="59050" xr:uid="{00000000-0005-0000-0000-0000A7E60000}"/>
    <cellStyle name="Total 2 8 3 2 16 3" xfId="59051" xr:uid="{00000000-0005-0000-0000-0000A8E60000}"/>
    <cellStyle name="Total 2 8 3 2 16 4" xfId="59052" xr:uid="{00000000-0005-0000-0000-0000A9E60000}"/>
    <cellStyle name="Total 2 8 3 2 16 5" xfId="59053" xr:uid="{00000000-0005-0000-0000-0000AAE60000}"/>
    <cellStyle name="Total 2 8 3 2 17" xfId="59054" xr:uid="{00000000-0005-0000-0000-0000ABE60000}"/>
    <cellStyle name="Total 2 8 3 2 17 2" xfId="59055" xr:uid="{00000000-0005-0000-0000-0000ACE60000}"/>
    <cellStyle name="Total 2 8 3 2 17 3" xfId="59056" xr:uid="{00000000-0005-0000-0000-0000ADE60000}"/>
    <cellStyle name="Total 2 8 3 2 17 4" xfId="59057" xr:uid="{00000000-0005-0000-0000-0000AEE60000}"/>
    <cellStyle name="Total 2 8 3 2 17 5" xfId="59058" xr:uid="{00000000-0005-0000-0000-0000AFE60000}"/>
    <cellStyle name="Total 2 8 3 2 18" xfId="59059" xr:uid="{00000000-0005-0000-0000-0000B0E60000}"/>
    <cellStyle name="Total 2 8 3 2 18 2" xfId="59060" xr:uid="{00000000-0005-0000-0000-0000B1E60000}"/>
    <cellStyle name="Total 2 8 3 2 18 3" xfId="59061" xr:uid="{00000000-0005-0000-0000-0000B2E60000}"/>
    <cellStyle name="Total 2 8 3 2 18 4" xfId="59062" xr:uid="{00000000-0005-0000-0000-0000B3E60000}"/>
    <cellStyle name="Total 2 8 3 2 18 5" xfId="59063" xr:uid="{00000000-0005-0000-0000-0000B4E60000}"/>
    <cellStyle name="Total 2 8 3 2 19" xfId="59064" xr:uid="{00000000-0005-0000-0000-0000B5E60000}"/>
    <cellStyle name="Total 2 8 3 2 2" xfId="59065" xr:uid="{00000000-0005-0000-0000-0000B6E60000}"/>
    <cellStyle name="Total 2 8 3 2 2 2" xfId="59066" xr:uid="{00000000-0005-0000-0000-0000B7E60000}"/>
    <cellStyle name="Total 2 8 3 2 2 2 2" xfId="59067" xr:uid="{00000000-0005-0000-0000-0000B8E60000}"/>
    <cellStyle name="Total 2 8 3 2 2 2 3" xfId="59068" xr:uid="{00000000-0005-0000-0000-0000B9E60000}"/>
    <cellStyle name="Total 2 8 3 2 2 2 4" xfId="59069" xr:uid="{00000000-0005-0000-0000-0000BAE60000}"/>
    <cellStyle name="Total 2 8 3 2 2 2 5" xfId="59070" xr:uid="{00000000-0005-0000-0000-0000BBE60000}"/>
    <cellStyle name="Total 2 8 3 2 2 2 6" xfId="59071" xr:uid="{00000000-0005-0000-0000-0000BCE60000}"/>
    <cellStyle name="Total 2 8 3 2 2 2 7" xfId="59072" xr:uid="{00000000-0005-0000-0000-0000BDE60000}"/>
    <cellStyle name="Total 2 8 3 2 2 3" xfId="59073" xr:uid="{00000000-0005-0000-0000-0000BEE60000}"/>
    <cellStyle name="Total 2 8 3 2 2 4" xfId="59074" xr:uid="{00000000-0005-0000-0000-0000BFE60000}"/>
    <cellStyle name="Total 2 8 3 2 2 5" xfId="59075" xr:uid="{00000000-0005-0000-0000-0000C0E60000}"/>
    <cellStyle name="Total 2 8 3 2 3" xfId="59076" xr:uid="{00000000-0005-0000-0000-0000C1E60000}"/>
    <cellStyle name="Total 2 8 3 2 3 2" xfId="59077" xr:uid="{00000000-0005-0000-0000-0000C2E60000}"/>
    <cellStyle name="Total 2 8 3 2 3 2 2" xfId="59078" xr:uid="{00000000-0005-0000-0000-0000C3E60000}"/>
    <cellStyle name="Total 2 8 3 2 3 2 3" xfId="59079" xr:uid="{00000000-0005-0000-0000-0000C4E60000}"/>
    <cellStyle name="Total 2 8 3 2 3 2 4" xfId="59080" xr:uid="{00000000-0005-0000-0000-0000C5E60000}"/>
    <cellStyle name="Total 2 8 3 2 3 2 5" xfId="59081" xr:uid="{00000000-0005-0000-0000-0000C6E60000}"/>
    <cellStyle name="Total 2 8 3 2 3 2 6" xfId="59082" xr:uid="{00000000-0005-0000-0000-0000C7E60000}"/>
    <cellStyle name="Total 2 8 3 2 3 2 7" xfId="59083" xr:uid="{00000000-0005-0000-0000-0000C8E60000}"/>
    <cellStyle name="Total 2 8 3 2 3 3" xfId="59084" xr:uid="{00000000-0005-0000-0000-0000C9E60000}"/>
    <cellStyle name="Total 2 8 3 2 3 4" xfId="59085" xr:uid="{00000000-0005-0000-0000-0000CAE60000}"/>
    <cellStyle name="Total 2 8 3 2 3 5" xfId="59086" xr:uid="{00000000-0005-0000-0000-0000CBE60000}"/>
    <cellStyle name="Total 2 8 3 2 4" xfId="59087" xr:uid="{00000000-0005-0000-0000-0000CCE60000}"/>
    <cellStyle name="Total 2 8 3 2 4 2" xfId="59088" xr:uid="{00000000-0005-0000-0000-0000CDE60000}"/>
    <cellStyle name="Total 2 8 3 2 4 2 2" xfId="59089" xr:uid="{00000000-0005-0000-0000-0000CEE60000}"/>
    <cellStyle name="Total 2 8 3 2 4 2 3" xfId="59090" xr:uid="{00000000-0005-0000-0000-0000CFE60000}"/>
    <cellStyle name="Total 2 8 3 2 4 2 4" xfId="59091" xr:uid="{00000000-0005-0000-0000-0000D0E60000}"/>
    <cellStyle name="Total 2 8 3 2 4 2 5" xfId="59092" xr:uid="{00000000-0005-0000-0000-0000D1E60000}"/>
    <cellStyle name="Total 2 8 3 2 4 2 6" xfId="59093" xr:uid="{00000000-0005-0000-0000-0000D2E60000}"/>
    <cellStyle name="Total 2 8 3 2 4 2 7" xfId="59094" xr:uid="{00000000-0005-0000-0000-0000D3E60000}"/>
    <cellStyle name="Total 2 8 3 2 4 3" xfId="59095" xr:uid="{00000000-0005-0000-0000-0000D4E60000}"/>
    <cellStyle name="Total 2 8 3 2 4 4" xfId="59096" xr:uid="{00000000-0005-0000-0000-0000D5E60000}"/>
    <cellStyle name="Total 2 8 3 2 4 5" xfId="59097" xr:uid="{00000000-0005-0000-0000-0000D6E60000}"/>
    <cellStyle name="Total 2 8 3 2 5" xfId="59098" xr:uid="{00000000-0005-0000-0000-0000D7E60000}"/>
    <cellStyle name="Total 2 8 3 2 5 2" xfId="59099" xr:uid="{00000000-0005-0000-0000-0000D8E60000}"/>
    <cellStyle name="Total 2 8 3 2 5 3" xfId="59100" xr:uid="{00000000-0005-0000-0000-0000D9E60000}"/>
    <cellStyle name="Total 2 8 3 2 5 4" xfId="59101" xr:uid="{00000000-0005-0000-0000-0000DAE60000}"/>
    <cellStyle name="Total 2 8 3 2 5 5" xfId="59102" xr:uid="{00000000-0005-0000-0000-0000DBE60000}"/>
    <cellStyle name="Total 2 8 3 2 5 6" xfId="59103" xr:uid="{00000000-0005-0000-0000-0000DCE60000}"/>
    <cellStyle name="Total 2 8 3 2 5 7" xfId="59104" xr:uid="{00000000-0005-0000-0000-0000DDE60000}"/>
    <cellStyle name="Total 2 8 3 2 5 8" xfId="59105" xr:uid="{00000000-0005-0000-0000-0000DEE60000}"/>
    <cellStyle name="Total 2 8 3 2 6" xfId="59106" xr:uid="{00000000-0005-0000-0000-0000DFE60000}"/>
    <cellStyle name="Total 2 8 3 2 6 2" xfId="59107" xr:uid="{00000000-0005-0000-0000-0000E0E60000}"/>
    <cellStyle name="Total 2 8 3 2 6 3" xfId="59108" xr:uid="{00000000-0005-0000-0000-0000E1E60000}"/>
    <cellStyle name="Total 2 8 3 2 6 4" xfId="59109" xr:uid="{00000000-0005-0000-0000-0000E2E60000}"/>
    <cellStyle name="Total 2 8 3 2 6 5" xfId="59110" xr:uid="{00000000-0005-0000-0000-0000E3E60000}"/>
    <cellStyle name="Total 2 8 3 2 6 6" xfId="59111" xr:uid="{00000000-0005-0000-0000-0000E4E60000}"/>
    <cellStyle name="Total 2 8 3 2 6 7" xfId="59112" xr:uid="{00000000-0005-0000-0000-0000E5E60000}"/>
    <cellStyle name="Total 2 8 3 2 7" xfId="59113" xr:uid="{00000000-0005-0000-0000-0000E6E60000}"/>
    <cellStyle name="Total 2 8 3 2 7 2" xfId="59114" xr:uid="{00000000-0005-0000-0000-0000E7E60000}"/>
    <cellStyle name="Total 2 8 3 2 7 3" xfId="59115" xr:uid="{00000000-0005-0000-0000-0000E8E60000}"/>
    <cellStyle name="Total 2 8 3 2 7 4" xfId="59116" xr:uid="{00000000-0005-0000-0000-0000E9E60000}"/>
    <cellStyle name="Total 2 8 3 2 7 5" xfId="59117" xr:uid="{00000000-0005-0000-0000-0000EAE60000}"/>
    <cellStyle name="Total 2 8 3 2 8" xfId="59118" xr:uid="{00000000-0005-0000-0000-0000EBE60000}"/>
    <cellStyle name="Total 2 8 3 2 8 2" xfId="59119" xr:uid="{00000000-0005-0000-0000-0000ECE60000}"/>
    <cellStyle name="Total 2 8 3 2 8 3" xfId="59120" xr:uid="{00000000-0005-0000-0000-0000EDE60000}"/>
    <cellStyle name="Total 2 8 3 2 8 4" xfId="59121" xr:uid="{00000000-0005-0000-0000-0000EEE60000}"/>
    <cellStyle name="Total 2 8 3 2 8 5" xfId="59122" xr:uid="{00000000-0005-0000-0000-0000EFE60000}"/>
    <cellStyle name="Total 2 8 3 2 9" xfId="59123" xr:uid="{00000000-0005-0000-0000-0000F0E60000}"/>
    <cellStyle name="Total 2 8 3 2 9 2" xfId="59124" xr:uid="{00000000-0005-0000-0000-0000F1E60000}"/>
    <cellStyle name="Total 2 8 3 2 9 3" xfId="59125" xr:uid="{00000000-0005-0000-0000-0000F2E60000}"/>
    <cellStyle name="Total 2 8 3 2 9 4" xfId="59126" xr:uid="{00000000-0005-0000-0000-0000F3E60000}"/>
    <cellStyle name="Total 2 8 3 2 9 5" xfId="59127" xr:uid="{00000000-0005-0000-0000-0000F4E60000}"/>
    <cellStyle name="Total 2 8 3 3" xfId="59128" xr:uid="{00000000-0005-0000-0000-0000F5E60000}"/>
    <cellStyle name="Total 2 8 3 3 10" xfId="59129" xr:uid="{00000000-0005-0000-0000-0000F6E60000}"/>
    <cellStyle name="Total 2 8 3 3 2" xfId="59130" xr:uid="{00000000-0005-0000-0000-0000F7E60000}"/>
    <cellStyle name="Total 2 8 3 3 2 2" xfId="59131" xr:uid="{00000000-0005-0000-0000-0000F8E60000}"/>
    <cellStyle name="Total 2 8 3 3 2 2 2" xfId="59132" xr:uid="{00000000-0005-0000-0000-0000F9E60000}"/>
    <cellStyle name="Total 2 8 3 3 2 2 3" xfId="59133" xr:uid="{00000000-0005-0000-0000-0000FAE60000}"/>
    <cellStyle name="Total 2 8 3 3 2 2 4" xfId="59134" xr:uid="{00000000-0005-0000-0000-0000FBE60000}"/>
    <cellStyle name="Total 2 8 3 3 2 2 5" xfId="59135" xr:uid="{00000000-0005-0000-0000-0000FCE60000}"/>
    <cellStyle name="Total 2 8 3 3 2 2 6" xfId="59136" xr:uid="{00000000-0005-0000-0000-0000FDE60000}"/>
    <cellStyle name="Total 2 8 3 3 2 2 7" xfId="59137" xr:uid="{00000000-0005-0000-0000-0000FEE60000}"/>
    <cellStyle name="Total 2 8 3 3 2 3" xfId="59138" xr:uid="{00000000-0005-0000-0000-0000FFE60000}"/>
    <cellStyle name="Total 2 8 3 3 2 4" xfId="59139" xr:uid="{00000000-0005-0000-0000-000000E70000}"/>
    <cellStyle name="Total 2 8 3 3 3" xfId="59140" xr:uid="{00000000-0005-0000-0000-000001E70000}"/>
    <cellStyle name="Total 2 8 3 3 3 2" xfId="59141" xr:uid="{00000000-0005-0000-0000-000002E70000}"/>
    <cellStyle name="Total 2 8 3 3 3 2 2" xfId="59142" xr:uid="{00000000-0005-0000-0000-000003E70000}"/>
    <cellStyle name="Total 2 8 3 3 3 2 3" xfId="59143" xr:uid="{00000000-0005-0000-0000-000004E70000}"/>
    <cellStyle name="Total 2 8 3 3 3 2 4" xfId="59144" xr:uid="{00000000-0005-0000-0000-000005E70000}"/>
    <cellStyle name="Total 2 8 3 3 3 2 5" xfId="59145" xr:uid="{00000000-0005-0000-0000-000006E70000}"/>
    <cellStyle name="Total 2 8 3 3 3 2 6" xfId="59146" xr:uid="{00000000-0005-0000-0000-000007E70000}"/>
    <cellStyle name="Total 2 8 3 3 3 2 7" xfId="59147" xr:uid="{00000000-0005-0000-0000-000008E70000}"/>
    <cellStyle name="Total 2 8 3 3 3 3" xfId="59148" xr:uid="{00000000-0005-0000-0000-000009E70000}"/>
    <cellStyle name="Total 2 8 3 3 3 4" xfId="59149" xr:uid="{00000000-0005-0000-0000-00000AE70000}"/>
    <cellStyle name="Total 2 8 3 3 4" xfId="59150" xr:uid="{00000000-0005-0000-0000-00000BE70000}"/>
    <cellStyle name="Total 2 8 3 3 4 2" xfId="59151" xr:uid="{00000000-0005-0000-0000-00000CE70000}"/>
    <cellStyle name="Total 2 8 3 3 4 2 2" xfId="59152" xr:uid="{00000000-0005-0000-0000-00000DE70000}"/>
    <cellStyle name="Total 2 8 3 3 4 2 3" xfId="59153" xr:uid="{00000000-0005-0000-0000-00000EE70000}"/>
    <cellStyle name="Total 2 8 3 3 4 2 4" xfId="59154" xr:uid="{00000000-0005-0000-0000-00000FE70000}"/>
    <cellStyle name="Total 2 8 3 3 4 2 5" xfId="59155" xr:uid="{00000000-0005-0000-0000-000010E70000}"/>
    <cellStyle name="Total 2 8 3 3 4 2 6" xfId="59156" xr:uid="{00000000-0005-0000-0000-000011E70000}"/>
    <cellStyle name="Total 2 8 3 3 4 2 7" xfId="59157" xr:uid="{00000000-0005-0000-0000-000012E70000}"/>
    <cellStyle name="Total 2 8 3 3 4 3" xfId="59158" xr:uid="{00000000-0005-0000-0000-000013E70000}"/>
    <cellStyle name="Total 2 8 3 3 4 4" xfId="59159" xr:uid="{00000000-0005-0000-0000-000014E70000}"/>
    <cellStyle name="Total 2 8 3 3 5" xfId="59160" xr:uid="{00000000-0005-0000-0000-000015E70000}"/>
    <cellStyle name="Total 2 8 3 3 5 2" xfId="59161" xr:uid="{00000000-0005-0000-0000-000016E70000}"/>
    <cellStyle name="Total 2 8 3 3 5 3" xfId="59162" xr:uid="{00000000-0005-0000-0000-000017E70000}"/>
    <cellStyle name="Total 2 8 3 3 5 4" xfId="59163" xr:uid="{00000000-0005-0000-0000-000018E70000}"/>
    <cellStyle name="Total 2 8 3 3 5 5" xfId="59164" xr:uid="{00000000-0005-0000-0000-000019E70000}"/>
    <cellStyle name="Total 2 8 3 3 5 6" xfId="59165" xr:uid="{00000000-0005-0000-0000-00001AE70000}"/>
    <cellStyle name="Total 2 8 3 3 5 7" xfId="59166" xr:uid="{00000000-0005-0000-0000-00001BE70000}"/>
    <cellStyle name="Total 2 8 3 3 5 8" xfId="59167" xr:uid="{00000000-0005-0000-0000-00001CE70000}"/>
    <cellStyle name="Total 2 8 3 3 6" xfId="59168" xr:uid="{00000000-0005-0000-0000-00001DE70000}"/>
    <cellStyle name="Total 2 8 3 3 6 2" xfId="59169" xr:uid="{00000000-0005-0000-0000-00001EE70000}"/>
    <cellStyle name="Total 2 8 3 3 6 3" xfId="59170" xr:uid="{00000000-0005-0000-0000-00001FE70000}"/>
    <cellStyle name="Total 2 8 3 3 6 4" xfId="59171" xr:uid="{00000000-0005-0000-0000-000020E70000}"/>
    <cellStyle name="Total 2 8 3 3 6 5" xfId="59172" xr:uid="{00000000-0005-0000-0000-000021E70000}"/>
    <cellStyle name="Total 2 8 3 3 6 6" xfId="59173" xr:uid="{00000000-0005-0000-0000-000022E70000}"/>
    <cellStyle name="Total 2 8 3 3 6 7" xfId="59174" xr:uid="{00000000-0005-0000-0000-000023E70000}"/>
    <cellStyle name="Total 2 8 3 3 7" xfId="59175" xr:uid="{00000000-0005-0000-0000-000024E70000}"/>
    <cellStyle name="Total 2 8 3 3 8" xfId="59176" xr:uid="{00000000-0005-0000-0000-000025E70000}"/>
    <cellStyle name="Total 2 8 3 3 9" xfId="59177" xr:uid="{00000000-0005-0000-0000-000026E70000}"/>
    <cellStyle name="Total 2 8 3 4" xfId="59178" xr:uid="{00000000-0005-0000-0000-000027E70000}"/>
    <cellStyle name="Total 2 8 3 4 2" xfId="59179" xr:uid="{00000000-0005-0000-0000-000028E70000}"/>
    <cellStyle name="Total 2 8 3 4 2 2" xfId="59180" xr:uid="{00000000-0005-0000-0000-000029E70000}"/>
    <cellStyle name="Total 2 8 3 4 2 3" xfId="59181" xr:uid="{00000000-0005-0000-0000-00002AE70000}"/>
    <cellStyle name="Total 2 8 3 4 2 4" xfId="59182" xr:uid="{00000000-0005-0000-0000-00002BE70000}"/>
    <cellStyle name="Total 2 8 3 4 2 5" xfId="59183" xr:uid="{00000000-0005-0000-0000-00002CE70000}"/>
    <cellStyle name="Total 2 8 3 4 2 6" xfId="59184" xr:uid="{00000000-0005-0000-0000-00002DE70000}"/>
    <cellStyle name="Total 2 8 3 4 2 7" xfId="59185" xr:uid="{00000000-0005-0000-0000-00002EE70000}"/>
    <cellStyle name="Total 2 8 3 4 3" xfId="59186" xr:uid="{00000000-0005-0000-0000-00002FE70000}"/>
    <cellStyle name="Total 2 8 3 4 4" xfId="59187" xr:uid="{00000000-0005-0000-0000-000030E70000}"/>
    <cellStyle name="Total 2 8 3 4 5" xfId="59188" xr:uid="{00000000-0005-0000-0000-000031E70000}"/>
    <cellStyle name="Total 2 8 3 5" xfId="59189" xr:uid="{00000000-0005-0000-0000-000032E70000}"/>
    <cellStyle name="Total 2 8 3 5 2" xfId="59190" xr:uid="{00000000-0005-0000-0000-000033E70000}"/>
    <cellStyle name="Total 2 8 3 5 2 2" xfId="59191" xr:uid="{00000000-0005-0000-0000-000034E70000}"/>
    <cellStyle name="Total 2 8 3 5 2 3" xfId="59192" xr:uid="{00000000-0005-0000-0000-000035E70000}"/>
    <cellStyle name="Total 2 8 3 5 2 4" xfId="59193" xr:uid="{00000000-0005-0000-0000-000036E70000}"/>
    <cellStyle name="Total 2 8 3 5 2 5" xfId="59194" xr:uid="{00000000-0005-0000-0000-000037E70000}"/>
    <cellStyle name="Total 2 8 3 5 2 6" xfId="59195" xr:uid="{00000000-0005-0000-0000-000038E70000}"/>
    <cellStyle name="Total 2 8 3 5 2 7" xfId="59196" xr:uid="{00000000-0005-0000-0000-000039E70000}"/>
    <cellStyle name="Total 2 8 3 5 3" xfId="59197" xr:uid="{00000000-0005-0000-0000-00003AE70000}"/>
    <cellStyle name="Total 2 8 3 5 4" xfId="59198" xr:uid="{00000000-0005-0000-0000-00003BE70000}"/>
    <cellStyle name="Total 2 8 3 5 5" xfId="59199" xr:uid="{00000000-0005-0000-0000-00003CE70000}"/>
    <cellStyle name="Total 2 8 3 6" xfId="59200" xr:uid="{00000000-0005-0000-0000-00003DE70000}"/>
    <cellStyle name="Total 2 8 3 6 2" xfId="59201" xr:uid="{00000000-0005-0000-0000-00003EE70000}"/>
    <cellStyle name="Total 2 8 3 6 2 2" xfId="59202" xr:uid="{00000000-0005-0000-0000-00003FE70000}"/>
    <cellStyle name="Total 2 8 3 6 2 3" xfId="59203" xr:uid="{00000000-0005-0000-0000-000040E70000}"/>
    <cellStyle name="Total 2 8 3 6 2 4" xfId="59204" xr:uid="{00000000-0005-0000-0000-000041E70000}"/>
    <cellStyle name="Total 2 8 3 6 2 5" xfId="59205" xr:uid="{00000000-0005-0000-0000-000042E70000}"/>
    <cellStyle name="Total 2 8 3 6 2 6" xfId="59206" xr:uid="{00000000-0005-0000-0000-000043E70000}"/>
    <cellStyle name="Total 2 8 3 6 2 7" xfId="59207" xr:uid="{00000000-0005-0000-0000-000044E70000}"/>
    <cellStyle name="Total 2 8 3 6 3" xfId="59208" xr:uid="{00000000-0005-0000-0000-000045E70000}"/>
    <cellStyle name="Total 2 8 3 6 4" xfId="59209" xr:uid="{00000000-0005-0000-0000-000046E70000}"/>
    <cellStyle name="Total 2 8 3 6 5" xfId="59210" xr:uid="{00000000-0005-0000-0000-000047E70000}"/>
    <cellStyle name="Total 2 8 3 7" xfId="59211" xr:uid="{00000000-0005-0000-0000-000048E70000}"/>
    <cellStyle name="Total 2 8 3 7 2" xfId="59212" xr:uid="{00000000-0005-0000-0000-000049E70000}"/>
    <cellStyle name="Total 2 8 3 7 2 2" xfId="59213" xr:uid="{00000000-0005-0000-0000-00004AE70000}"/>
    <cellStyle name="Total 2 8 3 7 2 3" xfId="59214" xr:uid="{00000000-0005-0000-0000-00004BE70000}"/>
    <cellStyle name="Total 2 8 3 7 2 4" xfId="59215" xr:uid="{00000000-0005-0000-0000-00004CE70000}"/>
    <cellStyle name="Total 2 8 3 7 2 5" xfId="59216" xr:uid="{00000000-0005-0000-0000-00004DE70000}"/>
    <cellStyle name="Total 2 8 3 7 2 6" xfId="59217" xr:uid="{00000000-0005-0000-0000-00004EE70000}"/>
    <cellStyle name="Total 2 8 3 7 2 7" xfId="59218" xr:uid="{00000000-0005-0000-0000-00004FE70000}"/>
    <cellStyle name="Total 2 8 3 7 3" xfId="59219" xr:uid="{00000000-0005-0000-0000-000050E70000}"/>
    <cellStyle name="Total 2 8 3 7 4" xfId="59220" xr:uid="{00000000-0005-0000-0000-000051E70000}"/>
    <cellStyle name="Total 2 8 3 7 5" xfId="59221" xr:uid="{00000000-0005-0000-0000-000052E70000}"/>
    <cellStyle name="Total 2 8 3 8" xfId="59222" xr:uid="{00000000-0005-0000-0000-000053E70000}"/>
    <cellStyle name="Total 2 8 3 8 2" xfId="59223" xr:uid="{00000000-0005-0000-0000-000054E70000}"/>
    <cellStyle name="Total 2 8 3 8 3" xfId="59224" xr:uid="{00000000-0005-0000-0000-000055E70000}"/>
    <cellStyle name="Total 2 8 3 8 4" xfId="59225" xr:uid="{00000000-0005-0000-0000-000056E70000}"/>
    <cellStyle name="Total 2 8 3 8 5" xfId="59226" xr:uid="{00000000-0005-0000-0000-000057E70000}"/>
    <cellStyle name="Total 2 8 3 8 6" xfId="59227" xr:uid="{00000000-0005-0000-0000-000058E70000}"/>
    <cellStyle name="Total 2 8 3 8 7" xfId="59228" xr:uid="{00000000-0005-0000-0000-000059E70000}"/>
    <cellStyle name="Total 2 8 3 8 8" xfId="59229" xr:uid="{00000000-0005-0000-0000-00005AE70000}"/>
    <cellStyle name="Total 2 8 3 9" xfId="59230" xr:uid="{00000000-0005-0000-0000-00005BE70000}"/>
    <cellStyle name="Total 2 8 3 9 2" xfId="59231" xr:uid="{00000000-0005-0000-0000-00005CE70000}"/>
    <cellStyle name="Total 2 8 3 9 3" xfId="59232" xr:uid="{00000000-0005-0000-0000-00005DE70000}"/>
    <cellStyle name="Total 2 8 3 9 4" xfId="59233" xr:uid="{00000000-0005-0000-0000-00005EE70000}"/>
    <cellStyle name="Total 2 8 3 9 5" xfId="59234" xr:uid="{00000000-0005-0000-0000-00005FE70000}"/>
    <cellStyle name="Total 2 8 3 9 6" xfId="59235" xr:uid="{00000000-0005-0000-0000-000060E70000}"/>
    <cellStyle name="Total 2 8 3 9 7" xfId="59236" xr:uid="{00000000-0005-0000-0000-000061E70000}"/>
    <cellStyle name="Total 2 8 4" xfId="59237" xr:uid="{00000000-0005-0000-0000-000062E70000}"/>
    <cellStyle name="Total 2 8 4 10" xfId="59238" xr:uid="{00000000-0005-0000-0000-000063E70000}"/>
    <cellStyle name="Total 2 8 4 10 2" xfId="59239" xr:uid="{00000000-0005-0000-0000-000064E70000}"/>
    <cellStyle name="Total 2 8 4 10 3" xfId="59240" xr:uid="{00000000-0005-0000-0000-000065E70000}"/>
    <cellStyle name="Total 2 8 4 10 4" xfId="59241" xr:uid="{00000000-0005-0000-0000-000066E70000}"/>
    <cellStyle name="Total 2 8 4 10 5" xfId="59242" xr:uid="{00000000-0005-0000-0000-000067E70000}"/>
    <cellStyle name="Total 2 8 4 11" xfId="59243" xr:uid="{00000000-0005-0000-0000-000068E70000}"/>
    <cellStyle name="Total 2 8 4 11 2" xfId="59244" xr:uid="{00000000-0005-0000-0000-000069E70000}"/>
    <cellStyle name="Total 2 8 4 11 3" xfId="59245" xr:uid="{00000000-0005-0000-0000-00006AE70000}"/>
    <cellStyle name="Total 2 8 4 11 4" xfId="59246" xr:uid="{00000000-0005-0000-0000-00006BE70000}"/>
    <cellStyle name="Total 2 8 4 11 5" xfId="59247" xr:uid="{00000000-0005-0000-0000-00006CE70000}"/>
    <cellStyle name="Total 2 8 4 12" xfId="59248" xr:uid="{00000000-0005-0000-0000-00006DE70000}"/>
    <cellStyle name="Total 2 8 4 12 2" xfId="59249" xr:uid="{00000000-0005-0000-0000-00006EE70000}"/>
    <cellStyle name="Total 2 8 4 12 3" xfId="59250" xr:uid="{00000000-0005-0000-0000-00006FE70000}"/>
    <cellStyle name="Total 2 8 4 12 4" xfId="59251" xr:uid="{00000000-0005-0000-0000-000070E70000}"/>
    <cellStyle name="Total 2 8 4 12 5" xfId="59252" xr:uid="{00000000-0005-0000-0000-000071E70000}"/>
    <cellStyle name="Total 2 8 4 13" xfId="59253" xr:uid="{00000000-0005-0000-0000-000072E70000}"/>
    <cellStyle name="Total 2 8 4 13 2" xfId="59254" xr:uid="{00000000-0005-0000-0000-000073E70000}"/>
    <cellStyle name="Total 2 8 4 13 3" xfId="59255" xr:uid="{00000000-0005-0000-0000-000074E70000}"/>
    <cellStyle name="Total 2 8 4 13 4" xfId="59256" xr:uid="{00000000-0005-0000-0000-000075E70000}"/>
    <cellStyle name="Total 2 8 4 13 5" xfId="59257" xr:uid="{00000000-0005-0000-0000-000076E70000}"/>
    <cellStyle name="Total 2 8 4 14" xfId="59258" xr:uid="{00000000-0005-0000-0000-000077E70000}"/>
    <cellStyle name="Total 2 8 4 14 2" xfId="59259" xr:uid="{00000000-0005-0000-0000-000078E70000}"/>
    <cellStyle name="Total 2 8 4 14 3" xfId="59260" xr:uid="{00000000-0005-0000-0000-000079E70000}"/>
    <cellStyle name="Total 2 8 4 14 4" xfId="59261" xr:uid="{00000000-0005-0000-0000-00007AE70000}"/>
    <cellStyle name="Total 2 8 4 14 5" xfId="59262" xr:uid="{00000000-0005-0000-0000-00007BE70000}"/>
    <cellStyle name="Total 2 8 4 15" xfId="59263" xr:uid="{00000000-0005-0000-0000-00007CE70000}"/>
    <cellStyle name="Total 2 8 4 15 2" xfId="59264" xr:uid="{00000000-0005-0000-0000-00007DE70000}"/>
    <cellStyle name="Total 2 8 4 15 3" xfId="59265" xr:uid="{00000000-0005-0000-0000-00007EE70000}"/>
    <cellStyle name="Total 2 8 4 15 4" xfId="59266" xr:uid="{00000000-0005-0000-0000-00007FE70000}"/>
    <cellStyle name="Total 2 8 4 15 5" xfId="59267" xr:uid="{00000000-0005-0000-0000-000080E70000}"/>
    <cellStyle name="Total 2 8 4 16" xfId="59268" xr:uid="{00000000-0005-0000-0000-000081E70000}"/>
    <cellStyle name="Total 2 8 4 16 2" xfId="59269" xr:uid="{00000000-0005-0000-0000-000082E70000}"/>
    <cellStyle name="Total 2 8 4 16 3" xfId="59270" xr:uid="{00000000-0005-0000-0000-000083E70000}"/>
    <cellStyle name="Total 2 8 4 16 4" xfId="59271" xr:uid="{00000000-0005-0000-0000-000084E70000}"/>
    <cellStyle name="Total 2 8 4 16 5" xfId="59272" xr:uid="{00000000-0005-0000-0000-000085E70000}"/>
    <cellStyle name="Total 2 8 4 17" xfId="59273" xr:uid="{00000000-0005-0000-0000-000086E70000}"/>
    <cellStyle name="Total 2 8 4 17 2" xfId="59274" xr:uid="{00000000-0005-0000-0000-000087E70000}"/>
    <cellStyle name="Total 2 8 4 17 3" xfId="59275" xr:uid="{00000000-0005-0000-0000-000088E70000}"/>
    <cellStyle name="Total 2 8 4 17 4" xfId="59276" xr:uid="{00000000-0005-0000-0000-000089E70000}"/>
    <cellStyle name="Total 2 8 4 17 5" xfId="59277" xr:uid="{00000000-0005-0000-0000-00008AE70000}"/>
    <cellStyle name="Total 2 8 4 18" xfId="59278" xr:uid="{00000000-0005-0000-0000-00008BE70000}"/>
    <cellStyle name="Total 2 8 4 18 2" xfId="59279" xr:uid="{00000000-0005-0000-0000-00008CE70000}"/>
    <cellStyle name="Total 2 8 4 18 3" xfId="59280" xr:uid="{00000000-0005-0000-0000-00008DE70000}"/>
    <cellStyle name="Total 2 8 4 18 4" xfId="59281" xr:uid="{00000000-0005-0000-0000-00008EE70000}"/>
    <cellStyle name="Total 2 8 4 18 5" xfId="59282" xr:uid="{00000000-0005-0000-0000-00008FE70000}"/>
    <cellStyle name="Total 2 8 4 19" xfId="59283" xr:uid="{00000000-0005-0000-0000-000090E70000}"/>
    <cellStyle name="Total 2 8 4 2" xfId="59284" xr:uid="{00000000-0005-0000-0000-000091E70000}"/>
    <cellStyle name="Total 2 8 4 2 2" xfId="59285" xr:uid="{00000000-0005-0000-0000-000092E70000}"/>
    <cellStyle name="Total 2 8 4 2 2 2" xfId="59286" xr:uid="{00000000-0005-0000-0000-000093E70000}"/>
    <cellStyle name="Total 2 8 4 2 2 3" xfId="59287" xr:uid="{00000000-0005-0000-0000-000094E70000}"/>
    <cellStyle name="Total 2 8 4 2 2 4" xfId="59288" xr:uid="{00000000-0005-0000-0000-000095E70000}"/>
    <cellStyle name="Total 2 8 4 2 2 5" xfId="59289" xr:uid="{00000000-0005-0000-0000-000096E70000}"/>
    <cellStyle name="Total 2 8 4 2 2 6" xfId="59290" xr:uid="{00000000-0005-0000-0000-000097E70000}"/>
    <cellStyle name="Total 2 8 4 2 2 7" xfId="59291" xr:uid="{00000000-0005-0000-0000-000098E70000}"/>
    <cellStyle name="Total 2 8 4 2 3" xfId="59292" xr:uid="{00000000-0005-0000-0000-000099E70000}"/>
    <cellStyle name="Total 2 8 4 2 4" xfId="59293" xr:uid="{00000000-0005-0000-0000-00009AE70000}"/>
    <cellStyle name="Total 2 8 4 2 5" xfId="59294" xr:uid="{00000000-0005-0000-0000-00009BE70000}"/>
    <cellStyle name="Total 2 8 4 3" xfId="59295" xr:uid="{00000000-0005-0000-0000-00009CE70000}"/>
    <cellStyle name="Total 2 8 4 3 2" xfId="59296" xr:uid="{00000000-0005-0000-0000-00009DE70000}"/>
    <cellStyle name="Total 2 8 4 3 2 2" xfId="59297" xr:uid="{00000000-0005-0000-0000-00009EE70000}"/>
    <cellStyle name="Total 2 8 4 3 2 3" xfId="59298" xr:uid="{00000000-0005-0000-0000-00009FE70000}"/>
    <cellStyle name="Total 2 8 4 3 2 4" xfId="59299" xr:uid="{00000000-0005-0000-0000-0000A0E70000}"/>
    <cellStyle name="Total 2 8 4 3 2 5" xfId="59300" xr:uid="{00000000-0005-0000-0000-0000A1E70000}"/>
    <cellStyle name="Total 2 8 4 3 2 6" xfId="59301" xr:uid="{00000000-0005-0000-0000-0000A2E70000}"/>
    <cellStyle name="Total 2 8 4 3 2 7" xfId="59302" xr:uid="{00000000-0005-0000-0000-0000A3E70000}"/>
    <cellStyle name="Total 2 8 4 3 3" xfId="59303" xr:uid="{00000000-0005-0000-0000-0000A4E70000}"/>
    <cellStyle name="Total 2 8 4 3 4" xfId="59304" xr:uid="{00000000-0005-0000-0000-0000A5E70000}"/>
    <cellStyle name="Total 2 8 4 3 5" xfId="59305" xr:uid="{00000000-0005-0000-0000-0000A6E70000}"/>
    <cellStyle name="Total 2 8 4 4" xfId="59306" xr:uid="{00000000-0005-0000-0000-0000A7E70000}"/>
    <cellStyle name="Total 2 8 4 4 2" xfId="59307" xr:uid="{00000000-0005-0000-0000-0000A8E70000}"/>
    <cellStyle name="Total 2 8 4 4 2 2" xfId="59308" xr:uid="{00000000-0005-0000-0000-0000A9E70000}"/>
    <cellStyle name="Total 2 8 4 4 2 3" xfId="59309" xr:uid="{00000000-0005-0000-0000-0000AAE70000}"/>
    <cellStyle name="Total 2 8 4 4 2 4" xfId="59310" xr:uid="{00000000-0005-0000-0000-0000ABE70000}"/>
    <cellStyle name="Total 2 8 4 4 2 5" xfId="59311" xr:uid="{00000000-0005-0000-0000-0000ACE70000}"/>
    <cellStyle name="Total 2 8 4 4 2 6" xfId="59312" xr:uid="{00000000-0005-0000-0000-0000ADE70000}"/>
    <cellStyle name="Total 2 8 4 4 2 7" xfId="59313" xr:uid="{00000000-0005-0000-0000-0000AEE70000}"/>
    <cellStyle name="Total 2 8 4 4 3" xfId="59314" xr:uid="{00000000-0005-0000-0000-0000AFE70000}"/>
    <cellStyle name="Total 2 8 4 4 4" xfId="59315" xr:uid="{00000000-0005-0000-0000-0000B0E70000}"/>
    <cellStyle name="Total 2 8 4 4 5" xfId="59316" xr:uid="{00000000-0005-0000-0000-0000B1E70000}"/>
    <cellStyle name="Total 2 8 4 5" xfId="59317" xr:uid="{00000000-0005-0000-0000-0000B2E70000}"/>
    <cellStyle name="Total 2 8 4 5 2" xfId="59318" xr:uid="{00000000-0005-0000-0000-0000B3E70000}"/>
    <cellStyle name="Total 2 8 4 5 3" xfId="59319" xr:uid="{00000000-0005-0000-0000-0000B4E70000}"/>
    <cellStyle name="Total 2 8 4 5 4" xfId="59320" xr:uid="{00000000-0005-0000-0000-0000B5E70000}"/>
    <cellStyle name="Total 2 8 4 5 5" xfId="59321" xr:uid="{00000000-0005-0000-0000-0000B6E70000}"/>
    <cellStyle name="Total 2 8 4 5 6" xfId="59322" xr:uid="{00000000-0005-0000-0000-0000B7E70000}"/>
    <cellStyle name="Total 2 8 4 5 7" xfId="59323" xr:uid="{00000000-0005-0000-0000-0000B8E70000}"/>
    <cellStyle name="Total 2 8 4 5 8" xfId="59324" xr:uid="{00000000-0005-0000-0000-0000B9E70000}"/>
    <cellStyle name="Total 2 8 4 6" xfId="59325" xr:uid="{00000000-0005-0000-0000-0000BAE70000}"/>
    <cellStyle name="Total 2 8 4 6 2" xfId="59326" xr:uid="{00000000-0005-0000-0000-0000BBE70000}"/>
    <cellStyle name="Total 2 8 4 6 3" xfId="59327" xr:uid="{00000000-0005-0000-0000-0000BCE70000}"/>
    <cellStyle name="Total 2 8 4 6 4" xfId="59328" xr:uid="{00000000-0005-0000-0000-0000BDE70000}"/>
    <cellStyle name="Total 2 8 4 6 5" xfId="59329" xr:uid="{00000000-0005-0000-0000-0000BEE70000}"/>
    <cellStyle name="Total 2 8 4 6 6" xfId="59330" xr:uid="{00000000-0005-0000-0000-0000BFE70000}"/>
    <cellStyle name="Total 2 8 4 6 7" xfId="59331" xr:uid="{00000000-0005-0000-0000-0000C0E70000}"/>
    <cellStyle name="Total 2 8 4 7" xfId="59332" xr:uid="{00000000-0005-0000-0000-0000C1E70000}"/>
    <cellStyle name="Total 2 8 4 7 2" xfId="59333" xr:uid="{00000000-0005-0000-0000-0000C2E70000}"/>
    <cellStyle name="Total 2 8 4 7 3" xfId="59334" xr:uid="{00000000-0005-0000-0000-0000C3E70000}"/>
    <cellStyle name="Total 2 8 4 7 4" xfId="59335" xr:uid="{00000000-0005-0000-0000-0000C4E70000}"/>
    <cellStyle name="Total 2 8 4 7 5" xfId="59336" xr:uid="{00000000-0005-0000-0000-0000C5E70000}"/>
    <cellStyle name="Total 2 8 4 8" xfId="59337" xr:uid="{00000000-0005-0000-0000-0000C6E70000}"/>
    <cellStyle name="Total 2 8 4 8 2" xfId="59338" xr:uid="{00000000-0005-0000-0000-0000C7E70000}"/>
    <cellStyle name="Total 2 8 4 8 3" xfId="59339" xr:uid="{00000000-0005-0000-0000-0000C8E70000}"/>
    <cellStyle name="Total 2 8 4 8 4" xfId="59340" xr:uid="{00000000-0005-0000-0000-0000C9E70000}"/>
    <cellStyle name="Total 2 8 4 8 5" xfId="59341" xr:uid="{00000000-0005-0000-0000-0000CAE70000}"/>
    <cellStyle name="Total 2 8 4 9" xfId="59342" xr:uid="{00000000-0005-0000-0000-0000CBE70000}"/>
    <cellStyle name="Total 2 8 4 9 2" xfId="59343" xr:uid="{00000000-0005-0000-0000-0000CCE70000}"/>
    <cellStyle name="Total 2 8 4 9 3" xfId="59344" xr:uid="{00000000-0005-0000-0000-0000CDE70000}"/>
    <cellStyle name="Total 2 8 4 9 4" xfId="59345" xr:uid="{00000000-0005-0000-0000-0000CEE70000}"/>
    <cellStyle name="Total 2 8 4 9 5" xfId="59346" xr:uid="{00000000-0005-0000-0000-0000CFE70000}"/>
    <cellStyle name="Total 2 8 5" xfId="59347" xr:uid="{00000000-0005-0000-0000-0000D0E70000}"/>
    <cellStyle name="Total 2 8 5 10" xfId="59348" xr:uid="{00000000-0005-0000-0000-0000D1E70000}"/>
    <cellStyle name="Total 2 8 5 2" xfId="59349" xr:uid="{00000000-0005-0000-0000-0000D2E70000}"/>
    <cellStyle name="Total 2 8 5 2 2" xfId="59350" xr:uid="{00000000-0005-0000-0000-0000D3E70000}"/>
    <cellStyle name="Total 2 8 5 2 2 2" xfId="59351" xr:uid="{00000000-0005-0000-0000-0000D4E70000}"/>
    <cellStyle name="Total 2 8 5 2 2 3" xfId="59352" xr:uid="{00000000-0005-0000-0000-0000D5E70000}"/>
    <cellStyle name="Total 2 8 5 2 2 4" xfId="59353" xr:uid="{00000000-0005-0000-0000-0000D6E70000}"/>
    <cellStyle name="Total 2 8 5 2 2 5" xfId="59354" xr:uid="{00000000-0005-0000-0000-0000D7E70000}"/>
    <cellStyle name="Total 2 8 5 2 2 6" xfId="59355" xr:uid="{00000000-0005-0000-0000-0000D8E70000}"/>
    <cellStyle name="Total 2 8 5 2 2 7" xfId="59356" xr:uid="{00000000-0005-0000-0000-0000D9E70000}"/>
    <cellStyle name="Total 2 8 5 2 3" xfId="59357" xr:uid="{00000000-0005-0000-0000-0000DAE70000}"/>
    <cellStyle name="Total 2 8 5 2 4" xfId="59358" xr:uid="{00000000-0005-0000-0000-0000DBE70000}"/>
    <cellStyle name="Total 2 8 5 3" xfId="59359" xr:uid="{00000000-0005-0000-0000-0000DCE70000}"/>
    <cellStyle name="Total 2 8 5 3 2" xfId="59360" xr:uid="{00000000-0005-0000-0000-0000DDE70000}"/>
    <cellStyle name="Total 2 8 5 3 2 2" xfId="59361" xr:uid="{00000000-0005-0000-0000-0000DEE70000}"/>
    <cellStyle name="Total 2 8 5 3 2 3" xfId="59362" xr:uid="{00000000-0005-0000-0000-0000DFE70000}"/>
    <cellStyle name="Total 2 8 5 3 2 4" xfId="59363" xr:uid="{00000000-0005-0000-0000-0000E0E70000}"/>
    <cellStyle name="Total 2 8 5 3 2 5" xfId="59364" xr:uid="{00000000-0005-0000-0000-0000E1E70000}"/>
    <cellStyle name="Total 2 8 5 3 2 6" xfId="59365" xr:uid="{00000000-0005-0000-0000-0000E2E70000}"/>
    <cellStyle name="Total 2 8 5 3 2 7" xfId="59366" xr:uid="{00000000-0005-0000-0000-0000E3E70000}"/>
    <cellStyle name="Total 2 8 5 3 3" xfId="59367" xr:uid="{00000000-0005-0000-0000-0000E4E70000}"/>
    <cellStyle name="Total 2 8 5 3 4" xfId="59368" xr:uid="{00000000-0005-0000-0000-0000E5E70000}"/>
    <cellStyle name="Total 2 8 5 4" xfId="59369" xr:uid="{00000000-0005-0000-0000-0000E6E70000}"/>
    <cellStyle name="Total 2 8 5 4 2" xfId="59370" xr:uid="{00000000-0005-0000-0000-0000E7E70000}"/>
    <cellStyle name="Total 2 8 5 4 2 2" xfId="59371" xr:uid="{00000000-0005-0000-0000-0000E8E70000}"/>
    <cellStyle name="Total 2 8 5 4 2 3" xfId="59372" xr:uid="{00000000-0005-0000-0000-0000E9E70000}"/>
    <cellStyle name="Total 2 8 5 4 2 4" xfId="59373" xr:uid="{00000000-0005-0000-0000-0000EAE70000}"/>
    <cellStyle name="Total 2 8 5 4 2 5" xfId="59374" xr:uid="{00000000-0005-0000-0000-0000EBE70000}"/>
    <cellStyle name="Total 2 8 5 4 2 6" xfId="59375" xr:uid="{00000000-0005-0000-0000-0000ECE70000}"/>
    <cellStyle name="Total 2 8 5 4 2 7" xfId="59376" xr:uid="{00000000-0005-0000-0000-0000EDE70000}"/>
    <cellStyle name="Total 2 8 5 4 3" xfId="59377" xr:uid="{00000000-0005-0000-0000-0000EEE70000}"/>
    <cellStyle name="Total 2 8 5 4 4" xfId="59378" xr:uid="{00000000-0005-0000-0000-0000EFE70000}"/>
    <cellStyle name="Total 2 8 5 5" xfId="59379" xr:uid="{00000000-0005-0000-0000-0000F0E70000}"/>
    <cellStyle name="Total 2 8 5 5 2" xfId="59380" xr:uid="{00000000-0005-0000-0000-0000F1E70000}"/>
    <cellStyle name="Total 2 8 5 5 3" xfId="59381" xr:uid="{00000000-0005-0000-0000-0000F2E70000}"/>
    <cellStyle name="Total 2 8 5 5 4" xfId="59382" xr:uid="{00000000-0005-0000-0000-0000F3E70000}"/>
    <cellStyle name="Total 2 8 5 5 5" xfId="59383" xr:uid="{00000000-0005-0000-0000-0000F4E70000}"/>
    <cellStyle name="Total 2 8 5 5 6" xfId="59384" xr:uid="{00000000-0005-0000-0000-0000F5E70000}"/>
    <cellStyle name="Total 2 8 5 5 7" xfId="59385" xr:uid="{00000000-0005-0000-0000-0000F6E70000}"/>
    <cellStyle name="Total 2 8 5 5 8" xfId="59386" xr:uid="{00000000-0005-0000-0000-0000F7E70000}"/>
    <cellStyle name="Total 2 8 5 6" xfId="59387" xr:uid="{00000000-0005-0000-0000-0000F8E70000}"/>
    <cellStyle name="Total 2 8 5 6 2" xfId="59388" xr:uid="{00000000-0005-0000-0000-0000F9E70000}"/>
    <cellStyle name="Total 2 8 5 6 3" xfId="59389" xr:uid="{00000000-0005-0000-0000-0000FAE70000}"/>
    <cellStyle name="Total 2 8 5 6 4" xfId="59390" xr:uid="{00000000-0005-0000-0000-0000FBE70000}"/>
    <cellStyle name="Total 2 8 5 6 5" xfId="59391" xr:uid="{00000000-0005-0000-0000-0000FCE70000}"/>
    <cellStyle name="Total 2 8 5 6 6" xfId="59392" xr:uid="{00000000-0005-0000-0000-0000FDE70000}"/>
    <cellStyle name="Total 2 8 5 6 7" xfId="59393" xr:uid="{00000000-0005-0000-0000-0000FEE70000}"/>
    <cellStyle name="Total 2 8 5 7" xfId="59394" xr:uid="{00000000-0005-0000-0000-0000FFE70000}"/>
    <cellStyle name="Total 2 8 5 8" xfId="59395" xr:uid="{00000000-0005-0000-0000-000000E80000}"/>
    <cellStyle name="Total 2 8 5 9" xfId="59396" xr:uid="{00000000-0005-0000-0000-000001E80000}"/>
    <cellStyle name="Total 2 8 6" xfId="59397" xr:uid="{00000000-0005-0000-0000-000002E80000}"/>
    <cellStyle name="Total 2 8 6 2" xfId="59398" xr:uid="{00000000-0005-0000-0000-000003E80000}"/>
    <cellStyle name="Total 2 8 6 2 2" xfId="59399" xr:uid="{00000000-0005-0000-0000-000004E80000}"/>
    <cellStyle name="Total 2 8 6 2 3" xfId="59400" xr:uid="{00000000-0005-0000-0000-000005E80000}"/>
    <cellStyle name="Total 2 8 6 2 4" xfId="59401" xr:uid="{00000000-0005-0000-0000-000006E80000}"/>
    <cellStyle name="Total 2 8 6 2 5" xfId="59402" xr:uid="{00000000-0005-0000-0000-000007E80000}"/>
    <cellStyle name="Total 2 8 6 2 6" xfId="59403" xr:uid="{00000000-0005-0000-0000-000008E80000}"/>
    <cellStyle name="Total 2 8 6 2 7" xfId="59404" xr:uid="{00000000-0005-0000-0000-000009E80000}"/>
    <cellStyle name="Total 2 8 6 3" xfId="59405" xr:uid="{00000000-0005-0000-0000-00000AE80000}"/>
    <cellStyle name="Total 2 8 6 4" xfId="59406" xr:uid="{00000000-0005-0000-0000-00000BE80000}"/>
    <cellStyle name="Total 2 8 6 5" xfId="59407" xr:uid="{00000000-0005-0000-0000-00000CE80000}"/>
    <cellStyle name="Total 2 8 7" xfId="59408" xr:uid="{00000000-0005-0000-0000-00000DE80000}"/>
    <cellStyle name="Total 2 8 7 2" xfId="59409" xr:uid="{00000000-0005-0000-0000-00000EE80000}"/>
    <cellStyle name="Total 2 8 7 2 2" xfId="59410" xr:uid="{00000000-0005-0000-0000-00000FE80000}"/>
    <cellStyle name="Total 2 8 7 2 3" xfId="59411" xr:uid="{00000000-0005-0000-0000-000010E80000}"/>
    <cellStyle name="Total 2 8 7 2 4" xfId="59412" xr:uid="{00000000-0005-0000-0000-000011E80000}"/>
    <cellStyle name="Total 2 8 7 2 5" xfId="59413" xr:uid="{00000000-0005-0000-0000-000012E80000}"/>
    <cellStyle name="Total 2 8 7 2 6" xfId="59414" xr:uid="{00000000-0005-0000-0000-000013E80000}"/>
    <cellStyle name="Total 2 8 7 2 7" xfId="59415" xr:uid="{00000000-0005-0000-0000-000014E80000}"/>
    <cellStyle name="Total 2 8 7 3" xfId="59416" xr:uid="{00000000-0005-0000-0000-000015E80000}"/>
    <cellStyle name="Total 2 8 7 4" xfId="59417" xr:uid="{00000000-0005-0000-0000-000016E80000}"/>
    <cellStyle name="Total 2 8 7 5" xfId="59418" xr:uid="{00000000-0005-0000-0000-000017E80000}"/>
    <cellStyle name="Total 2 8 8" xfId="59419" xr:uid="{00000000-0005-0000-0000-000018E80000}"/>
    <cellStyle name="Total 2 8 8 2" xfId="59420" xr:uid="{00000000-0005-0000-0000-000019E80000}"/>
    <cellStyle name="Total 2 8 8 2 2" xfId="59421" xr:uid="{00000000-0005-0000-0000-00001AE80000}"/>
    <cellStyle name="Total 2 8 8 2 3" xfId="59422" xr:uid="{00000000-0005-0000-0000-00001BE80000}"/>
    <cellStyle name="Total 2 8 8 2 4" xfId="59423" xr:uid="{00000000-0005-0000-0000-00001CE80000}"/>
    <cellStyle name="Total 2 8 8 2 5" xfId="59424" xr:uid="{00000000-0005-0000-0000-00001DE80000}"/>
    <cellStyle name="Total 2 8 8 2 6" xfId="59425" xr:uid="{00000000-0005-0000-0000-00001EE80000}"/>
    <cellStyle name="Total 2 8 8 2 7" xfId="59426" xr:uid="{00000000-0005-0000-0000-00001FE80000}"/>
    <cellStyle name="Total 2 8 8 3" xfId="59427" xr:uid="{00000000-0005-0000-0000-000020E80000}"/>
    <cellStyle name="Total 2 8 8 4" xfId="59428" xr:uid="{00000000-0005-0000-0000-000021E80000}"/>
    <cellStyle name="Total 2 8 8 5" xfId="59429" xr:uid="{00000000-0005-0000-0000-000022E80000}"/>
    <cellStyle name="Total 2 8 9" xfId="59430" xr:uid="{00000000-0005-0000-0000-000023E80000}"/>
    <cellStyle name="Total 2 8 9 2" xfId="59431" xr:uid="{00000000-0005-0000-0000-000024E80000}"/>
    <cellStyle name="Total 2 8 9 2 2" xfId="59432" xr:uid="{00000000-0005-0000-0000-000025E80000}"/>
    <cellStyle name="Total 2 8 9 2 3" xfId="59433" xr:uid="{00000000-0005-0000-0000-000026E80000}"/>
    <cellStyle name="Total 2 8 9 2 4" xfId="59434" xr:uid="{00000000-0005-0000-0000-000027E80000}"/>
    <cellStyle name="Total 2 8 9 2 5" xfId="59435" xr:uid="{00000000-0005-0000-0000-000028E80000}"/>
    <cellStyle name="Total 2 8 9 2 6" xfId="59436" xr:uid="{00000000-0005-0000-0000-000029E80000}"/>
    <cellStyle name="Total 2 8 9 2 7" xfId="59437" xr:uid="{00000000-0005-0000-0000-00002AE80000}"/>
    <cellStyle name="Total 2 8 9 3" xfId="59438" xr:uid="{00000000-0005-0000-0000-00002BE80000}"/>
    <cellStyle name="Total 2 8 9 4" xfId="59439" xr:uid="{00000000-0005-0000-0000-00002CE80000}"/>
    <cellStyle name="Total 2 8 9 5" xfId="59440" xr:uid="{00000000-0005-0000-0000-00002DE80000}"/>
    <cellStyle name="Total 2 9" xfId="59441" xr:uid="{00000000-0005-0000-0000-00002EE80000}"/>
    <cellStyle name="Total 2 9 10" xfId="59442" xr:uid="{00000000-0005-0000-0000-00002FE80000}"/>
    <cellStyle name="Total 2 9 10 2" xfId="59443" xr:uid="{00000000-0005-0000-0000-000030E80000}"/>
    <cellStyle name="Total 2 9 10 3" xfId="59444" xr:uid="{00000000-0005-0000-0000-000031E80000}"/>
    <cellStyle name="Total 2 9 10 4" xfId="59445" xr:uid="{00000000-0005-0000-0000-000032E80000}"/>
    <cellStyle name="Total 2 9 10 5" xfId="59446" xr:uid="{00000000-0005-0000-0000-000033E80000}"/>
    <cellStyle name="Total 2 9 10 6" xfId="59447" xr:uid="{00000000-0005-0000-0000-000034E80000}"/>
    <cellStyle name="Total 2 9 10 7" xfId="59448" xr:uid="{00000000-0005-0000-0000-000035E80000}"/>
    <cellStyle name="Total 2 9 10 8" xfId="59449" xr:uid="{00000000-0005-0000-0000-000036E80000}"/>
    <cellStyle name="Total 2 9 11" xfId="59450" xr:uid="{00000000-0005-0000-0000-000037E80000}"/>
    <cellStyle name="Total 2 9 11 2" xfId="59451" xr:uid="{00000000-0005-0000-0000-000038E80000}"/>
    <cellStyle name="Total 2 9 11 3" xfId="59452" xr:uid="{00000000-0005-0000-0000-000039E80000}"/>
    <cellStyle name="Total 2 9 11 4" xfId="59453" xr:uid="{00000000-0005-0000-0000-00003AE80000}"/>
    <cellStyle name="Total 2 9 11 5" xfId="59454" xr:uid="{00000000-0005-0000-0000-00003BE80000}"/>
    <cellStyle name="Total 2 9 11 6" xfId="59455" xr:uid="{00000000-0005-0000-0000-00003CE80000}"/>
    <cellStyle name="Total 2 9 11 7" xfId="59456" xr:uid="{00000000-0005-0000-0000-00003DE80000}"/>
    <cellStyle name="Total 2 9 12" xfId="59457" xr:uid="{00000000-0005-0000-0000-00003EE80000}"/>
    <cellStyle name="Total 2 9 12 2" xfId="59458" xr:uid="{00000000-0005-0000-0000-00003FE80000}"/>
    <cellStyle name="Total 2 9 12 3" xfId="59459" xr:uid="{00000000-0005-0000-0000-000040E80000}"/>
    <cellStyle name="Total 2 9 12 4" xfId="59460" xr:uid="{00000000-0005-0000-0000-000041E80000}"/>
    <cellStyle name="Total 2 9 12 5" xfId="59461" xr:uid="{00000000-0005-0000-0000-000042E80000}"/>
    <cellStyle name="Total 2 9 13" xfId="59462" xr:uid="{00000000-0005-0000-0000-000043E80000}"/>
    <cellStyle name="Total 2 9 13 2" xfId="59463" xr:uid="{00000000-0005-0000-0000-000044E80000}"/>
    <cellStyle name="Total 2 9 13 3" xfId="59464" xr:uid="{00000000-0005-0000-0000-000045E80000}"/>
    <cellStyle name="Total 2 9 13 4" xfId="59465" xr:uid="{00000000-0005-0000-0000-000046E80000}"/>
    <cellStyle name="Total 2 9 13 5" xfId="59466" xr:uid="{00000000-0005-0000-0000-000047E80000}"/>
    <cellStyle name="Total 2 9 14" xfId="59467" xr:uid="{00000000-0005-0000-0000-000048E80000}"/>
    <cellStyle name="Total 2 9 14 2" xfId="59468" xr:uid="{00000000-0005-0000-0000-000049E80000}"/>
    <cellStyle name="Total 2 9 14 3" xfId="59469" xr:uid="{00000000-0005-0000-0000-00004AE80000}"/>
    <cellStyle name="Total 2 9 14 4" xfId="59470" xr:uid="{00000000-0005-0000-0000-00004BE80000}"/>
    <cellStyle name="Total 2 9 14 5" xfId="59471" xr:uid="{00000000-0005-0000-0000-00004CE80000}"/>
    <cellStyle name="Total 2 9 15" xfId="59472" xr:uid="{00000000-0005-0000-0000-00004DE80000}"/>
    <cellStyle name="Total 2 9 15 2" xfId="59473" xr:uid="{00000000-0005-0000-0000-00004EE80000}"/>
    <cellStyle name="Total 2 9 15 3" xfId="59474" xr:uid="{00000000-0005-0000-0000-00004FE80000}"/>
    <cellStyle name="Total 2 9 15 4" xfId="59475" xr:uid="{00000000-0005-0000-0000-000050E80000}"/>
    <cellStyle name="Total 2 9 15 5" xfId="59476" xr:uid="{00000000-0005-0000-0000-000051E80000}"/>
    <cellStyle name="Total 2 9 16" xfId="59477" xr:uid="{00000000-0005-0000-0000-000052E80000}"/>
    <cellStyle name="Total 2 9 16 2" xfId="59478" xr:uid="{00000000-0005-0000-0000-000053E80000}"/>
    <cellStyle name="Total 2 9 16 3" xfId="59479" xr:uid="{00000000-0005-0000-0000-000054E80000}"/>
    <cellStyle name="Total 2 9 16 4" xfId="59480" xr:uid="{00000000-0005-0000-0000-000055E80000}"/>
    <cellStyle name="Total 2 9 16 5" xfId="59481" xr:uid="{00000000-0005-0000-0000-000056E80000}"/>
    <cellStyle name="Total 2 9 17" xfId="59482" xr:uid="{00000000-0005-0000-0000-000057E80000}"/>
    <cellStyle name="Total 2 9 17 2" xfId="59483" xr:uid="{00000000-0005-0000-0000-000058E80000}"/>
    <cellStyle name="Total 2 9 17 3" xfId="59484" xr:uid="{00000000-0005-0000-0000-000059E80000}"/>
    <cellStyle name="Total 2 9 17 4" xfId="59485" xr:uid="{00000000-0005-0000-0000-00005AE80000}"/>
    <cellStyle name="Total 2 9 17 5" xfId="59486" xr:uid="{00000000-0005-0000-0000-00005BE80000}"/>
    <cellStyle name="Total 2 9 18" xfId="59487" xr:uid="{00000000-0005-0000-0000-00005CE80000}"/>
    <cellStyle name="Total 2 9 2" xfId="59488" xr:uid="{00000000-0005-0000-0000-00005DE80000}"/>
    <cellStyle name="Total 2 9 2 10" xfId="59489" xr:uid="{00000000-0005-0000-0000-00005EE80000}"/>
    <cellStyle name="Total 2 9 2 10 2" xfId="59490" xr:uid="{00000000-0005-0000-0000-00005FE80000}"/>
    <cellStyle name="Total 2 9 2 10 3" xfId="59491" xr:uid="{00000000-0005-0000-0000-000060E80000}"/>
    <cellStyle name="Total 2 9 2 10 4" xfId="59492" xr:uid="{00000000-0005-0000-0000-000061E80000}"/>
    <cellStyle name="Total 2 9 2 10 5" xfId="59493" xr:uid="{00000000-0005-0000-0000-000062E80000}"/>
    <cellStyle name="Total 2 9 2 11" xfId="59494" xr:uid="{00000000-0005-0000-0000-000063E80000}"/>
    <cellStyle name="Total 2 9 2 11 2" xfId="59495" xr:uid="{00000000-0005-0000-0000-000064E80000}"/>
    <cellStyle name="Total 2 9 2 11 3" xfId="59496" xr:uid="{00000000-0005-0000-0000-000065E80000}"/>
    <cellStyle name="Total 2 9 2 11 4" xfId="59497" xr:uid="{00000000-0005-0000-0000-000066E80000}"/>
    <cellStyle name="Total 2 9 2 11 5" xfId="59498" xr:uid="{00000000-0005-0000-0000-000067E80000}"/>
    <cellStyle name="Total 2 9 2 12" xfId="59499" xr:uid="{00000000-0005-0000-0000-000068E80000}"/>
    <cellStyle name="Total 2 9 2 12 2" xfId="59500" xr:uid="{00000000-0005-0000-0000-000069E80000}"/>
    <cellStyle name="Total 2 9 2 12 3" xfId="59501" xr:uid="{00000000-0005-0000-0000-00006AE80000}"/>
    <cellStyle name="Total 2 9 2 12 4" xfId="59502" xr:uid="{00000000-0005-0000-0000-00006BE80000}"/>
    <cellStyle name="Total 2 9 2 12 5" xfId="59503" xr:uid="{00000000-0005-0000-0000-00006CE80000}"/>
    <cellStyle name="Total 2 9 2 13" xfId="59504" xr:uid="{00000000-0005-0000-0000-00006DE80000}"/>
    <cellStyle name="Total 2 9 2 13 2" xfId="59505" xr:uid="{00000000-0005-0000-0000-00006EE80000}"/>
    <cellStyle name="Total 2 9 2 13 3" xfId="59506" xr:uid="{00000000-0005-0000-0000-00006FE80000}"/>
    <cellStyle name="Total 2 9 2 13 4" xfId="59507" xr:uid="{00000000-0005-0000-0000-000070E80000}"/>
    <cellStyle name="Total 2 9 2 13 5" xfId="59508" xr:uid="{00000000-0005-0000-0000-000071E80000}"/>
    <cellStyle name="Total 2 9 2 14" xfId="59509" xr:uid="{00000000-0005-0000-0000-000072E80000}"/>
    <cellStyle name="Total 2 9 2 14 2" xfId="59510" xr:uid="{00000000-0005-0000-0000-000073E80000}"/>
    <cellStyle name="Total 2 9 2 14 3" xfId="59511" xr:uid="{00000000-0005-0000-0000-000074E80000}"/>
    <cellStyle name="Total 2 9 2 14 4" xfId="59512" xr:uid="{00000000-0005-0000-0000-000075E80000}"/>
    <cellStyle name="Total 2 9 2 14 5" xfId="59513" xr:uid="{00000000-0005-0000-0000-000076E80000}"/>
    <cellStyle name="Total 2 9 2 15" xfId="59514" xr:uid="{00000000-0005-0000-0000-000077E80000}"/>
    <cellStyle name="Total 2 9 2 15 2" xfId="59515" xr:uid="{00000000-0005-0000-0000-000078E80000}"/>
    <cellStyle name="Total 2 9 2 15 3" xfId="59516" xr:uid="{00000000-0005-0000-0000-000079E80000}"/>
    <cellStyle name="Total 2 9 2 15 4" xfId="59517" xr:uid="{00000000-0005-0000-0000-00007AE80000}"/>
    <cellStyle name="Total 2 9 2 15 5" xfId="59518" xr:uid="{00000000-0005-0000-0000-00007BE80000}"/>
    <cellStyle name="Total 2 9 2 16" xfId="59519" xr:uid="{00000000-0005-0000-0000-00007CE80000}"/>
    <cellStyle name="Total 2 9 2 16 2" xfId="59520" xr:uid="{00000000-0005-0000-0000-00007DE80000}"/>
    <cellStyle name="Total 2 9 2 16 3" xfId="59521" xr:uid="{00000000-0005-0000-0000-00007EE80000}"/>
    <cellStyle name="Total 2 9 2 16 4" xfId="59522" xr:uid="{00000000-0005-0000-0000-00007FE80000}"/>
    <cellStyle name="Total 2 9 2 16 5" xfId="59523" xr:uid="{00000000-0005-0000-0000-000080E80000}"/>
    <cellStyle name="Total 2 9 2 17" xfId="59524" xr:uid="{00000000-0005-0000-0000-000081E80000}"/>
    <cellStyle name="Total 2 9 2 17 2" xfId="59525" xr:uid="{00000000-0005-0000-0000-000082E80000}"/>
    <cellStyle name="Total 2 9 2 17 3" xfId="59526" xr:uid="{00000000-0005-0000-0000-000083E80000}"/>
    <cellStyle name="Total 2 9 2 17 4" xfId="59527" xr:uid="{00000000-0005-0000-0000-000084E80000}"/>
    <cellStyle name="Total 2 9 2 17 5" xfId="59528" xr:uid="{00000000-0005-0000-0000-000085E80000}"/>
    <cellStyle name="Total 2 9 2 18" xfId="59529" xr:uid="{00000000-0005-0000-0000-000086E80000}"/>
    <cellStyle name="Total 2 9 2 18 2" xfId="59530" xr:uid="{00000000-0005-0000-0000-000087E80000}"/>
    <cellStyle name="Total 2 9 2 18 3" xfId="59531" xr:uid="{00000000-0005-0000-0000-000088E80000}"/>
    <cellStyle name="Total 2 9 2 18 4" xfId="59532" xr:uid="{00000000-0005-0000-0000-000089E80000}"/>
    <cellStyle name="Total 2 9 2 18 5" xfId="59533" xr:uid="{00000000-0005-0000-0000-00008AE80000}"/>
    <cellStyle name="Total 2 9 2 19" xfId="59534" xr:uid="{00000000-0005-0000-0000-00008BE80000}"/>
    <cellStyle name="Total 2 9 2 2" xfId="59535" xr:uid="{00000000-0005-0000-0000-00008CE80000}"/>
    <cellStyle name="Total 2 9 2 2 10" xfId="59536" xr:uid="{00000000-0005-0000-0000-00008DE80000}"/>
    <cellStyle name="Total 2 9 2 2 10 2" xfId="59537" xr:uid="{00000000-0005-0000-0000-00008EE80000}"/>
    <cellStyle name="Total 2 9 2 2 10 3" xfId="59538" xr:uid="{00000000-0005-0000-0000-00008FE80000}"/>
    <cellStyle name="Total 2 9 2 2 10 4" xfId="59539" xr:uid="{00000000-0005-0000-0000-000090E80000}"/>
    <cellStyle name="Total 2 9 2 2 10 5" xfId="59540" xr:uid="{00000000-0005-0000-0000-000091E80000}"/>
    <cellStyle name="Total 2 9 2 2 11" xfId="59541" xr:uid="{00000000-0005-0000-0000-000092E80000}"/>
    <cellStyle name="Total 2 9 2 2 11 2" xfId="59542" xr:uid="{00000000-0005-0000-0000-000093E80000}"/>
    <cellStyle name="Total 2 9 2 2 11 3" xfId="59543" xr:uid="{00000000-0005-0000-0000-000094E80000}"/>
    <cellStyle name="Total 2 9 2 2 11 4" xfId="59544" xr:uid="{00000000-0005-0000-0000-000095E80000}"/>
    <cellStyle name="Total 2 9 2 2 11 5" xfId="59545" xr:uid="{00000000-0005-0000-0000-000096E80000}"/>
    <cellStyle name="Total 2 9 2 2 12" xfId="59546" xr:uid="{00000000-0005-0000-0000-000097E80000}"/>
    <cellStyle name="Total 2 9 2 2 12 2" xfId="59547" xr:uid="{00000000-0005-0000-0000-000098E80000}"/>
    <cellStyle name="Total 2 9 2 2 12 3" xfId="59548" xr:uid="{00000000-0005-0000-0000-000099E80000}"/>
    <cellStyle name="Total 2 9 2 2 12 4" xfId="59549" xr:uid="{00000000-0005-0000-0000-00009AE80000}"/>
    <cellStyle name="Total 2 9 2 2 12 5" xfId="59550" xr:uid="{00000000-0005-0000-0000-00009BE80000}"/>
    <cellStyle name="Total 2 9 2 2 13" xfId="59551" xr:uid="{00000000-0005-0000-0000-00009CE80000}"/>
    <cellStyle name="Total 2 9 2 2 13 2" xfId="59552" xr:uid="{00000000-0005-0000-0000-00009DE80000}"/>
    <cellStyle name="Total 2 9 2 2 13 3" xfId="59553" xr:uid="{00000000-0005-0000-0000-00009EE80000}"/>
    <cellStyle name="Total 2 9 2 2 13 4" xfId="59554" xr:uid="{00000000-0005-0000-0000-00009FE80000}"/>
    <cellStyle name="Total 2 9 2 2 13 5" xfId="59555" xr:uid="{00000000-0005-0000-0000-0000A0E80000}"/>
    <cellStyle name="Total 2 9 2 2 14" xfId="59556" xr:uid="{00000000-0005-0000-0000-0000A1E80000}"/>
    <cellStyle name="Total 2 9 2 2 14 2" xfId="59557" xr:uid="{00000000-0005-0000-0000-0000A2E80000}"/>
    <cellStyle name="Total 2 9 2 2 14 3" xfId="59558" xr:uid="{00000000-0005-0000-0000-0000A3E80000}"/>
    <cellStyle name="Total 2 9 2 2 14 4" xfId="59559" xr:uid="{00000000-0005-0000-0000-0000A4E80000}"/>
    <cellStyle name="Total 2 9 2 2 14 5" xfId="59560" xr:uid="{00000000-0005-0000-0000-0000A5E80000}"/>
    <cellStyle name="Total 2 9 2 2 15" xfId="59561" xr:uid="{00000000-0005-0000-0000-0000A6E80000}"/>
    <cellStyle name="Total 2 9 2 2 15 2" xfId="59562" xr:uid="{00000000-0005-0000-0000-0000A7E80000}"/>
    <cellStyle name="Total 2 9 2 2 15 3" xfId="59563" xr:uid="{00000000-0005-0000-0000-0000A8E80000}"/>
    <cellStyle name="Total 2 9 2 2 15 4" xfId="59564" xr:uid="{00000000-0005-0000-0000-0000A9E80000}"/>
    <cellStyle name="Total 2 9 2 2 15 5" xfId="59565" xr:uid="{00000000-0005-0000-0000-0000AAE80000}"/>
    <cellStyle name="Total 2 9 2 2 16" xfId="59566" xr:uid="{00000000-0005-0000-0000-0000ABE80000}"/>
    <cellStyle name="Total 2 9 2 2 16 2" xfId="59567" xr:uid="{00000000-0005-0000-0000-0000ACE80000}"/>
    <cellStyle name="Total 2 9 2 2 16 3" xfId="59568" xr:uid="{00000000-0005-0000-0000-0000ADE80000}"/>
    <cellStyle name="Total 2 9 2 2 16 4" xfId="59569" xr:uid="{00000000-0005-0000-0000-0000AEE80000}"/>
    <cellStyle name="Total 2 9 2 2 16 5" xfId="59570" xr:uid="{00000000-0005-0000-0000-0000AFE80000}"/>
    <cellStyle name="Total 2 9 2 2 17" xfId="59571" xr:uid="{00000000-0005-0000-0000-0000B0E80000}"/>
    <cellStyle name="Total 2 9 2 2 17 2" xfId="59572" xr:uid="{00000000-0005-0000-0000-0000B1E80000}"/>
    <cellStyle name="Total 2 9 2 2 17 3" xfId="59573" xr:uid="{00000000-0005-0000-0000-0000B2E80000}"/>
    <cellStyle name="Total 2 9 2 2 17 4" xfId="59574" xr:uid="{00000000-0005-0000-0000-0000B3E80000}"/>
    <cellStyle name="Total 2 9 2 2 17 5" xfId="59575" xr:uid="{00000000-0005-0000-0000-0000B4E80000}"/>
    <cellStyle name="Total 2 9 2 2 18" xfId="59576" xr:uid="{00000000-0005-0000-0000-0000B5E80000}"/>
    <cellStyle name="Total 2 9 2 2 18 2" xfId="59577" xr:uid="{00000000-0005-0000-0000-0000B6E80000}"/>
    <cellStyle name="Total 2 9 2 2 18 3" xfId="59578" xr:uid="{00000000-0005-0000-0000-0000B7E80000}"/>
    <cellStyle name="Total 2 9 2 2 18 4" xfId="59579" xr:uid="{00000000-0005-0000-0000-0000B8E80000}"/>
    <cellStyle name="Total 2 9 2 2 18 5" xfId="59580" xr:uid="{00000000-0005-0000-0000-0000B9E80000}"/>
    <cellStyle name="Total 2 9 2 2 19" xfId="59581" xr:uid="{00000000-0005-0000-0000-0000BAE80000}"/>
    <cellStyle name="Total 2 9 2 2 2" xfId="59582" xr:uid="{00000000-0005-0000-0000-0000BBE80000}"/>
    <cellStyle name="Total 2 9 2 2 2 2" xfId="59583" xr:uid="{00000000-0005-0000-0000-0000BCE80000}"/>
    <cellStyle name="Total 2 9 2 2 2 2 2" xfId="59584" xr:uid="{00000000-0005-0000-0000-0000BDE80000}"/>
    <cellStyle name="Total 2 9 2 2 2 2 3" xfId="59585" xr:uid="{00000000-0005-0000-0000-0000BEE80000}"/>
    <cellStyle name="Total 2 9 2 2 2 2 4" xfId="59586" xr:uid="{00000000-0005-0000-0000-0000BFE80000}"/>
    <cellStyle name="Total 2 9 2 2 2 2 5" xfId="59587" xr:uid="{00000000-0005-0000-0000-0000C0E80000}"/>
    <cellStyle name="Total 2 9 2 2 2 2 6" xfId="59588" xr:uid="{00000000-0005-0000-0000-0000C1E80000}"/>
    <cellStyle name="Total 2 9 2 2 2 2 7" xfId="59589" xr:uid="{00000000-0005-0000-0000-0000C2E80000}"/>
    <cellStyle name="Total 2 9 2 2 2 3" xfId="59590" xr:uid="{00000000-0005-0000-0000-0000C3E80000}"/>
    <cellStyle name="Total 2 9 2 2 2 4" xfId="59591" xr:uid="{00000000-0005-0000-0000-0000C4E80000}"/>
    <cellStyle name="Total 2 9 2 2 2 5" xfId="59592" xr:uid="{00000000-0005-0000-0000-0000C5E80000}"/>
    <cellStyle name="Total 2 9 2 2 3" xfId="59593" xr:uid="{00000000-0005-0000-0000-0000C6E80000}"/>
    <cellStyle name="Total 2 9 2 2 3 2" xfId="59594" xr:uid="{00000000-0005-0000-0000-0000C7E80000}"/>
    <cellStyle name="Total 2 9 2 2 3 2 2" xfId="59595" xr:uid="{00000000-0005-0000-0000-0000C8E80000}"/>
    <cellStyle name="Total 2 9 2 2 3 2 3" xfId="59596" xr:uid="{00000000-0005-0000-0000-0000C9E80000}"/>
    <cellStyle name="Total 2 9 2 2 3 2 4" xfId="59597" xr:uid="{00000000-0005-0000-0000-0000CAE80000}"/>
    <cellStyle name="Total 2 9 2 2 3 2 5" xfId="59598" xr:uid="{00000000-0005-0000-0000-0000CBE80000}"/>
    <cellStyle name="Total 2 9 2 2 3 2 6" xfId="59599" xr:uid="{00000000-0005-0000-0000-0000CCE80000}"/>
    <cellStyle name="Total 2 9 2 2 3 2 7" xfId="59600" xr:uid="{00000000-0005-0000-0000-0000CDE80000}"/>
    <cellStyle name="Total 2 9 2 2 3 3" xfId="59601" xr:uid="{00000000-0005-0000-0000-0000CEE80000}"/>
    <cellStyle name="Total 2 9 2 2 3 4" xfId="59602" xr:uid="{00000000-0005-0000-0000-0000CFE80000}"/>
    <cellStyle name="Total 2 9 2 2 3 5" xfId="59603" xr:uid="{00000000-0005-0000-0000-0000D0E80000}"/>
    <cellStyle name="Total 2 9 2 2 4" xfId="59604" xr:uid="{00000000-0005-0000-0000-0000D1E80000}"/>
    <cellStyle name="Total 2 9 2 2 4 2" xfId="59605" xr:uid="{00000000-0005-0000-0000-0000D2E80000}"/>
    <cellStyle name="Total 2 9 2 2 4 2 2" xfId="59606" xr:uid="{00000000-0005-0000-0000-0000D3E80000}"/>
    <cellStyle name="Total 2 9 2 2 4 2 3" xfId="59607" xr:uid="{00000000-0005-0000-0000-0000D4E80000}"/>
    <cellStyle name="Total 2 9 2 2 4 2 4" xfId="59608" xr:uid="{00000000-0005-0000-0000-0000D5E80000}"/>
    <cellStyle name="Total 2 9 2 2 4 2 5" xfId="59609" xr:uid="{00000000-0005-0000-0000-0000D6E80000}"/>
    <cellStyle name="Total 2 9 2 2 4 2 6" xfId="59610" xr:uid="{00000000-0005-0000-0000-0000D7E80000}"/>
    <cellStyle name="Total 2 9 2 2 4 2 7" xfId="59611" xr:uid="{00000000-0005-0000-0000-0000D8E80000}"/>
    <cellStyle name="Total 2 9 2 2 4 3" xfId="59612" xr:uid="{00000000-0005-0000-0000-0000D9E80000}"/>
    <cellStyle name="Total 2 9 2 2 4 4" xfId="59613" xr:uid="{00000000-0005-0000-0000-0000DAE80000}"/>
    <cellStyle name="Total 2 9 2 2 4 5" xfId="59614" xr:uid="{00000000-0005-0000-0000-0000DBE80000}"/>
    <cellStyle name="Total 2 9 2 2 5" xfId="59615" xr:uid="{00000000-0005-0000-0000-0000DCE80000}"/>
    <cellStyle name="Total 2 9 2 2 5 2" xfId="59616" xr:uid="{00000000-0005-0000-0000-0000DDE80000}"/>
    <cellStyle name="Total 2 9 2 2 5 3" xfId="59617" xr:uid="{00000000-0005-0000-0000-0000DEE80000}"/>
    <cellStyle name="Total 2 9 2 2 5 4" xfId="59618" xr:uid="{00000000-0005-0000-0000-0000DFE80000}"/>
    <cellStyle name="Total 2 9 2 2 5 5" xfId="59619" xr:uid="{00000000-0005-0000-0000-0000E0E80000}"/>
    <cellStyle name="Total 2 9 2 2 5 6" xfId="59620" xr:uid="{00000000-0005-0000-0000-0000E1E80000}"/>
    <cellStyle name="Total 2 9 2 2 5 7" xfId="59621" xr:uid="{00000000-0005-0000-0000-0000E2E80000}"/>
    <cellStyle name="Total 2 9 2 2 5 8" xfId="59622" xr:uid="{00000000-0005-0000-0000-0000E3E80000}"/>
    <cellStyle name="Total 2 9 2 2 6" xfId="59623" xr:uid="{00000000-0005-0000-0000-0000E4E80000}"/>
    <cellStyle name="Total 2 9 2 2 6 2" xfId="59624" xr:uid="{00000000-0005-0000-0000-0000E5E80000}"/>
    <cellStyle name="Total 2 9 2 2 6 3" xfId="59625" xr:uid="{00000000-0005-0000-0000-0000E6E80000}"/>
    <cellStyle name="Total 2 9 2 2 6 4" xfId="59626" xr:uid="{00000000-0005-0000-0000-0000E7E80000}"/>
    <cellStyle name="Total 2 9 2 2 6 5" xfId="59627" xr:uid="{00000000-0005-0000-0000-0000E8E80000}"/>
    <cellStyle name="Total 2 9 2 2 6 6" xfId="59628" xr:uid="{00000000-0005-0000-0000-0000E9E80000}"/>
    <cellStyle name="Total 2 9 2 2 6 7" xfId="59629" xr:uid="{00000000-0005-0000-0000-0000EAE80000}"/>
    <cellStyle name="Total 2 9 2 2 7" xfId="59630" xr:uid="{00000000-0005-0000-0000-0000EBE80000}"/>
    <cellStyle name="Total 2 9 2 2 7 2" xfId="59631" xr:uid="{00000000-0005-0000-0000-0000ECE80000}"/>
    <cellStyle name="Total 2 9 2 2 7 3" xfId="59632" xr:uid="{00000000-0005-0000-0000-0000EDE80000}"/>
    <cellStyle name="Total 2 9 2 2 7 4" xfId="59633" xr:uid="{00000000-0005-0000-0000-0000EEE80000}"/>
    <cellStyle name="Total 2 9 2 2 7 5" xfId="59634" xr:uid="{00000000-0005-0000-0000-0000EFE80000}"/>
    <cellStyle name="Total 2 9 2 2 8" xfId="59635" xr:uid="{00000000-0005-0000-0000-0000F0E80000}"/>
    <cellStyle name="Total 2 9 2 2 8 2" xfId="59636" xr:uid="{00000000-0005-0000-0000-0000F1E80000}"/>
    <cellStyle name="Total 2 9 2 2 8 3" xfId="59637" xr:uid="{00000000-0005-0000-0000-0000F2E80000}"/>
    <cellStyle name="Total 2 9 2 2 8 4" xfId="59638" xr:uid="{00000000-0005-0000-0000-0000F3E80000}"/>
    <cellStyle name="Total 2 9 2 2 8 5" xfId="59639" xr:uid="{00000000-0005-0000-0000-0000F4E80000}"/>
    <cellStyle name="Total 2 9 2 2 9" xfId="59640" xr:uid="{00000000-0005-0000-0000-0000F5E80000}"/>
    <cellStyle name="Total 2 9 2 2 9 2" xfId="59641" xr:uid="{00000000-0005-0000-0000-0000F6E80000}"/>
    <cellStyle name="Total 2 9 2 2 9 3" xfId="59642" xr:uid="{00000000-0005-0000-0000-0000F7E80000}"/>
    <cellStyle name="Total 2 9 2 2 9 4" xfId="59643" xr:uid="{00000000-0005-0000-0000-0000F8E80000}"/>
    <cellStyle name="Total 2 9 2 2 9 5" xfId="59644" xr:uid="{00000000-0005-0000-0000-0000F9E80000}"/>
    <cellStyle name="Total 2 9 2 3" xfId="59645" xr:uid="{00000000-0005-0000-0000-0000FAE80000}"/>
    <cellStyle name="Total 2 9 2 3 10" xfId="59646" xr:uid="{00000000-0005-0000-0000-0000FBE80000}"/>
    <cellStyle name="Total 2 9 2 3 2" xfId="59647" xr:uid="{00000000-0005-0000-0000-0000FCE80000}"/>
    <cellStyle name="Total 2 9 2 3 2 2" xfId="59648" xr:uid="{00000000-0005-0000-0000-0000FDE80000}"/>
    <cellStyle name="Total 2 9 2 3 2 2 2" xfId="59649" xr:uid="{00000000-0005-0000-0000-0000FEE80000}"/>
    <cellStyle name="Total 2 9 2 3 2 2 3" xfId="59650" xr:uid="{00000000-0005-0000-0000-0000FFE80000}"/>
    <cellStyle name="Total 2 9 2 3 2 2 4" xfId="59651" xr:uid="{00000000-0005-0000-0000-000000E90000}"/>
    <cellStyle name="Total 2 9 2 3 2 2 5" xfId="59652" xr:uid="{00000000-0005-0000-0000-000001E90000}"/>
    <cellStyle name="Total 2 9 2 3 2 2 6" xfId="59653" xr:uid="{00000000-0005-0000-0000-000002E90000}"/>
    <cellStyle name="Total 2 9 2 3 2 2 7" xfId="59654" xr:uid="{00000000-0005-0000-0000-000003E90000}"/>
    <cellStyle name="Total 2 9 2 3 2 3" xfId="59655" xr:uid="{00000000-0005-0000-0000-000004E90000}"/>
    <cellStyle name="Total 2 9 2 3 2 4" xfId="59656" xr:uid="{00000000-0005-0000-0000-000005E90000}"/>
    <cellStyle name="Total 2 9 2 3 3" xfId="59657" xr:uid="{00000000-0005-0000-0000-000006E90000}"/>
    <cellStyle name="Total 2 9 2 3 3 2" xfId="59658" xr:uid="{00000000-0005-0000-0000-000007E90000}"/>
    <cellStyle name="Total 2 9 2 3 3 2 2" xfId="59659" xr:uid="{00000000-0005-0000-0000-000008E90000}"/>
    <cellStyle name="Total 2 9 2 3 3 2 3" xfId="59660" xr:uid="{00000000-0005-0000-0000-000009E90000}"/>
    <cellStyle name="Total 2 9 2 3 3 2 4" xfId="59661" xr:uid="{00000000-0005-0000-0000-00000AE90000}"/>
    <cellStyle name="Total 2 9 2 3 3 2 5" xfId="59662" xr:uid="{00000000-0005-0000-0000-00000BE90000}"/>
    <cellStyle name="Total 2 9 2 3 3 2 6" xfId="59663" xr:uid="{00000000-0005-0000-0000-00000CE90000}"/>
    <cellStyle name="Total 2 9 2 3 3 2 7" xfId="59664" xr:uid="{00000000-0005-0000-0000-00000DE90000}"/>
    <cellStyle name="Total 2 9 2 3 3 3" xfId="59665" xr:uid="{00000000-0005-0000-0000-00000EE90000}"/>
    <cellStyle name="Total 2 9 2 3 3 4" xfId="59666" xr:uid="{00000000-0005-0000-0000-00000FE90000}"/>
    <cellStyle name="Total 2 9 2 3 4" xfId="59667" xr:uid="{00000000-0005-0000-0000-000010E90000}"/>
    <cellStyle name="Total 2 9 2 3 4 2" xfId="59668" xr:uid="{00000000-0005-0000-0000-000011E90000}"/>
    <cellStyle name="Total 2 9 2 3 4 2 2" xfId="59669" xr:uid="{00000000-0005-0000-0000-000012E90000}"/>
    <cellStyle name="Total 2 9 2 3 4 2 3" xfId="59670" xr:uid="{00000000-0005-0000-0000-000013E90000}"/>
    <cellStyle name="Total 2 9 2 3 4 2 4" xfId="59671" xr:uid="{00000000-0005-0000-0000-000014E90000}"/>
    <cellStyle name="Total 2 9 2 3 4 2 5" xfId="59672" xr:uid="{00000000-0005-0000-0000-000015E90000}"/>
    <cellStyle name="Total 2 9 2 3 4 2 6" xfId="59673" xr:uid="{00000000-0005-0000-0000-000016E90000}"/>
    <cellStyle name="Total 2 9 2 3 4 2 7" xfId="59674" xr:uid="{00000000-0005-0000-0000-000017E90000}"/>
    <cellStyle name="Total 2 9 2 3 4 3" xfId="59675" xr:uid="{00000000-0005-0000-0000-000018E90000}"/>
    <cellStyle name="Total 2 9 2 3 4 4" xfId="59676" xr:uid="{00000000-0005-0000-0000-000019E90000}"/>
    <cellStyle name="Total 2 9 2 3 5" xfId="59677" xr:uid="{00000000-0005-0000-0000-00001AE90000}"/>
    <cellStyle name="Total 2 9 2 3 5 2" xfId="59678" xr:uid="{00000000-0005-0000-0000-00001BE90000}"/>
    <cellStyle name="Total 2 9 2 3 5 3" xfId="59679" xr:uid="{00000000-0005-0000-0000-00001CE90000}"/>
    <cellStyle name="Total 2 9 2 3 5 4" xfId="59680" xr:uid="{00000000-0005-0000-0000-00001DE90000}"/>
    <cellStyle name="Total 2 9 2 3 5 5" xfId="59681" xr:uid="{00000000-0005-0000-0000-00001EE90000}"/>
    <cellStyle name="Total 2 9 2 3 5 6" xfId="59682" xr:uid="{00000000-0005-0000-0000-00001FE90000}"/>
    <cellStyle name="Total 2 9 2 3 5 7" xfId="59683" xr:uid="{00000000-0005-0000-0000-000020E90000}"/>
    <cellStyle name="Total 2 9 2 3 5 8" xfId="59684" xr:uid="{00000000-0005-0000-0000-000021E90000}"/>
    <cellStyle name="Total 2 9 2 3 6" xfId="59685" xr:uid="{00000000-0005-0000-0000-000022E90000}"/>
    <cellStyle name="Total 2 9 2 3 6 2" xfId="59686" xr:uid="{00000000-0005-0000-0000-000023E90000}"/>
    <cellStyle name="Total 2 9 2 3 6 3" xfId="59687" xr:uid="{00000000-0005-0000-0000-000024E90000}"/>
    <cellStyle name="Total 2 9 2 3 6 4" xfId="59688" xr:uid="{00000000-0005-0000-0000-000025E90000}"/>
    <cellStyle name="Total 2 9 2 3 6 5" xfId="59689" xr:uid="{00000000-0005-0000-0000-000026E90000}"/>
    <cellStyle name="Total 2 9 2 3 6 6" xfId="59690" xr:uid="{00000000-0005-0000-0000-000027E90000}"/>
    <cellStyle name="Total 2 9 2 3 6 7" xfId="59691" xr:uid="{00000000-0005-0000-0000-000028E90000}"/>
    <cellStyle name="Total 2 9 2 3 7" xfId="59692" xr:uid="{00000000-0005-0000-0000-000029E90000}"/>
    <cellStyle name="Total 2 9 2 3 8" xfId="59693" xr:uid="{00000000-0005-0000-0000-00002AE90000}"/>
    <cellStyle name="Total 2 9 2 3 9" xfId="59694" xr:uid="{00000000-0005-0000-0000-00002BE90000}"/>
    <cellStyle name="Total 2 9 2 4" xfId="59695" xr:uid="{00000000-0005-0000-0000-00002CE90000}"/>
    <cellStyle name="Total 2 9 2 4 2" xfId="59696" xr:uid="{00000000-0005-0000-0000-00002DE90000}"/>
    <cellStyle name="Total 2 9 2 4 2 2" xfId="59697" xr:uid="{00000000-0005-0000-0000-00002EE90000}"/>
    <cellStyle name="Total 2 9 2 4 2 3" xfId="59698" xr:uid="{00000000-0005-0000-0000-00002FE90000}"/>
    <cellStyle name="Total 2 9 2 4 2 4" xfId="59699" xr:uid="{00000000-0005-0000-0000-000030E90000}"/>
    <cellStyle name="Total 2 9 2 4 2 5" xfId="59700" xr:uid="{00000000-0005-0000-0000-000031E90000}"/>
    <cellStyle name="Total 2 9 2 4 2 6" xfId="59701" xr:uid="{00000000-0005-0000-0000-000032E90000}"/>
    <cellStyle name="Total 2 9 2 4 2 7" xfId="59702" xr:uid="{00000000-0005-0000-0000-000033E90000}"/>
    <cellStyle name="Total 2 9 2 4 3" xfId="59703" xr:uid="{00000000-0005-0000-0000-000034E90000}"/>
    <cellStyle name="Total 2 9 2 4 4" xfId="59704" xr:uid="{00000000-0005-0000-0000-000035E90000}"/>
    <cellStyle name="Total 2 9 2 4 5" xfId="59705" xr:uid="{00000000-0005-0000-0000-000036E90000}"/>
    <cellStyle name="Total 2 9 2 5" xfId="59706" xr:uid="{00000000-0005-0000-0000-000037E90000}"/>
    <cellStyle name="Total 2 9 2 5 2" xfId="59707" xr:uid="{00000000-0005-0000-0000-000038E90000}"/>
    <cellStyle name="Total 2 9 2 5 2 2" xfId="59708" xr:uid="{00000000-0005-0000-0000-000039E90000}"/>
    <cellStyle name="Total 2 9 2 5 2 3" xfId="59709" xr:uid="{00000000-0005-0000-0000-00003AE90000}"/>
    <cellStyle name="Total 2 9 2 5 2 4" xfId="59710" xr:uid="{00000000-0005-0000-0000-00003BE90000}"/>
    <cellStyle name="Total 2 9 2 5 2 5" xfId="59711" xr:uid="{00000000-0005-0000-0000-00003CE90000}"/>
    <cellStyle name="Total 2 9 2 5 2 6" xfId="59712" xr:uid="{00000000-0005-0000-0000-00003DE90000}"/>
    <cellStyle name="Total 2 9 2 5 2 7" xfId="59713" xr:uid="{00000000-0005-0000-0000-00003EE90000}"/>
    <cellStyle name="Total 2 9 2 5 3" xfId="59714" xr:uid="{00000000-0005-0000-0000-00003FE90000}"/>
    <cellStyle name="Total 2 9 2 5 4" xfId="59715" xr:uid="{00000000-0005-0000-0000-000040E90000}"/>
    <cellStyle name="Total 2 9 2 5 5" xfId="59716" xr:uid="{00000000-0005-0000-0000-000041E90000}"/>
    <cellStyle name="Total 2 9 2 6" xfId="59717" xr:uid="{00000000-0005-0000-0000-000042E90000}"/>
    <cellStyle name="Total 2 9 2 6 2" xfId="59718" xr:uid="{00000000-0005-0000-0000-000043E90000}"/>
    <cellStyle name="Total 2 9 2 6 2 2" xfId="59719" xr:uid="{00000000-0005-0000-0000-000044E90000}"/>
    <cellStyle name="Total 2 9 2 6 2 3" xfId="59720" xr:uid="{00000000-0005-0000-0000-000045E90000}"/>
    <cellStyle name="Total 2 9 2 6 2 4" xfId="59721" xr:uid="{00000000-0005-0000-0000-000046E90000}"/>
    <cellStyle name="Total 2 9 2 6 2 5" xfId="59722" xr:uid="{00000000-0005-0000-0000-000047E90000}"/>
    <cellStyle name="Total 2 9 2 6 2 6" xfId="59723" xr:uid="{00000000-0005-0000-0000-000048E90000}"/>
    <cellStyle name="Total 2 9 2 6 2 7" xfId="59724" xr:uid="{00000000-0005-0000-0000-000049E90000}"/>
    <cellStyle name="Total 2 9 2 6 3" xfId="59725" xr:uid="{00000000-0005-0000-0000-00004AE90000}"/>
    <cellStyle name="Total 2 9 2 6 4" xfId="59726" xr:uid="{00000000-0005-0000-0000-00004BE90000}"/>
    <cellStyle name="Total 2 9 2 6 5" xfId="59727" xr:uid="{00000000-0005-0000-0000-00004CE90000}"/>
    <cellStyle name="Total 2 9 2 7" xfId="59728" xr:uid="{00000000-0005-0000-0000-00004DE90000}"/>
    <cellStyle name="Total 2 9 2 7 2" xfId="59729" xr:uid="{00000000-0005-0000-0000-00004EE90000}"/>
    <cellStyle name="Total 2 9 2 7 2 2" xfId="59730" xr:uid="{00000000-0005-0000-0000-00004FE90000}"/>
    <cellStyle name="Total 2 9 2 7 2 3" xfId="59731" xr:uid="{00000000-0005-0000-0000-000050E90000}"/>
    <cellStyle name="Total 2 9 2 7 2 4" xfId="59732" xr:uid="{00000000-0005-0000-0000-000051E90000}"/>
    <cellStyle name="Total 2 9 2 7 2 5" xfId="59733" xr:uid="{00000000-0005-0000-0000-000052E90000}"/>
    <cellStyle name="Total 2 9 2 7 2 6" xfId="59734" xr:uid="{00000000-0005-0000-0000-000053E90000}"/>
    <cellStyle name="Total 2 9 2 7 2 7" xfId="59735" xr:uid="{00000000-0005-0000-0000-000054E90000}"/>
    <cellStyle name="Total 2 9 2 7 3" xfId="59736" xr:uid="{00000000-0005-0000-0000-000055E90000}"/>
    <cellStyle name="Total 2 9 2 7 4" xfId="59737" xr:uid="{00000000-0005-0000-0000-000056E90000}"/>
    <cellStyle name="Total 2 9 2 7 5" xfId="59738" xr:uid="{00000000-0005-0000-0000-000057E90000}"/>
    <cellStyle name="Total 2 9 2 8" xfId="59739" xr:uid="{00000000-0005-0000-0000-000058E90000}"/>
    <cellStyle name="Total 2 9 2 8 2" xfId="59740" xr:uid="{00000000-0005-0000-0000-000059E90000}"/>
    <cellStyle name="Total 2 9 2 8 3" xfId="59741" xr:uid="{00000000-0005-0000-0000-00005AE90000}"/>
    <cellStyle name="Total 2 9 2 8 4" xfId="59742" xr:uid="{00000000-0005-0000-0000-00005BE90000}"/>
    <cellStyle name="Total 2 9 2 8 5" xfId="59743" xr:uid="{00000000-0005-0000-0000-00005CE90000}"/>
    <cellStyle name="Total 2 9 2 8 6" xfId="59744" xr:uid="{00000000-0005-0000-0000-00005DE90000}"/>
    <cellStyle name="Total 2 9 2 8 7" xfId="59745" xr:uid="{00000000-0005-0000-0000-00005EE90000}"/>
    <cellStyle name="Total 2 9 2 8 8" xfId="59746" xr:uid="{00000000-0005-0000-0000-00005FE90000}"/>
    <cellStyle name="Total 2 9 2 9" xfId="59747" xr:uid="{00000000-0005-0000-0000-000060E90000}"/>
    <cellStyle name="Total 2 9 2 9 2" xfId="59748" xr:uid="{00000000-0005-0000-0000-000061E90000}"/>
    <cellStyle name="Total 2 9 2 9 3" xfId="59749" xr:uid="{00000000-0005-0000-0000-000062E90000}"/>
    <cellStyle name="Total 2 9 2 9 4" xfId="59750" xr:uid="{00000000-0005-0000-0000-000063E90000}"/>
    <cellStyle name="Total 2 9 2 9 5" xfId="59751" xr:uid="{00000000-0005-0000-0000-000064E90000}"/>
    <cellStyle name="Total 2 9 2 9 6" xfId="59752" xr:uid="{00000000-0005-0000-0000-000065E90000}"/>
    <cellStyle name="Total 2 9 2 9 7" xfId="59753" xr:uid="{00000000-0005-0000-0000-000066E90000}"/>
    <cellStyle name="Total 2 9 3" xfId="59754" xr:uid="{00000000-0005-0000-0000-000067E90000}"/>
    <cellStyle name="Total 2 9 3 10" xfId="59755" xr:uid="{00000000-0005-0000-0000-000068E90000}"/>
    <cellStyle name="Total 2 9 3 10 2" xfId="59756" xr:uid="{00000000-0005-0000-0000-000069E90000}"/>
    <cellStyle name="Total 2 9 3 10 3" xfId="59757" xr:uid="{00000000-0005-0000-0000-00006AE90000}"/>
    <cellStyle name="Total 2 9 3 10 4" xfId="59758" xr:uid="{00000000-0005-0000-0000-00006BE90000}"/>
    <cellStyle name="Total 2 9 3 10 5" xfId="59759" xr:uid="{00000000-0005-0000-0000-00006CE90000}"/>
    <cellStyle name="Total 2 9 3 11" xfId="59760" xr:uid="{00000000-0005-0000-0000-00006DE90000}"/>
    <cellStyle name="Total 2 9 3 11 2" xfId="59761" xr:uid="{00000000-0005-0000-0000-00006EE90000}"/>
    <cellStyle name="Total 2 9 3 11 3" xfId="59762" xr:uid="{00000000-0005-0000-0000-00006FE90000}"/>
    <cellStyle name="Total 2 9 3 11 4" xfId="59763" xr:uid="{00000000-0005-0000-0000-000070E90000}"/>
    <cellStyle name="Total 2 9 3 11 5" xfId="59764" xr:uid="{00000000-0005-0000-0000-000071E90000}"/>
    <cellStyle name="Total 2 9 3 12" xfId="59765" xr:uid="{00000000-0005-0000-0000-000072E90000}"/>
    <cellStyle name="Total 2 9 3 12 2" xfId="59766" xr:uid="{00000000-0005-0000-0000-000073E90000}"/>
    <cellStyle name="Total 2 9 3 12 3" xfId="59767" xr:uid="{00000000-0005-0000-0000-000074E90000}"/>
    <cellStyle name="Total 2 9 3 12 4" xfId="59768" xr:uid="{00000000-0005-0000-0000-000075E90000}"/>
    <cellStyle name="Total 2 9 3 12 5" xfId="59769" xr:uid="{00000000-0005-0000-0000-000076E90000}"/>
    <cellStyle name="Total 2 9 3 13" xfId="59770" xr:uid="{00000000-0005-0000-0000-000077E90000}"/>
    <cellStyle name="Total 2 9 3 13 2" xfId="59771" xr:uid="{00000000-0005-0000-0000-000078E90000}"/>
    <cellStyle name="Total 2 9 3 13 3" xfId="59772" xr:uid="{00000000-0005-0000-0000-000079E90000}"/>
    <cellStyle name="Total 2 9 3 13 4" xfId="59773" xr:uid="{00000000-0005-0000-0000-00007AE90000}"/>
    <cellStyle name="Total 2 9 3 13 5" xfId="59774" xr:uid="{00000000-0005-0000-0000-00007BE90000}"/>
    <cellStyle name="Total 2 9 3 14" xfId="59775" xr:uid="{00000000-0005-0000-0000-00007CE90000}"/>
    <cellStyle name="Total 2 9 3 14 2" xfId="59776" xr:uid="{00000000-0005-0000-0000-00007DE90000}"/>
    <cellStyle name="Total 2 9 3 14 3" xfId="59777" xr:uid="{00000000-0005-0000-0000-00007EE90000}"/>
    <cellStyle name="Total 2 9 3 14 4" xfId="59778" xr:uid="{00000000-0005-0000-0000-00007FE90000}"/>
    <cellStyle name="Total 2 9 3 14 5" xfId="59779" xr:uid="{00000000-0005-0000-0000-000080E90000}"/>
    <cellStyle name="Total 2 9 3 15" xfId="59780" xr:uid="{00000000-0005-0000-0000-000081E90000}"/>
    <cellStyle name="Total 2 9 3 15 2" xfId="59781" xr:uid="{00000000-0005-0000-0000-000082E90000}"/>
    <cellStyle name="Total 2 9 3 15 3" xfId="59782" xr:uid="{00000000-0005-0000-0000-000083E90000}"/>
    <cellStyle name="Total 2 9 3 15 4" xfId="59783" xr:uid="{00000000-0005-0000-0000-000084E90000}"/>
    <cellStyle name="Total 2 9 3 15 5" xfId="59784" xr:uid="{00000000-0005-0000-0000-000085E90000}"/>
    <cellStyle name="Total 2 9 3 16" xfId="59785" xr:uid="{00000000-0005-0000-0000-000086E90000}"/>
    <cellStyle name="Total 2 9 3 16 2" xfId="59786" xr:uid="{00000000-0005-0000-0000-000087E90000}"/>
    <cellStyle name="Total 2 9 3 16 3" xfId="59787" xr:uid="{00000000-0005-0000-0000-000088E90000}"/>
    <cellStyle name="Total 2 9 3 16 4" xfId="59788" xr:uid="{00000000-0005-0000-0000-000089E90000}"/>
    <cellStyle name="Total 2 9 3 16 5" xfId="59789" xr:uid="{00000000-0005-0000-0000-00008AE90000}"/>
    <cellStyle name="Total 2 9 3 17" xfId="59790" xr:uid="{00000000-0005-0000-0000-00008BE90000}"/>
    <cellStyle name="Total 2 9 3 17 2" xfId="59791" xr:uid="{00000000-0005-0000-0000-00008CE90000}"/>
    <cellStyle name="Total 2 9 3 17 3" xfId="59792" xr:uid="{00000000-0005-0000-0000-00008DE90000}"/>
    <cellStyle name="Total 2 9 3 17 4" xfId="59793" xr:uid="{00000000-0005-0000-0000-00008EE90000}"/>
    <cellStyle name="Total 2 9 3 17 5" xfId="59794" xr:uid="{00000000-0005-0000-0000-00008FE90000}"/>
    <cellStyle name="Total 2 9 3 18" xfId="59795" xr:uid="{00000000-0005-0000-0000-000090E90000}"/>
    <cellStyle name="Total 2 9 3 18 2" xfId="59796" xr:uid="{00000000-0005-0000-0000-000091E90000}"/>
    <cellStyle name="Total 2 9 3 18 3" xfId="59797" xr:uid="{00000000-0005-0000-0000-000092E90000}"/>
    <cellStyle name="Total 2 9 3 18 4" xfId="59798" xr:uid="{00000000-0005-0000-0000-000093E90000}"/>
    <cellStyle name="Total 2 9 3 18 5" xfId="59799" xr:uid="{00000000-0005-0000-0000-000094E90000}"/>
    <cellStyle name="Total 2 9 3 19" xfId="59800" xr:uid="{00000000-0005-0000-0000-000095E90000}"/>
    <cellStyle name="Total 2 9 3 2" xfId="59801" xr:uid="{00000000-0005-0000-0000-000096E90000}"/>
    <cellStyle name="Total 2 9 3 2 10" xfId="59802" xr:uid="{00000000-0005-0000-0000-000097E90000}"/>
    <cellStyle name="Total 2 9 3 2 10 2" xfId="59803" xr:uid="{00000000-0005-0000-0000-000098E90000}"/>
    <cellStyle name="Total 2 9 3 2 10 3" xfId="59804" xr:uid="{00000000-0005-0000-0000-000099E90000}"/>
    <cellStyle name="Total 2 9 3 2 10 4" xfId="59805" xr:uid="{00000000-0005-0000-0000-00009AE90000}"/>
    <cellStyle name="Total 2 9 3 2 10 5" xfId="59806" xr:uid="{00000000-0005-0000-0000-00009BE90000}"/>
    <cellStyle name="Total 2 9 3 2 11" xfId="59807" xr:uid="{00000000-0005-0000-0000-00009CE90000}"/>
    <cellStyle name="Total 2 9 3 2 11 2" xfId="59808" xr:uid="{00000000-0005-0000-0000-00009DE90000}"/>
    <cellStyle name="Total 2 9 3 2 11 3" xfId="59809" xr:uid="{00000000-0005-0000-0000-00009EE90000}"/>
    <cellStyle name="Total 2 9 3 2 11 4" xfId="59810" xr:uid="{00000000-0005-0000-0000-00009FE90000}"/>
    <cellStyle name="Total 2 9 3 2 11 5" xfId="59811" xr:uid="{00000000-0005-0000-0000-0000A0E90000}"/>
    <cellStyle name="Total 2 9 3 2 12" xfId="59812" xr:uid="{00000000-0005-0000-0000-0000A1E90000}"/>
    <cellStyle name="Total 2 9 3 2 12 2" xfId="59813" xr:uid="{00000000-0005-0000-0000-0000A2E90000}"/>
    <cellStyle name="Total 2 9 3 2 12 3" xfId="59814" xr:uid="{00000000-0005-0000-0000-0000A3E90000}"/>
    <cellStyle name="Total 2 9 3 2 12 4" xfId="59815" xr:uid="{00000000-0005-0000-0000-0000A4E90000}"/>
    <cellStyle name="Total 2 9 3 2 12 5" xfId="59816" xr:uid="{00000000-0005-0000-0000-0000A5E90000}"/>
    <cellStyle name="Total 2 9 3 2 13" xfId="59817" xr:uid="{00000000-0005-0000-0000-0000A6E90000}"/>
    <cellStyle name="Total 2 9 3 2 13 2" xfId="59818" xr:uid="{00000000-0005-0000-0000-0000A7E90000}"/>
    <cellStyle name="Total 2 9 3 2 13 3" xfId="59819" xr:uid="{00000000-0005-0000-0000-0000A8E90000}"/>
    <cellStyle name="Total 2 9 3 2 13 4" xfId="59820" xr:uid="{00000000-0005-0000-0000-0000A9E90000}"/>
    <cellStyle name="Total 2 9 3 2 13 5" xfId="59821" xr:uid="{00000000-0005-0000-0000-0000AAE90000}"/>
    <cellStyle name="Total 2 9 3 2 14" xfId="59822" xr:uid="{00000000-0005-0000-0000-0000ABE90000}"/>
    <cellStyle name="Total 2 9 3 2 14 2" xfId="59823" xr:uid="{00000000-0005-0000-0000-0000ACE90000}"/>
    <cellStyle name="Total 2 9 3 2 14 3" xfId="59824" xr:uid="{00000000-0005-0000-0000-0000ADE90000}"/>
    <cellStyle name="Total 2 9 3 2 14 4" xfId="59825" xr:uid="{00000000-0005-0000-0000-0000AEE90000}"/>
    <cellStyle name="Total 2 9 3 2 14 5" xfId="59826" xr:uid="{00000000-0005-0000-0000-0000AFE90000}"/>
    <cellStyle name="Total 2 9 3 2 15" xfId="59827" xr:uid="{00000000-0005-0000-0000-0000B0E90000}"/>
    <cellStyle name="Total 2 9 3 2 15 2" xfId="59828" xr:uid="{00000000-0005-0000-0000-0000B1E90000}"/>
    <cellStyle name="Total 2 9 3 2 15 3" xfId="59829" xr:uid="{00000000-0005-0000-0000-0000B2E90000}"/>
    <cellStyle name="Total 2 9 3 2 15 4" xfId="59830" xr:uid="{00000000-0005-0000-0000-0000B3E90000}"/>
    <cellStyle name="Total 2 9 3 2 15 5" xfId="59831" xr:uid="{00000000-0005-0000-0000-0000B4E90000}"/>
    <cellStyle name="Total 2 9 3 2 16" xfId="59832" xr:uid="{00000000-0005-0000-0000-0000B5E90000}"/>
    <cellStyle name="Total 2 9 3 2 16 2" xfId="59833" xr:uid="{00000000-0005-0000-0000-0000B6E90000}"/>
    <cellStyle name="Total 2 9 3 2 16 3" xfId="59834" xr:uid="{00000000-0005-0000-0000-0000B7E90000}"/>
    <cellStyle name="Total 2 9 3 2 16 4" xfId="59835" xr:uid="{00000000-0005-0000-0000-0000B8E90000}"/>
    <cellStyle name="Total 2 9 3 2 16 5" xfId="59836" xr:uid="{00000000-0005-0000-0000-0000B9E90000}"/>
    <cellStyle name="Total 2 9 3 2 17" xfId="59837" xr:uid="{00000000-0005-0000-0000-0000BAE90000}"/>
    <cellStyle name="Total 2 9 3 2 17 2" xfId="59838" xr:uid="{00000000-0005-0000-0000-0000BBE90000}"/>
    <cellStyle name="Total 2 9 3 2 17 3" xfId="59839" xr:uid="{00000000-0005-0000-0000-0000BCE90000}"/>
    <cellStyle name="Total 2 9 3 2 17 4" xfId="59840" xr:uid="{00000000-0005-0000-0000-0000BDE90000}"/>
    <cellStyle name="Total 2 9 3 2 17 5" xfId="59841" xr:uid="{00000000-0005-0000-0000-0000BEE90000}"/>
    <cellStyle name="Total 2 9 3 2 18" xfId="59842" xr:uid="{00000000-0005-0000-0000-0000BFE90000}"/>
    <cellStyle name="Total 2 9 3 2 18 2" xfId="59843" xr:uid="{00000000-0005-0000-0000-0000C0E90000}"/>
    <cellStyle name="Total 2 9 3 2 18 3" xfId="59844" xr:uid="{00000000-0005-0000-0000-0000C1E90000}"/>
    <cellStyle name="Total 2 9 3 2 18 4" xfId="59845" xr:uid="{00000000-0005-0000-0000-0000C2E90000}"/>
    <cellStyle name="Total 2 9 3 2 18 5" xfId="59846" xr:uid="{00000000-0005-0000-0000-0000C3E90000}"/>
    <cellStyle name="Total 2 9 3 2 19" xfId="59847" xr:uid="{00000000-0005-0000-0000-0000C4E90000}"/>
    <cellStyle name="Total 2 9 3 2 2" xfId="59848" xr:uid="{00000000-0005-0000-0000-0000C5E90000}"/>
    <cellStyle name="Total 2 9 3 2 2 2" xfId="59849" xr:uid="{00000000-0005-0000-0000-0000C6E90000}"/>
    <cellStyle name="Total 2 9 3 2 2 2 2" xfId="59850" xr:uid="{00000000-0005-0000-0000-0000C7E90000}"/>
    <cellStyle name="Total 2 9 3 2 2 2 3" xfId="59851" xr:uid="{00000000-0005-0000-0000-0000C8E90000}"/>
    <cellStyle name="Total 2 9 3 2 2 2 4" xfId="59852" xr:uid="{00000000-0005-0000-0000-0000C9E90000}"/>
    <cellStyle name="Total 2 9 3 2 2 2 5" xfId="59853" xr:uid="{00000000-0005-0000-0000-0000CAE90000}"/>
    <cellStyle name="Total 2 9 3 2 2 2 6" xfId="59854" xr:uid="{00000000-0005-0000-0000-0000CBE90000}"/>
    <cellStyle name="Total 2 9 3 2 2 2 7" xfId="59855" xr:uid="{00000000-0005-0000-0000-0000CCE90000}"/>
    <cellStyle name="Total 2 9 3 2 2 3" xfId="59856" xr:uid="{00000000-0005-0000-0000-0000CDE90000}"/>
    <cellStyle name="Total 2 9 3 2 2 4" xfId="59857" xr:uid="{00000000-0005-0000-0000-0000CEE90000}"/>
    <cellStyle name="Total 2 9 3 2 2 5" xfId="59858" xr:uid="{00000000-0005-0000-0000-0000CFE90000}"/>
    <cellStyle name="Total 2 9 3 2 3" xfId="59859" xr:uid="{00000000-0005-0000-0000-0000D0E90000}"/>
    <cellStyle name="Total 2 9 3 2 3 2" xfId="59860" xr:uid="{00000000-0005-0000-0000-0000D1E90000}"/>
    <cellStyle name="Total 2 9 3 2 3 2 2" xfId="59861" xr:uid="{00000000-0005-0000-0000-0000D2E90000}"/>
    <cellStyle name="Total 2 9 3 2 3 2 3" xfId="59862" xr:uid="{00000000-0005-0000-0000-0000D3E90000}"/>
    <cellStyle name="Total 2 9 3 2 3 2 4" xfId="59863" xr:uid="{00000000-0005-0000-0000-0000D4E90000}"/>
    <cellStyle name="Total 2 9 3 2 3 2 5" xfId="59864" xr:uid="{00000000-0005-0000-0000-0000D5E90000}"/>
    <cellStyle name="Total 2 9 3 2 3 2 6" xfId="59865" xr:uid="{00000000-0005-0000-0000-0000D6E90000}"/>
    <cellStyle name="Total 2 9 3 2 3 2 7" xfId="59866" xr:uid="{00000000-0005-0000-0000-0000D7E90000}"/>
    <cellStyle name="Total 2 9 3 2 3 3" xfId="59867" xr:uid="{00000000-0005-0000-0000-0000D8E90000}"/>
    <cellStyle name="Total 2 9 3 2 3 4" xfId="59868" xr:uid="{00000000-0005-0000-0000-0000D9E90000}"/>
    <cellStyle name="Total 2 9 3 2 3 5" xfId="59869" xr:uid="{00000000-0005-0000-0000-0000DAE90000}"/>
    <cellStyle name="Total 2 9 3 2 4" xfId="59870" xr:uid="{00000000-0005-0000-0000-0000DBE90000}"/>
    <cellStyle name="Total 2 9 3 2 4 2" xfId="59871" xr:uid="{00000000-0005-0000-0000-0000DCE90000}"/>
    <cellStyle name="Total 2 9 3 2 4 2 2" xfId="59872" xr:uid="{00000000-0005-0000-0000-0000DDE90000}"/>
    <cellStyle name="Total 2 9 3 2 4 2 3" xfId="59873" xr:uid="{00000000-0005-0000-0000-0000DEE90000}"/>
    <cellStyle name="Total 2 9 3 2 4 2 4" xfId="59874" xr:uid="{00000000-0005-0000-0000-0000DFE90000}"/>
    <cellStyle name="Total 2 9 3 2 4 2 5" xfId="59875" xr:uid="{00000000-0005-0000-0000-0000E0E90000}"/>
    <cellStyle name="Total 2 9 3 2 4 2 6" xfId="59876" xr:uid="{00000000-0005-0000-0000-0000E1E90000}"/>
    <cellStyle name="Total 2 9 3 2 4 2 7" xfId="59877" xr:uid="{00000000-0005-0000-0000-0000E2E90000}"/>
    <cellStyle name="Total 2 9 3 2 4 3" xfId="59878" xr:uid="{00000000-0005-0000-0000-0000E3E90000}"/>
    <cellStyle name="Total 2 9 3 2 4 4" xfId="59879" xr:uid="{00000000-0005-0000-0000-0000E4E90000}"/>
    <cellStyle name="Total 2 9 3 2 4 5" xfId="59880" xr:uid="{00000000-0005-0000-0000-0000E5E90000}"/>
    <cellStyle name="Total 2 9 3 2 5" xfId="59881" xr:uid="{00000000-0005-0000-0000-0000E6E90000}"/>
    <cellStyle name="Total 2 9 3 2 5 2" xfId="59882" xr:uid="{00000000-0005-0000-0000-0000E7E90000}"/>
    <cellStyle name="Total 2 9 3 2 5 3" xfId="59883" xr:uid="{00000000-0005-0000-0000-0000E8E90000}"/>
    <cellStyle name="Total 2 9 3 2 5 4" xfId="59884" xr:uid="{00000000-0005-0000-0000-0000E9E90000}"/>
    <cellStyle name="Total 2 9 3 2 5 5" xfId="59885" xr:uid="{00000000-0005-0000-0000-0000EAE90000}"/>
    <cellStyle name="Total 2 9 3 2 5 6" xfId="59886" xr:uid="{00000000-0005-0000-0000-0000EBE90000}"/>
    <cellStyle name="Total 2 9 3 2 5 7" xfId="59887" xr:uid="{00000000-0005-0000-0000-0000ECE90000}"/>
    <cellStyle name="Total 2 9 3 2 5 8" xfId="59888" xr:uid="{00000000-0005-0000-0000-0000EDE90000}"/>
    <cellStyle name="Total 2 9 3 2 6" xfId="59889" xr:uid="{00000000-0005-0000-0000-0000EEE90000}"/>
    <cellStyle name="Total 2 9 3 2 6 2" xfId="59890" xr:uid="{00000000-0005-0000-0000-0000EFE90000}"/>
    <cellStyle name="Total 2 9 3 2 6 3" xfId="59891" xr:uid="{00000000-0005-0000-0000-0000F0E90000}"/>
    <cellStyle name="Total 2 9 3 2 6 4" xfId="59892" xr:uid="{00000000-0005-0000-0000-0000F1E90000}"/>
    <cellStyle name="Total 2 9 3 2 6 5" xfId="59893" xr:uid="{00000000-0005-0000-0000-0000F2E90000}"/>
    <cellStyle name="Total 2 9 3 2 6 6" xfId="59894" xr:uid="{00000000-0005-0000-0000-0000F3E90000}"/>
    <cellStyle name="Total 2 9 3 2 6 7" xfId="59895" xr:uid="{00000000-0005-0000-0000-0000F4E90000}"/>
    <cellStyle name="Total 2 9 3 2 7" xfId="59896" xr:uid="{00000000-0005-0000-0000-0000F5E90000}"/>
    <cellStyle name="Total 2 9 3 2 7 2" xfId="59897" xr:uid="{00000000-0005-0000-0000-0000F6E90000}"/>
    <cellStyle name="Total 2 9 3 2 7 3" xfId="59898" xr:uid="{00000000-0005-0000-0000-0000F7E90000}"/>
    <cellStyle name="Total 2 9 3 2 7 4" xfId="59899" xr:uid="{00000000-0005-0000-0000-0000F8E90000}"/>
    <cellStyle name="Total 2 9 3 2 7 5" xfId="59900" xr:uid="{00000000-0005-0000-0000-0000F9E90000}"/>
    <cellStyle name="Total 2 9 3 2 8" xfId="59901" xr:uid="{00000000-0005-0000-0000-0000FAE90000}"/>
    <cellStyle name="Total 2 9 3 2 8 2" xfId="59902" xr:uid="{00000000-0005-0000-0000-0000FBE90000}"/>
    <cellStyle name="Total 2 9 3 2 8 3" xfId="59903" xr:uid="{00000000-0005-0000-0000-0000FCE90000}"/>
    <cellStyle name="Total 2 9 3 2 8 4" xfId="59904" xr:uid="{00000000-0005-0000-0000-0000FDE90000}"/>
    <cellStyle name="Total 2 9 3 2 8 5" xfId="59905" xr:uid="{00000000-0005-0000-0000-0000FEE90000}"/>
    <cellStyle name="Total 2 9 3 2 9" xfId="59906" xr:uid="{00000000-0005-0000-0000-0000FFE90000}"/>
    <cellStyle name="Total 2 9 3 2 9 2" xfId="59907" xr:uid="{00000000-0005-0000-0000-000000EA0000}"/>
    <cellStyle name="Total 2 9 3 2 9 3" xfId="59908" xr:uid="{00000000-0005-0000-0000-000001EA0000}"/>
    <cellStyle name="Total 2 9 3 2 9 4" xfId="59909" xr:uid="{00000000-0005-0000-0000-000002EA0000}"/>
    <cellStyle name="Total 2 9 3 2 9 5" xfId="59910" xr:uid="{00000000-0005-0000-0000-000003EA0000}"/>
    <cellStyle name="Total 2 9 3 3" xfId="59911" xr:uid="{00000000-0005-0000-0000-000004EA0000}"/>
    <cellStyle name="Total 2 9 3 3 10" xfId="59912" xr:uid="{00000000-0005-0000-0000-000005EA0000}"/>
    <cellStyle name="Total 2 9 3 3 2" xfId="59913" xr:uid="{00000000-0005-0000-0000-000006EA0000}"/>
    <cellStyle name="Total 2 9 3 3 2 2" xfId="59914" xr:uid="{00000000-0005-0000-0000-000007EA0000}"/>
    <cellStyle name="Total 2 9 3 3 2 2 2" xfId="59915" xr:uid="{00000000-0005-0000-0000-000008EA0000}"/>
    <cellStyle name="Total 2 9 3 3 2 2 3" xfId="59916" xr:uid="{00000000-0005-0000-0000-000009EA0000}"/>
    <cellStyle name="Total 2 9 3 3 2 2 4" xfId="59917" xr:uid="{00000000-0005-0000-0000-00000AEA0000}"/>
    <cellStyle name="Total 2 9 3 3 2 2 5" xfId="59918" xr:uid="{00000000-0005-0000-0000-00000BEA0000}"/>
    <cellStyle name="Total 2 9 3 3 2 2 6" xfId="59919" xr:uid="{00000000-0005-0000-0000-00000CEA0000}"/>
    <cellStyle name="Total 2 9 3 3 2 2 7" xfId="59920" xr:uid="{00000000-0005-0000-0000-00000DEA0000}"/>
    <cellStyle name="Total 2 9 3 3 2 3" xfId="59921" xr:uid="{00000000-0005-0000-0000-00000EEA0000}"/>
    <cellStyle name="Total 2 9 3 3 2 4" xfId="59922" xr:uid="{00000000-0005-0000-0000-00000FEA0000}"/>
    <cellStyle name="Total 2 9 3 3 3" xfId="59923" xr:uid="{00000000-0005-0000-0000-000010EA0000}"/>
    <cellStyle name="Total 2 9 3 3 3 2" xfId="59924" xr:uid="{00000000-0005-0000-0000-000011EA0000}"/>
    <cellStyle name="Total 2 9 3 3 3 2 2" xfId="59925" xr:uid="{00000000-0005-0000-0000-000012EA0000}"/>
    <cellStyle name="Total 2 9 3 3 3 2 3" xfId="59926" xr:uid="{00000000-0005-0000-0000-000013EA0000}"/>
    <cellStyle name="Total 2 9 3 3 3 2 4" xfId="59927" xr:uid="{00000000-0005-0000-0000-000014EA0000}"/>
    <cellStyle name="Total 2 9 3 3 3 2 5" xfId="59928" xr:uid="{00000000-0005-0000-0000-000015EA0000}"/>
    <cellStyle name="Total 2 9 3 3 3 2 6" xfId="59929" xr:uid="{00000000-0005-0000-0000-000016EA0000}"/>
    <cellStyle name="Total 2 9 3 3 3 2 7" xfId="59930" xr:uid="{00000000-0005-0000-0000-000017EA0000}"/>
    <cellStyle name="Total 2 9 3 3 3 3" xfId="59931" xr:uid="{00000000-0005-0000-0000-000018EA0000}"/>
    <cellStyle name="Total 2 9 3 3 3 4" xfId="59932" xr:uid="{00000000-0005-0000-0000-000019EA0000}"/>
    <cellStyle name="Total 2 9 3 3 4" xfId="59933" xr:uid="{00000000-0005-0000-0000-00001AEA0000}"/>
    <cellStyle name="Total 2 9 3 3 4 2" xfId="59934" xr:uid="{00000000-0005-0000-0000-00001BEA0000}"/>
    <cellStyle name="Total 2 9 3 3 4 2 2" xfId="59935" xr:uid="{00000000-0005-0000-0000-00001CEA0000}"/>
    <cellStyle name="Total 2 9 3 3 4 2 3" xfId="59936" xr:uid="{00000000-0005-0000-0000-00001DEA0000}"/>
    <cellStyle name="Total 2 9 3 3 4 2 4" xfId="59937" xr:uid="{00000000-0005-0000-0000-00001EEA0000}"/>
    <cellStyle name="Total 2 9 3 3 4 2 5" xfId="59938" xr:uid="{00000000-0005-0000-0000-00001FEA0000}"/>
    <cellStyle name="Total 2 9 3 3 4 2 6" xfId="59939" xr:uid="{00000000-0005-0000-0000-000020EA0000}"/>
    <cellStyle name="Total 2 9 3 3 4 2 7" xfId="59940" xr:uid="{00000000-0005-0000-0000-000021EA0000}"/>
    <cellStyle name="Total 2 9 3 3 4 3" xfId="59941" xr:uid="{00000000-0005-0000-0000-000022EA0000}"/>
    <cellStyle name="Total 2 9 3 3 4 4" xfId="59942" xr:uid="{00000000-0005-0000-0000-000023EA0000}"/>
    <cellStyle name="Total 2 9 3 3 5" xfId="59943" xr:uid="{00000000-0005-0000-0000-000024EA0000}"/>
    <cellStyle name="Total 2 9 3 3 5 2" xfId="59944" xr:uid="{00000000-0005-0000-0000-000025EA0000}"/>
    <cellStyle name="Total 2 9 3 3 5 3" xfId="59945" xr:uid="{00000000-0005-0000-0000-000026EA0000}"/>
    <cellStyle name="Total 2 9 3 3 5 4" xfId="59946" xr:uid="{00000000-0005-0000-0000-000027EA0000}"/>
    <cellStyle name="Total 2 9 3 3 5 5" xfId="59947" xr:uid="{00000000-0005-0000-0000-000028EA0000}"/>
    <cellStyle name="Total 2 9 3 3 5 6" xfId="59948" xr:uid="{00000000-0005-0000-0000-000029EA0000}"/>
    <cellStyle name="Total 2 9 3 3 5 7" xfId="59949" xr:uid="{00000000-0005-0000-0000-00002AEA0000}"/>
    <cellStyle name="Total 2 9 3 3 5 8" xfId="59950" xr:uid="{00000000-0005-0000-0000-00002BEA0000}"/>
    <cellStyle name="Total 2 9 3 3 6" xfId="59951" xr:uid="{00000000-0005-0000-0000-00002CEA0000}"/>
    <cellStyle name="Total 2 9 3 3 6 2" xfId="59952" xr:uid="{00000000-0005-0000-0000-00002DEA0000}"/>
    <cellStyle name="Total 2 9 3 3 6 3" xfId="59953" xr:uid="{00000000-0005-0000-0000-00002EEA0000}"/>
    <cellStyle name="Total 2 9 3 3 6 4" xfId="59954" xr:uid="{00000000-0005-0000-0000-00002FEA0000}"/>
    <cellStyle name="Total 2 9 3 3 6 5" xfId="59955" xr:uid="{00000000-0005-0000-0000-000030EA0000}"/>
    <cellStyle name="Total 2 9 3 3 6 6" xfId="59956" xr:uid="{00000000-0005-0000-0000-000031EA0000}"/>
    <cellStyle name="Total 2 9 3 3 6 7" xfId="59957" xr:uid="{00000000-0005-0000-0000-000032EA0000}"/>
    <cellStyle name="Total 2 9 3 3 7" xfId="59958" xr:uid="{00000000-0005-0000-0000-000033EA0000}"/>
    <cellStyle name="Total 2 9 3 3 8" xfId="59959" xr:uid="{00000000-0005-0000-0000-000034EA0000}"/>
    <cellStyle name="Total 2 9 3 3 9" xfId="59960" xr:uid="{00000000-0005-0000-0000-000035EA0000}"/>
    <cellStyle name="Total 2 9 3 4" xfId="59961" xr:uid="{00000000-0005-0000-0000-000036EA0000}"/>
    <cellStyle name="Total 2 9 3 4 2" xfId="59962" xr:uid="{00000000-0005-0000-0000-000037EA0000}"/>
    <cellStyle name="Total 2 9 3 4 2 2" xfId="59963" xr:uid="{00000000-0005-0000-0000-000038EA0000}"/>
    <cellStyle name="Total 2 9 3 4 2 3" xfId="59964" xr:uid="{00000000-0005-0000-0000-000039EA0000}"/>
    <cellStyle name="Total 2 9 3 4 2 4" xfId="59965" xr:uid="{00000000-0005-0000-0000-00003AEA0000}"/>
    <cellStyle name="Total 2 9 3 4 2 5" xfId="59966" xr:uid="{00000000-0005-0000-0000-00003BEA0000}"/>
    <cellStyle name="Total 2 9 3 4 2 6" xfId="59967" xr:uid="{00000000-0005-0000-0000-00003CEA0000}"/>
    <cellStyle name="Total 2 9 3 4 2 7" xfId="59968" xr:uid="{00000000-0005-0000-0000-00003DEA0000}"/>
    <cellStyle name="Total 2 9 3 4 3" xfId="59969" xr:uid="{00000000-0005-0000-0000-00003EEA0000}"/>
    <cellStyle name="Total 2 9 3 4 4" xfId="59970" xr:uid="{00000000-0005-0000-0000-00003FEA0000}"/>
    <cellStyle name="Total 2 9 3 4 5" xfId="59971" xr:uid="{00000000-0005-0000-0000-000040EA0000}"/>
    <cellStyle name="Total 2 9 3 5" xfId="59972" xr:uid="{00000000-0005-0000-0000-000041EA0000}"/>
    <cellStyle name="Total 2 9 3 5 2" xfId="59973" xr:uid="{00000000-0005-0000-0000-000042EA0000}"/>
    <cellStyle name="Total 2 9 3 5 2 2" xfId="59974" xr:uid="{00000000-0005-0000-0000-000043EA0000}"/>
    <cellStyle name="Total 2 9 3 5 2 3" xfId="59975" xr:uid="{00000000-0005-0000-0000-000044EA0000}"/>
    <cellStyle name="Total 2 9 3 5 2 4" xfId="59976" xr:uid="{00000000-0005-0000-0000-000045EA0000}"/>
    <cellStyle name="Total 2 9 3 5 2 5" xfId="59977" xr:uid="{00000000-0005-0000-0000-000046EA0000}"/>
    <cellStyle name="Total 2 9 3 5 2 6" xfId="59978" xr:uid="{00000000-0005-0000-0000-000047EA0000}"/>
    <cellStyle name="Total 2 9 3 5 2 7" xfId="59979" xr:uid="{00000000-0005-0000-0000-000048EA0000}"/>
    <cellStyle name="Total 2 9 3 5 3" xfId="59980" xr:uid="{00000000-0005-0000-0000-000049EA0000}"/>
    <cellStyle name="Total 2 9 3 5 4" xfId="59981" xr:uid="{00000000-0005-0000-0000-00004AEA0000}"/>
    <cellStyle name="Total 2 9 3 5 5" xfId="59982" xr:uid="{00000000-0005-0000-0000-00004BEA0000}"/>
    <cellStyle name="Total 2 9 3 6" xfId="59983" xr:uid="{00000000-0005-0000-0000-00004CEA0000}"/>
    <cellStyle name="Total 2 9 3 6 2" xfId="59984" xr:uid="{00000000-0005-0000-0000-00004DEA0000}"/>
    <cellStyle name="Total 2 9 3 6 2 2" xfId="59985" xr:uid="{00000000-0005-0000-0000-00004EEA0000}"/>
    <cellStyle name="Total 2 9 3 6 2 3" xfId="59986" xr:uid="{00000000-0005-0000-0000-00004FEA0000}"/>
    <cellStyle name="Total 2 9 3 6 2 4" xfId="59987" xr:uid="{00000000-0005-0000-0000-000050EA0000}"/>
    <cellStyle name="Total 2 9 3 6 2 5" xfId="59988" xr:uid="{00000000-0005-0000-0000-000051EA0000}"/>
    <cellStyle name="Total 2 9 3 6 2 6" xfId="59989" xr:uid="{00000000-0005-0000-0000-000052EA0000}"/>
    <cellStyle name="Total 2 9 3 6 2 7" xfId="59990" xr:uid="{00000000-0005-0000-0000-000053EA0000}"/>
    <cellStyle name="Total 2 9 3 6 3" xfId="59991" xr:uid="{00000000-0005-0000-0000-000054EA0000}"/>
    <cellStyle name="Total 2 9 3 6 4" xfId="59992" xr:uid="{00000000-0005-0000-0000-000055EA0000}"/>
    <cellStyle name="Total 2 9 3 6 5" xfId="59993" xr:uid="{00000000-0005-0000-0000-000056EA0000}"/>
    <cellStyle name="Total 2 9 3 7" xfId="59994" xr:uid="{00000000-0005-0000-0000-000057EA0000}"/>
    <cellStyle name="Total 2 9 3 7 2" xfId="59995" xr:uid="{00000000-0005-0000-0000-000058EA0000}"/>
    <cellStyle name="Total 2 9 3 7 2 2" xfId="59996" xr:uid="{00000000-0005-0000-0000-000059EA0000}"/>
    <cellStyle name="Total 2 9 3 7 2 3" xfId="59997" xr:uid="{00000000-0005-0000-0000-00005AEA0000}"/>
    <cellStyle name="Total 2 9 3 7 2 4" xfId="59998" xr:uid="{00000000-0005-0000-0000-00005BEA0000}"/>
    <cellStyle name="Total 2 9 3 7 2 5" xfId="59999" xr:uid="{00000000-0005-0000-0000-00005CEA0000}"/>
    <cellStyle name="Total 2 9 3 7 2 6" xfId="60000" xr:uid="{00000000-0005-0000-0000-00005DEA0000}"/>
    <cellStyle name="Total 2 9 3 7 2 7" xfId="60001" xr:uid="{00000000-0005-0000-0000-00005EEA0000}"/>
    <cellStyle name="Total 2 9 3 7 3" xfId="60002" xr:uid="{00000000-0005-0000-0000-00005FEA0000}"/>
    <cellStyle name="Total 2 9 3 7 4" xfId="60003" xr:uid="{00000000-0005-0000-0000-000060EA0000}"/>
    <cellStyle name="Total 2 9 3 7 5" xfId="60004" xr:uid="{00000000-0005-0000-0000-000061EA0000}"/>
    <cellStyle name="Total 2 9 3 8" xfId="60005" xr:uid="{00000000-0005-0000-0000-000062EA0000}"/>
    <cellStyle name="Total 2 9 3 8 2" xfId="60006" xr:uid="{00000000-0005-0000-0000-000063EA0000}"/>
    <cellStyle name="Total 2 9 3 8 3" xfId="60007" xr:uid="{00000000-0005-0000-0000-000064EA0000}"/>
    <cellStyle name="Total 2 9 3 8 4" xfId="60008" xr:uid="{00000000-0005-0000-0000-000065EA0000}"/>
    <cellStyle name="Total 2 9 3 8 5" xfId="60009" xr:uid="{00000000-0005-0000-0000-000066EA0000}"/>
    <cellStyle name="Total 2 9 3 8 6" xfId="60010" xr:uid="{00000000-0005-0000-0000-000067EA0000}"/>
    <cellStyle name="Total 2 9 3 8 7" xfId="60011" xr:uid="{00000000-0005-0000-0000-000068EA0000}"/>
    <cellStyle name="Total 2 9 3 8 8" xfId="60012" xr:uid="{00000000-0005-0000-0000-000069EA0000}"/>
    <cellStyle name="Total 2 9 3 9" xfId="60013" xr:uid="{00000000-0005-0000-0000-00006AEA0000}"/>
    <cellStyle name="Total 2 9 3 9 2" xfId="60014" xr:uid="{00000000-0005-0000-0000-00006BEA0000}"/>
    <cellStyle name="Total 2 9 3 9 3" xfId="60015" xr:uid="{00000000-0005-0000-0000-00006CEA0000}"/>
    <cellStyle name="Total 2 9 3 9 4" xfId="60016" xr:uid="{00000000-0005-0000-0000-00006DEA0000}"/>
    <cellStyle name="Total 2 9 3 9 5" xfId="60017" xr:uid="{00000000-0005-0000-0000-00006EEA0000}"/>
    <cellStyle name="Total 2 9 3 9 6" xfId="60018" xr:uid="{00000000-0005-0000-0000-00006FEA0000}"/>
    <cellStyle name="Total 2 9 3 9 7" xfId="60019" xr:uid="{00000000-0005-0000-0000-000070EA0000}"/>
    <cellStyle name="Total 2 9 4" xfId="60020" xr:uid="{00000000-0005-0000-0000-000071EA0000}"/>
    <cellStyle name="Total 2 9 4 10" xfId="60021" xr:uid="{00000000-0005-0000-0000-000072EA0000}"/>
    <cellStyle name="Total 2 9 4 10 2" xfId="60022" xr:uid="{00000000-0005-0000-0000-000073EA0000}"/>
    <cellStyle name="Total 2 9 4 10 3" xfId="60023" xr:uid="{00000000-0005-0000-0000-000074EA0000}"/>
    <cellStyle name="Total 2 9 4 10 4" xfId="60024" xr:uid="{00000000-0005-0000-0000-000075EA0000}"/>
    <cellStyle name="Total 2 9 4 10 5" xfId="60025" xr:uid="{00000000-0005-0000-0000-000076EA0000}"/>
    <cellStyle name="Total 2 9 4 11" xfId="60026" xr:uid="{00000000-0005-0000-0000-000077EA0000}"/>
    <cellStyle name="Total 2 9 4 11 2" xfId="60027" xr:uid="{00000000-0005-0000-0000-000078EA0000}"/>
    <cellStyle name="Total 2 9 4 11 3" xfId="60028" xr:uid="{00000000-0005-0000-0000-000079EA0000}"/>
    <cellStyle name="Total 2 9 4 11 4" xfId="60029" xr:uid="{00000000-0005-0000-0000-00007AEA0000}"/>
    <cellStyle name="Total 2 9 4 11 5" xfId="60030" xr:uid="{00000000-0005-0000-0000-00007BEA0000}"/>
    <cellStyle name="Total 2 9 4 12" xfId="60031" xr:uid="{00000000-0005-0000-0000-00007CEA0000}"/>
    <cellStyle name="Total 2 9 4 12 2" xfId="60032" xr:uid="{00000000-0005-0000-0000-00007DEA0000}"/>
    <cellStyle name="Total 2 9 4 12 3" xfId="60033" xr:uid="{00000000-0005-0000-0000-00007EEA0000}"/>
    <cellStyle name="Total 2 9 4 12 4" xfId="60034" xr:uid="{00000000-0005-0000-0000-00007FEA0000}"/>
    <cellStyle name="Total 2 9 4 12 5" xfId="60035" xr:uid="{00000000-0005-0000-0000-000080EA0000}"/>
    <cellStyle name="Total 2 9 4 13" xfId="60036" xr:uid="{00000000-0005-0000-0000-000081EA0000}"/>
    <cellStyle name="Total 2 9 4 13 2" xfId="60037" xr:uid="{00000000-0005-0000-0000-000082EA0000}"/>
    <cellStyle name="Total 2 9 4 13 3" xfId="60038" xr:uid="{00000000-0005-0000-0000-000083EA0000}"/>
    <cellStyle name="Total 2 9 4 13 4" xfId="60039" xr:uid="{00000000-0005-0000-0000-000084EA0000}"/>
    <cellStyle name="Total 2 9 4 13 5" xfId="60040" xr:uid="{00000000-0005-0000-0000-000085EA0000}"/>
    <cellStyle name="Total 2 9 4 14" xfId="60041" xr:uid="{00000000-0005-0000-0000-000086EA0000}"/>
    <cellStyle name="Total 2 9 4 14 2" xfId="60042" xr:uid="{00000000-0005-0000-0000-000087EA0000}"/>
    <cellStyle name="Total 2 9 4 14 3" xfId="60043" xr:uid="{00000000-0005-0000-0000-000088EA0000}"/>
    <cellStyle name="Total 2 9 4 14 4" xfId="60044" xr:uid="{00000000-0005-0000-0000-000089EA0000}"/>
    <cellStyle name="Total 2 9 4 14 5" xfId="60045" xr:uid="{00000000-0005-0000-0000-00008AEA0000}"/>
    <cellStyle name="Total 2 9 4 15" xfId="60046" xr:uid="{00000000-0005-0000-0000-00008BEA0000}"/>
    <cellStyle name="Total 2 9 4 15 2" xfId="60047" xr:uid="{00000000-0005-0000-0000-00008CEA0000}"/>
    <cellStyle name="Total 2 9 4 15 3" xfId="60048" xr:uid="{00000000-0005-0000-0000-00008DEA0000}"/>
    <cellStyle name="Total 2 9 4 15 4" xfId="60049" xr:uid="{00000000-0005-0000-0000-00008EEA0000}"/>
    <cellStyle name="Total 2 9 4 15 5" xfId="60050" xr:uid="{00000000-0005-0000-0000-00008FEA0000}"/>
    <cellStyle name="Total 2 9 4 16" xfId="60051" xr:uid="{00000000-0005-0000-0000-000090EA0000}"/>
    <cellStyle name="Total 2 9 4 16 2" xfId="60052" xr:uid="{00000000-0005-0000-0000-000091EA0000}"/>
    <cellStyle name="Total 2 9 4 16 3" xfId="60053" xr:uid="{00000000-0005-0000-0000-000092EA0000}"/>
    <cellStyle name="Total 2 9 4 16 4" xfId="60054" xr:uid="{00000000-0005-0000-0000-000093EA0000}"/>
    <cellStyle name="Total 2 9 4 16 5" xfId="60055" xr:uid="{00000000-0005-0000-0000-000094EA0000}"/>
    <cellStyle name="Total 2 9 4 17" xfId="60056" xr:uid="{00000000-0005-0000-0000-000095EA0000}"/>
    <cellStyle name="Total 2 9 4 17 2" xfId="60057" xr:uid="{00000000-0005-0000-0000-000096EA0000}"/>
    <cellStyle name="Total 2 9 4 17 3" xfId="60058" xr:uid="{00000000-0005-0000-0000-000097EA0000}"/>
    <cellStyle name="Total 2 9 4 17 4" xfId="60059" xr:uid="{00000000-0005-0000-0000-000098EA0000}"/>
    <cellStyle name="Total 2 9 4 17 5" xfId="60060" xr:uid="{00000000-0005-0000-0000-000099EA0000}"/>
    <cellStyle name="Total 2 9 4 18" xfId="60061" xr:uid="{00000000-0005-0000-0000-00009AEA0000}"/>
    <cellStyle name="Total 2 9 4 18 2" xfId="60062" xr:uid="{00000000-0005-0000-0000-00009BEA0000}"/>
    <cellStyle name="Total 2 9 4 18 3" xfId="60063" xr:uid="{00000000-0005-0000-0000-00009CEA0000}"/>
    <cellStyle name="Total 2 9 4 18 4" xfId="60064" xr:uid="{00000000-0005-0000-0000-00009DEA0000}"/>
    <cellStyle name="Total 2 9 4 18 5" xfId="60065" xr:uid="{00000000-0005-0000-0000-00009EEA0000}"/>
    <cellStyle name="Total 2 9 4 19" xfId="60066" xr:uid="{00000000-0005-0000-0000-00009FEA0000}"/>
    <cellStyle name="Total 2 9 4 2" xfId="60067" xr:uid="{00000000-0005-0000-0000-0000A0EA0000}"/>
    <cellStyle name="Total 2 9 4 2 2" xfId="60068" xr:uid="{00000000-0005-0000-0000-0000A1EA0000}"/>
    <cellStyle name="Total 2 9 4 2 2 2" xfId="60069" xr:uid="{00000000-0005-0000-0000-0000A2EA0000}"/>
    <cellStyle name="Total 2 9 4 2 2 3" xfId="60070" xr:uid="{00000000-0005-0000-0000-0000A3EA0000}"/>
    <cellStyle name="Total 2 9 4 2 2 4" xfId="60071" xr:uid="{00000000-0005-0000-0000-0000A4EA0000}"/>
    <cellStyle name="Total 2 9 4 2 2 5" xfId="60072" xr:uid="{00000000-0005-0000-0000-0000A5EA0000}"/>
    <cellStyle name="Total 2 9 4 2 2 6" xfId="60073" xr:uid="{00000000-0005-0000-0000-0000A6EA0000}"/>
    <cellStyle name="Total 2 9 4 2 2 7" xfId="60074" xr:uid="{00000000-0005-0000-0000-0000A7EA0000}"/>
    <cellStyle name="Total 2 9 4 2 3" xfId="60075" xr:uid="{00000000-0005-0000-0000-0000A8EA0000}"/>
    <cellStyle name="Total 2 9 4 2 4" xfId="60076" xr:uid="{00000000-0005-0000-0000-0000A9EA0000}"/>
    <cellStyle name="Total 2 9 4 2 5" xfId="60077" xr:uid="{00000000-0005-0000-0000-0000AAEA0000}"/>
    <cellStyle name="Total 2 9 4 3" xfId="60078" xr:uid="{00000000-0005-0000-0000-0000ABEA0000}"/>
    <cellStyle name="Total 2 9 4 3 2" xfId="60079" xr:uid="{00000000-0005-0000-0000-0000ACEA0000}"/>
    <cellStyle name="Total 2 9 4 3 2 2" xfId="60080" xr:uid="{00000000-0005-0000-0000-0000ADEA0000}"/>
    <cellStyle name="Total 2 9 4 3 2 3" xfId="60081" xr:uid="{00000000-0005-0000-0000-0000AEEA0000}"/>
    <cellStyle name="Total 2 9 4 3 2 4" xfId="60082" xr:uid="{00000000-0005-0000-0000-0000AFEA0000}"/>
    <cellStyle name="Total 2 9 4 3 2 5" xfId="60083" xr:uid="{00000000-0005-0000-0000-0000B0EA0000}"/>
    <cellStyle name="Total 2 9 4 3 2 6" xfId="60084" xr:uid="{00000000-0005-0000-0000-0000B1EA0000}"/>
    <cellStyle name="Total 2 9 4 3 2 7" xfId="60085" xr:uid="{00000000-0005-0000-0000-0000B2EA0000}"/>
    <cellStyle name="Total 2 9 4 3 3" xfId="60086" xr:uid="{00000000-0005-0000-0000-0000B3EA0000}"/>
    <cellStyle name="Total 2 9 4 3 4" xfId="60087" xr:uid="{00000000-0005-0000-0000-0000B4EA0000}"/>
    <cellStyle name="Total 2 9 4 3 5" xfId="60088" xr:uid="{00000000-0005-0000-0000-0000B5EA0000}"/>
    <cellStyle name="Total 2 9 4 4" xfId="60089" xr:uid="{00000000-0005-0000-0000-0000B6EA0000}"/>
    <cellStyle name="Total 2 9 4 4 2" xfId="60090" xr:uid="{00000000-0005-0000-0000-0000B7EA0000}"/>
    <cellStyle name="Total 2 9 4 4 2 2" xfId="60091" xr:uid="{00000000-0005-0000-0000-0000B8EA0000}"/>
    <cellStyle name="Total 2 9 4 4 2 3" xfId="60092" xr:uid="{00000000-0005-0000-0000-0000B9EA0000}"/>
    <cellStyle name="Total 2 9 4 4 2 4" xfId="60093" xr:uid="{00000000-0005-0000-0000-0000BAEA0000}"/>
    <cellStyle name="Total 2 9 4 4 2 5" xfId="60094" xr:uid="{00000000-0005-0000-0000-0000BBEA0000}"/>
    <cellStyle name="Total 2 9 4 4 2 6" xfId="60095" xr:uid="{00000000-0005-0000-0000-0000BCEA0000}"/>
    <cellStyle name="Total 2 9 4 4 2 7" xfId="60096" xr:uid="{00000000-0005-0000-0000-0000BDEA0000}"/>
    <cellStyle name="Total 2 9 4 4 3" xfId="60097" xr:uid="{00000000-0005-0000-0000-0000BEEA0000}"/>
    <cellStyle name="Total 2 9 4 4 4" xfId="60098" xr:uid="{00000000-0005-0000-0000-0000BFEA0000}"/>
    <cellStyle name="Total 2 9 4 4 5" xfId="60099" xr:uid="{00000000-0005-0000-0000-0000C0EA0000}"/>
    <cellStyle name="Total 2 9 4 5" xfId="60100" xr:uid="{00000000-0005-0000-0000-0000C1EA0000}"/>
    <cellStyle name="Total 2 9 4 5 2" xfId="60101" xr:uid="{00000000-0005-0000-0000-0000C2EA0000}"/>
    <cellStyle name="Total 2 9 4 5 3" xfId="60102" xr:uid="{00000000-0005-0000-0000-0000C3EA0000}"/>
    <cellStyle name="Total 2 9 4 5 4" xfId="60103" xr:uid="{00000000-0005-0000-0000-0000C4EA0000}"/>
    <cellStyle name="Total 2 9 4 5 5" xfId="60104" xr:uid="{00000000-0005-0000-0000-0000C5EA0000}"/>
    <cellStyle name="Total 2 9 4 5 6" xfId="60105" xr:uid="{00000000-0005-0000-0000-0000C6EA0000}"/>
    <cellStyle name="Total 2 9 4 5 7" xfId="60106" xr:uid="{00000000-0005-0000-0000-0000C7EA0000}"/>
    <cellStyle name="Total 2 9 4 5 8" xfId="60107" xr:uid="{00000000-0005-0000-0000-0000C8EA0000}"/>
    <cellStyle name="Total 2 9 4 6" xfId="60108" xr:uid="{00000000-0005-0000-0000-0000C9EA0000}"/>
    <cellStyle name="Total 2 9 4 6 2" xfId="60109" xr:uid="{00000000-0005-0000-0000-0000CAEA0000}"/>
    <cellStyle name="Total 2 9 4 6 3" xfId="60110" xr:uid="{00000000-0005-0000-0000-0000CBEA0000}"/>
    <cellStyle name="Total 2 9 4 6 4" xfId="60111" xr:uid="{00000000-0005-0000-0000-0000CCEA0000}"/>
    <cellStyle name="Total 2 9 4 6 5" xfId="60112" xr:uid="{00000000-0005-0000-0000-0000CDEA0000}"/>
    <cellStyle name="Total 2 9 4 6 6" xfId="60113" xr:uid="{00000000-0005-0000-0000-0000CEEA0000}"/>
    <cellStyle name="Total 2 9 4 6 7" xfId="60114" xr:uid="{00000000-0005-0000-0000-0000CFEA0000}"/>
    <cellStyle name="Total 2 9 4 7" xfId="60115" xr:uid="{00000000-0005-0000-0000-0000D0EA0000}"/>
    <cellStyle name="Total 2 9 4 7 2" xfId="60116" xr:uid="{00000000-0005-0000-0000-0000D1EA0000}"/>
    <cellStyle name="Total 2 9 4 7 3" xfId="60117" xr:uid="{00000000-0005-0000-0000-0000D2EA0000}"/>
    <cellStyle name="Total 2 9 4 7 4" xfId="60118" xr:uid="{00000000-0005-0000-0000-0000D3EA0000}"/>
    <cellStyle name="Total 2 9 4 7 5" xfId="60119" xr:uid="{00000000-0005-0000-0000-0000D4EA0000}"/>
    <cellStyle name="Total 2 9 4 8" xfId="60120" xr:uid="{00000000-0005-0000-0000-0000D5EA0000}"/>
    <cellStyle name="Total 2 9 4 8 2" xfId="60121" xr:uid="{00000000-0005-0000-0000-0000D6EA0000}"/>
    <cellStyle name="Total 2 9 4 8 3" xfId="60122" xr:uid="{00000000-0005-0000-0000-0000D7EA0000}"/>
    <cellStyle name="Total 2 9 4 8 4" xfId="60123" xr:uid="{00000000-0005-0000-0000-0000D8EA0000}"/>
    <cellStyle name="Total 2 9 4 8 5" xfId="60124" xr:uid="{00000000-0005-0000-0000-0000D9EA0000}"/>
    <cellStyle name="Total 2 9 4 9" xfId="60125" xr:uid="{00000000-0005-0000-0000-0000DAEA0000}"/>
    <cellStyle name="Total 2 9 4 9 2" xfId="60126" xr:uid="{00000000-0005-0000-0000-0000DBEA0000}"/>
    <cellStyle name="Total 2 9 4 9 3" xfId="60127" xr:uid="{00000000-0005-0000-0000-0000DCEA0000}"/>
    <cellStyle name="Total 2 9 4 9 4" xfId="60128" xr:uid="{00000000-0005-0000-0000-0000DDEA0000}"/>
    <cellStyle name="Total 2 9 4 9 5" xfId="60129" xr:uid="{00000000-0005-0000-0000-0000DEEA0000}"/>
    <cellStyle name="Total 2 9 5" xfId="60130" xr:uid="{00000000-0005-0000-0000-0000DFEA0000}"/>
    <cellStyle name="Total 2 9 5 10" xfId="60131" xr:uid="{00000000-0005-0000-0000-0000E0EA0000}"/>
    <cellStyle name="Total 2 9 5 2" xfId="60132" xr:uid="{00000000-0005-0000-0000-0000E1EA0000}"/>
    <cellStyle name="Total 2 9 5 2 2" xfId="60133" xr:uid="{00000000-0005-0000-0000-0000E2EA0000}"/>
    <cellStyle name="Total 2 9 5 2 2 2" xfId="60134" xr:uid="{00000000-0005-0000-0000-0000E3EA0000}"/>
    <cellStyle name="Total 2 9 5 2 2 3" xfId="60135" xr:uid="{00000000-0005-0000-0000-0000E4EA0000}"/>
    <cellStyle name="Total 2 9 5 2 2 4" xfId="60136" xr:uid="{00000000-0005-0000-0000-0000E5EA0000}"/>
    <cellStyle name="Total 2 9 5 2 2 5" xfId="60137" xr:uid="{00000000-0005-0000-0000-0000E6EA0000}"/>
    <cellStyle name="Total 2 9 5 2 2 6" xfId="60138" xr:uid="{00000000-0005-0000-0000-0000E7EA0000}"/>
    <cellStyle name="Total 2 9 5 2 2 7" xfId="60139" xr:uid="{00000000-0005-0000-0000-0000E8EA0000}"/>
    <cellStyle name="Total 2 9 5 2 3" xfId="60140" xr:uid="{00000000-0005-0000-0000-0000E9EA0000}"/>
    <cellStyle name="Total 2 9 5 2 4" xfId="60141" xr:uid="{00000000-0005-0000-0000-0000EAEA0000}"/>
    <cellStyle name="Total 2 9 5 3" xfId="60142" xr:uid="{00000000-0005-0000-0000-0000EBEA0000}"/>
    <cellStyle name="Total 2 9 5 3 2" xfId="60143" xr:uid="{00000000-0005-0000-0000-0000ECEA0000}"/>
    <cellStyle name="Total 2 9 5 3 2 2" xfId="60144" xr:uid="{00000000-0005-0000-0000-0000EDEA0000}"/>
    <cellStyle name="Total 2 9 5 3 2 3" xfId="60145" xr:uid="{00000000-0005-0000-0000-0000EEEA0000}"/>
    <cellStyle name="Total 2 9 5 3 2 4" xfId="60146" xr:uid="{00000000-0005-0000-0000-0000EFEA0000}"/>
    <cellStyle name="Total 2 9 5 3 2 5" xfId="60147" xr:uid="{00000000-0005-0000-0000-0000F0EA0000}"/>
    <cellStyle name="Total 2 9 5 3 2 6" xfId="60148" xr:uid="{00000000-0005-0000-0000-0000F1EA0000}"/>
    <cellStyle name="Total 2 9 5 3 2 7" xfId="60149" xr:uid="{00000000-0005-0000-0000-0000F2EA0000}"/>
    <cellStyle name="Total 2 9 5 3 3" xfId="60150" xr:uid="{00000000-0005-0000-0000-0000F3EA0000}"/>
    <cellStyle name="Total 2 9 5 3 4" xfId="60151" xr:uid="{00000000-0005-0000-0000-0000F4EA0000}"/>
    <cellStyle name="Total 2 9 5 4" xfId="60152" xr:uid="{00000000-0005-0000-0000-0000F5EA0000}"/>
    <cellStyle name="Total 2 9 5 4 2" xfId="60153" xr:uid="{00000000-0005-0000-0000-0000F6EA0000}"/>
    <cellStyle name="Total 2 9 5 4 2 2" xfId="60154" xr:uid="{00000000-0005-0000-0000-0000F7EA0000}"/>
    <cellStyle name="Total 2 9 5 4 2 3" xfId="60155" xr:uid="{00000000-0005-0000-0000-0000F8EA0000}"/>
    <cellStyle name="Total 2 9 5 4 2 4" xfId="60156" xr:uid="{00000000-0005-0000-0000-0000F9EA0000}"/>
    <cellStyle name="Total 2 9 5 4 2 5" xfId="60157" xr:uid="{00000000-0005-0000-0000-0000FAEA0000}"/>
    <cellStyle name="Total 2 9 5 4 2 6" xfId="60158" xr:uid="{00000000-0005-0000-0000-0000FBEA0000}"/>
    <cellStyle name="Total 2 9 5 4 2 7" xfId="60159" xr:uid="{00000000-0005-0000-0000-0000FCEA0000}"/>
    <cellStyle name="Total 2 9 5 4 3" xfId="60160" xr:uid="{00000000-0005-0000-0000-0000FDEA0000}"/>
    <cellStyle name="Total 2 9 5 4 4" xfId="60161" xr:uid="{00000000-0005-0000-0000-0000FEEA0000}"/>
    <cellStyle name="Total 2 9 5 5" xfId="60162" xr:uid="{00000000-0005-0000-0000-0000FFEA0000}"/>
    <cellStyle name="Total 2 9 5 5 2" xfId="60163" xr:uid="{00000000-0005-0000-0000-000000EB0000}"/>
    <cellStyle name="Total 2 9 5 5 3" xfId="60164" xr:uid="{00000000-0005-0000-0000-000001EB0000}"/>
    <cellStyle name="Total 2 9 5 5 4" xfId="60165" xr:uid="{00000000-0005-0000-0000-000002EB0000}"/>
    <cellStyle name="Total 2 9 5 5 5" xfId="60166" xr:uid="{00000000-0005-0000-0000-000003EB0000}"/>
    <cellStyle name="Total 2 9 5 5 6" xfId="60167" xr:uid="{00000000-0005-0000-0000-000004EB0000}"/>
    <cellStyle name="Total 2 9 5 5 7" xfId="60168" xr:uid="{00000000-0005-0000-0000-000005EB0000}"/>
    <cellStyle name="Total 2 9 5 5 8" xfId="60169" xr:uid="{00000000-0005-0000-0000-000006EB0000}"/>
    <cellStyle name="Total 2 9 5 6" xfId="60170" xr:uid="{00000000-0005-0000-0000-000007EB0000}"/>
    <cellStyle name="Total 2 9 5 6 2" xfId="60171" xr:uid="{00000000-0005-0000-0000-000008EB0000}"/>
    <cellStyle name="Total 2 9 5 6 3" xfId="60172" xr:uid="{00000000-0005-0000-0000-000009EB0000}"/>
    <cellStyle name="Total 2 9 5 6 4" xfId="60173" xr:uid="{00000000-0005-0000-0000-00000AEB0000}"/>
    <cellStyle name="Total 2 9 5 6 5" xfId="60174" xr:uid="{00000000-0005-0000-0000-00000BEB0000}"/>
    <cellStyle name="Total 2 9 5 6 6" xfId="60175" xr:uid="{00000000-0005-0000-0000-00000CEB0000}"/>
    <cellStyle name="Total 2 9 5 6 7" xfId="60176" xr:uid="{00000000-0005-0000-0000-00000DEB0000}"/>
    <cellStyle name="Total 2 9 5 7" xfId="60177" xr:uid="{00000000-0005-0000-0000-00000EEB0000}"/>
    <cellStyle name="Total 2 9 5 8" xfId="60178" xr:uid="{00000000-0005-0000-0000-00000FEB0000}"/>
    <cellStyle name="Total 2 9 5 9" xfId="60179" xr:uid="{00000000-0005-0000-0000-000010EB0000}"/>
    <cellStyle name="Total 2 9 6" xfId="60180" xr:uid="{00000000-0005-0000-0000-000011EB0000}"/>
    <cellStyle name="Total 2 9 6 2" xfId="60181" xr:uid="{00000000-0005-0000-0000-000012EB0000}"/>
    <cellStyle name="Total 2 9 6 2 2" xfId="60182" xr:uid="{00000000-0005-0000-0000-000013EB0000}"/>
    <cellStyle name="Total 2 9 6 2 3" xfId="60183" xr:uid="{00000000-0005-0000-0000-000014EB0000}"/>
    <cellStyle name="Total 2 9 6 2 4" xfId="60184" xr:uid="{00000000-0005-0000-0000-000015EB0000}"/>
    <cellStyle name="Total 2 9 6 2 5" xfId="60185" xr:uid="{00000000-0005-0000-0000-000016EB0000}"/>
    <cellStyle name="Total 2 9 6 2 6" xfId="60186" xr:uid="{00000000-0005-0000-0000-000017EB0000}"/>
    <cellStyle name="Total 2 9 6 2 7" xfId="60187" xr:uid="{00000000-0005-0000-0000-000018EB0000}"/>
    <cellStyle name="Total 2 9 6 3" xfId="60188" xr:uid="{00000000-0005-0000-0000-000019EB0000}"/>
    <cellStyle name="Total 2 9 6 4" xfId="60189" xr:uid="{00000000-0005-0000-0000-00001AEB0000}"/>
    <cellStyle name="Total 2 9 6 5" xfId="60190" xr:uid="{00000000-0005-0000-0000-00001BEB0000}"/>
    <cellStyle name="Total 2 9 7" xfId="60191" xr:uid="{00000000-0005-0000-0000-00001CEB0000}"/>
    <cellStyle name="Total 2 9 7 2" xfId="60192" xr:uid="{00000000-0005-0000-0000-00001DEB0000}"/>
    <cellStyle name="Total 2 9 7 2 2" xfId="60193" xr:uid="{00000000-0005-0000-0000-00001EEB0000}"/>
    <cellStyle name="Total 2 9 7 2 3" xfId="60194" xr:uid="{00000000-0005-0000-0000-00001FEB0000}"/>
    <cellStyle name="Total 2 9 7 2 4" xfId="60195" xr:uid="{00000000-0005-0000-0000-000020EB0000}"/>
    <cellStyle name="Total 2 9 7 2 5" xfId="60196" xr:uid="{00000000-0005-0000-0000-000021EB0000}"/>
    <cellStyle name="Total 2 9 7 2 6" xfId="60197" xr:uid="{00000000-0005-0000-0000-000022EB0000}"/>
    <cellStyle name="Total 2 9 7 2 7" xfId="60198" xr:uid="{00000000-0005-0000-0000-000023EB0000}"/>
    <cellStyle name="Total 2 9 7 3" xfId="60199" xr:uid="{00000000-0005-0000-0000-000024EB0000}"/>
    <cellStyle name="Total 2 9 7 4" xfId="60200" xr:uid="{00000000-0005-0000-0000-000025EB0000}"/>
    <cellStyle name="Total 2 9 7 5" xfId="60201" xr:uid="{00000000-0005-0000-0000-000026EB0000}"/>
    <cellStyle name="Total 2 9 8" xfId="60202" xr:uid="{00000000-0005-0000-0000-000027EB0000}"/>
    <cellStyle name="Total 2 9 8 2" xfId="60203" xr:uid="{00000000-0005-0000-0000-000028EB0000}"/>
    <cellStyle name="Total 2 9 8 2 2" xfId="60204" xr:uid="{00000000-0005-0000-0000-000029EB0000}"/>
    <cellStyle name="Total 2 9 8 2 3" xfId="60205" xr:uid="{00000000-0005-0000-0000-00002AEB0000}"/>
    <cellStyle name="Total 2 9 8 2 4" xfId="60206" xr:uid="{00000000-0005-0000-0000-00002BEB0000}"/>
    <cellStyle name="Total 2 9 8 2 5" xfId="60207" xr:uid="{00000000-0005-0000-0000-00002CEB0000}"/>
    <cellStyle name="Total 2 9 8 2 6" xfId="60208" xr:uid="{00000000-0005-0000-0000-00002DEB0000}"/>
    <cellStyle name="Total 2 9 8 2 7" xfId="60209" xr:uid="{00000000-0005-0000-0000-00002EEB0000}"/>
    <cellStyle name="Total 2 9 8 3" xfId="60210" xr:uid="{00000000-0005-0000-0000-00002FEB0000}"/>
    <cellStyle name="Total 2 9 8 4" xfId="60211" xr:uid="{00000000-0005-0000-0000-000030EB0000}"/>
    <cellStyle name="Total 2 9 8 5" xfId="60212" xr:uid="{00000000-0005-0000-0000-000031EB0000}"/>
    <cellStyle name="Total 2 9 9" xfId="60213" xr:uid="{00000000-0005-0000-0000-000032EB0000}"/>
    <cellStyle name="Total 2 9 9 2" xfId="60214" xr:uid="{00000000-0005-0000-0000-000033EB0000}"/>
    <cellStyle name="Total 2 9 9 2 2" xfId="60215" xr:uid="{00000000-0005-0000-0000-000034EB0000}"/>
    <cellStyle name="Total 2 9 9 2 3" xfId="60216" xr:uid="{00000000-0005-0000-0000-000035EB0000}"/>
    <cellStyle name="Total 2 9 9 2 4" xfId="60217" xr:uid="{00000000-0005-0000-0000-000036EB0000}"/>
    <cellStyle name="Total 2 9 9 2 5" xfId="60218" xr:uid="{00000000-0005-0000-0000-000037EB0000}"/>
    <cellStyle name="Total 2 9 9 2 6" xfId="60219" xr:uid="{00000000-0005-0000-0000-000038EB0000}"/>
    <cellStyle name="Total 2 9 9 2 7" xfId="60220" xr:uid="{00000000-0005-0000-0000-000039EB0000}"/>
    <cellStyle name="Total 2 9 9 3" xfId="60221" xr:uid="{00000000-0005-0000-0000-00003AEB0000}"/>
    <cellStyle name="Total 2 9 9 4" xfId="60222" xr:uid="{00000000-0005-0000-0000-00003BEB0000}"/>
    <cellStyle name="Total 2 9 9 5" xfId="60223" xr:uid="{00000000-0005-0000-0000-00003CEB0000}"/>
    <cellStyle name="Total 3" xfId="838" xr:uid="{00000000-0005-0000-0000-00003DEB0000}"/>
    <cellStyle name="Total 4" xfId="60224" xr:uid="{00000000-0005-0000-0000-00003EEB0000}"/>
    <cellStyle name="Total 5" xfId="60225" xr:uid="{00000000-0005-0000-0000-00003FEB0000}"/>
    <cellStyle name="Total 6" xfId="60226" xr:uid="{00000000-0005-0000-0000-000040EB0000}"/>
    <cellStyle name="Totals" xfId="261" xr:uid="{00000000-0005-0000-0000-000041EB0000}"/>
    <cellStyle name="unit" xfId="262" xr:uid="{00000000-0005-0000-0000-000042EB0000}"/>
    <cellStyle name="User_Input" xfId="263" xr:uid="{00000000-0005-0000-0000-000043EB0000}"/>
    <cellStyle name="Warning Text 2" xfId="237" xr:uid="{00000000-0005-0000-0000-000044EB0000}"/>
    <cellStyle name="Warning Text 2 2" xfId="60227" xr:uid="{00000000-0005-0000-0000-000045EB0000}"/>
    <cellStyle name="Warning Text 3" xfId="60228" xr:uid="{00000000-0005-0000-0000-000046EB0000}"/>
    <cellStyle name="Warning Text 4" xfId="60229" xr:uid="{00000000-0005-0000-0000-000047EB0000}"/>
    <cellStyle name="Warning Text 5" xfId="60230" xr:uid="{00000000-0005-0000-0000-000048EB0000}"/>
    <cellStyle name="Warning Text 6" xfId="60231" xr:uid="{00000000-0005-0000-0000-000049EB0000}"/>
    <cellStyle name="year" xfId="238" xr:uid="{00000000-0005-0000-0000-00004AEB0000}"/>
    <cellStyle name="year 2" xfId="239" xr:uid="{00000000-0005-0000-0000-00004BEB0000}"/>
    <cellStyle name="year 2 2" xfId="60232" xr:uid="{00000000-0005-0000-0000-00004CEB0000}"/>
    <cellStyle name="year 3" xfId="60233" xr:uid="{00000000-0005-0000-0000-00004DEB0000}"/>
    <cellStyle name="year_29(d) - Gas extensions -tariffs" xfId="240" xr:uid="{00000000-0005-0000-0000-00004EEB0000}"/>
  </cellStyles>
  <dxfs count="15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CC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rgb="FFCCFFCC"/>
      </font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border>
        <top style="thin">
          <color auto="1"/>
        </top>
        <vertical/>
        <horizontal/>
      </border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  <color theme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strike val="0"/>
      </font>
      <fill>
        <patternFill>
          <bgColor rgb="FFFFFF99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strike val="0"/>
      </font>
      <numFmt numFmtId="1" formatCode="0"/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8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DC63F"/>
      <color rgb="FFC6EFCE"/>
      <color rgb="FFDAEEF3"/>
      <color rgb="FFFFFF99"/>
      <color rgb="FF188CCC"/>
      <color rgb="FF3EB08E"/>
      <color rgb="FFDBE5F1"/>
      <color rgb="FF006100"/>
      <color rgb="FF9C000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AusNet Services Theme">
  <a:themeElements>
    <a:clrScheme name="AusNet Services Excel">
      <a:dk1>
        <a:sysClr val="windowText" lastClr="000000"/>
      </a:dk1>
      <a:lt1>
        <a:sysClr val="window" lastClr="FFFFFF"/>
      </a:lt1>
      <a:dk2>
        <a:srgbClr val="031F73"/>
      </a:dk2>
      <a:lt2>
        <a:srgbClr val="BCBEC0"/>
      </a:lt2>
      <a:accent1>
        <a:srgbClr val="363594"/>
      </a:accent1>
      <a:accent2>
        <a:srgbClr val="3EB08E"/>
      </a:accent2>
      <a:accent3>
        <a:srgbClr val="CDDC29"/>
      </a:accent3>
      <a:accent4>
        <a:srgbClr val="0864B0"/>
      </a:accent4>
      <a:accent5>
        <a:srgbClr val="8DC63F"/>
      </a:accent5>
      <a:accent6>
        <a:srgbClr val="188CCC"/>
      </a:accent6>
      <a:hlink>
        <a:srgbClr val="031F73"/>
      </a:hlink>
      <a:folHlink>
        <a:srgbClr val="646464"/>
      </a:folHlink>
    </a:clrScheme>
    <a:fontScheme name="CHC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AD31"/>
  <sheetViews>
    <sheetView showGridLines="0" workbookViewId="0">
      <selection activeCell="D1" sqref="D1"/>
    </sheetView>
  </sheetViews>
  <sheetFormatPr defaultColWidth="0" defaultRowHeight="10.15" zeroHeight="1"/>
  <cols>
    <col min="1" max="2" width="1.5" style="8" customWidth="1"/>
    <col min="3" max="3" width="30.83203125" style="8" customWidth="1"/>
    <col min="4" max="4" width="189.6640625" style="8" bestFit="1" customWidth="1"/>
    <col min="5" max="5" width="6.5" style="8" customWidth="1"/>
    <col min="6" max="6" width="9.33203125" style="8" hidden="1" customWidth="1"/>
    <col min="7" max="14" width="9.83203125" style="8" hidden="1" customWidth="1"/>
    <col min="15" max="15" width="1.5" style="8" hidden="1" customWidth="1"/>
    <col min="16" max="16" width="10.5" style="8" hidden="1" customWidth="1"/>
    <col min="17" max="17" width="1.5" style="8" hidden="1" customWidth="1"/>
    <col min="18" max="16384" width="10.5" style="8" hidden="1"/>
  </cols>
  <sheetData>
    <row r="1" spans="1:30" s="1" customFormat="1" ht="15.75" customHeight="1">
      <c r="A1" s="32"/>
      <c r="B1" s="29" t="s">
        <v>0</v>
      </c>
      <c r="C1" s="29"/>
      <c r="D1" s="32"/>
      <c r="E1" s="32"/>
      <c r="G1" s="2"/>
      <c r="H1" s="3"/>
      <c r="I1" s="4"/>
    </row>
    <row r="2" spans="1:30" s="5" customFormat="1" ht="13.5" customHeight="1" thickBot="1">
      <c r="A2" s="36"/>
      <c r="B2" s="35" t="s">
        <v>1</v>
      </c>
      <c r="C2" s="35"/>
      <c r="D2" s="36"/>
      <c r="E2" s="36"/>
    </row>
    <row r="3" spans="1:30" s="6" customFormat="1" ht="3" customHeight="1"/>
    <row r="4" spans="1:30" customFormat="1" ht="13.15">
      <c r="A4" s="37"/>
      <c r="B4" s="43" t="s">
        <v>2</v>
      </c>
      <c r="C4" s="37"/>
      <c r="D4" s="37"/>
      <c r="E4" s="37"/>
      <c r="F4" s="38"/>
      <c r="G4" s="38"/>
      <c r="H4" s="38"/>
      <c r="I4" s="38"/>
      <c r="J4" s="39"/>
      <c r="K4" s="40"/>
      <c r="L4" s="39"/>
      <c r="M4" s="40"/>
      <c r="N4" s="39"/>
      <c r="O4" s="39"/>
      <c r="P4" s="39"/>
      <c r="Q4" s="39"/>
      <c r="R4" s="39"/>
      <c r="S4" s="39"/>
      <c r="T4" s="39"/>
      <c r="U4" s="39"/>
      <c r="V4" s="40"/>
      <c r="W4" s="40"/>
      <c r="X4" s="41"/>
      <c r="Y4" s="41"/>
      <c r="Z4" s="41"/>
      <c r="AA4" s="41"/>
      <c r="AB4" s="41"/>
      <c r="AC4" s="42"/>
      <c r="AD4" s="42"/>
    </row>
    <row r="5" spans="1:30"/>
    <row r="6" spans="1:30">
      <c r="C6" s="9" t="s">
        <v>3</v>
      </c>
      <c r="D6" s="9" t="s">
        <v>4</v>
      </c>
    </row>
    <row r="7" spans="1:30">
      <c r="C7" s="19" t="s">
        <v>5</v>
      </c>
      <c r="D7" s="7" t="s">
        <v>6</v>
      </c>
    </row>
    <row r="8" spans="1:30">
      <c r="C8" s="19" t="s">
        <v>7</v>
      </c>
      <c r="D8" s="7" t="s">
        <v>8</v>
      </c>
    </row>
    <row r="9" spans="1:30">
      <c r="C9" s="19" t="s">
        <v>9</v>
      </c>
      <c r="D9" s="7" t="s">
        <v>10</v>
      </c>
    </row>
    <row r="10" spans="1:30">
      <c r="C10" s="19" t="s">
        <v>11</v>
      </c>
      <c r="D10" s="7" t="s">
        <v>12</v>
      </c>
    </row>
    <row r="11" spans="1:30">
      <c r="C11" s="19" t="s">
        <v>13</v>
      </c>
      <c r="D11" s="7" t="s">
        <v>14</v>
      </c>
    </row>
    <row r="12" spans="1:30">
      <c r="C12" s="19" t="s">
        <v>15</v>
      </c>
      <c r="D12" s="7" t="s">
        <v>16</v>
      </c>
    </row>
    <row r="13" spans="1:30">
      <c r="C13" s="19" t="s">
        <v>17</v>
      </c>
      <c r="D13" s="7" t="s">
        <v>18</v>
      </c>
    </row>
    <row r="14" spans="1:30">
      <c r="C14" s="19" t="s">
        <v>19</v>
      </c>
      <c r="D14" s="7" t="s">
        <v>20</v>
      </c>
    </row>
    <row r="15" spans="1:30">
      <c r="C15" s="19" t="s">
        <v>21</v>
      </c>
      <c r="D15" s="7" t="s">
        <v>22</v>
      </c>
    </row>
    <row r="16" spans="1:30" ht="13.15">
      <c r="C16" s="10"/>
      <c r="D16" s="7"/>
    </row>
    <row r="17" spans="1:30" customFormat="1" ht="13.15">
      <c r="A17" s="37"/>
      <c r="B17" s="43" t="s">
        <v>23</v>
      </c>
      <c r="C17" s="37"/>
      <c r="D17" s="37"/>
      <c r="E17" s="37"/>
      <c r="F17" s="38"/>
      <c r="G17" s="38"/>
      <c r="H17" s="38"/>
      <c r="I17" s="38"/>
      <c r="J17" s="39"/>
      <c r="K17" s="40"/>
      <c r="L17" s="39"/>
      <c r="M17" s="40"/>
      <c r="N17" s="39"/>
      <c r="O17" s="39"/>
      <c r="P17" s="39"/>
      <c r="Q17" s="39"/>
      <c r="R17" s="39"/>
      <c r="S17" s="39"/>
      <c r="T17" s="39"/>
      <c r="U17" s="39"/>
      <c r="V17" s="40"/>
      <c r="W17" s="40"/>
      <c r="X17" s="41"/>
      <c r="Y17" s="41"/>
      <c r="Z17" s="41"/>
      <c r="AA17" s="41"/>
      <c r="AB17" s="41"/>
      <c r="AC17" s="42"/>
      <c r="AD17" s="42"/>
    </row>
    <row r="18" spans="1:30" hidden="1">
      <c r="D18" s="7"/>
      <c r="F18" s="25"/>
    </row>
    <row r="19" spans="1:30" hidden="1">
      <c r="D19" s="7"/>
      <c r="F19" s="25"/>
    </row>
    <row r="20" spans="1:30" hidden="1">
      <c r="D20" s="7"/>
      <c r="F20" s="25"/>
    </row>
    <row r="21" spans="1:30" hidden="1">
      <c r="D21" s="7"/>
      <c r="F21" s="25"/>
    </row>
    <row r="22" spans="1:30" hidden="1">
      <c r="D22" s="7"/>
      <c r="F22" s="25"/>
    </row>
    <row r="23" spans="1:30" hidden="1">
      <c r="C23" s="7"/>
      <c r="D23" s="7"/>
      <c r="F23" s="25"/>
    </row>
    <row r="24" spans="1:30" hidden="1">
      <c r="C24" s="7"/>
      <c r="D24" s="7"/>
      <c r="F24" s="25"/>
    </row>
    <row r="25" spans="1:30" hidden="1">
      <c r="C25" s="7"/>
      <c r="D25" s="7"/>
    </row>
    <row r="26" spans="1:30" hidden="1">
      <c r="D26" s="7"/>
    </row>
    <row r="27" spans="1:30" hidden="1">
      <c r="D27" s="7"/>
    </row>
    <row r="28" spans="1:30" hidden="1">
      <c r="D28" s="7"/>
    </row>
    <row r="29" spans="1:30" hidden="1">
      <c r="D29" s="7"/>
    </row>
    <row r="30" spans="1:30" hidden="1">
      <c r="D30" s="7"/>
    </row>
    <row r="31" spans="1:30" ht="13.15" hidden="1">
      <c r="C31" s="10"/>
      <c r="D31" s="7"/>
    </row>
  </sheetData>
  <hyperlinks>
    <hyperlink ref="C12" location="'Calc|Opex forecast'!A1" display="Calc | Opex Forecast" xr:uid="{00000000-0004-0000-0000-000000000000}"/>
    <hyperlink ref="C13" location="'Output|Models'!A1" display="Output | Models" xr:uid="{00000000-0004-0000-0000-000001000000}"/>
    <hyperlink ref="C14" location="'Lookup|Tables'!A1" display="Lookup | Tables" xr:uid="{00000000-0004-0000-0000-000002000000}"/>
    <hyperlink ref="C15" location="'Check|List'!A1" display="Check | List" xr:uid="{00000000-0004-0000-0000-000003000000}"/>
    <hyperlink ref="C7" location="'Input|General'!A1" display="Input | General" xr:uid="{00000000-0004-0000-0000-000004000000}"/>
    <hyperlink ref="C9" location="'Input|Reported opex'!A1" display="Input | Reported opex" xr:uid="{00000000-0004-0000-0000-000005000000}"/>
    <hyperlink ref="C10" location="'Input|Rate of change'!A1" display="Input | Rate of change" xr:uid="{00000000-0004-0000-0000-000006000000}"/>
    <hyperlink ref="C11" location="'Input|Step changes'!A1" display="Input | Step changes" xr:uid="{00000000-0004-0000-0000-000007000000}"/>
    <hyperlink ref="C8" location="'Input|Inflation'!A1" display="Input | Inflation" xr:uid="{00000000-0004-0000-0000-000008000000}"/>
  </hyperlinks>
  <pageMargins left="0.7" right="0.7" top="0.75" bottom="0.75" header="0.3" footer="0.3"/>
  <pageSetup paperSize="9" orientation="portrait" verticalDpi="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1"/>
  </sheetPr>
  <dimension ref="A1:XER84"/>
  <sheetViews>
    <sheetView showGridLines="0" topLeftCell="A10" workbookViewId="0">
      <selection activeCell="H63" sqref="H63"/>
    </sheetView>
  </sheetViews>
  <sheetFormatPr defaultColWidth="0" defaultRowHeight="10.15" zeroHeight="1"/>
  <cols>
    <col min="1" max="2" width="1.5" style="8" customWidth="1"/>
    <col min="3" max="3" width="42" style="8" customWidth="1"/>
    <col min="4" max="4" width="17" style="7" customWidth="1"/>
    <col min="5" max="5" width="15.83203125" style="7" customWidth="1"/>
    <col min="6" max="6" width="10.6640625" style="7" customWidth="1"/>
    <col min="7" max="7" width="15" style="16" customWidth="1"/>
    <col min="8" max="9" width="15" style="8" customWidth="1"/>
    <col min="10" max="23" width="10.83203125" style="8" customWidth="1"/>
    <col min="24" max="311" width="10.5" style="8" hidden="1" customWidth="1"/>
    <col min="312" max="16371" width="10.5" style="8" hidden="1"/>
    <col min="16372" max="16372" width="0" style="8" hidden="1"/>
    <col min="16373" max="16384" width="10.5" style="8" hidden="1"/>
  </cols>
  <sheetData>
    <row r="1" spans="1:30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/>
      <c r="S1" s="34"/>
      <c r="U1" s="130" t="s">
        <v>30</v>
      </c>
      <c r="V1" s="34" t="str">
        <f>'Check|List'!$S$1</f>
        <v>Ok</v>
      </c>
    </row>
    <row r="2" spans="1:30" s="32" customFormat="1" ht="12.75">
      <c r="B2" s="45" t="str">
        <f>Index!$C$14</f>
        <v>Lookup | Tables</v>
      </c>
      <c r="C2" s="45"/>
      <c r="D2" s="45"/>
      <c r="E2" s="45"/>
      <c r="F2" s="46"/>
      <c r="G2" s="46"/>
      <c r="H2" s="46"/>
      <c r="I2" s="46"/>
    </row>
    <row r="3" spans="1:30" s="49" customFormat="1" ht="13.15">
      <c r="A3" s="37"/>
      <c r="B3" s="43"/>
      <c r="C3" s="37"/>
      <c r="D3" s="37"/>
      <c r="E3" s="37"/>
      <c r="F3" s="38"/>
      <c r="G3" s="38"/>
      <c r="H3" s="38"/>
      <c r="I3" s="38"/>
      <c r="J3" s="39"/>
      <c r="K3" s="40"/>
      <c r="L3" s="39"/>
      <c r="M3" s="40"/>
      <c r="N3" s="39"/>
      <c r="O3" s="39"/>
      <c r="P3" s="39"/>
      <c r="Q3" s="39"/>
      <c r="R3" s="39"/>
      <c r="S3" s="39"/>
      <c r="T3" s="39"/>
      <c r="U3" s="39"/>
      <c r="V3" s="40"/>
      <c r="W3" s="40"/>
      <c r="X3" s="47"/>
      <c r="Y3" s="47"/>
      <c r="Z3" s="47"/>
      <c r="AA3" s="47"/>
      <c r="AB3" s="47"/>
      <c r="AC3" s="48"/>
      <c r="AD3" s="48"/>
    </row>
    <row r="4" spans="1:30" s="6" customFormat="1" ht="3" customHeight="1">
      <c r="D4" s="20"/>
      <c r="E4" s="20"/>
    </row>
    <row r="5" spans="1:30" s="6" customFormat="1" ht="9" customHeight="1">
      <c r="D5" s="20"/>
      <c r="E5" s="20"/>
    </row>
    <row r="6" spans="1:30" s="6" customFormat="1" ht="3" customHeight="1">
      <c r="D6" s="20"/>
      <c r="E6" s="20"/>
    </row>
    <row r="7" spans="1:30" customFormat="1" ht="13.15">
      <c r="A7" s="37"/>
      <c r="B7" s="43" t="s">
        <v>211</v>
      </c>
      <c r="C7" s="37"/>
      <c r="D7" s="37"/>
      <c r="E7" s="37"/>
      <c r="F7" s="38"/>
      <c r="G7" s="38"/>
      <c r="H7" s="38"/>
      <c r="I7" s="38"/>
      <c r="J7" s="39"/>
      <c r="K7" s="40"/>
      <c r="L7" s="39"/>
      <c r="M7" s="40"/>
      <c r="N7" s="39"/>
      <c r="O7" s="39"/>
      <c r="P7" s="39"/>
      <c r="Q7" s="39"/>
      <c r="R7" s="39"/>
      <c r="S7" s="39"/>
      <c r="T7" s="39"/>
      <c r="U7" s="39"/>
      <c r="V7" s="40"/>
      <c r="W7" s="40"/>
      <c r="X7" s="41"/>
      <c r="Y7" s="41"/>
      <c r="Z7" s="41"/>
      <c r="AA7" s="41"/>
      <c r="AB7" s="41"/>
      <c r="AC7" s="42"/>
      <c r="AD7" s="42"/>
    </row>
    <row r="8" spans="1:30"/>
    <row r="9" spans="1:30">
      <c r="C9" s="13" t="str">
        <f>B7</f>
        <v>Unit Denominations</v>
      </c>
      <c r="D9" s="21" t="s">
        <v>33</v>
      </c>
      <c r="E9" s="21"/>
      <c r="F9" s="14"/>
      <c r="G9" s="14" t="s">
        <v>212</v>
      </c>
      <c r="H9" s="14"/>
    </row>
    <row r="10" spans="1:30">
      <c r="C10" s="15" t="s">
        <v>213</v>
      </c>
      <c r="D10" s="16" t="s">
        <v>61</v>
      </c>
      <c r="E10" s="16"/>
      <c r="F10" s="16"/>
      <c r="G10" s="44" t="s">
        <v>214</v>
      </c>
    </row>
    <row r="11" spans="1:30">
      <c r="C11" s="15" t="s">
        <v>215</v>
      </c>
      <c r="D11" s="16" t="s">
        <v>61</v>
      </c>
      <c r="E11" s="16"/>
      <c r="F11" s="16"/>
      <c r="G11" s="44" t="s">
        <v>216</v>
      </c>
    </row>
    <row r="12" spans="1:30">
      <c r="C12" s="15" t="s">
        <v>217</v>
      </c>
      <c r="D12" s="16" t="s">
        <v>61</v>
      </c>
      <c r="E12" s="16"/>
      <c r="F12" s="16"/>
      <c r="G12" s="44" t="s">
        <v>62</v>
      </c>
      <c r="T12" s="17"/>
    </row>
    <row r="13" spans="1:30">
      <c r="F13" s="8"/>
      <c r="G13" s="8"/>
    </row>
    <row r="14" spans="1:30">
      <c r="C14" s="15" t="s">
        <v>55</v>
      </c>
      <c r="D14" s="16" t="s">
        <v>61</v>
      </c>
      <c r="E14" s="16"/>
      <c r="F14" s="16"/>
      <c r="G14" s="44" t="s">
        <v>87</v>
      </c>
    </row>
    <row r="15" spans="1:30">
      <c r="C15" s="15" t="s">
        <v>53</v>
      </c>
      <c r="D15" s="16" t="s">
        <v>61</v>
      </c>
      <c r="E15" s="16"/>
      <c r="F15" s="16"/>
      <c r="G15" s="44" t="s">
        <v>218</v>
      </c>
    </row>
    <row r="16" spans="1:30">
      <c r="C16" s="15" t="s">
        <v>219</v>
      </c>
      <c r="D16" s="16" t="s">
        <v>61</v>
      </c>
      <c r="E16" s="16"/>
      <c r="F16" s="16"/>
      <c r="G16" s="44" t="s">
        <v>107</v>
      </c>
    </row>
    <row r="17" spans="1:30">
      <c r="C17" s="15" t="s">
        <v>220</v>
      </c>
      <c r="D17" s="16" t="s">
        <v>61</v>
      </c>
      <c r="E17" s="16"/>
      <c r="F17" s="16"/>
      <c r="G17" s="44" t="s">
        <v>221</v>
      </c>
    </row>
    <row r="18" spans="1:30">
      <c r="C18" s="15"/>
      <c r="D18" s="16"/>
      <c r="E18" s="16"/>
      <c r="F18" s="16"/>
      <c r="G18" s="8"/>
    </row>
    <row r="19" spans="1:30">
      <c r="C19" s="15" t="s">
        <v>67</v>
      </c>
      <c r="D19" s="16" t="s">
        <v>61</v>
      </c>
      <c r="E19" s="16"/>
      <c r="F19" s="16"/>
      <c r="G19" s="44" t="s">
        <v>67</v>
      </c>
    </row>
    <row r="20" spans="1:30">
      <c r="C20" s="15" t="s">
        <v>68</v>
      </c>
      <c r="D20" s="16" t="s">
        <v>61</v>
      </c>
      <c r="E20" s="16"/>
      <c r="F20" s="16"/>
      <c r="G20" s="44" t="s">
        <v>68</v>
      </c>
    </row>
    <row r="21" spans="1:30">
      <c r="C21" s="15"/>
      <c r="D21" s="16"/>
      <c r="E21" s="16"/>
      <c r="F21" s="16"/>
      <c r="G21" s="8"/>
    </row>
    <row r="22" spans="1:30" customFormat="1" ht="13.15">
      <c r="A22" s="37"/>
      <c r="B22" s="43" t="s">
        <v>222</v>
      </c>
      <c r="C22" s="37"/>
      <c r="D22" s="37"/>
      <c r="E22" s="37"/>
      <c r="F22" s="38"/>
      <c r="G22" s="38"/>
      <c r="H22" s="38"/>
      <c r="I22" s="38"/>
      <c r="J22" s="39"/>
      <c r="K22" s="40"/>
      <c r="L22" s="39"/>
      <c r="M22" s="40"/>
      <c r="N22" s="39"/>
      <c r="O22" s="39"/>
      <c r="P22" s="39"/>
      <c r="Q22" s="39"/>
      <c r="R22" s="39"/>
      <c r="S22" s="39"/>
      <c r="T22" s="39"/>
      <c r="U22" s="39"/>
      <c r="V22" s="40"/>
      <c r="W22" s="40"/>
      <c r="X22" s="41"/>
      <c r="Y22" s="41"/>
      <c r="Z22" s="41"/>
      <c r="AA22" s="41"/>
      <c r="AB22" s="41"/>
      <c r="AC22" s="42"/>
      <c r="AD22" s="42"/>
    </row>
    <row r="23" spans="1:30"/>
    <row r="24" spans="1:30">
      <c r="C24" s="13" t="str">
        <f>B22</f>
        <v>Months</v>
      </c>
      <c r="D24" s="21" t="s">
        <v>33</v>
      </c>
      <c r="E24" s="21"/>
      <c r="F24" s="14"/>
      <c r="G24" s="14" t="s">
        <v>212</v>
      </c>
      <c r="H24" s="14"/>
    </row>
    <row r="25" spans="1:30">
      <c r="C25" s="15" t="s">
        <v>223</v>
      </c>
      <c r="D25" s="16" t="s">
        <v>61</v>
      </c>
      <c r="E25" s="16"/>
      <c r="F25" s="16"/>
      <c r="G25" s="110">
        <v>36526</v>
      </c>
      <c r="H25" s="14"/>
    </row>
    <row r="26" spans="1:30">
      <c r="C26" s="15" t="s">
        <v>224</v>
      </c>
      <c r="D26" s="16" t="s">
        <v>61</v>
      </c>
      <c r="E26" s="16"/>
      <c r="F26" s="16"/>
      <c r="G26" s="110">
        <v>36557</v>
      </c>
      <c r="H26" s="14"/>
    </row>
    <row r="27" spans="1:30">
      <c r="C27" s="15" t="s">
        <v>225</v>
      </c>
      <c r="D27" s="16" t="s">
        <v>61</v>
      </c>
      <c r="E27" s="16"/>
      <c r="F27" s="16"/>
      <c r="G27" s="110">
        <v>36586</v>
      </c>
      <c r="H27" s="14"/>
    </row>
    <row r="28" spans="1:30">
      <c r="C28" s="15" t="s">
        <v>226</v>
      </c>
      <c r="D28" s="16" t="s">
        <v>61</v>
      </c>
      <c r="E28" s="16"/>
      <c r="F28" s="16"/>
      <c r="G28" s="110">
        <v>36617</v>
      </c>
    </row>
    <row r="29" spans="1:30">
      <c r="C29" s="15" t="s">
        <v>227</v>
      </c>
      <c r="D29" s="16" t="s">
        <v>61</v>
      </c>
      <c r="E29" s="16"/>
      <c r="F29" s="16"/>
      <c r="G29" s="110">
        <v>36647</v>
      </c>
    </row>
    <row r="30" spans="1:30">
      <c r="C30" s="15" t="s">
        <v>228</v>
      </c>
      <c r="D30" s="16" t="s">
        <v>61</v>
      </c>
      <c r="E30" s="16"/>
      <c r="F30" s="16"/>
      <c r="G30" s="110">
        <v>36678</v>
      </c>
      <c r="T30" s="17"/>
    </row>
    <row r="31" spans="1:30">
      <c r="C31" s="15" t="s">
        <v>229</v>
      </c>
      <c r="D31" s="16" t="s">
        <v>61</v>
      </c>
      <c r="E31" s="16"/>
      <c r="F31" s="16"/>
      <c r="G31" s="110">
        <v>36708</v>
      </c>
      <c r="T31" s="17"/>
    </row>
    <row r="32" spans="1:30">
      <c r="C32" s="15" t="s">
        <v>230</v>
      </c>
      <c r="D32" s="16" t="s">
        <v>61</v>
      </c>
      <c r="E32" s="16"/>
      <c r="F32" s="16"/>
      <c r="G32" s="110">
        <v>36739</v>
      </c>
      <c r="T32" s="17"/>
    </row>
    <row r="33" spans="1:30">
      <c r="C33" s="15" t="s">
        <v>231</v>
      </c>
      <c r="D33" s="16" t="s">
        <v>61</v>
      </c>
      <c r="E33" s="16"/>
      <c r="F33" s="16"/>
      <c r="G33" s="110">
        <v>36770</v>
      </c>
      <c r="T33" s="17"/>
    </row>
    <row r="34" spans="1:30">
      <c r="C34" s="15" t="s">
        <v>232</v>
      </c>
      <c r="D34" s="16" t="s">
        <v>61</v>
      </c>
      <c r="E34" s="16"/>
      <c r="F34" s="16"/>
      <c r="G34" s="110">
        <v>36800</v>
      </c>
      <c r="T34" s="17"/>
    </row>
    <row r="35" spans="1:30">
      <c r="C35" s="15" t="s">
        <v>233</v>
      </c>
      <c r="D35" s="16" t="s">
        <v>61</v>
      </c>
      <c r="E35" s="16"/>
      <c r="F35" s="16"/>
      <c r="G35" s="110">
        <v>36831</v>
      </c>
      <c r="T35" s="17"/>
    </row>
    <row r="36" spans="1:30">
      <c r="C36" s="15" t="s">
        <v>234</v>
      </c>
      <c r="D36" s="16" t="s">
        <v>61</v>
      </c>
      <c r="E36" s="16"/>
      <c r="F36" s="16"/>
      <c r="G36" s="110">
        <v>36861</v>
      </c>
      <c r="T36" s="17"/>
    </row>
    <row r="37" spans="1:30">
      <c r="C37" s="15"/>
      <c r="D37" s="16"/>
      <c r="E37" s="16"/>
      <c r="F37" s="16"/>
      <c r="T37" s="17"/>
    </row>
    <row r="38" spans="1:30" customFormat="1" ht="13.15">
      <c r="A38" s="37"/>
      <c r="B38" s="43" t="s">
        <v>235</v>
      </c>
      <c r="C38" s="37"/>
      <c r="D38" s="37"/>
      <c r="E38" s="37"/>
      <c r="F38" s="38"/>
      <c r="G38" s="38"/>
      <c r="H38" s="38"/>
      <c r="I38" s="38"/>
      <c r="J38" s="39"/>
      <c r="K38" s="40"/>
      <c r="L38" s="39"/>
      <c r="M38" s="40"/>
      <c r="N38" s="39"/>
      <c r="O38" s="39"/>
      <c r="P38" s="39"/>
      <c r="Q38" s="39"/>
      <c r="R38" s="39"/>
      <c r="S38" s="39"/>
      <c r="T38" s="39"/>
      <c r="U38" s="39"/>
      <c r="V38" s="40"/>
      <c r="W38" s="40"/>
      <c r="X38" s="41"/>
      <c r="Y38" s="41"/>
      <c r="Z38" s="41"/>
      <c r="AA38" s="41"/>
      <c r="AB38" s="41"/>
      <c r="AC38" s="42"/>
      <c r="AD38" s="42"/>
    </row>
    <row r="39" spans="1:30"/>
    <row r="40" spans="1:30">
      <c r="C40" s="13" t="str">
        <f>B38</f>
        <v>Years</v>
      </c>
      <c r="D40" s="21" t="s">
        <v>33</v>
      </c>
      <c r="E40" s="21"/>
      <c r="F40" s="14"/>
      <c r="G40" s="14" t="s">
        <v>236</v>
      </c>
      <c r="H40" s="14" t="s">
        <v>237</v>
      </c>
      <c r="I40" s="14" t="s">
        <v>238</v>
      </c>
    </row>
    <row r="41" spans="1:30">
      <c r="C41" s="116">
        <v>40695</v>
      </c>
      <c r="D41" s="16" t="s">
        <v>61</v>
      </c>
      <c r="E41" s="16"/>
      <c r="F41" s="16"/>
      <c r="G41" s="111">
        <v>2011</v>
      </c>
      <c r="H41" s="134">
        <f>DATE(G41,MONTH('Input|General'!$G$9),1)</f>
        <v>40695</v>
      </c>
      <c r="I41" s="132" t="str">
        <f>G41-1&amp;"–"&amp;RIGHT(G41,2)</f>
        <v>2010–11</v>
      </c>
    </row>
    <row r="42" spans="1:30">
      <c r="C42" s="116">
        <v>41061</v>
      </c>
      <c r="D42" s="16" t="s">
        <v>61</v>
      </c>
      <c r="E42" s="16"/>
      <c r="F42" s="16"/>
      <c r="G42" s="111">
        <v>2012</v>
      </c>
      <c r="H42" s="134">
        <f>DATE(G42,MONTH('Input|General'!$G$9),1)</f>
        <v>41061</v>
      </c>
      <c r="I42" s="132" t="str">
        <f t="shared" ref="I42:I60" si="0">G42-1&amp;"–"&amp;RIGHT(G42,2)</f>
        <v>2011–12</v>
      </c>
    </row>
    <row r="43" spans="1:30">
      <c r="C43" s="116">
        <v>41426</v>
      </c>
      <c r="D43" s="16" t="s">
        <v>61</v>
      </c>
      <c r="E43" s="16"/>
      <c r="F43" s="16"/>
      <c r="G43" s="111">
        <v>2013</v>
      </c>
      <c r="H43" s="134">
        <f>DATE(G43,MONTH('Input|General'!$G$9),1)</f>
        <v>41426</v>
      </c>
      <c r="I43" s="132" t="str">
        <f t="shared" si="0"/>
        <v>2012–13</v>
      </c>
    </row>
    <row r="44" spans="1:30">
      <c r="C44" s="116">
        <v>41791</v>
      </c>
      <c r="D44" s="16" t="s">
        <v>61</v>
      </c>
      <c r="E44" s="16"/>
      <c r="F44" s="16"/>
      <c r="G44" s="111">
        <v>2014</v>
      </c>
      <c r="H44" s="134">
        <f>DATE(G44,MONTH('Input|General'!$G$9),1)</f>
        <v>41791</v>
      </c>
      <c r="I44" s="132" t="str">
        <f t="shared" si="0"/>
        <v>2013–14</v>
      </c>
    </row>
    <row r="45" spans="1:30">
      <c r="C45" s="116">
        <v>42156</v>
      </c>
      <c r="D45" s="16" t="s">
        <v>61</v>
      </c>
      <c r="E45" s="16"/>
      <c r="F45" s="16"/>
      <c r="G45" s="111">
        <v>2015</v>
      </c>
      <c r="H45" s="134">
        <f>DATE(G45,MONTH('Input|General'!$G$9),1)</f>
        <v>42156</v>
      </c>
      <c r="I45" s="132" t="str">
        <f t="shared" si="0"/>
        <v>2014–15</v>
      </c>
      <c r="T45" s="17"/>
    </row>
    <row r="46" spans="1:30">
      <c r="C46" s="116">
        <v>42522</v>
      </c>
      <c r="D46" s="16" t="s">
        <v>61</v>
      </c>
      <c r="E46" s="16"/>
      <c r="F46" s="16"/>
      <c r="G46" s="111">
        <v>2016</v>
      </c>
      <c r="H46" s="134">
        <f>DATE(G46,MONTH('Input|General'!$G$9),1)</f>
        <v>42522</v>
      </c>
      <c r="I46" s="132" t="str">
        <f t="shared" si="0"/>
        <v>2015–16</v>
      </c>
      <c r="T46" s="17"/>
    </row>
    <row r="47" spans="1:30">
      <c r="C47" s="116">
        <v>42887</v>
      </c>
      <c r="D47" s="16" t="s">
        <v>61</v>
      </c>
      <c r="E47" s="16"/>
      <c r="F47" s="16"/>
      <c r="G47" s="111">
        <v>2017</v>
      </c>
      <c r="H47" s="134">
        <f>DATE(G47,MONTH('Input|General'!$G$9),1)</f>
        <v>42887</v>
      </c>
      <c r="I47" s="132" t="str">
        <f t="shared" si="0"/>
        <v>2016–17</v>
      </c>
      <c r="T47" s="17"/>
    </row>
    <row r="48" spans="1:30">
      <c r="C48" s="116">
        <v>43252</v>
      </c>
      <c r="D48" s="16" t="s">
        <v>61</v>
      </c>
      <c r="E48" s="16"/>
      <c r="F48" s="16"/>
      <c r="G48" s="111">
        <v>2018</v>
      </c>
      <c r="H48" s="134">
        <f>DATE(G48,MONTH('Input|General'!$G$9),1)</f>
        <v>43252</v>
      </c>
      <c r="I48" s="132" t="str">
        <f t="shared" si="0"/>
        <v>2017–18</v>
      </c>
      <c r="T48" s="17"/>
    </row>
    <row r="49" spans="1:30">
      <c r="C49" s="116">
        <v>43617</v>
      </c>
      <c r="D49" s="16" t="s">
        <v>61</v>
      </c>
      <c r="E49" s="16"/>
      <c r="F49" s="16"/>
      <c r="G49" s="111">
        <v>2019</v>
      </c>
      <c r="H49" s="134">
        <f>DATE(G49,MONTH('Input|General'!$G$9),1)</f>
        <v>43617</v>
      </c>
      <c r="I49" s="132" t="str">
        <f t="shared" si="0"/>
        <v>2018–19</v>
      </c>
      <c r="T49" s="17"/>
    </row>
    <row r="50" spans="1:30">
      <c r="C50" s="116">
        <v>43983</v>
      </c>
      <c r="D50" s="16" t="s">
        <v>61</v>
      </c>
      <c r="E50" s="16"/>
      <c r="F50" s="16"/>
      <c r="G50" s="111">
        <v>2020</v>
      </c>
      <c r="H50" s="134">
        <f>DATE(G50,MONTH('Input|General'!$G$9),1)</f>
        <v>43983</v>
      </c>
      <c r="I50" s="132" t="str">
        <f t="shared" si="0"/>
        <v>2019–20</v>
      </c>
      <c r="T50" s="17"/>
    </row>
    <row r="51" spans="1:30">
      <c r="C51" s="116">
        <v>44348</v>
      </c>
      <c r="D51" s="16" t="s">
        <v>61</v>
      </c>
      <c r="E51" s="16"/>
      <c r="F51" s="16"/>
      <c r="G51" s="111">
        <v>2021</v>
      </c>
      <c r="H51" s="134">
        <f>DATE(G51,MONTH('Input|General'!$G$9),1)</f>
        <v>44348</v>
      </c>
      <c r="I51" s="132" t="str">
        <f t="shared" si="0"/>
        <v>2020–21</v>
      </c>
      <c r="T51" s="17"/>
    </row>
    <row r="52" spans="1:30">
      <c r="C52" s="116">
        <v>44713</v>
      </c>
      <c r="D52" s="16" t="s">
        <v>61</v>
      </c>
      <c r="E52" s="16"/>
      <c r="F52" s="16"/>
      <c r="G52" s="111">
        <v>2022</v>
      </c>
      <c r="H52" s="134">
        <f>DATE(G52,MONTH('Input|General'!$G$9),1)</f>
        <v>44713</v>
      </c>
      <c r="I52" s="132" t="str">
        <f t="shared" si="0"/>
        <v>2021–22</v>
      </c>
      <c r="T52" s="17"/>
    </row>
    <row r="53" spans="1:30">
      <c r="C53" s="116">
        <v>45078</v>
      </c>
      <c r="D53" s="16" t="s">
        <v>61</v>
      </c>
      <c r="E53" s="16"/>
      <c r="F53" s="16"/>
      <c r="G53" s="111">
        <v>2023</v>
      </c>
      <c r="H53" s="134">
        <f>DATE(G53,MONTH('Input|General'!$G$9),1)</f>
        <v>45078</v>
      </c>
      <c r="I53" s="132" t="str">
        <f t="shared" si="0"/>
        <v>2022–23</v>
      </c>
      <c r="T53" s="17"/>
    </row>
    <row r="54" spans="1:30">
      <c r="C54" s="116">
        <v>45444</v>
      </c>
      <c r="D54" s="16" t="s">
        <v>61</v>
      </c>
      <c r="E54" s="16"/>
      <c r="F54" s="16"/>
      <c r="G54" s="111">
        <v>2024</v>
      </c>
      <c r="H54" s="134">
        <f>DATE(G54,MONTH('Input|General'!$G$9),1)</f>
        <v>45444</v>
      </c>
      <c r="I54" s="132" t="str">
        <f t="shared" si="0"/>
        <v>2023–24</v>
      </c>
      <c r="T54" s="17"/>
    </row>
    <row r="55" spans="1:30">
      <c r="C55" s="116">
        <v>45809</v>
      </c>
      <c r="D55" s="16" t="s">
        <v>61</v>
      </c>
      <c r="E55" s="16"/>
      <c r="F55" s="16"/>
      <c r="G55" s="111">
        <v>2025</v>
      </c>
      <c r="H55" s="134">
        <f>DATE(G55,MONTH('Input|General'!$G$9),1)</f>
        <v>45809</v>
      </c>
      <c r="I55" s="132" t="str">
        <f t="shared" si="0"/>
        <v>2024–25</v>
      </c>
      <c r="T55" s="17"/>
    </row>
    <row r="56" spans="1:30">
      <c r="C56" s="116">
        <v>46174</v>
      </c>
      <c r="D56" s="16" t="s">
        <v>61</v>
      </c>
      <c r="E56" s="16"/>
      <c r="F56" s="16"/>
      <c r="G56" s="111">
        <v>2026</v>
      </c>
      <c r="H56" s="134">
        <f>DATE(G56,MONTH('Input|General'!$G$9),1)</f>
        <v>46174</v>
      </c>
      <c r="I56" s="132" t="str">
        <f t="shared" si="0"/>
        <v>2025–26</v>
      </c>
      <c r="T56" s="17"/>
    </row>
    <row r="57" spans="1:30">
      <c r="C57" s="116">
        <v>46539</v>
      </c>
      <c r="D57" s="16" t="s">
        <v>61</v>
      </c>
      <c r="E57" s="16"/>
      <c r="F57" s="16"/>
      <c r="G57" s="111">
        <v>2027</v>
      </c>
      <c r="H57" s="134">
        <f>DATE(G57,MONTH('Input|General'!$G$9),1)</f>
        <v>46539</v>
      </c>
      <c r="I57" s="132" t="str">
        <f t="shared" si="0"/>
        <v>2026–27</v>
      </c>
      <c r="T57" s="17"/>
    </row>
    <row r="58" spans="1:30">
      <c r="C58" s="116">
        <v>46905</v>
      </c>
      <c r="D58" s="16" t="s">
        <v>61</v>
      </c>
      <c r="E58" s="16"/>
      <c r="F58" s="16"/>
      <c r="G58" s="111">
        <v>2028</v>
      </c>
      <c r="H58" s="134">
        <f>DATE(G58,MONTH('Input|General'!$G$9),1)</f>
        <v>46905</v>
      </c>
      <c r="I58" s="132" t="str">
        <f t="shared" si="0"/>
        <v>2027–28</v>
      </c>
      <c r="T58" s="17"/>
    </row>
    <row r="59" spans="1:30">
      <c r="C59" s="116">
        <v>47271</v>
      </c>
      <c r="D59" s="16" t="s">
        <v>61</v>
      </c>
      <c r="E59" s="16"/>
      <c r="F59" s="16"/>
      <c r="G59" s="111">
        <v>2029</v>
      </c>
      <c r="H59" s="134">
        <f>DATE(G59,MONTH('Input|General'!$G$9),1)</f>
        <v>47270</v>
      </c>
      <c r="I59" s="132" t="str">
        <f t="shared" si="0"/>
        <v>2028–29</v>
      </c>
      <c r="T59" s="17"/>
    </row>
    <row r="60" spans="1:30">
      <c r="C60" s="116">
        <v>47637</v>
      </c>
      <c r="D60" s="16" t="s">
        <v>61</v>
      </c>
      <c r="E60" s="16"/>
      <c r="F60" s="16"/>
      <c r="G60" s="111">
        <v>2030</v>
      </c>
      <c r="H60" s="134">
        <f>DATE(G60,MONTH('Input|General'!$G$9),1)</f>
        <v>47635</v>
      </c>
      <c r="I60" s="132" t="str">
        <f t="shared" si="0"/>
        <v>2029–30</v>
      </c>
      <c r="T60" s="17"/>
    </row>
    <row r="61" spans="1:30">
      <c r="C61" s="116">
        <v>48003</v>
      </c>
      <c r="D61" s="16" t="s">
        <v>61</v>
      </c>
      <c r="E61" s="16"/>
      <c r="F61" s="16"/>
      <c r="G61" s="111">
        <v>2031</v>
      </c>
      <c r="H61" s="134">
        <f>DATE(G61,MONTH('Input|General'!$G$9),1)</f>
        <v>48000</v>
      </c>
      <c r="I61" s="132" t="str">
        <f t="shared" ref="I61:I62" si="1">G61-1&amp;"–"&amp;RIGHT(G61,2)</f>
        <v>2030–31</v>
      </c>
      <c r="T61" s="17"/>
    </row>
    <row r="62" spans="1:30">
      <c r="C62" s="116">
        <v>48370</v>
      </c>
      <c r="D62" s="16" t="s">
        <v>61</v>
      </c>
      <c r="E62" s="16"/>
      <c r="F62" s="16"/>
      <c r="G62" s="111">
        <v>2032</v>
      </c>
      <c r="H62" s="134">
        <f>DATE(G62,MONTH('Input|General'!$G$9),1)</f>
        <v>48366</v>
      </c>
      <c r="I62" s="132" t="str">
        <f t="shared" si="1"/>
        <v>2031–32</v>
      </c>
      <c r="T62" s="17"/>
    </row>
    <row r="63" spans="1:30"/>
    <row r="64" spans="1:30" customFormat="1" ht="13.15">
      <c r="A64" s="37"/>
      <c r="B64" s="43" t="s">
        <v>239</v>
      </c>
      <c r="C64" s="37"/>
      <c r="D64" s="37"/>
      <c r="E64" s="37"/>
      <c r="F64" s="38"/>
      <c r="G64" s="38"/>
      <c r="H64" s="38"/>
      <c r="I64" s="38"/>
      <c r="J64" s="39"/>
      <c r="K64" s="40"/>
      <c r="L64" s="39"/>
      <c r="M64" s="40"/>
      <c r="N64" s="39"/>
      <c r="O64" s="39"/>
      <c r="P64" s="39"/>
      <c r="Q64" s="39"/>
      <c r="R64" s="39"/>
      <c r="S64" s="39"/>
      <c r="T64" s="39"/>
      <c r="U64" s="39"/>
      <c r="V64" s="40"/>
      <c r="W64" s="40"/>
      <c r="X64" s="41"/>
      <c r="Y64" s="41"/>
      <c r="Z64" s="41"/>
      <c r="AA64" s="41"/>
      <c r="AB64" s="41"/>
      <c r="AC64" s="42"/>
      <c r="AD64" s="42"/>
    </row>
    <row r="65" spans="1:30"/>
    <row r="66" spans="1:30">
      <c r="C66" s="13" t="str">
        <f>B64</f>
        <v>Regulatory years</v>
      </c>
      <c r="D66" s="21" t="s">
        <v>33</v>
      </c>
      <c r="E66" s="21"/>
      <c r="F66" s="14"/>
      <c r="G66" s="14" t="s">
        <v>240</v>
      </c>
      <c r="H66" s="14" t="s">
        <v>40</v>
      </c>
    </row>
    <row r="67" spans="1:30">
      <c r="C67" s="15" t="s">
        <v>241</v>
      </c>
      <c r="D67" s="16" t="s">
        <v>89</v>
      </c>
      <c r="E67" s="16"/>
      <c r="F67" s="16"/>
      <c r="G67" s="132" t="str">
        <f>IF(MONTH('Input|General'!$G$9)=12,PPFirstYear,PPFirstYear-1&amp;"–"&amp;RIGHT(PPFirstYear,2))</f>
        <v>2022–23</v>
      </c>
      <c r="H67" s="134">
        <f>DATE(PPFirstYear,MONTH('Input|General'!$G$9),1)</f>
        <v>45078</v>
      </c>
    </row>
    <row r="68" spans="1:30">
      <c r="C68" s="15" t="s">
        <v>242</v>
      </c>
      <c r="D68" s="16" t="s">
        <v>89</v>
      </c>
      <c r="E68" s="16"/>
      <c r="F68" s="16"/>
      <c r="G68" s="133" t="str">
        <f>IF(PPLastYear-PPFirstYear&lt;1,"",LEFT(G67,4)+1&amp;"–"&amp;RIGHT(G67,2)+1)</f>
        <v>2023–24</v>
      </c>
      <c r="H68" s="134">
        <f>IF(PPLastYear-PPFirstYear&lt;1,"",DATE(PPFirstYear+1,MONTH('Input|General'!$G$9),1))</f>
        <v>45444</v>
      </c>
    </row>
    <row r="69" spans="1:30">
      <c r="C69" s="15" t="s">
        <v>243</v>
      </c>
      <c r="D69" s="16" t="s">
        <v>89</v>
      </c>
      <c r="E69" s="16"/>
      <c r="F69" s="16"/>
      <c r="G69" s="133" t="str">
        <f>IF(PPLastYear-PPFirstYear&lt;2,"",LEFT(G68,4)+1&amp;"–"&amp;RIGHT(G68,2)+1)</f>
        <v>2024–25</v>
      </c>
      <c r="H69" s="134">
        <f>IF(PPLastYear-PPFirstYear&lt;2,"",DATE(PPFirstYear+2,MONTH('Input|General'!$G$9),1))</f>
        <v>45809</v>
      </c>
    </row>
    <row r="70" spans="1:30">
      <c r="C70" s="15" t="s">
        <v>244</v>
      </c>
      <c r="D70" s="16" t="s">
        <v>89</v>
      </c>
      <c r="E70" s="16"/>
      <c r="F70" s="16"/>
      <c r="G70" s="133" t="str">
        <f>IF(PPLastYear-PPFirstYear&lt;3,"",LEFT(G69,4)+1&amp;"–"&amp;RIGHT(G69,2)+1)</f>
        <v>2025–26</v>
      </c>
      <c r="H70" s="134">
        <f>IF(PPLastYear-PPFirstYear&lt;3,"",DATE(PPFirstYear+3,MONTH('Input|General'!$G$9),1))</f>
        <v>46174</v>
      </c>
    </row>
    <row r="71" spans="1:30">
      <c r="C71" s="15" t="s">
        <v>245</v>
      </c>
      <c r="D71" s="16" t="s">
        <v>89</v>
      </c>
      <c r="E71" s="16"/>
      <c r="F71" s="16"/>
      <c r="G71" s="133" t="str">
        <f>IF(PPLastYear-PPFirstYear&lt;4,"",LEFT(G70,4)+1&amp;"–"&amp;RIGHT(G70,2)+1)</f>
        <v>2026–27</v>
      </c>
      <c r="H71" s="134">
        <f>IF(PPLastYear-PPFirstYear&lt;4,"",DATE(PPFirstYear+4,MONTH('Input|General'!$G$9),1))</f>
        <v>46539</v>
      </c>
    </row>
    <row r="72" spans="1:30">
      <c r="C72" s="15" t="s">
        <v>246</v>
      </c>
      <c r="D72" s="16" t="s">
        <v>89</v>
      </c>
      <c r="E72" s="16"/>
      <c r="F72" s="16"/>
      <c r="G72" s="133" t="str">
        <f>IF(MONTH('Input|General'!$G$9)=12,FPFirstYear,FPFirstYear-1&amp;"–"&amp;RIGHT(FPFirstYear,2))</f>
        <v>2027–28</v>
      </c>
      <c r="H72" s="134">
        <f>DATE(FPFirstYear,MONTH('Input|General'!$G$9),1)</f>
        <v>46905</v>
      </c>
      <c r="T72" s="17"/>
    </row>
    <row r="73" spans="1:30">
      <c r="C73" s="15" t="s">
        <v>247</v>
      </c>
      <c r="D73" s="16" t="s">
        <v>89</v>
      </c>
      <c r="E73" s="16"/>
      <c r="F73" s="16"/>
      <c r="G73" s="133" t="str">
        <f>IF(FPLastYear-FPFirstYear&lt;1,"",LEFT(G72,4)+1&amp;"–"&amp;RIGHT(G72,2)+1)</f>
        <v>2028–29</v>
      </c>
      <c r="H73" s="134">
        <f>IF(FPLastYear-FPFirstYear&lt;1,"",DATE(FPFirstYear+1,MONTH('Input|General'!$G$9),1))</f>
        <v>47270</v>
      </c>
      <c r="T73" s="17"/>
    </row>
    <row r="74" spans="1:30">
      <c r="C74" s="15" t="s">
        <v>248</v>
      </c>
      <c r="D74" s="16" t="s">
        <v>89</v>
      </c>
      <c r="E74" s="16"/>
      <c r="F74" s="16"/>
      <c r="G74" s="133" t="str">
        <f>IF(FPLastYear-FPFirstYear&lt;2,"",LEFT(G73,4)+1&amp;"–"&amp;RIGHT(G73,2)+1)</f>
        <v>2029–30</v>
      </c>
      <c r="H74" s="134">
        <f>IF(FPLastYear-FPFirstYear&lt;2,"",DATE(FPFirstYear+2,MONTH('Input|General'!$G$9),1))</f>
        <v>47635</v>
      </c>
      <c r="T74" s="17"/>
    </row>
    <row r="75" spans="1:30">
      <c r="C75" s="15" t="s">
        <v>249</v>
      </c>
      <c r="D75" s="16" t="s">
        <v>89</v>
      </c>
      <c r="E75" s="16"/>
      <c r="F75" s="16"/>
      <c r="G75" s="133" t="str">
        <f>IF(FPLastYear-FPFirstYear&lt;3,"",LEFT(G74,4)+1&amp;"–"&amp;RIGHT(G74,2)+1)</f>
        <v>2030–31</v>
      </c>
      <c r="H75" s="134">
        <f>IF(FPLastYear-FPFirstYear&lt;3,"",DATE(FPFirstYear+3,MONTH('Input|General'!$G$9),1))</f>
        <v>48000</v>
      </c>
      <c r="T75" s="17"/>
    </row>
    <row r="76" spans="1:30">
      <c r="C76" s="15" t="s">
        <v>250</v>
      </c>
      <c r="D76" s="16" t="s">
        <v>89</v>
      </c>
      <c r="E76" s="16"/>
      <c r="F76" s="16"/>
      <c r="G76" s="133" t="str">
        <f>IF(FPLastYear-FPFirstYear&lt;4,"",LEFT(G75,4)+1&amp;"–"&amp;RIGHT(G75,2)+1)</f>
        <v>2031–32</v>
      </c>
      <c r="H76" s="134">
        <f>IF(FPLastYear-FPFirstYear&lt;4,"",DATE(FPFirstYear+4,MONTH('Input|General'!$G$9),1))</f>
        <v>48366</v>
      </c>
      <c r="T76" s="17"/>
    </row>
    <row r="77" spans="1:30">
      <c r="C77" s="15"/>
      <c r="D77" s="16"/>
      <c r="E77" s="16"/>
      <c r="F77" s="16"/>
      <c r="G77" s="155"/>
      <c r="H77" s="156"/>
      <c r="T77" s="17"/>
    </row>
    <row r="78" spans="1:30" customFormat="1" ht="13.15">
      <c r="A78" s="37"/>
      <c r="B78" s="43" t="s">
        <v>192</v>
      </c>
      <c r="C78" s="37"/>
      <c r="D78" s="37"/>
      <c r="E78" s="37"/>
      <c r="F78" s="38"/>
      <c r="G78" s="38"/>
      <c r="H78" s="38"/>
      <c r="I78" s="38"/>
      <c r="J78" s="39"/>
      <c r="K78" s="40"/>
      <c r="L78" s="39"/>
      <c r="M78" s="40"/>
      <c r="N78" s="39"/>
      <c r="O78" s="39"/>
      <c r="P78" s="39"/>
      <c r="Q78" s="39"/>
      <c r="R78" s="39"/>
      <c r="S78" s="39"/>
      <c r="T78" s="39"/>
      <c r="U78" s="39"/>
      <c r="V78" s="40"/>
      <c r="W78" s="40"/>
      <c r="X78" s="41"/>
      <c r="Y78" s="41"/>
      <c r="Z78" s="41"/>
      <c r="AA78" s="41"/>
      <c r="AB78" s="41"/>
      <c r="AC78" s="42"/>
      <c r="AD78" s="42"/>
    </row>
    <row r="79" spans="1:30"/>
    <row r="80" spans="1:30">
      <c r="C80" s="13" t="str">
        <f>B78</f>
        <v>Rate of change</v>
      </c>
      <c r="D80" s="21" t="s">
        <v>33</v>
      </c>
      <c r="E80" s="21"/>
      <c r="F80" s="14"/>
      <c r="G80" s="14" t="s">
        <v>240</v>
      </c>
      <c r="H80" s="14"/>
    </row>
    <row r="81" spans="1:30">
      <c r="C81" s="15" t="s">
        <v>251</v>
      </c>
      <c r="D81" s="16" t="s">
        <v>61</v>
      </c>
      <c r="E81" s="16"/>
      <c r="F81" s="16"/>
      <c r="G81" s="132" t="s">
        <v>47</v>
      </c>
      <c r="H81" s="156"/>
    </row>
    <row r="82" spans="1:30">
      <c r="C82" s="15" t="s">
        <v>252</v>
      </c>
      <c r="D82" s="16" t="s">
        <v>61</v>
      </c>
      <c r="E82" s="16"/>
      <c r="F82" s="16"/>
      <c r="G82" s="133" t="s">
        <v>253</v>
      </c>
      <c r="H82" s="156"/>
    </row>
    <row r="83" spans="1:30"/>
    <row r="84" spans="1:30" customFormat="1" ht="13.15">
      <c r="A84" s="37"/>
      <c r="B84" s="43" t="s">
        <v>23</v>
      </c>
      <c r="C84" s="37"/>
      <c r="D84" s="37"/>
      <c r="E84" s="37"/>
      <c r="F84" s="38"/>
      <c r="G84" s="38"/>
      <c r="H84" s="38"/>
      <c r="I84" s="38"/>
      <c r="J84" s="39"/>
      <c r="K84" s="40"/>
      <c r="L84" s="39"/>
      <c r="M84" s="40"/>
      <c r="N84" s="39"/>
      <c r="O84" s="39"/>
      <c r="P84" s="39"/>
      <c r="Q84" s="39"/>
      <c r="R84" s="39"/>
      <c r="S84" s="39"/>
      <c r="T84" s="39"/>
      <c r="U84" s="39"/>
      <c r="V84" s="40"/>
      <c r="W84" s="40"/>
      <c r="X84" s="41"/>
      <c r="Y84" s="41"/>
      <c r="Z84" s="41"/>
      <c r="AA84" s="41"/>
      <c r="AB84" s="41"/>
      <c r="AC84" s="42"/>
      <c r="AD84" s="42"/>
    </row>
  </sheetData>
  <conditionalFormatting sqref="P14:Q21">
    <cfRule type="expression" dxfId="12" priority="55" stopIfTrue="1">
      <formula>#REF!="Actual"</formula>
    </cfRule>
  </conditionalFormatting>
  <conditionalFormatting sqref="P63:Q63">
    <cfRule type="expression" dxfId="11" priority="1" stopIfTrue="1">
      <formula>#REF!="Actual"</formula>
    </cfRule>
  </conditionalFormatting>
  <conditionalFormatting sqref="P83:Q83">
    <cfRule type="expression" dxfId="10" priority="50" stopIfTrue="1">
      <formula>#REF!="Actual"</formula>
    </cfRule>
  </conditionalFormatting>
  <conditionalFormatting sqref="S1">
    <cfRule type="cellIs" dxfId="9" priority="3" operator="equal">
      <formula>"Check"</formula>
    </cfRule>
    <cfRule type="cellIs" dxfId="8" priority="4" operator="equal">
      <formula>"Ok"</formula>
    </cfRule>
  </conditionalFormatting>
  <conditionalFormatting sqref="V1">
    <cfRule type="cellIs" dxfId="7" priority="5" operator="equal">
      <formula>"Check"</formula>
    </cfRule>
    <cfRule type="cellIs" dxfId="6" priority="6" operator="equal">
      <formula>"Ok"</formula>
    </cfRule>
  </conditionalFormatting>
  <hyperlinks>
    <hyperlink ref="J1" location="Index!A1" display="Back to Index" xr:uid="{00000000-0004-0000-0900-000000000000}"/>
    <hyperlink ref="U1" location="'Check|List'!A1" display="Overall Check:" xr:uid="{00000000-0004-0000-0900-000001000000}"/>
  </hyperlinks>
  <pageMargins left="0.7" right="0.7" top="0.75" bottom="0.75" header="0.3" footer="0.3"/>
  <pageSetup paperSize="9" orientation="portrait" verticalDpi="4" r:id="rId1"/>
  <ignoredErrors>
    <ignoredError sqref="G1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1"/>
  </sheetPr>
  <dimension ref="A1:AD22"/>
  <sheetViews>
    <sheetView showGridLines="0" workbookViewId="0">
      <selection activeCell="I15" sqref="I15"/>
    </sheetView>
  </sheetViews>
  <sheetFormatPr defaultColWidth="0" defaultRowHeight="10.15" zeroHeight="1"/>
  <cols>
    <col min="1" max="2" width="1.5" style="8" customWidth="1"/>
    <col min="3" max="3" width="42" style="8" customWidth="1"/>
    <col min="4" max="4" width="20.33203125" style="7" bestFit="1" customWidth="1"/>
    <col min="5" max="5" width="15.83203125" style="7" customWidth="1"/>
    <col min="6" max="6" width="10.6640625" style="7" customWidth="1"/>
    <col min="7" max="7" width="15" style="16" customWidth="1"/>
    <col min="8" max="9" width="5.33203125" style="8" customWidth="1"/>
    <col min="10" max="20" width="10.83203125" style="8" customWidth="1"/>
    <col min="21" max="23" width="10.83203125" style="8" hidden="1" customWidth="1"/>
    <col min="24" max="38" width="10.5" style="8" hidden="1" customWidth="1"/>
    <col min="39" max="16384" width="10.5" style="8" hidden="1"/>
  </cols>
  <sheetData>
    <row r="1" spans="1:30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130" t="s">
        <v>30</v>
      </c>
      <c r="S1" s="34" t="str">
        <f>IF(COUNTIF(G10:G16,"Check")=0,"Ok","Check")</f>
        <v>Ok</v>
      </c>
      <c r="U1" s="33"/>
      <c r="V1" s="34"/>
    </row>
    <row r="2" spans="1:30" s="32" customFormat="1" ht="12.75">
      <c r="B2" s="45" t="str">
        <f>Index!$C$15</f>
        <v>Check | List</v>
      </c>
      <c r="C2" s="45"/>
      <c r="D2" s="45"/>
      <c r="E2" s="45"/>
      <c r="F2" s="46"/>
      <c r="G2" s="46"/>
      <c r="H2" s="46"/>
      <c r="I2" s="46"/>
    </row>
    <row r="3" spans="1:30" s="49" customFormat="1" ht="13.15">
      <c r="A3" s="37"/>
      <c r="B3" s="43"/>
      <c r="C3" s="37"/>
      <c r="D3" s="37"/>
      <c r="E3" s="37"/>
      <c r="F3" s="38"/>
      <c r="G3" s="38"/>
      <c r="H3" s="38"/>
      <c r="I3" s="38"/>
      <c r="J3" s="39"/>
      <c r="K3" s="40"/>
      <c r="L3" s="39"/>
      <c r="M3" s="40"/>
      <c r="N3" s="39"/>
      <c r="O3" s="39"/>
      <c r="P3" s="39"/>
      <c r="Q3" s="39"/>
      <c r="R3" s="39"/>
      <c r="S3" s="39"/>
      <c r="T3" s="39"/>
      <c r="U3" s="39"/>
      <c r="V3" s="40"/>
      <c r="W3" s="40"/>
      <c r="X3" s="47"/>
      <c r="Y3" s="47"/>
      <c r="Z3" s="47"/>
      <c r="AA3" s="47"/>
      <c r="AB3" s="47"/>
      <c r="AC3" s="48"/>
      <c r="AD3" s="48"/>
    </row>
    <row r="4" spans="1:30" s="6" customFormat="1" ht="3" customHeight="1"/>
    <row r="5" spans="1:30" s="6" customFormat="1" ht="9" customHeight="1"/>
    <row r="6" spans="1:30" s="6" customFormat="1" ht="3" customHeight="1"/>
    <row r="7" spans="1:30" customFormat="1" ht="13.15">
      <c r="A7" s="37"/>
      <c r="B7" s="43" t="s">
        <v>254</v>
      </c>
      <c r="C7" s="37"/>
      <c r="D7" s="37"/>
      <c r="E7" s="37"/>
      <c r="F7" s="38"/>
      <c r="G7" s="38"/>
      <c r="H7" s="38"/>
      <c r="I7" s="38"/>
      <c r="J7" s="39"/>
      <c r="K7" s="40"/>
      <c r="L7" s="39"/>
      <c r="M7" s="40"/>
      <c r="N7" s="39"/>
      <c r="O7" s="39"/>
      <c r="P7" s="39"/>
      <c r="Q7" s="39"/>
      <c r="R7" s="39"/>
      <c r="S7" s="39"/>
      <c r="T7" s="39"/>
      <c r="U7" s="39"/>
      <c r="V7" s="40"/>
      <c r="W7" s="40"/>
      <c r="X7" s="41"/>
      <c r="Y7" s="41"/>
      <c r="Z7" s="41"/>
      <c r="AA7" s="41"/>
      <c r="AB7" s="41"/>
      <c r="AC7" s="42"/>
      <c r="AD7" s="42"/>
    </row>
    <row r="8" spans="1:30"/>
    <row r="9" spans="1:30">
      <c r="C9" s="13" t="s">
        <v>255</v>
      </c>
      <c r="D9" s="14" t="s">
        <v>33</v>
      </c>
      <c r="E9" s="14" t="s">
        <v>53</v>
      </c>
      <c r="F9" s="14"/>
      <c r="G9" s="14" t="s">
        <v>256</v>
      </c>
    </row>
    <row r="10" spans="1:30">
      <c r="C10" s="15" t="str">
        <f>Index!C7</f>
        <v>Input | General</v>
      </c>
      <c r="D10" s="28" t="str">
        <f>C10</f>
        <v>Input | General</v>
      </c>
      <c r="E10" s="16" t="s">
        <v>100</v>
      </c>
      <c r="F10" s="16"/>
      <c r="G10" s="18" t="str">
        <f>'Input|General'!S1</f>
        <v>OK</v>
      </c>
      <c r="T10" s="17"/>
    </row>
    <row r="11" spans="1:30">
      <c r="C11" s="15" t="str">
        <f>Index!C8</f>
        <v>Input | Inflation</v>
      </c>
      <c r="D11" s="121" t="str">
        <f>C11</f>
        <v>Input | Inflation</v>
      </c>
      <c r="E11" s="16" t="s">
        <v>100</v>
      </c>
      <c r="F11" s="16"/>
      <c r="G11" s="18" t="str">
        <f>'Input|Inflation'!T1</f>
        <v>OK</v>
      </c>
      <c r="T11" s="17"/>
    </row>
    <row r="12" spans="1:30">
      <c r="C12" s="15" t="str">
        <f>Index!C9</f>
        <v>Input | Reported opex</v>
      </c>
      <c r="D12" s="28" t="str">
        <f t="shared" ref="D12:D16" si="0">C12</f>
        <v>Input | Reported opex</v>
      </c>
      <c r="E12" s="16" t="s">
        <v>100</v>
      </c>
      <c r="G12" s="18" t="str">
        <f>'Input|Reported opex'!S1</f>
        <v>OK</v>
      </c>
      <c r="H12" s="16"/>
      <c r="T12" s="17"/>
    </row>
    <row r="13" spans="1:30">
      <c r="C13" s="15" t="str">
        <f>Index!C10</f>
        <v>Input | Rate of change</v>
      </c>
      <c r="D13" s="28" t="str">
        <f t="shared" si="0"/>
        <v>Input | Rate of change</v>
      </c>
      <c r="E13" s="16" t="s">
        <v>100</v>
      </c>
      <c r="F13" s="16"/>
      <c r="G13" s="18" t="str">
        <f>'Input|Rate of change'!T1</f>
        <v>Ok</v>
      </c>
      <c r="H13" s="16"/>
      <c r="T13" s="17"/>
    </row>
    <row r="14" spans="1:30">
      <c r="C14" s="15" t="str">
        <f>Index!C11</f>
        <v>Input | Step changes</v>
      </c>
      <c r="D14" s="28" t="str">
        <f t="shared" si="0"/>
        <v>Input | Step changes</v>
      </c>
      <c r="E14" s="16" t="s">
        <v>100</v>
      </c>
      <c r="F14" s="16"/>
      <c r="G14" s="18" t="str">
        <f>'Input|Step changes'!S1</f>
        <v>OK</v>
      </c>
      <c r="H14" s="16"/>
      <c r="T14" s="17"/>
    </row>
    <row r="15" spans="1:30">
      <c r="C15" s="15" t="str">
        <f>Index!C12</f>
        <v>Calc | Opex Forecast</v>
      </c>
      <c r="D15" s="28" t="str">
        <f t="shared" si="0"/>
        <v>Calc | Opex Forecast</v>
      </c>
      <c r="E15" s="16" t="s">
        <v>100</v>
      </c>
      <c r="F15" s="16"/>
      <c r="G15" s="18" t="str">
        <f>'Calc|Opex forecast'!S1</f>
        <v>n/a</v>
      </c>
      <c r="H15" s="16"/>
      <c r="T15" s="17"/>
    </row>
    <row r="16" spans="1:30">
      <c r="C16" s="15" t="str">
        <f>Index!C13</f>
        <v>Output | Models</v>
      </c>
      <c r="D16" s="28" t="str">
        <f t="shared" si="0"/>
        <v>Output | Models</v>
      </c>
      <c r="E16" s="16" t="s">
        <v>100</v>
      </c>
      <c r="F16" s="16"/>
      <c r="G16" s="18" t="str">
        <f>'Output|Models'!S1</f>
        <v>n/a</v>
      </c>
      <c r="H16" s="16"/>
      <c r="T16" s="17"/>
    </row>
    <row r="17" spans="1:30">
      <c r="C17" s="15"/>
    </row>
    <row r="18" spans="1:30" customFormat="1" ht="13.15">
      <c r="A18" s="37"/>
      <c r="B18" s="43" t="s">
        <v>23</v>
      </c>
      <c r="C18" s="37"/>
      <c r="D18" s="37"/>
      <c r="E18" s="37"/>
      <c r="F18" s="38"/>
      <c r="G18" s="38"/>
      <c r="H18" s="38"/>
      <c r="I18" s="38"/>
      <c r="J18" s="39"/>
      <c r="K18" s="40"/>
      <c r="L18" s="39"/>
      <c r="M18" s="40"/>
      <c r="N18" s="39"/>
      <c r="O18" s="39"/>
      <c r="P18" s="39"/>
      <c r="Q18" s="39"/>
      <c r="R18" s="39"/>
      <c r="S18" s="39"/>
      <c r="T18" s="39"/>
      <c r="U18" s="39"/>
      <c r="V18" s="40"/>
      <c r="W18" s="40"/>
      <c r="X18" s="41"/>
      <c r="Y18" s="41"/>
      <c r="Z18" s="41"/>
      <c r="AA18" s="41"/>
      <c r="AB18" s="41"/>
      <c r="AC18" s="42"/>
      <c r="AD18" s="42"/>
    </row>
    <row r="19" spans="1:30" hidden="1">
      <c r="C19" s="15"/>
    </row>
    <row r="20" spans="1:30" hidden="1">
      <c r="C20" s="15"/>
    </row>
    <row r="21" spans="1:30" hidden="1">
      <c r="C21" s="15"/>
    </row>
    <row r="22" spans="1:30" hidden="1">
      <c r="C22" s="15"/>
    </row>
  </sheetData>
  <conditionalFormatting sqref="G10:G16">
    <cfRule type="cellIs" dxfId="5" priority="5" operator="equal">
      <formula>"Check"</formula>
    </cfRule>
    <cfRule type="cellIs" dxfId="4" priority="6" operator="equal">
      <formula>"Ok"</formula>
    </cfRule>
  </conditionalFormatting>
  <conditionalFormatting sqref="S1">
    <cfRule type="cellIs" dxfId="3" priority="1" operator="equal">
      <formula>"Check"</formula>
    </cfRule>
    <cfRule type="cellIs" dxfId="2" priority="2" operator="equal">
      <formula>"Ok"</formula>
    </cfRule>
  </conditionalFormatting>
  <conditionalFormatting sqref="V1">
    <cfRule type="cellIs" dxfId="1" priority="3" operator="equal">
      <formula>"Check"</formula>
    </cfRule>
    <cfRule type="cellIs" dxfId="0" priority="4" operator="equal">
      <formula>"Ok"</formula>
    </cfRule>
  </conditionalFormatting>
  <hyperlinks>
    <hyperlink ref="J1" location="Index!A1" display="Back to Index" xr:uid="{00000000-0004-0000-0A00-000000000000}"/>
    <hyperlink ref="D10" location="'Input|General'!A1" display="'Input|General'!A1" xr:uid="{00000000-0004-0000-0A00-000001000000}"/>
    <hyperlink ref="D12" location="'Input|Reported opex'!A1" display="'Input|Reported opex'!A1" xr:uid="{00000000-0004-0000-0A00-000002000000}"/>
    <hyperlink ref="D13" location="'Input| Rate of change'!A1" display="'Input| Rate of change'!A1" xr:uid="{00000000-0004-0000-0A00-000003000000}"/>
    <hyperlink ref="D14" location="'Input|Step changes'!A1" display="'Input|Step changes'!A1" xr:uid="{00000000-0004-0000-0A00-000004000000}"/>
    <hyperlink ref="D15" location="'Calc|Opex Forecast'!A1" display="'Calc|Opex Forecast'!A1" xr:uid="{00000000-0004-0000-0A00-000005000000}"/>
    <hyperlink ref="D16" location="'Output|Models'!A1" display="'Output|Models'!A1" xr:uid="{00000000-0004-0000-0A00-000006000000}"/>
    <hyperlink ref="D11" location="'Input|Inflation'!A1" display="'Input|Inflation'!A1" xr:uid="{00000000-0004-0000-0A00-000007000000}"/>
    <hyperlink ref="R1" location="'Check|List'!A1" display="Overall Check:" xr:uid="{00000000-0004-0000-0A00-000008000000}"/>
  </hyperlinks>
  <pageMargins left="0.7" right="0.7" top="0.75" bottom="0.75" header="0.3" footer="0.3"/>
  <pageSetup paperSize="9" orientation="portrait" verticalDpi="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99"/>
  </sheetPr>
  <dimension ref="A1:AD27"/>
  <sheetViews>
    <sheetView showGridLines="0" zoomScaleNormal="100" workbookViewId="0">
      <selection activeCell="C1" sqref="C1"/>
    </sheetView>
  </sheetViews>
  <sheetFormatPr defaultColWidth="0" defaultRowHeight="10.15" zeroHeight="1"/>
  <cols>
    <col min="1" max="2" width="1.5" style="8" customWidth="1"/>
    <col min="3" max="3" width="42" style="8" customWidth="1"/>
    <col min="4" max="4" width="27.6640625" style="16" customWidth="1"/>
    <col min="5" max="5" width="15.83203125" style="16" customWidth="1"/>
    <col min="6" max="6" width="10.6640625" style="16" customWidth="1"/>
    <col min="7" max="7" width="16.1640625" style="16" bestFit="1" customWidth="1"/>
    <col min="8" max="9" width="3.33203125" style="16" customWidth="1"/>
    <col min="10" max="23" width="10.83203125" style="8" customWidth="1"/>
    <col min="24" max="38" width="10.5" style="8" hidden="1" customWidth="1"/>
    <col min="39" max="16384" width="10.5" style="8" hidden="1"/>
  </cols>
  <sheetData>
    <row r="1" spans="1:30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 t="s">
        <v>29</v>
      </c>
      <c r="S1" s="34" t="str">
        <f>IF(COUNTA($S$5:$S$16)=COUNTIF($S5:$S17,"OK"),"OK","Check")</f>
        <v>OK</v>
      </c>
      <c r="U1" s="136" t="s">
        <v>30</v>
      </c>
      <c r="V1" s="34" t="str">
        <f>'Check|List'!$S$1</f>
        <v>Ok</v>
      </c>
    </row>
    <row r="2" spans="1:30" s="36" customFormat="1" ht="13.15" thickBot="1">
      <c r="B2" s="35" t="str">
        <f>Index!$C$7</f>
        <v>Input | General</v>
      </c>
      <c r="C2" s="35"/>
      <c r="D2" s="35"/>
      <c r="E2" s="35"/>
      <c r="F2" s="59"/>
      <c r="G2" s="59"/>
      <c r="H2" s="59"/>
      <c r="I2" s="59"/>
    </row>
    <row r="3" spans="1:30" s="6" customFormat="1" ht="3" customHeight="1">
      <c r="D3" s="27"/>
      <c r="E3" s="27"/>
      <c r="F3" s="27"/>
      <c r="G3" s="27"/>
      <c r="H3" s="27"/>
      <c r="I3" s="27"/>
    </row>
    <row r="4" spans="1:30" customFormat="1" ht="13.15">
      <c r="A4" s="37"/>
      <c r="B4" s="43" t="s">
        <v>31</v>
      </c>
      <c r="C4" s="37"/>
      <c r="D4" s="37"/>
      <c r="E4" s="37"/>
      <c r="F4" s="38"/>
      <c r="G4" s="38"/>
      <c r="H4" s="38"/>
      <c r="I4" s="38"/>
      <c r="J4" s="39"/>
      <c r="K4" s="40"/>
      <c r="L4" s="39"/>
      <c r="M4" s="40"/>
      <c r="N4" s="39"/>
      <c r="O4" s="39"/>
      <c r="P4" s="39"/>
      <c r="Q4" s="39"/>
      <c r="R4" s="39"/>
      <c r="S4" s="39"/>
      <c r="T4" s="39"/>
      <c r="U4" s="39"/>
      <c r="V4" s="40"/>
      <c r="W4" s="40"/>
      <c r="X4" s="41"/>
      <c r="Y4" s="41"/>
      <c r="Z4" s="41"/>
      <c r="AA4" s="41"/>
      <c r="AB4" s="41"/>
      <c r="AC4" s="42"/>
      <c r="AD4" s="42"/>
    </row>
    <row r="5" spans="1:30"/>
    <row r="6" spans="1:30">
      <c r="C6" s="13" t="s">
        <v>32</v>
      </c>
      <c r="D6" s="21" t="s">
        <v>33</v>
      </c>
      <c r="E6" s="21"/>
      <c r="F6" s="14"/>
      <c r="G6" s="14" t="s">
        <v>34</v>
      </c>
      <c r="H6" s="14"/>
      <c r="I6" s="8"/>
    </row>
    <row r="7" spans="1:30">
      <c r="C7" s="8" t="s">
        <v>35</v>
      </c>
      <c r="D7" s="16" t="s">
        <v>36</v>
      </c>
      <c r="E7" s="8"/>
      <c r="F7" s="8"/>
      <c r="G7" s="111" t="s">
        <v>37</v>
      </c>
      <c r="H7" s="8"/>
      <c r="I7" s="8"/>
      <c r="S7" s="90" t="str">
        <f>IF(COUNTBLANK($G7),"Check","Ok")</f>
        <v>Ok</v>
      </c>
    </row>
    <row r="8" spans="1:30">
      <c r="C8" s="8" t="s">
        <v>38</v>
      </c>
      <c r="D8" s="16" t="s">
        <v>36</v>
      </c>
      <c r="E8" s="8"/>
      <c r="F8" s="8"/>
      <c r="G8" s="111" t="s">
        <v>39</v>
      </c>
      <c r="H8" s="8"/>
      <c r="I8" s="8"/>
      <c r="S8" s="90" t="str">
        <f>IF(COUNTBLANK($G8),"Check","Ok")</f>
        <v>Ok</v>
      </c>
    </row>
    <row r="9" spans="1:30">
      <c r="C9" s="8" t="s">
        <v>40</v>
      </c>
      <c r="D9" s="16" t="s">
        <v>36</v>
      </c>
      <c r="E9" s="8"/>
      <c r="F9" s="8"/>
      <c r="G9" s="110">
        <v>36678</v>
      </c>
      <c r="H9" s="8"/>
      <c r="I9" s="8"/>
      <c r="S9" s="90" t="str">
        <f>IF(COUNTBLANK($G9),"Check","Ok")</f>
        <v>Ok</v>
      </c>
    </row>
    <row r="10" spans="1:30">
      <c r="C10" s="8" t="s">
        <v>41</v>
      </c>
      <c r="D10" s="16" t="s">
        <v>36</v>
      </c>
      <c r="E10" s="8"/>
      <c r="F10" s="8"/>
      <c r="G10" s="111">
        <v>2023</v>
      </c>
      <c r="H10" s="8"/>
      <c r="I10" s="8"/>
      <c r="S10" s="90" t="str">
        <f t="shared" ref="S10:S14" si="0">IF(COUNTBLANK($G10),"Check","Ok")</f>
        <v>Ok</v>
      </c>
    </row>
    <row r="11" spans="1:30">
      <c r="C11" s="8" t="s">
        <v>42</v>
      </c>
      <c r="D11" s="16" t="s">
        <v>36</v>
      </c>
      <c r="E11" s="8"/>
      <c r="F11" s="8"/>
      <c r="G11" s="111">
        <v>2026</v>
      </c>
      <c r="H11" s="8"/>
      <c r="I11" s="8"/>
      <c r="S11" s="90" t="str">
        <f t="shared" si="0"/>
        <v>Ok</v>
      </c>
    </row>
    <row r="12" spans="1:30">
      <c r="C12" s="8" t="s">
        <v>43</v>
      </c>
      <c r="D12" s="16" t="s">
        <v>36</v>
      </c>
      <c r="E12" s="8"/>
      <c r="F12" s="8"/>
      <c r="G12" s="111">
        <v>2027</v>
      </c>
      <c r="H12" s="8"/>
      <c r="I12" s="8"/>
      <c r="S12" s="90" t="str">
        <f t="shared" si="0"/>
        <v>Ok</v>
      </c>
    </row>
    <row r="13" spans="1:30">
      <c r="C13" s="8" t="s">
        <v>44</v>
      </c>
      <c r="D13" s="16" t="s">
        <v>36</v>
      </c>
      <c r="E13" s="8"/>
      <c r="F13" s="8"/>
      <c r="G13" s="111">
        <v>2028</v>
      </c>
      <c r="H13" s="8"/>
      <c r="I13" s="8"/>
      <c r="S13" s="90" t="str">
        <f t="shared" si="0"/>
        <v>Ok</v>
      </c>
    </row>
    <row r="14" spans="1:30">
      <c r="C14" s="8" t="s">
        <v>45</v>
      </c>
      <c r="D14" s="16" t="s">
        <v>36</v>
      </c>
      <c r="E14" s="8"/>
      <c r="F14" s="8"/>
      <c r="G14" s="111">
        <v>2032</v>
      </c>
      <c r="H14" s="8"/>
      <c r="I14" s="8"/>
      <c r="S14" s="90" t="str">
        <f t="shared" si="0"/>
        <v>Ok</v>
      </c>
    </row>
    <row r="15" spans="1:30">
      <c r="C15" s="8" t="s">
        <v>46</v>
      </c>
      <c r="D15" s="16" t="s">
        <v>36</v>
      </c>
      <c r="E15" s="8"/>
      <c r="F15" s="8"/>
      <c r="G15" s="111" t="s">
        <v>47</v>
      </c>
      <c r="H15" s="8"/>
      <c r="I15" s="8"/>
      <c r="S15" s="91"/>
    </row>
    <row r="16" spans="1:30">
      <c r="D16" s="8"/>
      <c r="E16" s="8"/>
      <c r="F16" s="8"/>
      <c r="G16" s="8"/>
      <c r="H16" s="8"/>
      <c r="I16" s="8"/>
    </row>
    <row r="17" spans="1:30" customFormat="1" ht="13.15">
      <c r="A17" s="37"/>
      <c r="B17" s="43" t="s">
        <v>23</v>
      </c>
      <c r="C17" s="37"/>
      <c r="D17" s="37"/>
      <c r="E17" s="37"/>
      <c r="F17" s="38"/>
      <c r="G17" s="38"/>
      <c r="H17" s="38"/>
      <c r="I17" s="38"/>
      <c r="J17" s="39"/>
      <c r="K17" s="40"/>
      <c r="L17" s="39"/>
      <c r="M17" s="40"/>
      <c r="N17" s="39"/>
      <c r="O17" s="39"/>
      <c r="P17" s="39"/>
      <c r="Q17" s="39"/>
      <c r="R17" s="39"/>
      <c r="S17" s="39"/>
      <c r="T17" s="39"/>
      <c r="U17" s="39"/>
      <c r="V17" s="40"/>
      <c r="W17" s="40"/>
      <c r="X17" s="41"/>
      <c r="Y17" s="41"/>
      <c r="Z17" s="41"/>
      <c r="AA17" s="41"/>
      <c r="AB17" s="41"/>
      <c r="AC17" s="42"/>
      <c r="AD17" s="42"/>
    </row>
    <row r="18" spans="1:30" hidden="1">
      <c r="G18" s="21"/>
      <c r="H18" s="21"/>
    </row>
    <row r="19" spans="1:30" hidden="1">
      <c r="G19" s="21"/>
      <c r="H19" s="21"/>
    </row>
    <row r="20" spans="1:30" hidden="1">
      <c r="G20" s="21"/>
      <c r="H20" s="21"/>
    </row>
    <row r="21" spans="1:30" hidden="1">
      <c r="G21" s="21"/>
      <c r="H21" s="21"/>
    </row>
    <row r="22" spans="1:30" hidden="1">
      <c r="G22" s="21"/>
      <c r="H22" s="21"/>
    </row>
    <row r="23" spans="1:30" hidden="1">
      <c r="G23" s="21"/>
      <c r="H23" s="21"/>
    </row>
    <row r="24" spans="1:30" hidden="1">
      <c r="G24" s="21"/>
      <c r="H24" s="21"/>
    </row>
    <row r="25" spans="1:30" hidden="1">
      <c r="G25" s="21"/>
      <c r="H25" s="21"/>
    </row>
    <row r="26" spans="1:30" hidden="1">
      <c r="G26" s="21"/>
      <c r="H26" s="21"/>
    </row>
    <row r="27" spans="1:30" hidden="1">
      <c r="G27" s="21"/>
      <c r="H27" s="21"/>
    </row>
  </sheetData>
  <dataConsolidate/>
  <conditionalFormatting sqref="S1">
    <cfRule type="cellIs" dxfId="151" priority="1" operator="equal">
      <formula>"Check"</formula>
    </cfRule>
    <cfRule type="cellIs" dxfId="150" priority="2" operator="equal">
      <formula>"Ok"</formula>
    </cfRule>
  </conditionalFormatting>
  <conditionalFormatting sqref="S7:S15">
    <cfRule type="cellIs" dxfId="149" priority="5" operator="equal">
      <formula>"Check"</formula>
    </cfRule>
    <cfRule type="cellIs" dxfId="148" priority="6" operator="equal">
      <formula>"Ok"</formula>
    </cfRule>
  </conditionalFormatting>
  <conditionalFormatting sqref="V1">
    <cfRule type="cellIs" dxfId="147" priority="3" operator="equal">
      <formula>"Check"</formula>
    </cfRule>
    <cfRule type="cellIs" dxfId="146" priority="4" operator="equal">
      <formula>"Ok"</formula>
    </cfRule>
  </conditionalFormatting>
  <conditionalFormatting sqref="W14:W16">
    <cfRule type="cellIs" dxfId="145" priority="13" operator="equal">
      <formula>"Check"</formula>
    </cfRule>
    <cfRule type="cellIs" dxfId="144" priority="14" operator="equal">
      <formula>"Ok"</formula>
    </cfRule>
  </conditionalFormatting>
  <dataValidations count="3">
    <dataValidation type="list" allowBlank="1" showInputMessage="1" showErrorMessage="1" sqref="F12:F13 I12:I16" xr:uid="{00000000-0002-0000-0100-000000000000}">
      <formula1>#REF!</formula1>
    </dataValidation>
    <dataValidation type="list" allowBlank="1" showInputMessage="1" showErrorMessage="1" sqref="F14:F16" xr:uid="{00000000-0002-0000-0100-000001000000}">
      <formula1>"Real 2010,Real 2011,Real 2012,Real 2013,Real 2014,Real 2015,Nominal"</formula1>
    </dataValidation>
    <dataValidation type="list" allowBlank="1" showInputMessage="1" showErrorMessage="1" sqref="G8" xr:uid="{00000000-0002-0000-0100-000003000000}">
      <formula1>"initial proposal,draft decision,revised proposal,final decision"</formula1>
    </dataValidation>
  </dataValidations>
  <hyperlinks>
    <hyperlink ref="J1" location="Index!A1" display="Back to Index" xr:uid="{00000000-0004-0000-0100-000000000000}"/>
    <hyperlink ref="U1" location="'Check|List'!A1" display="Overall Check:" xr:uid="{00000000-0004-0000-01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4000000}">
          <x14:formula1>
            <xm:f>'Lookup|Tables'!$G$25:$G$36</xm:f>
          </x14:formula1>
          <xm:sqref>G9</xm:sqref>
        </x14:dataValidation>
        <x14:dataValidation type="list" allowBlank="1" showInputMessage="1" showErrorMessage="1" xr:uid="{00000000-0002-0000-0100-000005000000}">
          <x14:formula1>
            <xm:f>'Lookup|Tables'!$G$41:$G$62</xm:f>
          </x14:formula1>
          <xm:sqref>G10:G14</xm:sqref>
        </x14:dataValidation>
        <x14:dataValidation type="list" allowBlank="1" showInputMessage="1" showErrorMessage="1" xr:uid="{00000000-0002-0000-0100-000006000000}">
          <x14:formula1>
            <xm:f>'Lookup|Tables'!$G$81:$G$82</xm:f>
          </x14:formula1>
          <xm:sqref>G15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FF99"/>
  </sheetPr>
  <dimension ref="A1:AV134"/>
  <sheetViews>
    <sheetView showGridLines="0" topLeftCell="A4" zoomScaleNormal="100" workbookViewId="0">
      <selection activeCell="C5" sqref="C5"/>
    </sheetView>
  </sheetViews>
  <sheetFormatPr defaultColWidth="0" defaultRowHeight="11.25" customHeight="1" zeroHeight="1"/>
  <cols>
    <col min="1" max="2" width="1.5" style="8" customWidth="1"/>
    <col min="3" max="3" width="11.6640625" style="8" bestFit="1" customWidth="1"/>
    <col min="4" max="4" width="21.5" style="16" bestFit="1" customWidth="1"/>
    <col min="5" max="5" width="21.5" style="16" customWidth="1"/>
    <col min="6" max="6" width="15" style="217" customWidth="1"/>
    <col min="7" max="9" width="15" style="16" customWidth="1"/>
    <col min="10" max="10" width="3.33203125" style="16" customWidth="1"/>
    <col min="11" max="24" width="10.83203125" style="8" customWidth="1"/>
    <col min="25" max="39" width="10.5" style="8" hidden="1" customWidth="1"/>
    <col min="40" max="16384" width="10.5" style="8" hidden="1"/>
  </cols>
  <sheetData>
    <row r="1" spans="1:31" s="32" customFormat="1" ht="15">
      <c r="B1" s="29" t="str">
        <f>Index!$B$1</f>
        <v>AER opex model</v>
      </c>
      <c r="C1" s="29"/>
      <c r="D1" s="29"/>
      <c r="E1" s="29"/>
      <c r="F1" s="213"/>
      <c r="G1" s="30"/>
      <c r="H1" s="30"/>
      <c r="I1" s="30"/>
      <c r="J1" s="30"/>
      <c r="K1" s="31" t="s">
        <v>24</v>
      </c>
      <c r="M1" s="33" t="s">
        <v>25</v>
      </c>
      <c r="N1" s="50" t="s">
        <v>26</v>
      </c>
      <c r="O1" s="11" t="s">
        <v>27</v>
      </c>
      <c r="P1" s="12" t="s">
        <v>28</v>
      </c>
      <c r="S1" s="33" t="s">
        <v>29</v>
      </c>
      <c r="T1" s="34" t="str">
        <f>IF(COUNTA($T$5:$T$111)=COUNTIF($T5:$T112,"OK"),"OK","Check")</f>
        <v>OK</v>
      </c>
      <c r="V1" s="136" t="s">
        <v>30</v>
      </c>
      <c r="W1" s="34" t="str">
        <f>'Check|List'!$S$1</f>
        <v>Ok</v>
      </c>
    </row>
    <row r="2" spans="1:31" s="36" customFormat="1" ht="13.15" thickBot="1">
      <c r="B2" s="35" t="str">
        <f>Index!$C$8</f>
        <v>Input | Inflation</v>
      </c>
      <c r="C2" s="35"/>
      <c r="D2" s="35"/>
      <c r="E2" s="35"/>
      <c r="F2" s="214"/>
      <c r="G2" s="59"/>
      <c r="H2" s="59"/>
      <c r="I2" s="59"/>
      <c r="J2" s="59"/>
    </row>
    <row r="3" spans="1:31" s="6" customFormat="1" ht="3" customHeight="1">
      <c r="D3" s="27"/>
      <c r="E3" s="27"/>
      <c r="F3" s="215"/>
      <c r="G3" s="27"/>
      <c r="H3" s="27"/>
      <c r="I3" s="27"/>
      <c r="J3" s="27"/>
    </row>
    <row r="4" spans="1:31" customFormat="1" ht="13.15">
      <c r="A4" s="37"/>
      <c r="B4" s="43" t="s">
        <v>48</v>
      </c>
      <c r="C4" s="37"/>
      <c r="D4" s="37"/>
      <c r="E4" s="37"/>
      <c r="F4" s="216"/>
      <c r="G4" s="38"/>
      <c r="H4" s="38"/>
      <c r="I4" s="38"/>
      <c r="J4" s="38"/>
      <c r="K4" s="39"/>
      <c r="L4" s="40"/>
      <c r="M4" s="39"/>
      <c r="N4" s="40"/>
      <c r="O4" s="39"/>
      <c r="P4" s="39"/>
      <c r="Q4" s="39"/>
      <c r="R4" s="39"/>
      <c r="S4" s="39"/>
      <c r="T4" s="39"/>
      <c r="U4" s="39"/>
      <c r="V4" s="39"/>
      <c r="W4" s="40"/>
      <c r="X4" s="40"/>
      <c r="Y4" s="41"/>
      <c r="Z4" s="41"/>
      <c r="AA4" s="41"/>
      <c r="AB4" s="41"/>
      <c r="AC4" s="41"/>
      <c r="AD4" s="42"/>
      <c r="AE4" s="42"/>
    </row>
    <row r="5" spans="1:31" ht="11.25" customHeight="1"/>
    <row r="6" spans="1:31" ht="50.65">
      <c r="D6" s="53" t="s">
        <v>49</v>
      </c>
      <c r="E6" s="53" t="s">
        <v>50</v>
      </c>
      <c r="F6" s="218" t="s">
        <v>49</v>
      </c>
      <c r="G6" s="53" t="s">
        <v>50</v>
      </c>
      <c r="H6" s="53"/>
      <c r="I6" s="8"/>
      <c r="J6" s="8"/>
    </row>
    <row r="7" spans="1:31" ht="10.15">
      <c r="C7" s="9" t="s">
        <v>33</v>
      </c>
      <c r="D7" s="57" t="s">
        <v>51</v>
      </c>
      <c r="E7" s="57" t="s">
        <v>52</v>
      </c>
      <c r="F7" s="219" t="s">
        <v>51</v>
      </c>
      <c r="G7" s="57" t="s">
        <v>52</v>
      </c>
      <c r="H7" s="57"/>
      <c r="I7" s="8"/>
      <c r="J7" s="8"/>
    </row>
    <row r="8" spans="1:31" ht="10.15">
      <c r="C8" s="9" t="s">
        <v>53</v>
      </c>
      <c r="D8" s="57" t="s">
        <v>54</v>
      </c>
      <c r="E8" s="57" t="s">
        <v>55</v>
      </c>
      <c r="F8" s="219" t="s">
        <v>54</v>
      </c>
      <c r="G8" s="57" t="s">
        <v>55</v>
      </c>
      <c r="H8" s="57"/>
      <c r="I8" s="8"/>
      <c r="J8" s="8"/>
    </row>
    <row r="9" spans="1:31" ht="10.15">
      <c r="C9" s="55">
        <v>39172</v>
      </c>
      <c r="D9" s="54">
        <v>155.6</v>
      </c>
      <c r="E9" s="8"/>
      <c r="F9" s="220"/>
      <c r="G9" s="8"/>
      <c r="H9" s="8"/>
      <c r="I9" s="8"/>
      <c r="J9" s="8"/>
      <c r="T9" s="90" t="str">
        <f>IF(C9&gt;EOMONTH(DATE('Input|General'!$G$12,MONTH('Input|General'!$G$9),1),0),"Ok",IF(ISBLANK($D9),"Check","Ok"))</f>
        <v>Ok</v>
      </c>
    </row>
    <row r="10" spans="1:31" ht="10.15">
      <c r="C10" s="55">
        <v>39263</v>
      </c>
      <c r="D10" s="54">
        <v>157.5</v>
      </c>
      <c r="E10" s="8"/>
      <c r="F10" s="220"/>
      <c r="G10" s="8"/>
      <c r="H10" s="8"/>
      <c r="I10" s="8"/>
      <c r="J10" s="8"/>
      <c r="T10" s="90" t="str">
        <f>IF(C10&gt;EOMONTH(DATE('Input|General'!$G$12,MONTH('Input|General'!$G$9),1),0),"Ok",IF(ISBLANK($D10),"Check","Ok"))</f>
        <v>Ok</v>
      </c>
    </row>
    <row r="11" spans="1:31" ht="10.15">
      <c r="C11" s="55">
        <v>39355</v>
      </c>
      <c r="D11" s="54">
        <v>158.6</v>
      </c>
      <c r="E11" s="8"/>
      <c r="F11" s="220"/>
      <c r="G11" s="8"/>
      <c r="H11" s="8"/>
      <c r="I11" s="8"/>
      <c r="J11" s="8"/>
      <c r="T11" s="90" t="str">
        <f>IF(C11&gt;EOMONTH(DATE('Input|General'!$G$12,MONTH('Input|General'!$G$9),1),0),"Ok",IF(ISBLANK($D11),"Check","Ok"))</f>
        <v>Ok</v>
      </c>
    </row>
    <row r="12" spans="1:31" ht="10.15">
      <c r="C12" s="55">
        <v>39447</v>
      </c>
      <c r="D12" s="54">
        <v>160.1</v>
      </c>
      <c r="E12" s="8"/>
      <c r="F12" s="220"/>
      <c r="G12" s="56"/>
      <c r="H12" s="8"/>
      <c r="I12" s="8"/>
      <c r="J12" s="8"/>
      <c r="T12" s="90" t="str">
        <f>IF(C12&gt;EOMONTH(DATE('Input|General'!$G$12,MONTH('Input|General'!$G$9),1),0),"Ok",IF(ISBLANK($D12),"Check","Ok"))</f>
        <v>Ok</v>
      </c>
    </row>
    <row r="13" spans="1:31" ht="10.15">
      <c r="C13" s="55">
        <v>39538</v>
      </c>
      <c r="D13" s="54">
        <v>162.19999999999999</v>
      </c>
      <c r="E13" s="79">
        <f>D13/D9-1</f>
        <v>4.2416452442159303E-2</v>
      </c>
      <c r="F13" s="220"/>
      <c r="G13" s="56"/>
      <c r="H13" s="8"/>
      <c r="I13" s="8"/>
      <c r="J13" s="8"/>
      <c r="T13" s="90" t="str">
        <f>IF(C13&gt;EOMONTH(DATE('Input|General'!$G$12,MONTH('Input|General'!$G$9),1),0),"Ok",IF(ISBLANK($D13),"Check","Ok"))</f>
        <v>Ok</v>
      </c>
    </row>
    <row r="14" spans="1:31" ht="10.15">
      <c r="C14" s="55">
        <v>39629</v>
      </c>
      <c r="D14" s="54">
        <v>164.6</v>
      </c>
      <c r="E14" s="79">
        <f t="shared" ref="E14:E29" si="0">D14/D10-1</f>
        <v>4.5079365079365052E-2</v>
      </c>
      <c r="F14" s="220"/>
      <c r="G14" s="56"/>
      <c r="H14" s="8"/>
      <c r="I14" s="8"/>
      <c r="J14" s="8"/>
      <c r="T14" s="90" t="str">
        <f>IF(C14&gt;EOMONTH(DATE('Input|General'!$G$12,MONTH('Input|General'!$G$9),1),0),"Ok",IF(ISBLANK($D14),"Check","Ok"))</f>
        <v>Ok</v>
      </c>
    </row>
    <row r="15" spans="1:31" ht="10.15">
      <c r="C15" s="55">
        <v>39721</v>
      </c>
      <c r="D15" s="54">
        <v>166.5</v>
      </c>
      <c r="E15" s="79">
        <f t="shared" si="0"/>
        <v>4.9810844892812067E-2</v>
      </c>
      <c r="F15" s="220"/>
      <c r="G15" s="56"/>
      <c r="H15" s="8"/>
      <c r="I15" s="8"/>
      <c r="J15" s="8"/>
      <c r="T15" s="90" t="str">
        <f>IF(C15&gt;EOMONTH(DATE('Input|General'!$G$12,MONTH('Input|General'!$G$9),1),0),"Ok",IF(ISBLANK($D15),"Check","Ok"))</f>
        <v>Ok</v>
      </c>
    </row>
    <row r="16" spans="1:31" ht="10.15">
      <c r="C16" s="55">
        <v>39813</v>
      </c>
      <c r="D16" s="54">
        <v>166</v>
      </c>
      <c r="E16" s="79">
        <f t="shared" si="0"/>
        <v>3.6851967520299844E-2</v>
      </c>
      <c r="F16" s="220"/>
      <c r="G16" s="56"/>
      <c r="H16" s="8"/>
      <c r="I16" s="8"/>
      <c r="J16" s="8"/>
      <c r="T16" s="90" t="str">
        <f>IF(C16&gt;EOMONTH(DATE('Input|General'!$G$12,MONTH('Input|General'!$G$9),1),0),"Ok",IF(ISBLANK($D16),"Check","Ok"))</f>
        <v>Ok</v>
      </c>
    </row>
    <row r="17" spans="3:20" ht="10.15">
      <c r="C17" s="55">
        <v>39903</v>
      </c>
      <c r="D17" s="54">
        <v>166.2</v>
      </c>
      <c r="E17" s="79">
        <f t="shared" si="0"/>
        <v>2.4660912453760897E-2</v>
      </c>
      <c r="F17" s="220"/>
      <c r="G17" s="56"/>
      <c r="H17" s="8"/>
      <c r="I17" s="8"/>
      <c r="J17" s="8"/>
      <c r="T17" s="90" t="str">
        <f>IF(C17&gt;EOMONTH(DATE('Input|General'!$G$12,MONTH('Input|General'!$G$9),1),0),"Ok",IF(ISBLANK($D17),"Check","Ok"))</f>
        <v>Ok</v>
      </c>
    </row>
    <row r="18" spans="3:20" ht="10.15">
      <c r="C18" s="55">
        <v>39994</v>
      </c>
      <c r="D18" s="54">
        <v>167</v>
      </c>
      <c r="E18" s="79">
        <f t="shared" si="0"/>
        <v>1.4580801944106936E-2</v>
      </c>
      <c r="F18" s="220"/>
      <c r="G18" s="56"/>
      <c r="H18" s="8"/>
      <c r="I18" s="8"/>
      <c r="J18" s="8"/>
      <c r="T18" s="90" t="str">
        <f>IF(C18&gt;EOMONTH(DATE('Input|General'!$G$12,MONTH('Input|General'!$G$9),1),0),"Ok",IF(ISBLANK($D18),"Check","Ok"))</f>
        <v>Ok</v>
      </c>
    </row>
    <row r="19" spans="3:20" ht="10.15">
      <c r="C19" s="55">
        <v>40086</v>
      </c>
      <c r="D19" s="54">
        <v>168.6</v>
      </c>
      <c r="E19" s="79">
        <f t="shared" si="0"/>
        <v>1.2612612612612484E-2</v>
      </c>
      <c r="F19" s="220"/>
      <c r="G19" s="56"/>
      <c r="H19" s="8"/>
      <c r="I19" s="8"/>
      <c r="J19" s="8"/>
      <c r="T19" s="90" t="str">
        <f>IF(C19&gt;EOMONTH(DATE('Input|General'!$G$12,MONTH('Input|General'!$G$9),1),0),"Ok",IF(ISBLANK($D19),"Check","Ok"))</f>
        <v>Ok</v>
      </c>
    </row>
    <row r="20" spans="3:20" ht="10.15">
      <c r="C20" s="55">
        <v>40178</v>
      </c>
      <c r="D20" s="54">
        <v>169.5</v>
      </c>
      <c r="E20" s="79">
        <f t="shared" si="0"/>
        <v>2.108433734939763E-2</v>
      </c>
      <c r="F20" s="220"/>
      <c r="G20" s="56"/>
      <c r="H20" s="8"/>
      <c r="I20" s="8"/>
      <c r="J20" s="8"/>
      <c r="T20" s="90" t="str">
        <f>IF(C20&gt;EOMONTH(DATE('Input|General'!$G$12,MONTH('Input|General'!$G$9),1),0),"Ok",IF(ISBLANK($D20),"Check","Ok"))</f>
        <v>Ok</v>
      </c>
    </row>
    <row r="21" spans="3:20" ht="10.15">
      <c r="C21" s="55">
        <v>40268</v>
      </c>
      <c r="D21" s="54">
        <v>171</v>
      </c>
      <c r="E21" s="79">
        <f t="shared" si="0"/>
        <v>2.8880866425992746E-2</v>
      </c>
      <c r="F21" s="221">
        <v>95.2</v>
      </c>
      <c r="G21" s="56"/>
      <c r="H21" s="137"/>
      <c r="I21" s="8"/>
      <c r="J21" s="8"/>
      <c r="T21" s="90" t="str">
        <f>IF(C21&gt;EOMONTH(DATE('Input|General'!$G$12,MONTH('Input|General'!$G$9),1),0),"Ok",IF(ISBLANK($F21),"Check","Ok"))</f>
        <v>Ok</v>
      </c>
    </row>
    <row r="22" spans="3:20" ht="10.15">
      <c r="C22" s="55">
        <v>40359</v>
      </c>
      <c r="D22" s="54">
        <v>172.1</v>
      </c>
      <c r="E22" s="79">
        <f t="shared" si="0"/>
        <v>3.0538922155688653E-2</v>
      </c>
      <c r="F22" s="221">
        <v>95.8</v>
      </c>
      <c r="G22" s="56"/>
      <c r="H22" s="137"/>
      <c r="I22" s="8"/>
      <c r="J22" s="8"/>
      <c r="T22" s="90" t="str">
        <f>IF(C22&gt;EOMONTH(DATE('Input|General'!$G$12,MONTH('Input|General'!$G$9),1),0),"Ok",IF(ISBLANK($F22),"Check","Ok"))</f>
        <v>Ok</v>
      </c>
    </row>
    <row r="23" spans="3:20" ht="10.15">
      <c r="C23" s="55">
        <v>40451</v>
      </c>
      <c r="D23" s="54">
        <v>173.3</v>
      </c>
      <c r="E23" s="79">
        <f t="shared" si="0"/>
        <v>2.7876631079478242E-2</v>
      </c>
      <c r="F23" s="221">
        <v>96.5</v>
      </c>
      <c r="G23" s="56"/>
      <c r="H23" s="137"/>
      <c r="I23" s="8"/>
      <c r="J23" s="8"/>
      <c r="T23" s="90" t="str">
        <f>IF(C23&gt;EOMONTH(DATE('Input|General'!$G$12,MONTH('Input|General'!$G$9),1),0),"Ok",IF(ISBLANK($F23),"Check","Ok"))</f>
        <v>Ok</v>
      </c>
    </row>
    <row r="24" spans="3:20" ht="10.15">
      <c r="C24" s="55">
        <v>40543</v>
      </c>
      <c r="D24" s="54">
        <v>174</v>
      </c>
      <c r="E24" s="79">
        <f t="shared" si="0"/>
        <v>2.6548672566371723E-2</v>
      </c>
      <c r="F24" s="221">
        <v>96.9</v>
      </c>
      <c r="G24" s="56"/>
      <c r="H24" s="137"/>
      <c r="I24" s="8"/>
      <c r="J24" s="8"/>
      <c r="T24" s="90" t="str">
        <f>IF(C24&gt;EOMONTH(DATE('Input|General'!$G$12,MONTH('Input|General'!$G$9),1),0),"Ok",IF(ISBLANK($F24),"Check","Ok"))</f>
        <v>Ok</v>
      </c>
    </row>
    <row r="25" spans="3:20" ht="10.15">
      <c r="C25" s="55">
        <v>40633</v>
      </c>
      <c r="D25" s="54">
        <v>176.7</v>
      </c>
      <c r="E25" s="79">
        <f t="shared" si="0"/>
        <v>3.3333333333333215E-2</v>
      </c>
      <c r="F25" s="221">
        <v>98.3</v>
      </c>
      <c r="G25" s="79">
        <f>IF(ISBLANK(F25),"",F25/F21-1)</f>
        <v>3.2563025210083918E-2</v>
      </c>
      <c r="H25" s="137"/>
      <c r="I25" s="8"/>
      <c r="J25" s="8"/>
      <c r="T25" s="90" t="str">
        <f>IF(C25&gt;EOMONTH(DATE('Input|General'!$G$12,MONTH('Input|General'!$G$9),1),0),"Ok",IF(ISBLANK($F25),"Check","Ok"))</f>
        <v>Ok</v>
      </c>
    </row>
    <row r="26" spans="3:20" ht="10.15">
      <c r="C26" s="55">
        <v>40724</v>
      </c>
      <c r="D26" s="54">
        <v>178.3</v>
      </c>
      <c r="E26" s="79">
        <f t="shared" si="0"/>
        <v>3.6025566531086683E-2</v>
      </c>
      <c r="F26" s="221">
        <v>99.2</v>
      </c>
      <c r="G26" s="79">
        <f t="shared" ref="G26:G56" si="1">IF(ISBLANK(F26),"",F26/F22-1)</f>
        <v>3.5490605427975108E-2</v>
      </c>
      <c r="H26" s="137"/>
      <c r="I26" s="8"/>
      <c r="J26" s="8"/>
      <c r="T26" s="90" t="str">
        <f>IF(C26&gt;EOMONTH(DATE('Input|General'!$G$12,MONTH('Input|General'!$G$9),1),0),"Ok",IF(ISBLANK($F26),"Check","Ok"))</f>
        <v>Ok</v>
      </c>
    </row>
    <row r="27" spans="3:20" ht="10.15">
      <c r="C27" s="55">
        <v>40816</v>
      </c>
      <c r="D27" s="54">
        <v>179.4</v>
      </c>
      <c r="E27" s="79">
        <f t="shared" si="0"/>
        <v>3.5199076745527913E-2</v>
      </c>
      <c r="F27" s="221">
        <v>99.8</v>
      </c>
      <c r="G27" s="79">
        <f t="shared" si="1"/>
        <v>3.4196891191709877E-2</v>
      </c>
      <c r="H27" s="137"/>
      <c r="I27" s="8"/>
      <c r="J27" s="8"/>
      <c r="T27" s="90" t="str">
        <f>IF(C27&gt;EOMONTH(DATE('Input|General'!$G$12,MONTH('Input|General'!$G$9),1),0),"Ok",IF(ISBLANK($F27),"Check","Ok"))</f>
        <v>Ok</v>
      </c>
    </row>
    <row r="28" spans="3:20" ht="10.15">
      <c r="C28" s="55">
        <v>40908</v>
      </c>
      <c r="D28" s="54">
        <v>179.4</v>
      </c>
      <c r="E28" s="79">
        <f t="shared" si="0"/>
        <v>3.1034482758620641E-2</v>
      </c>
      <c r="F28" s="221">
        <v>99.8</v>
      </c>
      <c r="G28" s="79">
        <f t="shared" si="1"/>
        <v>2.9927760577915352E-2</v>
      </c>
      <c r="H28" s="137"/>
      <c r="I28" s="8"/>
      <c r="J28" s="8"/>
      <c r="T28" s="90" t="str">
        <f>IF(C28&gt;EOMONTH(DATE('Input|General'!$G$12,MONTH('Input|General'!$G$9),1),0),"Ok",IF(ISBLANK($F28),"Check","Ok"))</f>
        <v>Ok</v>
      </c>
    </row>
    <row r="29" spans="3:20" ht="10.15">
      <c r="C29" s="55">
        <v>40999</v>
      </c>
      <c r="D29" s="54">
        <v>179.5</v>
      </c>
      <c r="E29" s="79">
        <f t="shared" si="0"/>
        <v>1.5846066779853007E-2</v>
      </c>
      <c r="F29" s="221">
        <v>99.9</v>
      </c>
      <c r="G29" s="79">
        <f t="shared" si="1"/>
        <v>1.6276703967446737E-2</v>
      </c>
      <c r="H29" s="137"/>
      <c r="I29" s="8"/>
      <c r="J29" s="8"/>
      <c r="T29" s="90" t="str">
        <f>IF(C29&gt;EOMONTH(DATE('Input|General'!$G$12,MONTH('Input|General'!$G$9),1),0),"Ok",IF(ISBLANK($F29),"Check","Ok"))</f>
        <v>Ok</v>
      </c>
    </row>
    <row r="30" spans="3:20" ht="10.15">
      <c r="C30" s="55">
        <v>41090</v>
      </c>
      <c r="D30" s="8"/>
      <c r="E30" s="8"/>
      <c r="F30" s="221">
        <v>100.4</v>
      </c>
      <c r="G30" s="79">
        <f t="shared" si="1"/>
        <v>1.2096774193548487E-2</v>
      </c>
      <c r="H30" s="137"/>
      <c r="I30" s="8"/>
      <c r="J30" s="8"/>
      <c r="T30" s="90" t="str">
        <f>IF(C30&gt;EOMONTH(DATE('Input|General'!$G$12,MONTH('Input|General'!$G$9),1),0),"Ok",IF(ISBLANK($F30),"Check","Ok"))</f>
        <v>Ok</v>
      </c>
    </row>
    <row r="31" spans="3:20" ht="10.15">
      <c r="C31" s="55">
        <v>41182</v>
      </c>
      <c r="D31" s="8"/>
      <c r="E31" s="8"/>
      <c r="F31" s="221">
        <v>101.8</v>
      </c>
      <c r="G31" s="79">
        <f t="shared" si="1"/>
        <v>2.0040080160320661E-2</v>
      </c>
      <c r="H31" s="137"/>
      <c r="I31" s="8"/>
      <c r="J31" s="8"/>
      <c r="T31" s="90" t="str">
        <f>IF(C31&gt;EOMONTH(DATE('Input|General'!$G$12,MONTH('Input|General'!$G$9),1),0),"Ok",IF(ISBLANK($F31),"Check","Ok"))</f>
        <v>Ok</v>
      </c>
    </row>
    <row r="32" spans="3:20" ht="10.15">
      <c r="C32" s="55">
        <v>41274</v>
      </c>
      <c r="D32" s="8"/>
      <c r="E32" s="8"/>
      <c r="F32" s="221">
        <v>102</v>
      </c>
      <c r="G32" s="79">
        <f t="shared" si="1"/>
        <v>2.2044088176352838E-2</v>
      </c>
      <c r="H32" s="137"/>
      <c r="I32" s="8"/>
      <c r="J32" s="8"/>
      <c r="T32" s="90" t="str">
        <f>IF(C32&gt;EOMONTH(DATE('Input|General'!$G$12,MONTH('Input|General'!$G$9),1),0),"Ok",IF(ISBLANK($F32),"Check","Ok"))</f>
        <v>Ok</v>
      </c>
    </row>
    <row r="33" spans="3:20" ht="10.15">
      <c r="C33" s="55">
        <v>41364</v>
      </c>
      <c r="D33" s="8"/>
      <c r="E33" s="8"/>
      <c r="F33" s="221">
        <v>102.4</v>
      </c>
      <c r="G33" s="79">
        <f t="shared" si="1"/>
        <v>2.5025025025025016E-2</v>
      </c>
      <c r="H33" s="137"/>
      <c r="I33" s="8"/>
      <c r="J33" s="8"/>
      <c r="T33" s="90" t="str">
        <f>IF(C33&gt;EOMONTH(DATE('Input|General'!$G$12,MONTH('Input|General'!$G$9),1),0),"Ok",IF(ISBLANK($F33),"Check","Ok"))</f>
        <v>Ok</v>
      </c>
    </row>
    <row r="34" spans="3:20" ht="10.15">
      <c r="C34" s="55">
        <v>41455</v>
      </c>
      <c r="D34" s="8"/>
      <c r="E34" s="8"/>
      <c r="F34" s="221">
        <v>102.8</v>
      </c>
      <c r="G34" s="79">
        <f t="shared" si="1"/>
        <v>2.3904382470119501E-2</v>
      </c>
      <c r="H34" s="137"/>
      <c r="I34" s="8"/>
      <c r="J34" s="8"/>
      <c r="T34" s="90" t="str">
        <f>IF(C34&gt;EOMONTH(DATE('Input|General'!$G$12,MONTH('Input|General'!$G$9),1),0),"Ok",IF(ISBLANK($F34),"Check","Ok"))</f>
        <v>Ok</v>
      </c>
    </row>
    <row r="35" spans="3:20" ht="10.15">
      <c r="C35" s="55">
        <v>41547</v>
      </c>
      <c r="D35" s="8"/>
      <c r="E35" s="8"/>
      <c r="F35" s="221">
        <v>104</v>
      </c>
      <c r="G35" s="79">
        <f t="shared" si="1"/>
        <v>2.16110019646365E-2</v>
      </c>
      <c r="H35" s="137"/>
      <c r="I35" s="8"/>
      <c r="J35" s="8"/>
      <c r="T35" s="90" t="str">
        <f>IF(C35&gt;EOMONTH(DATE('Input|General'!$G$12,MONTH('Input|General'!$G$9),1),0),"Ok",IF(ISBLANK($F35),"Check","Ok"))</f>
        <v>Ok</v>
      </c>
    </row>
    <row r="36" spans="3:20" ht="10.15">
      <c r="C36" s="55">
        <v>41639</v>
      </c>
      <c r="D36" s="8"/>
      <c r="E36" s="8"/>
      <c r="F36" s="221">
        <v>104.8</v>
      </c>
      <c r="G36" s="79">
        <f t="shared" si="1"/>
        <v>2.7450980392156765E-2</v>
      </c>
      <c r="H36" s="137"/>
      <c r="I36" s="8"/>
      <c r="J36" s="8"/>
      <c r="T36" s="90" t="str">
        <f>IF(C36&gt;EOMONTH(DATE('Input|General'!$G$12,MONTH('Input|General'!$G$9),1),0),"Ok",IF(ISBLANK($F36),"Check","Ok"))</f>
        <v>Ok</v>
      </c>
    </row>
    <row r="37" spans="3:20" ht="10.15">
      <c r="C37" s="55">
        <v>41729</v>
      </c>
      <c r="D37" s="8"/>
      <c r="E37" s="8"/>
      <c r="F37" s="221">
        <v>105.4</v>
      </c>
      <c r="G37" s="79">
        <f t="shared" si="1"/>
        <v>2.9296875E-2</v>
      </c>
      <c r="H37" s="137"/>
      <c r="I37" s="8"/>
      <c r="J37" s="8"/>
      <c r="T37" s="90" t="str">
        <f>IF(C37&gt;EOMONTH(DATE('Input|General'!$G$12,MONTH('Input|General'!$G$9),1),0),"Ok",IF(ISBLANK($F37),"Check","Ok"))</f>
        <v>Ok</v>
      </c>
    </row>
    <row r="38" spans="3:20" ht="10.15">
      <c r="C38" s="55">
        <v>41820</v>
      </c>
      <c r="D38" s="8"/>
      <c r="E38" s="8"/>
      <c r="F38" s="221">
        <v>105.9</v>
      </c>
      <c r="G38" s="79">
        <f t="shared" si="1"/>
        <v>3.0155642023346418E-2</v>
      </c>
      <c r="H38" s="137"/>
      <c r="I38" s="8"/>
      <c r="J38" s="8"/>
      <c r="T38" s="90" t="str">
        <f>IF(C38&gt;EOMONTH(DATE('Input|General'!$G$12,MONTH('Input|General'!$G$9),1),0),"Ok",IF(ISBLANK($F38),"Check","Ok"))</f>
        <v>Ok</v>
      </c>
    </row>
    <row r="39" spans="3:20" ht="10.15">
      <c r="C39" s="55">
        <v>41912</v>
      </c>
      <c r="D39" s="8"/>
      <c r="E39" s="8"/>
      <c r="F39" s="221">
        <v>106.4</v>
      </c>
      <c r="G39" s="79">
        <f t="shared" si="1"/>
        <v>2.3076923076923217E-2</v>
      </c>
      <c r="H39" s="137"/>
      <c r="I39" s="8"/>
      <c r="J39" s="8"/>
      <c r="T39" s="90" t="str">
        <f>IF(C39&gt;EOMONTH(DATE('Input|General'!$G$12,MONTH('Input|General'!$G$9),1),0),"Ok",IF(ISBLANK($F39),"Check","Ok"))</f>
        <v>Ok</v>
      </c>
    </row>
    <row r="40" spans="3:20" ht="10.15">
      <c r="C40" s="55">
        <v>42004</v>
      </c>
      <c r="D40" s="8"/>
      <c r="E40" s="8"/>
      <c r="F40" s="221">
        <v>106.6</v>
      </c>
      <c r="G40" s="79">
        <f t="shared" si="1"/>
        <v>1.7175572519083859E-2</v>
      </c>
      <c r="H40" s="137"/>
      <c r="I40" s="8"/>
      <c r="J40" s="8"/>
      <c r="T40" s="90" t="str">
        <f>IF(C40&gt;EOMONTH(DATE('Input|General'!$G$12,MONTH('Input|General'!$G$9),1),0),"Ok",IF(ISBLANK($F40),"Check","Ok"))</f>
        <v>Ok</v>
      </c>
    </row>
    <row r="41" spans="3:20" ht="10.15">
      <c r="C41" s="55">
        <v>42094</v>
      </c>
      <c r="D41" s="8"/>
      <c r="E41" s="8"/>
      <c r="F41" s="221">
        <v>106.8</v>
      </c>
      <c r="G41" s="79">
        <f t="shared" si="1"/>
        <v>1.3282732447817747E-2</v>
      </c>
      <c r="H41" s="137"/>
      <c r="I41" s="8"/>
      <c r="J41" s="8"/>
      <c r="T41" s="90" t="str">
        <f>IF(C41&gt;EOMONTH(DATE('Input|General'!$G$12,MONTH('Input|General'!$G$9),1),0),"Ok",IF(ISBLANK($F41),"Check","Ok"))</f>
        <v>Ok</v>
      </c>
    </row>
    <row r="42" spans="3:20" ht="10.15">
      <c r="C42" s="55">
        <v>42185</v>
      </c>
      <c r="D42" s="8"/>
      <c r="E42" s="8"/>
      <c r="F42" s="221">
        <v>107.5</v>
      </c>
      <c r="G42" s="79">
        <f t="shared" si="1"/>
        <v>1.5108593012275628E-2</v>
      </c>
      <c r="H42" s="137"/>
      <c r="I42" s="8"/>
      <c r="J42" s="8"/>
      <c r="T42" s="90" t="str">
        <f>IF(C42&gt;EOMONTH(DATE('Input|General'!$G$12,MONTH('Input|General'!$G$9),1),0),"Ok",IF(ISBLANK($F42),"Check","Ok"))</f>
        <v>Ok</v>
      </c>
    </row>
    <row r="43" spans="3:20" ht="10.15">
      <c r="C43" s="55">
        <v>42277</v>
      </c>
      <c r="D43" s="8"/>
      <c r="E43" s="8"/>
      <c r="F43" s="221">
        <v>108</v>
      </c>
      <c r="G43" s="79">
        <f t="shared" si="1"/>
        <v>1.5037593984962294E-2</v>
      </c>
      <c r="H43" s="137"/>
      <c r="I43" s="8"/>
      <c r="J43" s="8"/>
      <c r="T43" s="90" t="str">
        <f>IF(C43&gt;EOMONTH(DATE('Input|General'!$G$12,MONTH('Input|General'!$G$9),1),0),"Ok",IF(ISBLANK($F43),"Check","Ok"))</f>
        <v>Ok</v>
      </c>
    </row>
    <row r="44" spans="3:20" ht="10.15">
      <c r="C44" s="55">
        <v>42369</v>
      </c>
      <c r="D44" s="8"/>
      <c r="E44" s="8"/>
      <c r="F44" s="221">
        <v>108.4</v>
      </c>
      <c r="G44" s="79">
        <f t="shared" si="1"/>
        <v>1.6885553470919357E-2</v>
      </c>
      <c r="H44" s="137"/>
      <c r="I44" s="8"/>
      <c r="J44" s="8"/>
      <c r="T44" s="90" t="str">
        <f>IF(C44&gt;EOMONTH(DATE('Input|General'!$G$12,MONTH('Input|General'!$G$9),1),0),"Ok",IF(ISBLANK($F44),"Check","Ok"))</f>
        <v>Ok</v>
      </c>
    </row>
    <row r="45" spans="3:20" ht="10.15">
      <c r="C45" s="55">
        <v>42460</v>
      </c>
      <c r="D45" s="8"/>
      <c r="E45" s="8"/>
      <c r="F45" s="221">
        <v>108.2</v>
      </c>
      <c r="G45" s="79">
        <f t="shared" si="1"/>
        <v>1.3108614232209881E-2</v>
      </c>
      <c r="H45" s="137"/>
      <c r="I45" s="8"/>
      <c r="J45" s="8"/>
      <c r="T45" s="90" t="str">
        <f>IF(C45&gt;EOMONTH(DATE('Input|General'!$G$12,MONTH('Input|General'!$G$9),1),0),"Ok",IF(ISBLANK($F45),"Check","Ok"))</f>
        <v>Ok</v>
      </c>
    </row>
    <row r="46" spans="3:20" ht="10.15">
      <c r="C46" s="55">
        <v>42551</v>
      </c>
      <c r="D46" s="8"/>
      <c r="E46" s="8"/>
      <c r="F46" s="221">
        <v>108.6</v>
      </c>
      <c r="G46" s="79">
        <f t="shared" si="1"/>
        <v>1.0232558139534831E-2</v>
      </c>
      <c r="H46" s="137"/>
      <c r="I46" s="8"/>
      <c r="J46" s="8"/>
      <c r="T46" s="90" t="str">
        <f>IF(C46&gt;EOMONTH(DATE('Input|General'!$G$12,MONTH('Input|General'!$G$9),1),0),"Ok",IF(ISBLANK($F46),"Check","Ok"))</f>
        <v>Ok</v>
      </c>
    </row>
    <row r="47" spans="3:20" ht="10.15">
      <c r="C47" s="55">
        <v>42643</v>
      </c>
      <c r="D47" s="8"/>
      <c r="E47" s="8"/>
      <c r="F47" s="221">
        <v>109.4</v>
      </c>
      <c r="G47" s="79">
        <f t="shared" si="1"/>
        <v>1.2962962962963065E-2</v>
      </c>
      <c r="H47" s="137"/>
      <c r="I47" s="8"/>
      <c r="J47" s="8"/>
      <c r="T47" s="90" t="str">
        <f>IF(C47&gt;EOMONTH(DATE('Input|General'!$G$12,MONTH('Input|General'!$G$9),1),0),"Ok",IF(ISBLANK($F47),"Check","Ok"))</f>
        <v>Ok</v>
      </c>
    </row>
    <row r="48" spans="3:20" ht="10.15">
      <c r="C48" s="55">
        <v>42735</v>
      </c>
      <c r="D48" s="8"/>
      <c r="E48" s="8"/>
      <c r="F48" s="221">
        <v>110</v>
      </c>
      <c r="G48" s="79">
        <f t="shared" si="1"/>
        <v>1.4760147601476037E-2</v>
      </c>
      <c r="H48" s="137"/>
      <c r="I48" s="8"/>
      <c r="J48" s="8"/>
      <c r="T48" s="90" t="str">
        <f>IF(C48&gt;EOMONTH(DATE('Input|General'!$G$12,MONTH('Input|General'!$G$9),1),0),"Ok",IF(ISBLANK($F48),"Check","Ok"))</f>
        <v>Ok</v>
      </c>
    </row>
    <row r="49" spans="3:20" ht="10.15">
      <c r="C49" s="55">
        <v>42825</v>
      </c>
      <c r="D49" s="8"/>
      <c r="E49" s="8"/>
      <c r="F49" s="221">
        <v>110.5</v>
      </c>
      <c r="G49" s="79">
        <f t="shared" si="1"/>
        <v>2.1256931608133023E-2</v>
      </c>
      <c r="H49" s="137"/>
      <c r="I49" s="8"/>
      <c r="J49" s="8"/>
      <c r="T49" s="90" t="str">
        <f>IF(C49&gt;EOMONTH(DATE('Input|General'!$G$12,MONTH('Input|General'!$G$9),1),0),"Ok",IF(ISBLANK($F49),"Check","Ok"))</f>
        <v>Ok</v>
      </c>
    </row>
    <row r="50" spans="3:20" ht="10.15">
      <c r="C50" s="55">
        <v>42916</v>
      </c>
      <c r="D50" s="8"/>
      <c r="E50" s="8"/>
      <c r="F50" s="221">
        <v>110.7</v>
      </c>
      <c r="G50" s="79">
        <f t="shared" si="1"/>
        <v>1.9337016574585641E-2</v>
      </c>
      <c r="H50" s="137"/>
      <c r="I50" s="8"/>
      <c r="J50" s="8"/>
      <c r="T50" s="90" t="str">
        <f>IF(C50&gt;EOMONTH(DATE('Input|General'!$G$12,MONTH('Input|General'!$G$9),1),0),"Ok",IF(ISBLANK($F50),"Check","Ok"))</f>
        <v>Ok</v>
      </c>
    </row>
    <row r="51" spans="3:20" ht="10.15">
      <c r="C51" s="55">
        <v>43008</v>
      </c>
      <c r="D51" s="8"/>
      <c r="E51" s="8"/>
      <c r="F51" s="221">
        <v>111.4</v>
      </c>
      <c r="G51" s="79">
        <f t="shared" si="1"/>
        <v>1.8281535648994485E-2</v>
      </c>
      <c r="H51" s="137"/>
      <c r="I51" s="8"/>
      <c r="J51" s="8"/>
      <c r="T51" s="90" t="str">
        <f>IF(C51&gt;EOMONTH(DATE('Input|General'!$G$12,MONTH('Input|General'!$G$9),1),0),"Ok",IF(ISBLANK($F51),"Check","Ok"))</f>
        <v>Ok</v>
      </c>
    </row>
    <row r="52" spans="3:20" ht="10.15">
      <c r="C52" s="55">
        <v>43100</v>
      </c>
      <c r="D52" s="8"/>
      <c r="E52" s="8"/>
      <c r="F52" s="221">
        <v>112.1</v>
      </c>
      <c r="G52" s="79">
        <f t="shared" si="1"/>
        <v>1.9090909090909047E-2</v>
      </c>
      <c r="H52" s="137"/>
      <c r="I52" s="8"/>
      <c r="J52" s="8"/>
      <c r="T52" s="90" t="str">
        <f>IF(C52&gt;EOMONTH(DATE('Input|General'!$G$12,MONTH('Input|General'!$G$9),1),0),"Ok",IF(ISBLANK($F52),"Check","Ok"))</f>
        <v>Ok</v>
      </c>
    </row>
    <row r="53" spans="3:20" ht="10.15">
      <c r="C53" s="55">
        <v>43190</v>
      </c>
      <c r="D53" s="8"/>
      <c r="E53" s="8"/>
      <c r="F53" s="221">
        <v>112.6</v>
      </c>
      <c r="G53" s="79">
        <f t="shared" si="1"/>
        <v>1.9004524886877761E-2</v>
      </c>
      <c r="H53" s="137"/>
      <c r="I53" s="8"/>
      <c r="J53" s="8"/>
      <c r="T53" s="90" t="str">
        <f>IF(C53&gt;EOMONTH(DATE('Input|General'!$G$12,MONTH('Input|General'!$G$9),1),0),"Ok",IF(ISBLANK($F53),"Check","Ok"))</f>
        <v>Ok</v>
      </c>
    </row>
    <row r="54" spans="3:20" ht="10.15">
      <c r="C54" s="55">
        <v>43281</v>
      </c>
      <c r="D54" s="8"/>
      <c r="E54" s="8"/>
      <c r="F54" s="221">
        <v>113</v>
      </c>
      <c r="G54" s="79">
        <f t="shared" si="1"/>
        <v>2.0776874435411097E-2</v>
      </c>
      <c r="H54" s="137"/>
      <c r="I54" s="8"/>
      <c r="J54" s="8"/>
      <c r="T54" s="90" t="str">
        <f>IF(C54&gt;EOMONTH(DATE('Input|General'!$G$12,MONTH('Input|General'!$G$9),1),0),"Ok",IF(ISBLANK($F54),"Check","Ok"))</f>
        <v>Ok</v>
      </c>
    </row>
    <row r="55" spans="3:20" ht="10.15">
      <c r="C55" s="55">
        <v>43373</v>
      </c>
      <c r="D55" s="8"/>
      <c r="E55" s="8"/>
      <c r="F55" s="221">
        <v>113.5</v>
      </c>
      <c r="G55" s="79">
        <f>IF(ISBLANK(F55),"",F55/F51-1)</f>
        <v>1.8850987432674993E-2</v>
      </c>
      <c r="H55" s="137"/>
      <c r="I55" s="8"/>
      <c r="J55" s="8"/>
      <c r="T55" s="90" t="str">
        <f>IF(C55&gt;EOMONTH(DATE('Input|General'!$G$12,MONTH('Input|General'!$G$9),1),0),"Ok",IF(ISBLANK($F55),"Check","Ok"))</f>
        <v>Ok</v>
      </c>
    </row>
    <row r="56" spans="3:20" ht="10.15">
      <c r="C56" s="55">
        <v>43465</v>
      </c>
      <c r="D56" s="8"/>
      <c r="E56" s="8"/>
      <c r="F56" s="221">
        <v>114.1</v>
      </c>
      <c r="G56" s="79">
        <f t="shared" si="1"/>
        <v>1.7841213202497874E-2</v>
      </c>
      <c r="H56" s="137"/>
      <c r="I56" s="8"/>
      <c r="J56" s="8"/>
      <c r="T56" s="90" t="str">
        <f>IF(C56&gt;EOMONTH(DATE('Input|General'!$G$12,MONTH('Input|General'!$G$9),1),0),"Ok",IF(ISBLANK($F56),"Check","Ok"))</f>
        <v>Ok</v>
      </c>
    </row>
    <row r="57" spans="3:20" ht="10.15">
      <c r="C57" s="55">
        <v>43555</v>
      </c>
      <c r="D57" s="8"/>
      <c r="E57" s="8"/>
      <c r="F57" s="221">
        <v>114.1</v>
      </c>
      <c r="G57" s="79">
        <f t="shared" ref="G57:G60" si="2">IF(ISBLANK(F57),"",F57/F53-1)</f>
        <v>1.3321492007104752E-2</v>
      </c>
      <c r="H57" s="137"/>
      <c r="I57" s="8"/>
      <c r="J57" s="8"/>
      <c r="T57" s="90" t="str">
        <f>IF(C57&gt;EOMONTH(DATE('Input|General'!$G$12,MONTH('Input|General'!$G$9),1),0),"Ok",IF(ISBLANK($F57),"Check","Ok"))</f>
        <v>Ok</v>
      </c>
    </row>
    <row r="58" spans="3:20" ht="10.15">
      <c r="C58" s="55">
        <v>43646</v>
      </c>
      <c r="D58" s="8"/>
      <c r="E58" s="8"/>
      <c r="F58" s="222">
        <v>114.8</v>
      </c>
      <c r="G58" s="79">
        <f t="shared" si="2"/>
        <v>1.5929203539823078E-2</v>
      </c>
      <c r="H58" s="137"/>
      <c r="I58" s="8"/>
      <c r="J58" s="8"/>
      <c r="T58" s="90" t="str">
        <f>IF(C58&gt;EOMONTH(DATE('Input|General'!$G$12,MONTH('Input|General'!$G$9),1),0),"Ok",IF(ISBLANK($F58),"Check","Ok"))</f>
        <v>Ok</v>
      </c>
    </row>
    <row r="59" spans="3:20" ht="10.15">
      <c r="C59" s="55">
        <v>43738</v>
      </c>
      <c r="D59" s="8"/>
      <c r="E59" s="8"/>
      <c r="F59" s="222">
        <v>115.4</v>
      </c>
      <c r="G59" s="79">
        <f t="shared" si="2"/>
        <v>1.6740088105726914E-2</v>
      </c>
      <c r="H59" s="137"/>
      <c r="I59" s="8"/>
      <c r="J59" s="8"/>
      <c r="T59" s="90" t="str">
        <f>IF(C59&gt;EOMONTH(DATE('Input|General'!$G$12,MONTH('Input|General'!$G$9),1),0),"Ok",IF(ISBLANK($F59),"Check","Ok"))</f>
        <v>Ok</v>
      </c>
    </row>
    <row r="60" spans="3:20" ht="10.15">
      <c r="C60" s="55">
        <v>43830</v>
      </c>
      <c r="D60" s="8"/>
      <c r="E60" s="8"/>
      <c r="F60" s="222">
        <v>116.2</v>
      </c>
      <c r="G60" s="79">
        <f t="shared" si="2"/>
        <v>1.8404907975460238E-2</v>
      </c>
      <c r="H60" s="137"/>
      <c r="I60" s="8"/>
      <c r="J60" s="8"/>
      <c r="T60" s="90" t="str">
        <f>IF(C60&gt;EOMONTH(DATE('Input|General'!$G$12,MONTH('Input|General'!$G$9),1),0),"Ok",IF(ISBLANK($F60),"Check","Ok"))</f>
        <v>Ok</v>
      </c>
    </row>
    <row r="61" spans="3:20" ht="10.15">
      <c r="C61" s="55">
        <v>43921</v>
      </c>
      <c r="D61" s="8"/>
      <c r="E61" s="8"/>
      <c r="F61" s="222">
        <v>116.6</v>
      </c>
      <c r="G61" s="79">
        <f t="shared" ref="G61:G85" si="3">IF(ISBLANK(F61),"",F61/F57-1)</f>
        <v>2.1910604732690686E-2</v>
      </c>
      <c r="H61" s="137"/>
      <c r="I61" s="8"/>
      <c r="J61" s="8"/>
      <c r="T61" s="90" t="str">
        <f>IF(C61&gt;EOMONTH(DATE('Input|General'!$G$12,MONTH('Input|General'!$G$9),1),0),"Ok",IF(ISBLANK($F61),"Check","Ok"))</f>
        <v>Ok</v>
      </c>
    </row>
    <row r="62" spans="3:20" ht="10.15">
      <c r="C62" s="55">
        <v>44012</v>
      </c>
      <c r="D62" s="8"/>
      <c r="E62" s="8"/>
      <c r="F62" s="222">
        <v>114.4</v>
      </c>
      <c r="G62" s="79">
        <f t="shared" si="3"/>
        <v>-3.4843205574912606E-3</v>
      </c>
      <c r="H62" s="137"/>
      <c r="I62" s="8"/>
      <c r="J62" s="8"/>
      <c r="T62" s="90" t="str">
        <f>IF(C62&gt;EOMONTH(DATE('Input|General'!$G$12,MONTH('Input|General'!$G$9),1),0),"Ok",IF(ISBLANK($F62),"Check","Ok"))</f>
        <v>Ok</v>
      </c>
    </row>
    <row r="63" spans="3:20" ht="10.15">
      <c r="C63" s="55">
        <v>44104</v>
      </c>
      <c r="D63" s="8"/>
      <c r="E63" s="8"/>
      <c r="F63" s="222">
        <v>116.2</v>
      </c>
      <c r="G63" s="79">
        <f t="shared" si="3"/>
        <v>6.9324090121316573E-3</v>
      </c>
      <c r="H63" s="137"/>
      <c r="I63" s="8"/>
      <c r="J63" s="8"/>
      <c r="T63" s="90" t="str">
        <f>IF(C63&gt;EOMONTH(DATE('Input|General'!$G$12,MONTH('Input|General'!$G$9),1),0),"Ok",IF(ISBLANK($F63),"Check","Ok"))</f>
        <v>Ok</v>
      </c>
    </row>
    <row r="64" spans="3:20" ht="10.15">
      <c r="C64" s="55">
        <v>44196</v>
      </c>
      <c r="D64" s="8"/>
      <c r="E64" s="8"/>
      <c r="F64" s="222">
        <v>117.2</v>
      </c>
      <c r="G64" s="79">
        <f t="shared" si="3"/>
        <v>8.6058519793459354E-3</v>
      </c>
      <c r="H64" s="137"/>
      <c r="I64" s="8"/>
      <c r="J64" s="8"/>
      <c r="T64" s="90" t="str">
        <f>IF(C64&gt;EOMONTH(DATE('Input|General'!$G$12,MONTH('Input|General'!$G$9),1),0),"Ok",IF(ISBLANK($F64),"Check","Ok"))</f>
        <v>Ok</v>
      </c>
    </row>
    <row r="65" spans="3:20" ht="10.15">
      <c r="C65" s="55">
        <v>44286</v>
      </c>
      <c r="D65" s="8"/>
      <c r="E65" s="8"/>
      <c r="F65" s="222">
        <v>117.9</v>
      </c>
      <c r="G65" s="170">
        <f t="shared" si="3"/>
        <v>1.1149228130360234E-2</v>
      </c>
      <c r="H65" s="137"/>
      <c r="I65" s="8"/>
      <c r="J65" s="8"/>
      <c r="T65" s="90" t="str">
        <f>IF(C65&gt;EOMONTH(DATE('Input|General'!$G$12,MONTH('Input|General'!$G$9),1),0),"Ok",IF(ISBLANK($F65),"Check","Ok"))</f>
        <v>Ok</v>
      </c>
    </row>
    <row r="66" spans="3:20" ht="10.15">
      <c r="C66" s="55">
        <v>44377</v>
      </c>
      <c r="D66" s="8"/>
      <c r="E66" s="8"/>
      <c r="F66" s="222">
        <v>118.8</v>
      </c>
      <c r="G66" s="170">
        <f t="shared" si="3"/>
        <v>3.8461538461538325E-2</v>
      </c>
      <c r="I66" s="8"/>
      <c r="J66" s="8"/>
      <c r="T66" s="90" t="str">
        <f>IF(C66&gt;EOMONTH(DATE('Input|General'!$G$12,MONTH('Input|General'!$G$9),1),0),"Ok",IF(ISBLANK($F66),"Check","Ok"))</f>
        <v>Ok</v>
      </c>
    </row>
    <row r="67" spans="3:20" ht="10.15">
      <c r="C67" s="55">
        <v>44469</v>
      </c>
      <c r="D67" s="8"/>
      <c r="E67" s="8"/>
      <c r="F67" s="222">
        <v>119.7</v>
      </c>
      <c r="G67" s="170">
        <f t="shared" si="3"/>
        <v>3.0120481927710774E-2</v>
      </c>
      <c r="H67" s="137"/>
      <c r="I67" s="8"/>
      <c r="J67" s="8"/>
      <c r="T67" s="90" t="str">
        <f>IF(C67&gt;EOMONTH(DATE('Input|General'!$G$12,MONTH('Input|General'!$G$9),1),0),"Ok",IF(ISBLANK($F67),"Check","Ok"))</f>
        <v>Ok</v>
      </c>
    </row>
    <row r="68" spans="3:20" ht="10.15">
      <c r="C68" s="55">
        <v>44561</v>
      </c>
      <c r="D68" s="8"/>
      <c r="E68" s="8"/>
      <c r="F68" s="222">
        <v>121.3</v>
      </c>
      <c r="G68" s="170">
        <f t="shared" si="3"/>
        <v>3.4982935153583528E-2</v>
      </c>
      <c r="I68" s="162"/>
      <c r="J68" s="8"/>
      <c r="K68" s="162"/>
      <c r="L68" s="162"/>
      <c r="M68" s="162"/>
      <c r="T68" s="90" t="str">
        <f>IF(C68&gt;EOMONTH(DATE('Input|General'!$G$12,MONTH('Input|General'!$G$9),1),0),"Ok",IF(ISBLANK($F68),"Check","Ok"))</f>
        <v>Ok</v>
      </c>
    </row>
    <row r="69" spans="3:20" ht="10.15">
      <c r="C69" s="55">
        <v>44651</v>
      </c>
      <c r="D69" s="8"/>
      <c r="E69" s="8"/>
      <c r="F69" s="222">
        <v>123.9</v>
      </c>
      <c r="G69" s="170">
        <f t="shared" si="3"/>
        <v>5.0890585241730291E-2</v>
      </c>
      <c r="H69" s="164"/>
      <c r="I69" s="162"/>
      <c r="J69" s="8"/>
      <c r="K69" s="162"/>
      <c r="L69" s="162"/>
      <c r="M69" s="162"/>
      <c r="T69" s="90" t="str">
        <f>IF(C69&gt;EOMONTH(DATE('Input|General'!$G$12,MONTH('Input|General'!$G$9),1),0),"Ok",IF(ISBLANK($F69),"Check","Ok"))</f>
        <v>Ok</v>
      </c>
    </row>
    <row r="70" spans="3:20" ht="10.15">
      <c r="C70" s="55">
        <v>44742</v>
      </c>
      <c r="D70" s="8"/>
      <c r="E70" s="8"/>
      <c r="F70" s="222">
        <v>126.1</v>
      </c>
      <c r="G70" s="170">
        <f t="shared" si="3"/>
        <v>6.1447811447811418E-2</v>
      </c>
      <c r="H70" s="137"/>
      <c r="I70" s="8"/>
      <c r="J70" s="8"/>
      <c r="T70" s="90" t="str">
        <f>IF(C70&gt;EOMONTH(DATE('Input|General'!$G$12,MONTH('Input|General'!$G$9),1),0),"Ok",IF(ISBLANK($F70),"Check","Ok"))</f>
        <v>Ok</v>
      </c>
    </row>
    <row r="71" spans="3:20" ht="10.15">
      <c r="C71" s="55">
        <v>44834</v>
      </c>
      <c r="D71" s="8"/>
      <c r="E71" s="8"/>
      <c r="F71" s="222">
        <v>128.4</v>
      </c>
      <c r="G71" s="170">
        <f t="shared" si="3"/>
        <v>7.268170426065157E-2</v>
      </c>
      <c r="H71" s="166"/>
      <c r="I71" s="8"/>
      <c r="J71" s="8"/>
      <c r="T71" s="90" t="str">
        <f>IF(C71&gt;EOMONTH(DATE('Input|General'!$G$12,MONTH('Input|General'!$G$9),1),0),"Ok",IF(ISBLANK($F71),"Check","Ok"))</f>
        <v>Ok</v>
      </c>
    </row>
    <row r="72" spans="3:20" ht="10.15">
      <c r="C72" s="55">
        <v>44926</v>
      </c>
      <c r="D72" s="8"/>
      <c r="E72" s="8"/>
      <c r="F72" s="222">
        <v>130.80000000000001</v>
      </c>
      <c r="G72" s="170">
        <f t="shared" si="3"/>
        <v>7.8318219291014124E-2</v>
      </c>
      <c r="H72" s="137"/>
      <c r="I72" s="8"/>
      <c r="J72" s="8"/>
      <c r="T72" s="90" t="str">
        <f>IF(C72&gt;EOMONTH(DATE('Input|General'!$G$12,MONTH('Input|General'!$G$9),1),0),"Ok",IF(ISBLANK($F72),"Check","Ok"))</f>
        <v>Ok</v>
      </c>
    </row>
    <row r="73" spans="3:20" ht="10.15">
      <c r="C73" s="55">
        <v>45016</v>
      </c>
      <c r="D73" s="8"/>
      <c r="E73" s="8"/>
      <c r="F73" s="222">
        <v>132.6</v>
      </c>
      <c r="G73" s="170">
        <f t="shared" si="3"/>
        <v>7.0217917675544639E-2</v>
      </c>
      <c r="H73" s="137"/>
      <c r="I73" s="8"/>
      <c r="J73" s="8"/>
      <c r="T73" s="90" t="str">
        <f>IF(C73&gt;EOMONTH(DATE('Input|General'!$G$12,MONTH('Input|General'!$G$9),1),0),"Ok",IF(ISBLANK($F73),"Check","Ok"))</f>
        <v>Ok</v>
      </c>
    </row>
    <row r="74" spans="3:20" ht="10.15">
      <c r="C74" s="55">
        <v>45107</v>
      </c>
      <c r="D74" s="8"/>
      <c r="E74" s="8"/>
      <c r="F74" s="222">
        <v>133.69999999999999</v>
      </c>
      <c r="G74" s="170">
        <f t="shared" si="3"/>
        <v>6.0269627279936566E-2</v>
      </c>
      <c r="H74" s="137"/>
      <c r="I74" s="8"/>
      <c r="J74" s="8"/>
      <c r="T74" s="90" t="str">
        <f>IF(C74&gt;EOMONTH(DATE('Input|General'!$G$12,MONTH('Input|General'!$G$9),1),0),"Ok",IF(ISBLANK($F74),"Check","Ok"))</f>
        <v>Ok</v>
      </c>
    </row>
    <row r="75" spans="3:20" ht="10.15">
      <c r="C75" s="55">
        <v>45199</v>
      </c>
      <c r="D75" s="8"/>
      <c r="E75" s="8"/>
      <c r="F75" s="222">
        <v>135.30000000000001</v>
      </c>
      <c r="G75" s="170">
        <f t="shared" si="3"/>
        <v>5.3738317757009435E-2</v>
      </c>
      <c r="H75" s="137"/>
      <c r="I75" s="8"/>
      <c r="J75" s="8"/>
      <c r="T75" s="90" t="str">
        <f>IF(C75&gt;EOMONTH(DATE('Input|General'!$G$12,MONTH('Input|General'!$G$9),1),0),"Ok",IF(ISBLANK($F75),"Check","Ok"))</f>
        <v>Ok</v>
      </c>
    </row>
    <row r="76" spans="3:20" ht="10.15">
      <c r="C76" s="55">
        <v>45291</v>
      </c>
      <c r="D76" s="8"/>
      <c r="E76" s="8"/>
      <c r="F76" s="222">
        <v>136.1</v>
      </c>
      <c r="G76" s="170">
        <f t="shared" si="3"/>
        <v>4.0519877675840865E-2</v>
      </c>
      <c r="H76" s="137"/>
      <c r="I76" s="8"/>
      <c r="J76" s="8"/>
      <c r="T76" s="90" t="str">
        <f>IF(C76&gt;EOMONTH(DATE('Input|General'!$G$12,MONTH('Input|General'!$G$9),1),0),"Ok",IF(ISBLANK($F76),"Check","Ok"))</f>
        <v>Ok</v>
      </c>
    </row>
    <row r="77" spans="3:20" ht="10.15">
      <c r="C77" s="55">
        <v>45382</v>
      </c>
      <c r="D77" s="8"/>
      <c r="E77" s="8"/>
      <c r="F77" s="222">
        <v>137.4</v>
      </c>
      <c r="G77" s="170">
        <f t="shared" si="3"/>
        <v>3.6199095022624528E-2</v>
      </c>
      <c r="H77" s="137"/>
      <c r="I77" s="8"/>
      <c r="J77" s="8"/>
      <c r="T77" s="90" t="str">
        <f>IF(C77&gt;EOMONTH(DATE('Input|General'!$G$12,MONTH('Input|General'!$G$9),1),0),"Ok",IF(ISBLANK($F77),"Check","Ok"))</f>
        <v>Ok</v>
      </c>
    </row>
    <row r="78" spans="3:20" ht="10.15">
      <c r="C78" s="55">
        <v>45473</v>
      </c>
      <c r="D78" s="8"/>
      <c r="E78" s="8"/>
      <c r="F78" s="222">
        <v>138.80000000000001</v>
      </c>
      <c r="G78" s="170">
        <f t="shared" si="3"/>
        <v>3.8145100972326373E-2</v>
      </c>
      <c r="H78" s="137"/>
      <c r="I78" s="8"/>
      <c r="J78" s="8"/>
      <c r="T78" s="90" t="str">
        <f>IF(C78&gt;EOMONTH(DATE('Input|General'!$G$12,MONTH('Input|General'!$G$9),1),0),"Ok",IF(ISBLANK($F78),"Check","Ok"))</f>
        <v>Ok</v>
      </c>
    </row>
    <row r="79" spans="3:20" ht="10.15">
      <c r="C79" s="55">
        <v>45565</v>
      </c>
      <c r="D79" s="8"/>
      <c r="E79" s="8"/>
      <c r="F79" s="222">
        <v>139.1</v>
      </c>
      <c r="G79" s="170">
        <f t="shared" si="3"/>
        <v>2.8085735402808343E-2</v>
      </c>
      <c r="H79" s="137"/>
      <c r="I79" s="8"/>
      <c r="J79" s="8"/>
      <c r="T79" s="90" t="str">
        <f>IF(C79&gt;EOMONTH(DATE('Input|General'!$G$12,MONTH('Input|General'!$G$9),1),0),"Ok",IF(ISBLANK($F79),"Check","Ok"))</f>
        <v>Ok</v>
      </c>
    </row>
    <row r="80" spans="3:20" ht="10.15">
      <c r="C80" s="55">
        <v>45657</v>
      </c>
      <c r="D80" s="8"/>
      <c r="E80" s="8"/>
      <c r="F80" s="222">
        <v>139.4</v>
      </c>
      <c r="G80" s="170">
        <f t="shared" si="3"/>
        <v>2.4246877296105973E-2</v>
      </c>
      <c r="H80" s="137"/>
      <c r="I80" s="8"/>
      <c r="J80" s="8"/>
      <c r="T80" s="90" t="str">
        <f>IF(C80&gt;EOMONTH(DATE('Input|General'!$G$12,MONTH('Input|General'!$G$9),1),0),"Ok",IF(ISBLANK($F80),"Check","Ok"))</f>
        <v>Ok</v>
      </c>
    </row>
    <row r="81" spans="3:20" ht="10.15">
      <c r="C81" s="55">
        <v>45747</v>
      </c>
      <c r="D81" s="8"/>
      <c r="E81" s="8"/>
      <c r="F81" s="222">
        <v>140.69999999999999</v>
      </c>
      <c r="G81" s="170">
        <f t="shared" si="3"/>
        <v>2.4017467248908186E-2</v>
      </c>
      <c r="H81" s="137"/>
      <c r="I81" s="8"/>
      <c r="J81" s="8"/>
      <c r="T81" s="90" t="str">
        <f>IF(C81&gt;EOMONTH(DATE('Input|General'!$G$12,MONTH('Input|General'!$G$9),1),0),"Ok",IF(ISBLANK($F81),"Check","Ok"))</f>
        <v>Ok</v>
      </c>
    </row>
    <row r="82" spans="3:20" ht="10.15">
      <c r="C82" s="55">
        <v>45838</v>
      </c>
      <c r="D82" s="8"/>
      <c r="E82" s="8"/>
      <c r="F82" s="222">
        <v>141.69999999999999</v>
      </c>
      <c r="G82" s="170">
        <f t="shared" si="3"/>
        <v>2.0893371757924939E-2</v>
      </c>
      <c r="H82" s="137"/>
      <c r="I82" s="8"/>
      <c r="J82" s="8"/>
      <c r="T82" s="90" t="str">
        <f>IF(C82&gt;EOMONTH(DATE('Input|General'!$G$12,MONTH('Input|General'!$G$9),1),0),"Ok",IF(ISBLANK($F82),"Check","Ok"))</f>
        <v>Ok</v>
      </c>
    </row>
    <row r="83" spans="3:20" ht="10.15">
      <c r="C83" s="55">
        <v>45930</v>
      </c>
      <c r="D83" s="8"/>
      <c r="E83" s="8"/>
      <c r="F83" s="222">
        <v>143.6</v>
      </c>
      <c r="G83" s="170">
        <f t="shared" si="3"/>
        <v>3.2350826743350103E-2</v>
      </c>
      <c r="H83" s="137"/>
      <c r="I83" s="8"/>
      <c r="J83" s="8"/>
      <c r="T83" s="90" t="str">
        <f>IF(C83&gt;EOMONTH(DATE('Input|General'!$G$12,MONTH('Input|General'!$G$9),1),0),"Ok",IF(ISBLANK($F83),"Check","Ok"))</f>
        <v>Ok</v>
      </c>
    </row>
    <row r="84" spans="3:20" ht="10.15">
      <c r="C84" s="55">
        <v>46022</v>
      </c>
      <c r="D84" s="8"/>
      <c r="E84" s="8"/>
      <c r="F84" s="222">
        <v>144.52000000000001</v>
      </c>
      <c r="G84" s="170">
        <f t="shared" si="3"/>
        <v>3.6728837876614184E-2</v>
      </c>
      <c r="H84" s="137"/>
      <c r="I84" s="8"/>
      <c r="J84" s="8"/>
      <c r="T84" s="90" t="str">
        <f>IF(C84&gt;EOMONTH(DATE('Input|General'!$G$12,MONTH('Input|General'!$G$9),1),0),"Ok",IF(ISBLANK($F84),"Check","Ok"))</f>
        <v>Ok</v>
      </c>
    </row>
    <row r="85" spans="3:20" ht="10.15">
      <c r="C85" s="55">
        <v>46112</v>
      </c>
      <c r="D85" s="8"/>
      <c r="E85" s="8"/>
      <c r="F85" s="222">
        <v>145.44999999999999</v>
      </c>
      <c r="G85" s="170">
        <f t="shared" si="3"/>
        <v>3.3759772565742807E-2</v>
      </c>
      <c r="H85" s="137"/>
      <c r="I85" s="8"/>
      <c r="J85" s="8"/>
      <c r="T85" s="90" t="str">
        <f>IF(C85&gt;EOMONTH(DATE('Input|General'!$G$12,MONTH('Input|General'!$G$9),1),0),"Ok",IF(ISBLANK($F85),"Check","Ok"))</f>
        <v>Ok</v>
      </c>
    </row>
    <row r="86" spans="3:20" ht="10.15">
      <c r="C86" s="55">
        <v>46203</v>
      </c>
      <c r="D86" s="8"/>
      <c r="E86" s="8"/>
      <c r="F86" s="222">
        <v>146.94</v>
      </c>
      <c r="G86" s="165">
        <v>3.6979529999999997E-2</v>
      </c>
      <c r="H86" s="185"/>
      <c r="I86" s="8"/>
      <c r="J86" s="8"/>
      <c r="T86" s="90" t="str">
        <f>IF(C86&gt;EOMONTH(DATE('Input|General'!$G$12,MONTH('Input|General'!$G$9),1),0),"Ok",IF(ISBLANK($F86),"Check","Ok"))</f>
        <v>Ok</v>
      </c>
    </row>
    <row r="87" spans="3:20" ht="10.15">
      <c r="C87" s="55">
        <v>46295</v>
      </c>
      <c r="D87" s="8"/>
      <c r="E87" s="8"/>
      <c r="F87" s="222">
        <f>F86+((F90-F86)/4)</f>
        <v>147.9325</v>
      </c>
      <c r="G87" s="170"/>
      <c r="H87" s="137"/>
      <c r="I87" s="8"/>
      <c r="J87" s="8"/>
      <c r="T87" s="90" t="str">
        <f>IF(C87&gt;EOMONTH(DATE('Input|General'!$G$12,MONTH('Input|General'!$G$9),1),0),"Ok",IF(ISBLANK($F87),"Check","Ok"))</f>
        <v>Ok</v>
      </c>
    </row>
    <row r="88" spans="3:20" ht="10.15">
      <c r="C88" s="55">
        <v>46387</v>
      </c>
      <c r="D88" s="8"/>
      <c r="E88" s="8"/>
      <c r="F88" s="222">
        <f>F87+((F90-F87)/4)</f>
        <v>148.676875</v>
      </c>
      <c r="G88" s="170"/>
      <c r="H88" s="137"/>
      <c r="I88" s="8"/>
      <c r="J88" s="8"/>
      <c r="T88" s="90" t="str">
        <f>IF(C88&gt;EOMONTH(DATE('Input|General'!$G$12,MONTH('Input|General'!$G$9),1),0),"Ok",IF(ISBLANK($F88),"Check","Ok"))</f>
        <v>Ok</v>
      </c>
    </row>
    <row r="89" spans="3:20" ht="10.15">
      <c r="C89" s="55">
        <v>46477</v>
      </c>
      <c r="D89" s="8"/>
      <c r="E89" s="8"/>
      <c r="F89" s="222">
        <f>F88+((F90-F88)/4)</f>
        <v>149.23515624999999</v>
      </c>
      <c r="G89" s="170"/>
      <c r="H89" s="137"/>
      <c r="I89" s="8"/>
      <c r="J89" s="8"/>
      <c r="T89" s="90" t="str">
        <f>IF(C89&gt;EOMONTH(DATE('Input|General'!$G$12,MONTH('Input|General'!$G$9),1),0),"Ok",IF(ISBLANK($F89),"Check","Ok"))</f>
        <v>Ok</v>
      </c>
    </row>
    <row r="90" spans="3:20" ht="10.15">
      <c r="C90" s="55">
        <v>46568</v>
      </c>
      <c r="D90" s="8"/>
      <c r="E90" s="8"/>
      <c r="F90" s="222">
        <v>150.91</v>
      </c>
      <c r="G90" s="165">
        <v>2.701783E-2</v>
      </c>
      <c r="H90" s="137"/>
      <c r="I90" s="8"/>
      <c r="J90" s="8"/>
      <c r="T90" s="90" t="str">
        <f>IF(C90&gt;EOMONTH(DATE('Input|General'!$G$12,MONTH('Input|General'!$G$9),1),0),"Ok",IF(ISBLANK($F90),"Check","Ok"))</f>
        <v>Ok</v>
      </c>
    </row>
    <row r="91" spans="3:20" ht="10.15">
      <c r="C91" s="55">
        <v>46660</v>
      </c>
      <c r="D91" s="8"/>
      <c r="E91" s="8"/>
      <c r="F91" s="222">
        <f>F90+((F94-F90)/4)</f>
        <v>151.88999999999999</v>
      </c>
      <c r="G91" s="170"/>
      <c r="H91" s="137"/>
      <c r="I91" s="8"/>
      <c r="J91" s="8"/>
      <c r="T91" s="90" t="str">
        <f>IF(C91&gt;EOMONTH(DATE('Input|General'!$G$12,MONTH('Input|General'!$G$9),1),0),"Ok",IF(ISBLANK($F91),"Check","Ok"))</f>
        <v>Ok</v>
      </c>
    </row>
    <row r="92" spans="3:20" ht="10.15">
      <c r="C92" s="55">
        <v>46752</v>
      </c>
      <c r="D92" s="8"/>
      <c r="E92" s="8"/>
      <c r="F92" s="222">
        <f>F91+((F94-F91)/4)</f>
        <v>152.625</v>
      </c>
      <c r="G92" s="170"/>
      <c r="H92" s="137"/>
      <c r="I92" s="8"/>
      <c r="J92" s="8"/>
      <c r="T92" s="90" t="str">
        <f>IF(C92&gt;EOMONTH(DATE('Input|General'!$G$12,MONTH('Input|General'!$G$9),1),0),"Ok",IF(ISBLANK($F92),"Check","Ok"))</f>
        <v>Ok</v>
      </c>
    </row>
    <row r="93" spans="3:20" ht="10.15">
      <c r="C93" s="55">
        <v>46843</v>
      </c>
      <c r="D93" s="8"/>
      <c r="E93" s="8"/>
      <c r="F93" s="222">
        <f>F92+((F94-F92)/4)</f>
        <v>153.17625000000001</v>
      </c>
      <c r="G93" s="170"/>
      <c r="H93" s="137"/>
      <c r="I93" s="8"/>
      <c r="J93" s="8"/>
      <c r="T93" s="90" t="str">
        <f>IF(C93&gt;EOMONTH(DATE('Input|General'!$G$12,MONTH('Input|General'!$G$9),1),0),"Ok",IF(ISBLANK($F93),"Check","Ok"))</f>
        <v>Ok</v>
      </c>
    </row>
    <row r="94" spans="3:20" ht="10.15">
      <c r="C94" s="55">
        <v>46934</v>
      </c>
      <c r="D94" s="8"/>
      <c r="E94" s="8"/>
      <c r="F94" s="222">
        <v>154.83000000000001</v>
      </c>
      <c r="G94" s="165">
        <v>2.5999999999999999E-2</v>
      </c>
      <c r="H94" s="137"/>
      <c r="I94" s="8"/>
      <c r="J94" s="8"/>
      <c r="T94" s="90" t="str">
        <f>IF(C94&gt;EOMONTH(DATE('Input|General'!$G$12,MONTH('Input|General'!$G$9),1),0),"Ok",IF(ISBLANK($F94),"Check","Ok"))</f>
        <v>Ok</v>
      </c>
    </row>
    <row r="95" spans="3:20" ht="10.15">
      <c r="C95" s="55">
        <v>47026</v>
      </c>
      <c r="D95" s="8"/>
      <c r="E95" s="8"/>
      <c r="F95" s="222">
        <f>F94+((F98-F94)/4)</f>
        <v>155.83750000000001</v>
      </c>
      <c r="G95" s="170"/>
      <c r="H95" s="137"/>
      <c r="I95" s="8"/>
      <c r="J95" s="8"/>
      <c r="T95" s="90" t="str">
        <f>IF(C95&gt;EOMONTH(DATE('Input|General'!$G$12,MONTH('Input|General'!$G$9),1),0),"Ok",IF(ISBLANK($F95),"Check","Ok"))</f>
        <v>Ok</v>
      </c>
    </row>
    <row r="96" spans="3:20" ht="10.15">
      <c r="C96" s="55">
        <v>47118</v>
      </c>
      <c r="D96" s="8"/>
      <c r="E96" s="8"/>
      <c r="F96" s="222">
        <f>F95+((F98-F95)/4)</f>
        <v>156.59312500000001</v>
      </c>
      <c r="G96" s="170"/>
      <c r="H96" s="137"/>
      <c r="I96" s="8"/>
      <c r="J96" s="8"/>
      <c r="T96" s="90" t="str">
        <f>IF(C96&gt;EOMONTH(DATE('Input|General'!$G$12,MONTH('Input|General'!$G$9),1),0),"Ok",IF(ISBLANK($F96),"Check","Ok"))</f>
        <v>Ok</v>
      </c>
    </row>
    <row r="97" spans="1:31" ht="10.15">
      <c r="C97" s="55">
        <v>47208</v>
      </c>
      <c r="D97" s="8"/>
      <c r="E97" s="8"/>
      <c r="F97" s="222">
        <f>F96+((F98-F96)/4)</f>
        <v>157.15984375000002</v>
      </c>
      <c r="G97" s="170"/>
      <c r="H97" s="137"/>
      <c r="I97" s="8"/>
      <c r="J97" s="8"/>
      <c r="T97" s="90" t="str">
        <f>IF(C97&gt;EOMONTH(DATE('Input|General'!$G$12,MONTH('Input|General'!$G$9),1),0),"Ok",IF(ISBLANK($F97),"Check","Ok"))</f>
        <v>Ok</v>
      </c>
    </row>
    <row r="98" spans="1:31" ht="10.15">
      <c r="C98" s="55">
        <v>47299</v>
      </c>
      <c r="D98" s="8"/>
      <c r="E98" s="8"/>
      <c r="F98" s="222">
        <v>158.86000000000001</v>
      </c>
      <c r="G98" s="165">
        <v>2.5999999999999999E-2</v>
      </c>
      <c r="H98" s="137"/>
      <c r="I98" s="8"/>
      <c r="J98" s="8"/>
      <c r="T98" s="90" t="str">
        <f>IF(C98&gt;EOMONTH(DATE('Input|General'!$G$12,MONTH('Input|General'!$G$9),1),0),"Ok",IF(ISBLANK($F98),"Check","Ok"))</f>
        <v>Ok</v>
      </c>
    </row>
    <row r="99" spans="1:31" ht="10.15">
      <c r="C99" s="55">
        <v>47391</v>
      </c>
      <c r="D99" s="8"/>
      <c r="E99" s="8"/>
      <c r="F99" s="222">
        <f>F98+((F102-F98)/4)</f>
        <v>159.89250000000001</v>
      </c>
      <c r="G99" s="170"/>
      <c r="H99" s="137"/>
      <c r="I99" s="8"/>
      <c r="J99" s="8"/>
      <c r="T99" s="90" t="str">
        <f>IF(C99&gt;EOMONTH(DATE('Input|General'!$G$12,MONTH('Input|General'!$G$9),1),0),"Ok",IF(ISBLANK($F99),"Check","Ok"))</f>
        <v>Ok</v>
      </c>
    </row>
    <row r="100" spans="1:31" ht="10.15">
      <c r="C100" s="55">
        <v>47483</v>
      </c>
      <c r="D100" s="8"/>
      <c r="E100" s="8"/>
      <c r="F100" s="222">
        <f>F99+((F102-F99)/4)</f>
        <v>160.666875</v>
      </c>
      <c r="G100" s="170"/>
      <c r="H100" s="137"/>
      <c r="I100" s="8"/>
      <c r="J100" s="8"/>
      <c r="T100" s="90" t="str">
        <f>IF(C100&gt;EOMONTH(DATE('Input|General'!$G$12,MONTH('Input|General'!$G$9),1),0),"Ok",IF(ISBLANK($F100),"Check","Ok"))</f>
        <v>Ok</v>
      </c>
    </row>
    <row r="101" spans="1:31" ht="10.15">
      <c r="C101" s="55">
        <v>47573</v>
      </c>
      <c r="D101" s="8"/>
      <c r="E101" s="8"/>
      <c r="F101" s="222">
        <f>F100+((F102-F100)/4)</f>
        <v>161.24765625000001</v>
      </c>
      <c r="G101" s="170"/>
      <c r="H101" s="137"/>
      <c r="I101" s="8"/>
      <c r="J101" s="8"/>
      <c r="T101" s="90" t="str">
        <f>IF(C101&gt;EOMONTH(DATE('Input|General'!$G$12,MONTH('Input|General'!$G$9),1),0),"Ok",IF(ISBLANK($F101),"Check","Ok"))</f>
        <v>Ok</v>
      </c>
    </row>
    <row r="102" spans="1:31" ht="10.15">
      <c r="C102" s="55">
        <v>47664</v>
      </c>
      <c r="D102" s="8"/>
      <c r="E102" s="8"/>
      <c r="F102" s="222">
        <v>162.99</v>
      </c>
      <c r="G102" s="165">
        <v>2.5999999999999999E-2</v>
      </c>
      <c r="H102" s="137"/>
      <c r="I102" s="8"/>
      <c r="J102" s="8"/>
      <c r="T102" s="90" t="str">
        <f>IF(C102&gt;EOMONTH(DATE('Input|General'!$G$12,MONTH('Input|General'!$G$9),1),0),"Ok",IF(ISBLANK($F102),"Check","Ok"))</f>
        <v>Ok</v>
      </c>
    </row>
    <row r="103" spans="1:31" ht="10.15">
      <c r="C103" s="55">
        <v>47756</v>
      </c>
      <c r="D103" s="8"/>
      <c r="E103" s="8"/>
      <c r="F103" s="222">
        <f>F102+((F106-F102)/4)</f>
        <v>164.05</v>
      </c>
      <c r="G103" s="170"/>
      <c r="H103" s="137"/>
      <c r="I103" s="8"/>
      <c r="J103" s="8"/>
      <c r="T103" s="90" t="str">
        <f>IF(C103&gt;EOMONTH(DATE('Input|General'!$G$12,MONTH('Input|General'!$G$9),1),0),"Ok",IF(ISBLANK($F103),"Check","Ok"))</f>
        <v>Ok</v>
      </c>
    </row>
    <row r="104" spans="1:31" ht="10.15">
      <c r="C104" s="55">
        <v>47848</v>
      </c>
      <c r="D104" s="8"/>
      <c r="E104" s="8"/>
      <c r="F104" s="222">
        <f>F103+((F106-F103)/4)</f>
        <v>164.845</v>
      </c>
      <c r="G104" s="170"/>
      <c r="H104" s="137"/>
      <c r="I104" s="8"/>
      <c r="J104" s="8"/>
      <c r="T104" s="90" t="str">
        <f>IF(C104&gt;EOMONTH(DATE('Input|General'!$G$12,MONTH('Input|General'!$G$9),1),0),"Ok",IF(ISBLANK($F104),"Check","Ok"))</f>
        <v>Ok</v>
      </c>
    </row>
    <row r="105" spans="1:31" ht="10.15">
      <c r="C105" s="55">
        <v>47938</v>
      </c>
      <c r="D105" s="8"/>
      <c r="E105" s="8"/>
      <c r="F105" s="222">
        <f>F104+((F106-F104)/4)</f>
        <v>165.44125</v>
      </c>
      <c r="G105" s="170"/>
      <c r="H105" s="137"/>
      <c r="I105" s="8"/>
      <c r="J105" s="8"/>
      <c r="T105" s="90" t="str">
        <f>IF(C105&gt;EOMONTH(DATE('Input|General'!$G$12,MONTH('Input|General'!$G$9),1),0),"Ok",IF(ISBLANK($F105),"Check","Ok"))</f>
        <v>Ok</v>
      </c>
    </row>
    <row r="106" spans="1:31" ht="10.15">
      <c r="C106" s="55">
        <v>48029</v>
      </c>
      <c r="D106" s="8"/>
      <c r="E106" s="8"/>
      <c r="F106" s="222">
        <v>167.23</v>
      </c>
      <c r="G106" s="165">
        <v>2.5999999999999999E-2</v>
      </c>
      <c r="H106" s="137"/>
      <c r="I106" s="8"/>
      <c r="J106" s="8"/>
      <c r="T106" s="90" t="str">
        <f>IF(C106&gt;EOMONTH(DATE('Input|General'!$G$12,MONTH('Input|General'!$G$9),1),0),"Ok",IF(ISBLANK($F106),"Check","Ok"))</f>
        <v>Ok</v>
      </c>
    </row>
    <row r="107" spans="1:31" ht="10.15">
      <c r="C107" s="55">
        <v>48121</v>
      </c>
      <c r="D107" s="8"/>
      <c r="E107" s="8"/>
      <c r="F107" s="222">
        <f>F106+((F110-F106)/4)</f>
        <v>168.3175</v>
      </c>
      <c r="G107" s="170"/>
      <c r="H107" s="137"/>
      <c r="I107" s="8"/>
      <c r="J107" s="8"/>
      <c r="T107" s="90" t="str">
        <f>IF(C107&gt;EOMONTH(DATE('Input|General'!$G$12,MONTH('Input|General'!$G$9),1),0),"Ok",IF(ISBLANK($F107),"Check","Ok"))</f>
        <v>Ok</v>
      </c>
    </row>
    <row r="108" spans="1:31" ht="10.15">
      <c r="C108" s="55">
        <v>48213</v>
      </c>
      <c r="D108" s="8"/>
      <c r="E108" s="8"/>
      <c r="F108" s="222">
        <f>F107+((F110-F107)/4)</f>
        <v>169.13312500000001</v>
      </c>
      <c r="G108" s="170"/>
      <c r="H108" s="137"/>
      <c r="I108" s="8"/>
      <c r="J108" s="8"/>
      <c r="T108" s="90" t="str">
        <f>IF(C108&gt;EOMONTH(DATE('Input|General'!$G$12,MONTH('Input|General'!$G$9),1),0),"Ok",IF(ISBLANK($F108),"Check","Ok"))</f>
        <v>Ok</v>
      </c>
    </row>
    <row r="109" spans="1:31" ht="10.15">
      <c r="C109" s="55">
        <v>48304</v>
      </c>
      <c r="D109" s="8"/>
      <c r="E109" s="8"/>
      <c r="F109" s="222">
        <f>F108+((F110-F108)/4)</f>
        <v>169.74484375</v>
      </c>
      <c r="G109" s="170"/>
      <c r="H109" s="137"/>
      <c r="I109" s="8"/>
      <c r="J109" s="8"/>
      <c r="T109" s="90" t="str">
        <f>IF(C109&gt;EOMONTH(DATE('Input|General'!$G$12,MONTH('Input|General'!$G$9),1),0),"Ok",IF(ISBLANK($F109),"Check","Ok"))</f>
        <v>Ok</v>
      </c>
    </row>
    <row r="110" spans="1:31" ht="10.15">
      <c r="C110" s="55">
        <v>48395</v>
      </c>
      <c r="D110" s="8"/>
      <c r="E110" s="8"/>
      <c r="F110" s="222">
        <v>171.58</v>
      </c>
      <c r="G110" s="165">
        <v>2.5999999999999999E-2</v>
      </c>
      <c r="H110" s="137"/>
      <c r="I110" s="8"/>
      <c r="J110" s="8"/>
      <c r="T110" s="90" t="str">
        <f>IF(C110&gt;EOMONTH(DATE('Input|General'!$G$12,MONTH('Input|General'!$G$9),1),0),"Ok",IF(ISBLANK($F110),"Check","Ok"))</f>
        <v>Ok</v>
      </c>
    </row>
    <row r="111" spans="1:31" ht="10.15">
      <c r="F111" s="220"/>
      <c r="G111" s="8"/>
      <c r="H111" s="8"/>
      <c r="I111" s="8"/>
      <c r="J111" s="8"/>
      <c r="T111" s="91"/>
    </row>
    <row r="112" spans="1:31" customFormat="1" ht="13.15">
      <c r="A112" s="37"/>
      <c r="B112" s="43" t="s">
        <v>23</v>
      </c>
      <c r="C112" s="37"/>
      <c r="D112" s="37"/>
      <c r="E112" s="37"/>
      <c r="F112" s="216"/>
      <c r="G112" s="37"/>
      <c r="H112" s="38"/>
      <c r="I112" s="38"/>
      <c r="J112" s="38"/>
      <c r="K112" s="39"/>
      <c r="L112" s="40"/>
      <c r="M112" s="39"/>
      <c r="N112" s="40"/>
      <c r="O112" s="39"/>
      <c r="P112" s="39"/>
      <c r="Q112" s="39"/>
      <c r="R112" s="39"/>
      <c r="S112" s="39"/>
      <c r="T112" s="39"/>
      <c r="U112" s="39"/>
      <c r="V112" s="39"/>
      <c r="W112" s="40"/>
      <c r="X112" s="40"/>
      <c r="Y112" s="41"/>
      <c r="Z112" s="41"/>
      <c r="AA112" s="41"/>
      <c r="AB112" s="41"/>
      <c r="AC112" s="41"/>
      <c r="AD112" s="42"/>
      <c r="AE112" s="42"/>
    </row>
    <row r="113" spans="1:48" ht="10.15" hidden="1">
      <c r="H113" s="21"/>
      <c r="I113" s="21"/>
    </row>
    <row r="114" spans="1:48" ht="10.15" hidden="1">
      <c r="H114" s="21"/>
      <c r="I114" s="21"/>
    </row>
    <row r="115" spans="1:48" s="16" customFormat="1" ht="10.15" hidden="1">
      <c r="A115" s="8"/>
      <c r="B115" s="8"/>
      <c r="C115" s="8"/>
      <c r="F115" s="217"/>
      <c r="H115" s="21"/>
      <c r="I115" s="21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</row>
    <row r="116" spans="1:48" s="16" customFormat="1" ht="10.15" hidden="1">
      <c r="A116" s="8"/>
      <c r="B116" s="8"/>
      <c r="C116" s="8"/>
      <c r="F116" s="217"/>
      <c r="H116" s="21"/>
      <c r="I116" s="21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spans="1:48" s="16" customFormat="1" ht="10.15" hidden="1">
      <c r="A117" s="8"/>
      <c r="B117" s="8"/>
      <c r="C117" s="8"/>
      <c r="F117" s="217"/>
      <c r="H117" s="21"/>
      <c r="I117" s="21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</row>
    <row r="118" spans="1:48" s="16" customFormat="1" ht="10.15" hidden="1">
      <c r="A118" s="8"/>
      <c r="B118" s="8"/>
      <c r="C118" s="8"/>
      <c r="F118" s="217"/>
      <c r="H118" s="21"/>
      <c r="I118" s="21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</row>
    <row r="119" spans="1:48" s="16" customFormat="1" ht="10.15" hidden="1">
      <c r="A119" s="8"/>
      <c r="B119" s="8"/>
      <c r="C119" s="8"/>
      <c r="F119" s="217"/>
      <c r="H119" s="21"/>
      <c r="I119" s="21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</row>
    <row r="120" spans="1:48" s="16" customFormat="1" ht="10.15" hidden="1">
      <c r="A120" s="8"/>
      <c r="B120" s="8"/>
      <c r="C120" s="8"/>
      <c r="F120" s="217"/>
      <c r="H120" s="21"/>
      <c r="I120" s="21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</row>
    <row r="121" spans="1:48" s="16" customFormat="1" ht="10.15" hidden="1">
      <c r="A121" s="8"/>
      <c r="B121" s="8"/>
      <c r="C121" s="8"/>
      <c r="F121" s="217"/>
      <c r="H121" s="21"/>
      <c r="I121" s="21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</row>
    <row r="122" spans="1:48" s="16" customFormat="1" ht="10.15" hidden="1">
      <c r="A122" s="8"/>
      <c r="B122" s="8"/>
      <c r="C122" s="8"/>
      <c r="F122" s="217"/>
      <c r="H122" s="21"/>
      <c r="I122" s="21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</row>
    <row r="123" spans="1:48" ht="11.25" customHeight="1"/>
    <row r="124" spans="1:48" ht="11.25" customHeight="1"/>
    <row r="125" spans="1:48" ht="11.25" customHeight="1"/>
    <row r="126" spans="1:48" ht="11.25" customHeight="1"/>
    <row r="127" spans="1:48" ht="11.25" customHeight="1"/>
    <row r="128" spans="1:4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</sheetData>
  <conditionalFormatting sqref="T1 T9:T111 X14:X111">
    <cfRule type="cellIs" dxfId="143" priority="5" operator="equal">
      <formula>"Check"</formula>
    </cfRule>
    <cfRule type="cellIs" dxfId="142" priority="6" operator="equal">
      <formula>"Ok"</formula>
    </cfRule>
  </conditionalFormatting>
  <conditionalFormatting sqref="W1">
    <cfRule type="cellIs" dxfId="141" priority="7" operator="equal">
      <formula>"Check"</formula>
    </cfRule>
    <cfRule type="cellIs" dxfId="140" priority="8" operator="equal">
      <formula>"Ok"</formula>
    </cfRule>
  </conditionalFormatting>
  <hyperlinks>
    <hyperlink ref="K1" location="Index!A1" display="Back to Index" xr:uid="{00000000-0004-0000-0200-000000000000}"/>
    <hyperlink ref="V1" location="'Check|List'!A1" display="Overall Check:" xr:uid="{00000000-0004-0000-0200-000001000000}"/>
  </hyperlinks>
  <pageMargins left="0.7" right="0.7" top="0.75" bottom="0.75" header="0.3" footer="0.3"/>
  <pageSetup paperSize="9" orientation="portrait" verticalDpi="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>
    <tabColor rgb="FFFFFF99"/>
  </sheetPr>
  <dimension ref="A1:W89"/>
  <sheetViews>
    <sheetView showGridLines="0" topLeftCell="A39" zoomScaleNormal="100" workbookViewId="0">
      <selection activeCell="L13" sqref="L13"/>
    </sheetView>
  </sheetViews>
  <sheetFormatPr defaultColWidth="0" defaultRowHeight="10.15"/>
  <cols>
    <col min="1" max="2" width="1.6640625" customWidth="1"/>
    <col min="3" max="3" width="49.83203125" bestFit="1" customWidth="1"/>
    <col min="4" max="6" width="13.33203125" customWidth="1"/>
    <col min="7" max="9" width="3.33203125" customWidth="1"/>
    <col min="10" max="18" width="10.83203125" customWidth="1"/>
    <col min="19" max="19" width="16.1640625" customWidth="1"/>
    <col min="20" max="20" width="48" customWidth="1"/>
    <col min="21" max="23" width="10.83203125" customWidth="1"/>
    <col min="24" max="16384" width="9.33203125" hidden="1"/>
  </cols>
  <sheetData>
    <row r="1" spans="1:23" ht="15">
      <c r="A1" s="32"/>
      <c r="B1" s="29"/>
      <c r="C1" s="29" t="str">
        <f>Index!$B$1</f>
        <v>AER opex model</v>
      </c>
      <c r="D1" s="29"/>
      <c r="E1" s="29"/>
      <c r="F1" s="30"/>
      <c r="G1" s="30"/>
      <c r="H1" s="30"/>
      <c r="I1" s="30"/>
      <c r="J1" s="159" t="s">
        <v>24</v>
      </c>
      <c r="K1" s="32"/>
      <c r="L1" s="33" t="s">
        <v>25</v>
      </c>
      <c r="M1" s="50" t="s">
        <v>26</v>
      </c>
      <c r="N1" s="11" t="s">
        <v>27</v>
      </c>
      <c r="O1" s="12" t="s">
        <v>28</v>
      </c>
      <c r="P1" s="32"/>
      <c r="Q1" s="32"/>
      <c r="R1" s="33" t="s">
        <v>29</v>
      </c>
      <c r="S1" s="34" t="str">
        <f>IF(COUNTA($W$29:$W$234)=COUNTIF($W$29:$W$234,"OK"),"OK","Check")</f>
        <v>OK</v>
      </c>
      <c r="T1" s="32"/>
      <c r="U1" s="136" t="s">
        <v>30</v>
      </c>
      <c r="V1" s="34" t="str">
        <f>'Check|List'!$S$1</f>
        <v>Ok</v>
      </c>
      <c r="W1" s="32"/>
    </row>
    <row r="2" spans="1:23" ht="13.15" thickBot="1">
      <c r="A2" s="36"/>
      <c r="B2" s="35"/>
      <c r="C2" s="35" t="str">
        <f>Index!$C$9</f>
        <v>Input | Reported opex</v>
      </c>
      <c r="D2" s="35"/>
      <c r="E2" s="35"/>
      <c r="F2" s="59"/>
      <c r="G2" s="59"/>
      <c r="H2" s="59"/>
      <c r="I2" s="59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</row>
    <row r="3" spans="1:23">
      <c r="A3" s="92"/>
      <c r="B3" s="92"/>
      <c r="C3" s="92"/>
      <c r="D3" s="93"/>
      <c r="E3" s="93"/>
      <c r="F3" s="93"/>
      <c r="G3" s="93"/>
      <c r="H3" s="93"/>
      <c r="I3" s="93"/>
      <c r="J3" s="114" t="s">
        <v>40</v>
      </c>
      <c r="K3" s="113"/>
      <c r="L3" s="113"/>
      <c r="M3" s="113"/>
      <c r="N3" s="113"/>
      <c r="O3" s="113"/>
      <c r="P3" s="113"/>
      <c r="Q3" s="113"/>
      <c r="R3" s="113"/>
      <c r="S3" s="113"/>
      <c r="T3" s="94"/>
      <c r="U3" s="94"/>
      <c r="V3" s="94"/>
      <c r="W3" s="94"/>
    </row>
    <row r="4" spans="1:23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DATE(PPFirstYear,MONTH('Input|General'!$G$9),1)</f>
        <v>45078</v>
      </c>
      <c r="K4" s="112">
        <f>DATE(PPFirstYear+1,MONTH('Input|General'!$G$9),1)</f>
        <v>45444</v>
      </c>
      <c r="L4" s="112">
        <f>DATE(PPFirstYear+2,MONTH('Input|General'!$G$9),1)</f>
        <v>45809</v>
      </c>
      <c r="M4" s="112">
        <f>DATE(PPFirstYear+3,MONTH('Input|General'!$G$9),1)</f>
        <v>46174</v>
      </c>
      <c r="N4" s="112">
        <f>DATE(PPFirstYear+4,MONTH('Input|General'!$G$9),1)</f>
        <v>46539</v>
      </c>
      <c r="O4" s="112">
        <f>DATE(PPFirstYear+5,MONTH('Input|General'!$G$9),1)</f>
        <v>46905</v>
      </c>
      <c r="P4" s="112">
        <f>DATE(PPFirstYear+6,MONTH('Input|General'!$G$9),1)</f>
        <v>47270</v>
      </c>
      <c r="Q4" s="112">
        <f>DATE(PPFirstYear+7,MONTH('Input|General'!$G$9),1)</f>
        <v>47635</v>
      </c>
      <c r="R4" s="112">
        <f>DATE(PPFirstYear+8,MONTH('Input|General'!$G$9),1)</f>
        <v>48000</v>
      </c>
      <c r="S4" s="112">
        <f>DATE(PPFirstYear+9,MONTH('Input|General'!$G$9),1)</f>
        <v>48366</v>
      </c>
      <c r="T4" s="66"/>
      <c r="U4" s="66"/>
      <c r="V4" s="67"/>
      <c r="W4" s="67"/>
    </row>
    <row r="5" spans="1:23" ht="5.25" customHeight="1">
      <c r="A5" s="6"/>
      <c r="B5" s="6"/>
      <c r="C5" s="6"/>
      <c r="D5" s="27"/>
      <c r="E5" s="27"/>
      <c r="F5" s="27"/>
      <c r="G5" s="27"/>
      <c r="H5" s="27"/>
      <c r="I5" s="2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</row>
    <row r="6" spans="1:23" ht="6.75" customHeight="1">
      <c r="A6" s="6"/>
      <c r="B6" s="6"/>
      <c r="C6" s="6"/>
      <c r="D6" s="27"/>
      <c r="E6" s="27"/>
      <c r="F6" s="27"/>
      <c r="G6" s="27"/>
      <c r="H6" s="27"/>
      <c r="I6" s="27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</row>
    <row r="7" spans="1:23" ht="5.25" customHeight="1">
      <c r="A7" s="6"/>
      <c r="B7" s="6"/>
      <c r="C7" s="6"/>
      <c r="D7" s="27"/>
      <c r="E7" s="27"/>
      <c r="F7" s="27"/>
      <c r="G7" s="27"/>
      <c r="H7" s="27"/>
      <c r="I7" s="27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</row>
    <row r="8" spans="1:23" ht="13.15">
      <c r="A8" s="37"/>
      <c r="B8" s="43" t="s">
        <v>57</v>
      </c>
      <c r="C8" s="37"/>
      <c r="D8" s="37"/>
      <c r="E8" s="37"/>
      <c r="F8" s="38"/>
      <c r="G8" s="38"/>
      <c r="H8" s="38"/>
      <c r="I8" s="38"/>
      <c r="J8" s="39"/>
      <c r="K8" s="40"/>
      <c r="L8" s="39"/>
      <c r="M8" s="40"/>
      <c r="N8" s="39"/>
      <c r="O8" s="39"/>
      <c r="P8" s="39"/>
      <c r="Q8" s="39"/>
      <c r="R8" s="39"/>
      <c r="S8" s="39"/>
      <c r="T8" s="39"/>
      <c r="U8" s="39"/>
      <c r="V8" s="40"/>
      <c r="W8" s="40"/>
    </row>
    <row r="9" spans="1:23">
      <c r="A9" s="8"/>
      <c r="B9" s="8"/>
      <c r="C9" s="8"/>
      <c r="D9" s="16"/>
      <c r="E9" s="16"/>
      <c r="F9" s="16"/>
      <c r="G9" s="21"/>
      <c r="H9" s="21"/>
      <c r="I9" s="16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>
      <c r="A10" s="8"/>
      <c r="B10" s="8"/>
      <c r="C10" s="9" t="s">
        <v>58</v>
      </c>
      <c r="D10" s="21" t="s">
        <v>33</v>
      </c>
      <c r="E10" s="21" t="s">
        <v>53</v>
      </c>
      <c r="F10" s="21" t="s">
        <v>56</v>
      </c>
      <c r="G10" s="21"/>
      <c r="H10" s="21"/>
      <c r="I10" s="16"/>
      <c r="J10" s="115">
        <f t="shared" ref="J10:S10" si="0">IF(YEAR(J$4)&lt;=PPLastYear,J$4,"")</f>
        <v>45078</v>
      </c>
      <c r="K10" s="115">
        <f t="shared" si="0"/>
        <v>45444</v>
      </c>
      <c r="L10" s="115">
        <f t="shared" si="0"/>
        <v>45809</v>
      </c>
      <c r="M10" s="115">
        <f t="shared" si="0"/>
        <v>46174</v>
      </c>
      <c r="N10" s="115">
        <f t="shared" si="0"/>
        <v>46539</v>
      </c>
      <c r="O10" s="115" t="str">
        <f t="shared" si="0"/>
        <v/>
      </c>
      <c r="P10" s="115" t="str">
        <f t="shared" si="0"/>
        <v/>
      </c>
      <c r="Q10" s="115" t="str">
        <f t="shared" si="0"/>
        <v/>
      </c>
      <c r="R10" s="115" t="str">
        <f t="shared" si="0"/>
        <v/>
      </c>
      <c r="S10" s="115" t="str">
        <f t="shared" si="0"/>
        <v/>
      </c>
      <c r="T10" s="95" t="s">
        <v>59</v>
      </c>
      <c r="U10" s="96"/>
      <c r="V10" s="96"/>
      <c r="W10" s="8"/>
    </row>
    <row r="11" spans="1:23">
      <c r="A11" s="8"/>
      <c r="B11" s="8"/>
      <c r="C11" s="15"/>
      <c r="D11" s="16"/>
      <c r="E11" s="16"/>
      <c r="F11" s="16"/>
      <c r="G11" s="21"/>
      <c r="H11" s="21"/>
      <c r="I11" s="16"/>
      <c r="J11" s="23"/>
      <c r="K11" s="23"/>
      <c r="L11" s="23"/>
      <c r="M11" s="23"/>
      <c r="N11" s="23"/>
      <c r="O11" s="8"/>
      <c r="P11" s="8"/>
      <c r="Q11" s="8"/>
      <c r="R11" s="8"/>
      <c r="S11" s="8"/>
      <c r="T11" s="8"/>
      <c r="U11" s="8"/>
      <c r="V11" s="8"/>
      <c r="W11" s="8"/>
    </row>
    <row r="12" spans="1:23">
      <c r="A12" s="8"/>
      <c r="B12" s="8"/>
      <c r="C12" s="15"/>
      <c r="D12" s="16"/>
      <c r="E12" s="16"/>
      <c r="F12" s="16"/>
      <c r="G12" s="21"/>
      <c r="H12" s="21"/>
      <c r="I12" s="16"/>
      <c r="J12" s="23"/>
      <c r="K12" s="23"/>
      <c r="L12" s="23"/>
      <c r="M12" s="23"/>
      <c r="N12" s="23"/>
      <c r="O12" s="8"/>
      <c r="P12" s="8"/>
      <c r="Q12" s="8"/>
      <c r="R12" s="8"/>
      <c r="S12" s="8"/>
      <c r="T12" s="8"/>
      <c r="U12" s="8"/>
      <c r="V12" s="8"/>
      <c r="W12" s="8"/>
    </row>
    <row r="13" spans="1:23">
      <c r="A13" s="8"/>
      <c r="B13" s="8"/>
      <c r="C13" s="52" t="s">
        <v>60</v>
      </c>
      <c r="D13" s="16" t="s">
        <v>61</v>
      </c>
      <c r="E13" s="124" t="s">
        <v>62</v>
      </c>
      <c r="F13" s="124">
        <v>44713</v>
      </c>
      <c r="G13" s="21"/>
      <c r="H13" s="21"/>
      <c r="I13" s="16"/>
      <c r="J13" s="167">
        <f>'Input|PQ'!J91</f>
        <v>213.48124588540767</v>
      </c>
      <c r="K13" s="167">
        <f>'Input|PQ'!K91</f>
        <v>216.04376506244131</v>
      </c>
      <c r="L13" s="167">
        <f>'Input|PQ'!L91</f>
        <v>214.52394018430672</v>
      </c>
      <c r="M13" s="167">
        <f>'Input|PQ'!M91</f>
        <v>214.52469361108169</v>
      </c>
      <c r="N13" s="167">
        <f>'Input|PQ'!N91</f>
        <v>214.41617329663291</v>
      </c>
      <c r="O13" s="109"/>
      <c r="P13" s="109"/>
      <c r="Q13" s="109"/>
      <c r="R13" s="109"/>
      <c r="S13" s="109"/>
      <c r="T13" s="184"/>
      <c r="U13" s="8"/>
      <c r="V13" s="8"/>
      <c r="W13" s="8"/>
    </row>
    <row r="14" spans="1:23">
      <c r="A14" s="8"/>
      <c r="B14" s="8"/>
      <c r="C14" s="15"/>
      <c r="D14" s="16"/>
      <c r="E14" s="16"/>
      <c r="F14" s="16"/>
      <c r="G14" s="21"/>
      <c r="H14" s="21"/>
      <c r="I14" s="16"/>
      <c r="J14" s="23"/>
      <c r="K14" s="23"/>
      <c r="L14" s="23"/>
      <c r="M14" s="23"/>
      <c r="N14" s="23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8"/>
      <c r="B15" s="8"/>
      <c r="C15" s="97" t="s">
        <v>60</v>
      </c>
      <c r="D15" s="98" t="str">
        <f>D13</f>
        <v>AER</v>
      </c>
      <c r="E15" s="148" t="str">
        <f>E13</f>
        <v>$millions</v>
      </c>
      <c r="F15" s="148">
        <f>F13</f>
        <v>44713</v>
      </c>
      <c r="G15" s="21"/>
      <c r="H15" s="21"/>
      <c r="I15" s="16"/>
      <c r="J15" s="204">
        <f>J13</f>
        <v>213.48124588540767</v>
      </c>
      <c r="K15" s="204">
        <f t="shared" ref="K15:S15" si="1">K13</f>
        <v>216.04376506244131</v>
      </c>
      <c r="L15" s="204">
        <f t="shared" si="1"/>
        <v>214.52394018430672</v>
      </c>
      <c r="M15" s="204">
        <f t="shared" si="1"/>
        <v>214.52469361108169</v>
      </c>
      <c r="N15" s="204">
        <f t="shared" si="1"/>
        <v>214.41617329663291</v>
      </c>
      <c r="O15" s="88"/>
      <c r="P15" s="88">
        <f t="shared" si="1"/>
        <v>0</v>
      </c>
      <c r="Q15" s="88">
        <f t="shared" si="1"/>
        <v>0</v>
      </c>
      <c r="R15" s="88">
        <f t="shared" si="1"/>
        <v>0</v>
      </c>
      <c r="S15" s="88">
        <f t="shared" si="1"/>
        <v>0</v>
      </c>
      <c r="T15" s="8"/>
      <c r="U15" s="8"/>
      <c r="V15" s="8"/>
      <c r="W15" s="8"/>
    </row>
    <row r="16" spans="1:23">
      <c r="A16" s="8"/>
      <c r="B16" s="8"/>
      <c r="C16" s="15"/>
      <c r="D16" s="16"/>
      <c r="E16" s="16"/>
      <c r="F16" s="16"/>
      <c r="G16" s="21"/>
      <c r="H16" s="21"/>
      <c r="I16" s="16"/>
      <c r="J16" s="23"/>
      <c r="K16" s="23"/>
      <c r="L16" s="23"/>
      <c r="M16" s="23"/>
      <c r="N16" s="23"/>
      <c r="O16" s="8"/>
      <c r="P16" s="8"/>
      <c r="Q16" s="8"/>
      <c r="R16" s="8"/>
      <c r="S16" s="8"/>
      <c r="T16" s="8"/>
      <c r="U16" s="8"/>
      <c r="V16" s="8"/>
      <c r="W16" s="8"/>
    </row>
    <row r="17" spans="1:23">
      <c r="A17" s="8"/>
      <c r="B17" s="8"/>
      <c r="C17" s="9" t="s">
        <v>63</v>
      </c>
      <c r="D17" s="16"/>
      <c r="E17" s="16"/>
      <c r="F17" s="16"/>
      <c r="G17" s="21"/>
      <c r="H17" s="21"/>
      <c r="I17" s="16"/>
      <c r="J17" s="23"/>
      <c r="K17" s="23"/>
      <c r="L17" s="23"/>
      <c r="M17" s="23"/>
      <c r="N17" s="23"/>
      <c r="O17" s="8"/>
      <c r="P17" s="8"/>
      <c r="Q17" s="8"/>
      <c r="R17" s="8"/>
      <c r="S17" s="8"/>
      <c r="T17" s="8"/>
      <c r="U17" s="8"/>
      <c r="V17" s="8"/>
      <c r="W17" s="8"/>
    </row>
    <row r="18" spans="1:23">
      <c r="A18" s="8"/>
      <c r="B18" s="8"/>
      <c r="C18" s="15"/>
      <c r="D18" s="16"/>
      <c r="E18" s="16"/>
      <c r="F18" s="16"/>
      <c r="G18" s="21"/>
      <c r="H18" s="21"/>
      <c r="I18" s="16"/>
      <c r="J18" s="23"/>
      <c r="K18" s="23"/>
      <c r="L18" s="23"/>
      <c r="M18" s="23"/>
      <c r="N18" s="23"/>
      <c r="O18" s="8"/>
      <c r="P18" s="8"/>
      <c r="Q18" s="8"/>
      <c r="R18" s="8"/>
      <c r="S18" s="8"/>
      <c r="V18" s="8"/>
      <c r="W18" s="8"/>
    </row>
    <row r="19" spans="1:23">
      <c r="A19" s="8"/>
      <c r="B19" s="8"/>
      <c r="C19" s="52" t="s">
        <v>64</v>
      </c>
      <c r="D19" s="16" t="s">
        <v>61</v>
      </c>
      <c r="E19" s="16" t="str">
        <f>$E$29</f>
        <v>$millions</v>
      </c>
      <c r="F19" s="117">
        <f t="shared" ref="F19:F27" si="2">$F$15</f>
        <v>44713</v>
      </c>
      <c r="G19" s="21"/>
      <c r="H19" s="21"/>
      <c r="I19" s="16"/>
      <c r="J19" s="167">
        <v>3.531488</v>
      </c>
      <c r="K19" s="167">
        <v>3.467228</v>
      </c>
      <c r="L19" s="167">
        <v>3.410291</v>
      </c>
      <c r="M19" s="167">
        <v>3.3253210000000002</v>
      </c>
      <c r="N19" s="167">
        <v>3.237879</v>
      </c>
      <c r="O19" s="109"/>
      <c r="P19" s="99"/>
      <c r="Q19" s="99"/>
      <c r="R19" s="99"/>
      <c r="S19" s="99"/>
      <c r="T19" s="8"/>
      <c r="U19" s="8"/>
      <c r="V19" s="8"/>
      <c r="W19" s="8"/>
    </row>
    <row r="20" spans="1:23">
      <c r="A20" s="8"/>
      <c r="B20" s="8"/>
      <c r="C20" s="52" t="s">
        <v>65</v>
      </c>
      <c r="D20" s="16" t="s">
        <v>61</v>
      </c>
      <c r="E20" s="16" t="str">
        <f t="shared" ref="E20:E27" si="3">$E$15</f>
        <v>$millions</v>
      </c>
      <c r="F20" s="117">
        <f t="shared" si="2"/>
        <v>44713</v>
      </c>
      <c r="G20" s="21"/>
      <c r="H20" s="21"/>
      <c r="I20" s="16"/>
      <c r="J20" s="167">
        <f>'Input|PQ'!J90</f>
        <v>0.73010769980883006</v>
      </c>
      <c r="K20" s="167">
        <f>'Input|PQ'!K90</f>
        <v>0.76609340924567548</v>
      </c>
      <c r="L20" s="167">
        <f>'Input|PQ'!L90</f>
        <v>0.10853512506346906</v>
      </c>
      <c r="M20" s="167">
        <f>'Input|PQ'!M90</f>
        <v>0</v>
      </c>
      <c r="N20" s="167">
        <f>'Input|PQ'!N90</f>
        <v>0</v>
      </c>
      <c r="O20" s="109"/>
      <c r="P20" s="109"/>
      <c r="Q20" s="109"/>
      <c r="R20" s="109"/>
      <c r="S20" s="109"/>
      <c r="T20" s="8"/>
      <c r="U20" s="8"/>
      <c r="V20" s="8"/>
      <c r="W20" s="8"/>
    </row>
    <row r="21" spans="1:23">
      <c r="A21" s="8"/>
      <c r="B21" s="8"/>
      <c r="C21" s="52"/>
      <c r="D21" s="16" t="s">
        <v>61</v>
      </c>
      <c r="E21" s="16" t="str">
        <f t="shared" si="3"/>
        <v>$millions</v>
      </c>
      <c r="F21" s="117">
        <f t="shared" si="2"/>
        <v>44713</v>
      </c>
      <c r="G21" s="21"/>
      <c r="H21" s="21"/>
      <c r="I21" s="16"/>
      <c r="J21" s="120"/>
      <c r="K21" s="120"/>
      <c r="L21" s="120"/>
      <c r="M21" s="120"/>
      <c r="N21" s="120"/>
      <c r="O21" s="109"/>
      <c r="P21" s="109"/>
      <c r="Q21" s="109"/>
      <c r="R21" s="109"/>
      <c r="S21" s="109"/>
      <c r="T21" s="8"/>
      <c r="U21" s="8"/>
      <c r="V21" s="8"/>
      <c r="W21" s="8"/>
    </row>
    <row r="22" spans="1:23">
      <c r="A22" s="8"/>
      <c r="B22" s="8"/>
      <c r="C22" s="52"/>
      <c r="D22" s="16" t="s">
        <v>61</v>
      </c>
      <c r="E22" s="16" t="str">
        <f t="shared" si="3"/>
        <v>$millions</v>
      </c>
      <c r="F22" s="117">
        <f t="shared" si="2"/>
        <v>44713</v>
      </c>
      <c r="G22" s="21"/>
      <c r="H22" s="21"/>
      <c r="I22" s="16"/>
      <c r="J22" s="120"/>
      <c r="K22" s="120"/>
      <c r="L22" s="120"/>
      <c r="M22" s="120"/>
      <c r="N22" s="120"/>
      <c r="O22" s="109"/>
      <c r="P22" s="109"/>
      <c r="Q22" s="109"/>
      <c r="R22" s="109"/>
      <c r="S22" s="109"/>
      <c r="T22" s="8"/>
      <c r="U22" s="8"/>
      <c r="V22" s="8"/>
      <c r="W22" s="8"/>
    </row>
    <row r="23" spans="1:23">
      <c r="A23" s="8"/>
      <c r="B23" s="8"/>
      <c r="C23" s="52"/>
      <c r="D23" s="16" t="s">
        <v>61</v>
      </c>
      <c r="E23" s="16" t="str">
        <f t="shared" si="3"/>
        <v>$millions</v>
      </c>
      <c r="F23" s="117">
        <f t="shared" si="2"/>
        <v>44713</v>
      </c>
      <c r="G23" s="21"/>
      <c r="H23" s="21"/>
      <c r="I23" s="16"/>
      <c r="J23" s="120"/>
      <c r="K23" s="120"/>
      <c r="L23" s="120"/>
      <c r="M23" s="120"/>
      <c r="N23" s="120"/>
      <c r="O23" s="109"/>
      <c r="P23" s="109"/>
      <c r="Q23" s="109"/>
      <c r="R23" s="109"/>
      <c r="S23" s="109"/>
      <c r="T23" s="8"/>
      <c r="U23" s="8"/>
      <c r="V23" s="8"/>
      <c r="W23" s="8"/>
    </row>
    <row r="24" spans="1:23">
      <c r="A24" s="8"/>
      <c r="B24" s="8"/>
      <c r="C24" s="52"/>
      <c r="D24" s="16" t="s">
        <v>61</v>
      </c>
      <c r="E24" s="16" t="str">
        <f t="shared" si="3"/>
        <v>$millions</v>
      </c>
      <c r="F24" s="117">
        <f t="shared" si="2"/>
        <v>44713</v>
      </c>
      <c r="G24" s="21"/>
      <c r="H24" s="21"/>
      <c r="I24" s="16"/>
      <c r="J24" s="120"/>
      <c r="K24" s="120"/>
      <c r="L24" s="120"/>
      <c r="M24" s="120"/>
      <c r="N24" s="120"/>
      <c r="O24" s="109"/>
      <c r="P24" s="109"/>
      <c r="Q24" s="109"/>
      <c r="R24" s="109"/>
      <c r="S24" s="109"/>
      <c r="T24" s="8"/>
      <c r="U24" s="8"/>
      <c r="V24" s="8"/>
      <c r="W24" s="8"/>
    </row>
    <row r="25" spans="1:23">
      <c r="A25" s="8"/>
      <c r="B25" s="8"/>
      <c r="C25" s="52"/>
      <c r="D25" s="16" t="s">
        <v>61</v>
      </c>
      <c r="E25" s="16" t="str">
        <f t="shared" si="3"/>
        <v>$millions</v>
      </c>
      <c r="F25" s="117">
        <f t="shared" si="2"/>
        <v>44713</v>
      </c>
      <c r="G25" s="21"/>
      <c r="H25" s="21"/>
      <c r="I25" s="16"/>
      <c r="J25" s="120"/>
      <c r="K25" s="120"/>
      <c r="L25" s="120"/>
      <c r="M25" s="120"/>
      <c r="N25" s="120"/>
      <c r="O25" s="109"/>
      <c r="P25" s="109"/>
      <c r="Q25" s="109"/>
      <c r="R25" s="109"/>
      <c r="S25" s="109"/>
      <c r="T25" s="8"/>
      <c r="U25" s="8"/>
      <c r="V25" s="8"/>
      <c r="W25" s="8"/>
    </row>
    <row r="26" spans="1:23">
      <c r="A26" s="8"/>
      <c r="B26" s="8"/>
      <c r="C26" s="52"/>
      <c r="D26" s="16" t="s">
        <v>61</v>
      </c>
      <c r="E26" s="16" t="str">
        <f t="shared" si="3"/>
        <v>$millions</v>
      </c>
      <c r="F26" s="117">
        <f t="shared" si="2"/>
        <v>44713</v>
      </c>
      <c r="G26" s="21"/>
      <c r="H26" s="21"/>
      <c r="I26" s="16"/>
      <c r="J26" s="120"/>
      <c r="K26" s="120"/>
      <c r="L26" s="120"/>
      <c r="M26" s="120"/>
      <c r="N26" s="120"/>
      <c r="O26" s="109"/>
      <c r="P26" s="109"/>
      <c r="Q26" s="109"/>
      <c r="R26" s="109"/>
      <c r="S26" s="109"/>
      <c r="T26" s="8"/>
      <c r="U26" s="8"/>
      <c r="V26" s="8"/>
      <c r="W26" s="8"/>
    </row>
    <row r="27" spans="1:23">
      <c r="A27" s="8"/>
      <c r="B27" s="8"/>
      <c r="C27" s="52"/>
      <c r="D27" s="16" t="s">
        <v>61</v>
      </c>
      <c r="E27" s="16" t="str">
        <f t="shared" si="3"/>
        <v>$millions</v>
      </c>
      <c r="F27" s="117">
        <f t="shared" si="2"/>
        <v>44713</v>
      </c>
      <c r="G27" s="21"/>
      <c r="H27" s="21"/>
      <c r="I27" s="16"/>
      <c r="J27" s="120"/>
      <c r="K27" s="120"/>
      <c r="L27" s="120"/>
      <c r="M27" s="120"/>
      <c r="N27" s="120"/>
      <c r="O27" s="109"/>
      <c r="P27" s="109"/>
      <c r="Q27" s="109"/>
      <c r="R27" s="109"/>
      <c r="S27" s="109"/>
      <c r="T27" s="8"/>
      <c r="U27" s="8"/>
      <c r="V27" s="8"/>
      <c r="W27" s="8"/>
    </row>
    <row r="28" spans="1:23">
      <c r="A28" s="8"/>
      <c r="B28" s="8"/>
      <c r="C28" s="15"/>
      <c r="D28" s="16"/>
      <c r="E28" s="16"/>
      <c r="F28" s="16"/>
      <c r="G28" s="21"/>
      <c r="H28" s="21"/>
      <c r="I28" s="16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8"/>
      <c r="U28" s="8"/>
      <c r="V28" s="8"/>
      <c r="W28" s="8"/>
    </row>
    <row r="29" spans="1:23">
      <c r="A29" s="8"/>
      <c r="B29" s="8"/>
      <c r="C29" s="97" t="s">
        <v>66</v>
      </c>
      <c r="D29" s="98" t="s">
        <v>52</v>
      </c>
      <c r="E29" s="89" t="s">
        <v>62</v>
      </c>
      <c r="F29" s="118">
        <f>F27</f>
        <v>44713</v>
      </c>
      <c r="G29" s="21"/>
      <c r="H29" s="21"/>
      <c r="I29" s="16"/>
      <c r="J29" s="204">
        <f>SUM(J19:J27)</f>
        <v>4.2615956998088302</v>
      </c>
      <c r="K29" s="204">
        <f t="shared" ref="K29:S29" si="4">SUM(K19:K27)</f>
        <v>4.2333214092456757</v>
      </c>
      <c r="L29" s="204">
        <f t="shared" si="4"/>
        <v>3.5188261250634691</v>
      </c>
      <c r="M29" s="204">
        <f t="shared" si="4"/>
        <v>3.3253210000000002</v>
      </c>
      <c r="N29" s="204">
        <f t="shared" si="4"/>
        <v>3.237879</v>
      </c>
      <c r="O29" s="88">
        <f t="shared" si="4"/>
        <v>0</v>
      </c>
      <c r="P29" s="88">
        <f t="shared" si="4"/>
        <v>0</v>
      </c>
      <c r="Q29" s="88">
        <f t="shared" si="4"/>
        <v>0</v>
      </c>
      <c r="R29" s="88">
        <f t="shared" si="4"/>
        <v>0</v>
      </c>
      <c r="S29" s="88">
        <f t="shared" si="4"/>
        <v>0</v>
      </c>
      <c r="T29" s="8"/>
      <c r="U29" s="8"/>
      <c r="V29" s="8"/>
      <c r="W29" s="8" t="str">
        <f>IF(COUNTIF(J19:S27,"&lt;0")&gt;0,"Check","Ok")</f>
        <v>Ok</v>
      </c>
    </row>
    <row r="30" spans="1:23">
      <c r="A30" s="8"/>
      <c r="B30" s="8"/>
      <c r="C30" s="8"/>
      <c r="D30" s="16"/>
      <c r="E30" s="16"/>
      <c r="F30" s="16"/>
      <c r="G30" s="21"/>
      <c r="H30" s="21"/>
      <c r="I30" s="16"/>
      <c r="J30" s="56"/>
      <c r="K30" s="56"/>
      <c r="L30" s="56"/>
      <c r="M30" s="56"/>
      <c r="N30" s="56"/>
      <c r="O30" s="8"/>
      <c r="P30" s="8"/>
      <c r="Q30" s="8"/>
      <c r="R30" s="8"/>
      <c r="S30" s="8"/>
      <c r="T30" s="8"/>
      <c r="U30" s="8"/>
      <c r="V30" s="8"/>
      <c r="W30" s="8"/>
    </row>
    <row r="31" spans="1:23" ht="13.15">
      <c r="A31" s="37"/>
      <c r="B31" s="43" t="s">
        <v>9</v>
      </c>
      <c r="C31" s="37"/>
      <c r="D31" s="37"/>
      <c r="E31" s="37"/>
      <c r="F31" s="38"/>
      <c r="G31" s="38"/>
      <c r="H31" s="38"/>
      <c r="I31" s="38"/>
      <c r="J31" s="39"/>
      <c r="K31" s="40"/>
      <c r="L31" s="39"/>
      <c r="M31" s="40"/>
      <c r="N31" s="39"/>
      <c r="O31" s="39"/>
      <c r="P31" s="39"/>
      <c r="Q31" s="39"/>
      <c r="R31" s="39"/>
      <c r="S31" s="39"/>
      <c r="T31" s="39"/>
      <c r="U31" s="39"/>
      <c r="V31" s="40"/>
      <c r="W31" s="40"/>
    </row>
    <row r="32" spans="1:23">
      <c r="A32" s="8"/>
      <c r="B32" s="8"/>
      <c r="C32" s="8"/>
      <c r="D32" s="16"/>
      <c r="E32" s="16"/>
      <c r="F32" s="16"/>
      <c r="G32" s="16"/>
      <c r="H32" s="16"/>
      <c r="I32" s="16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>
      <c r="A33" s="8"/>
      <c r="B33" s="8"/>
      <c r="C33" s="8"/>
      <c r="D33" s="16"/>
      <c r="E33" s="16"/>
      <c r="F33" s="16"/>
      <c r="G33" s="16"/>
      <c r="H33" s="16"/>
      <c r="I33" s="16"/>
      <c r="J33" s="120" t="s">
        <v>67</v>
      </c>
      <c r="K33" s="120" t="s">
        <v>67</v>
      </c>
      <c r="L33" s="120" t="s">
        <v>67</v>
      </c>
      <c r="M33" s="120" t="s">
        <v>68</v>
      </c>
      <c r="N33" s="120" t="s">
        <v>68</v>
      </c>
      <c r="O33" s="120"/>
      <c r="P33" s="120"/>
      <c r="Q33" s="120"/>
      <c r="R33" s="120"/>
      <c r="S33" s="120"/>
      <c r="T33" s="8"/>
      <c r="U33" s="8"/>
      <c r="V33" s="8"/>
      <c r="W33" s="8"/>
    </row>
    <row r="34" spans="1:23">
      <c r="A34" s="8"/>
      <c r="B34" s="8"/>
      <c r="C34" s="9" t="s">
        <v>58</v>
      </c>
      <c r="D34" s="21" t="s">
        <v>33</v>
      </c>
      <c r="E34" s="21" t="s">
        <v>53</v>
      </c>
      <c r="F34" s="21" t="s">
        <v>56</v>
      </c>
      <c r="G34" s="21"/>
      <c r="H34" s="21"/>
      <c r="I34" s="21"/>
      <c r="J34" s="115">
        <f t="shared" ref="J34:S34" si="5">IF(YEAR(J$4)&lt;=PPLastYear,J$4,"")</f>
        <v>45078</v>
      </c>
      <c r="K34" s="115">
        <f t="shared" si="5"/>
        <v>45444</v>
      </c>
      <c r="L34" s="115">
        <f t="shared" si="5"/>
        <v>45809</v>
      </c>
      <c r="M34" s="115">
        <f t="shared" si="5"/>
        <v>46174</v>
      </c>
      <c r="N34" s="115">
        <f t="shared" si="5"/>
        <v>46539</v>
      </c>
      <c r="O34" s="115" t="str">
        <f t="shared" si="5"/>
        <v/>
      </c>
      <c r="P34" s="115" t="str">
        <f t="shared" si="5"/>
        <v/>
      </c>
      <c r="Q34" s="115" t="str">
        <f t="shared" si="5"/>
        <v/>
      </c>
      <c r="R34" s="115" t="str">
        <f t="shared" si="5"/>
        <v/>
      </c>
      <c r="S34" s="115" t="str">
        <f t="shared" si="5"/>
        <v/>
      </c>
      <c r="T34" s="95" t="s">
        <v>59</v>
      </c>
      <c r="U34" s="96"/>
      <c r="V34" s="96"/>
      <c r="W34" s="8"/>
    </row>
    <row r="35" spans="1:23">
      <c r="A35" s="8"/>
      <c r="B35" s="8"/>
      <c r="C35" s="15"/>
      <c r="D35" s="16"/>
      <c r="E35" s="16"/>
      <c r="F35" s="16"/>
      <c r="G35" s="21"/>
      <c r="H35" s="21"/>
      <c r="I35" s="16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>
      <c r="A36" s="8"/>
      <c r="B36" s="8"/>
      <c r="C36" s="15"/>
      <c r="D36" s="16"/>
      <c r="E36" s="16"/>
      <c r="F36" s="16"/>
      <c r="G36" s="21"/>
      <c r="H36" s="21"/>
      <c r="I36" s="16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>
      <c r="A37" s="8"/>
      <c r="B37" s="8"/>
      <c r="C37" s="52" t="s">
        <v>60</v>
      </c>
      <c r="D37" s="16" t="s">
        <v>69</v>
      </c>
      <c r="E37" s="157" t="str">
        <f>$E$56</f>
        <v>$millions</v>
      </c>
      <c r="F37" s="158" t="s">
        <v>70</v>
      </c>
      <c r="G37" s="21"/>
      <c r="H37" s="21"/>
      <c r="I37" s="16"/>
      <c r="J37" s="167">
        <v>217.67616100000001</v>
      </c>
      <c r="K37" s="167">
        <v>259.94065399999999</v>
      </c>
      <c r="L37" s="167">
        <v>289.63721600000002</v>
      </c>
      <c r="M37" s="183">
        <v>311.29494599999998</v>
      </c>
      <c r="N37" s="183">
        <v>335.93712799999997</v>
      </c>
      <c r="O37" s="109"/>
      <c r="P37" s="109"/>
      <c r="Q37" s="109"/>
      <c r="R37" s="109"/>
      <c r="S37" s="109"/>
      <c r="T37" s="208"/>
      <c r="U37" s="172"/>
      <c r="V37" s="172"/>
      <c r="W37" s="8"/>
    </row>
    <row r="38" spans="1:23">
      <c r="A38" s="8"/>
      <c r="B38" s="8"/>
      <c r="C38" s="15"/>
      <c r="D38" s="16"/>
      <c r="E38" s="16"/>
      <c r="F38" s="117"/>
      <c r="G38" s="21"/>
      <c r="H38" s="21"/>
      <c r="I38" s="16"/>
      <c r="J38" s="120"/>
      <c r="K38" s="120"/>
      <c r="L38" s="120"/>
      <c r="M38" s="120"/>
      <c r="N38" s="120"/>
      <c r="O38" s="109"/>
      <c r="P38" s="109"/>
      <c r="Q38" s="109"/>
      <c r="R38" s="109"/>
      <c r="S38" s="109"/>
      <c r="T38" s="8"/>
      <c r="U38" s="8"/>
      <c r="V38" s="8"/>
      <c r="W38" s="8"/>
    </row>
    <row r="39" spans="1:23">
      <c r="A39" s="8"/>
      <c r="B39" s="8"/>
      <c r="C39" s="9" t="s">
        <v>71</v>
      </c>
      <c r="D39" s="16"/>
      <c r="E39" s="16"/>
      <c r="F39" s="117"/>
      <c r="G39" s="21"/>
      <c r="H39" s="21"/>
      <c r="I39" s="16"/>
      <c r="J39" s="120"/>
      <c r="K39" s="120"/>
      <c r="L39" s="120"/>
      <c r="M39" s="120"/>
      <c r="N39" s="120"/>
      <c r="O39" s="109"/>
      <c r="P39" s="109"/>
      <c r="Q39" s="109"/>
      <c r="R39" s="109"/>
      <c r="S39" s="109"/>
      <c r="T39" s="8"/>
      <c r="U39" s="8"/>
      <c r="V39" s="8"/>
      <c r="W39" s="8"/>
    </row>
    <row r="40" spans="1:23">
      <c r="A40" s="8"/>
      <c r="B40" s="8"/>
      <c r="C40" s="9"/>
      <c r="D40" s="16"/>
      <c r="E40" s="16"/>
      <c r="F40" s="117"/>
      <c r="G40" s="21"/>
      <c r="H40" s="21"/>
      <c r="I40" s="16"/>
      <c r="J40" s="120"/>
      <c r="K40" s="120"/>
      <c r="L40" s="120"/>
      <c r="M40" s="120"/>
      <c r="N40" s="120"/>
      <c r="O40" s="109"/>
      <c r="P40" s="109"/>
      <c r="Q40" s="109"/>
      <c r="R40" s="109"/>
      <c r="S40" s="109"/>
      <c r="T40" s="8"/>
      <c r="U40" s="8"/>
      <c r="V40" s="8"/>
      <c r="W40" s="8"/>
    </row>
    <row r="41" spans="1:23">
      <c r="A41" s="8"/>
      <c r="B41" s="8"/>
      <c r="C41" s="52" t="s">
        <v>72</v>
      </c>
      <c r="D41" s="16" t="s">
        <v>73</v>
      </c>
      <c r="E41" s="16" t="str">
        <f>$E$56</f>
        <v>$millions</v>
      </c>
      <c r="F41" s="117" t="str">
        <f>$F$37</f>
        <v>nominal</v>
      </c>
      <c r="G41" s="21"/>
      <c r="H41" s="21"/>
      <c r="I41" s="16"/>
      <c r="J41" s="205">
        <v>2.5</v>
      </c>
      <c r="K41" s="205">
        <v>12.5</v>
      </c>
      <c r="L41" s="205">
        <v>5.0999999999999996</v>
      </c>
      <c r="M41" s="182"/>
      <c r="N41" s="182"/>
      <c r="O41" s="109"/>
      <c r="P41" s="109"/>
      <c r="Q41" s="109"/>
      <c r="R41" s="109"/>
      <c r="S41" s="109"/>
      <c r="T41" s="8"/>
      <c r="U41" s="8"/>
      <c r="V41" s="8"/>
      <c r="W41" s="8"/>
    </row>
    <row r="42" spans="1:23">
      <c r="A42" s="8"/>
      <c r="B42" s="8"/>
      <c r="C42" s="52" t="s">
        <v>74</v>
      </c>
      <c r="D42" s="16" t="s">
        <v>73</v>
      </c>
      <c r="E42" s="16" t="str">
        <f>$E$56</f>
        <v>$millions</v>
      </c>
      <c r="F42" s="117" t="str">
        <f t="shared" ref="F42:F45" si="6">$F$37</f>
        <v>nominal</v>
      </c>
      <c r="G42" s="21"/>
      <c r="H42" s="21"/>
      <c r="I42" s="16"/>
      <c r="J42" s="205">
        <v>0.6</v>
      </c>
      <c r="K42" s="205">
        <v>-2.5</v>
      </c>
      <c r="L42" s="205">
        <v>-0.1</v>
      </c>
      <c r="M42" s="120"/>
      <c r="N42" s="120"/>
      <c r="O42" s="109"/>
      <c r="P42" s="8"/>
      <c r="Q42" s="109"/>
      <c r="R42" s="109"/>
      <c r="S42" s="109"/>
      <c r="T42" s="8"/>
      <c r="U42" s="8"/>
      <c r="V42" s="8"/>
      <c r="W42" s="8"/>
    </row>
    <row r="43" spans="1:23">
      <c r="A43" s="8"/>
      <c r="B43" s="8"/>
      <c r="C43" s="52"/>
      <c r="D43" s="16" t="s">
        <v>73</v>
      </c>
      <c r="E43" s="16" t="str">
        <f>$E$56</f>
        <v>$millions</v>
      </c>
      <c r="F43" s="117" t="str">
        <f t="shared" si="6"/>
        <v>nominal</v>
      </c>
      <c r="G43" s="21"/>
      <c r="H43" s="21"/>
      <c r="I43" s="16"/>
      <c r="J43" s="167"/>
      <c r="K43" s="167"/>
      <c r="L43" s="167"/>
      <c r="M43" s="120"/>
      <c r="N43" s="120"/>
      <c r="O43" s="109"/>
      <c r="P43" s="109"/>
      <c r="Q43" s="109"/>
      <c r="R43" s="109"/>
      <c r="S43" s="109"/>
      <c r="T43" s="8"/>
      <c r="U43" s="8"/>
      <c r="V43" s="8"/>
      <c r="W43" s="8"/>
    </row>
    <row r="44" spans="1:23">
      <c r="A44" s="8"/>
      <c r="B44" s="8"/>
      <c r="C44" s="52"/>
      <c r="D44" s="16" t="s">
        <v>73</v>
      </c>
      <c r="E44" s="16" t="str">
        <f>$E$56</f>
        <v>$millions</v>
      </c>
      <c r="F44" s="117" t="str">
        <f t="shared" si="6"/>
        <v>nominal</v>
      </c>
      <c r="G44" s="21"/>
      <c r="H44" s="21"/>
      <c r="I44" s="16"/>
      <c r="J44" s="167"/>
      <c r="K44" s="167"/>
      <c r="L44" s="167"/>
      <c r="M44" s="120"/>
      <c r="N44" s="120"/>
      <c r="O44" s="109"/>
      <c r="P44" s="109"/>
      <c r="Q44" s="109"/>
      <c r="R44" s="109"/>
      <c r="S44" s="109"/>
      <c r="T44" s="8"/>
      <c r="U44" s="8"/>
      <c r="V44" s="8"/>
      <c r="W44" s="8"/>
    </row>
    <row r="45" spans="1:23">
      <c r="A45" s="8"/>
      <c r="B45" s="8"/>
      <c r="C45" s="52"/>
      <c r="D45" s="16" t="s">
        <v>73</v>
      </c>
      <c r="E45" s="16" t="str">
        <f>$E$56</f>
        <v>$millions</v>
      </c>
      <c r="F45" s="117" t="str">
        <f t="shared" si="6"/>
        <v>nominal</v>
      </c>
      <c r="G45" s="21"/>
      <c r="H45" s="21"/>
      <c r="I45" s="16"/>
      <c r="J45" s="167"/>
      <c r="K45" s="120"/>
      <c r="L45" s="120"/>
      <c r="M45" s="120"/>
      <c r="N45" s="120"/>
      <c r="O45" s="109"/>
      <c r="P45" s="109"/>
      <c r="Q45" s="109"/>
      <c r="R45" s="109"/>
      <c r="S45" s="109"/>
      <c r="T45" s="8"/>
      <c r="U45" s="8"/>
      <c r="V45" s="8"/>
      <c r="W45" s="8"/>
    </row>
    <row r="46" spans="1:23">
      <c r="A46" s="8"/>
      <c r="B46" s="8"/>
      <c r="C46" s="15"/>
      <c r="D46" s="16"/>
      <c r="E46" s="16"/>
      <c r="F46" s="16"/>
      <c r="G46" s="21"/>
      <c r="H46" s="21"/>
      <c r="I46" s="16"/>
      <c r="J46" s="8"/>
      <c r="K46" s="8"/>
      <c r="L46" s="8"/>
      <c r="M46" s="8"/>
      <c r="N46" s="99"/>
      <c r="O46" s="8"/>
      <c r="P46" s="8"/>
      <c r="Q46" s="8"/>
      <c r="R46" s="8"/>
      <c r="S46" s="8"/>
      <c r="T46" s="8"/>
      <c r="U46" s="8"/>
      <c r="V46" s="8"/>
      <c r="W46" s="8"/>
    </row>
    <row r="47" spans="1:23">
      <c r="A47" s="8"/>
      <c r="B47" s="8"/>
      <c r="C47" s="97" t="s">
        <v>75</v>
      </c>
      <c r="D47" s="98" t="s">
        <v>52</v>
      </c>
      <c r="E47" s="138" t="str">
        <f>$E$56</f>
        <v>$millions</v>
      </c>
      <c r="F47" s="139" t="str">
        <f>F37</f>
        <v>nominal</v>
      </c>
      <c r="G47" s="21"/>
      <c r="H47" s="21"/>
      <c r="I47" s="16"/>
      <c r="J47" s="88">
        <f>J37-SUM(J41:J45)</f>
        <v>214.57616100000001</v>
      </c>
      <c r="K47" s="88">
        <f>K37-SUM(K41:K45)</f>
        <v>249.94065399999999</v>
      </c>
      <c r="L47" s="88">
        <f>L37-SUM(L41:L45)</f>
        <v>284.63721600000002</v>
      </c>
      <c r="M47" s="212">
        <f>M37-SUM(M41:M45)</f>
        <v>311.29494599999998</v>
      </c>
      <c r="N47" s="88">
        <f t="shared" ref="N47" si="7">N37-SUM(N41:N45)</f>
        <v>335.93712799999997</v>
      </c>
      <c r="O47" s="88">
        <f t="shared" ref="O47:S47" si="8">O37-SUM(O41:O45)</f>
        <v>0</v>
      </c>
      <c r="P47" s="88">
        <f t="shared" si="8"/>
        <v>0</v>
      </c>
      <c r="Q47" s="88">
        <f t="shared" si="8"/>
        <v>0</v>
      </c>
      <c r="R47" s="88">
        <f t="shared" si="8"/>
        <v>0</v>
      </c>
      <c r="S47" s="88">
        <f t="shared" si="8"/>
        <v>0</v>
      </c>
      <c r="T47" s="8"/>
      <c r="U47" s="8"/>
      <c r="V47" s="8"/>
      <c r="W47" s="8"/>
    </row>
    <row r="48" spans="1:23">
      <c r="A48" s="8"/>
      <c r="B48" s="8"/>
      <c r="C48" s="8"/>
      <c r="D48" s="16"/>
      <c r="E48" s="16"/>
      <c r="F48" s="16"/>
      <c r="G48" s="16"/>
      <c r="H48" s="16"/>
      <c r="I48" s="16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>
      <c r="A49" s="8"/>
      <c r="B49" s="8"/>
      <c r="C49" s="9" t="s">
        <v>76</v>
      </c>
      <c r="D49" s="16"/>
      <c r="E49" s="16"/>
      <c r="F49" s="16"/>
      <c r="G49" s="16"/>
      <c r="H49" s="16"/>
      <c r="I49" s="16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>
      <c r="A50" s="8"/>
      <c r="B50" s="8"/>
      <c r="C50" s="8"/>
      <c r="D50" s="16"/>
      <c r="E50" s="16"/>
      <c r="F50" s="16"/>
      <c r="G50" s="16"/>
      <c r="H50" s="16"/>
      <c r="I50" s="16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>
      <c r="A51" s="8"/>
      <c r="B51" s="8"/>
      <c r="C51" s="52" t="s">
        <v>64</v>
      </c>
      <c r="D51" s="16" t="s">
        <v>73</v>
      </c>
      <c r="E51" s="16" t="str">
        <f>$E$56</f>
        <v>$millions</v>
      </c>
      <c r="F51" s="117" t="str">
        <f t="shared" ref="F51:F54" si="9">$F$56</f>
        <v>nominal</v>
      </c>
      <c r="G51" s="21"/>
      <c r="H51" s="21"/>
      <c r="I51" s="16"/>
      <c r="J51" s="120">
        <v>0.145013</v>
      </c>
      <c r="K51" s="120">
        <v>0.115</v>
      </c>
      <c r="L51" s="120">
        <v>0.10909199999999999</v>
      </c>
      <c r="M51" s="182">
        <v>0.41</v>
      </c>
      <c r="N51" s="182">
        <v>0.55900000000000005</v>
      </c>
      <c r="O51" s="109"/>
      <c r="P51" s="109"/>
      <c r="Q51" s="109"/>
      <c r="R51" s="109"/>
      <c r="S51" s="109"/>
      <c r="T51" s="8" t="s">
        <v>77</v>
      </c>
      <c r="U51" s="8"/>
      <c r="V51" s="8"/>
      <c r="W51" s="8"/>
    </row>
    <row r="52" spans="1:23">
      <c r="A52" s="8"/>
      <c r="B52" s="8"/>
      <c r="C52" s="52" t="s">
        <v>65</v>
      </c>
      <c r="D52" s="16" t="s">
        <v>73</v>
      </c>
      <c r="E52" s="16" t="str">
        <f>$E$56</f>
        <v>$millions</v>
      </c>
      <c r="F52" s="117" t="str">
        <f t="shared" si="9"/>
        <v>nominal</v>
      </c>
      <c r="G52" s="21"/>
      <c r="H52" s="21"/>
      <c r="I52" s="16"/>
      <c r="J52" s="120">
        <v>0.51087199999999999</v>
      </c>
      <c r="K52" s="120">
        <v>1.0690059999999999</v>
      </c>
      <c r="L52" s="120">
        <v>1.9194169999999999</v>
      </c>
      <c r="M52" s="182">
        <v>0</v>
      </c>
      <c r="N52" s="182">
        <v>0</v>
      </c>
      <c r="O52" s="109"/>
      <c r="P52" s="109"/>
      <c r="Q52" s="109"/>
      <c r="R52" s="109"/>
      <c r="S52" s="109"/>
      <c r="T52" s="8"/>
      <c r="U52" s="8"/>
      <c r="V52" s="8"/>
      <c r="W52" s="8"/>
    </row>
    <row r="53" spans="1:23">
      <c r="A53" s="8"/>
      <c r="B53" s="8"/>
      <c r="C53" s="52"/>
      <c r="D53" s="16" t="s">
        <v>73</v>
      </c>
      <c r="E53" s="16" t="str">
        <f>$E$56</f>
        <v>$millions</v>
      </c>
      <c r="F53" s="117" t="str">
        <f t="shared" si="9"/>
        <v>nominal</v>
      </c>
      <c r="G53" s="21"/>
      <c r="H53" s="21"/>
      <c r="I53" s="16"/>
      <c r="J53" s="120"/>
      <c r="K53" s="120"/>
      <c r="L53" s="120"/>
      <c r="M53" s="182"/>
      <c r="N53" s="182"/>
      <c r="O53" s="109"/>
      <c r="P53" s="109"/>
      <c r="Q53" s="109"/>
      <c r="R53" s="109"/>
      <c r="S53" s="109"/>
      <c r="T53" s="8"/>
      <c r="U53" s="8"/>
      <c r="V53" s="8"/>
      <c r="W53" s="8"/>
    </row>
    <row r="54" spans="1:23">
      <c r="A54" s="8"/>
      <c r="B54" s="8"/>
      <c r="C54" s="52"/>
      <c r="D54" s="16" t="s">
        <v>73</v>
      </c>
      <c r="E54" s="16" t="str">
        <f>$E$56</f>
        <v>$millions</v>
      </c>
      <c r="F54" s="117" t="str">
        <f t="shared" si="9"/>
        <v>nominal</v>
      </c>
      <c r="G54" s="21"/>
      <c r="H54" s="21"/>
      <c r="I54" s="16"/>
      <c r="J54" s="120"/>
      <c r="K54" s="120"/>
      <c r="L54" s="120"/>
      <c r="M54" s="120"/>
      <c r="N54" s="120"/>
      <c r="O54" s="109"/>
      <c r="P54" s="109"/>
      <c r="Q54" s="109"/>
      <c r="R54" s="109"/>
      <c r="S54" s="109"/>
      <c r="T54" s="8"/>
      <c r="U54" s="8"/>
      <c r="V54" s="8"/>
      <c r="W54" s="8"/>
    </row>
    <row r="55" spans="1:23">
      <c r="A55" s="8"/>
      <c r="B55" s="8"/>
      <c r="C55" s="15"/>
      <c r="D55" s="16"/>
      <c r="E55" s="16"/>
      <c r="F55" s="16"/>
      <c r="G55" s="21"/>
      <c r="H55" s="21"/>
      <c r="I55" s="16"/>
      <c r="J55" s="8"/>
      <c r="K55" s="8"/>
      <c r="L55" s="8"/>
      <c r="M55" s="8"/>
      <c r="N55" s="99"/>
      <c r="O55" s="8"/>
      <c r="P55" s="8"/>
      <c r="Q55" s="8"/>
      <c r="R55" s="8"/>
      <c r="S55" s="8"/>
      <c r="T55" s="8"/>
      <c r="U55" s="8"/>
      <c r="V55" s="8"/>
      <c r="W55" s="8"/>
    </row>
    <row r="56" spans="1:23">
      <c r="A56" s="8"/>
      <c r="B56" s="8"/>
      <c r="C56" s="97" t="s">
        <v>66</v>
      </c>
      <c r="D56" s="98" t="s">
        <v>52</v>
      </c>
      <c r="E56" s="89" t="s">
        <v>62</v>
      </c>
      <c r="F56" s="118" t="s">
        <v>70</v>
      </c>
      <c r="G56" s="21"/>
      <c r="H56" s="21"/>
      <c r="I56" s="16"/>
      <c r="J56" s="135">
        <f>SUM(J51:J54)</f>
        <v>0.65588500000000005</v>
      </c>
      <c r="K56" s="135">
        <f t="shared" ref="K56:S56" si="10">SUM(K51:K54)</f>
        <v>1.1840059999999999</v>
      </c>
      <c r="L56" s="135">
        <f t="shared" si="10"/>
        <v>2.0285090000000001</v>
      </c>
      <c r="M56" s="135">
        <f t="shared" si="10"/>
        <v>0.41</v>
      </c>
      <c r="N56" s="135">
        <f t="shared" si="10"/>
        <v>0.55900000000000005</v>
      </c>
      <c r="O56" s="135">
        <f t="shared" si="10"/>
        <v>0</v>
      </c>
      <c r="P56" s="135">
        <f t="shared" si="10"/>
        <v>0</v>
      </c>
      <c r="Q56" s="135">
        <f t="shared" si="10"/>
        <v>0</v>
      </c>
      <c r="R56" s="135">
        <f t="shared" si="10"/>
        <v>0</v>
      </c>
      <c r="S56" s="135">
        <f t="shared" si="10"/>
        <v>0</v>
      </c>
      <c r="T56" s="8"/>
      <c r="U56" s="8"/>
      <c r="V56" s="8"/>
      <c r="W56" s="8" t="str">
        <f>IF(COUNTIF(J51:S54,"&lt;0")&gt;0,"Check","Ok")</f>
        <v>Ok</v>
      </c>
    </row>
    <row r="57" spans="1:23">
      <c r="A57" s="8"/>
      <c r="B57" s="8"/>
      <c r="C57" s="8"/>
      <c r="D57" s="16"/>
      <c r="E57" s="16"/>
      <c r="F57" s="16"/>
      <c r="G57" s="21"/>
      <c r="H57" s="21"/>
      <c r="I57" s="16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13.15">
      <c r="A58" s="37"/>
      <c r="B58" s="43" t="s">
        <v>78</v>
      </c>
      <c r="C58" s="37"/>
      <c r="D58" s="37"/>
      <c r="E58" s="37"/>
      <c r="F58" s="38"/>
      <c r="G58" s="38"/>
      <c r="H58" s="38"/>
      <c r="I58" s="38"/>
      <c r="J58" s="39"/>
      <c r="K58" s="40"/>
      <c r="L58" s="39"/>
      <c r="M58" s="40"/>
      <c r="N58" s="39"/>
      <c r="O58" s="39"/>
      <c r="P58" s="39"/>
      <c r="Q58" s="39"/>
      <c r="R58" s="39"/>
      <c r="S58" s="39"/>
      <c r="T58" s="39"/>
      <c r="U58" s="39"/>
      <c r="V58" s="40"/>
      <c r="W58" s="40"/>
    </row>
    <row r="59" spans="1:23">
      <c r="A59" s="8"/>
      <c r="B59" s="8"/>
      <c r="C59" s="8"/>
      <c r="D59" s="16"/>
      <c r="E59" s="16"/>
      <c r="F59" s="16"/>
      <c r="G59" s="16"/>
      <c r="H59" s="16"/>
      <c r="I59" s="16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>
      <c r="A60" s="8"/>
      <c r="B60" s="8"/>
      <c r="C60" s="9" t="s">
        <v>79</v>
      </c>
      <c r="D60" s="21" t="s">
        <v>33</v>
      </c>
      <c r="E60" s="21" t="s">
        <v>53</v>
      </c>
      <c r="F60" s="21" t="s">
        <v>56</v>
      </c>
      <c r="G60" s="21"/>
      <c r="H60" s="21"/>
      <c r="I60" s="21"/>
      <c r="J60" s="115" t="str">
        <f t="shared" ref="J60:S60" si="11">IF(OR(YEAR(J$4)=PPLastYear,YEAR(J$4)=BaseYear),J$4,"")</f>
        <v/>
      </c>
      <c r="K60" s="115" t="str">
        <f t="shared" si="11"/>
        <v/>
      </c>
      <c r="L60" s="115" t="str">
        <f t="shared" si="11"/>
        <v/>
      </c>
      <c r="M60" s="115">
        <f t="shared" si="11"/>
        <v>46174</v>
      </c>
      <c r="N60" s="115">
        <f t="shared" si="11"/>
        <v>46539</v>
      </c>
      <c r="O60" s="115" t="str">
        <f t="shared" si="11"/>
        <v/>
      </c>
      <c r="P60" s="115" t="str">
        <f t="shared" si="11"/>
        <v/>
      </c>
      <c r="Q60" s="115" t="str">
        <f t="shared" si="11"/>
        <v/>
      </c>
      <c r="R60" s="115" t="str">
        <f t="shared" si="11"/>
        <v/>
      </c>
      <c r="S60" s="115" t="str">
        <f t="shared" si="11"/>
        <v/>
      </c>
      <c r="T60" s="8"/>
      <c r="U60" s="8"/>
      <c r="V60" s="8"/>
      <c r="W60" s="8"/>
    </row>
    <row r="61" spans="1:23">
      <c r="A61" s="8"/>
      <c r="B61" s="8"/>
      <c r="C61" s="9"/>
      <c r="D61" s="21"/>
      <c r="E61" s="21"/>
      <c r="F61" s="21"/>
      <c r="G61" s="21"/>
      <c r="H61" s="21"/>
      <c r="I61" s="21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8"/>
      <c r="U61" s="8"/>
      <c r="V61" s="8"/>
      <c r="W61" s="8"/>
    </row>
    <row r="62" spans="1:23">
      <c r="A62" s="8"/>
      <c r="B62" s="8"/>
      <c r="C62" s="52" t="s">
        <v>80</v>
      </c>
      <c r="D62" s="16" t="s">
        <v>81</v>
      </c>
      <c r="E62" s="16" t="str">
        <f>$E$56</f>
        <v>$millions</v>
      </c>
      <c r="F62" s="124" t="s">
        <v>70</v>
      </c>
      <c r="G62" s="21"/>
      <c r="H62" s="21"/>
      <c r="I62" s="21"/>
      <c r="J62" s="120"/>
      <c r="K62" s="120"/>
      <c r="L62" s="120"/>
      <c r="M62" s="120">
        <f>'Input|PQ'!M75</f>
        <v>-0.26014999999999999</v>
      </c>
      <c r="N62" s="186">
        <f>M62*1.03198666242277</f>
        <v>-0.2684713302292836</v>
      </c>
      <c r="O62" s="120"/>
      <c r="P62" s="120"/>
      <c r="Q62" s="120"/>
      <c r="R62" s="120"/>
      <c r="S62" s="120"/>
      <c r="T62" s="8" t="s">
        <v>82</v>
      </c>
      <c r="U62" s="8"/>
      <c r="V62" s="8"/>
      <c r="W62" s="8"/>
    </row>
    <row r="63" spans="1:23">
      <c r="A63" s="8"/>
      <c r="B63" s="8"/>
      <c r="C63" s="52" t="s">
        <v>83</v>
      </c>
      <c r="D63" s="16" t="s">
        <v>81</v>
      </c>
      <c r="E63" s="16" t="str">
        <f t="shared" ref="E63:E68" si="12">$E$56</f>
        <v>$millions</v>
      </c>
      <c r="F63" s="124" t="s">
        <v>70</v>
      </c>
      <c r="G63" s="21"/>
      <c r="H63" s="21"/>
      <c r="I63" s="21"/>
      <c r="J63" s="120"/>
      <c r="K63" s="120"/>
      <c r="L63" s="120"/>
      <c r="M63" s="182">
        <f>'Input|PQ'!M76</f>
        <v>-5.7549999999999999</v>
      </c>
      <c r="N63" s="186">
        <f>M63*1.03198666242277</f>
        <v>-5.9390832422430417</v>
      </c>
      <c r="O63" s="120"/>
      <c r="P63" s="120"/>
      <c r="Q63" s="120"/>
      <c r="R63" s="120"/>
      <c r="S63" s="120"/>
      <c r="T63" s="8" t="s">
        <v>84</v>
      </c>
      <c r="U63" s="8"/>
      <c r="V63" s="8"/>
      <c r="W63" s="8"/>
    </row>
    <row r="64" spans="1:23">
      <c r="A64" s="8"/>
      <c r="B64" s="8"/>
      <c r="C64" s="52"/>
      <c r="D64" s="16" t="s">
        <v>81</v>
      </c>
      <c r="E64" s="16" t="str">
        <f t="shared" si="12"/>
        <v>$millions</v>
      </c>
      <c r="F64" s="124" t="s">
        <v>70</v>
      </c>
      <c r="G64" s="21"/>
      <c r="H64" s="21"/>
      <c r="I64" s="21"/>
      <c r="J64" s="120"/>
      <c r="K64" s="120"/>
      <c r="L64" s="120"/>
      <c r="M64" s="120"/>
      <c r="N64" s="186"/>
      <c r="O64" s="120"/>
      <c r="P64" s="120"/>
      <c r="Q64" s="120"/>
      <c r="R64" s="120"/>
      <c r="S64" s="120"/>
      <c r="T64" s="9"/>
      <c r="U64" s="8"/>
      <c r="V64" s="8"/>
      <c r="W64" s="8"/>
    </row>
    <row r="65" spans="1:23">
      <c r="A65" s="8"/>
      <c r="B65" s="8"/>
      <c r="C65" s="52"/>
      <c r="D65" s="16" t="s">
        <v>81</v>
      </c>
      <c r="E65" s="16" t="str">
        <f t="shared" si="12"/>
        <v>$millions</v>
      </c>
      <c r="F65" s="124" t="s">
        <v>70</v>
      </c>
      <c r="G65" s="21"/>
      <c r="H65" s="21"/>
      <c r="I65" s="21"/>
      <c r="J65" s="120"/>
      <c r="K65" s="120"/>
      <c r="L65" s="120"/>
      <c r="M65" s="120"/>
      <c r="N65" s="186"/>
      <c r="O65" s="120"/>
      <c r="P65" s="120"/>
      <c r="Q65" s="120"/>
      <c r="R65" s="120"/>
      <c r="S65" s="120"/>
      <c r="T65" s="9"/>
      <c r="U65" s="8"/>
      <c r="V65" s="8"/>
      <c r="W65" s="8"/>
    </row>
    <row r="66" spans="1:23">
      <c r="A66" s="8"/>
      <c r="B66" s="8"/>
      <c r="C66" s="52"/>
      <c r="D66" s="16" t="s">
        <v>81</v>
      </c>
      <c r="E66" s="16" t="str">
        <f t="shared" si="12"/>
        <v>$millions</v>
      </c>
      <c r="F66" s="124" t="s">
        <v>70</v>
      </c>
      <c r="G66" s="21"/>
      <c r="H66" s="21"/>
      <c r="I66" s="21"/>
      <c r="J66" s="120"/>
      <c r="K66" s="120"/>
      <c r="L66" s="120"/>
      <c r="M66" s="120"/>
      <c r="N66" s="186"/>
      <c r="O66" s="120"/>
      <c r="P66" s="120"/>
      <c r="Q66" s="120"/>
      <c r="R66" s="120"/>
      <c r="S66" s="120"/>
      <c r="T66" s="9"/>
      <c r="U66" s="8"/>
      <c r="V66" s="8"/>
      <c r="W66" s="8"/>
    </row>
    <row r="67" spans="1:23">
      <c r="A67" s="8"/>
      <c r="B67" s="8"/>
      <c r="C67" s="145"/>
      <c r="D67" s="16"/>
      <c r="E67" s="16"/>
      <c r="F67" s="146"/>
      <c r="G67" s="21"/>
      <c r="H67" s="21"/>
      <c r="I67" s="21"/>
      <c r="J67" s="144"/>
      <c r="K67" s="144"/>
      <c r="L67" s="144"/>
      <c r="M67" s="144"/>
      <c r="N67" s="187"/>
      <c r="O67" s="144"/>
      <c r="P67" s="144"/>
      <c r="Q67" s="144"/>
      <c r="R67" s="144"/>
      <c r="S67" s="144"/>
      <c r="T67" s="9"/>
      <c r="U67" s="8"/>
      <c r="V67" s="8"/>
      <c r="W67" s="8"/>
    </row>
    <row r="68" spans="1:23">
      <c r="A68" s="8"/>
      <c r="B68" s="8"/>
      <c r="C68" s="52" t="s">
        <v>85</v>
      </c>
      <c r="D68" s="16" t="s">
        <v>81</v>
      </c>
      <c r="E68" s="16" t="str">
        <f t="shared" si="12"/>
        <v>$millions</v>
      </c>
      <c r="F68" s="124" t="s">
        <v>70</v>
      </c>
      <c r="G68" s="21"/>
      <c r="H68" s="21"/>
      <c r="I68" s="21"/>
      <c r="J68" s="120"/>
      <c r="K68" s="120"/>
      <c r="L68" s="120"/>
      <c r="M68" s="120"/>
      <c r="N68" s="186"/>
      <c r="O68" s="120"/>
      <c r="P68" s="120"/>
      <c r="Q68" s="120"/>
      <c r="R68" s="120"/>
      <c r="S68" s="120"/>
      <c r="T68" s="9"/>
      <c r="U68" s="8"/>
      <c r="V68" s="8"/>
      <c r="W68" s="8"/>
    </row>
    <row r="69" spans="1:23">
      <c r="A69" s="8"/>
      <c r="B69" s="8"/>
      <c r="C69" s="145"/>
      <c r="D69" s="16"/>
      <c r="E69" s="16"/>
      <c r="F69" s="146"/>
      <c r="G69" s="21"/>
      <c r="H69" s="21"/>
      <c r="I69" s="21"/>
      <c r="J69" s="144"/>
      <c r="K69" s="144"/>
      <c r="L69" s="144"/>
      <c r="M69" s="144"/>
      <c r="N69" s="187"/>
      <c r="O69" s="144"/>
      <c r="P69" s="144"/>
      <c r="Q69" s="144"/>
      <c r="R69" s="144"/>
      <c r="S69" s="144"/>
      <c r="T69" s="9"/>
      <c r="U69" s="8"/>
      <c r="V69" s="8"/>
      <c r="W69" s="8"/>
    </row>
    <row r="70" spans="1:23">
      <c r="A70" s="8"/>
      <c r="B70" s="8"/>
      <c r="C70" s="52" t="s">
        <v>86</v>
      </c>
      <c r="D70" s="16" t="s">
        <v>81</v>
      </c>
      <c r="E70" s="16" t="s">
        <v>87</v>
      </c>
      <c r="F70" s="21"/>
      <c r="G70" s="21"/>
      <c r="H70" s="21"/>
      <c r="I70" s="21"/>
      <c r="J70" s="147"/>
      <c r="K70" s="147"/>
      <c r="L70" s="147"/>
      <c r="M70" s="147"/>
      <c r="N70" s="188"/>
      <c r="O70" s="147"/>
      <c r="P70" s="147"/>
      <c r="Q70" s="147"/>
      <c r="R70" s="147"/>
      <c r="S70" s="147"/>
      <c r="T70" s="9"/>
      <c r="U70" s="8"/>
      <c r="V70" s="8"/>
      <c r="W70" s="8"/>
    </row>
    <row r="71" spans="1:23">
      <c r="A71" s="8"/>
      <c r="B71" s="8"/>
      <c r="C71" s="15"/>
      <c r="D71" s="16"/>
      <c r="E71" s="16"/>
      <c r="F71" s="16"/>
      <c r="G71" s="21"/>
      <c r="H71" s="21"/>
      <c r="I71" s="16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13.15">
      <c r="A72" s="37"/>
      <c r="B72" s="43" t="s">
        <v>23</v>
      </c>
      <c r="C72" s="37"/>
      <c r="D72" s="37"/>
      <c r="E72" s="37"/>
      <c r="F72" s="38"/>
      <c r="G72" s="38"/>
      <c r="H72" s="38"/>
      <c r="I72" s="38"/>
      <c r="J72" s="39"/>
      <c r="K72" s="40"/>
      <c r="L72" s="39"/>
      <c r="M72" s="40"/>
      <c r="N72" s="39"/>
      <c r="O72" s="39"/>
      <c r="P72" s="39"/>
      <c r="Q72" s="39"/>
      <c r="R72" s="39"/>
      <c r="S72" s="39"/>
      <c r="T72" s="39"/>
      <c r="U72" s="39"/>
      <c r="V72" s="40"/>
      <c r="W72" s="40"/>
    </row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</sheetData>
  <conditionalFormatting sqref="J62:L62 N62:S62 J63:S66 J68:S68 J70:S70">
    <cfRule type="expression" dxfId="139" priority="35">
      <formula>J$60=J$4</formula>
    </cfRule>
  </conditionalFormatting>
  <conditionalFormatting sqref="J13:N13 J19:N20 J33:S33 N37:S37 O41:S41 J41:N42 O42 Q42:S42 J43:S45 J51:S54">
    <cfRule type="expression" dxfId="138" priority="44">
      <formula>J$34=J$4</formula>
    </cfRule>
  </conditionalFormatting>
  <conditionalFormatting sqref="J19:N22">
    <cfRule type="expression" dxfId="137" priority="2">
      <formula>J$10=J$4</formula>
    </cfRule>
  </conditionalFormatting>
  <conditionalFormatting sqref="J37:N37">
    <cfRule type="expression" dxfId="136" priority="40">
      <formula>J$10=J$4</formula>
    </cfRule>
  </conditionalFormatting>
  <conditionalFormatting sqref="J13:S13">
    <cfRule type="expression" dxfId="135" priority="20">
      <formula>J$10=J$4</formula>
    </cfRule>
  </conditionalFormatting>
  <conditionalFormatting sqref="J15:S15">
    <cfRule type="cellIs" dxfId="134" priority="49" operator="equal">
      <formula>0</formula>
    </cfRule>
  </conditionalFormatting>
  <conditionalFormatting sqref="J29:S29">
    <cfRule type="cellIs" dxfId="133" priority="30" operator="equal">
      <formula>0</formula>
    </cfRule>
  </conditionalFormatting>
  <conditionalFormatting sqref="J47:S47">
    <cfRule type="cellIs" dxfId="132" priority="36" operator="equal">
      <formula>0</formula>
    </cfRule>
  </conditionalFormatting>
  <conditionalFormatting sqref="J56:S56">
    <cfRule type="cellIs" dxfId="131" priority="48" operator="equal">
      <formula>0</formula>
    </cfRule>
  </conditionalFormatting>
  <conditionalFormatting sqref="M62">
    <cfRule type="expression" dxfId="130" priority="1">
      <formula>M$34=M$4</formula>
    </cfRule>
  </conditionalFormatting>
  <conditionalFormatting sqref="O19 O20:S22 J23:S27">
    <cfRule type="expression" dxfId="129" priority="43">
      <formula>J$10=J$4</formula>
    </cfRule>
  </conditionalFormatting>
  <conditionalFormatting sqref="S1">
    <cfRule type="cellIs" dxfId="128" priority="50" operator="equal">
      <formula>"Check"</formula>
    </cfRule>
    <cfRule type="cellIs" dxfId="127" priority="51" operator="equal">
      <formula>"Ok"</formula>
    </cfRule>
  </conditionalFormatting>
  <conditionalFormatting sqref="V1">
    <cfRule type="cellIs" dxfId="126" priority="52" operator="equal">
      <formula>"Check"</formula>
    </cfRule>
    <cfRule type="cellIs" dxfId="125" priority="53" operator="equal">
      <formula>"Ok"</formula>
    </cfRule>
  </conditionalFormatting>
  <conditionalFormatting sqref="W15">
    <cfRule type="cellIs" dxfId="124" priority="54" operator="equal">
      <formula>"Check"</formula>
    </cfRule>
    <cfRule type="cellIs" dxfId="123" priority="55" operator="equal">
      <formula>"Ok"</formula>
    </cfRule>
  </conditionalFormatting>
  <conditionalFormatting sqref="W29">
    <cfRule type="cellIs" dxfId="122" priority="31" operator="equal">
      <formula>"Check"</formula>
    </cfRule>
    <cfRule type="cellIs" dxfId="121" priority="32" operator="equal">
      <formula>"Ok"</formula>
    </cfRule>
  </conditionalFormatting>
  <conditionalFormatting sqref="W37 W41:W45">
    <cfRule type="cellIs" dxfId="120" priority="58" operator="equal">
      <formula>"Check"</formula>
    </cfRule>
    <cfRule type="cellIs" dxfId="119" priority="59" operator="equal">
      <formula>"Ok"</formula>
    </cfRule>
  </conditionalFormatting>
  <conditionalFormatting sqref="W47">
    <cfRule type="cellIs" dxfId="118" priority="38" operator="equal">
      <formula>"Check"</formula>
    </cfRule>
    <cfRule type="cellIs" dxfId="117" priority="39" operator="equal">
      <formula>"Ok"</formula>
    </cfRule>
  </conditionalFormatting>
  <conditionalFormatting sqref="W48:W54">
    <cfRule type="cellIs" dxfId="116" priority="46" operator="equal">
      <formula>"Check"</formula>
    </cfRule>
    <cfRule type="cellIs" dxfId="115" priority="47" operator="equal">
      <formula>"Ok"</formula>
    </cfRule>
  </conditionalFormatting>
  <conditionalFormatting sqref="W56">
    <cfRule type="cellIs" dxfId="114" priority="56" operator="equal">
      <formula>"Check"</formula>
    </cfRule>
    <cfRule type="cellIs" dxfId="113" priority="57" operator="equal">
      <formula>"Ok"</formula>
    </cfRule>
  </conditionalFormatting>
  <dataValidations disablePrompts="1" count="1">
    <dataValidation type="list" allowBlank="1" showInputMessage="1" showErrorMessage="1" sqref="J33:S33" xr:uid="{00000000-0002-0000-0300-000000000000}">
      <formula1>"Actual,Estimate"</formula1>
    </dataValidation>
  </dataValidations>
  <hyperlinks>
    <hyperlink ref="U1" location="'Check|List'!A1" display="Overall Check:" xr:uid="{00000000-0004-0000-0300-000000000000}"/>
    <hyperlink ref="J1" location="Index!A1" display="Back to Index" xr:uid="{00000000-0004-0000-0300-000001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300-000001000000}">
          <x14:formula1>
            <xm:f>'Lookup|Tables'!$H$41:$H$60</xm:f>
          </x14:formula1>
          <xm:sqref>F15 F29 F13 F67 F69</xm:sqref>
        </x14:dataValidation>
        <x14:dataValidation type="list" allowBlank="1" showInputMessage="1" showErrorMessage="1" xr:uid="{00000000-0002-0000-0300-000002000000}">
          <x14:formula1>
            <xm:f>'Lookup|Tables'!$G$10:$G$12</xm:f>
          </x14:formula1>
          <xm:sqref>E13 E29</xm:sqref>
        </x14:dataValidation>
        <x14:dataValidation type="list" allowBlank="1" showInputMessage="1" showErrorMessage="1" xr:uid="{00000000-0002-0000-0300-000003000000}">
          <x14:formula1>
            <xm:f>'Lookup|Tables'!$H$41:$H$63</xm:f>
          </x14:formula1>
          <xm:sqref>F37 F68 F62:F66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tabColor rgb="FFFFFF99"/>
  </sheetPr>
  <dimension ref="A1:AG119"/>
  <sheetViews>
    <sheetView showGridLines="0" topLeftCell="A46" zoomScaleNormal="100" workbookViewId="0">
      <selection activeCell="K27" sqref="K27"/>
    </sheetView>
  </sheetViews>
  <sheetFormatPr defaultColWidth="0" defaultRowHeight="10.15" zeroHeight="1" outlineLevelRow="1"/>
  <cols>
    <col min="1" max="2" width="1.5" style="8" customWidth="1"/>
    <col min="3" max="3" width="57.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0" width="10.83203125" style="16" customWidth="1"/>
    <col min="11" max="20" width="10.83203125" style="8" customWidth="1"/>
    <col min="21" max="21" width="44.6640625" style="8" customWidth="1"/>
    <col min="22" max="23" width="10.83203125" style="8" customWidth="1"/>
    <col min="24" max="16384" width="10.5" style="8" hidden="1"/>
  </cols>
  <sheetData>
    <row r="1" spans="1:33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0"/>
      <c r="K1" s="31" t="s">
        <v>24</v>
      </c>
      <c r="M1" s="33" t="s">
        <v>25</v>
      </c>
      <c r="N1" s="50" t="s">
        <v>26</v>
      </c>
      <c r="O1" s="11" t="s">
        <v>27</v>
      </c>
      <c r="P1" s="12" t="s">
        <v>28</v>
      </c>
      <c r="S1" s="33" t="s">
        <v>29</v>
      </c>
      <c r="T1" s="34" t="str">
        <f>IF(COUNTIF(W5:W108,"Check")=0,"Ok","Check")</f>
        <v>Ok</v>
      </c>
      <c r="V1" s="136" t="s">
        <v>30</v>
      </c>
      <c r="W1" s="34" t="str">
        <f>'Check|List'!$S$1</f>
        <v>Ok</v>
      </c>
    </row>
    <row r="2" spans="1:33" s="36" customFormat="1" ht="13.15" thickBot="1">
      <c r="B2" s="35" t="str">
        <f>Index!$C$10</f>
        <v>Input | Rate of change</v>
      </c>
      <c r="C2" s="35"/>
      <c r="D2" s="35"/>
      <c r="E2" s="35"/>
      <c r="F2" s="59"/>
      <c r="G2" s="59"/>
      <c r="H2" s="59"/>
      <c r="I2" s="59"/>
      <c r="J2" s="59"/>
    </row>
    <row r="3" spans="1:33" s="60" customFormat="1">
      <c r="D3" s="131"/>
      <c r="E3" s="131"/>
      <c r="F3" s="131"/>
      <c r="G3" s="131"/>
      <c r="H3" s="131"/>
      <c r="I3" s="131"/>
      <c r="J3" s="114" t="s">
        <v>40</v>
      </c>
      <c r="K3" s="231"/>
      <c r="L3" s="231"/>
      <c r="M3" s="231"/>
      <c r="N3" s="131"/>
      <c r="O3" s="231"/>
      <c r="P3" s="231"/>
      <c r="Q3" s="231"/>
      <c r="R3" s="231"/>
      <c r="S3" s="231"/>
      <c r="T3" s="231"/>
      <c r="U3" s="61"/>
      <c r="V3" s="61"/>
      <c r="W3" s="61"/>
      <c r="X3" s="61"/>
      <c r="Y3" s="61"/>
      <c r="Z3" s="61"/>
      <c r="AA3" s="61"/>
      <c r="AB3" s="61"/>
      <c r="AC3" s="61"/>
    </row>
    <row r="4" spans="1:33" s="70" customFormat="1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DATE(PPFirstYear-1,MONTH('Input|General'!$G$9),1)</f>
        <v>44713</v>
      </c>
      <c r="K4" s="112">
        <f>DATE(PPFirstYear,MONTH('Input|General'!$G$9),1)</f>
        <v>45078</v>
      </c>
      <c r="L4" s="112">
        <f>DATE(PPFirstYear+1,MONTH('Input|General'!$G$9),1)</f>
        <v>45444</v>
      </c>
      <c r="M4" s="112">
        <f>DATE(PPFirstYear+2,MONTH('Input|General'!$G$9),1)</f>
        <v>45809</v>
      </c>
      <c r="N4" s="112">
        <f>DATE(PPFirstYear+3,MONTH('Input|General'!$G$9),1)</f>
        <v>46174</v>
      </c>
      <c r="O4" s="112">
        <f>DATE(PPFirstYear+4,MONTH('Input|General'!$G$9),1)</f>
        <v>46539</v>
      </c>
      <c r="P4" s="112">
        <f>DATE(PPFirstYear+5,MONTH('Input|General'!$G$9),1)</f>
        <v>46905</v>
      </c>
      <c r="Q4" s="112">
        <f>DATE(PPFirstYear+6,MONTH('Input|General'!$G$9),1)</f>
        <v>47270</v>
      </c>
      <c r="R4" s="112">
        <f>DATE(PPFirstYear+7,MONTH('Input|General'!$G$9),1)</f>
        <v>47635</v>
      </c>
      <c r="S4" s="112">
        <f>DATE(PPFirstYear+8,MONTH('Input|General'!$G$9),1)</f>
        <v>48000</v>
      </c>
      <c r="T4" s="112">
        <f>DATE(PPFirstYear+9,MONTH('Input|General'!$G$9),1)</f>
        <v>48366</v>
      </c>
      <c r="U4" s="66"/>
      <c r="V4" s="66"/>
      <c r="W4" s="67"/>
      <c r="X4" s="68"/>
      <c r="Y4" s="68"/>
      <c r="Z4" s="68"/>
      <c r="AA4" s="68"/>
      <c r="AB4" s="68"/>
      <c r="AC4" s="68"/>
      <c r="AD4" s="68"/>
      <c r="AE4" s="68"/>
      <c r="AF4" s="69"/>
      <c r="AG4" s="69"/>
    </row>
    <row r="5" spans="1:33" s="6" customFormat="1" ht="3" customHeight="1">
      <c r="D5" s="27"/>
      <c r="E5" s="27"/>
      <c r="F5" s="27"/>
      <c r="G5" s="27"/>
      <c r="H5" s="27"/>
      <c r="I5" s="27"/>
      <c r="J5" s="27"/>
    </row>
    <row r="6" spans="1:33" s="6" customFormat="1" ht="9" customHeight="1">
      <c r="D6" s="27"/>
      <c r="E6" s="27"/>
      <c r="F6" s="27"/>
      <c r="G6" s="27"/>
      <c r="H6" s="27"/>
      <c r="I6" s="27"/>
      <c r="J6" s="27"/>
    </row>
    <row r="7" spans="1:33" s="6" customFormat="1" ht="3" customHeight="1">
      <c r="D7" s="27"/>
      <c r="E7" s="27"/>
      <c r="F7" s="27"/>
      <c r="G7" s="27"/>
      <c r="H7" s="27"/>
      <c r="I7" s="27"/>
      <c r="J7" s="27"/>
    </row>
    <row r="8" spans="1:33" customFormat="1" ht="13.15">
      <c r="A8" s="37"/>
      <c r="B8" s="43" t="s">
        <v>7</v>
      </c>
      <c r="C8" s="37"/>
      <c r="D8" s="37"/>
      <c r="E8" s="37"/>
      <c r="F8" s="38"/>
      <c r="G8" s="38"/>
      <c r="H8" s="38"/>
      <c r="I8" s="38"/>
      <c r="J8" s="38"/>
      <c r="K8" s="39"/>
      <c r="L8" s="40"/>
      <c r="M8" s="39"/>
      <c r="N8" s="40"/>
      <c r="O8" s="39"/>
      <c r="P8" s="39"/>
      <c r="Q8" s="39"/>
      <c r="R8" s="39"/>
      <c r="S8" s="39"/>
      <c r="T8" s="39"/>
      <c r="U8" s="39"/>
      <c r="V8" s="39"/>
      <c r="W8" s="40"/>
      <c r="X8" s="41"/>
      <c r="Y8" s="41"/>
      <c r="Z8" s="41"/>
      <c r="AA8" s="41"/>
      <c r="AB8" s="41"/>
      <c r="AC8" s="41"/>
      <c r="AD8" s="41"/>
      <c r="AE8" s="41"/>
      <c r="AF8" s="42"/>
      <c r="AG8" s="42"/>
    </row>
    <row r="9" spans="1:33" ht="11.25" customHeight="1" outlineLevel="1"/>
    <row r="10" spans="1:33" ht="11.25" customHeight="1" outlineLevel="1">
      <c r="C10" s="9" t="s">
        <v>88</v>
      </c>
      <c r="J10" s="115">
        <f t="shared" ref="J10:T10" si="0">IF(YEAR(J$4)&lt;=PPLastYear,J$4,"")</f>
        <v>44713</v>
      </c>
      <c r="K10" s="115">
        <f t="shared" si="0"/>
        <v>45078</v>
      </c>
      <c r="L10" s="115">
        <f t="shared" si="0"/>
        <v>45444</v>
      </c>
      <c r="M10" s="115">
        <f t="shared" si="0"/>
        <v>45809</v>
      </c>
      <c r="N10" s="115">
        <f t="shared" si="0"/>
        <v>46174</v>
      </c>
      <c r="O10" s="115">
        <f t="shared" si="0"/>
        <v>46539</v>
      </c>
      <c r="P10" s="115" t="str">
        <f t="shared" si="0"/>
        <v/>
      </c>
      <c r="Q10" s="115" t="str">
        <f t="shared" si="0"/>
        <v/>
      </c>
      <c r="R10" s="115" t="str">
        <f t="shared" si="0"/>
        <v/>
      </c>
      <c r="S10" s="115" t="str">
        <f t="shared" si="0"/>
        <v/>
      </c>
      <c r="T10" s="115" t="str">
        <f t="shared" si="0"/>
        <v/>
      </c>
    </row>
    <row r="11" spans="1:33" ht="11.25" customHeight="1" outlineLevel="1">
      <c r="C11" s="9"/>
      <c r="J11" s="8"/>
      <c r="P11" s="100"/>
      <c r="Q11" s="100"/>
      <c r="R11" s="100"/>
      <c r="S11" s="100"/>
      <c r="T11" s="100"/>
      <c r="U11" s="14"/>
      <c r="V11" s="14"/>
      <c r="W11" s="14"/>
    </row>
    <row r="12" spans="1:33" ht="11.25" customHeight="1" outlineLevel="1">
      <c r="C12" s="15" t="s">
        <v>88</v>
      </c>
      <c r="D12" s="101" t="s">
        <v>89</v>
      </c>
      <c r="E12" s="16" t="str">
        <f>percent</f>
        <v>Per cent</v>
      </c>
      <c r="J12" s="140">
        <f>IF(J10=J4,LOOKUP(EOMONTH(J4,0),'Input|Inflation'!$C$9:$C$110,'Input|Inflation'!$G$9:$G$110),"")</f>
        <v>6.1447811447811418E-2</v>
      </c>
      <c r="K12" s="140">
        <f>IF(K10=K4,LOOKUP(EOMONTH(K4,0),'Input|Inflation'!$C$9:$C$110,'Input|Inflation'!$G$9:$G$110),"")</f>
        <v>6.0269627279936566E-2</v>
      </c>
      <c r="L12" s="140">
        <f>IF(L10=L4,LOOKUP(EOMONTH(L4,0),'Input|Inflation'!$C$9:$C$110,'Input|Inflation'!$G$9:$G$110),"")</f>
        <v>3.8145100972326373E-2</v>
      </c>
      <c r="M12" s="140">
        <f>IF(M10=M4,LOOKUP(EOMONTH(M4,0),'Input|Inflation'!$C$9:$C$110,'Input|Inflation'!$G$9:$G$110),"")</f>
        <v>2.0893371757924939E-2</v>
      </c>
      <c r="N12" s="140">
        <f>IF(N10=N4,LOOKUP(EOMONTH(N4,0),'Input|Inflation'!$C$9:$C$110,'Input|Inflation'!$G$9:$G$110),"")</f>
        <v>3.6979529999999997E-2</v>
      </c>
      <c r="O12" s="140">
        <f>IF(O10=O4,LOOKUP(EOMONTH(O4,0),'Input|Inflation'!$C$9:$C$110,'Input|Inflation'!$G$9:$G$110),"")</f>
        <v>2.701783E-2</v>
      </c>
      <c r="P12" s="100" t="str">
        <f>IF(P10=P4,LOOKUP(EOMONTH(P4,0),'Input|Inflation'!$C$9:$C$64,'Input|Inflation'!$G$9:$G$64),"")</f>
        <v/>
      </c>
      <c r="Q12" s="100" t="str">
        <f>IF(Q10=Q4,LOOKUP(EOMONTH(Q4,0),'Input|Inflation'!$C$9:$C$64,'Input|Inflation'!$G$9:$G$64),"")</f>
        <v/>
      </c>
      <c r="R12" s="100" t="str">
        <f>IF(R10=R4,LOOKUP(EOMONTH(R4,0),'Input|Inflation'!$C$9:$C$64,'Input|Inflation'!$G$9:$G$64),"")</f>
        <v/>
      </c>
      <c r="S12" s="100" t="str">
        <f>IF(S10=S4,LOOKUP(EOMONTH(S4,0),'Input|Inflation'!$C$9:$C$64,'Input|Inflation'!$G$9:$G$64),"")</f>
        <v/>
      </c>
      <c r="T12" s="100" t="str">
        <f>IF(T10=T4,LOOKUP(EOMONTH(T4,0),'Input|Inflation'!$C$9:$C$64,'Input|Inflation'!$G$9:$G$64),"")</f>
        <v/>
      </c>
      <c r="U12" s="102"/>
    </row>
    <row r="13" spans="1:33" ht="11.25" customHeight="1" outlineLevel="1">
      <c r="D13" s="8"/>
      <c r="E13" s="8"/>
      <c r="F13" s="8"/>
      <c r="G13" s="8"/>
      <c r="H13" s="8"/>
      <c r="I13" s="8"/>
      <c r="J13" s="8"/>
    </row>
    <row r="14" spans="1:33" ht="11.25" customHeight="1" outlineLevel="1">
      <c r="C14" s="9" t="s">
        <v>90</v>
      </c>
      <c r="I14" s="8"/>
      <c r="J14" s="115">
        <f t="shared" ref="J14:T14" si="1">IF(YEAR(J$4)&lt;=PPLastYear,J$4,"")</f>
        <v>44713</v>
      </c>
      <c r="K14" s="115">
        <f t="shared" si="1"/>
        <v>45078</v>
      </c>
      <c r="L14" s="115">
        <f t="shared" si="1"/>
        <v>45444</v>
      </c>
      <c r="M14" s="115">
        <f t="shared" si="1"/>
        <v>45809</v>
      </c>
      <c r="N14" s="115">
        <f t="shared" si="1"/>
        <v>46174</v>
      </c>
      <c r="O14" s="115">
        <f t="shared" si="1"/>
        <v>46539</v>
      </c>
      <c r="P14" s="115" t="str">
        <f t="shared" si="1"/>
        <v/>
      </c>
      <c r="Q14" s="115" t="str">
        <f t="shared" si="1"/>
        <v/>
      </c>
      <c r="R14" s="115" t="str">
        <f t="shared" si="1"/>
        <v/>
      </c>
      <c r="S14" s="115" t="str">
        <f t="shared" si="1"/>
        <v/>
      </c>
      <c r="T14" s="115" t="str">
        <f t="shared" si="1"/>
        <v/>
      </c>
    </row>
    <row r="15" spans="1:33" ht="11.25" customHeight="1" outlineLevel="1">
      <c r="C15" s="9"/>
      <c r="I15" s="8"/>
      <c r="J15" s="14"/>
      <c r="K15" s="14"/>
      <c r="L15" s="14"/>
      <c r="M15" s="14"/>
      <c r="N15" s="14"/>
      <c r="O15" s="14"/>
      <c r="P15" s="26"/>
      <c r="Q15" s="26"/>
      <c r="R15" s="26"/>
      <c r="S15" s="26"/>
      <c r="T15" s="26"/>
    </row>
    <row r="16" spans="1:33" ht="11.25" customHeight="1" outlineLevel="1">
      <c r="C16" s="116">
        <f t="array" ref="C16:C21">TRANSPOSE(J10:O10)</f>
        <v>44713</v>
      </c>
      <c r="D16" s="101" t="str">
        <f t="shared" ref="D16:D20" si="2">IF(ISNONTEXT($C16),"calculated","")</f>
        <v>calculated</v>
      </c>
      <c r="E16" s="16" t="str">
        <f>IF(ISNONTEXT($C16),"index","")</f>
        <v>index</v>
      </c>
      <c r="J16" s="22">
        <f t="shared" ref="J16:N21" si="3">IF(AND($C16&gt;J$14,ISNONTEXT($C16)),K16/(1+K$12),IF(AND($C16=J$14,J$14=J$4),1,IF(AND($C16&lt;J$14,J$14=J$4),I16*(1+J$12),0)))</f>
        <v>1</v>
      </c>
      <c r="K16" s="22">
        <f t="shared" si="3"/>
        <v>1.0602696272799366</v>
      </c>
      <c r="L16" s="22">
        <f t="shared" si="3"/>
        <v>1.1007137192704206</v>
      </c>
      <c r="M16" s="22">
        <f t="shared" si="3"/>
        <v>1.1237113402061858</v>
      </c>
      <c r="N16" s="22">
        <f t="shared" si="3"/>
        <v>1.1652656574226807</v>
      </c>
      <c r="O16" s="22">
        <f t="shared" ref="O16:O21" si="4">IF(AND($C16&gt;O$14,ISNONTEXT($C16)),P16/(1+O$12),IF(AND($C16=O$14,O$14=O$4),1,IF(AND($C16&lt;O$14,O$14=O$4),N16*(1+O$12),0)))</f>
        <v>1.1967486068597648</v>
      </c>
      <c r="P16" s="151"/>
      <c r="Q16" s="151"/>
      <c r="R16" s="151"/>
      <c r="S16" s="151"/>
      <c r="T16" s="151"/>
    </row>
    <row r="17" spans="1:33" ht="11.25" customHeight="1" outlineLevel="1">
      <c r="C17" s="116">
        <v>45078</v>
      </c>
      <c r="D17" s="101" t="str">
        <f t="shared" si="2"/>
        <v>calculated</v>
      </c>
      <c r="E17" s="16" t="str">
        <f t="shared" ref="E17:E21" si="5">IF(ISNONTEXT($C17),"index","")</f>
        <v>index</v>
      </c>
      <c r="I17" s="22"/>
      <c r="J17" s="22">
        <f t="shared" si="3"/>
        <v>0.94315632011967088</v>
      </c>
      <c r="K17" s="22">
        <f t="shared" si="3"/>
        <v>1</v>
      </c>
      <c r="L17" s="22">
        <f t="shared" si="3"/>
        <v>1.0381451009723264</v>
      </c>
      <c r="M17" s="22">
        <f t="shared" si="3"/>
        <v>1.0598354525056097</v>
      </c>
      <c r="N17" s="22">
        <f t="shared" si="3"/>
        <v>1.0990276694166046</v>
      </c>
      <c r="O17" s="22">
        <f t="shared" si="4"/>
        <v>1.1287210121541984</v>
      </c>
      <c r="P17" s="151"/>
      <c r="Q17" s="151"/>
      <c r="R17" s="151"/>
      <c r="S17" s="151"/>
      <c r="T17" s="151"/>
    </row>
    <row r="18" spans="1:33" ht="11.25" customHeight="1" outlineLevel="1">
      <c r="C18" s="116">
        <v>45444</v>
      </c>
      <c r="D18" s="101" t="str">
        <f t="shared" si="2"/>
        <v>calculated</v>
      </c>
      <c r="E18" s="16" t="str">
        <f t="shared" si="5"/>
        <v>index</v>
      </c>
      <c r="I18" s="22"/>
      <c r="J18" s="22">
        <f t="shared" si="3"/>
        <v>0.90850144092218998</v>
      </c>
      <c r="K18" s="22">
        <f t="shared" si="3"/>
        <v>0.96325648414985565</v>
      </c>
      <c r="L18" s="22">
        <f t="shared" si="3"/>
        <v>1</v>
      </c>
      <c r="M18" s="22">
        <f t="shared" si="3"/>
        <v>1.0208933717579249</v>
      </c>
      <c r="N18" s="22">
        <f t="shared" si="3"/>
        <v>1.0586455288256482</v>
      </c>
      <c r="O18" s="22">
        <f t="shared" si="4"/>
        <v>1.0872478337537197</v>
      </c>
      <c r="P18" s="151"/>
      <c r="Q18" s="151"/>
      <c r="R18" s="151"/>
      <c r="S18" s="151"/>
      <c r="T18" s="151"/>
    </row>
    <row r="19" spans="1:33" ht="11.25" customHeight="1" outlineLevel="1">
      <c r="C19" s="116">
        <v>45809</v>
      </c>
      <c r="D19" s="101" t="str">
        <f t="shared" si="2"/>
        <v>calculated</v>
      </c>
      <c r="E19" s="16" t="str">
        <f t="shared" si="5"/>
        <v>index</v>
      </c>
      <c r="I19" s="22"/>
      <c r="J19" s="22">
        <f t="shared" si="3"/>
        <v>0.88990825688073383</v>
      </c>
      <c r="K19" s="22">
        <f t="shared" si="3"/>
        <v>0.9435426958362737</v>
      </c>
      <c r="L19" s="22">
        <f t="shared" si="3"/>
        <v>0.97953422724064942</v>
      </c>
      <c r="M19" s="22">
        <f t="shared" si="3"/>
        <v>1</v>
      </c>
      <c r="N19" s="22">
        <f t="shared" si="3"/>
        <v>1.03697953</v>
      </c>
      <c r="O19" s="22">
        <f t="shared" si="4"/>
        <v>1.0649964666550198</v>
      </c>
      <c r="P19" s="151"/>
      <c r="Q19" s="151"/>
      <c r="R19" s="151"/>
      <c r="S19" s="151"/>
      <c r="T19" s="151"/>
    </row>
    <row r="20" spans="1:33" ht="11.25" customHeight="1" outlineLevel="1">
      <c r="C20" s="116">
        <v>46174</v>
      </c>
      <c r="D20" s="101" t="str">
        <f t="shared" si="2"/>
        <v>calculated</v>
      </c>
      <c r="E20" s="16" t="str">
        <f t="shared" si="5"/>
        <v>index</v>
      </c>
      <c r="I20" s="22"/>
      <c r="J20" s="22">
        <f t="shared" si="3"/>
        <v>0.85817340760885985</v>
      </c>
      <c r="K20" s="22">
        <f t="shared" si="3"/>
        <v>0.90989519902699889</v>
      </c>
      <c r="L20" s="22">
        <f t="shared" si="3"/>
        <v>0.94460324326811873</v>
      </c>
      <c r="M20" s="22">
        <f t="shared" si="3"/>
        <v>0.96433918999346113</v>
      </c>
      <c r="N20" s="22">
        <f t="shared" si="3"/>
        <v>1</v>
      </c>
      <c r="O20" s="22">
        <f t="shared" si="4"/>
        <v>1.0270178299999999</v>
      </c>
      <c r="P20" s="151"/>
      <c r="Q20" s="151"/>
      <c r="R20" s="151"/>
      <c r="S20" s="151"/>
      <c r="T20" s="151"/>
    </row>
    <row r="21" spans="1:33" ht="11.25" customHeight="1" outlineLevel="1">
      <c r="C21" s="116">
        <v>46539</v>
      </c>
      <c r="D21" s="101" t="str">
        <f>IF(ISNONTEXT($C21),"calculated","")</f>
        <v>calculated</v>
      </c>
      <c r="E21" s="16" t="str">
        <f t="shared" si="5"/>
        <v>index</v>
      </c>
      <c r="I21" s="22"/>
      <c r="J21" s="22">
        <f t="shared" si="3"/>
        <v>0.83559737965684566</v>
      </c>
      <c r="K21" s="22">
        <f t="shared" si="3"/>
        <v>0.88595852228485539</v>
      </c>
      <c r="L21" s="22">
        <f t="shared" si="3"/>
        <v>0.91975349957470431</v>
      </c>
      <c r="M21" s="22">
        <f t="shared" si="3"/>
        <v>0.9389702513669711</v>
      </c>
      <c r="N21" s="22">
        <f t="shared" si="3"/>
        <v>0.97369292994650358</v>
      </c>
      <c r="O21" s="22">
        <f t="shared" si="4"/>
        <v>1</v>
      </c>
      <c r="P21" s="151"/>
      <c r="Q21" s="151"/>
      <c r="R21" s="151"/>
      <c r="S21" s="151"/>
      <c r="T21" s="151"/>
    </row>
    <row r="22" spans="1:33" ht="11.25" customHeight="1" outlineLevel="1">
      <c r="C22" s="15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</row>
    <row r="23" spans="1:33" ht="11.25" customHeight="1" outlineLevel="1">
      <c r="C23" s="9" t="s">
        <v>91</v>
      </c>
      <c r="J23" s="115">
        <f t="shared" ref="J23:T23" si="6">IF(YEAR(J$4)&lt;=PPLastYear,J$4,"")</f>
        <v>44713</v>
      </c>
      <c r="K23" s="115">
        <f t="shared" si="6"/>
        <v>45078</v>
      </c>
      <c r="L23" s="115">
        <f t="shared" si="6"/>
        <v>45444</v>
      </c>
      <c r="M23" s="115">
        <f t="shared" si="6"/>
        <v>45809</v>
      </c>
      <c r="N23" s="115">
        <f t="shared" si="6"/>
        <v>46174</v>
      </c>
      <c r="O23" s="115">
        <f t="shared" si="6"/>
        <v>46539</v>
      </c>
      <c r="P23" s="115" t="str">
        <f t="shared" si="6"/>
        <v/>
      </c>
      <c r="Q23" s="115" t="str">
        <f t="shared" si="6"/>
        <v/>
      </c>
      <c r="R23" s="115" t="str">
        <f t="shared" si="6"/>
        <v/>
      </c>
      <c r="S23" s="115" t="str">
        <f t="shared" si="6"/>
        <v/>
      </c>
      <c r="T23" s="115" t="str">
        <f t="shared" si="6"/>
        <v/>
      </c>
    </row>
    <row r="24" spans="1:33" ht="11.25" customHeight="1" outlineLevel="1">
      <c r="C24" s="15"/>
      <c r="J24" s="8"/>
      <c r="Q24" s="22"/>
      <c r="R24" s="22"/>
      <c r="S24" s="22"/>
      <c r="T24" s="22"/>
    </row>
    <row r="25" spans="1:33" ht="11.25" customHeight="1" outlineLevel="1">
      <c r="C25" s="116">
        <f t="array" ref="C25:C30">TRANSPOSE(J10:O10)</f>
        <v>44713</v>
      </c>
      <c r="D25" s="101" t="str">
        <f t="shared" ref="D25:D30" si="7">IF(ISNONTEXT($C25),"calculated","")</f>
        <v>calculated</v>
      </c>
      <c r="E25" s="16" t="str">
        <f>IF(ISNONTEXT($C25),"index","")</f>
        <v>index</v>
      </c>
      <c r="I25" s="22"/>
      <c r="J25" s="22">
        <f t="shared" ref="J25:T25" si="8">IF(AND(J$23=J$4,ISNONTEXT($C25)),1/J16*(1+J$12)^0.5,0)</f>
        <v>1.0302658935671953</v>
      </c>
      <c r="K25" s="22">
        <f t="shared" si="8"/>
        <v>0.97116235518046667</v>
      </c>
      <c r="L25" s="22">
        <f t="shared" si="8"/>
        <v>0.92566671963703617</v>
      </c>
      <c r="M25" s="22">
        <f t="shared" si="8"/>
        <v>0.89915679036789842</v>
      </c>
      <c r="N25" s="22">
        <f t="shared" si="8"/>
        <v>0.87389679096939121</v>
      </c>
      <c r="O25" s="22">
        <f t="shared" si="8"/>
        <v>0.84681016213148341</v>
      </c>
      <c r="P25" s="22">
        <f t="shared" si="8"/>
        <v>0</v>
      </c>
      <c r="Q25" s="22">
        <f t="shared" si="8"/>
        <v>0</v>
      </c>
      <c r="R25" s="22">
        <f t="shared" si="8"/>
        <v>0</v>
      </c>
      <c r="S25" s="22">
        <f t="shared" si="8"/>
        <v>0</v>
      </c>
      <c r="T25" s="22">
        <f t="shared" si="8"/>
        <v>0</v>
      </c>
      <c r="U25" s="103"/>
      <c r="V25" s="103"/>
    </row>
    <row r="26" spans="1:33" ht="11.25" customHeight="1" outlineLevel="1">
      <c r="C26" s="116">
        <v>45078</v>
      </c>
      <c r="D26" s="101" t="str">
        <f t="shared" si="7"/>
        <v>calculated</v>
      </c>
      <c r="E26" s="16" t="str">
        <f t="shared" ref="E26:E30" si="9">IF(ISNONTEXT($C26),"index","")</f>
        <v>index</v>
      </c>
      <c r="I26" s="22"/>
      <c r="J26" s="22">
        <f t="shared" ref="J26:T26" si="10">IF(AND(J$23=J$4,ISNONTEXT($C26)),1/J17*(1+J$12)^0.5,0)</f>
        <v>1.0923596349717211</v>
      </c>
      <c r="K26" s="22">
        <f t="shared" si="10"/>
        <v>1.0296939483554988</v>
      </c>
      <c r="L26" s="22">
        <f t="shared" si="10"/>
        <v>0.98145630781500182</v>
      </c>
      <c r="M26" s="22">
        <f t="shared" si="10"/>
        <v>0.95334863498959588</v>
      </c>
      <c r="N26" s="22">
        <f t="shared" si="10"/>
        <v>0.92656622484224915</v>
      </c>
      <c r="O26" s="22">
        <f t="shared" si="10"/>
        <v>0.8978470949800107</v>
      </c>
      <c r="P26" s="22">
        <f t="shared" si="10"/>
        <v>0</v>
      </c>
      <c r="Q26" s="22">
        <f t="shared" si="10"/>
        <v>0</v>
      </c>
      <c r="R26" s="22">
        <f t="shared" si="10"/>
        <v>0</v>
      </c>
      <c r="S26" s="22">
        <f t="shared" si="10"/>
        <v>0</v>
      </c>
      <c r="T26" s="22">
        <f t="shared" si="10"/>
        <v>0</v>
      </c>
      <c r="U26" s="103"/>
      <c r="V26" s="103"/>
    </row>
    <row r="27" spans="1:33" ht="11.25" customHeight="1" outlineLevel="1">
      <c r="C27" s="116">
        <v>45444</v>
      </c>
      <c r="D27" s="101" t="str">
        <f t="shared" si="7"/>
        <v>calculated</v>
      </c>
      <c r="E27" s="16" t="str">
        <f t="shared" si="9"/>
        <v>index</v>
      </c>
      <c r="I27" s="22"/>
      <c r="J27" s="22">
        <f t="shared" ref="J27:T27" si="11">IF(AND(J$23=J$4,ISNONTEXT($C27)),1/J18*(1+J$12)^0.5,0)</f>
        <v>1.1340278035458109</v>
      </c>
      <c r="K27" s="22">
        <f t="shared" si="11"/>
        <v>1.0689717279861126</v>
      </c>
      <c r="L27" s="22">
        <f t="shared" si="11"/>
        <v>1.0188940577765317</v>
      </c>
      <c r="M27" s="22">
        <f t="shared" si="11"/>
        <v>0.98971421493310363</v>
      </c>
      <c r="N27" s="22">
        <f t="shared" si="11"/>
        <v>0.96191018704640407</v>
      </c>
      <c r="O27" s="22">
        <f t="shared" si="11"/>
        <v>0.93209556307573305</v>
      </c>
      <c r="P27" s="22">
        <f t="shared" si="11"/>
        <v>0</v>
      </c>
      <c r="Q27" s="22">
        <f t="shared" si="11"/>
        <v>0</v>
      </c>
      <c r="R27" s="22">
        <f t="shared" si="11"/>
        <v>0</v>
      </c>
      <c r="S27" s="22">
        <f t="shared" si="11"/>
        <v>0</v>
      </c>
      <c r="T27" s="22">
        <f t="shared" si="11"/>
        <v>0</v>
      </c>
      <c r="U27" s="103"/>
      <c r="V27" s="103"/>
    </row>
    <row r="28" spans="1:33" ht="11.25" customHeight="1" outlineLevel="1">
      <c r="C28" s="116">
        <v>45809</v>
      </c>
      <c r="D28" s="101" t="str">
        <f t="shared" si="7"/>
        <v>calculated</v>
      </c>
      <c r="E28" s="16" t="str">
        <f t="shared" si="9"/>
        <v>index</v>
      </c>
      <c r="I28" s="22"/>
      <c r="J28" s="22">
        <f t="shared" ref="J28:T28" si="12">IF(AND(J$23=J$4,ISNONTEXT($C28)),1/J19*(1+J$12)^0.5,0)</f>
        <v>1.1577214680291166</v>
      </c>
      <c r="K28" s="22">
        <f t="shared" si="12"/>
        <v>1.0913061516976379</v>
      </c>
      <c r="L28" s="22">
        <f t="shared" si="12"/>
        <v>1.0401821901075974</v>
      </c>
      <c r="M28" s="22">
        <f t="shared" si="12"/>
        <v>1.0103926819598037</v>
      </c>
      <c r="N28" s="22">
        <f t="shared" si="12"/>
        <v>0.98200773418209963</v>
      </c>
      <c r="O28" s="22">
        <f t="shared" si="12"/>
        <v>0.9515701821889867</v>
      </c>
      <c r="P28" s="22">
        <f t="shared" si="12"/>
        <v>0</v>
      </c>
      <c r="Q28" s="22">
        <f t="shared" si="12"/>
        <v>0</v>
      </c>
      <c r="R28" s="22">
        <f t="shared" si="12"/>
        <v>0</v>
      </c>
      <c r="S28" s="22">
        <f t="shared" si="12"/>
        <v>0</v>
      </c>
      <c r="T28" s="22">
        <f t="shared" si="12"/>
        <v>0</v>
      </c>
      <c r="U28" s="103"/>
      <c r="V28" s="103"/>
    </row>
    <row r="29" spans="1:33" ht="11.25" customHeight="1" outlineLevel="1">
      <c r="C29" s="116">
        <v>46174</v>
      </c>
      <c r="D29" s="101" t="str">
        <f t="shared" si="7"/>
        <v>calculated</v>
      </c>
      <c r="E29" s="16" t="str">
        <f t="shared" si="9"/>
        <v>index</v>
      </c>
      <c r="I29" s="22"/>
      <c r="J29" s="22">
        <f t="shared" ref="J29:T29" si="13">IF(AND(J$23=J$4,ISNONTEXT($C29)),1/J20*(1+J$12)^0.5,0)</f>
        <v>1.2005334637877432</v>
      </c>
      <c r="K29" s="22">
        <f t="shared" si="13"/>
        <v>1.1316621402735252</v>
      </c>
      <c r="L29" s="22">
        <f t="shared" si="13"/>
        <v>1.0786476386121471</v>
      </c>
      <c r="M29" s="22">
        <f t="shared" si="13"/>
        <v>1.0477565284541166</v>
      </c>
      <c r="N29" s="22">
        <f t="shared" si="13"/>
        <v>1.0183219186485186</v>
      </c>
      <c r="O29" s="22">
        <f t="shared" si="13"/>
        <v>0.98675880028834984</v>
      </c>
      <c r="P29" s="22">
        <f t="shared" si="13"/>
        <v>0</v>
      </c>
      <c r="Q29" s="22">
        <f t="shared" si="13"/>
        <v>0</v>
      </c>
      <c r="R29" s="22">
        <f t="shared" si="13"/>
        <v>0</v>
      </c>
      <c r="S29" s="22">
        <f t="shared" si="13"/>
        <v>0</v>
      </c>
      <c r="T29" s="22">
        <f t="shared" si="13"/>
        <v>0</v>
      </c>
      <c r="U29" s="103"/>
      <c r="V29" s="103"/>
    </row>
    <row r="30" spans="1:33" ht="11.25" customHeight="1" outlineLevel="1">
      <c r="C30" s="116">
        <v>46539</v>
      </c>
      <c r="D30" s="101" t="str">
        <f t="shared" si="7"/>
        <v>calculated</v>
      </c>
      <c r="E30" s="16" t="str">
        <f t="shared" si="9"/>
        <v>index</v>
      </c>
      <c r="I30" s="22"/>
      <c r="J30" s="22">
        <f t="shared" ref="J30:T30" si="14">IF(AND(J$23=J$4,ISNONTEXT($C30)),1/J21*(1+J$12)^0.5,0)</f>
        <v>1.2329692728216717</v>
      </c>
      <c r="K30" s="22">
        <f t="shared" si="14"/>
        <v>1.1622371955968716</v>
      </c>
      <c r="L30" s="22">
        <f t="shared" si="14"/>
        <v>1.1077903571420715</v>
      </c>
      <c r="M30" s="22">
        <f t="shared" si="14"/>
        <v>1.07606463622128</v>
      </c>
      <c r="N30" s="22">
        <f t="shared" si="14"/>
        <v>1.045834767131838</v>
      </c>
      <c r="O30" s="22">
        <f t="shared" si="14"/>
        <v>1.0134188818055443</v>
      </c>
      <c r="P30" s="22">
        <f t="shared" si="14"/>
        <v>0</v>
      </c>
      <c r="Q30" s="22">
        <f t="shared" si="14"/>
        <v>0</v>
      </c>
      <c r="R30" s="22">
        <f t="shared" si="14"/>
        <v>0</v>
      </c>
      <c r="S30" s="22">
        <f t="shared" si="14"/>
        <v>0</v>
      </c>
      <c r="T30" s="22">
        <f t="shared" si="14"/>
        <v>0</v>
      </c>
      <c r="U30" s="103"/>
      <c r="V30" s="103"/>
    </row>
    <row r="31" spans="1:33" ht="11.25" customHeight="1">
      <c r="C31" s="116"/>
      <c r="D31" s="10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103"/>
      <c r="V31" s="103"/>
    </row>
    <row r="32" spans="1:33" customFormat="1" ht="13.15">
      <c r="A32" s="37"/>
      <c r="B32" s="43" t="s">
        <v>92</v>
      </c>
      <c r="C32" s="37"/>
      <c r="D32" s="37"/>
      <c r="E32" s="37"/>
      <c r="F32" s="38"/>
      <c r="G32" s="38"/>
      <c r="H32" s="38"/>
      <c r="I32" s="38"/>
      <c r="J32" s="38"/>
      <c r="K32" s="39"/>
      <c r="L32" s="40"/>
      <c r="M32" s="39"/>
      <c r="N32" s="40"/>
      <c r="O32" s="39"/>
      <c r="P32" s="39"/>
      <c r="Q32" s="39"/>
      <c r="R32" s="39"/>
      <c r="S32" s="39"/>
      <c r="T32" s="39"/>
      <c r="U32" s="39"/>
      <c r="V32" s="39"/>
      <c r="W32" s="40"/>
      <c r="X32" s="41"/>
      <c r="Y32" s="41"/>
      <c r="Z32" s="41"/>
      <c r="AA32" s="41"/>
      <c r="AB32" s="41"/>
      <c r="AC32" s="41"/>
      <c r="AD32" s="41"/>
      <c r="AE32" s="41"/>
      <c r="AF32" s="42"/>
      <c r="AG32" s="42"/>
    </row>
    <row r="33" spans="3:23" ht="11.25" customHeight="1" outlineLevel="1"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3:23" ht="11.25" customHeight="1" outlineLevel="1">
      <c r="C34" s="9" t="s">
        <v>93</v>
      </c>
      <c r="D34" s="21" t="s">
        <v>33</v>
      </c>
      <c r="E34" s="21" t="s">
        <v>53</v>
      </c>
      <c r="J34" s="119" t="str">
        <f t="shared" ref="J34:T34" si="15">IF(YEAR(J$4)&gt;=FPFirstYear,IF(YEAR(J$4)&lt;=FPLastYear,J$4,""),"")</f>
        <v/>
      </c>
      <c r="K34" s="119" t="str">
        <f t="shared" si="15"/>
        <v/>
      </c>
      <c r="L34" s="119" t="str">
        <f t="shared" si="15"/>
        <v/>
      </c>
      <c r="M34" s="119" t="str">
        <f t="shared" si="15"/>
        <v/>
      </c>
      <c r="N34" s="119" t="str">
        <f t="shared" si="15"/>
        <v/>
      </c>
      <c r="O34" s="119" t="str">
        <f t="shared" si="15"/>
        <v/>
      </c>
      <c r="P34" s="119">
        <f t="shared" si="15"/>
        <v>46905</v>
      </c>
      <c r="Q34" s="119">
        <f t="shared" si="15"/>
        <v>47270</v>
      </c>
      <c r="R34" s="119">
        <f t="shared" si="15"/>
        <v>47635</v>
      </c>
      <c r="S34" s="119">
        <f t="shared" si="15"/>
        <v>48000</v>
      </c>
      <c r="T34" s="119">
        <f t="shared" si="15"/>
        <v>48366</v>
      </c>
    </row>
    <row r="35" spans="3:23" ht="11.25" customHeight="1" outlineLevel="1">
      <c r="P35" s="179"/>
      <c r="Q35" s="179"/>
      <c r="R35" s="179"/>
      <c r="S35" s="179"/>
      <c r="T35" s="179"/>
    </row>
    <row r="36" spans="3:23" ht="11.25" customHeight="1" outlineLevel="1">
      <c r="C36" s="52" t="s">
        <v>94</v>
      </c>
      <c r="D36" s="16" t="s">
        <v>95</v>
      </c>
      <c r="E36" s="16" t="str">
        <f t="shared" ref="E36:E43" si="16">percent</f>
        <v>Per cent</v>
      </c>
      <c r="J36" s="149"/>
      <c r="K36" s="109"/>
      <c r="L36" s="109"/>
      <c r="M36" s="109"/>
      <c r="N36" s="109"/>
      <c r="O36" s="109"/>
      <c r="P36" s="173">
        <v>1.2999999999999999E-2</v>
      </c>
      <c r="Q36" s="173">
        <v>1.4E-2</v>
      </c>
      <c r="R36" s="173">
        <v>1.6E-2</v>
      </c>
      <c r="S36" s="173">
        <v>1.6E-2</v>
      </c>
      <c r="T36" s="173">
        <v>1.2999999999999999E-2</v>
      </c>
      <c r="U36" s="175"/>
    </row>
    <row r="37" spans="3:23" ht="11.25" customHeight="1" outlineLevel="1">
      <c r="C37" s="52" t="s">
        <v>96</v>
      </c>
      <c r="D37" s="16" t="s">
        <v>95</v>
      </c>
      <c r="E37" s="16" t="str">
        <f t="shared" si="16"/>
        <v>Per cent</v>
      </c>
      <c r="J37" s="149"/>
      <c r="K37" s="109"/>
      <c r="L37" s="109"/>
      <c r="M37" s="109"/>
      <c r="N37" s="109"/>
      <c r="O37" s="109"/>
      <c r="P37" s="206">
        <v>7.0000000000000001E-3</v>
      </c>
      <c r="Q37" s="206">
        <v>6.0000000000000001E-3</v>
      </c>
      <c r="R37" s="206">
        <v>8.9999999999999993E-3</v>
      </c>
      <c r="S37" s="206">
        <v>8.0984675832850486E-3</v>
      </c>
      <c r="T37" s="206">
        <v>8.1981929215015261E-3</v>
      </c>
      <c r="U37" s="171"/>
    </row>
    <row r="38" spans="3:23" ht="11.25" customHeight="1" outlineLevel="1">
      <c r="C38" s="52" t="s">
        <v>97</v>
      </c>
      <c r="D38" s="16" t="s">
        <v>95</v>
      </c>
      <c r="E38" s="16" t="str">
        <f t="shared" si="16"/>
        <v>Per cent</v>
      </c>
      <c r="J38" s="149"/>
      <c r="K38" s="109"/>
      <c r="L38" s="109"/>
      <c r="M38" s="109"/>
      <c r="N38" s="109"/>
      <c r="O38" s="109"/>
      <c r="P38" s="173">
        <f>AVERAGE(P36:P37)</f>
        <v>0.01</v>
      </c>
      <c r="Q38" s="173">
        <f t="shared" ref="Q38:T38" si="17">AVERAGE(Q36:Q37)</f>
        <v>0.01</v>
      </c>
      <c r="R38" s="173">
        <f t="shared" si="17"/>
        <v>1.2500000000000001E-2</v>
      </c>
      <c r="S38" s="173">
        <f t="shared" si="17"/>
        <v>1.2049233791642525E-2</v>
      </c>
      <c r="T38" s="173">
        <f t="shared" si="17"/>
        <v>1.0599096460750763E-2</v>
      </c>
      <c r="U38" s="162"/>
      <c r="V38" s="162"/>
    </row>
    <row r="39" spans="3:23" ht="11.25" customHeight="1" outlineLevel="1">
      <c r="C39" s="52"/>
      <c r="D39" s="16" t="s">
        <v>95</v>
      </c>
      <c r="E39" s="16" t="str">
        <f t="shared" si="16"/>
        <v>Per cent</v>
      </c>
      <c r="J39" s="149"/>
      <c r="K39" s="109"/>
      <c r="L39" s="109"/>
      <c r="M39" s="109"/>
      <c r="N39" s="109"/>
      <c r="O39" s="109"/>
      <c r="P39" s="51"/>
      <c r="Q39" s="51"/>
      <c r="R39" s="51"/>
      <c r="S39" s="51"/>
      <c r="T39" s="152"/>
      <c r="U39" s="104"/>
    </row>
    <row r="40" spans="3:23" ht="11.25" customHeight="1" outlineLevel="1">
      <c r="C40" s="52"/>
      <c r="D40" s="16" t="s">
        <v>95</v>
      </c>
      <c r="E40" s="16" t="str">
        <f t="shared" si="16"/>
        <v>Per cent</v>
      </c>
      <c r="J40" s="149"/>
      <c r="K40" s="109"/>
      <c r="L40" s="109"/>
      <c r="M40" s="109"/>
      <c r="N40" s="109"/>
      <c r="O40" s="109"/>
      <c r="P40" s="51"/>
      <c r="Q40" s="51"/>
      <c r="R40" s="51"/>
      <c r="S40" s="51"/>
      <c r="T40" s="152"/>
    </row>
    <row r="41" spans="3:23" ht="11.25" customHeight="1" outlineLevel="1">
      <c r="C41" s="52"/>
      <c r="D41" s="16" t="s">
        <v>95</v>
      </c>
      <c r="E41" s="16" t="str">
        <f t="shared" si="16"/>
        <v>Per cent</v>
      </c>
      <c r="J41" s="149"/>
      <c r="K41" s="109"/>
      <c r="L41" s="109"/>
      <c r="M41" s="109"/>
      <c r="N41" s="109"/>
      <c r="O41" s="109"/>
      <c r="P41" s="51"/>
      <c r="Q41" s="51"/>
      <c r="R41" s="51"/>
      <c r="S41" s="51"/>
      <c r="T41" s="152"/>
    </row>
    <row r="42" spans="3:23" ht="11.25" customHeight="1" outlineLevel="1">
      <c r="C42" s="52"/>
      <c r="D42" s="16" t="s">
        <v>95</v>
      </c>
      <c r="E42" s="16" t="str">
        <f t="shared" si="16"/>
        <v>Per cent</v>
      </c>
      <c r="J42" s="149"/>
      <c r="K42" s="109"/>
      <c r="L42" s="109"/>
      <c r="M42" s="109"/>
      <c r="N42" s="109"/>
      <c r="O42" s="109"/>
      <c r="P42" s="51"/>
      <c r="Q42" s="51"/>
      <c r="R42" s="51"/>
      <c r="S42" s="51"/>
      <c r="T42" s="152"/>
    </row>
    <row r="43" spans="3:23" ht="11.25" customHeight="1" outlineLevel="1">
      <c r="C43" s="52" t="s">
        <v>98</v>
      </c>
      <c r="D43" s="16" t="s">
        <v>95</v>
      </c>
      <c r="E43" s="16" t="str">
        <f t="shared" si="16"/>
        <v>Per cent</v>
      </c>
      <c r="J43" s="149"/>
      <c r="K43" s="109"/>
      <c r="L43" s="109"/>
      <c r="M43" s="109"/>
      <c r="N43" s="109"/>
      <c r="O43" s="109"/>
      <c r="P43" s="51">
        <v>0</v>
      </c>
      <c r="Q43" s="51">
        <v>0</v>
      </c>
      <c r="R43" s="51">
        <v>0</v>
      </c>
      <c r="S43" s="51">
        <v>0</v>
      </c>
      <c r="T43" s="152">
        <v>0</v>
      </c>
    </row>
    <row r="44" spans="3:23" ht="11.25" customHeight="1" outlineLevel="1"/>
    <row r="45" spans="3:23" ht="11.25" customHeight="1" outlineLevel="1">
      <c r="C45" s="8" t="s">
        <v>99</v>
      </c>
      <c r="D45" s="16" t="s">
        <v>89</v>
      </c>
      <c r="E45" s="16" t="s">
        <v>100</v>
      </c>
      <c r="F45" s="16" t="s">
        <v>101</v>
      </c>
      <c r="J45" s="91" t="str">
        <f t="shared" ref="J45:T45" si="18">IF(J34=J4,IF(COUNTA($C36:$C43)=COUNT(J36:J43),"Ok","Check"),"")</f>
        <v/>
      </c>
      <c r="K45" s="91" t="str">
        <f t="shared" si="18"/>
        <v/>
      </c>
      <c r="L45" s="91" t="str">
        <f t="shared" si="18"/>
        <v/>
      </c>
      <c r="M45" s="91" t="str">
        <f t="shared" si="18"/>
        <v/>
      </c>
      <c r="N45" s="91" t="str">
        <f t="shared" si="18"/>
        <v/>
      </c>
      <c r="O45" s="91" t="str">
        <f t="shared" si="18"/>
        <v/>
      </c>
      <c r="P45" s="91" t="str">
        <f t="shared" si="18"/>
        <v>Ok</v>
      </c>
      <c r="Q45" s="91" t="str">
        <f t="shared" si="18"/>
        <v>Ok</v>
      </c>
      <c r="R45" s="91" t="str">
        <f t="shared" si="18"/>
        <v>Ok</v>
      </c>
      <c r="S45" s="91" t="str">
        <f t="shared" si="18"/>
        <v>Ok</v>
      </c>
      <c r="T45" s="91" t="str">
        <f t="shared" si="18"/>
        <v>Ok</v>
      </c>
      <c r="U45" s="24"/>
      <c r="W45" s="90" t="str">
        <f>IF(COUNTIF(J45:T45,"Check")=0,"Ok","Check")</f>
        <v>Ok</v>
      </c>
    </row>
    <row r="46" spans="3:23" ht="11.25" customHeight="1" outlineLevel="1"/>
    <row r="47" spans="3:23" ht="11.25" customHeight="1" outlineLevel="1">
      <c r="C47" s="9" t="s">
        <v>102</v>
      </c>
      <c r="D47" s="21" t="s">
        <v>33</v>
      </c>
      <c r="E47" s="21" t="s">
        <v>53</v>
      </c>
      <c r="J47" s="119" t="str">
        <f t="shared" ref="J47:T47" si="19">IF(YEAR(J$4)&gt;=FPFirstYear,IF(YEAR(J$4)&lt;=FPLastYear,J$4,""),"")</f>
        <v/>
      </c>
      <c r="K47" s="119" t="str">
        <f t="shared" si="19"/>
        <v/>
      </c>
      <c r="L47" s="119" t="str">
        <f t="shared" si="19"/>
        <v/>
      </c>
      <c r="M47" s="119" t="str">
        <f t="shared" si="19"/>
        <v/>
      </c>
      <c r="N47" s="119" t="str">
        <f t="shared" si="19"/>
        <v/>
      </c>
      <c r="O47" s="119" t="str">
        <f t="shared" si="19"/>
        <v/>
      </c>
      <c r="P47" s="119">
        <f t="shared" si="19"/>
        <v>46905</v>
      </c>
      <c r="Q47" s="119">
        <f t="shared" si="19"/>
        <v>47270</v>
      </c>
      <c r="R47" s="119">
        <f t="shared" si="19"/>
        <v>47635</v>
      </c>
      <c r="S47" s="119">
        <f t="shared" si="19"/>
        <v>48000</v>
      </c>
      <c r="T47" s="119">
        <f t="shared" si="19"/>
        <v>48366</v>
      </c>
    </row>
    <row r="48" spans="3:23" ht="11.25" customHeight="1" outlineLevel="1"/>
    <row r="49" spans="1:33" ht="11.25" customHeight="1" outlineLevel="1">
      <c r="C49" s="105" t="str">
        <f t="shared" ref="C49:C56" si="20">C36</f>
        <v>WPI - OEA</v>
      </c>
      <c r="D49" s="16" t="s">
        <v>95</v>
      </c>
      <c r="E49" s="16" t="str">
        <f t="shared" ref="E49:E56" si="21">percent</f>
        <v>Per cent</v>
      </c>
      <c r="J49" s="149"/>
      <c r="K49" s="109"/>
      <c r="L49" s="109"/>
      <c r="M49" s="109"/>
      <c r="N49" s="109"/>
      <c r="O49" s="109"/>
      <c r="P49" s="173">
        <v>0</v>
      </c>
      <c r="Q49" s="173">
        <v>0</v>
      </c>
      <c r="R49" s="173">
        <v>0</v>
      </c>
      <c r="S49" s="173">
        <v>0</v>
      </c>
      <c r="T49" s="174">
        <v>0</v>
      </c>
    </row>
    <row r="50" spans="1:33" ht="11.25" customHeight="1" outlineLevel="1">
      <c r="C50" s="105" t="str">
        <f t="shared" si="20"/>
        <v>WPI - DAE</v>
      </c>
      <c r="D50" s="16" t="s">
        <v>95</v>
      </c>
      <c r="E50" s="16" t="str">
        <f t="shared" si="21"/>
        <v>Per cent</v>
      </c>
      <c r="J50" s="149"/>
      <c r="K50" s="109"/>
      <c r="L50" s="109"/>
      <c r="M50" s="109"/>
      <c r="N50" s="109"/>
      <c r="O50" s="109"/>
      <c r="P50" s="51">
        <v>0</v>
      </c>
      <c r="Q50" s="51">
        <v>0</v>
      </c>
      <c r="R50" s="51">
        <v>0</v>
      </c>
      <c r="S50" s="51">
        <v>0</v>
      </c>
      <c r="T50" s="152">
        <v>0</v>
      </c>
    </row>
    <row r="51" spans="1:33" ht="11.25" customHeight="1" outlineLevel="1">
      <c r="C51" s="105" t="str">
        <f t="shared" si="20"/>
        <v>Average WPI - OEA &amp; DAE</v>
      </c>
      <c r="D51" s="16" t="s">
        <v>95</v>
      </c>
      <c r="E51" s="16" t="str">
        <f t="shared" si="21"/>
        <v>Per cent</v>
      </c>
      <c r="J51" s="149"/>
      <c r="K51" s="109"/>
      <c r="L51" s="109"/>
      <c r="M51" s="109"/>
      <c r="N51" s="109"/>
      <c r="O51" s="109"/>
      <c r="P51" s="173">
        <v>0.70399999999999996</v>
      </c>
      <c r="Q51" s="173">
        <v>0.70399999999999996</v>
      </c>
      <c r="R51" s="173">
        <v>0.70399999999999996</v>
      </c>
      <c r="S51" s="173">
        <v>0.70399999999999996</v>
      </c>
      <c r="T51" s="174">
        <v>0.70399999999999996</v>
      </c>
      <c r="U51" s="175"/>
      <c r="V51" s="162"/>
    </row>
    <row r="52" spans="1:33" ht="11.25" customHeight="1" outlineLevel="1">
      <c r="C52" s="105">
        <f t="shared" si="20"/>
        <v>0</v>
      </c>
      <c r="D52" s="16" t="s">
        <v>95</v>
      </c>
      <c r="E52" s="16" t="str">
        <f t="shared" si="21"/>
        <v>Per cent</v>
      </c>
      <c r="J52" s="149"/>
      <c r="K52" s="109"/>
      <c r="L52" s="109"/>
      <c r="M52" s="109"/>
      <c r="N52" s="109"/>
      <c r="O52" s="109"/>
      <c r="P52" s="51"/>
      <c r="Q52" s="51"/>
      <c r="R52" s="51"/>
      <c r="S52" s="51"/>
      <c r="T52" s="152"/>
      <c r="U52" s="104"/>
    </row>
    <row r="53" spans="1:33" ht="11.25" customHeight="1" outlineLevel="1">
      <c r="C53" s="105">
        <f t="shared" si="20"/>
        <v>0</v>
      </c>
      <c r="D53" s="16" t="s">
        <v>95</v>
      </c>
      <c r="E53" s="16" t="str">
        <f t="shared" si="21"/>
        <v>Per cent</v>
      </c>
      <c r="J53" s="149"/>
      <c r="K53" s="109"/>
      <c r="L53" s="109"/>
      <c r="M53" s="109"/>
      <c r="N53" s="109"/>
      <c r="O53" s="109"/>
      <c r="P53" s="51"/>
      <c r="Q53" s="51"/>
      <c r="R53" s="51"/>
      <c r="S53" s="51"/>
      <c r="T53" s="152"/>
    </row>
    <row r="54" spans="1:33" ht="11.25" customHeight="1" outlineLevel="1">
      <c r="C54" s="105">
        <f t="shared" si="20"/>
        <v>0</v>
      </c>
      <c r="D54" s="16" t="s">
        <v>95</v>
      </c>
      <c r="E54" s="16" t="str">
        <f t="shared" si="21"/>
        <v>Per cent</v>
      </c>
      <c r="J54" s="149"/>
      <c r="K54" s="109"/>
      <c r="L54" s="109"/>
      <c r="M54" s="109"/>
      <c r="N54" s="109"/>
      <c r="O54" s="109"/>
      <c r="P54" s="51"/>
      <c r="Q54" s="51"/>
      <c r="R54" s="51"/>
      <c r="S54" s="51"/>
      <c r="T54" s="152"/>
    </row>
    <row r="55" spans="1:33" ht="11.25" customHeight="1" outlineLevel="1">
      <c r="C55" s="105">
        <f t="shared" si="20"/>
        <v>0</v>
      </c>
      <c r="D55" s="16" t="s">
        <v>95</v>
      </c>
      <c r="E55" s="16" t="str">
        <f t="shared" si="21"/>
        <v>Per cent</v>
      </c>
      <c r="J55" s="149"/>
      <c r="K55" s="109"/>
      <c r="L55" s="109"/>
      <c r="M55" s="109"/>
      <c r="N55" s="109"/>
      <c r="O55" s="109"/>
      <c r="P55" s="51"/>
      <c r="Q55" s="51"/>
      <c r="R55" s="51"/>
      <c r="S55" s="51"/>
      <c r="T55" s="152"/>
    </row>
    <row r="56" spans="1:33" ht="11.25" customHeight="1" outlineLevel="1">
      <c r="C56" s="105" t="str">
        <f t="shared" si="20"/>
        <v>Non-labour</v>
      </c>
      <c r="D56" s="16" t="s">
        <v>95</v>
      </c>
      <c r="E56" s="16" t="str">
        <f t="shared" si="21"/>
        <v>Per cent</v>
      </c>
      <c r="J56" s="149"/>
      <c r="K56" s="109"/>
      <c r="L56" s="109"/>
      <c r="M56" s="109"/>
      <c r="N56" s="109"/>
      <c r="O56" s="109"/>
      <c r="P56" s="173">
        <v>0.29600000000000004</v>
      </c>
      <c r="Q56" s="173">
        <v>0.29600000000000004</v>
      </c>
      <c r="R56" s="173">
        <v>0.29600000000000004</v>
      </c>
      <c r="S56" s="173">
        <v>0.29600000000000004</v>
      </c>
      <c r="T56" s="174">
        <v>0.29600000000000004</v>
      </c>
      <c r="U56" s="176"/>
      <c r="V56" s="162"/>
    </row>
    <row r="57" spans="1:33" ht="11.25" customHeight="1" outlineLevel="1"/>
    <row r="58" spans="1:33" outlineLevel="1">
      <c r="C58" s="8" t="s">
        <v>99</v>
      </c>
      <c r="D58" s="16" t="s">
        <v>89</v>
      </c>
      <c r="E58" s="16" t="s">
        <v>100</v>
      </c>
      <c r="F58" s="16" t="s">
        <v>101</v>
      </c>
      <c r="J58" s="91" t="str">
        <f t="shared" ref="J58:S58" si="22">IF(J47=J$4,IF(SUM(J49:J56)=1,"Ok","Check"),"")</f>
        <v/>
      </c>
      <c r="K58" s="91" t="str">
        <f t="shared" si="22"/>
        <v/>
      </c>
      <c r="L58" s="91" t="str">
        <f t="shared" si="22"/>
        <v/>
      </c>
      <c r="M58" s="91" t="str">
        <f t="shared" si="22"/>
        <v/>
      </c>
      <c r="N58" s="91" t="str">
        <f t="shared" si="22"/>
        <v/>
      </c>
      <c r="O58" s="91" t="str">
        <f t="shared" si="22"/>
        <v/>
      </c>
      <c r="P58" s="91" t="str">
        <f t="shared" si="22"/>
        <v>Ok</v>
      </c>
      <c r="Q58" s="91" t="str">
        <f t="shared" si="22"/>
        <v>Ok</v>
      </c>
      <c r="R58" s="91" t="str">
        <f t="shared" si="22"/>
        <v>Ok</v>
      </c>
      <c r="S58" s="91" t="str">
        <f t="shared" si="22"/>
        <v>Ok</v>
      </c>
      <c r="T58" s="91" t="str">
        <f>IF(T47=T$4,IF(SUM(T49:T56)=1,"Ok","Check"),"")</f>
        <v>Ok</v>
      </c>
      <c r="U58" s="24"/>
      <c r="W58" s="90" t="str">
        <f>IF(COUNTIF(J58:T58,"Check")=0,"Ok","Check")</f>
        <v>Ok</v>
      </c>
    </row>
    <row r="59" spans="1:33"/>
    <row r="60" spans="1:33" outlineLevel="1">
      <c r="C60" s="9" t="s">
        <v>103</v>
      </c>
      <c r="D60" s="21" t="s">
        <v>33</v>
      </c>
      <c r="E60" s="21" t="s">
        <v>53</v>
      </c>
      <c r="F60" s="21" t="s">
        <v>56</v>
      </c>
      <c r="J60" s="119" t="str">
        <f t="shared" ref="J60:P60" si="23">IF(YEAR(J$4)&gt;=FPFirstYear,IF(YEAR(J$4)&lt;=FPLastYear,J$4,""),"")</f>
        <v/>
      </c>
      <c r="K60" s="119" t="str">
        <f t="shared" si="23"/>
        <v/>
      </c>
      <c r="L60" s="119" t="str">
        <f t="shared" si="23"/>
        <v/>
      </c>
      <c r="M60" s="119" t="str">
        <f t="shared" si="23"/>
        <v/>
      </c>
      <c r="N60" s="119" t="str">
        <f t="shared" si="23"/>
        <v/>
      </c>
      <c r="O60" s="119" t="str">
        <f t="shared" si="23"/>
        <v/>
      </c>
      <c r="P60" s="119">
        <f t="shared" si="23"/>
        <v>46905</v>
      </c>
      <c r="Q60" s="119">
        <f>IF(YEAR(Q$4)&gt;FPFirstYear,IF(YEAR(Q$4)&lt;=FPLastYear,Q$4,""),"")</f>
        <v>47270</v>
      </c>
      <c r="R60" s="119">
        <f>IF(YEAR(R$4)&gt;FPFirstYear,IF(YEAR(R$4)&lt;=FPLastYear,R$4,""),"")</f>
        <v>47635</v>
      </c>
      <c r="S60" s="119">
        <f>IF(YEAR(S$4)&gt;FPFirstYear,IF(YEAR(S$4)&lt;=FPLastYear,S$4,""),"")</f>
        <v>48000</v>
      </c>
      <c r="T60" s="119">
        <f>IF(YEAR(T$4)&gt;FPFirstYear,IF(YEAR(T$4)&lt;=FPLastYear,T$4,""),"")</f>
        <v>48366</v>
      </c>
      <c r="U60" s="24"/>
      <c r="W60" s="91"/>
    </row>
    <row r="61" spans="1:33" outlineLevel="1"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24"/>
      <c r="W61" s="91"/>
    </row>
    <row r="62" spans="1:33">
      <c r="C62" s="8" t="s">
        <v>103</v>
      </c>
      <c r="D62" s="16" t="s">
        <v>89</v>
      </c>
      <c r="E62" s="16" t="s">
        <v>87</v>
      </c>
      <c r="F62" s="16" t="s">
        <v>101</v>
      </c>
      <c r="P62" s="207">
        <f>(P38*P51)+(P43*P56)</f>
        <v>7.0399999999999994E-3</v>
      </c>
      <c r="Q62" s="207">
        <f t="shared" ref="Q62:T62" si="24">(Q38*Q51)+(Q43*Q56)</f>
        <v>7.0399999999999994E-3</v>
      </c>
      <c r="R62" s="207">
        <f t="shared" si="24"/>
        <v>8.8000000000000005E-3</v>
      </c>
      <c r="S62" s="207">
        <f t="shared" si="24"/>
        <v>8.4826605893163366E-3</v>
      </c>
      <c r="T62" s="207">
        <f t="shared" si="24"/>
        <v>7.4617639083685364E-3</v>
      </c>
    </row>
    <row r="63" spans="1:33"/>
    <row r="64" spans="1:33" customFormat="1" ht="13.15">
      <c r="A64" s="37"/>
      <c r="B64" s="43" t="s">
        <v>104</v>
      </c>
      <c r="C64" s="37"/>
      <c r="D64" s="37"/>
      <c r="E64" s="37"/>
      <c r="F64" s="38"/>
      <c r="G64" s="38"/>
      <c r="H64" s="38"/>
      <c r="I64" s="38"/>
      <c r="J64" s="38"/>
      <c r="K64" s="39"/>
      <c r="L64" s="40"/>
      <c r="M64" s="39"/>
      <c r="N64" s="40"/>
      <c r="O64" s="39"/>
      <c r="P64" s="39"/>
      <c r="Q64" s="39"/>
      <c r="R64" s="39"/>
      <c r="S64" s="39"/>
      <c r="T64" s="39"/>
      <c r="U64" s="39"/>
      <c r="V64" s="39"/>
      <c r="W64" s="40"/>
      <c r="X64" s="41"/>
      <c r="Y64" s="41"/>
      <c r="Z64" s="41"/>
      <c r="AA64" s="41"/>
      <c r="AB64" s="41"/>
      <c r="AC64" s="41"/>
      <c r="AD64" s="41"/>
      <c r="AE64" s="41"/>
      <c r="AF64" s="42"/>
      <c r="AG64" s="42"/>
    </row>
    <row r="65" spans="3:23" outlineLevel="1">
      <c r="G65" s="21"/>
      <c r="H65" s="21"/>
    </row>
    <row r="66" spans="3:23" outlineLevel="1">
      <c r="C66" s="9" t="s">
        <v>105</v>
      </c>
      <c r="D66" s="21" t="s">
        <v>33</v>
      </c>
      <c r="E66" s="21" t="s">
        <v>53</v>
      </c>
      <c r="F66" s="21" t="s">
        <v>56</v>
      </c>
      <c r="G66" s="21"/>
      <c r="H66" s="21"/>
      <c r="J66" s="119" t="str">
        <f t="shared" ref="J66:T66" si="25">IF(YEAR(J$4)&gt;=PPLastYear,IF(YEAR(J$4)&lt;=FPLastYear,J$4,""),"")</f>
        <v/>
      </c>
      <c r="K66" s="119" t="str">
        <f t="shared" si="25"/>
        <v/>
      </c>
      <c r="L66" s="119" t="str">
        <f t="shared" si="25"/>
        <v/>
      </c>
      <c r="M66" s="119" t="str">
        <f t="shared" si="25"/>
        <v/>
      </c>
      <c r="N66" s="119" t="str">
        <f t="shared" si="25"/>
        <v/>
      </c>
      <c r="O66" s="119">
        <f t="shared" si="25"/>
        <v>46539</v>
      </c>
      <c r="P66" s="119">
        <f t="shared" si="25"/>
        <v>46905</v>
      </c>
      <c r="Q66" s="119">
        <f t="shared" si="25"/>
        <v>47270</v>
      </c>
      <c r="R66" s="119">
        <f t="shared" si="25"/>
        <v>47635</v>
      </c>
      <c r="S66" s="119">
        <f t="shared" si="25"/>
        <v>48000</v>
      </c>
      <c r="T66" s="119">
        <f t="shared" si="25"/>
        <v>48366</v>
      </c>
    </row>
    <row r="67" spans="3:23" outlineLevel="1">
      <c r="C67" s="15"/>
      <c r="G67" s="21"/>
      <c r="H67" s="21"/>
      <c r="K67" s="23"/>
      <c r="L67" s="23"/>
      <c r="M67" s="23"/>
      <c r="N67" s="23"/>
      <c r="O67" s="23"/>
    </row>
    <row r="68" spans="3:23" outlineLevel="1">
      <c r="C68" s="52" t="s">
        <v>106</v>
      </c>
      <c r="D68" s="16" t="s">
        <v>95</v>
      </c>
      <c r="E68" s="16" t="s">
        <v>107</v>
      </c>
      <c r="F68" s="16" t="s">
        <v>101</v>
      </c>
      <c r="G68" s="21"/>
      <c r="H68" s="21"/>
      <c r="J68" s="149"/>
      <c r="K68" s="143"/>
      <c r="L68" s="143"/>
      <c r="M68" s="143"/>
      <c r="N68" s="143"/>
      <c r="O68" s="224">
        <v>51447806.174999997</v>
      </c>
      <c r="P68" s="224">
        <v>51603226.174999997</v>
      </c>
      <c r="Q68" s="224">
        <v>51994306.174999997</v>
      </c>
      <c r="R68" s="224">
        <v>53022476.174999997</v>
      </c>
      <c r="S68" s="224">
        <v>54945665.842</v>
      </c>
      <c r="T68" s="224">
        <v>57713150.030000001</v>
      </c>
    </row>
    <row r="69" spans="3:23" outlineLevel="1">
      <c r="C69" s="52" t="s">
        <v>108</v>
      </c>
      <c r="D69" s="16" t="s">
        <v>95</v>
      </c>
      <c r="E69" s="16" t="s">
        <v>107</v>
      </c>
      <c r="F69" s="16" t="s">
        <v>101</v>
      </c>
      <c r="G69" s="21"/>
      <c r="H69" s="21"/>
      <c r="J69" s="149"/>
      <c r="K69" s="143"/>
      <c r="L69" s="143"/>
      <c r="M69" s="143"/>
      <c r="N69" s="143"/>
      <c r="O69" s="144">
        <v>11214.49</v>
      </c>
      <c r="P69" s="144">
        <v>11331.89</v>
      </c>
      <c r="Q69" s="144">
        <v>11503.95</v>
      </c>
      <c r="R69" s="144">
        <v>11694.31</v>
      </c>
      <c r="S69" s="144">
        <v>11980.35</v>
      </c>
      <c r="T69" s="144">
        <v>12414.26</v>
      </c>
    </row>
    <row r="70" spans="3:23" outlineLevel="1">
      <c r="C70" s="52" t="s">
        <v>109</v>
      </c>
      <c r="D70" s="16" t="s">
        <v>95</v>
      </c>
      <c r="E70" s="16" t="s">
        <v>107</v>
      </c>
      <c r="F70" s="16" t="s">
        <v>101</v>
      </c>
      <c r="G70" s="21"/>
      <c r="H70" s="21"/>
      <c r="J70" s="149"/>
      <c r="K70" s="143"/>
      <c r="L70" s="143"/>
      <c r="M70" s="143"/>
      <c r="N70" s="143"/>
      <c r="O70" s="144">
        <v>2490051</v>
      </c>
      <c r="P70" s="144">
        <v>2516341</v>
      </c>
      <c r="Q70" s="144">
        <v>2542425</v>
      </c>
      <c r="R70" s="144">
        <v>2568204</v>
      </c>
      <c r="S70" s="144">
        <v>2594966.0751883537</v>
      </c>
      <c r="T70" s="144">
        <v>2621336.7090530414</v>
      </c>
    </row>
    <row r="71" spans="3:23" outlineLevel="1">
      <c r="C71" s="52" t="s">
        <v>110</v>
      </c>
      <c r="D71" s="16" t="s">
        <v>95</v>
      </c>
      <c r="E71" s="16" t="s">
        <v>107</v>
      </c>
      <c r="F71" s="16" t="s">
        <v>101</v>
      </c>
      <c r="G71" s="21"/>
      <c r="H71" s="21"/>
      <c r="J71" s="149"/>
      <c r="K71" s="143"/>
      <c r="L71" s="143"/>
      <c r="M71" s="143"/>
      <c r="N71" s="143"/>
      <c r="O71" s="144">
        <v>14479.2</v>
      </c>
      <c r="P71" s="144">
        <v>14479.2</v>
      </c>
      <c r="Q71" s="144">
        <v>14479.2</v>
      </c>
      <c r="R71" s="144">
        <v>14479.2</v>
      </c>
      <c r="S71" s="144">
        <v>14481.2</v>
      </c>
      <c r="T71" s="144">
        <v>14488.2</v>
      </c>
    </row>
    <row r="72" spans="3:23" outlineLevel="1">
      <c r="C72" s="52"/>
      <c r="D72" s="16" t="s">
        <v>95</v>
      </c>
      <c r="E72" s="16" t="s">
        <v>107</v>
      </c>
      <c r="F72" s="16" t="s">
        <v>101</v>
      </c>
      <c r="G72" s="21"/>
      <c r="H72" s="21"/>
      <c r="J72" s="149"/>
      <c r="K72" s="143"/>
      <c r="L72" s="143"/>
      <c r="M72" s="143"/>
      <c r="N72" s="143"/>
      <c r="O72" s="144"/>
      <c r="P72" s="144"/>
      <c r="Q72" s="144"/>
      <c r="R72" s="144"/>
      <c r="S72" s="144"/>
      <c r="T72" s="144"/>
    </row>
    <row r="73" spans="3:23" outlineLevel="1">
      <c r="C73" s="52"/>
      <c r="D73" s="16" t="s">
        <v>95</v>
      </c>
      <c r="E73" s="16" t="s">
        <v>107</v>
      </c>
      <c r="F73" s="16" t="s">
        <v>101</v>
      </c>
      <c r="G73" s="21"/>
      <c r="H73" s="21"/>
      <c r="J73" s="149"/>
      <c r="K73" s="143"/>
      <c r="L73" s="143"/>
      <c r="M73" s="143"/>
      <c r="N73" s="143"/>
      <c r="O73" s="144"/>
      <c r="P73" s="144"/>
      <c r="Q73" s="144"/>
      <c r="R73" s="144"/>
      <c r="S73" s="144"/>
      <c r="T73" s="144"/>
    </row>
    <row r="74" spans="3:23" outlineLevel="1">
      <c r="C74" s="15"/>
      <c r="G74" s="21"/>
      <c r="H74" s="21"/>
      <c r="K74" s="23"/>
      <c r="L74" s="23"/>
      <c r="M74" s="23"/>
      <c r="N74" s="23"/>
      <c r="O74" s="23"/>
    </row>
    <row r="75" spans="3:23" outlineLevel="1">
      <c r="C75" s="8" t="s">
        <v>99</v>
      </c>
      <c r="D75" s="16" t="s">
        <v>89</v>
      </c>
      <c r="E75" s="16" t="s">
        <v>100</v>
      </c>
      <c r="F75" s="16" t="s">
        <v>101</v>
      </c>
      <c r="J75" s="91" t="str">
        <f t="shared" ref="J75:T75" si="26">IF(J66=J$4,IF(COUNTA($C68:$C73)=COUNT(J68:J73),"Ok","Check"),"")</f>
        <v/>
      </c>
      <c r="K75" s="91" t="str">
        <f t="shared" si="26"/>
        <v/>
      </c>
      <c r="L75" s="91" t="str">
        <f t="shared" si="26"/>
        <v/>
      </c>
      <c r="M75" s="91" t="str">
        <f t="shared" si="26"/>
        <v/>
      </c>
      <c r="N75" s="91" t="str">
        <f t="shared" si="26"/>
        <v/>
      </c>
      <c r="O75" s="91" t="str">
        <f t="shared" si="26"/>
        <v>Ok</v>
      </c>
      <c r="P75" s="91" t="str">
        <f t="shared" si="26"/>
        <v>Ok</v>
      </c>
      <c r="Q75" s="91" t="str">
        <f t="shared" si="26"/>
        <v>Ok</v>
      </c>
      <c r="R75" s="91" t="str">
        <f t="shared" si="26"/>
        <v>Ok</v>
      </c>
      <c r="S75" s="91" t="str">
        <f t="shared" si="26"/>
        <v>Ok</v>
      </c>
      <c r="T75" s="91" t="str">
        <f t="shared" si="26"/>
        <v>Ok</v>
      </c>
      <c r="U75" s="24"/>
      <c r="W75" s="90" t="str">
        <f>IF(COUNTIF(J75:T75,"Check")=0,"Ok","Check")</f>
        <v>Ok</v>
      </c>
    </row>
    <row r="76" spans="3:23" outlineLevel="1">
      <c r="C76" s="15"/>
      <c r="G76" s="21"/>
      <c r="H76" s="21"/>
      <c r="K76" s="23"/>
      <c r="L76" s="23"/>
      <c r="M76" s="23"/>
      <c r="N76" s="23"/>
      <c r="O76" s="23"/>
    </row>
    <row r="77" spans="3:23" outlineLevel="1">
      <c r="C77" s="9" t="s">
        <v>111</v>
      </c>
      <c r="D77" s="21" t="s">
        <v>33</v>
      </c>
      <c r="E77" s="21" t="s">
        <v>53</v>
      </c>
      <c r="F77" s="21" t="s">
        <v>56</v>
      </c>
      <c r="G77" s="21"/>
      <c r="H77" s="21"/>
      <c r="J77" s="119" t="str">
        <f t="shared" ref="J77:T77" si="27">IF(YEAR(J$4)&gt;=FPFirstYear,IF(YEAR(J$4)&lt;=FPLastYear,J$4,""),"")</f>
        <v/>
      </c>
      <c r="K77" s="119" t="str">
        <f t="shared" si="27"/>
        <v/>
      </c>
      <c r="L77" s="119" t="str">
        <f t="shared" si="27"/>
        <v/>
      </c>
      <c r="M77" s="119" t="str">
        <f t="shared" si="27"/>
        <v/>
      </c>
      <c r="N77" s="119" t="str">
        <f t="shared" si="27"/>
        <v/>
      </c>
      <c r="O77" s="119" t="str">
        <f t="shared" si="27"/>
        <v/>
      </c>
      <c r="P77" s="119">
        <f t="shared" si="27"/>
        <v>46905</v>
      </c>
      <c r="Q77" s="119">
        <f t="shared" si="27"/>
        <v>47270</v>
      </c>
      <c r="R77" s="119">
        <f t="shared" si="27"/>
        <v>47635</v>
      </c>
      <c r="S77" s="119">
        <f t="shared" si="27"/>
        <v>48000</v>
      </c>
      <c r="T77" s="119">
        <f t="shared" si="27"/>
        <v>48366</v>
      </c>
      <c r="U77" s="8" t="str">
        <f>IF(RIGHT(U$4,2)&gt;=RIGHT('Input|General'!$G$13,2),IF(RIGHT(U$4,2)&lt;='Input|General'!$G$14,'Input|Reported opex'!T$4,""),"")</f>
        <v/>
      </c>
    </row>
    <row r="78" spans="3:23" outlineLevel="1">
      <c r="C78" s="15"/>
      <c r="G78" s="21"/>
      <c r="H78" s="21"/>
      <c r="K78" s="23"/>
      <c r="L78" s="23"/>
      <c r="M78" s="23"/>
      <c r="N78" s="23"/>
      <c r="O78" s="23"/>
    </row>
    <row r="79" spans="3:23" outlineLevel="1">
      <c r="C79" s="105" t="str">
        <f>C68</f>
        <v>Energy throughput (GWh)</v>
      </c>
      <c r="D79" s="16" t="s">
        <v>89</v>
      </c>
      <c r="E79" s="16" t="s">
        <v>107</v>
      </c>
      <c r="F79" s="16" t="s">
        <v>101</v>
      </c>
      <c r="G79" s="21"/>
      <c r="H79" s="21"/>
      <c r="J79" s="79" t="str">
        <f t="shared" ref="J79:M79" si="28">IF(ISBLANK(I68),"",IF(ISBLANK(J68),"",LN(J68)-LN(I68)))</f>
        <v/>
      </c>
      <c r="K79" s="79" t="str">
        <f t="shared" si="28"/>
        <v/>
      </c>
      <c r="L79" s="79" t="str">
        <f t="shared" si="28"/>
        <v/>
      </c>
      <c r="M79" s="79" t="str">
        <f t="shared" si="28"/>
        <v/>
      </c>
      <c r="N79" s="79" t="str">
        <f>IF(ISBLANK(M68),"",IF(ISBLANK(N68),"",LN(N68)-LN(M68)))</f>
        <v/>
      </c>
      <c r="O79" s="79" t="str">
        <f t="shared" ref="O79" si="29">IF(ISBLANK(N68),"",IF(ISBLANK(O68),"",LN(O68)-LN(N68)))</f>
        <v/>
      </c>
      <c r="P79" s="79">
        <f>IF(ISBLANK(O68),"",IF(ISBLANK(P68),"",LN(P68)-LN(O68)))</f>
        <v>3.0163718751090585E-3</v>
      </c>
      <c r="Q79" s="79">
        <f t="shared" ref="Q79:T79" si="30">IF(ISBLANK(P68),"",IF(ISBLANK(Q68),"",LN(Q68)-LN(P68)))</f>
        <v>7.5500226472513532E-3</v>
      </c>
      <c r="R79" s="79">
        <f t="shared" si="30"/>
        <v>1.9581686478097993E-2</v>
      </c>
      <c r="S79" s="79">
        <f t="shared" si="30"/>
        <v>3.5628900732262991E-2</v>
      </c>
      <c r="T79" s="79">
        <f t="shared" si="30"/>
        <v>4.9140247852228924E-2</v>
      </c>
    </row>
    <row r="80" spans="3:23" outlineLevel="1">
      <c r="C80" s="105" t="str">
        <f>C69</f>
        <v>Ratcheted Maximum Demand (MW)</v>
      </c>
      <c r="D80" s="16" t="s">
        <v>89</v>
      </c>
      <c r="E80" s="16" t="s">
        <v>107</v>
      </c>
      <c r="F80" s="16" t="s">
        <v>101</v>
      </c>
      <c r="G80" s="21"/>
      <c r="H80" s="21"/>
      <c r="J80" s="79" t="str">
        <f t="shared" ref="J80:T80" si="31">IF(ISBLANK(I69),"",IF(ISBLANK(J69),"",LN(J69)-LN(I69)))</f>
        <v/>
      </c>
      <c r="K80" s="79" t="str">
        <f t="shared" si="31"/>
        <v/>
      </c>
      <c r="L80" s="79" t="str">
        <f t="shared" si="31"/>
        <v/>
      </c>
      <c r="M80" s="79" t="str">
        <f t="shared" si="31"/>
        <v/>
      </c>
      <c r="N80" s="79" t="str">
        <f t="shared" si="31"/>
        <v/>
      </c>
      <c r="O80" s="79" t="str">
        <f t="shared" si="31"/>
        <v/>
      </c>
      <c r="P80" s="79">
        <f t="shared" si="31"/>
        <v>1.0414182769162394E-2</v>
      </c>
      <c r="Q80" s="79">
        <f t="shared" si="31"/>
        <v>1.5069579758119289E-2</v>
      </c>
      <c r="R80" s="79">
        <f t="shared" si="31"/>
        <v>1.6411944068211781E-2</v>
      </c>
      <c r="S80" s="79">
        <f t="shared" si="31"/>
        <v>2.4165408896342555E-2</v>
      </c>
      <c r="T80" s="79">
        <f t="shared" si="31"/>
        <v>3.5578004248037587E-2</v>
      </c>
    </row>
    <row r="81" spans="3:23" outlineLevel="1">
      <c r="C81" s="105" t="str">
        <f t="shared" ref="C81:C83" si="32">C70</f>
        <v>Customer numbers (#)</v>
      </c>
      <c r="D81" s="16" t="s">
        <v>89</v>
      </c>
      <c r="E81" s="16" t="s">
        <v>107</v>
      </c>
      <c r="F81" s="16" t="s">
        <v>101</v>
      </c>
      <c r="G81" s="21"/>
      <c r="H81" s="21"/>
      <c r="J81" s="79" t="str">
        <f t="shared" ref="J81:T81" si="33">IF(ISBLANK(I70),"",IF(ISBLANK(J70),"",LN(J70)-LN(I70)))</f>
        <v/>
      </c>
      <c r="K81" s="79" t="str">
        <f t="shared" si="33"/>
        <v/>
      </c>
      <c r="L81" s="79" t="str">
        <f t="shared" si="33"/>
        <v/>
      </c>
      <c r="M81" s="79" t="str">
        <f t="shared" si="33"/>
        <v/>
      </c>
      <c r="N81" s="79" t="str">
        <f t="shared" si="33"/>
        <v/>
      </c>
      <c r="O81" s="79" t="str">
        <f t="shared" si="33"/>
        <v/>
      </c>
      <c r="P81" s="79">
        <f t="shared" si="33"/>
        <v>1.0502670051321772E-2</v>
      </c>
      <c r="Q81" s="79">
        <f t="shared" si="33"/>
        <v>1.0312487734516651E-2</v>
      </c>
      <c r="R81" s="79">
        <f t="shared" si="33"/>
        <v>1.0088471944506239E-2</v>
      </c>
      <c r="S81" s="79">
        <f t="shared" si="33"/>
        <v>1.036662146233347E-2</v>
      </c>
      <c r="T81" s="79">
        <f t="shared" si="33"/>
        <v>1.0110938575946804E-2</v>
      </c>
    </row>
    <row r="82" spans="3:23" outlineLevel="1">
      <c r="C82" s="105" t="str">
        <f t="shared" si="32"/>
        <v>Circuit Length (km)</v>
      </c>
      <c r="D82" s="16" t="s">
        <v>89</v>
      </c>
      <c r="E82" s="16" t="s">
        <v>107</v>
      </c>
      <c r="F82" s="16" t="s">
        <v>101</v>
      </c>
      <c r="G82" s="21"/>
      <c r="H82" s="21"/>
      <c r="J82" s="79" t="str">
        <f t="shared" ref="J82:T82" si="34">IF(ISBLANK(I71),"",IF(ISBLANK(J71),"",LN(J71)-LN(I71)))</f>
        <v/>
      </c>
      <c r="K82" s="79" t="str">
        <f t="shared" si="34"/>
        <v/>
      </c>
      <c r="L82" s="79" t="str">
        <f t="shared" si="34"/>
        <v/>
      </c>
      <c r="M82" s="79" t="str">
        <f t="shared" si="34"/>
        <v/>
      </c>
      <c r="N82" s="79" t="str">
        <f t="shared" si="34"/>
        <v/>
      </c>
      <c r="O82" s="79" t="str">
        <f t="shared" si="34"/>
        <v/>
      </c>
      <c r="P82" s="79">
        <f t="shared" si="34"/>
        <v>0</v>
      </c>
      <c r="Q82" s="79">
        <f t="shared" si="34"/>
        <v>0</v>
      </c>
      <c r="R82" s="79">
        <f t="shared" si="34"/>
        <v>0</v>
      </c>
      <c r="S82" s="79">
        <f t="shared" si="34"/>
        <v>1.3811963945009609E-4</v>
      </c>
      <c r="T82" s="79">
        <f t="shared" si="34"/>
        <v>4.8326856174085719E-4</v>
      </c>
    </row>
    <row r="83" spans="3:23" outlineLevel="1">
      <c r="C83" s="105">
        <f t="shared" si="32"/>
        <v>0</v>
      </c>
      <c r="D83" s="16" t="s">
        <v>89</v>
      </c>
      <c r="E83" s="16" t="s">
        <v>107</v>
      </c>
      <c r="F83" s="16" t="s">
        <v>101</v>
      </c>
      <c r="G83" s="21"/>
      <c r="H83" s="21"/>
      <c r="J83" s="79" t="str">
        <f t="shared" ref="J83:T83" si="35">IF(ISBLANK(I72),"",IF(ISBLANK(J72),"",LN(J72)-LN(I72)))</f>
        <v/>
      </c>
      <c r="K83" s="79" t="str">
        <f t="shared" si="35"/>
        <v/>
      </c>
      <c r="L83" s="79" t="str">
        <f t="shared" si="35"/>
        <v/>
      </c>
      <c r="M83" s="79" t="str">
        <f t="shared" si="35"/>
        <v/>
      </c>
      <c r="N83" s="79" t="str">
        <f t="shared" si="35"/>
        <v/>
      </c>
      <c r="O83" s="79" t="str">
        <f t="shared" si="35"/>
        <v/>
      </c>
      <c r="P83" s="79"/>
      <c r="Q83" s="79" t="str">
        <f t="shared" si="35"/>
        <v/>
      </c>
      <c r="R83" s="79" t="str">
        <f t="shared" si="35"/>
        <v/>
      </c>
      <c r="S83" s="79" t="str">
        <f t="shared" si="35"/>
        <v/>
      </c>
      <c r="T83" s="79" t="str">
        <f t="shared" si="35"/>
        <v/>
      </c>
    </row>
    <row r="84" spans="3:23" outlineLevel="1">
      <c r="C84" s="105">
        <f>C73</f>
        <v>0</v>
      </c>
      <c r="D84" s="16" t="s">
        <v>89</v>
      </c>
      <c r="E84" s="16" t="s">
        <v>107</v>
      </c>
      <c r="F84" s="16" t="s">
        <v>101</v>
      </c>
      <c r="G84" s="21"/>
      <c r="H84" s="21"/>
      <c r="J84" s="79" t="str">
        <f t="shared" ref="J84:T84" si="36">IF(ISBLANK(I73),"",IF(ISBLANK(J73),"",LN(J73)-LN(I73)))</f>
        <v/>
      </c>
      <c r="K84" s="79" t="str">
        <f t="shared" si="36"/>
        <v/>
      </c>
      <c r="L84" s="79" t="str">
        <f t="shared" si="36"/>
        <v/>
      </c>
      <c r="M84" s="79" t="str">
        <f t="shared" si="36"/>
        <v/>
      </c>
      <c r="N84" s="79" t="str">
        <f t="shared" si="36"/>
        <v/>
      </c>
      <c r="O84" s="79" t="str">
        <f t="shared" si="36"/>
        <v/>
      </c>
      <c r="P84" s="79" t="str">
        <f t="shared" si="36"/>
        <v/>
      </c>
      <c r="Q84" s="79" t="str">
        <f t="shared" si="36"/>
        <v/>
      </c>
      <c r="R84" s="79" t="str">
        <f t="shared" si="36"/>
        <v/>
      </c>
      <c r="S84" s="79" t="str">
        <f t="shared" si="36"/>
        <v/>
      </c>
      <c r="T84" s="79" t="str">
        <f t="shared" si="36"/>
        <v/>
      </c>
    </row>
    <row r="85" spans="3:23" outlineLevel="1">
      <c r="C85" s="15"/>
      <c r="G85" s="21"/>
      <c r="H85" s="21"/>
      <c r="K85" s="23"/>
      <c r="L85" s="23"/>
      <c r="M85" s="23"/>
      <c r="N85" s="23"/>
      <c r="O85" s="23"/>
    </row>
    <row r="86" spans="3:23" outlineLevel="1">
      <c r="C86" s="9" t="s">
        <v>112</v>
      </c>
      <c r="D86" s="21" t="s">
        <v>33</v>
      </c>
      <c r="E86" s="21" t="s">
        <v>53</v>
      </c>
      <c r="F86" s="21" t="s">
        <v>56</v>
      </c>
      <c r="G86" s="21"/>
      <c r="H86" s="21"/>
      <c r="J86" s="154" t="s">
        <v>113</v>
      </c>
      <c r="K86" s="119"/>
      <c r="L86" s="119"/>
      <c r="M86" s="119"/>
      <c r="N86" s="119"/>
      <c r="O86" s="119"/>
      <c r="P86" s="119"/>
      <c r="Q86" s="119"/>
      <c r="R86" s="119"/>
      <c r="S86" s="119"/>
      <c r="T86" s="119"/>
    </row>
    <row r="87" spans="3:23" outlineLevel="1">
      <c r="C87" s="15"/>
      <c r="G87" s="21"/>
      <c r="H87" s="21"/>
      <c r="K87" s="23"/>
      <c r="L87" s="23"/>
      <c r="M87" s="23"/>
      <c r="N87" s="23"/>
      <c r="O87" s="71"/>
      <c r="P87" s="71"/>
      <c r="Q87" s="71"/>
      <c r="R87" s="71"/>
      <c r="S87" s="71"/>
      <c r="T87" s="71"/>
    </row>
    <row r="88" spans="3:23" outlineLevel="1">
      <c r="C88" s="105" t="str">
        <f>C68</f>
        <v>Energy throughput (GWh)</v>
      </c>
      <c r="D88" s="16" t="s">
        <v>95</v>
      </c>
      <c r="E88" s="16" t="s">
        <v>107</v>
      </c>
      <c r="F88" s="16" t="s">
        <v>101</v>
      </c>
      <c r="G88" s="21"/>
      <c r="H88" s="21"/>
      <c r="J88" s="173">
        <v>9.4500000000000001E-2</v>
      </c>
      <c r="K88" s="141"/>
      <c r="L88" s="141"/>
      <c r="M88" s="141"/>
      <c r="N88" s="141"/>
      <c r="O88" s="141"/>
      <c r="P88" s="141"/>
      <c r="Q88" s="141"/>
      <c r="R88" s="141"/>
      <c r="S88" s="141"/>
      <c r="T88" s="141"/>
    </row>
    <row r="89" spans="3:23" outlineLevel="1">
      <c r="C89" s="105" t="str">
        <f>C69</f>
        <v>Ratcheted Maximum Demand (MW)</v>
      </c>
      <c r="D89" s="16" t="s">
        <v>95</v>
      </c>
      <c r="E89" s="16" t="s">
        <v>107</v>
      </c>
      <c r="F89" s="16" t="s">
        <v>101</v>
      </c>
      <c r="G89" s="21"/>
      <c r="H89" s="21"/>
      <c r="J89" s="173">
        <v>0.28689999999999999</v>
      </c>
      <c r="K89" s="141"/>
      <c r="L89" s="141"/>
      <c r="M89" s="141"/>
      <c r="N89" s="141"/>
      <c r="O89" s="141"/>
      <c r="P89" s="141"/>
      <c r="Q89" s="141"/>
      <c r="R89" s="141"/>
      <c r="S89" s="141"/>
      <c r="T89" s="141"/>
    </row>
    <row r="90" spans="3:23" outlineLevel="1">
      <c r="C90" s="105" t="str">
        <f t="shared" ref="C90:C92" si="37">C70</f>
        <v>Customer numbers (#)</v>
      </c>
      <c r="D90" s="16" t="s">
        <v>95</v>
      </c>
      <c r="E90" s="16" t="s">
        <v>107</v>
      </c>
      <c r="F90" s="16" t="s">
        <v>101</v>
      </c>
      <c r="G90" s="21"/>
      <c r="H90" s="21"/>
      <c r="J90" s="173">
        <v>9.3200000000000005E-2</v>
      </c>
      <c r="K90" s="141"/>
      <c r="L90" s="141"/>
      <c r="M90" s="141"/>
      <c r="N90" s="141"/>
      <c r="O90" s="141"/>
      <c r="P90" s="141"/>
      <c r="Q90" s="141"/>
      <c r="R90" s="141"/>
      <c r="S90" s="141"/>
      <c r="T90" s="141"/>
    </row>
    <row r="91" spans="3:23" outlineLevel="1">
      <c r="C91" s="105" t="str">
        <f t="shared" si="37"/>
        <v>Circuit Length (km)</v>
      </c>
      <c r="D91" s="16" t="s">
        <v>95</v>
      </c>
      <c r="E91" s="16" t="s">
        <v>107</v>
      </c>
      <c r="F91" s="16" t="s">
        <v>101</v>
      </c>
      <c r="G91" s="21"/>
      <c r="H91" s="21"/>
      <c r="J91" s="173">
        <v>0.52539999999999998</v>
      </c>
      <c r="K91" s="141"/>
      <c r="L91" s="141"/>
      <c r="M91" s="141"/>
      <c r="N91" s="141"/>
      <c r="O91" s="141"/>
      <c r="P91" s="141"/>
      <c r="Q91" s="141"/>
      <c r="R91" s="141"/>
      <c r="S91" s="141"/>
      <c r="T91" s="141"/>
    </row>
    <row r="92" spans="3:23" outlineLevel="1">
      <c r="C92" s="105">
        <f t="shared" si="37"/>
        <v>0</v>
      </c>
      <c r="D92" s="16" t="s">
        <v>95</v>
      </c>
      <c r="E92" s="16" t="s">
        <v>107</v>
      </c>
      <c r="F92" s="16" t="s">
        <v>101</v>
      </c>
      <c r="G92" s="21"/>
      <c r="H92" s="21"/>
      <c r="J92" s="52"/>
      <c r="K92" s="141"/>
      <c r="L92" s="141"/>
      <c r="M92" s="141"/>
      <c r="N92" s="141"/>
      <c r="O92" s="141"/>
      <c r="P92" s="141"/>
      <c r="Q92" s="141"/>
      <c r="R92" s="141"/>
      <c r="S92" s="141"/>
      <c r="T92" s="141"/>
    </row>
    <row r="93" spans="3:23" outlineLevel="1">
      <c r="C93" s="105">
        <f>C73</f>
        <v>0</v>
      </c>
      <c r="D93" s="16" t="s">
        <v>95</v>
      </c>
      <c r="E93" s="16" t="s">
        <v>107</v>
      </c>
      <c r="F93" s="16" t="s">
        <v>101</v>
      </c>
      <c r="G93" s="21"/>
      <c r="H93" s="21"/>
      <c r="J93" s="52"/>
      <c r="K93" s="141"/>
      <c r="L93" s="141"/>
      <c r="M93" s="141"/>
      <c r="N93" s="141"/>
      <c r="O93" s="141"/>
      <c r="P93" s="141"/>
      <c r="Q93" s="141"/>
      <c r="R93" s="141"/>
      <c r="S93" s="141"/>
      <c r="T93" s="141"/>
    </row>
    <row r="94" spans="3:23" outlineLevel="1">
      <c r="G94" s="21"/>
      <c r="H94" s="21"/>
    </row>
    <row r="95" spans="3:23" outlineLevel="1">
      <c r="C95" s="8" t="s">
        <v>99</v>
      </c>
      <c r="D95" s="16" t="s">
        <v>89</v>
      </c>
      <c r="E95" s="16" t="s">
        <v>100</v>
      </c>
      <c r="F95" s="16" t="s">
        <v>101</v>
      </c>
      <c r="J95" s="91" t="str">
        <f t="array" ref="J95">IF(ISBLANK(J88:J93),"",IF(SUM(J88:J93)=1,"Ok","Check"))</f>
        <v>Ok</v>
      </c>
      <c r="K95" s="91" t="str">
        <f t="array" ref="K95">IF(ISBLANK(K88:K93),"",IF(SUM(K88:K93)=1,"Ok","Check"))</f>
        <v/>
      </c>
      <c r="L95" s="91" t="str">
        <f t="array" ref="L95">IF(ISBLANK(L88:L93),"",IF(SUM(L88:L93)=1,"Ok","Check"))</f>
        <v/>
      </c>
      <c r="M95" s="91" t="str">
        <f t="array" ref="M95">IF(ISBLANK(M88:M93),"",IF(SUM(M88:M93)=1,"Ok","Check"))</f>
        <v/>
      </c>
      <c r="N95" s="91" t="str">
        <f t="array" ref="N95">IF(ISBLANK(N88:N93),"",IF(SUM(N88:N93)=1,"Ok","Check"))</f>
        <v/>
      </c>
      <c r="O95" s="91" t="str">
        <f t="array" ref="O95">IF(ISBLANK(O88:O93),"",IF(SUM(O88:O93)=1,"Ok","Check"))</f>
        <v/>
      </c>
      <c r="P95" s="91" t="str">
        <f t="array" ref="P95">IF(ISBLANK(P88:P93),"",IF(SUM(P88:P93)=1,"Ok","Check"))</f>
        <v/>
      </c>
      <c r="Q95" s="91" t="str">
        <f t="array" ref="Q95">IF(ISBLANK(Q88:Q93),"",IF(SUM(Q88:Q93)=1,"Ok","Check"))</f>
        <v/>
      </c>
      <c r="R95" s="91" t="str">
        <f t="array" ref="R95">IF(ISBLANK(R88:R93),"",IF(SUM(R88:R93)=1,"Ok","Check"))</f>
        <v/>
      </c>
      <c r="S95" s="91" t="str">
        <f t="array" ref="S95">IF(ISBLANK(S88:S93),"",IF(SUM(S88:S93)=1,"Ok","Check"))</f>
        <v/>
      </c>
      <c r="T95" s="91" t="str">
        <f t="array" ref="T95">IF(ISBLANK(T88:T93),"",IF(SUM(T88:T93)=1,"Ok","Check"))</f>
        <v/>
      </c>
      <c r="U95" s="24"/>
      <c r="W95" s="90" t="str">
        <f>IF(COUNTIF(K95:T95,"Check")=0,"Ok","Check")</f>
        <v>Ok</v>
      </c>
    </row>
    <row r="96" spans="3:23" outlineLevel="1"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24"/>
      <c r="W96" s="91"/>
    </row>
    <row r="97" spans="1:33" outlineLevel="1">
      <c r="C97" s="9" t="s">
        <v>114</v>
      </c>
      <c r="D97" s="21" t="s">
        <v>33</v>
      </c>
      <c r="E97" s="21" t="s">
        <v>53</v>
      </c>
      <c r="F97" s="21" t="s">
        <v>56</v>
      </c>
      <c r="J97" s="119" t="str">
        <f t="shared" ref="J97:P97" si="38">IF(YEAR(J$4)&gt;=FPFirstYear,IF(YEAR(J$4)&lt;=FPLastYear,J$4,""),"")</f>
        <v/>
      </c>
      <c r="K97" s="119" t="str">
        <f t="shared" si="38"/>
        <v/>
      </c>
      <c r="L97" s="119" t="str">
        <f t="shared" si="38"/>
        <v/>
      </c>
      <c r="M97" s="119" t="str">
        <f t="shared" si="38"/>
        <v/>
      </c>
      <c r="N97" s="119" t="str">
        <f t="shared" si="38"/>
        <v/>
      </c>
      <c r="O97" s="119" t="str">
        <f t="shared" si="38"/>
        <v/>
      </c>
      <c r="P97" s="119">
        <f t="shared" si="38"/>
        <v>46905</v>
      </c>
      <c r="Q97" s="119">
        <f>IF(YEAR(Q$4)&gt;FPFirstYear,IF(YEAR(Q$4)&lt;=FPLastYear,Q$4,""),"")</f>
        <v>47270</v>
      </c>
      <c r="R97" s="119">
        <f>IF(YEAR(R$4)&gt;FPFirstYear,IF(YEAR(R$4)&lt;=FPLastYear,R$4,""),"")</f>
        <v>47635</v>
      </c>
      <c r="S97" s="119">
        <f>IF(YEAR(S$4)&gt;FPFirstYear,IF(YEAR(S$4)&lt;=FPLastYear,S$4,""),"")</f>
        <v>48000</v>
      </c>
      <c r="T97" s="119">
        <f>IF(YEAR(T$4)&gt;FPFirstYear,IF(YEAR(T$4)&lt;=FPLastYear,T$4,""),"")</f>
        <v>48366</v>
      </c>
      <c r="U97" s="24"/>
      <c r="W97" s="91"/>
    </row>
    <row r="98" spans="1:33" outlineLevel="1"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24"/>
      <c r="W98" s="91"/>
    </row>
    <row r="99" spans="1:33" outlineLevel="1">
      <c r="C99" s="105" t="str">
        <f>J86</f>
        <v>MPFP</v>
      </c>
      <c r="D99" s="16" t="s">
        <v>89</v>
      </c>
      <c r="E99" s="16" t="s">
        <v>107</v>
      </c>
      <c r="F99" s="16" t="s">
        <v>101</v>
      </c>
      <c r="J99" s="79" t="str">
        <f t="shared" ref="J99:T99" si="39">IF(J$97=J$4,SUMPRODUCT(J$79:J$84,$J$88:$J$93),"")</f>
        <v/>
      </c>
      <c r="K99" s="79" t="str">
        <f t="shared" si="39"/>
        <v/>
      </c>
      <c r="L99" s="79" t="str">
        <f t="shared" si="39"/>
        <v/>
      </c>
      <c r="M99" s="79" t="str">
        <f t="shared" si="39"/>
        <v/>
      </c>
      <c r="N99" s="79" t="str">
        <f t="shared" si="39"/>
        <v/>
      </c>
      <c r="O99" s="79" t="str">
        <f t="shared" si="39"/>
        <v/>
      </c>
      <c r="P99" s="79">
        <f t="shared" si="39"/>
        <v>4.2517250274536865E-3</v>
      </c>
      <c r="Q99" s="79">
        <f t="shared" si="39"/>
        <v>5.9980634296266291E-3</v>
      </c>
      <c r="R99" s="79">
        <f t="shared" si="39"/>
        <v>7.4993017105782012E-3</v>
      </c>
      <c r="S99" s="79">
        <f t="shared" si="39"/>
        <v>1.1338724110416091E-2</v>
      </c>
      <c r="T99" s="79">
        <f t="shared" si="39"/>
        <v>1.6047331618414505E-2</v>
      </c>
      <c r="U99" s="24"/>
      <c r="W99" s="91"/>
    </row>
    <row r="100" spans="1:33" outlineLevel="1">
      <c r="C100" s="15"/>
      <c r="G100" s="21"/>
      <c r="H100" s="21"/>
      <c r="K100" s="23"/>
      <c r="L100" s="23"/>
      <c r="M100" s="23"/>
      <c r="N100" s="23"/>
      <c r="O100" s="23"/>
    </row>
    <row r="101" spans="1:33" customFormat="1" ht="13.15">
      <c r="A101" s="37"/>
      <c r="B101" s="43" t="s">
        <v>115</v>
      </c>
      <c r="C101" s="37"/>
      <c r="D101" s="37"/>
      <c r="E101" s="37"/>
      <c r="F101" s="38"/>
      <c r="G101" s="38"/>
      <c r="H101" s="38"/>
      <c r="I101" s="38"/>
      <c r="J101" s="38"/>
      <c r="K101" s="39"/>
      <c r="L101" s="40"/>
      <c r="M101" s="39"/>
      <c r="N101" s="40"/>
      <c r="O101" s="39"/>
      <c r="P101" s="39"/>
      <c r="Q101" s="39"/>
      <c r="R101" s="39"/>
      <c r="S101" s="39"/>
      <c r="T101" s="39"/>
      <c r="U101" s="39"/>
      <c r="V101" s="39"/>
      <c r="W101" s="40"/>
      <c r="X101" s="41"/>
      <c r="Y101" s="41"/>
      <c r="Z101" s="41"/>
      <c r="AA101" s="41"/>
      <c r="AB101" s="41"/>
      <c r="AC101" s="41"/>
      <c r="AD101" s="41"/>
      <c r="AE101" s="41"/>
      <c r="AF101" s="42"/>
      <c r="AG101" s="42"/>
    </row>
    <row r="102" spans="1:33" outlineLevel="1">
      <c r="G102" s="21"/>
      <c r="H102" s="21"/>
    </row>
    <row r="103" spans="1:33" outlineLevel="1">
      <c r="C103" s="9" t="s">
        <v>116</v>
      </c>
      <c r="D103" s="21" t="s">
        <v>33</v>
      </c>
      <c r="E103" s="21" t="s">
        <v>53</v>
      </c>
      <c r="F103" s="21" t="s">
        <v>56</v>
      </c>
      <c r="G103" s="21"/>
      <c r="H103" s="21"/>
      <c r="J103" s="119" t="str">
        <f t="shared" ref="J103:T103" si="40">IF(YEAR(J$4)&gt;=FPFirstYear,IF(YEAR(J$4)&lt;=FPLastYear,J$4,""),"")</f>
        <v/>
      </c>
      <c r="K103" s="119" t="str">
        <f t="shared" si="40"/>
        <v/>
      </c>
      <c r="L103" s="119" t="str">
        <f t="shared" si="40"/>
        <v/>
      </c>
      <c r="M103" s="119" t="str">
        <f t="shared" si="40"/>
        <v/>
      </c>
      <c r="N103" s="119" t="str">
        <f t="shared" si="40"/>
        <v/>
      </c>
      <c r="O103" s="119" t="str">
        <f t="shared" si="40"/>
        <v/>
      </c>
      <c r="P103" s="119">
        <f t="shared" si="40"/>
        <v>46905</v>
      </c>
      <c r="Q103" s="119">
        <f t="shared" si="40"/>
        <v>47270</v>
      </c>
      <c r="R103" s="119">
        <f t="shared" si="40"/>
        <v>47635</v>
      </c>
      <c r="S103" s="119">
        <f t="shared" si="40"/>
        <v>48000</v>
      </c>
      <c r="T103" s="119">
        <f t="shared" si="40"/>
        <v>48366</v>
      </c>
    </row>
    <row r="104" spans="1:33" outlineLevel="1">
      <c r="C104" s="15"/>
      <c r="G104" s="21"/>
      <c r="H104" s="21"/>
      <c r="K104" s="23"/>
      <c r="L104" s="23"/>
      <c r="M104" s="23"/>
      <c r="N104" s="23"/>
      <c r="O104" s="23"/>
    </row>
    <row r="105" spans="1:33" outlineLevel="1">
      <c r="C105" s="15" t="s">
        <v>116</v>
      </c>
      <c r="D105" s="16" t="s">
        <v>95</v>
      </c>
      <c r="E105" s="16" t="str">
        <f>percent</f>
        <v>Per cent</v>
      </c>
      <c r="F105" s="16" t="s">
        <v>101</v>
      </c>
      <c r="G105" s="21"/>
      <c r="H105" s="21"/>
      <c r="J105" s="149"/>
      <c r="K105" s="142"/>
      <c r="L105" s="142"/>
      <c r="M105" s="142"/>
      <c r="N105" s="142"/>
      <c r="O105" s="122"/>
      <c r="P105" s="177">
        <v>4.2169E-3</v>
      </c>
      <c r="Q105" s="177">
        <f>P105</f>
        <v>4.2169E-3</v>
      </c>
      <c r="R105" s="177">
        <f t="shared" ref="R105:T105" si="41">Q105</f>
        <v>4.2169E-3</v>
      </c>
      <c r="S105" s="177">
        <f t="shared" si="41"/>
        <v>4.2169E-3</v>
      </c>
      <c r="T105" s="177">
        <f t="shared" si="41"/>
        <v>4.2169E-3</v>
      </c>
      <c r="U105" s="175"/>
      <c r="V105" s="162"/>
    </row>
    <row r="106" spans="1:33" outlineLevel="1">
      <c r="C106" s="15"/>
      <c r="G106" s="21"/>
      <c r="H106" s="21"/>
      <c r="K106" s="23"/>
      <c r="L106" s="23"/>
      <c r="M106" s="23"/>
      <c r="N106" s="23"/>
      <c r="O106" s="23"/>
      <c r="P106" s="140"/>
      <c r="Q106" s="140"/>
      <c r="R106" s="140"/>
      <c r="S106" s="140"/>
      <c r="T106" s="140"/>
    </row>
    <row r="107" spans="1:33" outlineLevel="1">
      <c r="C107" s="8" t="s">
        <v>99</v>
      </c>
      <c r="D107" s="16" t="s">
        <v>89</v>
      </c>
      <c r="E107" s="16" t="s">
        <v>100</v>
      </c>
      <c r="F107" s="16" t="s">
        <v>101</v>
      </c>
      <c r="J107" s="91" t="str">
        <f t="shared" ref="J107:S107" si="42">IF(J103=J$4,IF(ISBLANK(J105),"Check","Ok"),"")</f>
        <v/>
      </c>
      <c r="K107" s="91" t="str">
        <f t="shared" si="42"/>
        <v/>
      </c>
      <c r="L107" s="91" t="str">
        <f t="shared" si="42"/>
        <v/>
      </c>
      <c r="M107" s="91" t="str">
        <f t="shared" si="42"/>
        <v/>
      </c>
      <c r="N107" s="91" t="str">
        <f t="shared" si="42"/>
        <v/>
      </c>
      <c r="O107" s="91" t="str">
        <f t="shared" si="42"/>
        <v/>
      </c>
      <c r="P107" s="91" t="str">
        <f t="shared" si="42"/>
        <v>Ok</v>
      </c>
      <c r="Q107" s="91" t="str">
        <f t="shared" si="42"/>
        <v>Ok</v>
      </c>
      <c r="R107" s="91" t="str">
        <f t="shared" si="42"/>
        <v>Ok</v>
      </c>
      <c r="S107" s="91" t="str">
        <f t="shared" si="42"/>
        <v>Ok</v>
      </c>
      <c r="T107" s="91" t="str">
        <f>IF(T103=T$4,IF(ISBLANK(T105),"Check","Ok"),"")</f>
        <v>Ok</v>
      </c>
      <c r="U107" s="24"/>
      <c r="W107" s="90" t="str">
        <f>IF(COUNTIF(J107:T107,"Check")=0,"Ok","Check")</f>
        <v>Ok</v>
      </c>
    </row>
    <row r="108" spans="1:33" outlineLevel="1">
      <c r="C108" s="15"/>
      <c r="G108" s="21"/>
      <c r="H108" s="21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33" customFormat="1" ht="13.15">
      <c r="A109" s="37"/>
      <c r="B109" s="43" t="s">
        <v>23</v>
      </c>
      <c r="C109" s="37"/>
      <c r="D109" s="37"/>
      <c r="E109" s="37"/>
      <c r="F109" s="38"/>
      <c r="G109" s="38"/>
      <c r="H109" s="38"/>
      <c r="I109" s="38"/>
      <c r="J109" s="38"/>
      <c r="K109" s="39"/>
      <c r="L109" s="40"/>
      <c r="M109" s="39"/>
      <c r="N109" s="40"/>
      <c r="O109" s="39"/>
      <c r="P109" s="39"/>
      <c r="Q109" s="39"/>
      <c r="R109" s="39"/>
      <c r="S109" s="39"/>
      <c r="T109" s="39"/>
      <c r="U109" s="39"/>
      <c r="V109" s="39"/>
      <c r="W109" s="40"/>
      <c r="X109" s="41"/>
      <c r="Y109" s="41"/>
      <c r="Z109" s="41"/>
      <c r="AA109" s="41"/>
      <c r="AB109" s="41"/>
      <c r="AC109" s="41"/>
      <c r="AD109" s="41"/>
      <c r="AE109" s="41"/>
      <c r="AF109" s="42"/>
      <c r="AG109" s="42"/>
    </row>
    <row r="110" spans="1:33"/>
    <row r="111" spans="1:33"/>
    <row r="112" spans="1:33"/>
    <row r="113"/>
    <row r="114"/>
    <row r="115"/>
    <row r="116"/>
    <row r="117"/>
    <row r="118"/>
    <row r="119"/>
  </sheetData>
  <mergeCells count="2">
    <mergeCell ref="K3:M3"/>
    <mergeCell ref="O3:T3"/>
  </mergeCells>
  <conditionalFormatting sqref="J36:O37 P37:T37 J38:T43">
    <cfRule type="expression" dxfId="112" priority="197">
      <formula>J$34=J$4</formula>
    </cfRule>
  </conditionalFormatting>
  <conditionalFormatting sqref="J16:T21 J25:T31">
    <cfRule type="cellIs" dxfId="111" priority="25" operator="equal">
      <formula>0</formula>
    </cfRule>
  </conditionalFormatting>
  <conditionalFormatting sqref="J34:T34 J47:T47 J77:T77 J103:T103">
    <cfRule type="expression" dxfId="110" priority="200">
      <formula>J$34=J$4</formula>
    </cfRule>
  </conditionalFormatting>
  <conditionalFormatting sqref="J45:T45">
    <cfRule type="cellIs" dxfId="109" priority="45" operator="equal">
      <formula>"Check"</formula>
    </cfRule>
    <cfRule type="cellIs" dxfId="108" priority="46" operator="equal">
      <formula>"Ok"</formula>
    </cfRule>
  </conditionalFormatting>
  <conditionalFormatting sqref="J58:T58">
    <cfRule type="cellIs" dxfId="107" priority="70" operator="equal">
      <formula>"Ok"</formula>
    </cfRule>
    <cfRule type="cellIs" dxfId="106" priority="69" operator="equal">
      <formula>"Check"</formula>
    </cfRule>
  </conditionalFormatting>
  <conditionalFormatting sqref="J60:T60 J97:T97">
    <cfRule type="expression" dxfId="105" priority="206">
      <formula>J$97=J$4</formula>
    </cfRule>
  </conditionalFormatting>
  <conditionalFormatting sqref="J61:T61">
    <cfRule type="cellIs" dxfId="104" priority="4" operator="equal">
      <formula>"Check"</formula>
    </cfRule>
    <cfRule type="cellIs" dxfId="103" priority="5" operator="equal">
      <formula>"Ok"</formula>
    </cfRule>
  </conditionalFormatting>
  <conditionalFormatting sqref="J66:T66">
    <cfRule type="expression" dxfId="102" priority="208">
      <formula>J$66=J$4</formula>
    </cfRule>
  </conditionalFormatting>
  <conditionalFormatting sqref="J68:T73">
    <cfRule type="expression" dxfId="101" priority="209">
      <formula>J$66=J$4</formula>
    </cfRule>
  </conditionalFormatting>
  <conditionalFormatting sqref="J75:T75">
    <cfRule type="cellIs" dxfId="100" priority="41" operator="equal">
      <formula>"Check"</formula>
    </cfRule>
    <cfRule type="cellIs" dxfId="99" priority="42" operator="equal">
      <formula>"Ok"</formula>
    </cfRule>
  </conditionalFormatting>
  <conditionalFormatting sqref="J95:T96 J98:T98">
    <cfRule type="cellIs" dxfId="98" priority="18" operator="equal">
      <formula>"Check"</formula>
    </cfRule>
    <cfRule type="cellIs" dxfId="97" priority="19" operator="equal">
      <formula>"Ok"</formula>
    </cfRule>
  </conditionalFormatting>
  <conditionalFormatting sqref="J105:T105">
    <cfRule type="expression" dxfId="96" priority="210">
      <formula>J$103=J$4</formula>
    </cfRule>
  </conditionalFormatting>
  <conditionalFormatting sqref="J107:T107">
    <cfRule type="cellIs" dxfId="95" priority="49" operator="equal">
      <formula>"Check"</formula>
    </cfRule>
    <cfRule type="cellIs" dxfId="94" priority="50" operator="equal">
      <formula>"Ok"</formula>
    </cfRule>
  </conditionalFormatting>
  <conditionalFormatting sqref="P36:T36 J49:T56">
    <cfRule type="expression" dxfId="93" priority="204">
      <formula>J$47=J$4</formula>
    </cfRule>
  </conditionalFormatting>
  <conditionalFormatting sqref="T1">
    <cfRule type="cellIs" dxfId="92" priority="89" operator="equal">
      <formula>"Check"</formula>
    </cfRule>
    <cfRule type="cellIs" dxfId="91" priority="90" operator="equal">
      <formula>"Ok"</formula>
    </cfRule>
  </conditionalFormatting>
  <conditionalFormatting sqref="W1">
    <cfRule type="cellIs" dxfId="90" priority="125" operator="equal">
      <formula>"Check"</formula>
    </cfRule>
    <cfRule type="cellIs" dxfId="89" priority="126" operator="equal">
      <formula>"Ok"</formula>
    </cfRule>
  </conditionalFormatting>
  <conditionalFormatting sqref="W45">
    <cfRule type="cellIs" dxfId="88" priority="48" operator="equal">
      <formula>"Ok"</formula>
    </cfRule>
    <cfRule type="cellIs" dxfId="87" priority="47" operator="equal">
      <formula>"Check"</formula>
    </cfRule>
  </conditionalFormatting>
  <conditionalFormatting sqref="W58">
    <cfRule type="cellIs" dxfId="86" priority="77" operator="equal">
      <formula>"Check"</formula>
    </cfRule>
    <cfRule type="cellIs" dxfId="85" priority="78" operator="equal">
      <formula>"Ok"</formula>
    </cfRule>
  </conditionalFormatting>
  <conditionalFormatting sqref="W60:W61">
    <cfRule type="cellIs" dxfId="84" priority="6" operator="equal">
      <formula>"Check"</formula>
    </cfRule>
    <cfRule type="cellIs" dxfId="83" priority="7" operator="equal">
      <formula>"Ok"</formula>
    </cfRule>
  </conditionalFormatting>
  <conditionalFormatting sqref="W75">
    <cfRule type="cellIs" dxfId="82" priority="44" operator="equal">
      <formula>"Ok"</formula>
    </cfRule>
    <cfRule type="cellIs" dxfId="81" priority="43" operator="equal">
      <formula>"Check"</formula>
    </cfRule>
  </conditionalFormatting>
  <conditionalFormatting sqref="W95:W99">
    <cfRule type="cellIs" dxfId="80" priority="22" operator="equal">
      <formula>"Ok"</formula>
    </cfRule>
    <cfRule type="cellIs" dxfId="79" priority="21" operator="equal">
      <formula>"Check"</formula>
    </cfRule>
  </conditionalFormatting>
  <conditionalFormatting sqref="W107">
    <cfRule type="cellIs" dxfId="78" priority="51" operator="equal">
      <formula>"Check"</formula>
    </cfRule>
    <cfRule type="cellIs" dxfId="77" priority="52" operator="equal">
      <formula>"Ok"</formula>
    </cfRule>
  </conditionalFormatting>
  <dataValidations disablePrompts="1" count="1">
    <dataValidation type="list" allowBlank="1" showInputMessage="1" showErrorMessage="1" sqref="F108 F76 F100 F87 F85" xr:uid="{00000000-0002-0000-0400-000000000000}">
      <formula1>#REF!</formula1>
    </dataValidation>
  </dataValidations>
  <hyperlinks>
    <hyperlink ref="K1" location="Index!A1" display="Back to Index" xr:uid="{00000000-0004-0000-0400-000000000000}"/>
    <hyperlink ref="V1" location="'Check|List'!A1" display="Overall Check:" xr:uid="{00000000-0004-0000-0400-000001000000}"/>
  </hyperlinks>
  <pageMargins left="0.7" right="0.7" top="0.75" bottom="0.75" header="0.3" footer="0.3"/>
  <pageSetup paperSize="9" orientation="portrait" verticalDpi="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FFFF99"/>
  </sheetPr>
  <dimension ref="A1:XFC110"/>
  <sheetViews>
    <sheetView showGridLines="0" zoomScaleNormal="100" workbookViewId="0">
      <selection activeCell="C2" sqref="C2"/>
    </sheetView>
  </sheetViews>
  <sheetFormatPr defaultColWidth="0" defaultRowHeight="10.15" zeroHeight="1" outlineLevelRow="1"/>
  <cols>
    <col min="1" max="2" width="1.5" style="8" customWidth="1"/>
    <col min="3" max="3" width="48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8" width="10.83203125" style="8" customWidth="1"/>
    <col min="19" max="19" width="13.5" style="8" customWidth="1"/>
    <col min="20" max="21" width="10.83203125" style="8" customWidth="1"/>
    <col min="22" max="22" width="39" style="8" customWidth="1"/>
    <col min="23" max="23" width="34" style="8" customWidth="1"/>
    <col min="24" max="47" width="10.5" style="8" hidden="1" customWidth="1"/>
    <col min="48" max="16381" width="0" style="8" hidden="1"/>
    <col min="16382" max="16382" width="28.1640625" style="8" customWidth="1"/>
    <col min="16383" max="16383" width="11.6640625" style="8" customWidth="1"/>
    <col min="16384" max="16384" width="3.33203125" style="8" customWidth="1"/>
  </cols>
  <sheetData>
    <row r="1" spans="1:30 16383:16383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 t="s">
        <v>29</v>
      </c>
      <c r="S1" s="34" t="str">
        <f>IF(COUNTA($W$8:$W$244)=COUNTIF($W$8:$W$244,"OK"),"OK","Check")</f>
        <v>OK</v>
      </c>
      <c r="U1" s="136" t="s">
        <v>30</v>
      </c>
      <c r="V1" s="34" t="str">
        <f>'Check|List'!$S$1</f>
        <v>Ok</v>
      </c>
    </row>
    <row r="2" spans="1:30 16383:16383" s="36" customFormat="1" ht="13.15" thickBot="1">
      <c r="B2" s="35" t="str">
        <f>Index!$C$11</f>
        <v>Input | Step changes</v>
      </c>
      <c r="C2" s="35"/>
      <c r="D2" s="35"/>
      <c r="E2" s="35"/>
      <c r="F2" s="59"/>
      <c r="G2" s="59"/>
      <c r="H2" s="59"/>
      <c r="I2" s="59"/>
    </row>
    <row r="3" spans="1:30 16383:16383" s="60" customFormat="1">
      <c r="D3" s="131"/>
      <c r="E3" s="131"/>
      <c r="F3" s="131"/>
      <c r="G3" s="131"/>
      <c r="H3" s="131"/>
      <c r="I3" s="131"/>
      <c r="J3" s="114" t="s">
        <v>40</v>
      </c>
      <c r="K3" s="125"/>
      <c r="L3" s="125"/>
      <c r="M3" s="131"/>
      <c r="N3" s="231"/>
      <c r="O3" s="231"/>
      <c r="P3" s="231"/>
      <c r="Q3" s="231"/>
      <c r="R3" s="231"/>
      <c r="S3" s="231"/>
      <c r="T3" s="61"/>
      <c r="U3" s="61"/>
      <c r="V3" s="61"/>
      <c r="W3" s="61"/>
      <c r="X3" s="61"/>
      <c r="Y3" s="61"/>
      <c r="Z3" s="61"/>
    </row>
    <row r="4" spans="1:30 16383:16383" customFormat="1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DATE(PPFirstYear,MONTH('Input|General'!$G$9),1)</f>
        <v>45078</v>
      </c>
      <c r="K4" s="112">
        <f>DATE(PPFirstYear+1,MONTH('Input|General'!$G$9),1)</f>
        <v>45444</v>
      </c>
      <c r="L4" s="112">
        <f>DATE(PPFirstYear+2,MONTH('Input|General'!$G$9),1)</f>
        <v>45809</v>
      </c>
      <c r="M4" s="112">
        <f>DATE(PPFirstYear+3,MONTH('Input|General'!$G$9),1)</f>
        <v>46174</v>
      </c>
      <c r="N4" s="112">
        <f>DATE(PPFirstYear+4,MONTH('Input|General'!$G$9),1)</f>
        <v>46539</v>
      </c>
      <c r="O4" s="112">
        <f>DATE(PPFirstYear+5,MONTH('Input|General'!$G$9),1)</f>
        <v>46905</v>
      </c>
      <c r="P4" s="112">
        <f>DATE(PPFirstYear+6,MONTH('Input|General'!$G$9),1)</f>
        <v>47270</v>
      </c>
      <c r="Q4" s="112">
        <f>DATE(PPFirstYear+7,MONTH('Input|General'!$G$9),1)</f>
        <v>47635</v>
      </c>
      <c r="R4" s="112">
        <f>DATE(PPFirstYear+8,MONTH('Input|General'!$G$9),1)</f>
        <v>48000</v>
      </c>
      <c r="S4" s="112">
        <f>DATE(PPFirstYear+9,MONTH('Input|General'!$G$9),1)</f>
        <v>48366</v>
      </c>
      <c r="T4" s="66"/>
      <c r="U4" s="66"/>
      <c r="V4" s="67"/>
      <c r="W4" s="67"/>
    </row>
    <row r="5" spans="1:30 16383:16383" s="6" customFormat="1" ht="3" customHeight="1">
      <c r="D5" s="27"/>
      <c r="E5" s="27"/>
      <c r="F5" s="27"/>
      <c r="G5" s="27"/>
      <c r="H5" s="27"/>
      <c r="I5" s="27"/>
    </row>
    <row r="6" spans="1:30 16383:16383" s="6" customFormat="1" ht="9" customHeight="1">
      <c r="D6" s="27"/>
      <c r="E6" s="27"/>
      <c r="F6" s="27"/>
      <c r="G6" s="27"/>
      <c r="H6" s="27"/>
      <c r="I6" s="27"/>
    </row>
    <row r="7" spans="1:30 16383:16383" s="6" customFormat="1" ht="3" customHeight="1">
      <c r="D7" s="27"/>
      <c r="E7" s="27"/>
      <c r="F7" s="27"/>
      <c r="G7" s="27"/>
      <c r="H7" s="27"/>
      <c r="I7" s="27"/>
    </row>
    <row r="8" spans="1:30 16383:16383" customFormat="1" ht="13.15">
      <c r="A8" s="37"/>
      <c r="B8" s="43" t="s">
        <v>117</v>
      </c>
      <c r="C8" s="37"/>
      <c r="D8" s="37"/>
      <c r="E8" s="37"/>
      <c r="F8" s="38"/>
      <c r="G8" s="38"/>
      <c r="H8" s="38"/>
      <c r="I8" s="38"/>
      <c r="J8" s="39"/>
      <c r="K8" s="40"/>
      <c r="L8" s="39"/>
      <c r="M8" s="40"/>
      <c r="N8" s="39"/>
      <c r="O8" s="39"/>
      <c r="P8" s="39"/>
      <c r="Q8" s="39"/>
      <c r="R8" s="39"/>
      <c r="S8" s="39"/>
      <c r="T8" s="39"/>
      <c r="U8" s="39"/>
      <c r="V8" s="40"/>
      <c r="W8" s="40"/>
      <c r="X8" s="41"/>
      <c r="Y8" s="41"/>
      <c r="Z8" s="41"/>
      <c r="AA8" s="41"/>
      <c r="AB8" s="41"/>
      <c r="AC8" s="42"/>
      <c r="AD8" s="42"/>
    </row>
    <row r="9" spans="1:30 16383:16383" outlineLevel="1">
      <c r="G9" s="21"/>
      <c r="H9" s="21"/>
      <c r="V9" s="56"/>
    </row>
    <row r="10" spans="1:30 16383:16383" outlineLevel="1">
      <c r="C10" s="9" t="s">
        <v>118</v>
      </c>
      <c r="D10" s="21" t="s">
        <v>33</v>
      </c>
      <c r="E10" s="21" t="s">
        <v>53</v>
      </c>
      <c r="F10" s="21" t="s">
        <v>56</v>
      </c>
      <c r="G10" s="21"/>
      <c r="H10" s="21"/>
      <c r="I10" s="119"/>
      <c r="J10" s="119" t="str">
        <f t="shared" ref="J10:S10" si="0">IF(YEAR(J$4)&gt;=FPFirstYear,IF(YEAR(J$4)&lt;=FPLastYear,J$4,""),"")</f>
        <v/>
      </c>
      <c r="K10" s="119" t="str">
        <f t="shared" si="0"/>
        <v/>
      </c>
      <c r="L10" s="119" t="str">
        <f t="shared" si="0"/>
        <v/>
      </c>
      <c r="M10" s="119" t="str">
        <f t="shared" si="0"/>
        <v/>
      </c>
      <c r="N10" s="119" t="str">
        <f t="shared" si="0"/>
        <v/>
      </c>
      <c r="O10" s="119">
        <f t="shared" si="0"/>
        <v>46905</v>
      </c>
      <c r="P10" s="119">
        <f t="shared" si="0"/>
        <v>47270</v>
      </c>
      <c r="Q10" s="119">
        <f t="shared" si="0"/>
        <v>47635</v>
      </c>
      <c r="R10" s="119">
        <f t="shared" si="0"/>
        <v>48000</v>
      </c>
      <c r="S10" s="119">
        <f t="shared" si="0"/>
        <v>48366</v>
      </c>
      <c r="V10" s="168" t="s">
        <v>59</v>
      </c>
    </row>
    <row r="11" spans="1:30 16383:16383" outlineLevel="1">
      <c r="G11" s="21"/>
      <c r="H11" s="21"/>
      <c r="W11" s="162"/>
      <c r="XFC11" s="162"/>
    </row>
    <row r="12" spans="1:30 16383:16383" outlineLevel="1">
      <c r="C12" s="178" t="s">
        <v>119</v>
      </c>
      <c r="D12" s="16" t="s">
        <v>36</v>
      </c>
      <c r="E12" s="107" t="s">
        <v>62</v>
      </c>
      <c r="F12" s="124">
        <v>46539</v>
      </c>
      <c r="G12" s="21"/>
      <c r="H12" s="21"/>
      <c r="J12" s="109"/>
      <c r="K12" s="109"/>
      <c r="L12" s="109"/>
      <c r="M12" s="109"/>
      <c r="N12" s="109"/>
      <c r="O12" s="123">
        <f>'Input|PQ'!O16</f>
        <v>1.7591811566951925</v>
      </c>
      <c r="P12" s="123">
        <f>'Input|PQ'!P16</f>
        <v>1.7560871414685157</v>
      </c>
      <c r="Q12" s="123">
        <f>'Input|PQ'!Q16</f>
        <v>1.7503091542888658</v>
      </c>
      <c r="R12" s="123">
        <f>'Input|PQ'!R16</f>
        <v>1.7440690244351653</v>
      </c>
      <c r="S12" s="123">
        <f>'Input|PQ'!S16</f>
        <v>1.7375354491348236</v>
      </c>
      <c r="T12" s="56"/>
      <c r="W12" s="162"/>
      <c r="XFC12" s="162"/>
    </row>
    <row r="13" spans="1:30 16383:16383" outlineLevel="1">
      <c r="C13" s="178" t="s">
        <v>120</v>
      </c>
      <c r="D13" s="16" t="str">
        <f>D12</f>
        <v>NSP</v>
      </c>
      <c r="E13" s="107" t="s">
        <v>62</v>
      </c>
      <c r="F13" s="124">
        <v>46539</v>
      </c>
      <c r="G13" s="21"/>
      <c r="H13" s="21"/>
      <c r="J13" s="109"/>
      <c r="K13" s="109"/>
      <c r="L13" s="109"/>
      <c r="M13" s="109"/>
      <c r="N13" s="109"/>
      <c r="O13" s="123">
        <f>'Input|PQ'!O26</f>
        <v>3.2618530388898535</v>
      </c>
      <c r="P13" s="123">
        <f>'Input|PQ'!P26</f>
        <v>3.2685312606327885</v>
      </c>
      <c r="Q13" s="123">
        <f>'Input|PQ'!Q26</f>
        <v>3.261199583740213</v>
      </c>
      <c r="R13" s="123">
        <f>'Input|PQ'!R26</f>
        <v>3.2926921176841004</v>
      </c>
      <c r="S13" s="123">
        <f>'Input|PQ'!S26</f>
        <v>3.2817062065166454</v>
      </c>
      <c r="T13" s="56"/>
    </row>
    <row r="14" spans="1:30 16383:16383" outlineLevel="1">
      <c r="C14" s="178" t="s">
        <v>121</v>
      </c>
      <c r="D14" s="16" t="str">
        <f t="shared" ref="D14:D25" si="1">D13</f>
        <v>NSP</v>
      </c>
      <c r="E14" s="107" t="s">
        <v>62</v>
      </c>
      <c r="F14" s="124">
        <v>46539</v>
      </c>
      <c r="G14" s="21"/>
      <c r="H14" s="21"/>
      <c r="J14" s="109"/>
      <c r="K14" s="109"/>
      <c r="L14" s="109"/>
      <c r="M14" s="109"/>
      <c r="N14" s="109"/>
      <c r="O14" s="123">
        <f>'Input|PQ'!O37</f>
        <v>11.524312744304282</v>
      </c>
      <c r="P14" s="123">
        <f>'Input|PQ'!P37</f>
        <v>16.984717069831575</v>
      </c>
      <c r="Q14" s="123">
        <f>'Input|PQ'!Q37</f>
        <v>10.682636611008416</v>
      </c>
      <c r="R14" s="123">
        <f>'Input|PQ'!R37</f>
        <v>9.9757984856375561</v>
      </c>
      <c r="S14" s="123">
        <f>'Input|PQ'!S37</f>
        <v>10.827815631193905</v>
      </c>
      <c r="T14" s="99"/>
    </row>
    <row r="15" spans="1:30 16383:16383" outlineLevel="1">
      <c r="C15" s="178"/>
      <c r="D15" s="16" t="str">
        <f t="shared" si="1"/>
        <v>NSP</v>
      </c>
      <c r="E15" s="107" t="s">
        <v>62</v>
      </c>
      <c r="F15" s="124">
        <v>46539</v>
      </c>
      <c r="G15" s="21"/>
      <c r="H15" s="21"/>
      <c r="J15" s="109"/>
      <c r="K15" s="109"/>
      <c r="L15" s="109"/>
      <c r="M15" s="109"/>
      <c r="N15" s="109"/>
      <c r="O15" s="123"/>
      <c r="P15" s="123"/>
      <c r="Q15" s="123"/>
      <c r="R15" s="123"/>
      <c r="S15" s="123"/>
      <c r="T15" s="56"/>
    </row>
    <row r="16" spans="1:30 16383:16383" outlineLevel="1">
      <c r="C16" s="178"/>
      <c r="D16" s="16" t="str">
        <f t="shared" si="1"/>
        <v>NSP</v>
      </c>
      <c r="E16" s="107" t="s">
        <v>62</v>
      </c>
      <c r="F16" s="124">
        <v>46539</v>
      </c>
      <c r="G16" s="21"/>
      <c r="H16" s="21"/>
      <c r="J16" s="109"/>
      <c r="K16" s="109"/>
      <c r="L16" s="109"/>
      <c r="M16" s="109"/>
      <c r="N16" s="109"/>
      <c r="O16" s="123"/>
      <c r="P16" s="123"/>
      <c r="Q16" s="123"/>
      <c r="R16" s="123"/>
      <c r="S16" s="123"/>
      <c r="T16" s="56"/>
      <c r="W16" s="162"/>
      <c r="XFC16" s="162"/>
    </row>
    <row r="17" spans="1:16383" s="162" customFormat="1" outlineLevel="1">
      <c r="A17" s="8"/>
      <c r="B17" s="8"/>
      <c r="C17" s="178"/>
      <c r="D17" s="16" t="str">
        <f t="shared" si="1"/>
        <v>NSP</v>
      </c>
      <c r="E17" s="107" t="s">
        <v>62</v>
      </c>
      <c r="F17" s="124">
        <v>46539</v>
      </c>
      <c r="G17" s="21"/>
      <c r="H17" s="21"/>
      <c r="I17" s="16"/>
      <c r="J17" s="109"/>
      <c r="K17" s="109"/>
      <c r="L17" s="109"/>
      <c r="M17" s="109"/>
      <c r="N17" s="109"/>
      <c r="O17" s="123"/>
      <c r="P17" s="123"/>
      <c r="Q17" s="123"/>
      <c r="R17" s="123"/>
      <c r="S17" s="123"/>
      <c r="T17" s="56"/>
      <c r="U17" s="8"/>
      <c r="V17" s="163"/>
    </row>
    <row r="18" spans="1:16383" outlineLevel="1">
      <c r="C18" s="178"/>
      <c r="D18" s="16" t="str">
        <f t="shared" si="1"/>
        <v>NSP</v>
      </c>
      <c r="E18" s="107" t="s">
        <v>62</v>
      </c>
      <c r="F18" s="124">
        <v>46539</v>
      </c>
      <c r="G18" s="21"/>
      <c r="H18" s="21"/>
      <c r="J18" s="109"/>
      <c r="K18" s="109"/>
      <c r="L18" s="109"/>
      <c r="M18" s="109"/>
      <c r="N18" s="109"/>
      <c r="O18" s="123"/>
      <c r="P18" s="123"/>
      <c r="Q18" s="123"/>
      <c r="R18" s="123"/>
      <c r="S18" s="123"/>
      <c r="XFC18" s="162"/>
    </row>
    <row r="19" spans="1:16383" outlineLevel="1">
      <c r="C19" s="178"/>
      <c r="D19" s="16" t="str">
        <f t="shared" si="1"/>
        <v>NSP</v>
      </c>
      <c r="E19" s="107" t="s">
        <v>62</v>
      </c>
      <c r="F19" s="124">
        <v>46539</v>
      </c>
      <c r="G19" s="21"/>
      <c r="H19" s="21"/>
      <c r="J19" s="109"/>
      <c r="K19" s="109"/>
      <c r="L19" s="109"/>
      <c r="M19" s="109"/>
      <c r="N19" s="109"/>
      <c r="O19" s="123"/>
      <c r="P19" s="123"/>
      <c r="Q19" s="123"/>
      <c r="R19" s="123"/>
      <c r="S19" s="123"/>
      <c r="XFC19" s="162"/>
    </row>
    <row r="20" spans="1:16383" outlineLevel="1">
      <c r="C20" s="178"/>
      <c r="D20" s="16" t="str">
        <f t="shared" si="1"/>
        <v>NSP</v>
      </c>
      <c r="E20" s="107" t="s">
        <v>62</v>
      </c>
      <c r="F20" s="124">
        <v>46539</v>
      </c>
      <c r="G20" s="21"/>
      <c r="H20" s="21"/>
      <c r="J20" s="109"/>
      <c r="K20" s="109"/>
      <c r="L20" s="109"/>
      <c r="M20" s="109"/>
      <c r="N20" s="109"/>
      <c r="O20" s="123"/>
      <c r="P20" s="123"/>
      <c r="Q20" s="123"/>
      <c r="R20" s="123"/>
      <c r="S20" s="123"/>
      <c r="T20" s="56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D20" s="162"/>
      <c r="HE20" s="162"/>
      <c r="HF20" s="162"/>
      <c r="HG20" s="162"/>
      <c r="HH20" s="162"/>
      <c r="HI20" s="162"/>
      <c r="HJ20" s="162"/>
      <c r="HK20" s="162"/>
      <c r="HL20" s="162"/>
      <c r="HM20" s="162"/>
      <c r="HN20" s="162"/>
      <c r="HO20" s="162"/>
      <c r="HP20" s="162"/>
      <c r="HQ20" s="162"/>
      <c r="HR20" s="162"/>
      <c r="HS20" s="162"/>
      <c r="HT20" s="162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  <c r="IF20" s="162"/>
      <c r="IG20" s="162"/>
      <c r="IH20" s="162"/>
      <c r="II20" s="162"/>
      <c r="IJ20" s="162"/>
      <c r="IK20" s="162"/>
      <c r="IL20" s="162"/>
      <c r="IM20" s="162"/>
      <c r="IN20" s="162"/>
      <c r="IO20" s="162"/>
      <c r="IP20" s="162"/>
      <c r="IQ20" s="162"/>
      <c r="IR20" s="162"/>
      <c r="IS20" s="162"/>
      <c r="IT20" s="162"/>
      <c r="IU20" s="162"/>
      <c r="IV20" s="162"/>
      <c r="IW20" s="162"/>
      <c r="IX20" s="162"/>
      <c r="IY20" s="162"/>
      <c r="IZ20" s="162"/>
      <c r="JA20" s="162"/>
      <c r="JB20" s="162"/>
      <c r="JC20" s="162"/>
      <c r="JD20" s="162"/>
      <c r="JE20" s="162"/>
      <c r="JF20" s="162"/>
      <c r="JG20" s="162"/>
      <c r="JH20" s="162"/>
      <c r="JI20" s="162"/>
      <c r="JJ20" s="162"/>
      <c r="JK20" s="162"/>
      <c r="JL20" s="162"/>
      <c r="JM20" s="162"/>
      <c r="JN20" s="162"/>
      <c r="JO20" s="162"/>
      <c r="JP20" s="162"/>
      <c r="JQ20" s="162"/>
      <c r="JR20" s="162"/>
      <c r="JS20" s="162"/>
      <c r="JT20" s="162"/>
      <c r="JU20" s="162"/>
      <c r="JV20" s="162"/>
      <c r="JW20" s="162"/>
      <c r="JX20" s="162"/>
      <c r="JY20" s="162"/>
      <c r="JZ20" s="162"/>
      <c r="KA20" s="162"/>
      <c r="KB20" s="162"/>
      <c r="KC20" s="162"/>
      <c r="KD20" s="162"/>
      <c r="KE20" s="162"/>
      <c r="KF20" s="162"/>
      <c r="KG20" s="162"/>
      <c r="KH20" s="162"/>
      <c r="KI20" s="162"/>
      <c r="KJ20" s="162"/>
      <c r="KK20" s="162"/>
      <c r="KL20" s="162"/>
      <c r="KM20" s="162"/>
      <c r="KN20" s="162"/>
      <c r="KO20" s="162"/>
      <c r="KP20" s="162"/>
      <c r="KQ20" s="162"/>
      <c r="KR20" s="162"/>
      <c r="KS20" s="162"/>
      <c r="KT20" s="162"/>
      <c r="KU20" s="162"/>
      <c r="KV20" s="162"/>
      <c r="KW20" s="162"/>
      <c r="KX20" s="162"/>
      <c r="KY20" s="162"/>
      <c r="KZ20" s="162"/>
      <c r="LA20" s="162"/>
      <c r="LB20" s="162"/>
      <c r="LC20" s="162"/>
      <c r="LD20" s="162"/>
      <c r="LE20" s="162"/>
      <c r="LF20" s="162"/>
      <c r="LG20" s="162"/>
      <c r="LH20" s="162"/>
      <c r="LI20" s="162"/>
      <c r="LJ20" s="162"/>
      <c r="LK20" s="162"/>
      <c r="LL20" s="162"/>
      <c r="LM20" s="162"/>
      <c r="LN20" s="162"/>
      <c r="LO20" s="162"/>
      <c r="LP20" s="162"/>
      <c r="LQ20" s="162"/>
      <c r="LR20" s="162"/>
      <c r="LS20" s="162"/>
      <c r="LT20" s="162"/>
      <c r="LU20" s="162"/>
      <c r="LV20" s="162"/>
      <c r="LW20" s="162"/>
      <c r="LX20" s="162"/>
      <c r="LY20" s="162"/>
      <c r="LZ20" s="162"/>
      <c r="MA20" s="162"/>
      <c r="MB20" s="162"/>
      <c r="MC20" s="162"/>
      <c r="MD20" s="162"/>
      <c r="ME20" s="162"/>
      <c r="MF20" s="162"/>
      <c r="MG20" s="162"/>
      <c r="MH20" s="162"/>
      <c r="MI20" s="162"/>
      <c r="MJ20" s="162"/>
      <c r="MK20" s="162"/>
      <c r="ML20" s="162"/>
      <c r="MM20" s="162"/>
      <c r="MN20" s="162"/>
      <c r="MO20" s="162"/>
      <c r="MP20" s="162"/>
      <c r="MQ20" s="162"/>
      <c r="MR20" s="162"/>
      <c r="MS20" s="162"/>
      <c r="MT20" s="162"/>
      <c r="MU20" s="162"/>
      <c r="MV20" s="162"/>
      <c r="MW20" s="162"/>
      <c r="MX20" s="162"/>
      <c r="MY20" s="162"/>
      <c r="MZ20" s="162"/>
      <c r="NA20" s="162"/>
      <c r="NB20" s="162"/>
      <c r="NC20" s="162"/>
      <c r="ND20" s="162"/>
      <c r="NE20" s="162"/>
      <c r="NF20" s="162"/>
      <c r="NG20" s="162"/>
      <c r="NH20" s="162"/>
      <c r="NI20" s="162"/>
      <c r="NJ20" s="162"/>
      <c r="NK20" s="162"/>
      <c r="NL20" s="162"/>
      <c r="NM20" s="162"/>
      <c r="NN20" s="162"/>
      <c r="NO20" s="162"/>
      <c r="NP20" s="162"/>
      <c r="NQ20" s="162"/>
      <c r="NR20" s="162"/>
      <c r="NS20" s="162"/>
      <c r="NT20" s="162"/>
      <c r="NU20" s="162"/>
      <c r="NV20" s="162"/>
      <c r="NW20" s="162"/>
      <c r="NX20" s="162"/>
      <c r="NY20" s="162"/>
      <c r="NZ20" s="162"/>
      <c r="OA20" s="162"/>
      <c r="OB20" s="162"/>
      <c r="OC20" s="162"/>
      <c r="OD20" s="162"/>
      <c r="OE20" s="162"/>
      <c r="OF20" s="162"/>
      <c r="OG20" s="162"/>
      <c r="OH20" s="162"/>
      <c r="OI20" s="162"/>
      <c r="OJ20" s="162"/>
      <c r="OK20" s="162"/>
      <c r="OL20" s="162"/>
      <c r="OM20" s="162"/>
      <c r="ON20" s="162"/>
      <c r="OO20" s="162"/>
      <c r="OP20" s="162"/>
      <c r="OQ20" s="162"/>
      <c r="OR20" s="162"/>
      <c r="OS20" s="162"/>
      <c r="OT20" s="162"/>
      <c r="OU20" s="162"/>
      <c r="OV20" s="162"/>
      <c r="OW20" s="162"/>
      <c r="OX20" s="162"/>
      <c r="OY20" s="162"/>
      <c r="OZ20" s="162"/>
      <c r="PA20" s="162"/>
      <c r="PB20" s="162"/>
      <c r="PC20" s="162"/>
      <c r="PD20" s="162"/>
      <c r="PE20" s="162"/>
      <c r="PF20" s="162"/>
      <c r="PG20" s="162"/>
      <c r="PH20" s="162"/>
      <c r="PI20" s="162"/>
      <c r="PJ20" s="162"/>
      <c r="PK20" s="162"/>
      <c r="PL20" s="162"/>
      <c r="PM20" s="162"/>
      <c r="PN20" s="162"/>
      <c r="PO20" s="162"/>
      <c r="PP20" s="162"/>
      <c r="PQ20" s="162"/>
      <c r="PR20" s="162"/>
      <c r="PS20" s="162"/>
      <c r="PT20" s="162"/>
      <c r="PU20" s="162"/>
      <c r="PV20" s="162"/>
      <c r="PW20" s="162"/>
      <c r="PX20" s="162"/>
      <c r="PY20" s="162"/>
      <c r="PZ20" s="162"/>
      <c r="QA20" s="162"/>
      <c r="QB20" s="162"/>
      <c r="QC20" s="162"/>
      <c r="QD20" s="162"/>
      <c r="QE20" s="162"/>
      <c r="QF20" s="162"/>
      <c r="QG20" s="162"/>
      <c r="QH20" s="162"/>
      <c r="QI20" s="162"/>
      <c r="QJ20" s="162"/>
      <c r="QK20" s="162"/>
      <c r="QL20" s="162"/>
      <c r="QM20" s="162"/>
      <c r="QN20" s="162"/>
      <c r="QO20" s="162"/>
      <c r="QP20" s="162"/>
      <c r="QQ20" s="162"/>
      <c r="QR20" s="162"/>
      <c r="QS20" s="162"/>
      <c r="QT20" s="162"/>
      <c r="QU20" s="162"/>
      <c r="QV20" s="162"/>
      <c r="QW20" s="162"/>
      <c r="QX20" s="162"/>
      <c r="QY20" s="162"/>
      <c r="QZ20" s="162"/>
      <c r="RA20" s="162"/>
      <c r="RB20" s="162"/>
      <c r="RC20" s="162"/>
      <c r="RD20" s="162"/>
      <c r="RE20" s="162"/>
      <c r="RF20" s="162"/>
      <c r="RG20" s="162"/>
      <c r="RH20" s="162"/>
      <c r="RI20" s="162"/>
      <c r="RJ20" s="162"/>
      <c r="RK20" s="162"/>
      <c r="RL20" s="162"/>
      <c r="RM20" s="162"/>
      <c r="RN20" s="162"/>
      <c r="RO20" s="162"/>
      <c r="RP20" s="162"/>
      <c r="RQ20" s="162"/>
      <c r="RR20" s="162"/>
      <c r="RS20" s="162"/>
      <c r="RT20" s="162"/>
      <c r="RU20" s="162"/>
      <c r="RV20" s="162"/>
      <c r="RW20" s="162"/>
      <c r="RX20" s="162"/>
      <c r="RY20" s="162"/>
      <c r="RZ20" s="162"/>
      <c r="SA20" s="162"/>
      <c r="SB20" s="162"/>
      <c r="SC20" s="162"/>
      <c r="SD20" s="162"/>
      <c r="SE20" s="162"/>
      <c r="SF20" s="162"/>
      <c r="SG20" s="162"/>
      <c r="SH20" s="162"/>
      <c r="SI20" s="162"/>
      <c r="SJ20" s="162"/>
      <c r="SK20" s="162"/>
      <c r="SL20" s="162"/>
      <c r="SM20" s="162"/>
      <c r="SN20" s="162"/>
      <c r="SO20" s="162"/>
      <c r="SP20" s="162"/>
      <c r="SQ20" s="162"/>
      <c r="SR20" s="162"/>
      <c r="SS20" s="162"/>
      <c r="ST20" s="162"/>
      <c r="SU20" s="162"/>
      <c r="SV20" s="162"/>
      <c r="SW20" s="162"/>
      <c r="SX20" s="162"/>
      <c r="SY20" s="162"/>
      <c r="SZ20" s="162"/>
      <c r="TA20" s="162"/>
      <c r="TB20" s="162"/>
      <c r="TC20" s="162"/>
      <c r="TD20" s="162"/>
      <c r="TE20" s="162"/>
      <c r="TF20" s="162"/>
      <c r="TG20" s="162"/>
      <c r="TH20" s="162"/>
      <c r="TI20" s="162"/>
      <c r="TJ20" s="162"/>
      <c r="TK20" s="162"/>
      <c r="TL20" s="162"/>
      <c r="TM20" s="162"/>
      <c r="TN20" s="162"/>
      <c r="TO20" s="162"/>
      <c r="TP20" s="162"/>
      <c r="TQ20" s="162"/>
      <c r="TR20" s="162"/>
      <c r="TS20" s="162"/>
      <c r="TT20" s="162"/>
      <c r="TU20" s="162"/>
      <c r="TV20" s="162"/>
      <c r="TW20" s="162"/>
      <c r="TX20" s="162"/>
      <c r="TY20" s="162"/>
      <c r="TZ20" s="162"/>
      <c r="UA20" s="162"/>
      <c r="UB20" s="162"/>
      <c r="UC20" s="162"/>
      <c r="UD20" s="162"/>
      <c r="UE20" s="162"/>
      <c r="UF20" s="162"/>
      <c r="UG20" s="162"/>
      <c r="UH20" s="162"/>
      <c r="UI20" s="162"/>
      <c r="UJ20" s="162"/>
      <c r="UK20" s="162"/>
      <c r="UL20" s="162"/>
      <c r="UM20" s="162"/>
      <c r="UN20" s="162"/>
      <c r="UO20" s="162"/>
      <c r="UP20" s="162"/>
      <c r="UQ20" s="162"/>
      <c r="UR20" s="162"/>
      <c r="US20" s="162"/>
      <c r="UT20" s="162"/>
      <c r="UU20" s="162"/>
      <c r="UV20" s="162"/>
      <c r="UW20" s="162"/>
      <c r="UX20" s="162"/>
      <c r="UY20" s="162"/>
      <c r="UZ20" s="162"/>
      <c r="VA20" s="162"/>
      <c r="VB20" s="162"/>
      <c r="VC20" s="162"/>
      <c r="VD20" s="162"/>
      <c r="VE20" s="162"/>
      <c r="VF20" s="162"/>
      <c r="VG20" s="162"/>
      <c r="VH20" s="162"/>
      <c r="VI20" s="162"/>
      <c r="VJ20" s="162"/>
      <c r="VK20" s="162"/>
      <c r="VL20" s="162"/>
      <c r="VM20" s="162"/>
      <c r="VN20" s="162"/>
      <c r="VO20" s="162"/>
      <c r="VP20" s="162"/>
      <c r="VQ20" s="162"/>
      <c r="VR20" s="162"/>
      <c r="VS20" s="162"/>
      <c r="VT20" s="162"/>
      <c r="VU20" s="162"/>
      <c r="VV20" s="162"/>
      <c r="VW20" s="162"/>
      <c r="VX20" s="162"/>
      <c r="VY20" s="162"/>
      <c r="VZ20" s="162"/>
      <c r="WA20" s="162"/>
      <c r="WB20" s="162"/>
      <c r="WC20" s="162"/>
      <c r="WD20" s="162"/>
      <c r="WE20" s="162"/>
      <c r="WF20" s="162"/>
      <c r="WG20" s="162"/>
      <c r="WH20" s="162"/>
      <c r="WI20" s="162"/>
      <c r="WJ20" s="162"/>
      <c r="WK20" s="162"/>
      <c r="WL20" s="162"/>
      <c r="WM20" s="162"/>
      <c r="WN20" s="162"/>
      <c r="WO20" s="162"/>
      <c r="WP20" s="162"/>
      <c r="WQ20" s="162"/>
      <c r="WR20" s="162"/>
      <c r="WS20" s="162"/>
      <c r="WT20" s="162"/>
      <c r="WU20" s="162"/>
      <c r="WV20" s="162"/>
      <c r="WW20" s="162"/>
      <c r="WX20" s="162"/>
      <c r="WY20" s="162"/>
      <c r="WZ20" s="162"/>
      <c r="XA20" s="162"/>
      <c r="XB20" s="162"/>
      <c r="XC20" s="162"/>
      <c r="XD20" s="162"/>
      <c r="XE20" s="162"/>
      <c r="XF20" s="162"/>
      <c r="XG20" s="162"/>
      <c r="XH20" s="162"/>
      <c r="XI20" s="162"/>
      <c r="XJ20" s="162"/>
      <c r="XK20" s="162"/>
      <c r="XL20" s="162"/>
      <c r="XM20" s="162"/>
      <c r="XN20" s="162"/>
      <c r="XO20" s="162"/>
      <c r="XP20" s="162"/>
      <c r="XQ20" s="162"/>
      <c r="XR20" s="162"/>
      <c r="XS20" s="162"/>
      <c r="XT20" s="162"/>
      <c r="XU20" s="162"/>
      <c r="XV20" s="162"/>
      <c r="XW20" s="162"/>
      <c r="XX20" s="162"/>
      <c r="XY20" s="162"/>
      <c r="XZ20" s="162"/>
      <c r="YA20" s="162"/>
      <c r="YB20" s="162"/>
      <c r="YC20" s="162"/>
      <c r="YD20" s="162"/>
      <c r="YE20" s="162"/>
      <c r="YF20" s="162"/>
      <c r="YG20" s="162"/>
      <c r="YH20" s="162"/>
      <c r="YI20" s="162"/>
      <c r="YJ20" s="162"/>
      <c r="YK20" s="162"/>
      <c r="YL20" s="162"/>
      <c r="YM20" s="162"/>
      <c r="YN20" s="162"/>
      <c r="YO20" s="162"/>
      <c r="YP20" s="162"/>
      <c r="YQ20" s="162"/>
      <c r="YR20" s="162"/>
      <c r="YS20" s="162"/>
      <c r="YT20" s="162"/>
      <c r="YU20" s="162"/>
      <c r="YV20" s="162"/>
      <c r="YW20" s="162"/>
      <c r="YX20" s="162"/>
      <c r="YY20" s="162"/>
      <c r="YZ20" s="162"/>
      <c r="ZA20" s="162"/>
      <c r="ZB20" s="162"/>
      <c r="ZC20" s="162"/>
      <c r="ZD20" s="162"/>
      <c r="ZE20" s="162"/>
      <c r="ZF20" s="162"/>
      <c r="ZG20" s="162"/>
      <c r="ZH20" s="162"/>
      <c r="ZI20" s="162"/>
      <c r="ZJ20" s="162"/>
      <c r="ZK20" s="162"/>
      <c r="ZL20" s="162"/>
      <c r="ZM20" s="162"/>
      <c r="ZN20" s="162"/>
      <c r="ZO20" s="162"/>
      <c r="ZP20" s="162"/>
      <c r="ZQ20" s="162"/>
      <c r="ZR20" s="162"/>
      <c r="ZS20" s="162"/>
      <c r="ZT20" s="162"/>
      <c r="ZU20" s="162"/>
      <c r="ZV20" s="162"/>
      <c r="ZW20" s="162"/>
      <c r="ZX20" s="162"/>
      <c r="ZY20" s="162"/>
      <c r="ZZ20" s="162"/>
      <c r="AAA20" s="162"/>
      <c r="AAB20" s="162"/>
      <c r="AAC20" s="162"/>
      <c r="AAD20" s="162"/>
      <c r="AAE20" s="162"/>
      <c r="AAF20" s="162"/>
      <c r="AAG20" s="162"/>
      <c r="AAH20" s="162"/>
      <c r="AAI20" s="162"/>
      <c r="AAJ20" s="162"/>
      <c r="AAK20" s="162"/>
      <c r="AAL20" s="162"/>
      <c r="AAM20" s="162"/>
      <c r="AAN20" s="162"/>
      <c r="AAO20" s="162"/>
      <c r="AAP20" s="162"/>
      <c r="AAQ20" s="162"/>
      <c r="AAR20" s="162"/>
      <c r="AAS20" s="162"/>
      <c r="AAT20" s="162"/>
      <c r="AAU20" s="162"/>
      <c r="AAV20" s="162"/>
      <c r="AAW20" s="162"/>
      <c r="AAX20" s="162"/>
      <c r="AAY20" s="162"/>
      <c r="AAZ20" s="162"/>
      <c r="ABA20" s="162"/>
      <c r="ABB20" s="162"/>
      <c r="ABC20" s="162"/>
      <c r="ABD20" s="162"/>
      <c r="ABE20" s="162"/>
      <c r="ABF20" s="162"/>
      <c r="ABG20" s="162"/>
      <c r="ABH20" s="162"/>
      <c r="ABI20" s="162"/>
      <c r="ABJ20" s="162"/>
      <c r="ABK20" s="162"/>
      <c r="ABL20" s="162"/>
      <c r="ABM20" s="162"/>
      <c r="ABN20" s="162"/>
      <c r="ABO20" s="162"/>
      <c r="ABP20" s="162"/>
      <c r="ABQ20" s="162"/>
      <c r="ABR20" s="162"/>
      <c r="ABS20" s="162"/>
      <c r="ABT20" s="162"/>
      <c r="ABU20" s="162"/>
      <c r="ABV20" s="162"/>
      <c r="ABW20" s="162"/>
      <c r="ABX20" s="162"/>
      <c r="ABY20" s="162"/>
      <c r="ABZ20" s="162"/>
      <c r="ACA20" s="162"/>
      <c r="ACB20" s="162"/>
      <c r="ACC20" s="162"/>
      <c r="ACD20" s="162"/>
      <c r="ACE20" s="162"/>
      <c r="ACF20" s="162"/>
      <c r="ACG20" s="162"/>
      <c r="ACH20" s="162"/>
      <c r="ACI20" s="162"/>
      <c r="ACJ20" s="162"/>
      <c r="ACK20" s="162"/>
      <c r="ACL20" s="162"/>
      <c r="ACM20" s="162"/>
      <c r="ACN20" s="162"/>
      <c r="ACO20" s="162"/>
      <c r="ACP20" s="162"/>
      <c r="ACQ20" s="162"/>
      <c r="ACR20" s="162"/>
      <c r="ACS20" s="162"/>
      <c r="ACT20" s="162"/>
      <c r="ACU20" s="162"/>
      <c r="ACV20" s="162"/>
      <c r="ACW20" s="162"/>
      <c r="ACX20" s="162"/>
      <c r="ACY20" s="162"/>
      <c r="ACZ20" s="162"/>
      <c r="ADA20" s="162"/>
      <c r="ADB20" s="162"/>
      <c r="ADC20" s="162"/>
      <c r="ADD20" s="162"/>
      <c r="ADE20" s="162"/>
      <c r="ADF20" s="162"/>
      <c r="ADG20" s="162"/>
      <c r="ADH20" s="162"/>
      <c r="ADI20" s="162"/>
      <c r="ADJ20" s="162"/>
      <c r="ADK20" s="162"/>
      <c r="ADL20" s="162"/>
      <c r="ADM20" s="162"/>
      <c r="ADN20" s="162"/>
      <c r="ADO20" s="162"/>
      <c r="ADP20" s="162"/>
      <c r="ADQ20" s="162"/>
      <c r="ADR20" s="162"/>
      <c r="ADS20" s="162"/>
      <c r="ADT20" s="162"/>
      <c r="ADU20" s="162"/>
      <c r="ADV20" s="162"/>
      <c r="ADW20" s="162"/>
      <c r="ADX20" s="162"/>
      <c r="ADY20" s="162"/>
      <c r="ADZ20" s="162"/>
      <c r="AEA20" s="162"/>
      <c r="AEB20" s="162"/>
      <c r="AEC20" s="162"/>
      <c r="AED20" s="162"/>
      <c r="AEE20" s="162"/>
      <c r="AEF20" s="162"/>
      <c r="AEG20" s="162"/>
      <c r="AEH20" s="162"/>
      <c r="AEI20" s="162"/>
      <c r="AEJ20" s="162"/>
      <c r="AEK20" s="162"/>
      <c r="AEL20" s="162"/>
      <c r="AEM20" s="162"/>
      <c r="AEN20" s="162"/>
      <c r="AEO20" s="162"/>
      <c r="AEP20" s="162"/>
      <c r="AEQ20" s="162"/>
      <c r="AER20" s="162"/>
      <c r="AES20" s="162"/>
      <c r="AET20" s="162"/>
      <c r="AEU20" s="162"/>
      <c r="AEV20" s="162"/>
      <c r="AEW20" s="162"/>
      <c r="AEX20" s="162"/>
      <c r="AEY20" s="162"/>
      <c r="AEZ20" s="162"/>
      <c r="AFA20" s="162"/>
      <c r="AFB20" s="162"/>
      <c r="AFC20" s="162"/>
      <c r="AFD20" s="162"/>
      <c r="AFE20" s="162"/>
      <c r="AFF20" s="162"/>
      <c r="AFG20" s="162"/>
      <c r="AFH20" s="162"/>
      <c r="AFI20" s="162"/>
      <c r="AFJ20" s="162"/>
      <c r="AFK20" s="162"/>
      <c r="AFL20" s="162"/>
      <c r="AFM20" s="162"/>
      <c r="AFN20" s="162"/>
      <c r="AFO20" s="162"/>
      <c r="AFP20" s="162"/>
      <c r="AFQ20" s="162"/>
      <c r="AFR20" s="162"/>
      <c r="AFS20" s="162"/>
      <c r="AFT20" s="162"/>
      <c r="AFU20" s="162"/>
      <c r="AFV20" s="162"/>
      <c r="AFW20" s="162"/>
      <c r="AFX20" s="162"/>
      <c r="AFY20" s="162"/>
      <c r="AFZ20" s="162"/>
      <c r="AGA20" s="162"/>
      <c r="AGB20" s="162"/>
      <c r="AGC20" s="162"/>
      <c r="AGD20" s="162"/>
      <c r="AGE20" s="162"/>
      <c r="AGF20" s="162"/>
      <c r="AGG20" s="162"/>
      <c r="AGH20" s="162"/>
      <c r="AGI20" s="162"/>
      <c r="AGJ20" s="162"/>
      <c r="AGK20" s="162"/>
      <c r="AGL20" s="162"/>
      <c r="AGM20" s="162"/>
      <c r="AGN20" s="162"/>
      <c r="AGO20" s="162"/>
      <c r="AGP20" s="162"/>
      <c r="AGQ20" s="162"/>
      <c r="AGR20" s="162"/>
      <c r="AGS20" s="162"/>
      <c r="AGT20" s="162"/>
      <c r="AGU20" s="162"/>
      <c r="AGV20" s="162"/>
      <c r="AGW20" s="162"/>
      <c r="AGX20" s="162"/>
      <c r="AGY20" s="162"/>
      <c r="AGZ20" s="162"/>
      <c r="AHA20" s="162"/>
      <c r="AHB20" s="162"/>
      <c r="AHC20" s="162"/>
      <c r="AHD20" s="162"/>
      <c r="AHE20" s="162"/>
      <c r="AHF20" s="162"/>
      <c r="AHG20" s="162"/>
      <c r="AHH20" s="162"/>
      <c r="AHI20" s="162"/>
      <c r="AHJ20" s="162"/>
      <c r="AHK20" s="162"/>
      <c r="AHL20" s="162"/>
      <c r="AHM20" s="162"/>
      <c r="AHN20" s="162"/>
      <c r="AHO20" s="162"/>
      <c r="AHP20" s="162"/>
      <c r="AHQ20" s="162"/>
      <c r="AHR20" s="162"/>
      <c r="AHS20" s="162"/>
      <c r="AHT20" s="162"/>
      <c r="AHU20" s="162"/>
      <c r="AHV20" s="162"/>
      <c r="AHW20" s="162"/>
      <c r="AHX20" s="162"/>
      <c r="AHY20" s="162"/>
      <c r="AHZ20" s="162"/>
      <c r="AIA20" s="162"/>
      <c r="AIB20" s="162"/>
      <c r="AIC20" s="162"/>
      <c r="AID20" s="162"/>
      <c r="AIE20" s="162"/>
      <c r="AIF20" s="162"/>
      <c r="AIG20" s="162"/>
      <c r="AIH20" s="162"/>
      <c r="AII20" s="162"/>
      <c r="AIJ20" s="162"/>
      <c r="AIK20" s="162"/>
      <c r="AIL20" s="162"/>
      <c r="AIM20" s="162"/>
      <c r="AIN20" s="162"/>
      <c r="AIO20" s="162"/>
      <c r="AIP20" s="162"/>
      <c r="AIQ20" s="162"/>
      <c r="AIR20" s="162"/>
      <c r="AIS20" s="162"/>
      <c r="AIT20" s="162"/>
      <c r="AIU20" s="162"/>
      <c r="AIV20" s="162"/>
      <c r="AIW20" s="162"/>
      <c r="AIX20" s="162"/>
      <c r="AIY20" s="162"/>
      <c r="AIZ20" s="162"/>
      <c r="AJA20" s="162"/>
      <c r="AJB20" s="162"/>
      <c r="AJC20" s="162"/>
      <c r="AJD20" s="162"/>
      <c r="AJE20" s="162"/>
      <c r="AJF20" s="162"/>
      <c r="AJG20" s="162"/>
      <c r="AJH20" s="162"/>
      <c r="AJI20" s="162"/>
      <c r="AJJ20" s="162"/>
      <c r="AJK20" s="162"/>
      <c r="AJL20" s="162"/>
      <c r="AJM20" s="162"/>
      <c r="AJN20" s="162"/>
      <c r="AJO20" s="162"/>
      <c r="AJP20" s="162"/>
      <c r="AJQ20" s="162"/>
      <c r="AJR20" s="162"/>
      <c r="AJS20" s="162"/>
      <c r="AJT20" s="162"/>
      <c r="AJU20" s="162"/>
      <c r="AJV20" s="162"/>
      <c r="AJW20" s="162"/>
      <c r="AJX20" s="162"/>
      <c r="AJY20" s="162"/>
      <c r="AJZ20" s="162"/>
      <c r="AKA20" s="162"/>
      <c r="AKB20" s="162"/>
      <c r="AKC20" s="162"/>
      <c r="AKD20" s="162"/>
      <c r="AKE20" s="162"/>
      <c r="AKF20" s="162"/>
      <c r="AKG20" s="162"/>
      <c r="AKH20" s="162"/>
      <c r="AKI20" s="162"/>
      <c r="AKJ20" s="162"/>
      <c r="AKK20" s="162"/>
      <c r="AKL20" s="162"/>
      <c r="AKM20" s="162"/>
      <c r="AKN20" s="162"/>
      <c r="AKO20" s="162"/>
      <c r="AKP20" s="162"/>
      <c r="AKQ20" s="162"/>
      <c r="AKR20" s="162"/>
      <c r="AKS20" s="162"/>
      <c r="AKT20" s="162"/>
      <c r="AKU20" s="162"/>
      <c r="AKV20" s="162"/>
      <c r="AKW20" s="162"/>
      <c r="AKX20" s="162"/>
      <c r="AKY20" s="162"/>
      <c r="AKZ20" s="162"/>
      <c r="ALA20" s="162"/>
      <c r="ALB20" s="162"/>
      <c r="ALC20" s="162"/>
      <c r="ALD20" s="162"/>
      <c r="ALE20" s="162"/>
      <c r="ALF20" s="162"/>
      <c r="ALG20" s="162"/>
      <c r="ALH20" s="162"/>
      <c r="ALI20" s="162"/>
      <c r="ALJ20" s="162"/>
      <c r="ALK20" s="162"/>
      <c r="ALL20" s="162"/>
      <c r="ALM20" s="162"/>
      <c r="ALN20" s="162"/>
      <c r="ALO20" s="162"/>
      <c r="ALP20" s="162"/>
      <c r="ALQ20" s="162"/>
      <c r="ALR20" s="162"/>
      <c r="ALS20" s="162"/>
      <c r="ALT20" s="162"/>
      <c r="ALU20" s="162"/>
      <c r="ALV20" s="162"/>
      <c r="ALW20" s="162"/>
      <c r="ALX20" s="162"/>
      <c r="ALY20" s="162"/>
      <c r="ALZ20" s="162"/>
      <c r="AMA20" s="162"/>
      <c r="AMB20" s="162"/>
      <c r="AMC20" s="162"/>
      <c r="AMD20" s="162"/>
      <c r="AME20" s="162"/>
      <c r="AMF20" s="162"/>
      <c r="AMG20" s="162"/>
      <c r="AMH20" s="162"/>
      <c r="AMI20" s="162"/>
      <c r="AMJ20" s="162"/>
      <c r="AMK20" s="162"/>
      <c r="AML20" s="162"/>
      <c r="AMM20" s="162"/>
      <c r="AMN20" s="162"/>
      <c r="AMO20" s="162"/>
      <c r="AMP20" s="162"/>
      <c r="AMQ20" s="162"/>
      <c r="AMR20" s="162"/>
      <c r="AMS20" s="162"/>
      <c r="AMT20" s="162"/>
      <c r="AMU20" s="162"/>
      <c r="AMV20" s="162"/>
      <c r="AMW20" s="162"/>
      <c r="AMX20" s="162"/>
      <c r="AMY20" s="162"/>
      <c r="AMZ20" s="162"/>
      <c r="ANA20" s="162"/>
      <c r="ANB20" s="162"/>
      <c r="ANC20" s="162"/>
      <c r="AND20" s="162"/>
      <c r="ANE20" s="162"/>
      <c r="ANF20" s="162"/>
      <c r="ANG20" s="162"/>
      <c r="ANH20" s="162"/>
      <c r="ANI20" s="162"/>
      <c r="ANJ20" s="162"/>
      <c r="ANK20" s="162"/>
      <c r="ANL20" s="162"/>
      <c r="ANM20" s="162"/>
      <c r="ANN20" s="162"/>
      <c r="ANO20" s="162"/>
      <c r="ANP20" s="162"/>
      <c r="ANQ20" s="162"/>
      <c r="ANR20" s="162"/>
      <c r="ANS20" s="162"/>
      <c r="ANT20" s="162"/>
      <c r="ANU20" s="162"/>
      <c r="ANV20" s="162"/>
      <c r="ANW20" s="162"/>
      <c r="ANX20" s="162"/>
      <c r="ANY20" s="162"/>
      <c r="ANZ20" s="162"/>
      <c r="AOA20" s="162"/>
      <c r="AOB20" s="162"/>
      <c r="AOC20" s="162"/>
      <c r="AOD20" s="162"/>
      <c r="AOE20" s="162"/>
      <c r="AOF20" s="162"/>
      <c r="AOG20" s="162"/>
      <c r="AOH20" s="162"/>
      <c r="AOI20" s="162"/>
      <c r="AOJ20" s="162"/>
      <c r="AOK20" s="162"/>
      <c r="AOL20" s="162"/>
      <c r="AOM20" s="162"/>
      <c r="AON20" s="162"/>
      <c r="AOO20" s="162"/>
      <c r="AOP20" s="162"/>
      <c r="AOQ20" s="162"/>
      <c r="AOR20" s="162"/>
      <c r="AOS20" s="162"/>
      <c r="AOT20" s="162"/>
      <c r="AOU20" s="162"/>
      <c r="AOV20" s="162"/>
      <c r="AOW20" s="162"/>
      <c r="AOX20" s="162"/>
      <c r="AOY20" s="162"/>
      <c r="AOZ20" s="162"/>
      <c r="APA20" s="162"/>
      <c r="APB20" s="162"/>
      <c r="APC20" s="162"/>
      <c r="APD20" s="162"/>
      <c r="APE20" s="162"/>
      <c r="APF20" s="162"/>
      <c r="APG20" s="162"/>
      <c r="APH20" s="162"/>
      <c r="API20" s="162"/>
      <c r="APJ20" s="162"/>
      <c r="APK20" s="162"/>
      <c r="APL20" s="162"/>
      <c r="APM20" s="162"/>
      <c r="APN20" s="162"/>
      <c r="APO20" s="162"/>
      <c r="APP20" s="162"/>
      <c r="APQ20" s="162"/>
      <c r="APR20" s="162"/>
      <c r="APS20" s="162"/>
      <c r="APT20" s="162"/>
      <c r="APU20" s="162"/>
      <c r="APV20" s="162"/>
      <c r="APW20" s="162"/>
      <c r="APX20" s="162"/>
      <c r="APY20" s="162"/>
      <c r="APZ20" s="162"/>
      <c r="AQA20" s="162"/>
      <c r="AQB20" s="162"/>
      <c r="AQC20" s="162"/>
      <c r="AQD20" s="162"/>
      <c r="AQE20" s="162"/>
      <c r="AQF20" s="162"/>
      <c r="AQG20" s="162"/>
      <c r="AQH20" s="162"/>
      <c r="AQI20" s="162"/>
      <c r="AQJ20" s="162"/>
      <c r="AQK20" s="162"/>
      <c r="AQL20" s="162"/>
      <c r="AQM20" s="162"/>
      <c r="AQN20" s="162"/>
      <c r="AQO20" s="162"/>
      <c r="AQP20" s="162"/>
      <c r="AQQ20" s="162"/>
      <c r="AQR20" s="162"/>
      <c r="AQS20" s="162"/>
      <c r="AQT20" s="162"/>
      <c r="AQU20" s="162"/>
      <c r="AQV20" s="162"/>
      <c r="AQW20" s="162"/>
      <c r="AQX20" s="162"/>
      <c r="AQY20" s="162"/>
      <c r="AQZ20" s="162"/>
      <c r="ARA20" s="162"/>
      <c r="ARB20" s="162"/>
      <c r="ARC20" s="162"/>
      <c r="ARD20" s="162"/>
      <c r="ARE20" s="162"/>
      <c r="ARF20" s="162"/>
      <c r="ARG20" s="162"/>
      <c r="ARH20" s="162"/>
      <c r="ARI20" s="162"/>
      <c r="ARJ20" s="162"/>
      <c r="ARK20" s="162"/>
      <c r="ARL20" s="162"/>
      <c r="ARM20" s="162"/>
      <c r="ARN20" s="162"/>
      <c r="ARO20" s="162"/>
      <c r="ARP20" s="162"/>
      <c r="ARQ20" s="162"/>
      <c r="ARR20" s="162"/>
      <c r="ARS20" s="162"/>
      <c r="ART20" s="162"/>
      <c r="ARU20" s="162"/>
      <c r="ARV20" s="162"/>
      <c r="ARW20" s="162"/>
      <c r="ARX20" s="162"/>
      <c r="ARY20" s="162"/>
      <c r="ARZ20" s="162"/>
      <c r="ASA20" s="162"/>
      <c r="ASB20" s="162"/>
      <c r="ASC20" s="162"/>
      <c r="ASD20" s="162"/>
      <c r="ASE20" s="162"/>
      <c r="ASF20" s="162"/>
      <c r="ASG20" s="162"/>
      <c r="ASH20" s="162"/>
      <c r="ASI20" s="162"/>
      <c r="ASJ20" s="162"/>
      <c r="ASK20" s="162"/>
      <c r="ASL20" s="162"/>
      <c r="ASM20" s="162"/>
      <c r="ASN20" s="162"/>
      <c r="ASO20" s="162"/>
      <c r="ASP20" s="162"/>
      <c r="ASQ20" s="162"/>
      <c r="ASR20" s="162"/>
      <c r="ASS20" s="162"/>
      <c r="AST20" s="162"/>
      <c r="ASU20" s="162"/>
      <c r="ASV20" s="162"/>
      <c r="ASW20" s="162"/>
      <c r="ASX20" s="162"/>
      <c r="ASY20" s="162"/>
      <c r="ASZ20" s="162"/>
      <c r="ATA20" s="162"/>
      <c r="ATB20" s="162"/>
      <c r="ATC20" s="162"/>
      <c r="ATD20" s="162"/>
      <c r="ATE20" s="162"/>
      <c r="ATF20" s="162"/>
      <c r="ATG20" s="162"/>
      <c r="ATH20" s="162"/>
      <c r="ATI20" s="162"/>
      <c r="ATJ20" s="162"/>
      <c r="ATK20" s="162"/>
      <c r="ATL20" s="162"/>
      <c r="ATM20" s="162"/>
      <c r="ATN20" s="162"/>
      <c r="ATO20" s="162"/>
      <c r="ATP20" s="162"/>
      <c r="ATQ20" s="162"/>
      <c r="ATR20" s="162"/>
      <c r="ATS20" s="162"/>
      <c r="ATT20" s="162"/>
      <c r="ATU20" s="162"/>
      <c r="ATV20" s="162"/>
      <c r="ATW20" s="162"/>
      <c r="ATX20" s="162"/>
      <c r="ATY20" s="162"/>
      <c r="ATZ20" s="162"/>
      <c r="AUA20" s="162"/>
      <c r="AUB20" s="162"/>
      <c r="AUC20" s="162"/>
      <c r="AUD20" s="162"/>
      <c r="AUE20" s="162"/>
      <c r="AUF20" s="162"/>
      <c r="AUG20" s="162"/>
      <c r="AUH20" s="162"/>
      <c r="AUI20" s="162"/>
      <c r="AUJ20" s="162"/>
      <c r="AUK20" s="162"/>
      <c r="AUL20" s="162"/>
      <c r="AUM20" s="162"/>
      <c r="AUN20" s="162"/>
      <c r="AUO20" s="162"/>
      <c r="AUP20" s="162"/>
      <c r="AUQ20" s="162"/>
      <c r="AUR20" s="162"/>
      <c r="AUS20" s="162"/>
      <c r="AUT20" s="162"/>
      <c r="AUU20" s="162"/>
      <c r="AUV20" s="162"/>
      <c r="AUW20" s="162"/>
      <c r="AUX20" s="162"/>
      <c r="AUY20" s="162"/>
      <c r="AUZ20" s="162"/>
      <c r="AVA20" s="162"/>
      <c r="AVB20" s="162"/>
      <c r="AVC20" s="162"/>
      <c r="AVD20" s="162"/>
      <c r="AVE20" s="162"/>
      <c r="AVF20" s="162"/>
      <c r="AVG20" s="162"/>
      <c r="AVH20" s="162"/>
      <c r="AVI20" s="162"/>
      <c r="AVJ20" s="162"/>
      <c r="AVK20" s="162"/>
      <c r="AVL20" s="162"/>
      <c r="AVM20" s="162"/>
      <c r="AVN20" s="162"/>
      <c r="AVO20" s="162"/>
      <c r="AVP20" s="162"/>
      <c r="AVQ20" s="162"/>
      <c r="AVR20" s="162"/>
      <c r="AVS20" s="162"/>
      <c r="AVT20" s="162"/>
      <c r="AVU20" s="162"/>
      <c r="AVV20" s="162"/>
      <c r="AVW20" s="162"/>
      <c r="AVX20" s="162"/>
      <c r="AVY20" s="162"/>
      <c r="AVZ20" s="162"/>
      <c r="AWA20" s="162"/>
      <c r="AWB20" s="162"/>
      <c r="AWC20" s="162"/>
      <c r="AWD20" s="162"/>
      <c r="AWE20" s="162"/>
      <c r="AWF20" s="162"/>
      <c r="AWG20" s="162"/>
      <c r="AWH20" s="162"/>
      <c r="AWI20" s="162"/>
      <c r="AWJ20" s="162"/>
      <c r="AWK20" s="162"/>
      <c r="AWL20" s="162"/>
      <c r="AWM20" s="162"/>
      <c r="AWN20" s="162"/>
      <c r="AWO20" s="162"/>
      <c r="AWP20" s="162"/>
      <c r="AWQ20" s="162"/>
      <c r="AWR20" s="162"/>
      <c r="AWS20" s="162"/>
      <c r="AWT20" s="162"/>
      <c r="AWU20" s="162"/>
      <c r="AWV20" s="162"/>
      <c r="AWW20" s="162"/>
      <c r="AWX20" s="162"/>
      <c r="AWY20" s="162"/>
      <c r="AWZ20" s="162"/>
      <c r="AXA20" s="162"/>
      <c r="AXB20" s="162"/>
      <c r="AXC20" s="162"/>
      <c r="AXD20" s="162"/>
      <c r="AXE20" s="162"/>
      <c r="AXF20" s="162"/>
      <c r="AXG20" s="162"/>
      <c r="AXH20" s="162"/>
      <c r="AXI20" s="162"/>
      <c r="AXJ20" s="162"/>
      <c r="AXK20" s="162"/>
      <c r="AXL20" s="162"/>
      <c r="AXM20" s="162"/>
      <c r="AXN20" s="162"/>
      <c r="AXO20" s="162"/>
      <c r="AXP20" s="162"/>
      <c r="AXQ20" s="162"/>
      <c r="AXR20" s="162"/>
      <c r="AXS20" s="162"/>
      <c r="AXT20" s="162"/>
      <c r="AXU20" s="162"/>
      <c r="AXV20" s="162"/>
      <c r="AXW20" s="162"/>
      <c r="AXX20" s="162"/>
      <c r="AXY20" s="162"/>
      <c r="AXZ20" s="162"/>
      <c r="AYA20" s="162"/>
      <c r="AYB20" s="162"/>
      <c r="AYC20" s="162"/>
      <c r="AYD20" s="162"/>
      <c r="AYE20" s="162"/>
      <c r="AYF20" s="162"/>
      <c r="AYG20" s="162"/>
      <c r="AYH20" s="162"/>
      <c r="AYI20" s="162"/>
      <c r="AYJ20" s="162"/>
      <c r="AYK20" s="162"/>
      <c r="AYL20" s="162"/>
      <c r="AYM20" s="162"/>
      <c r="AYN20" s="162"/>
      <c r="AYO20" s="162"/>
      <c r="AYP20" s="162"/>
      <c r="AYQ20" s="162"/>
      <c r="AYR20" s="162"/>
      <c r="AYS20" s="162"/>
      <c r="AYT20" s="162"/>
      <c r="AYU20" s="162"/>
      <c r="AYV20" s="162"/>
      <c r="AYW20" s="162"/>
      <c r="AYX20" s="162"/>
      <c r="AYY20" s="162"/>
      <c r="AYZ20" s="162"/>
      <c r="AZA20" s="162"/>
      <c r="AZB20" s="162"/>
      <c r="AZC20" s="162"/>
      <c r="AZD20" s="162"/>
      <c r="AZE20" s="162"/>
      <c r="AZF20" s="162"/>
      <c r="AZG20" s="162"/>
      <c r="AZH20" s="162"/>
      <c r="AZI20" s="162"/>
      <c r="AZJ20" s="162"/>
      <c r="AZK20" s="162"/>
      <c r="AZL20" s="162"/>
      <c r="AZM20" s="162"/>
      <c r="AZN20" s="162"/>
      <c r="AZO20" s="162"/>
      <c r="AZP20" s="162"/>
      <c r="AZQ20" s="162"/>
      <c r="AZR20" s="162"/>
      <c r="AZS20" s="162"/>
      <c r="AZT20" s="162"/>
      <c r="AZU20" s="162"/>
      <c r="AZV20" s="162"/>
      <c r="AZW20" s="162"/>
      <c r="AZX20" s="162"/>
      <c r="AZY20" s="162"/>
      <c r="AZZ20" s="162"/>
      <c r="BAA20" s="162"/>
      <c r="BAB20" s="162"/>
      <c r="BAC20" s="162"/>
      <c r="BAD20" s="162"/>
      <c r="BAE20" s="162"/>
      <c r="BAF20" s="162"/>
      <c r="BAG20" s="162"/>
      <c r="BAH20" s="162"/>
      <c r="BAI20" s="162"/>
      <c r="BAJ20" s="162"/>
      <c r="BAK20" s="162"/>
      <c r="BAL20" s="162"/>
      <c r="BAM20" s="162"/>
      <c r="BAN20" s="162"/>
      <c r="BAO20" s="162"/>
      <c r="BAP20" s="162"/>
      <c r="BAQ20" s="162"/>
      <c r="BAR20" s="162"/>
      <c r="BAS20" s="162"/>
      <c r="BAT20" s="162"/>
      <c r="BAU20" s="162"/>
      <c r="BAV20" s="162"/>
      <c r="BAW20" s="162"/>
      <c r="BAX20" s="162"/>
      <c r="BAY20" s="162"/>
      <c r="BAZ20" s="162"/>
      <c r="BBA20" s="162"/>
      <c r="BBB20" s="162"/>
      <c r="BBC20" s="162"/>
      <c r="BBD20" s="162"/>
      <c r="BBE20" s="162"/>
      <c r="BBF20" s="162"/>
      <c r="BBG20" s="162"/>
      <c r="BBH20" s="162"/>
      <c r="BBI20" s="162"/>
      <c r="BBJ20" s="162"/>
      <c r="BBK20" s="162"/>
      <c r="BBL20" s="162"/>
      <c r="BBM20" s="162"/>
      <c r="BBN20" s="162"/>
      <c r="BBO20" s="162"/>
      <c r="BBP20" s="162"/>
      <c r="BBQ20" s="162"/>
      <c r="BBR20" s="162"/>
      <c r="BBS20" s="162"/>
      <c r="BBT20" s="162"/>
      <c r="BBU20" s="162"/>
      <c r="BBV20" s="162"/>
      <c r="BBW20" s="162"/>
      <c r="BBX20" s="162"/>
      <c r="BBY20" s="162"/>
      <c r="BBZ20" s="162"/>
      <c r="BCA20" s="162"/>
      <c r="BCB20" s="162"/>
      <c r="BCC20" s="162"/>
      <c r="BCD20" s="162"/>
      <c r="BCE20" s="162"/>
      <c r="BCF20" s="162"/>
      <c r="BCG20" s="162"/>
      <c r="BCH20" s="162"/>
      <c r="BCI20" s="162"/>
      <c r="BCJ20" s="162"/>
      <c r="BCK20" s="162"/>
      <c r="BCL20" s="162"/>
      <c r="BCM20" s="162"/>
      <c r="BCN20" s="162"/>
      <c r="BCO20" s="162"/>
      <c r="BCP20" s="162"/>
      <c r="BCQ20" s="162"/>
      <c r="BCR20" s="162"/>
      <c r="BCS20" s="162"/>
      <c r="BCT20" s="162"/>
      <c r="BCU20" s="162"/>
      <c r="BCV20" s="162"/>
      <c r="BCW20" s="162"/>
      <c r="BCX20" s="162"/>
      <c r="BCY20" s="162"/>
      <c r="BCZ20" s="162"/>
      <c r="BDA20" s="162"/>
      <c r="BDB20" s="162"/>
      <c r="BDC20" s="162"/>
      <c r="BDD20" s="162"/>
      <c r="BDE20" s="162"/>
      <c r="BDF20" s="162"/>
      <c r="BDG20" s="162"/>
      <c r="BDH20" s="162"/>
      <c r="BDI20" s="162"/>
      <c r="BDJ20" s="162"/>
      <c r="BDK20" s="162"/>
      <c r="BDL20" s="162"/>
      <c r="BDM20" s="162"/>
      <c r="BDN20" s="162"/>
      <c r="BDO20" s="162"/>
      <c r="BDP20" s="162"/>
      <c r="BDQ20" s="162"/>
      <c r="BDR20" s="162"/>
      <c r="BDS20" s="162"/>
      <c r="BDT20" s="162"/>
      <c r="BDU20" s="162"/>
      <c r="BDV20" s="162"/>
      <c r="BDW20" s="162"/>
      <c r="BDX20" s="162"/>
      <c r="BDY20" s="162"/>
      <c r="BDZ20" s="162"/>
      <c r="BEA20" s="162"/>
      <c r="BEB20" s="162"/>
      <c r="BEC20" s="162"/>
      <c r="BED20" s="162"/>
      <c r="BEE20" s="162"/>
      <c r="BEF20" s="162"/>
      <c r="BEG20" s="162"/>
      <c r="BEH20" s="162"/>
      <c r="BEI20" s="162"/>
      <c r="BEJ20" s="162"/>
      <c r="BEK20" s="162"/>
      <c r="BEL20" s="162"/>
      <c r="BEM20" s="162"/>
      <c r="BEN20" s="162"/>
      <c r="BEO20" s="162"/>
      <c r="BEP20" s="162"/>
      <c r="BEQ20" s="162"/>
      <c r="BER20" s="162"/>
      <c r="BES20" s="162"/>
      <c r="BET20" s="162"/>
      <c r="BEU20" s="162"/>
      <c r="BEV20" s="162"/>
      <c r="BEW20" s="162"/>
      <c r="BEX20" s="162"/>
      <c r="BEY20" s="162"/>
      <c r="BEZ20" s="162"/>
      <c r="BFA20" s="162"/>
      <c r="BFB20" s="162"/>
      <c r="BFC20" s="162"/>
      <c r="BFD20" s="162"/>
      <c r="BFE20" s="162"/>
      <c r="BFF20" s="162"/>
      <c r="BFG20" s="162"/>
      <c r="BFH20" s="162"/>
      <c r="BFI20" s="162"/>
      <c r="BFJ20" s="162"/>
      <c r="BFK20" s="162"/>
      <c r="BFL20" s="162"/>
      <c r="BFM20" s="162"/>
      <c r="BFN20" s="162"/>
      <c r="BFO20" s="162"/>
      <c r="BFP20" s="162"/>
      <c r="BFQ20" s="162"/>
      <c r="BFR20" s="162"/>
      <c r="BFS20" s="162"/>
      <c r="BFT20" s="162"/>
      <c r="BFU20" s="162"/>
      <c r="BFV20" s="162"/>
      <c r="BFW20" s="162"/>
      <c r="BFX20" s="162"/>
      <c r="BFY20" s="162"/>
      <c r="BFZ20" s="162"/>
      <c r="BGA20" s="162"/>
      <c r="BGB20" s="162"/>
      <c r="BGC20" s="162"/>
      <c r="BGD20" s="162"/>
      <c r="BGE20" s="162"/>
      <c r="BGF20" s="162"/>
      <c r="BGG20" s="162"/>
      <c r="BGH20" s="162"/>
      <c r="BGI20" s="162"/>
      <c r="BGJ20" s="162"/>
      <c r="BGK20" s="162"/>
      <c r="BGL20" s="162"/>
      <c r="BGM20" s="162"/>
      <c r="BGN20" s="162"/>
      <c r="BGO20" s="162"/>
      <c r="BGP20" s="162"/>
      <c r="BGQ20" s="162"/>
      <c r="BGR20" s="162"/>
      <c r="BGS20" s="162"/>
      <c r="BGT20" s="162"/>
      <c r="BGU20" s="162"/>
      <c r="BGV20" s="162"/>
      <c r="BGW20" s="162"/>
      <c r="BGX20" s="162"/>
      <c r="BGY20" s="162"/>
      <c r="BGZ20" s="162"/>
      <c r="BHA20" s="162"/>
      <c r="BHB20" s="162"/>
      <c r="BHC20" s="162"/>
      <c r="BHD20" s="162"/>
      <c r="BHE20" s="162"/>
      <c r="BHF20" s="162"/>
      <c r="BHG20" s="162"/>
      <c r="BHH20" s="162"/>
      <c r="BHI20" s="162"/>
      <c r="BHJ20" s="162"/>
      <c r="BHK20" s="162"/>
      <c r="BHL20" s="162"/>
      <c r="BHM20" s="162"/>
      <c r="BHN20" s="162"/>
      <c r="BHO20" s="162"/>
      <c r="BHP20" s="162"/>
      <c r="BHQ20" s="162"/>
      <c r="BHR20" s="162"/>
      <c r="BHS20" s="162"/>
      <c r="BHT20" s="162"/>
      <c r="BHU20" s="162"/>
      <c r="BHV20" s="162"/>
      <c r="BHW20" s="162"/>
      <c r="BHX20" s="162"/>
      <c r="BHY20" s="162"/>
      <c r="BHZ20" s="162"/>
      <c r="BIA20" s="162"/>
      <c r="BIB20" s="162"/>
      <c r="BIC20" s="162"/>
      <c r="BID20" s="162"/>
      <c r="BIE20" s="162"/>
      <c r="BIF20" s="162"/>
      <c r="BIG20" s="162"/>
      <c r="BIH20" s="162"/>
      <c r="BII20" s="162"/>
      <c r="BIJ20" s="162"/>
      <c r="BIK20" s="162"/>
      <c r="BIL20" s="162"/>
      <c r="BIM20" s="162"/>
      <c r="BIN20" s="162"/>
      <c r="BIO20" s="162"/>
      <c r="BIP20" s="162"/>
      <c r="BIQ20" s="162"/>
      <c r="BIR20" s="162"/>
      <c r="BIS20" s="162"/>
      <c r="BIT20" s="162"/>
      <c r="BIU20" s="162"/>
      <c r="BIV20" s="162"/>
      <c r="BIW20" s="162"/>
      <c r="BIX20" s="162"/>
      <c r="BIY20" s="162"/>
      <c r="BIZ20" s="162"/>
      <c r="BJA20" s="162"/>
      <c r="BJB20" s="162"/>
      <c r="BJC20" s="162"/>
      <c r="BJD20" s="162"/>
      <c r="BJE20" s="162"/>
      <c r="BJF20" s="162"/>
      <c r="BJG20" s="162"/>
      <c r="BJH20" s="162"/>
      <c r="BJI20" s="162"/>
      <c r="BJJ20" s="162"/>
      <c r="BJK20" s="162"/>
      <c r="BJL20" s="162"/>
      <c r="BJM20" s="162"/>
      <c r="BJN20" s="162"/>
      <c r="BJO20" s="162"/>
      <c r="BJP20" s="162"/>
      <c r="BJQ20" s="162"/>
      <c r="BJR20" s="162"/>
      <c r="BJS20" s="162"/>
      <c r="BJT20" s="162"/>
      <c r="BJU20" s="162"/>
      <c r="BJV20" s="162"/>
      <c r="BJW20" s="162"/>
      <c r="BJX20" s="162"/>
      <c r="BJY20" s="162"/>
      <c r="BJZ20" s="162"/>
      <c r="BKA20" s="162"/>
      <c r="BKB20" s="162"/>
      <c r="BKC20" s="162"/>
      <c r="BKD20" s="162"/>
      <c r="BKE20" s="162"/>
      <c r="BKF20" s="162"/>
      <c r="BKG20" s="162"/>
      <c r="BKH20" s="162"/>
      <c r="BKI20" s="162"/>
      <c r="BKJ20" s="162"/>
      <c r="BKK20" s="162"/>
      <c r="BKL20" s="162"/>
      <c r="BKM20" s="162"/>
      <c r="BKN20" s="162"/>
      <c r="BKO20" s="162"/>
      <c r="BKP20" s="162"/>
      <c r="BKQ20" s="162"/>
      <c r="BKR20" s="162"/>
      <c r="BKS20" s="162"/>
      <c r="BKT20" s="162"/>
      <c r="BKU20" s="162"/>
      <c r="BKV20" s="162"/>
      <c r="BKW20" s="162"/>
      <c r="BKX20" s="162"/>
      <c r="BKY20" s="162"/>
      <c r="BKZ20" s="162"/>
      <c r="BLA20" s="162"/>
      <c r="BLB20" s="162"/>
      <c r="BLC20" s="162"/>
      <c r="BLD20" s="162"/>
      <c r="BLE20" s="162"/>
      <c r="BLF20" s="162"/>
      <c r="BLG20" s="162"/>
      <c r="BLH20" s="162"/>
      <c r="BLI20" s="162"/>
      <c r="BLJ20" s="162"/>
      <c r="BLK20" s="162"/>
      <c r="BLL20" s="162"/>
      <c r="BLM20" s="162"/>
      <c r="BLN20" s="162"/>
      <c r="BLO20" s="162"/>
      <c r="BLP20" s="162"/>
      <c r="BLQ20" s="162"/>
      <c r="BLR20" s="162"/>
      <c r="BLS20" s="162"/>
      <c r="BLT20" s="162"/>
      <c r="BLU20" s="162"/>
      <c r="BLV20" s="162"/>
      <c r="BLW20" s="162"/>
      <c r="BLX20" s="162"/>
      <c r="BLY20" s="162"/>
      <c r="BLZ20" s="162"/>
      <c r="BMA20" s="162"/>
      <c r="BMB20" s="162"/>
      <c r="BMC20" s="162"/>
      <c r="BMD20" s="162"/>
      <c r="BME20" s="162"/>
      <c r="BMF20" s="162"/>
      <c r="BMG20" s="162"/>
      <c r="BMH20" s="162"/>
      <c r="BMI20" s="162"/>
      <c r="BMJ20" s="162"/>
      <c r="BMK20" s="162"/>
      <c r="BML20" s="162"/>
      <c r="BMM20" s="162"/>
      <c r="BMN20" s="162"/>
      <c r="BMO20" s="162"/>
      <c r="BMP20" s="162"/>
      <c r="BMQ20" s="162"/>
      <c r="BMR20" s="162"/>
      <c r="BMS20" s="162"/>
      <c r="BMT20" s="162"/>
      <c r="BMU20" s="162"/>
      <c r="BMV20" s="162"/>
      <c r="BMW20" s="162"/>
      <c r="BMX20" s="162"/>
      <c r="BMY20" s="162"/>
      <c r="BMZ20" s="162"/>
      <c r="BNA20" s="162"/>
      <c r="BNB20" s="162"/>
      <c r="BNC20" s="162"/>
      <c r="BND20" s="162"/>
      <c r="BNE20" s="162"/>
      <c r="BNF20" s="162"/>
      <c r="BNG20" s="162"/>
      <c r="BNH20" s="162"/>
      <c r="BNI20" s="162"/>
      <c r="BNJ20" s="162"/>
      <c r="BNK20" s="162"/>
      <c r="BNL20" s="162"/>
      <c r="BNM20" s="162"/>
      <c r="BNN20" s="162"/>
      <c r="BNO20" s="162"/>
      <c r="BNP20" s="162"/>
      <c r="BNQ20" s="162"/>
      <c r="BNR20" s="162"/>
      <c r="BNS20" s="162"/>
      <c r="BNT20" s="162"/>
      <c r="BNU20" s="162"/>
      <c r="BNV20" s="162"/>
      <c r="BNW20" s="162"/>
      <c r="BNX20" s="162"/>
      <c r="BNY20" s="162"/>
      <c r="BNZ20" s="162"/>
      <c r="BOA20" s="162"/>
      <c r="BOB20" s="162"/>
      <c r="BOC20" s="162"/>
      <c r="BOD20" s="162"/>
      <c r="BOE20" s="162"/>
      <c r="BOF20" s="162"/>
      <c r="BOG20" s="162"/>
      <c r="BOH20" s="162"/>
      <c r="BOI20" s="162"/>
      <c r="BOJ20" s="162"/>
      <c r="BOK20" s="162"/>
      <c r="BOL20" s="162"/>
      <c r="BOM20" s="162"/>
      <c r="BON20" s="162"/>
      <c r="BOO20" s="162"/>
      <c r="BOP20" s="162"/>
      <c r="BOQ20" s="162"/>
      <c r="BOR20" s="162"/>
      <c r="BOS20" s="162"/>
      <c r="BOT20" s="162"/>
      <c r="BOU20" s="162"/>
      <c r="BOV20" s="162"/>
      <c r="BOW20" s="162"/>
      <c r="BOX20" s="162"/>
      <c r="BOY20" s="162"/>
      <c r="BOZ20" s="162"/>
      <c r="BPA20" s="162"/>
      <c r="BPB20" s="162"/>
      <c r="BPC20" s="162"/>
      <c r="BPD20" s="162"/>
      <c r="BPE20" s="162"/>
      <c r="BPF20" s="162"/>
      <c r="BPG20" s="162"/>
      <c r="BPH20" s="162"/>
      <c r="BPI20" s="162"/>
      <c r="BPJ20" s="162"/>
      <c r="BPK20" s="162"/>
      <c r="BPL20" s="162"/>
      <c r="BPM20" s="162"/>
      <c r="BPN20" s="162"/>
      <c r="BPO20" s="162"/>
      <c r="BPP20" s="162"/>
      <c r="BPQ20" s="162"/>
      <c r="BPR20" s="162"/>
      <c r="BPS20" s="162"/>
      <c r="BPT20" s="162"/>
      <c r="BPU20" s="162"/>
      <c r="BPV20" s="162"/>
      <c r="BPW20" s="162"/>
      <c r="BPX20" s="162"/>
      <c r="BPY20" s="162"/>
      <c r="BPZ20" s="162"/>
      <c r="BQA20" s="162"/>
      <c r="BQB20" s="162"/>
      <c r="BQC20" s="162"/>
      <c r="BQD20" s="162"/>
      <c r="BQE20" s="162"/>
      <c r="BQF20" s="162"/>
      <c r="BQG20" s="162"/>
      <c r="BQH20" s="162"/>
      <c r="BQI20" s="162"/>
      <c r="BQJ20" s="162"/>
      <c r="BQK20" s="162"/>
      <c r="BQL20" s="162"/>
      <c r="BQM20" s="162"/>
      <c r="BQN20" s="162"/>
      <c r="BQO20" s="162"/>
      <c r="BQP20" s="162"/>
      <c r="BQQ20" s="162"/>
      <c r="BQR20" s="162"/>
      <c r="BQS20" s="162"/>
      <c r="BQT20" s="162"/>
      <c r="BQU20" s="162"/>
      <c r="BQV20" s="162"/>
      <c r="BQW20" s="162"/>
      <c r="BQX20" s="162"/>
      <c r="BQY20" s="162"/>
      <c r="BQZ20" s="162"/>
      <c r="BRA20" s="162"/>
      <c r="BRB20" s="162"/>
      <c r="BRC20" s="162"/>
      <c r="BRD20" s="162"/>
      <c r="BRE20" s="162"/>
      <c r="BRF20" s="162"/>
      <c r="BRG20" s="162"/>
      <c r="BRH20" s="162"/>
      <c r="BRI20" s="162"/>
      <c r="BRJ20" s="162"/>
      <c r="BRK20" s="162"/>
      <c r="BRL20" s="162"/>
      <c r="BRM20" s="162"/>
      <c r="BRN20" s="162"/>
      <c r="BRO20" s="162"/>
      <c r="BRP20" s="162"/>
      <c r="BRQ20" s="162"/>
      <c r="BRR20" s="162"/>
      <c r="BRS20" s="162"/>
      <c r="BRT20" s="162"/>
      <c r="BRU20" s="162"/>
      <c r="BRV20" s="162"/>
      <c r="BRW20" s="162"/>
      <c r="BRX20" s="162"/>
      <c r="BRY20" s="162"/>
      <c r="BRZ20" s="162"/>
      <c r="BSA20" s="162"/>
      <c r="BSB20" s="162"/>
      <c r="BSC20" s="162"/>
      <c r="BSD20" s="162"/>
      <c r="BSE20" s="162"/>
      <c r="BSF20" s="162"/>
      <c r="BSG20" s="162"/>
      <c r="BSH20" s="162"/>
      <c r="BSI20" s="162"/>
      <c r="BSJ20" s="162"/>
      <c r="BSK20" s="162"/>
      <c r="BSL20" s="162"/>
      <c r="BSM20" s="162"/>
      <c r="BSN20" s="162"/>
      <c r="BSO20" s="162"/>
      <c r="BSP20" s="162"/>
      <c r="BSQ20" s="162"/>
      <c r="BSR20" s="162"/>
      <c r="BSS20" s="162"/>
      <c r="BST20" s="162"/>
      <c r="BSU20" s="162"/>
      <c r="BSV20" s="162"/>
      <c r="BSW20" s="162"/>
      <c r="BSX20" s="162"/>
      <c r="BSY20" s="162"/>
      <c r="BSZ20" s="162"/>
      <c r="BTA20" s="162"/>
      <c r="BTB20" s="162"/>
      <c r="BTC20" s="162"/>
      <c r="BTD20" s="162"/>
      <c r="BTE20" s="162"/>
      <c r="BTF20" s="162"/>
      <c r="BTG20" s="162"/>
      <c r="BTH20" s="162"/>
      <c r="BTI20" s="162"/>
      <c r="BTJ20" s="162"/>
      <c r="BTK20" s="162"/>
      <c r="BTL20" s="162"/>
      <c r="BTM20" s="162"/>
      <c r="BTN20" s="162"/>
      <c r="BTO20" s="162"/>
      <c r="BTP20" s="162"/>
      <c r="BTQ20" s="162"/>
      <c r="BTR20" s="162"/>
      <c r="BTS20" s="162"/>
      <c r="BTT20" s="162"/>
      <c r="BTU20" s="162"/>
      <c r="BTV20" s="162"/>
      <c r="BTW20" s="162"/>
      <c r="BTX20" s="162"/>
      <c r="BTY20" s="162"/>
      <c r="BTZ20" s="162"/>
      <c r="BUA20" s="162"/>
      <c r="BUB20" s="162"/>
      <c r="BUC20" s="162"/>
      <c r="BUD20" s="162"/>
      <c r="BUE20" s="162"/>
      <c r="BUF20" s="162"/>
      <c r="BUG20" s="162"/>
      <c r="BUH20" s="162"/>
      <c r="BUI20" s="162"/>
      <c r="BUJ20" s="162"/>
      <c r="BUK20" s="162"/>
      <c r="BUL20" s="162"/>
      <c r="BUM20" s="162"/>
      <c r="BUN20" s="162"/>
      <c r="BUO20" s="162"/>
      <c r="BUP20" s="162"/>
      <c r="BUQ20" s="162"/>
      <c r="BUR20" s="162"/>
      <c r="BUS20" s="162"/>
      <c r="BUT20" s="162"/>
      <c r="BUU20" s="162"/>
      <c r="BUV20" s="162"/>
      <c r="BUW20" s="162"/>
      <c r="BUX20" s="162"/>
      <c r="BUY20" s="162"/>
      <c r="BUZ20" s="162"/>
      <c r="BVA20" s="162"/>
      <c r="BVB20" s="162"/>
      <c r="BVC20" s="162"/>
      <c r="BVD20" s="162"/>
      <c r="BVE20" s="162"/>
      <c r="BVF20" s="162"/>
      <c r="BVG20" s="162"/>
      <c r="BVH20" s="162"/>
      <c r="BVI20" s="162"/>
      <c r="BVJ20" s="162"/>
      <c r="BVK20" s="162"/>
      <c r="BVL20" s="162"/>
      <c r="BVM20" s="162"/>
      <c r="BVN20" s="162"/>
      <c r="BVO20" s="162"/>
      <c r="BVP20" s="162"/>
      <c r="BVQ20" s="162"/>
      <c r="BVR20" s="162"/>
      <c r="BVS20" s="162"/>
      <c r="BVT20" s="162"/>
      <c r="BVU20" s="162"/>
      <c r="BVV20" s="162"/>
      <c r="BVW20" s="162"/>
      <c r="BVX20" s="162"/>
      <c r="BVY20" s="162"/>
      <c r="BVZ20" s="162"/>
      <c r="BWA20" s="162"/>
      <c r="BWB20" s="162"/>
      <c r="BWC20" s="162"/>
      <c r="BWD20" s="162"/>
      <c r="BWE20" s="162"/>
      <c r="BWF20" s="162"/>
      <c r="BWG20" s="162"/>
      <c r="BWH20" s="162"/>
      <c r="BWI20" s="162"/>
      <c r="BWJ20" s="162"/>
      <c r="BWK20" s="162"/>
      <c r="BWL20" s="162"/>
      <c r="BWM20" s="162"/>
      <c r="BWN20" s="162"/>
      <c r="BWO20" s="162"/>
      <c r="BWP20" s="162"/>
      <c r="BWQ20" s="162"/>
      <c r="BWR20" s="162"/>
      <c r="BWS20" s="162"/>
      <c r="BWT20" s="162"/>
      <c r="BWU20" s="162"/>
      <c r="BWV20" s="162"/>
      <c r="BWW20" s="162"/>
      <c r="BWX20" s="162"/>
      <c r="BWY20" s="162"/>
      <c r="BWZ20" s="162"/>
      <c r="BXA20" s="162"/>
      <c r="BXB20" s="162"/>
      <c r="BXC20" s="162"/>
      <c r="BXD20" s="162"/>
      <c r="BXE20" s="162"/>
      <c r="BXF20" s="162"/>
      <c r="BXG20" s="162"/>
      <c r="BXH20" s="162"/>
      <c r="BXI20" s="162"/>
      <c r="BXJ20" s="162"/>
      <c r="BXK20" s="162"/>
      <c r="BXL20" s="162"/>
      <c r="BXM20" s="162"/>
      <c r="BXN20" s="162"/>
      <c r="BXO20" s="162"/>
      <c r="BXP20" s="162"/>
      <c r="BXQ20" s="162"/>
      <c r="BXR20" s="162"/>
      <c r="BXS20" s="162"/>
      <c r="BXT20" s="162"/>
      <c r="BXU20" s="162"/>
      <c r="BXV20" s="162"/>
      <c r="BXW20" s="162"/>
      <c r="BXX20" s="162"/>
      <c r="BXY20" s="162"/>
      <c r="BXZ20" s="162"/>
      <c r="BYA20" s="162"/>
      <c r="BYB20" s="162"/>
      <c r="BYC20" s="162"/>
      <c r="BYD20" s="162"/>
      <c r="BYE20" s="162"/>
      <c r="BYF20" s="162"/>
      <c r="BYG20" s="162"/>
      <c r="BYH20" s="162"/>
      <c r="BYI20" s="162"/>
      <c r="BYJ20" s="162"/>
      <c r="BYK20" s="162"/>
      <c r="BYL20" s="162"/>
      <c r="BYM20" s="162"/>
      <c r="BYN20" s="162"/>
      <c r="BYO20" s="162"/>
      <c r="BYP20" s="162"/>
      <c r="BYQ20" s="162"/>
      <c r="BYR20" s="162"/>
      <c r="BYS20" s="162"/>
      <c r="BYT20" s="162"/>
      <c r="BYU20" s="162"/>
      <c r="BYV20" s="162"/>
      <c r="BYW20" s="162"/>
      <c r="BYX20" s="162"/>
      <c r="BYY20" s="162"/>
      <c r="BYZ20" s="162"/>
      <c r="BZA20" s="162"/>
      <c r="BZB20" s="162"/>
      <c r="BZC20" s="162"/>
      <c r="BZD20" s="162"/>
      <c r="BZE20" s="162"/>
      <c r="BZF20" s="162"/>
      <c r="BZG20" s="162"/>
      <c r="BZH20" s="162"/>
      <c r="BZI20" s="162"/>
      <c r="BZJ20" s="162"/>
      <c r="BZK20" s="162"/>
      <c r="BZL20" s="162"/>
      <c r="BZM20" s="162"/>
      <c r="BZN20" s="162"/>
      <c r="BZO20" s="162"/>
      <c r="BZP20" s="162"/>
      <c r="BZQ20" s="162"/>
      <c r="BZR20" s="162"/>
      <c r="BZS20" s="162"/>
      <c r="BZT20" s="162"/>
      <c r="BZU20" s="162"/>
      <c r="BZV20" s="162"/>
      <c r="BZW20" s="162"/>
      <c r="BZX20" s="162"/>
      <c r="BZY20" s="162"/>
      <c r="BZZ20" s="162"/>
      <c r="CAA20" s="162"/>
      <c r="CAB20" s="162"/>
      <c r="CAC20" s="162"/>
      <c r="CAD20" s="162"/>
      <c r="CAE20" s="162"/>
      <c r="CAF20" s="162"/>
      <c r="CAG20" s="162"/>
      <c r="CAH20" s="162"/>
      <c r="CAI20" s="162"/>
      <c r="CAJ20" s="162"/>
      <c r="CAK20" s="162"/>
      <c r="CAL20" s="162"/>
      <c r="CAM20" s="162"/>
      <c r="CAN20" s="162"/>
      <c r="CAO20" s="162"/>
      <c r="CAP20" s="162"/>
      <c r="CAQ20" s="162"/>
      <c r="CAR20" s="162"/>
      <c r="CAS20" s="162"/>
      <c r="CAT20" s="162"/>
      <c r="CAU20" s="162"/>
      <c r="CAV20" s="162"/>
      <c r="CAW20" s="162"/>
      <c r="CAX20" s="162"/>
      <c r="CAY20" s="162"/>
      <c r="CAZ20" s="162"/>
      <c r="CBA20" s="162"/>
      <c r="CBB20" s="162"/>
      <c r="CBC20" s="162"/>
      <c r="CBD20" s="162"/>
      <c r="CBE20" s="162"/>
      <c r="CBF20" s="162"/>
      <c r="CBG20" s="162"/>
      <c r="CBH20" s="162"/>
      <c r="CBI20" s="162"/>
      <c r="CBJ20" s="162"/>
      <c r="CBK20" s="162"/>
      <c r="CBL20" s="162"/>
      <c r="CBM20" s="162"/>
      <c r="CBN20" s="162"/>
      <c r="CBO20" s="162"/>
      <c r="CBP20" s="162"/>
      <c r="CBQ20" s="162"/>
      <c r="CBR20" s="162"/>
      <c r="CBS20" s="162"/>
      <c r="CBT20" s="162"/>
      <c r="CBU20" s="162"/>
      <c r="CBV20" s="162"/>
      <c r="CBW20" s="162"/>
      <c r="CBX20" s="162"/>
      <c r="CBY20" s="162"/>
      <c r="CBZ20" s="162"/>
      <c r="CCA20" s="162"/>
      <c r="CCB20" s="162"/>
      <c r="CCC20" s="162"/>
      <c r="CCD20" s="162"/>
      <c r="CCE20" s="162"/>
      <c r="CCF20" s="162"/>
      <c r="CCG20" s="162"/>
      <c r="CCH20" s="162"/>
      <c r="CCI20" s="162"/>
      <c r="CCJ20" s="162"/>
      <c r="CCK20" s="162"/>
      <c r="CCL20" s="162"/>
      <c r="CCM20" s="162"/>
      <c r="CCN20" s="162"/>
      <c r="CCO20" s="162"/>
      <c r="CCP20" s="162"/>
      <c r="CCQ20" s="162"/>
      <c r="CCR20" s="162"/>
      <c r="CCS20" s="162"/>
      <c r="CCT20" s="162"/>
      <c r="CCU20" s="162"/>
      <c r="CCV20" s="162"/>
      <c r="CCW20" s="162"/>
      <c r="CCX20" s="162"/>
      <c r="CCY20" s="162"/>
      <c r="CCZ20" s="162"/>
      <c r="CDA20" s="162"/>
      <c r="CDB20" s="162"/>
      <c r="CDC20" s="162"/>
      <c r="CDD20" s="162"/>
      <c r="CDE20" s="162"/>
      <c r="CDF20" s="162"/>
      <c r="CDG20" s="162"/>
      <c r="CDH20" s="162"/>
      <c r="CDI20" s="162"/>
      <c r="CDJ20" s="162"/>
      <c r="CDK20" s="162"/>
      <c r="CDL20" s="162"/>
      <c r="CDM20" s="162"/>
      <c r="CDN20" s="162"/>
      <c r="CDO20" s="162"/>
      <c r="CDP20" s="162"/>
      <c r="CDQ20" s="162"/>
      <c r="CDR20" s="162"/>
      <c r="CDS20" s="162"/>
      <c r="CDT20" s="162"/>
      <c r="CDU20" s="162"/>
      <c r="CDV20" s="162"/>
      <c r="CDW20" s="162"/>
      <c r="CDX20" s="162"/>
      <c r="CDY20" s="162"/>
      <c r="CDZ20" s="162"/>
      <c r="CEA20" s="162"/>
      <c r="CEB20" s="162"/>
      <c r="CEC20" s="162"/>
      <c r="CED20" s="162"/>
      <c r="CEE20" s="162"/>
      <c r="CEF20" s="162"/>
      <c r="CEG20" s="162"/>
      <c r="CEH20" s="162"/>
      <c r="CEI20" s="162"/>
      <c r="CEJ20" s="162"/>
      <c r="CEK20" s="162"/>
      <c r="CEL20" s="162"/>
      <c r="CEM20" s="162"/>
      <c r="CEN20" s="162"/>
      <c r="CEO20" s="162"/>
      <c r="CEP20" s="162"/>
      <c r="CEQ20" s="162"/>
      <c r="CER20" s="162"/>
      <c r="CES20" s="162"/>
      <c r="CET20" s="162"/>
      <c r="CEU20" s="162"/>
      <c r="CEV20" s="162"/>
      <c r="CEW20" s="162"/>
      <c r="CEX20" s="162"/>
      <c r="CEY20" s="162"/>
      <c r="CEZ20" s="162"/>
      <c r="CFA20" s="162"/>
      <c r="CFB20" s="162"/>
      <c r="CFC20" s="162"/>
      <c r="CFD20" s="162"/>
      <c r="CFE20" s="162"/>
      <c r="CFF20" s="162"/>
      <c r="CFG20" s="162"/>
      <c r="CFH20" s="162"/>
      <c r="CFI20" s="162"/>
      <c r="CFJ20" s="162"/>
      <c r="CFK20" s="162"/>
      <c r="CFL20" s="162"/>
      <c r="CFM20" s="162"/>
      <c r="CFN20" s="162"/>
      <c r="CFO20" s="162"/>
      <c r="CFP20" s="162"/>
      <c r="CFQ20" s="162"/>
      <c r="CFR20" s="162"/>
      <c r="CFS20" s="162"/>
      <c r="CFT20" s="162"/>
      <c r="CFU20" s="162"/>
      <c r="CFV20" s="162"/>
      <c r="CFW20" s="162"/>
      <c r="CFX20" s="162"/>
      <c r="CFY20" s="162"/>
      <c r="CFZ20" s="162"/>
      <c r="CGA20" s="162"/>
      <c r="CGB20" s="162"/>
      <c r="CGC20" s="162"/>
      <c r="CGD20" s="162"/>
      <c r="CGE20" s="162"/>
      <c r="CGF20" s="162"/>
      <c r="CGG20" s="162"/>
      <c r="CGH20" s="162"/>
      <c r="CGI20" s="162"/>
      <c r="CGJ20" s="162"/>
      <c r="CGK20" s="162"/>
      <c r="CGL20" s="162"/>
      <c r="CGM20" s="162"/>
      <c r="CGN20" s="162"/>
      <c r="CGO20" s="162"/>
      <c r="CGP20" s="162"/>
      <c r="CGQ20" s="162"/>
      <c r="CGR20" s="162"/>
      <c r="CGS20" s="162"/>
      <c r="CGT20" s="162"/>
      <c r="CGU20" s="162"/>
      <c r="CGV20" s="162"/>
      <c r="CGW20" s="162"/>
      <c r="CGX20" s="162"/>
      <c r="CGY20" s="162"/>
      <c r="CGZ20" s="162"/>
      <c r="CHA20" s="162"/>
      <c r="CHB20" s="162"/>
      <c r="CHC20" s="162"/>
      <c r="CHD20" s="162"/>
      <c r="CHE20" s="162"/>
      <c r="CHF20" s="162"/>
      <c r="CHG20" s="162"/>
      <c r="CHH20" s="162"/>
      <c r="CHI20" s="162"/>
      <c r="CHJ20" s="162"/>
      <c r="CHK20" s="162"/>
      <c r="CHL20" s="162"/>
      <c r="CHM20" s="162"/>
      <c r="CHN20" s="162"/>
      <c r="CHO20" s="162"/>
      <c r="CHP20" s="162"/>
      <c r="CHQ20" s="162"/>
      <c r="CHR20" s="162"/>
      <c r="CHS20" s="162"/>
      <c r="CHT20" s="162"/>
      <c r="CHU20" s="162"/>
      <c r="CHV20" s="162"/>
      <c r="CHW20" s="162"/>
      <c r="CHX20" s="162"/>
      <c r="CHY20" s="162"/>
      <c r="CHZ20" s="162"/>
      <c r="CIA20" s="162"/>
      <c r="CIB20" s="162"/>
      <c r="CIC20" s="162"/>
      <c r="CID20" s="162"/>
      <c r="CIE20" s="162"/>
      <c r="CIF20" s="162"/>
      <c r="CIG20" s="162"/>
      <c r="CIH20" s="162"/>
      <c r="CII20" s="162"/>
      <c r="CIJ20" s="162"/>
      <c r="CIK20" s="162"/>
      <c r="CIL20" s="162"/>
      <c r="CIM20" s="162"/>
      <c r="CIN20" s="162"/>
      <c r="CIO20" s="162"/>
      <c r="CIP20" s="162"/>
      <c r="CIQ20" s="162"/>
      <c r="CIR20" s="162"/>
      <c r="CIS20" s="162"/>
      <c r="CIT20" s="162"/>
      <c r="CIU20" s="162"/>
      <c r="CIV20" s="162"/>
      <c r="CIW20" s="162"/>
      <c r="CIX20" s="162"/>
      <c r="CIY20" s="162"/>
      <c r="CIZ20" s="162"/>
      <c r="CJA20" s="162"/>
      <c r="CJB20" s="162"/>
      <c r="CJC20" s="162"/>
      <c r="CJD20" s="162"/>
      <c r="CJE20" s="162"/>
      <c r="CJF20" s="162"/>
      <c r="CJG20" s="162"/>
      <c r="CJH20" s="162"/>
      <c r="CJI20" s="162"/>
      <c r="CJJ20" s="162"/>
      <c r="CJK20" s="162"/>
      <c r="CJL20" s="162"/>
      <c r="CJM20" s="162"/>
      <c r="CJN20" s="162"/>
      <c r="CJO20" s="162"/>
      <c r="CJP20" s="162"/>
      <c r="CJQ20" s="162"/>
      <c r="CJR20" s="162"/>
      <c r="CJS20" s="162"/>
      <c r="CJT20" s="162"/>
      <c r="CJU20" s="162"/>
      <c r="CJV20" s="162"/>
      <c r="CJW20" s="162"/>
      <c r="CJX20" s="162"/>
      <c r="CJY20" s="162"/>
      <c r="CJZ20" s="162"/>
      <c r="CKA20" s="162"/>
      <c r="CKB20" s="162"/>
      <c r="CKC20" s="162"/>
      <c r="CKD20" s="162"/>
      <c r="CKE20" s="162"/>
      <c r="CKF20" s="162"/>
      <c r="CKG20" s="162"/>
      <c r="CKH20" s="162"/>
      <c r="CKI20" s="162"/>
      <c r="CKJ20" s="162"/>
      <c r="CKK20" s="162"/>
      <c r="CKL20" s="162"/>
      <c r="CKM20" s="162"/>
      <c r="CKN20" s="162"/>
      <c r="CKO20" s="162"/>
      <c r="CKP20" s="162"/>
      <c r="CKQ20" s="162"/>
      <c r="CKR20" s="162"/>
      <c r="CKS20" s="162"/>
      <c r="CKT20" s="162"/>
      <c r="CKU20" s="162"/>
      <c r="CKV20" s="162"/>
      <c r="CKW20" s="162"/>
      <c r="CKX20" s="162"/>
      <c r="CKY20" s="162"/>
      <c r="CKZ20" s="162"/>
      <c r="CLA20" s="162"/>
      <c r="CLB20" s="162"/>
      <c r="CLC20" s="162"/>
      <c r="CLD20" s="162"/>
      <c r="CLE20" s="162"/>
      <c r="CLF20" s="162"/>
      <c r="CLG20" s="162"/>
      <c r="CLH20" s="162"/>
      <c r="CLI20" s="162"/>
      <c r="CLJ20" s="162"/>
      <c r="CLK20" s="162"/>
      <c r="CLL20" s="162"/>
      <c r="CLM20" s="162"/>
      <c r="CLN20" s="162"/>
      <c r="CLO20" s="162"/>
      <c r="CLP20" s="162"/>
      <c r="CLQ20" s="162"/>
      <c r="CLR20" s="162"/>
      <c r="CLS20" s="162"/>
      <c r="CLT20" s="162"/>
      <c r="CLU20" s="162"/>
      <c r="CLV20" s="162"/>
      <c r="CLW20" s="162"/>
      <c r="CLX20" s="162"/>
      <c r="CLY20" s="162"/>
      <c r="CLZ20" s="162"/>
      <c r="CMA20" s="162"/>
      <c r="CMB20" s="162"/>
      <c r="CMC20" s="162"/>
      <c r="CMD20" s="162"/>
      <c r="CME20" s="162"/>
      <c r="CMF20" s="162"/>
      <c r="CMG20" s="162"/>
      <c r="CMH20" s="162"/>
      <c r="CMI20" s="162"/>
      <c r="CMJ20" s="162"/>
      <c r="CMK20" s="162"/>
      <c r="CML20" s="162"/>
      <c r="CMM20" s="162"/>
      <c r="CMN20" s="162"/>
      <c r="CMO20" s="162"/>
      <c r="CMP20" s="162"/>
      <c r="CMQ20" s="162"/>
      <c r="CMR20" s="162"/>
      <c r="CMS20" s="162"/>
      <c r="CMT20" s="162"/>
      <c r="CMU20" s="162"/>
      <c r="CMV20" s="162"/>
      <c r="CMW20" s="162"/>
      <c r="CMX20" s="162"/>
      <c r="CMY20" s="162"/>
      <c r="CMZ20" s="162"/>
      <c r="CNA20" s="162"/>
      <c r="CNB20" s="162"/>
      <c r="CNC20" s="162"/>
      <c r="CND20" s="162"/>
      <c r="CNE20" s="162"/>
      <c r="CNF20" s="162"/>
      <c r="CNG20" s="162"/>
      <c r="CNH20" s="162"/>
      <c r="CNI20" s="162"/>
      <c r="CNJ20" s="162"/>
      <c r="CNK20" s="162"/>
      <c r="CNL20" s="162"/>
      <c r="CNM20" s="162"/>
      <c r="CNN20" s="162"/>
      <c r="CNO20" s="162"/>
      <c r="CNP20" s="162"/>
      <c r="CNQ20" s="162"/>
      <c r="CNR20" s="162"/>
      <c r="CNS20" s="162"/>
      <c r="CNT20" s="162"/>
      <c r="CNU20" s="162"/>
      <c r="CNV20" s="162"/>
      <c r="CNW20" s="162"/>
      <c r="CNX20" s="162"/>
      <c r="CNY20" s="162"/>
      <c r="CNZ20" s="162"/>
      <c r="COA20" s="162"/>
      <c r="COB20" s="162"/>
      <c r="COC20" s="162"/>
      <c r="COD20" s="162"/>
      <c r="COE20" s="162"/>
      <c r="COF20" s="162"/>
      <c r="COG20" s="162"/>
      <c r="COH20" s="162"/>
      <c r="COI20" s="162"/>
      <c r="COJ20" s="162"/>
      <c r="COK20" s="162"/>
      <c r="COL20" s="162"/>
      <c r="COM20" s="162"/>
      <c r="CON20" s="162"/>
      <c r="COO20" s="162"/>
      <c r="COP20" s="162"/>
      <c r="COQ20" s="162"/>
      <c r="COR20" s="162"/>
      <c r="COS20" s="162"/>
      <c r="COT20" s="162"/>
      <c r="COU20" s="162"/>
      <c r="COV20" s="162"/>
      <c r="COW20" s="162"/>
      <c r="COX20" s="162"/>
      <c r="COY20" s="162"/>
      <c r="COZ20" s="162"/>
      <c r="CPA20" s="162"/>
      <c r="CPB20" s="162"/>
      <c r="CPC20" s="162"/>
      <c r="CPD20" s="162"/>
      <c r="CPE20" s="162"/>
      <c r="CPF20" s="162"/>
      <c r="CPG20" s="162"/>
      <c r="CPH20" s="162"/>
      <c r="CPI20" s="162"/>
      <c r="CPJ20" s="162"/>
      <c r="CPK20" s="162"/>
      <c r="CPL20" s="162"/>
      <c r="CPM20" s="162"/>
      <c r="CPN20" s="162"/>
      <c r="CPO20" s="162"/>
      <c r="CPP20" s="162"/>
      <c r="CPQ20" s="162"/>
      <c r="CPR20" s="162"/>
      <c r="CPS20" s="162"/>
      <c r="CPT20" s="162"/>
      <c r="CPU20" s="162"/>
      <c r="CPV20" s="162"/>
      <c r="CPW20" s="162"/>
      <c r="CPX20" s="162"/>
      <c r="CPY20" s="162"/>
      <c r="CPZ20" s="162"/>
      <c r="CQA20" s="162"/>
      <c r="CQB20" s="162"/>
      <c r="CQC20" s="162"/>
      <c r="CQD20" s="162"/>
      <c r="CQE20" s="162"/>
      <c r="CQF20" s="162"/>
      <c r="CQG20" s="162"/>
      <c r="CQH20" s="162"/>
      <c r="CQI20" s="162"/>
      <c r="CQJ20" s="162"/>
      <c r="CQK20" s="162"/>
      <c r="CQL20" s="162"/>
      <c r="CQM20" s="162"/>
      <c r="CQN20" s="162"/>
      <c r="CQO20" s="162"/>
      <c r="CQP20" s="162"/>
      <c r="CQQ20" s="162"/>
      <c r="CQR20" s="162"/>
      <c r="CQS20" s="162"/>
      <c r="CQT20" s="162"/>
      <c r="CQU20" s="162"/>
      <c r="CQV20" s="162"/>
      <c r="CQW20" s="162"/>
      <c r="CQX20" s="162"/>
      <c r="CQY20" s="162"/>
      <c r="CQZ20" s="162"/>
      <c r="CRA20" s="162"/>
      <c r="CRB20" s="162"/>
      <c r="CRC20" s="162"/>
      <c r="CRD20" s="162"/>
      <c r="CRE20" s="162"/>
      <c r="CRF20" s="162"/>
      <c r="CRG20" s="162"/>
      <c r="CRH20" s="162"/>
      <c r="CRI20" s="162"/>
      <c r="CRJ20" s="162"/>
      <c r="CRK20" s="162"/>
      <c r="CRL20" s="162"/>
      <c r="CRM20" s="162"/>
      <c r="CRN20" s="162"/>
      <c r="CRO20" s="162"/>
      <c r="CRP20" s="162"/>
      <c r="CRQ20" s="162"/>
      <c r="CRR20" s="162"/>
      <c r="CRS20" s="162"/>
      <c r="CRT20" s="162"/>
      <c r="CRU20" s="162"/>
      <c r="CRV20" s="162"/>
      <c r="CRW20" s="162"/>
      <c r="CRX20" s="162"/>
      <c r="CRY20" s="162"/>
      <c r="CRZ20" s="162"/>
      <c r="CSA20" s="162"/>
      <c r="CSB20" s="162"/>
      <c r="CSC20" s="162"/>
      <c r="CSD20" s="162"/>
      <c r="CSE20" s="162"/>
      <c r="CSF20" s="162"/>
      <c r="CSG20" s="162"/>
      <c r="CSH20" s="162"/>
      <c r="CSI20" s="162"/>
      <c r="CSJ20" s="162"/>
      <c r="CSK20" s="162"/>
      <c r="CSL20" s="162"/>
      <c r="CSM20" s="162"/>
      <c r="CSN20" s="162"/>
      <c r="CSO20" s="162"/>
      <c r="CSP20" s="162"/>
      <c r="CSQ20" s="162"/>
      <c r="CSR20" s="162"/>
      <c r="CSS20" s="162"/>
      <c r="CST20" s="162"/>
      <c r="CSU20" s="162"/>
      <c r="CSV20" s="162"/>
      <c r="CSW20" s="162"/>
      <c r="CSX20" s="162"/>
      <c r="CSY20" s="162"/>
      <c r="CSZ20" s="162"/>
      <c r="CTA20" s="162"/>
      <c r="CTB20" s="162"/>
      <c r="CTC20" s="162"/>
      <c r="CTD20" s="162"/>
      <c r="CTE20" s="162"/>
      <c r="CTF20" s="162"/>
      <c r="CTG20" s="162"/>
      <c r="CTH20" s="162"/>
      <c r="CTI20" s="162"/>
      <c r="CTJ20" s="162"/>
      <c r="CTK20" s="162"/>
      <c r="CTL20" s="162"/>
      <c r="CTM20" s="162"/>
      <c r="CTN20" s="162"/>
      <c r="CTO20" s="162"/>
      <c r="CTP20" s="162"/>
      <c r="CTQ20" s="162"/>
      <c r="CTR20" s="162"/>
      <c r="CTS20" s="162"/>
      <c r="CTT20" s="162"/>
      <c r="CTU20" s="162"/>
      <c r="CTV20" s="162"/>
      <c r="CTW20" s="162"/>
      <c r="CTX20" s="162"/>
      <c r="CTY20" s="162"/>
      <c r="CTZ20" s="162"/>
      <c r="CUA20" s="162"/>
      <c r="CUB20" s="162"/>
      <c r="CUC20" s="162"/>
      <c r="CUD20" s="162"/>
      <c r="CUE20" s="162"/>
      <c r="CUF20" s="162"/>
      <c r="CUG20" s="162"/>
      <c r="CUH20" s="162"/>
      <c r="CUI20" s="162"/>
      <c r="CUJ20" s="162"/>
      <c r="CUK20" s="162"/>
      <c r="CUL20" s="162"/>
      <c r="CUM20" s="162"/>
      <c r="CUN20" s="162"/>
      <c r="CUO20" s="162"/>
      <c r="CUP20" s="162"/>
      <c r="CUQ20" s="162"/>
      <c r="CUR20" s="162"/>
      <c r="CUS20" s="162"/>
      <c r="CUT20" s="162"/>
      <c r="CUU20" s="162"/>
      <c r="CUV20" s="162"/>
      <c r="CUW20" s="162"/>
      <c r="CUX20" s="162"/>
      <c r="CUY20" s="162"/>
      <c r="CUZ20" s="162"/>
      <c r="CVA20" s="162"/>
      <c r="CVB20" s="162"/>
      <c r="CVC20" s="162"/>
      <c r="CVD20" s="162"/>
      <c r="CVE20" s="162"/>
      <c r="CVF20" s="162"/>
      <c r="CVG20" s="162"/>
      <c r="CVH20" s="162"/>
      <c r="CVI20" s="162"/>
      <c r="CVJ20" s="162"/>
      <c r="CVK20" s="162"/>
      <c r="CVL20" s="162"/>
      <c r="CVM20" s="162"/>
      <c r="CVN20" s="162"/>
      <c r="CVO20" s="162"/>
      <c r="CVP20" s="162"/>
      <c r="CVQ20" s="162"/>
      <c r="CVR20" s="162"/>
      <c r="CVS20" s="162"/>
      <c r="CVT20" s="162"/>
      <c r="CVU20" s="162"/>
      <c r="CVV20" s="162"/>
      <c r="CVW20" s="162"/>
      <c r="CVX20" s="162"/>
      <c r="CVY20" s="162"/>
      <c r="CVZ20" s="162"/>
      <c r="CWA20" s="162"/>
      <c r="CWB20" s="162"/>
      <c r="CWC20" s="162"/>
      <c r="CWD20" s="162"/>
      <c r="CWE20" s="162"/>
      <c r="CWF20" s="162"/>
      <c r="CWG20" s="162"/>
      <c r="CWH20" s="162"/>
      <c r="CWI20" s="162"/>
      <c r="CWJ20" s="162"/>
      <c r="CWK20" s="162"/>
      <c r="CWL20" s="162"/>
      <c r="CWM20" s="162"/>
      <c r="CWN20" s="162"/>
      <c r="CWO20" s="162"/>
      <c r="CWP20" s="162"/>
      <c r="CWQ20" s="162"/>
      <c r="CWR20" s="162"/>
      <c r="CWS20" s="162"/>
      <c r="CWT20" s="162"/>
      <c r="CWU20" s="162"/>
      <c r="CWV20" s="162"/>
      <c r="CWW20" s="162"/>
      <c r="CWX20" s="162"/>
      <c r="CWY20" s="162"/>
      <c r="CWZ20" s="162"/>
      <c r="CXA20" s="162"/>
      <c r="CXB20" s="162"/>
      <c r="CXC20" s="162"/>
      <c r="CXD20" s="162"/>
      <c r="CXE20" s="162"/>
      <c r="CXF20" s="162"/>
      <c r="CXG20" s="162"/>
      <c r="CXH20" s="162"/>
      <c r="CXI20" s="162"/>
      <c r="CXJ20" s="162"/>
      <c r="CXK20" s="162"/>
      <c r="CXL20" s="162"/>
      <c r="CXM20" s="162"/>
      <c r="CXN20" s="162"/>
      <c r="CXO20" s="162"/>
      <c r="CXP20" s="162"/>
      <c r="CXQ20" s="162"/>
      <c r="CXR20" s="162"/>
      <c r="CXS20" s="162"/>
      <c r="CXT20" s="162"/>
      <c r="CXU20" s="162"/>
      <c r="CXV20" s="162"/>
      <c r="CXW20" s="162"/>
      <c r="CXX20" s="162"/>
      <c r="CXY20" s="162"/>
      <c r="CXZ20" s="162"/>
      <c r="CYA20" s="162"/>
      <c r="CYB20" s="162"/>
      <c r="CYC20" s="162"/>
      <c r="CYD20" s="162"/>
      <c r="CYE20" s="162"/>
      <c r="CYF20" s="162"/>
      <c r="CYG20" s="162"/>
      <c r="CYH20" s="162"/>
      <c r="CYI20" s="162"/>
      <c r="CYJ20" s="162"/>
      <c r="CYK20" s="162"/>
      <c r="CYL20" s="162"/>
      <c r="CYM20" s="162"/>
      <c r="CYN20" s="162"/>
      <c r="CYO20" s="162"/>
      <c r="CYP20" s="162"/>
      <c r="CYQ20" s="162"/>
      <c r="CYR20" s="162"/>
      <c r="CYS20" s="162"/>
      <c r="CYT20" s="162"/>
      <c r="CYU20" s="162"/>
      <c r="CYV20" s="162"/>
      <c r="CYW20" s="162"/>
      <c r="CYX20" s="162"/>
      <c r="CYY20" s="162"/>
      <c r="CYZ20" s="162"/>
      <c r="CZA20" s="162"/>
      <c r="CZB20" s="162"/>
      <c r="CZC20" s="162"/>
      <c r="CZD20" s="162"/>
      <c r="CZE20" s="162"/>
      <c r="CZF20" s="162"/>
      <c r="CZG20" s="162"/>
      <c r="CZH20" s="162"/>
      <c r="CZI20" s="162"/>
      <c r="CZJ20" s="162"/>
      <c r="CZK20" s="162"/>
      <c r="CZL20" s="162"/>
      <c r="CZM20" s="162"/>
      <c r="CZN20" s="162"/>
      <c r="CZO20" s="162"/>
      <c r="CZP20" s="162"/>
      <c r="CZQ20" s="162"/>
      <c r="CZR20" s="162"/>
      <c r="CZS20" s="162"/>
      <c r="CZT20" s="162"/>
      <c r="CZU20" s="162"/>
      <c r="CZV20" s="162"/>
      <c r="CZW20" s="162"/>
      <c r="CZX20" s="162"/>
      <c r="CZY20" s="162"/>
      <c r="CZZ20" s="162"/>
      <c r="DAA20" s="162"/>
      <c r="DAB20" s="162"/>
      <c r="DAC20" s="162"/>
      <c r="DAD20" s="162"/>
      <c r="DAE20" s="162"/>
      <c r="DAF20" s="162"/>
      <c r="DAG20" s="162"/>
      <c r="DAH20" s="162"/>
      <c r="DAI20" s="162"/>
      <c r="DAJ20" s="162"/>
      <c r="DAK20" s="162"/>
      <c r="DAL20" s="162"/>
      <c r="DAM20" s="162"/>
      <c r="DAN20" s="162"/>
      <c r="DAO20" s="162"/>
      <c r="DAP20" s="162"/>
      <c r="DAQ20" s="162"/>
      <c r="DAR20" s="162"/>
      <c r="DAS20" s="162"/>
      <c r="DAT20" s="162"/>
      <c r="DAU20" s="162"/>
      <c r="DAV20" s="162"/>
      <c r="DAW20" s="162"/>
      <c r="DAX20" s="162"/>
      <c r="DAY20" s="162"/>
      <c r="DAZ20" s="162"/>
      <c r="DBA20" s="162"/>
      <c r="DBB20" s="162"/>
      <c r="DBC20" s="162"/>
      <c r="DBD20" s="162"/>
      <c r="DBE20" s="162"/>
      <c r="DBF20" s="162"/>
      <c r="DBG20" s="162"/>
      <c r="DBH20" s="162"/>
      <c r="DBI20" s="162"/>
      <c r="DBJ20" s="162"/>
      <c r="DBK20" s="162"/>
      <c r="DBL20" s="162"/>
      <c r="DBM20" s="162"/>
      <c r="DBN20" s="162"/>
      <c r="DBO20" s="162"/>
      <c r="DBP20" s="162"/>
      <c r="DBQ20" s="162"/>
      <c r="DBR20" s="162"/>
      <c r="DBS20" s="162"/>
      <c r="DBT20" s="162"/>
      <c r="DBU20" s="162"/>
      <c r="DBV20" s="162"/>
      <c r="DBW20" s="162"/>
      <c r="DBX20" s="162"/>
      <c r="DBY20" s="162"/>
      <c r="DBZ20" s="162"/>
      <c r="DCA20" s="162"/>
      <c r="DCB20" s="162"/>
      <c r="DCC20" s="162"/>
      <c r="DCD20" s="162"/>
      <c r="DCE20" s="162"/>
      <c r="DCF20" s="162"/>
      <c r="DCG20" s="162"/>
      <c r="DCH20" s="162"/>
      <c r="DCI20" s="162"/>
      <c r="DCJ20" s="162"/>
      <c r="DCK20" s="162"/>
      <c r="DCL20" s="162"/>
      <c r="DCM20" s="162"/>
      <c r="DCN20" s="162"/>
      <c r="DCO20" s="162"/>
      <c r="DCP20" s="162"/>
      <c r="DCQ20" s="162"/>
      <c r="DCR20" s="162"/>
      <c r="DCS20" s="162"/>
      <c r="DCT20" s="162"/>
      <c r="DCU20" s="162"/>
      <c r="DCV20" s="162"/>
      <c r="DCW20" s="162"/>
      <c r="DCX20" s="162"/>
      <c r="DCY20" s="162"/>
      <c r="DCZ20" s="162"/>
      <c r="DDA20" s="162"/>
      <c r="DDB20" s="162"/>
      <c r="DDC20" s="162"/>
      <c r="DDD20" s="162"/>
      <c r="DDE20" s="162"/>
      <c r="DDF20" s="162"/>
      <c r="DDG20" s="162"/>
      <c r="DDH20" s="162"/>
      <c r="DDI20" s="162"/>
      <c r="DDJ20" s="162"/>
      <c r="DDK20" s="162"/>
      <c r="DDL20" s="162"/>
      <c r="DDM20" s="162"/>
      <c r="DDN20" s="162"/>
      <c r="DDO20" s="162"/>
      <c r="DDP20" s="162"/>
      <c r="DDQ20" s="162"/>
      <c r="DDR20" s="162"/>
      <c r="DDS20" s="162"/>
      <c r="DDT20" s="162"/>
      <c r="DDU20" s="162"/>
      <c r="DDV20" s="162"/>
      <c r="DDW20" s="162"/>
      <c r="DDX20" s="162"/>
      <c r="DDY20" s="162"/>
      <c r="DDZ20" s="162"/>
      <c r="DEA20" s="162"/>
      <c r="DEB20" s="162"/>
      <c r="DEC20" s="162"/>
      <c r="DED20" s="162"/>
      <c r="DEE20" s="162"/>
      <c r="DEF20" s="162"/>
      <c r="DEG20" s="162"/>
      <c r="DEH20" s="162"/>
      <c r="DEI20" s="162"/>
      <c r="DEJ20" s="162"/>
      <c r="DEK20" s="162"/>
      <c r="DEL20" s="162"/>
      <c r="DEM20" s="162"/>
      <c r="DEN20" s="162"/>
      <c r="DEO20" s="162"/>
      <c r="DEP20" s="162"/>
      <c r="DEQ20" s="162"/>
      <c r="DER20" s="162"/>
      <c r="DES20" s="162"/>
      <c r="DET20" s="162"/>
      <c r="DEU20" s="162"/>
      <c r="DEV20" s="162"/>
      <c r="DEW20" s="162"/>
      <c r="DEX20" s="162"/>
      <c r="DEY20" s="162"/>
      <c r="DEZ20" s="162"/>
      <c r="DFA20" s="162"/>
      <c r="DFB20" s="162"/>
      <c r="DFC20" s="162"/>
      <c r="DFD20" s="162"/>
      <c r="DFE20" s="162"/>
      <c r="DFF20" s="162"/>
      <c r="DFG20" s="162"/>
      <c r="DFH20" s="162"/>
      <c r="DFI20" s="162"/>
      <c r="DFJ20" s="162"/>
      <c r="DFK20" s="162"/>
      <c r="DFL20" s="162"/>
      <c r="DFM20" s="162"/>
      <c r="DFN20" s="162"/>
      <c r="DFO20" s="162"/>
      <c r="DFP20" s="162"/>
      <c r="DFQ20" s="162"/>
      <c r="DFR20" s="162"/>
      <c r="DFS20" s="162"/>
      <c r="DFT20" s="162"/>
      <c r="DFU20" s="162"/>
      <c r="DFV20" s="162"/>
      <c r="DFW20" s="162"/>
      <c r="DFX20" s="162"/>
      <c r="DFY20" s="162"/>
      <c r="DFZ20" s="162"/>
      <c r="DGA20" s="162"/>
      <c r="DGB20" s="162"/>
      <c r="DGC20" s="162"/>
      <c r="DGD20" s="162"/>
      <c r="DGE20" s="162"/>
      <c r="DGF20" s="162"/>
      <c r="DGG20" s="162"/>
      <c r="DGH20" s="162"/>
      <c r="DGI20" s="162"/>
      <c r="DGJ20" s="162"/>
      <c r="DGK20" s="162"/>
      <c r="DGL20" s="162"/>
      <c r="DGM20" s="162"/>
      <c r="DGN20" s="162"/>
      <c r="DGO20" s="162"/>
      <c r="DGP20" s="162"/>
      <c r="DGQ20" s="162"/>
      <c r="DGR20" s="162"/>
      <c r="DGS20" s="162"/>
      <c r="DGT20" s="162"/>
      <c r="DGU20" s="162"/>
      <c r="DGV20" s="162"/>
      <c r="DGW20" s="162"/>
      <c r="DGX20" s="162"/>
      <c r="DGY20" s="162"/>
      <c r="DGZ20" s="162"/>
      <c r="DHA20" s="162"/>
      <c r="DHB20" s="162"/>
      <c r="DHC20" s="162"/>
      <c r="DHD20" s="162"/>
      <c r="DHE20" s="162"/>
      <c r="DHF20" s="162"/>
      <c r="DHG20" s="162"/>
      <c r="DHH20" s="162"/>
      <c r="DHI20" s="162"/>
      <c r="DHJ20" s="162"/>
      <c r="DHK20" s="162"/>
      <c r="DHL20" s="162"/>
      <c r="DHM20" s="162"/>
      <c r="DHN20" s="162"/>
      <c r="DHO20" s="162"/>
      <c r="DHP20" s="162"/>
      <c r="DHQ20" s="162"/>
      <c r="DHR20" s="162"/>
      <c r="DHS20" s="162"/>
      <c r="DHT20" s="162"/>
      <c r="DHU20" s="162"/>
      <c r="DHV20" s="162"/>
      <c r="DHW20" s="162"/>
      <c r="DHX20" s="162"/>
      <c r="DHY20" s="162"/>
      <c r="DHZ20" s="162"/>
      <c r="DIA20" s="162"/>
      <c r="DIB20" s="162"/>
      <c r="DIC20" s="162"/>
      <c r="DID20" s="162"/>
      <c r="DIE20" s="162"/>
      <c r="DIF20" s="162"/>
      <c r="DIG20" s="162"/>
      <c r="DIH20" s="162"/>
      <c r="DII20" s="162"/>
      <c r="DIJ20" s="162"/>
      <c r="DIK20" s="162"/>
      <c r="DIL20" s="162"/>
      <c r="DIM20" s="162"/>
      <c r="DIN20" s="162"/>
      <c r="DIO20" s="162"/>
      <c r="DIP20" s="162"/>
      <c r="DIQ20" s="162"/>
      <c r="DIR20" s="162"/>
      <c r="DIS20" s="162"/>
      <c r="DIT20" s="162"/>
      <c r="DIU20" s="162"/>
      <c r="DIV20" s="162"/>
      <c r="DIW20" s="162"/>
      <c r="DIX20" s="162"/>
      <c r="DIY20" s="162"/>
      <c r="DIZ20" s="162"/>
      <c r="DJA20" s="162"/>
      <c r="DJB20" s="162"/>
      <c r="DJC20" s="162"/>
      <c r="DJD20" s="162"/>
      <c r="DJE20" s="162"/>
      <c r="DJF20" s="162"/>
      <c r="DJG20" s="162"/>
      <c r="DJH20" s="162"/>
      <c r="DJI20" s="162"/>
      <c r="DJJ20" s="162"/>
      <c r="DJK20" s="162"/>
      <c r="DJL20" s="162"/>
      <c r="DJM20" s="162"/>
      <c r="DJN20" s="162"/>
      <c r="DJO20" s="162"/>
      <c r="DJP20" s="162"/>
      <c r="DJQ20" s="162"/>
      <c r="DJR20" s="162"/>
      <c r="DJS20" s="162"/>
      <c r="DJT20" s="162"/>
      <c r="DJU20" s="162"/>
      <c r="DJV20" s="162"/>
      <c r="DJW20" s="162"/>
      <c r="DJX20" s="162"/>
      <c r="DJY20" s="162"/>
      <c r="DJZ20" s="162"/>
      <c r="DKA20" s="162"/>
      <c r="DKB20" s="162"/>
      <c r="DKC20" s="162"/>
      <c r="DKD20" s="162"/>
      <c r="DKE20" s="162"/>
      <c r="DKF20" s="162"/>
      <c r="DKG20" s="162"/>
      <c r="DKH20" s="162"/>
      <c r="DKI20" s="162"/>
      <c r="DKJ20" s="162"/>
      <c r="DKK20" s="162"/>
      <c r="DKL20" s="162"/>
      <c r="DKM20" s="162"/>
      <c r="DKN20" s="162"/>
      <c r="DKO20" s="162"/>
      <c r="DKP20" s="162"/>
      <c r="DKQ20" s="162"/>
      <c r="DKR20" s="162"/>
      <c r="DKS20" s="162"/>
      <c r="DKT20" s="162"/>
      <c r="DKU20" s="162"/>
      <c r="DKV20" s="162"/>
      <c r="DKW20" s="162"/>
      <c r="DKX20" s="162"/>
      <c r="DKY20" s="162"/>
      <c r="DKZ20" s="162"/>
      <c r="DLA20" s="162"/>
      <c r="DLB20" s="162"/>
      <c r="DLC20" s="162"/>
      <c r="DLD20" s="162"/>
      <c r="DLE20" s="162"/>
      <c r="DLF20" s="162"/>
      <c r="DLG20" s="162"/>
      <c r="DLH20" s="162"/>
      <c r="DLI20" s="162"/>
      <c r="DLJ20" s="162"/>
      <c r="DLK20" s="162"/>
      <c r="DLL20" s="162"/>
      <c r="DLM20" s="162"/>
      <c r="DLN20" s="162"/>
      <c r="DLO20" s="162"/>
      <c r="DLP20" s="162"/>
      <c r="DLQ20" s="162"/>
      <c r="DLR20" s="162"/>
      <c r="DLS20" s="162"/>
      <c r="DLT20" s="162"/>
      <c r="DLU20" s="162"/>
      <c r="DLV20" s="162"/>
      <c r="DLW20" s="162"/>
      <c r="DLX20" s="162"/>
      <c r="DLY20" s="162"/>
      <c r="DLZ20" s="162"/>
      <c r="DMA20" s="162"/>
      <c r="DMB20" s="162"/>
      <c r="DMC20" s="162"/>
      <c r="DMD20" s="162"/>
      <c r="DME20" s="162"/>
      <c r="DMF20" s="162"/>
      <c r="DMG20" s="162"/>
      <c r="DMH20" s="162"/>
      <c r="DMI20" s="162"/>
      <c r="DMJ20" s="162"/>
      <c r="DMK20" s="162"/>
      <c r="DML20" s="162"/>
      <c r="DMM20" s="162"/>
      <c r="DMN20" s="162"/>
      <c r="DMO20" s="162"/>
      <c r="DMP20" s="162"/>
      <c r="DMQ20" s="162"/>
      <c r="DMR20" s="162"/>
      <c r="DMS20" s="162"/>
      <c r="DMT20" s="162"/>
      <c r="DMU20" s="162"/>
      <c r="DMV20" s="162"/>
      <c r="DMW20" s="162"/>
      <c r="DMX20" s="162"/>
      <c r="DMY20" s="162"/>
      <c r="DMZ20" s="162"/>
      <c r="DNA20" s="162"/>
      <c r="DNB20" s="162"/>
      <c r="DNC20" s="162"/>
      <c r="DND20" s="162"/>
      <c r="DNE20" s="162"/>
      <c r="DNF20" s="162"/>
      <c r="DNG20" s="162"/>
      <c r="DNH20" s="162"/>
      <c r="DNI20" s="162"/>
      <c r="DNJ20" s="162"/>
      <c r="DNK20" s="162"/>
      <c r="DNL20" s="162"/>
      <c r="DNM20" s="162"/>
      <c r="DNN20" s="162"/>
      <c r="DNO20" s="162"/>
      <c r="DNP20" s="162"/>
      <c r="DNQ20" s="162"/>
      <c r="DNR20" s="162"/>
      <c r="DNS20" s="162"/>
      <c r="DNT20" s="162"/>
      <c r="DNU20" s="162"/>
      <c r="DNV20" s="162"/>
      <c r="DNW20" s="162"/>
      <c r="DNX20" s="162"/>
      <c r="DNY20" s="162"/>
      <c r="DNZ20" s="162"/>
      <c r="DOA20" s="162"/>
      <c r="DOB20" s="162"/>
      <c r="DOC20" s="162"/>
      <c r="DOD20" s="162"/>
      <c r="DOE20" s="162"/>
      <c r="DOF20" s="162"/>
      <c r="DOG20" s="162"/>
      <c r="DOH20" s="162"/>
      <c r="DOI20" s="162"/>
      <c r="DOJ20" s="162"/>
      <c r="DOK20" s="162"/>
      <c r="DOL20" s="162"/>
      <c r="DOM20" s="162"/>
      <c r="DON20" s="162"/>
      <c r="DOO20" s="162"/>
      <c r="DOP20" s="162"/>
      <c r="DOQ20" s="162"/>
      <c r="DOR20" s="162"/>
      <c r="DOS20" s="162"/>
      <c r="DOT20" s="162"/>
      <c r="DOU20" s="162"/>
      <c r="DOV20" s="162"/>
      <c r="DOW20" s="162"/>
      <c r="DOX20" s="162"/>
      <c r="DOY20" s="162"/>
      <c r="DOZ20" s="162"/>
      <c r="DPA20" s="162"/>
      <c r="DPB20" s="162"/>
      <c r="DPC20" s="162"/>
      <c r="DPD20" s="162"/>
      <c r="DPE20" s="162"/>
      <c r="DPF20" s="162"/>
      <c r="DPG20" s="162"/>
      <c r="DPH20" s="162"/>
      <c r="DPI20" s="162"/>
      <c r="DPJ20" s="162"/>
      <c r="DPK20" s="162"/>
      <c r="DPL20" s="162"/>
      <c r="DPM20" s="162"/>
      <c r="DPN20" s="162"/>
      <c r="DPO20" s="162"/>
      <c r="DPP20" s="162"/>
      <c r="DPQ20" s="162"/>
      <c r="DPR20" s="162"/>
      <c r="DPS20" s="162"/>
      <c r="DPT20" s="162"/>
      <c r="DPU20" s="162"/>
      <c r="DPV20" s="162"/>
      <c r="DPW20" s="162"/>
      <c r="DPX20" s="162"/>
      <c r="DPY20" s="162"/>
      <c r="DPZ20" s="162"/>
      <c r="DQA20" s="162"/>
      <c r="DQB20" s="162"/>
      <c r="DQC20" s="162"/>
      <c r="DQD20" s="162"/>
      <c r="DQE20" s="162"/>
      <c r="DQF20" s="162"/>
      <c r="DQG20" s="162"/>
      <c r="DQH20" s="162"/>
      <c r="DQI20" s="162"/>
      <c r="DQJ20" s="162"/>
      <c r="DQK20" s="162"/>
      <c r="DQL20" s="162"/>
      <c r="DQM20" s="162"/>
      <c r="DQN20" s="162"/>
      <c r="DQO20" s="162"/>
      <c r="DQP20" s="162"/>
      <c r="DQQ20" s="162"/>
      <c r="DQR20" s="162"/>
      <c r="DQS20" s="162"/>
      <c r="DQT20" s="162"/>
      <c r="DQU20" s="162"/>
      <c r="DQV20" s="162"/>
      <c r="DQW20" s="162"/>
      <c r="DQX20" s="162"/>
      <c r="DQY20" s="162"/>
      <c r="DQZ20" s="162"/>
      <c r="DRA20" s="162"/>
      <c r="DRB20" s="162"/>
      <c r="DRC20" s="162"/>
      <c r="DRD20" s="162"/>
      <c r="DRE20" s="162"/>
      <c r="DRF20" s="162"/>
      <c r="DRG20" s="162"/>
      <c r="DRH20" s="162"/>
      <c r="DRI20" s="162"/>
      <c r="DRJ20" s="162"/>
      <c r="DRK20" s="162"/>
      <c r="DRL20" s="162"/>
      <c r="DRM20" s="162"/>
      <c r="DRN20" s="162"/>
      <c r="DRO20" s="162"/>
      <c r="DRP20" s="162"/>
      <c r="DRQ20" s="162"/>
      <c r="DRR20" s="162"/>
      <c r="DRS20" s="162"/>
      <c r="DRT20" s="162"/>
      <c r="DRU20" s="162"/>
      <c r="DRV20" s="162"/>
      <c r="DRW20" s="162"/>
      <c r="DRX20" s="162"/>
      <c r="DRY20" s="162"/>
      <c r="DRZ20" s="162"/>
      <c r="DSA20" s="162"/>
      <c r="DSB20" s="162"/>
      <c r="DSC20" s="162"/>
      <c r="DSD20" s="162"/>
      <c r="DSE20" s="162"/>
      <c r="DSF20" s="162"/>
      <c r="DSG20" s="162"/>
      <c r="DSH20" s="162"/>
      <c r="DSI20" s="162"/>
      <c r="DSJ20" s="162"/>
      <c r="DSK20" s="162"/>
      <c r="DSL20" s="162"/>
      <c r="DSM20" s="162"/>
      <c r="DSN20" s="162"/>
      <c r="DSO20" s="162"/>
      <c r="DSP20" s="162"/>
      <c r="DSQ20" s="162"/>
      <c r="DSR20" s="162"/>
      <c r="DSS20" s="162"/>
      <c r="DST20" s="162"/>
      <c r="DSU20" s="162"/>
      <c r="DSV20" s="162"/>
      <c r="DSW20" s="162"/>
      <c r="DSX20" s="162"/>
      <c r="DSY20" s="162"/>
      <c r="DSZ20" s="162"/>
      <c r="DTA20" s="162"/>
      <c r="DTB20" s="162"/>
      <c r="DTC20" s="162"/>
      <c r="DTD20" s="162"/>
      <c r="DTE20" s="162"/>
      <c r="DTF20" s="162"/>
      <c r="DTG20" s="162"/>
      <c r="DTH20" s="162"/>
      <c r="DTI20" s="162"/>
      <c r="DTJ20" s="162"/>
      <c r="DTK20" s="162"/>
      <c r="DTL20" s="162"/>
      <c r="DTM20" s="162"/>
      <c r="DTN20" s="162"/>
      <c r="DTO20" s="162"/>
      <c r="DTP20" s="162"/>
      <c r="DTQ20" s="162"/>
      <c r="DTR20" s="162"/>
      <c r="DTS20" s="162"/>
      <c r="DTT20" s="162"/>
      <c r="DTU20" s="162"/>
      <c r="DTV20" s="162"/>
      <c r="DTW20" s="162"/>
      <c r="DTX20" s="162"/>
      <c r="DTY20" s="162"/>
      <c r="DTZ20" s="162"/>
      <c r="DUA20" s="162"/>
      <c r="DUB20" s="162"/>
      <c r="DUC20" s="162"/>
      <c r="DUD20" s="162"/>
      <c r="DUE20" s="162"/>
      <c r="DUF20" s="162"/>
      <c r="DUG20" s="162"/>
      <c r="DUH20" s="162"/>
      <c r="DUI20" s="162"/>
      <c r="DUJ20" s="162"/>
      <c r="DUK20" s="162"/>
      <c r="DUL20" s="162"/>
      <c r="DUM20" s="162"/>
      <c r="DUN20" s="162"/>
      <c r="DUO20" s="162"/>
      <c r="DUP20" s="162"/>
      <c r="DUQ20" s="162"/>
      <c r="DUR20" s="162"/>
      <c r="DUS20" s="162"/>
      <c r="DUT20" s="162"/>
      <c r="DUU20" s="162"/>
      <c r="DUV20" s="162"/>
      <c r="DUW20" s="162"/>
      <c r="DUX20" s="162"/>
      <c r="DUY20" s="162"/>
      <c r="DUZ20" s="162"/>
      <c r="DVA20" s="162"/>
      <c r="DVB20" s="162"/>
      <c r="DVC20" s="162"/>
      <c r="DVD20" s="162"/>
      <c r="DVE20" s="162"/>
      <c r="DVF20" s="162"/>
      <c r="DVG20" s="162"/>
      <c r="DVH20" s="162"/>
      <c r="DVI20" s="162"/>
      <c r="DVJ20" s="162"/>
      <c r="DVK20" s="162"/>
      <c r="DVL20" s="162"/>
      <c r="DVM20" s="162"/>
      <c r="DVN20" s="162"/>
      <c r="DVO20" s="162"/>
      <c r="DVP20" s="162"/>
      <c r="DVQ20" s="162"/>
      <c r="DVR20" s="162"/>
      <c r="DVS20" s="162"/>
      <c r="DVT20" s="162"/>
      <c r="DVU20" s="162"/>
      <c r="DVV20" s="162"/>
      <c r="DVW20" s="162"/>
      <c r="DVX20" s="162"/>
      <c r="DVY20" s="162"/>
      <c r="DVZ20" s="162"/>
      <c r="DWA20" s="162"/>
      <c r="DWB20" s="162"/>
      <c r="DWC20" s="162"/>
      <c r="DWD20" s="162"/>
      <c r="DWE20" s="162"/>
      <c r="DWF20" s="162"/>
      <c r="DWG20" s="162"/>
      <c r="DWH20" s="162"/>
      <c r="DWI20" s="162"/>
      <c r="DWJ20" s="162"/>
      <c r="DWK20" s="162"/>
      <c r="DWL20" s="162"/>
      <c r="DWM20" s="162"/>
      <c r="DWN20" s="162"/>
      <c r="DWO20" s="162"/>
      <c r="DWP20" s="162"/>
      <c r="DWQ20" s="162"/>
      <c r="DWR20" s="162"/>
      <c r="DWS20" s="162"/>
      <c r="DWT20" s="162"/>
      <c r="DWU20" s="162"/>
      <c r="DWV20" s="162"/>
      <c r="DWW20" s="162"/>
      <c r="DWX20" s="162"/>
      <c r="DWY20" s="162"/>
      <c r="DWZ20" s="162"/>
      <c r="DXA20" s="162"/>
      <c r="DXB20" s="162"/>
      <c r="DXC20" s="162"/>
      <c r="DXD20" s="162"/>
      <c r="DXE20" s="162"/>
      <c r="DXF20" s="162"/>
      <c r="DXG20" s="162"/>
      <c r="DXH20" s="162"/>
      <c r="DXI20" s="162"/>
      <c r="DXJ20" s="162"/>
      <c r="DXK20" s="162"/>
      <c r="DXL20" s="162"/>
      <c r="DXM20" s="162"/>
      <c r="DXN20" s="162"/>
      <c r="DXO20" s="162"/>
      <c r="DXP20" s="162"/>
      <c r="DXQ20" s="162"/>
      <c r="DXR20" s="162"/>
      <c r="DXS20" s="162"/>
      <c r="DXT20" s="162"/>
      <c r="DXU20" s="162"/>
      <c r="DXV20" s="162"/>
      <c r="DXW20" s="162"/>
      <c r="DXX20" s="162"/>
      <c r="DXY20" s="162"/>
      <c r="DXZ20" s="162"/>
      <c r="DYA20" s="162"/>
      <c r="DYB20" s="162"/>
      <c r="DYC20" s="162"/>
      <c r="DYD20" s="162"/>
      <c r="DYE20" s="162"/>
      <c r="DYF20" s="162"/>
      <c r="DYG20" s="162"/>
      <c r="DYH20" s="162"/>
      <c r="DYI20" s="162"/>
      <c r="DYJ20" s="162"/>
      <c r="DYK20" s="162"/>
      <c r="DYL20" s="162"/>
      <c r="DYM20" s="162"/>
      <c r="DYN20" s="162"/>
      <c r="DYO20" s="162"/>
      <c r="DYP20" s="162"/>
      <c r="DYQ20" s="162"/>
      <c r="DYR20" s="162"/>
      <c r="DYS20" s="162"/>
      <c r="DYT20" s="162"/>
      <c r="DYU20" s="162"/>
      <c r="DYV20" s="162"/>
      <c r="DYW20" s="162"/>
      <c r="DYX20" s="162"/>
      <c r="DYY20" s="162"/>
      <c r="DYZ20" s="162"/>
      <c r="DZA20" s="162"/>
      <c r="DZB20" s="162"/>
      <c r="DZC20" s="162"/>
      <c r="DZD20" s="162"/>
      <c r="DZE20" s="162"/>
      <c r="DZF20" s="162"/>
      <c r="DZG20" s="162"/>
      <c r="DZH20" s="162"/>
      <c r="DZI20" s="162"/>
      <c r="DZJ20" s="162"/>
      <c r="DZK20" s="162"/>
      <c r="DZL20" s="162"/>
      <c r="DZM20" s="162"/>
      <c r="DZN20" s="162"/>
      <c r="DZO20" s="162"/>
      <c r="DZP20" s="162"/>
      <c r="DZQ20" s="162"/>
      <c r="DZR20" s="162"/>
      <c r="DZS20" s="162"/>
      <c r="DZT20" s="162"/>
      <c r="DZU20" s="162"/>
      <c r="DZV20" s="162"/>
      <c r="DZW20" s="162"/>
      <c r="DZX20" s="162"/>
      <c r="DZY20" s="162"/>
      <c r="DZZ20" s="162"/>
      <c r="EAA20" s="162"/>
      <c r="EAB20" s="162"/>
      <c r="EAC20" s="162"/>
      <c r="EAD20" s="162"/>
      <c r="EAE20" s="162"/>
      <c r="EAF20" s="162"/>
      <c r="EAG20" s="162"/>
      <c r="EAH20" s="162"/>
      <c r="EAI20" s="162"/>
      <c r="EAJ20" s="162"/>
      <c r="EAK20" s="162"/>
      <c r="EAL20" s="162"/>
      <c r="EAM20" s="162"/>
      <c r="EAN20" s="162"/>
      <c r="EAO20" s="162"/>
      <c r="EAP20" s="162"/>
      <c r="EAQ20" s="162"/>
      <c r="EAR20" s="162"/>
      <c r="EAS20" s="162"/>
      <c r="EAT20" s="162"/>
      <c r="EAU20" s="162"/>
      <c r="EAV20" s="162"/>
      <c r="EAW20" s="162"/>
      <c r="EAX20" s="162"/>
      <c r="EAY20" s="162"/>
      <c r="EAZ20" s="162"/>
      <c r="EBA20" s="162"/>
      <c r="EBB20" s="162"/>
      <c r="EBC20" s="162"/>
      <c r="EBD20" s="162"/>
      <c r="EBE20" s="162"/>
      <c r="EBF20" s="162"/>
      <c r="EBG20" s="162"/>
      <c r="EBH20" s="162"/>
      <c r="EBI20" s="162"/>
      <c r="EBJ20" s="162"/>
      <c r="EBK20" s="162"/>
      <c r="EBL20" s="162"/>
      <c r="EBM20" s="162"/>
      <c r="EBN20" s="162"/>
      <c r="EBO20" s="162"/>
      <c r="EBP20" s="162"/>
      <c r="EBQ20" s="162"/>
      <c r="EBR20" s="162"/>
      <c r="EBS20" s="162"/>
      <c r="EBT20" s="162"/>
      <c r="EBU20" s="162"/>
      <c r="EBV20" s="162"/>
      <c r="EBW20" s="162"/>
      <c r="EBX20" s="162"/>
      <c r="EBY20" s="162"/>
      <c r="EBZ20" s="162"/>
      <c r="ECA20" s="162"/>
      <c r="ECB20" s="162"/>
      <c r="ECC20" s="162"/>
      <c r="ECD20" s="162"/>
      <c r="ECE20" s="162"/>
      <c r="ECF20" s="162"/>
      <c r="ECG20" s="162"/>
      <c r="ECH20" s="162"/>
      <c r="ECI20" s="162"/>
      <c r="ECJ20" s="162"/>
      <c r="ECK20" s="162"/>
      <c r="ECL20" s="162"/>
      <c r="ECM20" s="162"/>
      <c r="ECN20" s="162"/>
      <c r="ECO20" s="162"/>
      <c r="ECP20" s="162"/>
      <c r="ECQ20" s="162"/>
      <c r="ECR20" s="162"/>
      <c r="ECS20" s="162"/>
      <c r="ECT20" s="162"/>
      <c r="ECU20" s="162"/>
      <c r="ECV20" s="162"/>
      <c r="ECW20" s="162"/>
      <c r="ECX20" s="162"/>
      <c r="ECY20" s="162"/>
      <c r="ECZ20" s="162"/>
      <c r="EDA20" s="162"/>
      <c r="EDB20" s="162"/>
      <c r="EDC20" s="162"/>
      <c r="EDD20" s="162"/>
      <c r="EDE20" s="162"/>
      <c r="EDF20" s="162"/>
      <c r="EDG20" s="162"/>
      <c r="EDH20" s="162"/>
      <c r="EDI20" s="162"/>
      <c r="EDJ20" s="162"/>
      <c r="EDK20" s="162"/>
      <c r="EDL20" s="162"/>
      <c r="EDM20" s="162"/>
      <c r="EDN20" s="162"/>
      <c r="EDO20" s="162"/>
      <c r="EDP20" s="162"/>
      <c r="EDQ20" s="162"/>
      <c r="EDR20" s="162"/>
      <c r="EDS20" s="162"/>
      <c r="EDT20" s="162"/>
      <c r="EDU20" s="162"/>
      <c r="EDV20" s="162"/>
      <c r="EDW20" s="162"/>
      <c r="EDX20" s="162"/>
      <c r="EDY20" s="162"/>
      <c r="EDZ20" s="162"/>
      <c r="EEA20" s="162"/>
      <c r="EEB20" s="162"/>
      <c r="EEC20" s="162"/>
      <c r="EED20" s="162"/>
      <c r="EEE20" s="162"/>
      <c r="EEF20" s="162"/>
      <c r="EEG20" s="162"/>
      <c r="EEH20" s="162"/>
      <c r="EEI20" s="162"/>
      <c r="EEJ20" s="162"/>
      <c r="EEK20" s="162"/>
      <c r="EEL20" s="162"/>
      <c r="EEM20" s="162"/>
      <c r="EEN20" s="162"/>
      <c r="EEO20" s="162"/>
      <c r="EEP20" s="162"/>
      <c r="EEQ20" s="162"/>
      <c r="EER20" s="162"/>
      <c r="EES20" s="162"/>
      <c r="EET20" s="162"/>
      <c r="EEU20" s="162"/>
      <c r="EEV20" s="162"/>
      <c r="EEW20" s="162"/>
      <c r="EEX20" s="162"/>
      <c r="EEY20" s="162"/>
      <c r="EEZ20" s="162"/>
      <c r="EFA20" s="162"/>
      <c r="EFB20" s="162"/>
      <c r="EFC20" s="162"/>
      <c r="EFD20" s="162"/>
      <c r="EFE20" s="162"/>
      <c r="EFF20" s="162"/>
      <c r="EFG20" s="162"/>
      <c r="EFH20" s="162"/>
      <c r="EFI20" s="162"/>
      <c r="EFJ20" s="162"/>
      <c r="EFK20" s="162"/>
      <c r="EFL20" s="162"/>
      <c r="EFM20" s="162"/>
      <c r="EFN20" s="162"/>
      <c r="EFO20" s="162"/>
      <c r="EFP20" s="162"/>
      <c r="EFQ20" s="162"/>
      <c r="EFR20" s="162"/>
      <c r="EFS20" s="162"/>
      <c r="EFT20" s="162"/>
      <c r="EFU20" s="162"/>
      <c r="EFV20" s="162"/>
      <c r="EFW20" s="162"/>
      <c r="EFX20" s="162"/>
      <c r="EFY20" s="162"/>
      <c r="EFZ20" s="162"/>
      <c r="EGA20" s="162"/>
      <c r="EGB20" s="162"/>
      <c r="EGC20" s="162"/>
      <c r="EGD20" s="162"/>
      <c r="EGE20" s="162"/>
      <c r="EGF20" s="162"/>
      <c r="EGG20" s="162"/>
      <c r="EGH20" s="162"/>
      <c r="EGI20" s="162"/>
      <c r="EGJ20" s="162"/>
      <c r="EGK20" s="162"/>
      <c r="EGL20" s="162"/>
      <c r="EGM20" s="162"/>
      <c r="EGN20" s="162"/>
      <c r="EGO20" s="162"/>
      <c r="EGP20" s="162"/>
      <c r="EGQ20" s="162"/>
      <c r="EGR20" s="162"/>
      <c r="EGS20" s="162"/>
      <c r="EGT20" s="162"/>
      <c r="EGU20" s="162"/>
      <c r="EGV20" s="162"/>
      <c r="EGW20" s="162"/>
      <c r="EGX20" s="162"/>
      <c r="EGY20" s="162"/>
      <c r="EGZ20" s="162"/>
      <c r="EHA20" s="162"/>
      <c r="EHB20" s="162"/>
      <c r="EHC20" s="162"/>
      <c r="EHD20" s="162"/>
      <c r="EHE20" s="162"/>
      <c r="EHF20" s="162"/>
      <c r="EHG20" s="162"/>
      <c r="EHH20" s="162"/>
      <c r="EHI20" s="162"/>
      <c r="EHJ20" s="162"/>
      <c r="EHK20" s="162"/>
      <c r="EHL20" s="162"/>
      <c r="EHM20" s="162"/>
      <c r="EHN20" s="162"/>
      <c r="EHO20" s="162"/>
      <c r="EHP20" s="162"/>
      <c r="EHQ20" s="162"/>
      <c r="EHR20" s="162"/>
      <c r="EHS20" s="162"/>
      <c r="EHT20" s="162"/>
      <c r="EHU20" s="162"/>
      <c r="EHV20" s="162"/>
      <c r="EHW20" s="162"/>
      <c r="EHX20" s="162"/>
      <c r="EHY20" s="162"/>
      <c r="EHZ20" s="162"/>
      <c r="EIA20" s="162"/>
      <c r="EIB20" s="162"/>
      <c r="EIC20" s="162"/>
      <c r="EID20" s="162"/>
      <c r="EIE20" s="162"/>
      <c r="EIF20" s="162"/>
      <c r="EIG20" s="162"/>
      <c r="EIH20" s="162"/>
      <c r="EII20" s="162"/>
      <c r="EIJ20" s="162"/>
      <c r="EIK20" s="162"/>
      <c r="EIL20" s="162"/>
      <c r="EIM20" s="162"/>
      <c r="EIN20" s="162"/>
      <c r="EIO20" s="162"/>
      <c r="EIP20" s="162"/>
      <c r="EIQ20" s="162"/>
      <c r="EIR20" s="162"/>
      <c r="EIS20" s="162"/>
      <c r="EIT20" s="162"/>
      <c r="EIU20" s="162"/>
      <c r="EIV20" s="162"/>
      <c r="EIW20" s="162"/>
      <c r="EIX20" s="162"/>
      <c r="EIY20" s="162"/>
      <c r="EIZ20" s="162"/>
      <c r="EJA20" s="162"/>
      <c r="EJB20" s="162"/>
      <c r="EJC20" s="162"/>
      <c r="EJD20" s="162"/>
      <c r="EJE20" s="162"/>
      <c r="EJF20" s="162"/>
      <c r="EJG20" s="162"/>
      <c r="EJH20" s="162"/>
      <c r="EJI20" s="162"/>
      <c r="EJJ20" s="162"/>
      <c r="EJK20" s="162"/>
      <c r="EJL20" s="162"/>
      <c r="EJM20" s="162"/>
      <c r="EJN20" s="162"/>
      <c r="EJO20" s="162"/>
      <c r="EJP20" s="162"/>
      <c r="EJQ20" s="162"/>
      <c r="EJR20" s="162"/>
      <c r="EJS20" s="162"/>
      <c r="EJT20" s="162"/>
      <c r="EJU20" s="162"/>
      <c r="EJV20" s="162"/>
      <c r="EJW20" s="162"/>
      <c r="EJX20" s="162"/>
      <c r="EJY20" s="162"/>
      <c r="EJZ20" s="162"/>
      <c r="EKA20" s="162"/>
      <c r="EKB20" s="162"/>
      <c r="EKC20" s="162"/>
      <c r="EKD20" s="162"/>
      <c r="EKE20" s="162"/>
      <c r="EKF20" s="162"/>
      <c r="EKG20" s="162"/>
      <c r="EKH20" s="162"/>
      <c r="EKI20" s="162"/>
      <c r="EKJ20" s="162"/>
      <c r="EKK20" s="162"/>
      <c r="EKL20" s="162"/>
      <c r="EKM20" s="162"/>
      <c r="EKN20" s="162"/>
      <c r="EKO20" s="162"/>
      <c r="EKP20" s="162"/>
      <c r="EKQ20" s="162"/>
      <c r="EKR20" s="162"/>
      <c r="EKS20" s="162"/>
      <c r="EKT20" s="162"/>
      <c r="EKU20" s="162"/>
      <c r="EKV20" s="162"/>
      <c r="EKW20" s="162"/>
      <c r="EKX20" s="162"/>
      <c r="EKY20" s="162"/>
      <c r="EKZ20" s="162"/>
      <c r="ELA20" s="162"/>
      <c r="ELB20" s="162"/>
      <c r="ELC20" s="162"/>
      <c r="ELD20" s="162"/>
      <c r="ELE20" s="162"/>
      <c r="ELF20" s="162"/>
      <c r="ELG20" s="162"/>
      <c r="ELH20" s="162"/>
      <c r="ELI20" s="162"/>
      <c r="ELJ20" s="162"/>
      <c r="ELK20" s="162"/>
      <c r="ELL20" s="162"/>
      <c r="ELM20" s="162"/>
      <c r="ELN20" s="162"/>
      <c r="ELO20" s="162"/>
      <c r="ELP20" s="162"/>
      <c r="ELQ20" s="162"/>
      <c r="ELR20" s="162"/>
      <c r="ELS20" s="162"/>
      <c r="ELT20" s="162"/>
      <c r="ELU20" s="162"/>
      <c r="ELV20" s="162"/>
      <c r="ELW20" s="162"/>
      <c r="ELX20" s="162"/>
      <c r="ELY20" s="162"/>
      <c r="ELZ20" s="162"/>
      <c r="EMA20" s="162"/>
      <c r="EMB20" s="162"/>
      <c r="EMC20" s="162"/>
      <c r="EMD20" s="162"/>
      <c r="EME20" s="162"/>
      <c r="EMF20" s="162"/>
      <c r="EMG20" s="162"/>
      <c r="EMH20" s="162"/>
      <c r="EMI20" s="162"/>
      <c r="EMJ20" s="162"/>
      <c r="EMK20" s="162"/>
      <c r="EML20" s="162"/>
      <c r="EMM20" s="162"/>
      <c r="EMN20" s="162"/>
      <c r="EMO20" s="162"/>
      <c r="EMP20" s="162"/>
      <c r="EMQ20" s="162"/>
      <c r="EMR20" s="162"/>
      <c r="EMS20" s="162"/>
      <c r="EMT20" s="162"/>
      <c r="EMU20" s="162"/>
      <c r="EMV20" s="162"/>
      <c r="EMW20" s="162"/>
      <c r="EMX20" s="162"/>
      <c r="EMY20" s="162"/>
      <c r="EMZ20" s="162"/>
      <c r="ENA20" s="162"/>
      <c r="ENB20" s="162"/>
      <c r="ENC20" s="162"/>
      <c r="END20" s="162"/>
      <c r="ENE20" s="162"/>
      <c r="ENF20" s="162"/>
      <c r="ENG20" s="162"/>
      <c r="ENH20" s="162"/>
      <c r="ENI20" s="162"/>
      <c r="ENJ20" s="162"/>
      <c r="ENK20" s="162"/>
      <c r="ENL20" s="162"/>
      <c r="ENM20" s="162"/>
      <c r="ENN20" s="162"/>
      <c r="ENO20" s="162"/>
      <c r="ENP20" s="162"/>
      <c r="ENQ20" s="162"/>
      <c r="ENR20" s="162"/>
      <c r="ENS20" s="162"/>
      <c r="ENT20" s="162"/>
      <c r="ENU20" s="162"/>
      <c r="ENV20" s="162"/>
      <c r="ENW20" s="162"/>
      <c r="ENX20" s="162"/>
      <c r="ENY20" s="162"/>
      <c r="ENZ20" s="162"/>
      <c r="EOA20" s="162"/>
      <c r="EOB20" s="162"/>
      <c r="EOC20" s="162"/>
      <c r="EOD20" s="162"/>
      <c r="EOE20" s="162"/>
      <c r="EOF20" s="162"/>
      <c r="EOG20" s="162"/>
      <c r="EOH20" s="162"/>
      <c r="EOI20" s="162"/>
      <c r="EOJ20" s="162"/>
      <c r="EOK20" s="162"/>
      <c r="EOL20" s="162"/>
      <c r="EOM20" s="162"/>
      <c r="EON20" s="162"/>
      <c r="EOO20" s="162"/>
      <c r="EOP20" s="162"/>
      <c r="EOQ20" s="162"/>
      <c r="EOR20" s="162"/>
      <c r="EOS20" s="162"/>
      <c r="EOT20" s="162"/>
      <c r="EOU20" s="162"/>
      <c r="EOV20" s="162"/>
      <c r="EOW20" s="162"/>
      <c r="EOX20" s="162"/>
      <c r="EOY20" s="162"/>
      <c r="EOZ20" s="162"/>
      <c r="EPA20" s="162"/>
      <c r="EPB20" s="162"/>
      <c r="EPC20" s="162"/>
      <c r="EPD20" s="162"/>
      <c r="EPE20" s="162"/>
      <c r="EPF20" s="162"/>
      <c r="EPG20" s="162"/>
      <c r="EPH20" s="162"/>
      <c r="EPI20" s="162"/>
      <c r="EPJ20" s="162"/>
      <c r="EPK20" s="162"/>
      <c r="EPL20" s="162"/>
      <c r="EPM20" s="162"/>
      <c r="EPN20" s="162"/>
      <c r="EPO20" s="162"/>
      <c r="EPP20" s="162"/>
      <c r="EPQ20" s="162"/>
      <c r="EPR20" s="162"/>
      <c r="EPS20" s="162"/>
      <c r="EPT20" s="162"/>
      <c r="EPU20" s="162"/>
      <c r="EPV20" s="162"/>
      <c r="EPW20" s="162"/>
      <c r="EPX20" s="162"/>
      <c r="EPY20" s="162"/>
      <c r="EPZ20" s="162"/>
      <c r="EQA20" s="162"/>
      <c r="EQB20" s="162"/>
      <c r="EQC20" s="162"/>
      <c r="EQD20" s="162"/>
      <c r="EQE20" s="162"/>
      <c r="EQF20" s="162"/>
      <c r="EQG20" s="162"/>
      <c r="EQH20" s="162"/>
      <c r="EQI20" s="162"/>
      <c r="EQJ20" s="162"/>
      <c r="EQK20" s="162"/>
      <c r="EQL20" s="162"/>
      <c r="EQM20" s="162"/>
      <c r="EQN20" s="162"/>
      <c r="EQO20" s="162"/>
      <c r="EQP20" s="162"/>
      <c r="EQQ20" s="162"/>
      <c r="EQR20" s="162"/>
      <c r="EQS20" s="162"/>
      <c r="EQT20" s="162"/>
      <c r="EQU20" s="162"/>
      <c r="EQV20" s="162"/>
      <c r="EQW20" s="162"/>
      <c r="EQX20" s="162"/>
      <c r="EQY20" s="162"/>
      <c r="EQZ20" s="162"/>
      <c r="ERA20" s="162"/>
      <c r="ERB20" s="162"/>
      <c r="ERC20" s="162"/>
      <c r="ERD20" s="162"/>
      <c r="ERE20" s="162"/>
      <c r="ERF20" s="162"/>
      <c r="ERG20" s="162"/>
      <c r="ERH20" s="162"/>
      <c r="ERI20" s="162"/>
      <c r="ERJ20" s="162"/>
      <c r="ERK20" s="162"/>
      <c r="ERL20" s="162"/>
      <c r="ERM20" s="162"/>
      <c r="ERN20" s="162"/>
      <c r="ERO20" s="162"/>
      <c r="ERP20" s="162"/>
      <c r="ERQ20" s="162"/>
      <c r="ERR20" s="162"/>
      <c r="ERS20" s="162"/>
      <c r="ERT20" s="162"/>
      <c r="ERU20" s="162"/>
      <c r="ERV20" s="162"/>
      <c r="ERW20" s="162"/>
      <c r="ERX20" s="162"/>
      <c r="ERY20" s="162"/>
      <c r="ERZ20" s="162"/>
      <c r="ESA20" s="162"/>
      <c r="ESB20" s="162"/>
      <c r="ESC20" s="162"/>
      <c r="ESD20" s="162"/>
      <c r="ESE20" s="162"/>
      <c r="ESF20" s="162"/>
      <c r="ESG20" s="162"/>
      <c r="ESH20" s="162"/>
      <c r="ESI20" s="162"/>
      <c r="ESJ20" s="162"/>
      <c r="ESK20" s="162"/>
      <c r="ESL20" s="162"/>
      <c r="ESM20" s="162"/>
      <c r="ESN20" s="162"/>
      <c r="ESO20" s="162"/>
      <c r="ESP20" s="162"/>
      <c r="ESQ20" s="162"/>
      <c r="ESR20" s="162"/>
      <c r="ESS20" s="162"/>
      <c r="EST20" s="162"/>
      <c r="ESU20" s="162"/>
      <c r="ESV20" s="162"/>
      <c r="ESW20" s="162"/>
      <c r="ESX20" s="162"/>
      <c r="ESY20" s="162"/>
      <c r="ESZ20" s="162"/>
      <c r="ETA20" s="162"/>
      <c r="ETB20" s="162"/>
      <c r="ETC20" s="162"/>
      <c r="ETD20" s="162"/>
      <c r="ETE20" s="162"/>
      <c r="ETF20" s="162"/>
      <c r="ETG20" s="162"/>
      <c r="ETH20" s="162"/>
      <c r="ETI20" s="162"/>
      <c r="ETJ20" s="162"/>
      <c r="ETK20" s="162"/>
      <c r="ETL20" s="162"/>
      <c r="ETM20" s="162"/>
      <c r="ETN20" s="162"/>
      <c r="ETO20" s="162"/>
      <c r="ETP20" s="162"/>
      <c r="ETQ20" s="162"/>
      <c r="ETR20" s="162"/>
      <c r="ETS20" s="162"/>
      <c r="ETT20" s="162"/>
      <c r="ETU20" s="162"/>
      <c r="ETV20" s="162"/>
      <c r="ETW20" s="162"/>
      <c r="ETX20" s="162"/>
      <c r="ETY20" s="162"/>
      <c r="ETZ20" s="162"/>
      <c r="EUA20" s="162"/>
      <c r="EUB20" s="162"/>
      <c r="EUC20" s="162"/>
      <c r="EUD20" s="162"/>
      <c r="EUE20" s="162"/>
      <c r="EUF20" s="162"/>
      <c r="EUG20" s="162"/>
      <c r="EUH20" s="162"/>
      <c r="EUI20" s="162"/>
      <c r="EUJ20" s="162"/>
      <c r="EUK20" s="162"/>
      <c r="EUL20" s="162"/>
      <c r="EUM20" s="162"/>
      <c r="EUN20" s="162"/>
      <c r="EUO20" s="162"/>
      <c r="EUP20" s="162"/>
      <c r="EUQ20" s="162"/>
      <c r="EUR20" s="162"/>
      <c r="EUS20" s="162"/>
      <c r="EUT20" s="162"/>
      <c r="EUU20" s="162"/>
      <c r="EUV20" s="162"/>
      <c r="EUW20" s="162"/>
      <c r="EUX20" s="162"/>
      <c r="EUY20" s="162"/>
      <c r="EUZ20" s="162"/>
      <c r="EVA20" s="162"/>
      <c r="EVB20" s="162"/>
      <c r="EVC20" s="162"/>
      <c r="EVD20" s="162"/>
      <c r="EVE20" s="162"/>
      <c r="EVF20" s="162"/>
      <c r="EVG20" s="162"/>
      <c r="EVH20" s="162"/>
      <c r="EVI20" s="162"/>
      <c r="EVJ20" s="162"/>
      <c r="EVK20" s="162"/>
      <c r="EVL20" s="162"/>
      <c r="EVM20" s="162"/>
      <c r="EVN20" s="162"/>
      <c r="EVO20" s="162"/>
      <c r="EVP20" s="162"/>
      <c r="EVQ20" s="162"/>
      <c r="EVR20" s="162"/>
      <c r="EVS20" s="162"/>
      <c r="EVT20" s="162"/>
      <c r="EVU20" s="162"/>
      <c r="EVV20" s="162"/>
      <c r="EVW20" s="162"/>
      <c r="EVX20" s="162"/>
      <c r="EVY20" s="162"/>
      <c r="EVZ20" s="162"/>
      <c r="EWA20" s="162"/>
      <c r="EWB20" s="162"/>
      <c r="EWC20" s="162"/>
      <c r="EWD20" s="162"/>
      <c r="EWE20" s="162"/>
      <c r="EWF20" s="162"/>
      <c r="EWG20" s="162"/>
      <c r="EWH20" s="162"/>
      <c r="EWI20" s="162"/>
      <c r="EWJ20" s="162"/>
      <c r="EWK20" s="162"/>
      <c r="EWL20" s="162"/>
      <c r="EWM20" s="162"/>
      <c r="EWN20" s="162"/>
      <c r="EWO20" s="162"/>
      <c r="EWP20" s="162"/>
      <c r="EWQ20" s="162"/>
      <c r="EWR20" s="162"/>
      <c r="EWS20" s="162"/>
      <c r="EWT20" s="162"/>
      <c r="EWU20" s="162"/>
      <c r="EWV20" s="162"/>
      <c r="EWW20" s="162"/>
      <c r="EWX20" s="162"/>
      <c r="EWY20" s="162"/>
      <c r="EWZ20" s="162"/>
      <c r="EXA20" s="162"/>
      <c r="EXB20" s="162"/>
      <c r="EXC20" s="162"/>
      <c r="EXD20" s="162"/>
      <c r="EXE20" s="162"/>
      <c r="EXF20" s="162"/>
      <c r="EXG20" s="162"/>
      <c r="EXH20" s="162"/>
      <c r="EXI20" s="162"/>
      <c r="EXJ20" s="162"/>
      <c r="EXK20" s="162"/>
      <c r="EXL20" s="162"/>
      <c r="EXM20" s="162"/>
      <c r="EXN20" s="162"/>
      <c r="EXO20" s="162"/>
      <c r="EXP20" s="162"/>
      <c r="EXQ20" s="162"/>
      <c r="EXR20" s="162"/>
      <c r="EXS20" s="162"/>
      <c r="EXT20" s="162"/>
      <c r="EXU20" s="162"/>
      <c r="EXV20" s="162"/>
      <c r="EXW20" s="162"/>
      <c r="EXX20" s="162"/>
      <c r="EXY20" s="162"/>
      <c r="EXZ20" s="162"/>
      <c r="EYA20" s="162"/>
      <c r="EYB20" s="162"/>
      <c r="EYC20" s="162"/>
      <c r="EYD20" s="162"/>
      <c r="EYE20" s="162"/>
      <c r="EYF20" s="162"/>
      <c r="EYG20" s="162"/>
      <c r="EYH20" s="162"/>
      <c r="EYI20" s="162"/>
      <c r="EYJ20" s="162"/>
      <c r="EYK20" s="162"/>
      <c r="EYL20" s="162"/>
      <c r="EYM20" s="162"/>
      <c r="EYN20" s="162"/>
      <c r="EYO20" s="162"/>
      <c r="EYP20" s="162"/>
      <c r="EYQ20" s="162"/>
      <c r="EYR20" s="162"/>
      <c r="EYS20" s="162"/>
      <c r="EYT20" s="162"/>
      <c r="EYU20" s="162"/>
      <c r="EYV20" s="162"/>
      <c r="EYW20" s="162"/>
      <c r="EYX20" s="162"/>
      <c r="EYY20" s="162"/>
      <c r="EYZ20" s="162"/>
      <c r="EZA20" s="162"/>
      <c r="EZB20" s="162"/>
      <c r="EZC20" s="162"/>
      <c r="EZD20" s="162"/>
      <c r="EZE20" s="162"/>
      <c r="EZF20" s="162"/>
      <c r="EZG20" s="162"/>
      <c r="EZH20" s="162"/>
      <c r="EZI20" s="162"/>
      <c r="EZJ20" s="162"/>
      <c r="EZK20" s="162"/>
      <c r="EZL20" s="162"/>
      <c r="EZM20" s="162"/>
      <c r="EZN20" s="162"/>
      <c r="EZO20" s="162"/>
      <c r="EZP20" s="162"/>
      <c r="EZQ20" s="162"/>
      <c r="EZR20" s="162"/>
      <c r="EZS20" s="162"/>
      <c r="EZT20" s="162"/>
      <c r="EZU20" s="162"/>
      <c r="EZV20" s="162"/>
      <c r="EZW20" s="162"/>
      <c r="EZX20" s="162"/>
      <c r="EZY20" s="162"/>
      <c r="EZZ20" s="162"/>
      <c r="FAA20" s="162"/>
      <c r="FAB20" s="162"/>
      <c r="FAC20" s="162"/>
      <c r="FAD20" s="162"/>
      <c r="FAE20" s="162"/>
      <c r="FAF20" s="162"/>
      <c r="FAG20" s="162"/>
      <c r="FAH20" s="162"/>
      <c r="FAI20" s="162"/>
      <c r="FAJ20" s="162"/>
      <c r="FAK20" s="162"/>
      <c r="FAL20" s="162"/>
      <c r="FAM20" s="162"/>
      <c r="FAN20" s="162"/>
      <c r="FAO20" s="162"/>
      <c r="FAP20" s="162"/>
      <c r="FAQ20" s="162"/>
      <c r="FAR20" s="162"/>
      <c r="FAS20" s="162"/>
      <c r="FAT20" s="162"/>
      <c r="FAU20" s="162"/>
      <c r="FAV20" s="162"/>
      <c r="FAW20" s="162"/>
      <c r="FAX20" s="162"/>
      <c r="FAY20" s="162"/>
      <c r="FAZ20" s="162"/>
      <c r="FBA20" s="162"/>
      <c r="FBB20" s="162"/>
      <c r="FBC20" s="162"/>
      <c r="FBD20" s="162"/>
      <c r="FBE20" s="162"/>
      <c r="FBF20" s="162"/>
      <c r="FBG20" s="162"/>
      <c r="FBH20" s="162"/>
      <c r="FBI20" s="162"/>
      <c r="FBJ20" s="162"/>
      <c r="FBK20" s="162"/>
      <c r="FBL20" s="162"/>
      <c r="FBM20" s="162"/>
      <c r="FBN20" s="162"/>
      <c r="FBO20" s="162"/>
      <c r="FBP20" s="162"/>
      <c r="FBQ20" s="162"/>
      <c r="FBR20" s="162"/>
      <c r="FBS20" s="162"/>
      <c r="FBT20" s="162"/>
      <c r="FBU20" s="162"/>
      <c r="FBV20" s="162"/>
      <c r="FBW20" s="162"/>
      <c r="FBX20" s="162"/>
      <c r="FBY20" s="162"/>
      <c r="FBZ20" s="162"/>
      <c r="FCA20" s="162"/>
      <c r="FCB20" s="162"/>
      <c r="FCC20" s="162"/>
      <c r="FCD20" s="162"/>
      <c r="FCE20" s="162"/>
      <c r="FCF20" s="162"/>
      <c r="FCG20" s="162"/>
      <c r="FCH20" s="162"/>
      <c r="FCI20" s="162"/>
      <c r="FCJ20" s="162"/>
      <c r="FCK20" s="162"/>
      <c r="FCL20" s="162"/>
      <c r="FCM20" s="162"/>
      <c r="FCN20" s="162"/>
      <c r="FCO20" s="162"/>
      <c r="FCP20" s="162"/>
      <c r="FCQ20" s="162"/>
      <c r="FCR20" s="162"/>
      <c r="FCS20" s="162"/>
      <c r="FCT20" s="162"/>
      <c r="FCU20" s="162"/>
      <c r="FCV20" s="162"/>
      <c r="FCW20" s="162"/>
      <c r="FCX20" s="162"/>
      <c r="FCY20" s="162"/>
      <c r="FCZ20" s="162"/>
      <c r="FDA20" s="162"/>
      <c r="FDB20" s="162"/>
      <c r="FDC20" s="162"/>
      <c r="FDD20" s="162"/>
      <c r="FDE20" s="162"/>
      <c r="FDF20" s="162"/>
      <c r="FDG20" s="162"/>
      <c r="FDH20" s="162"/>
      <c r="FDI20" s="162"/>
      <c r="FDJ20" s="162"/>
      <c r="FDK20" s="162"/>
      <c r="FDL20" s="162"/>
      <c r="FDM20" s="162"/>
      <c r="FDN20" s="162"/>
      <c r="FDO20" s="162"/>
      <c r="FDP20" s="162"/>
      <c r="FDQ20" s="162"/>
      <c r="FDR20" s="162"/>
      <c r="FDS20" s="162"/>
      <c r="FDT20" s="162"/>
      <c r="FDU20" s="162"/>
      <c r="FDV20" s="162"/>
      <c r="FDW20" s="162"/>
      <c r="FDX20" s="162"/>
      <c r="FDY20" s="162"/>
      <c r="FDZ20" s="162"/>
      <c r="FEA20" s="162"/>
      <c r="FEB20" s="162"/>
      <c r="FEC20" s="162"/>
      <c r="FED20" s="162"/>
      <c r="FEE20" s="162"/>
      <c r="FEF20" s="162"/>
      <c r="FEG20" s="162"/>
      <c r="FEH20" s="162"/>
      <c r="FEI20" s="162"/>
      <c r="FEJ20" s="162"/>
      <c r="FEK20" s="162"/>
      <c r="FEL20" s="162"/>
      <c r="FEM20" s="162"/>
      <c r="FEN20" s="162"/>
      <c r="FEO20" s="162"/>
      <c r="FEP20" s="162"/>
      <c r="FEQ20" s="162"/>
      <c r="FER20" s="162"/>
      <c r="FES20" s="162"/>
      <c r="FET20" s="162"/>
      <c r="FEU20" s="162"/>
      <c r="FEV20" s="162"/>
      <c r="FEW20" s="162"/>
      <c r="FEX20" s="162"/>
      <c r="FEY20" s="162"/>
      <c r="FEZ20" s="162"/>
      <c r="FFA20" s="162"/>
      <c r="FFB20" s="162"/>
      <c r="FFC20" s="162"/>
      <c r="FFD20" s="162"/>
      <c r="FFE20" s="162"/>
      <c r="FFF20" s="162"/>
      <c r="FFG20" s="162"/>
      <c r="FFH20" s="162"/>
      <c r="FFI20" s="162"/>
      <c r="FFJ20" s="162"/>
      <c r="FFK20" s="162"/>
      <c r="FFL20" s="162"/>
      <c r="FFM20" s="162"/>
      <c r="FFN20" s="162"/>
      <c r="FFO20" s="162"/>
      <c r="FFP20" s="162"/>
      <c r="FFQ20" s="162"/>
      <c r="FFR20" s="162"/>
      <c r="FFS20" s="162"/>
      <c r="FFT20" s="162"/>
      <c r="FFU20" s="162"/>
      <c r="FFV20" s="162"/>
      <c r="FFW20" s="162"/>
      <c r="FFX20" s="162"/>
      <c r="FFY20" s="162"/>
      <c r="FFZ20" s="162"/>
      <c r="FGA20" s="162"/>
      <c r="FGB20" s="162"/>
      <c r="FGC20" s="162"/>
      <c r="FGD20" s="162"/>
      <c r="FGE20" s="162"/>
      <c r="FGF20" s="162"/>
      <c r="FGG20" s="162"/>
      <c r="FGH20" s="162"/>
      <c r="FGI20" s="162"/>
      <c r="FGJ20" s="162"/>
      <c r="FGK20" s="162"/>
      <c r="FGL20" s="162"/>
      <c r="FGM20" s="162"/>
      <c r="FGN20" s="162"/>
      <c r="FGO20" s="162"/>
      <c r="FGP20" s="162"/>
      <c r="FGQ20" s="162"/>
      <c r="FGR20" s="162"/>
      <c r="FGS20" s="162"/>
      <c r="FGT20" s="162"/>
      <c r="FGU20" s="162"/>
      <c r="FGV20" s="162"/>
      <c r="FGW20" s="162"/>
      <c r="FGX20" s="162"/>
      <c r="FGY20" s="162"/>
      <c r="FGZ20" s="162"/>
      <c r="FHA20" s="162"/>
      <c r="FHB20" s="162"/>
      <c r="FHC20" s="162"/>
      <c r="FHD20" s="162"/>
      <c r="FHE20" s="162"/>
      <c r="FHF20" s="162"/>
      <c r="FHG20" s="162"/>
      <c r="FHH20" s="162"/>
      <c r="FHI20" s="162"/>
      <c r="FHJ20" s="162"/>
      <c r="FHK20" s="162"/>
      <c r="FHL20" s="162"/>
      <c r="FHM20" s="162"/>
      <c r="FHN20" s="162"/>
      <c r="FHO20" s="162"/>
      <c r="FHP20" s="162"/>
      <c r="FHQ20" s="162"/>
      <c r="FHR20" s="162"/>
      <c r="FHS20" s="162"/>
      <c r="FHT20" s="162"/>
      <c r="FHU20" s="162"/>
      <c r="FHV20" s="162"/>
      <c r="FHW20" s="162"/>
      <c r="FHX20" s="162"/>
      <c r="FHY20" s="162"/>
      <c r="FHZ20" s="162"/>
      <c r="FIA20" s="162"/>
      <c r="FIB20" s="162"/>
      <c r="FIC20" s="162"/>
      <c r="FID20" s="162"/>
      <c r="FIE20" s="162"/>
      <c r="FIF20" s="162"/>
      <c r="FIG20" s="162"/>
      <c r="FIH20" s="162"/>
      <c r="FII20" s="162"/>
      <c r="FIJ20" s="162"/>
      <c r="FIK20" s="162"/>
      <c r="FIL20" s="162"/>
      <c r="FIM20" s="162"/>
      <c r="FIN20" s="162"/>
      <c r="FIO20" s="162"/>
      <c r="FIP20" s="162"/>
      <c r="FIQ20" s="162"/>
      <c r="FIR20" s="162"/>
      <c r="FIS20" s="162"/>
      <c r="FIT20" s="162"/>
      <c r="FIU20" s="162"/>
      <c r="FIV20" s="162"/>
      <c r="FIW20" s="162"/>
      <c r="FIX20" s="162"/>
      <c r="FIY20" s="162"/>
      <c r="FIZ20" s="162"/>
      <c r="FJA20" s="162"/>
      <c r="FJB20" s="162"/>
      <c r="FJC20" s="162"/>
      <c r="FJD20" s="162"/>
      <c r="FJE20" s="162"/>
      <c r="FJF20" s="162"/>
      <c r="FJG20" s="162"/>
      <c r="FJH20" s="162"/>
      <c r="FJI20" s="162"/>
      <c r="FJJ20" s="162"/>
      <c r="FJK20" s="162"/>
      <c r="FJL20" s="162"/>
      <c r="FJM20" s="162"/>
      <c r="FJN20" s="162"/>
      <c r="FJO20" s="162"/>
      <c r="FJP20" s="162"/>
      <c r="FJQ20" s="162"/>
      <c r="FJR20" s="162"/>
      <c r="FJS20" s="162"/>
      <c r="FJT20" s="162"/>
      <c r="FJU20" s="162"/>
      <c r="FJV20" s="162"/>
      <c r="FJW20" s="162"/>
      <c r="FJX20" s="162"/>
      <c r="FJY20" s="162"/>
      <c r="FJZ20" s="162"/>
      <c r="FKA20" s="162"/>
      <c r="FKB20" s="162"/>
      <c r="FKC20" s="162"/>
      <c r="FKD20" s="162"/>
      <c r="FKE20" s="162"/>
      <c r="FKF20" s="162"/>
      <c r="FKG20" s="162"/>
      <c r="FKH20" s="162"/>
      <c r="FKI20" s="162"/>
      <c r="FKJ20" s="162"/>
      <c r="FKK20" s="162"/>
      <c r="FKL20" s="162"/>
      <c r="FKM20" s="162"/>
      <c r="FKN20" s="162"/>
      <c r="FKO20" s="162"/>
      <c r="FKP20" s="162"/>
      <c r="FKQ20" s="162"/>
      <c r="FKR20" s="162"/>
      <c r="FKS20" s="162"/>
      <c r="FKT20" s="162"/>
      <c r="FKU20" s="162"/>
      <c r="FKV20" s="162"/>
      <c r="FKW20" s="162"/>
      <c r="FKX20" s="162"/>
      <c r="FKY20" s="162"/>
      <c r="FKZ20" s="162"/>
      <c r="FLA20" s="162"/>
      <c r="FLB20" s="162"/>
      <c r="FLC20" s="162"/>
      <c r="FLD20" s="162"/>
      <c r="FLE20" s="162"/>
      <c r="FLF20" s="162"/>
      <c r="FLG20" s="162"/>
      <c r="FLH20" s="162"/>
      <c r="FLI20" s="162"/>
      <c r="FLJ20" s="162"/>
      <c r="FLK20" s="162"/>
      <c r="FLL20" s="162"/>
      <c r="FLM20" s="162"/>
      <c r="FLN20" s="162"/>
      <c r="FLO20" s="162"/>
      <c r="FLP20" s="162"/>
      <c r="FLQ20" s="162"/>
      <c r="FLR20" s="162"/>
      <c r="FLS20" s="162"/>
      <c r="FLT20" s="162"/>
      <c r="FLU20" s="162"/>
      <c r="FLV20" s="162"/>
      <c r="FLW20" s="162"/>
      <c r="FLX20" s="162"/>
      <c r="FLY20" s="162"/>
      <c r="FLZ20" s="162"/>
      <c r="FMA20" s="162"/>
      <c r="FMB20" s="162"/>
      <c r="FMC20" s="162"/>
      <c r="FMD20" s="162"/>
      <c r="FME20" s="162"/>
      <c r="FMF20" s="162"/>
      <c r="FMG20" s="162"/>
      <c r="FMH20" s="162"/>
      <c r="FMI20" s="162"/>
      <c r="FMJ20" s="162"/>
      <c r="FMK20" s="162"/>
      <c r="FML20" s="162"/>
      <c r="FMM20" s="162"/>
      <c r="FMN20" s="162"/>
      <c r="FMO20" s="162"/>
      <c r="FMP20" s="162"/>
      <c r="FMQ20" s="162"/>
      <c r="FMR20" s="162"/>
      <c r="FMS20" s="162"/>
      <c r="FMT20" s="162"/>
      <c r="FMU20" s="162"/>
      <c r="FMV20" s="162"/>
      <c r="FMW20" s="162"/>
      <c r="FMX20" s="162"/>
      <c r="FMY20" s="162"/>
      <c r="FMZ20" s="162"/>
      <c r="FNA20" s="162"/>
      <c r="FNB20" s="162"/>
      <c r="FNC20" s="162"/>
      <c r="FND20" s="162"/>
      <c r="FNE20" s="162"/>
      <c r="FNF20" s="162"/>
      <c r="FNG20" s="162"/>
      <c r="FNH20" s="162"/>
      <c r="FNI20" s="162"/>
      <c r="FNJ20" s="162"/>
      <c r="FNK20" s="162"/>
      <c r="FNL20" s="162"/>
      <c r="FNM20" s="162"/>
      <c r="FNN20" s="162"/>
      <c r="FNO20" s="162"/>
      <c r="FNP20" s="162"/>
      <c r="FNQ20" s="162"/>
      <c r="FNR20" s="162"/>
      <c r="FNS20" s="162"/>
      <c r="FNT20" s="162"/>
      <c r="FNU20" s="162"/>
      <c r="FNV20" s="162"/>
      <c r="FNW20" s="162"/>
      <c r="FNX20" s="162"/>
      <c r="FNY20" s="162"/>
      <c r="FNZ20" s="162"/>
      <c r="FOA20" s="162"/>
      <c r="FOB20" s="162"/>
      <c r="FOC20" s="162"/>
      <c r="FOD20" s="162"/>
      <c r="FOE20" s="162"/>
      <c r="FOF20" s="162"/>
      <c r="FOG20" s="162"/>
      <c r="FOH20" s="162"/>
      <c r="FOI20" s="162"/>
      <c r="FOJ20" s="162"/>
      <c r="FOK20" s="162"/>
      <c r="FOL20" s="162"/>
      <c r="FOM20" s="162"/>
      <c r="FON20" s="162"/>
      <c r="FOO20" s="162"/>
      <c r="FOP20" s="162"/>
      <c r="FOQ20" s="162"/>
      <c r="FOR20" s="162"/>
      <c r="FOS20" s="162"/>
      <c r="FOT20" s="162"/>
      <c r="FOU20" s="162"/>
      <c r="FOV20" s="162"/>
      <c r="FOW20" s="162"/>
      <c r="FOX20" s="162"/>
      <c r="FOY20" s="162"/>
      <c r="FOZ20" s="162"/>
      <c r="FPA20" s="162"/>
      <c r="FPB20" s="162"/>
      <c r="FPC20" s="162"/>
      <c r="FPD20" s="162"/>
      <c r="FPE20" s="162"/>
      <c r="FPF20" s="162"/>
      <c r="FPG20" s="162"/>
      <c r="FPH20" s="162"/>
      <c r="FPI20" s="162"/>
      <c r="FPJ20" s="162"/>
      <c r="FPK20" s="162"/>
      <c r="FPL20" s="162"/>
      <c r="FPM20" s="162"/>
      <c r="FPN20" s="162"/>
      <c r="FPO20" s="162"/>
      <c r="FPP20" s="162"/>
      <c r="FPQ20" s="162"/>
      <c r="FPR20" s="162"/>
      <c r="FPS20" s="162"/>
      <c r="FPT20" s="162"/>
      <c r="FPU20" s="162"/>
      <c r="FPV20" s="162"/>
      <c r="FPW20" s="162"/>
      <c r="FPX20" s="162"/>
      <c r="FPY20" s="162"/>
      <c r="FPZ20" s="162"/>
      <c r="FQA20" s="162"/>
      <c r="FQB20" s="162"/>
      <c r="FQC20" s="162"/>
      <c r="FQD20" s="162"/>
      <c r="FQE20" s="162"/>
      <c r="FQF20" s="162"/>
      <c r="FQG20" s="162"/>
      <c r="FQH20" s="162"/>
      <c r="FQI20" s="162"/>
      <c r="FQJ20" s="162"/>
      <c r="FQK20" s="162"/>
      <c r="FQL20" s="162"/>
      <c r="FQM20" s="162"/>
      <c r="FQN20" s="162"/>
      <c r="FQO20" s="162"/>
      <c r="FQP20" s="162"/>
      <c r="FQQ20" s="162"/>
      <c r="FQR20" s="162"/>
      <c r="FQS20" s="162"/>
      <c r="FQT20" s="162"/>
      <c r="FQU20" s="162"/>
      <c r="FQV20" s="162"/>
      <c r="FQW20" s="162"/>
      <c r="FQX20" s="162"/>
      <c r="FQY20" s="162"/>
      <c r="FQZ20" s="162"/>
      <c r="FRA20" s="162"/>
      <c r="FRB20" s="162"/>
      <c r="FRC20" s="162"/>
      <c r="FRD20" s="162"/>
      <c r="FRE20" s="162"/>
      <c r="FRF20" s="162"/>
      <c r="FRG20" s="162"/>
      <c r="FRH20" s="162"/>
      <c r="FRI20" s="162"/>
      <c r="FRJ20" s="162"/>
      <c r="FRK20" s="162"/>
      <c r="FRL20" s="162"/>
      <c r="FRM20" s="162"/>
      <c r="FRN20" s="162"/>
      <c r="FRO20" s="162"/>
      <c r="FRP20" s="162"/>
      <c r="FRQ20" s="162"/>
      <c r="FRR20" s="162"/>
      <c r="FRS20" s="162"/>
      <c r="FRT20" s="162"/>
      <c r="FRU20" s="162"/>
      <c r="FRV20" s="162"/>
      <c r="FRW20" s="162"/>
      <c r="FRX20" s="162"/>
      <c r="FRY20" s="162"/>
      <c r="FRZ20" s="162"/>
      <c r="FSA20" s="162"/>
      <c r="FSB20" s="162"/>
      <c r="FSC20" s="162"/>
      <c r="FSD20" s="162"/>
      <c r="FSE20" s="162"/>
      <c r="FSF20" s="162"/>
      <c r="FSG20" s="162"/>
      <c r="FSH20" s="162"/>
      <c r="FSI20" s="162"/>
      <c r="FSJ20" s="162"/>
      <c r="FSK20" s="162"/>
      <c r="FSL20" s="162"/>
      <c r="FSM20" s="162"/>
      <c r="FSN20" s="162"/>
      <c r="FSO20" s="162"/>
      <c r="FSP20" s="162"/>
      <c r="FSQ20" s="162"/>
      <c r="FSR20" s="162"/>
      <c r="FSS20" s="162"/>
      <c r="FST20" s="162"/>
      <c r="FSU20" s="162"/>
      <c r="FSV20" s="162"/>
      <c r="FSW20" s="162"/>
      <c r="FSX20" s="162"/>
      <c r="FSY20" s="162"/>
      <c r="FSZ20" s="162"/>
      <c r="FTA20" s="162"/>
      <c r="FTB20" s="162"/>
      <c r="FTC20" s="162"/>
      <c r="FTD20" s="162"/>
      <c r="FTE20" s="162"/>
      <c r="FTF20" s="162"/>
      <c r="FTG20" s="162"/>
      <c r="FTH20" s="162"/>
      <c r="FTI20" s="162"/>
      <c r="FTJ20" s="162"/>
      <c r="FTK20" s="162"/>
      <c r="FTL20" s="162"/>
      <c r="FTM20" s="162"/>
      <c r="FTN20" s="162"/>
      <c r="FTO20" s="162"/>
      <c r="FTP20" s="162"/>
      <c r="FTQ20" s="162"/>
      <c r="FTR20" s="162"/>
      <c r="FTS20" s="162"/>
      <c r="FTT20" s="162"/>
      <c r="FTU20" s="162"/>
      <c r="FTV20" s="162"/>
      <c r="FTW20" s="162"/>
      <c r="FTX20" s="162"/>
      <c r="FTY20" s="162"/>
      <c r="FTZ20" s="162"/>
      <c r="FUA20" s="162"/>
      <c r="FUB20" s="162"/>
      <c r="FUC20" s="162"/>
      <c r="FUD20" s="162"/>
      <c r="FUE20" s="162"/>
      <c r="FUF20" s="162"/>
      <c r="FUG20" s="162"/>
      <c r="FUH20" s="162"/>
      <c r="FUI20" s="162"/>
      <c r="FUJ20" s="162"/>
      <c r="FUK20" s="162"/>
      <c r="FUL20" s="162"/>
      <c r="FUM20" s="162"/>
      <c r="FUN20" s="162"/>
      <c r="FUO20" s="162"/>
      <c r="FUP20" s="162"/>
      <c r="FUQ20" s="162"/>
      <c r="FUR20" s="162"/>
      <c r="FUS20" s="162"/>
      <c r="FUT20" s="162"/>
      <c r="FUU20" s="162"/>
      <c r="FUV20" s="162"/>
      <c r="FUW20" s="162"/>
      <c r="FUX20" s="162"/>
      <c r="FUY20" s="162"/>
      <c r="FUZ20" s="162"/>
      <c r="FVA20" s="162"/>
      <c r="FVB20" s="162"/>
      <c r="FVC20" s="162"/>
      <c r="FVD20" s="162"/>
      <c r="FVE20" s="162"/>
      <c r="FVF20" s="162"/>
      <c r="FVG20" s="162"/>
      <c r="FVH20" s="162"/>
      <c r="FVI20" s="162"/>
      <c r="FVJ20" s="162"/>
      <c r="FVK20" s="162"/>
      <c r="FVL20" s="162"/>
      <c r="FVM20" s="162"/>
      <c r="FVN20" s="162"/>
      <c r="FVO20" s="162"/>
      <c r="FVP20" s="162"/>
      <c r="FVQ20" s="162"/>
      <c r="FVR20" s="162"/>
      <c r="FVS20" s="162"/>
      <c r="FVT20" s="162"/>
      <c r="FVU20" s="162"/>
      <c r="FVV20" s="162"/>
      <c r="FVW20" s="162"/>
      <c r="FVX20" s="162"/>
      <c r="FVY20" s="162"/>
      <c r="FVZ20" s="162"/>
      <c r="FWA20" s="162"/>
      <c r="FWB20" s="162"/>
      <c r="FWC20" s="162"/>
      <c r="FWD20" s="162"/>
      <c r="FWE20" s="162"/>
      <c r="FWF20" s="162"/>
      <c r="FWG20" s="162"/>
      <c r="FWH20" s="162"/>
      <c r="FWI20" s="162"/>
      <c r="FWJ20" s="162"/>
      <c r="FWK20" s="162"/>
      <c r="FWL20" s="162"/>
      <c r="FWM20" s="162"/>
      <c r="FWN20" s="162"/>
      <c r="FWO20" s="162"/>
      <c r="FWP20" s="162"/>
      <c r="FWQ20" s="162"/>
      <c r="FWR20" s="162"/>
      <c r="FWS20" s="162"/>
      <c r="FWT20" s="162"/>
      <c r="FWU20" s="162"/>
      <c r="FWV20" s="162"/>
      <c r="FWW20" s="162"/>
      <c r="FWX20" s="162"/>
      <c r="FWY20" s="162"/>
      <c r="FWZ20" s="162"/>
      <c r="FXA20" s="162"/>
      <c r="FXB20" s="162"/>
      <c r="FXC20" s="162"/>
      <c r="FXD20" s="162"/>
      <c r="FXE20" s="162"/>
      <c r="FXF20" s="162"/>
      <c r="FXG20" s="162"/>
      <c r="FXH20" s="162"/>
      <c r="FXI20" s="162"/>
      <c r="FXJ20" s="162"/>
      <c r="FXK20" s="162"/>
      <c r="FXL20" s="162"/>
      <c r="FXM20" s="162"/>
      <c r="FXN20" s="162"/>
      <c r="FXO20" s="162"/>
      <c r="FXP20" s="162"/>
      <c r="FXQ20" s="162"/>
      <c r="FXR20" s="162"/>
      <c r="FXS20" s="162"/>
      <c r="FXT20" s="162"/>
      <c r="FXU20" s="162"/>
      <c r="FXV20" s="162"/>
      <c r="FXW20" s="162"/>
      <c r="FXX20" s="162"/>
      <c r="FXY20" s="162"/>
      <c r="FXZ20" s="162"/>
      <c r="FYA20" s="162"/>
      <c r="FYB20" s="162"/>
      <c r="FYC20" s="162"/>
      <c r="FYD20" s="162"/>
      <c r="FYE20" s="162"/>
      <c r="FYF20" s="162"/>
      <c r="FYG20" s="162"/>
      <c r="FYH20" s="162"/>
      <c r="FYI20" s="162"/>
      <c r="FYJ20" s="162"/>
      <c r="FYK20" s="162"/>
      <c r="FYL20" s="162"/>
      <c r="FYM20" s="162"/>
      <c r="FYN20" s="162"/>
      <c r="FYO20" s="162"/>
      <c r="FYP20" s="162"/>
      <c r="FYQ20" s="162"/>
      <c r="FYR20" s="162"/>
      <c r="FYS20" s="162"/>
      <c r="FYT20" s="162"/>
      <c r="FYU20" s="162"/>
      <c r="FYV20" s="162"/>
      <c r="FYW20" s="162"/>
      <c r="FYX20" s="162"/>
      <c r="FYY20" s="162"/>
      <c r="FYZ20" s="162"/>
      <c r="FZA20" s="162"/>
      <c r="FZB20" s="162"/>
      <c r="FZC20" s="162"/>
      <c r="FZD20" s="162"/>
      <c r="FZE20" s="162"/>
      <c r="FZF20" s="162"/>
      <c r="FZG20" s="162"/>
      <c r="FZH20" s="162"/>
      <c r="FZI20" s="162"/>
      <c r="FZJ20" s="162"/>
      <c r="FZK20" s="162"/>
      <c r="FZL20" s="162"/>
      <c r="FZM20" s="162"/>
      <c r="FZN20" s="162"/>
      <c r="FZO20" s="162"/>
      <c r="FZP20" s="162"/>
      <c r="FZQ20" s="162"/>
      <c r="FZR20" s="162"/>
      <c r="FZS20" s="162"/>
      <c r="FZT20" s="162"/>
      <c r="FZU20" s="162"/>
      <c r="FZV20" s="162"/>
      <c r="FZW20" s="162"/>
      <c r="FZX20" s="162"/>
      <c r="FZY20" s="162"/>
      <c r="FZZ20" s="162"/>
      <c r="GAA20" s="162"/>
      <c r="GAB20" s="162"/>
      <c r="GAC20" s="162"/>
      <c r="GAD20" s="162"/>
      <c r="GAE20" s="162"/>
      <c r="GAF20" s="162"/>
      <c r="GAG20" s="162"/>
      <c r="GAH20" s="162"/>
      <c r="GAI20" s="162"/>
      <c r="GAJ20" s="162"/>
      <c r="GAK20" s="162"/>
      <c r="GAL20" s="162"/>
      <c r="GAM20" s="162"/>
      <c r="GAN20" s="162"/>
      <c r="GAO20" s="162"/>
      <c r="GAP20" s="162"/>
      <c r="GAQ20" s="162"/>
      <c r="GAR20" s="162"/>
      <c r="GAS20" s="162"/>
      <c r="GAT20" s="162"/>
      <c r="GAU20" s="162"/>
      <c r="GAV20" s="162"/>
      <c r="GAW20" s="162"/>
      <c r="GAX20" s="162"/>
      <c r="GAY20" s="162"/>
      <c r="GAZ20" s="162"/>
      <c r="GBA20" s="162"/>
      <c r="GBB20" s="162"/>
      <c r="GBC20" s="162"/>
      <c r="GBD20" s="162"/>
      <c r="GBE20" s="162"/>
      <c r="GBF20" s="162"/>
      <c r="GBG20" s="162"/>
      <c r="GBH20" s="162"/>
      <c r="GBI20" s="162"/>
      <c r="GBJ20" s="162"/>
      <c r="GBK20" s="162"/>
      <c r="GBL20" s="162"/>
      <c r="GBM20" s="162"/>
      <c r="GBN20" s="162"/>
      <c r="GBO20" s="162"/>
      <c r="GBP20" s="162"/>
      <c r="GBQ20" s="162"/>
      <c r="GBR20" s="162"/>
      <c r="GBS20" s="162"/>
      <c r="GBT20" s="162"/>
      <c r="GBU20" s="162"/>
      <c r="GBV20" s="162"/>
      <c r="GBW20" s="162"/>
      <c r="GBX20" s="162"/>
      <c r="GBY20" s="162"/>
      <c r="GBZ20" s="162"/>
      <c r="GCA20" s="162"/>
      <c r="GCB20" s="162"/>
      <c r="GCC20" s="162"/>
      <c r="GCD20" s="162"/>
      <c r="GCE20" s="162"/>
      <c r="GCF20" s="162"/>
      <c r="GCG20" s="162"/>
      <c r="GCH20" s="162"/>
      <c r="GCI20" s="162"/>
      <c r="GCJ20" s="162"/>
      <c r="GCK20" s="162"/>
      <c r="GCL20" s="162"/>
      <c r="GCM20" s="162"/>
      <c r="GCN20" s="162"/>
      <c r="GCO20" s="162"/>
      <c r="GCP20" s="162"/>
      <c r="GCQ20" s="162"/>
      <c r="GCR20" s="162"/>
      <c r="GCS20" s="162"/>
      <c r="GCT20" s="162"/>
      <c r="GCU20" s="162"/>
      <c r="GCV20" s="162"/>
      <c r="GCW20" s="162"/>
      <c r="GCX20" s="162"/>
      <c r="GCY20" s="162"/>
      <c r="GCZ20" s="162"/>
      <c r="GDA20" s="162"/>
      <c r="GDB20" s="162"/>
      <c r="GDC20" s="162"/>
      <c r="GDD20" s="162"/>
      <c r="GDE20" s="162"/>
      <c r="GDF20" s="162"/>
      <c r="GDG20" s="162"/>
      <c r="GDH20" s="162"/>
      <c r="GDI20" s="162"/>
      <c r="GDJ20" s="162"/>
      <c r="GDK20" s="162"/>
      <c r="GDL20" s="162"/>
      <c r="GDM20" s="162"/>
      <c r="GDN20" s="162"/>
      <c r="GDO20" s="162"/>
      <c r="GDP20" s="162"/>
      <c r="GDQ20" s="162"/>
      <c r="GDR20" s="162"/>
      <c r="GDS20" s="162"/>
      <c r="GDT20" s="162"/>
      <c r="GDU20" s="162"/>
      <c r="GDV20" s="162"/>
      <c r="GDW20" s="162"/>
      <c r="GDX20" s="162"/>
      <c r="GDY20" s="162"/>
      <c r="GDZ20" s="162"/>
      <c r="GEA20" s="162"/>
      <c r="GEB20" s="162"/>
      <c r="GEC20" s="162"/>
      <c r="GED20" s="162"/>
      <c r="GEE20" s="162"/>
      <c r="GEF20" s="162"/>
      <c r="GEG20" s="162"/>
      <c r="GEH20" s="162"/>
      <c r="GEI20" s="162"/>
      <c r="GEJ20" s="162"/>
      <c r="GEK20" s="162"/>
      <c r="GEL20" s="162"/>
      <c r="GEM20" s="162"/>
      <c r="GEN20" s="162"/>
      <c r="GEO20" s="162"/>
      <c r="GEP20" s="162"/>
      <c r="GEQ20" s="162"/>
      <c r="GER20" s="162"/>
      <c r="GES20" s="162"/>
      <c r="GET20" s="162"/>
      <c r="GEU20" s="162"/>
      <c r="GEV20" s="162"/>
      <c r="GEW20" s="162"/>
      <c r="GEX20" s="162"/>
      <c r="GEY20" s="162"/>
      <c r="GEZ20" s="162"/>
      <c r="GFA20" s="162"/>
      <c r="GFB20" s="162"/>
      <c r="GFC20" s="162"/>
      <c r="GFD20" s="162"/>
      <c r="GFE20" s="162"/>
      <c r="GFF20" s="162"/>
      <c r="GFG20" s="162"/>
      <c r="GFH20" s="162"/>
      <c r="GFI20" s="162"/>
      <c r="GFJ20" s="162"/>
      <c r="GFK20" s="162"/>
      <c r="GFL20" s="162"/>
      <c r="GFM20" s="162"/>
      <c r="GFN20" s="162"/>
      <c r="GFO20" s="162"/>
      <c r="GFP20" s="162"/>
      <c r="GFQ20" s="162"/>
      <c r="GFR20" s="162"/>
      <c r="GFS20" s="162"/>
      <c r="GFT20" s="162"/>
      <c r="GFU20" s="162"/>
      <c r="GFV20" s="162"/>
      <c r="GFW20" s="162"/>
      <c r="GFX20" s="162"/>
      <c r="GFY20" s="162"/>
      <c r="GFZ20" s="162"/>
      <c r="GGA20" s="162"/>
      <c r="GGB20" s="162"/>
      <c r="GGC20" s="162"/>
      <c r="GGD20" s="162"/>
      <c r="GGE20" s="162"/>
      <c r="GGF20" s="162"/>
      <c r="GGG20" s="162"/>
      <c r="GGH20" s="162"/>
      <c r="GGI20" s="162"/>
      <c r="GGJ20" s="162"/>
      <c r="GGK20" s="162"/>
      <c r="GGL20" s="162"/>
      <c r="GGM20" s="162"/>
      <c r="GGN20" s="162"/>
      <c r="GGO20" s="162"/>
      <c r="GGP20" s="162"/>
      <c r="GGQ20" s="162"/>
      <c r="GGR20" s="162"/>
      <c r="GGS20" s="162"/>
      <c r="GGT20" s="162"/>
      <c r="GGU20" s="162"/>
      <c r="GGV20" s="162"/>
      <c r="GGW20" s="162"/>
      <c r="GGX20" s="162"/>
      <c r="GGY20" s="162"/>
      <c r="GGZ20" s="162"/>
      <c r="GHA20" s="162"/>
      <c r="GHB20" s="162"/>
      <c r="GHC20" s="162"/>
      <c r="GHD20" s="162"/>
      <c r="GHE20" s="162"/>
      <c r="GHF20" s="162"/>
      <c r="GHG20" s="162"/>
      <c r="GHH20" s="162"/>
      <c r="GHI20" s="162"/>
      <c r="GHJ20" s="162"/>
      <c r="GHK20" s="162"/>
      <c r="GHL20" s="162"/>
      <c r="GHM20" s="162"/>
      <c r="GHN20" s="162"/>
      <c r="GHO20" s="162"/>
      <c r="GHP20" s="162"/>
      <c r="GHQ20" s="162"/>
      <c r="GHR20" s="162"/>
      <c r="GHS20" s="162"/>
      <c r="GHT20" s="162"/>
      <c r="GHU20" s="162"/>
      <c r="GHV20" s="162"/>
      <c r="GHW20" s="162"/>
      <c r="GHX20" s="162"/>
      <c r="GHY20" s="162"/>
      <c r="GHZ20" s="162"/>
      <c r="GIA20" s="162"/>
      <c r="GIB20" s="162"/>
      <c r="GIC20" s="162"/>
      <c r="GID20" s="162"/>
      <c r="GIE20" s="162"/>
      <c r="GIF20" s="162"/>
      <c r="GIG20" s="162"/>
      <c r="GIH20" s="162"/>
      <c r="GII20" s="162"/>
      <c r="GIJ20" s="162"/>
      <c r="GIK20" s="162"/>
      <c r="GIL20" s="162"/>
      <c r="GIM20" s="162"/>
      <c r="GIN20" s="162"/>
      <c r="GIO20" s="162"/>
      <c r="GIP20" s="162"/>
      <c r="GIQ20" s="162"/>
      <c r="GIR20" s="162"/>
      <c r="GIS20" s="162"/>
      <c r="GIT20" s="162"/>
      <c r="GIU20" s="162"/>
      <c r="GIV20" s="162"/>
      <c r="GIW20" s="162"/>
      <c r="GIX20" s="162"/>
      <c r="GIY20" s="162"/>
      <c r="GIZ20" s="162"/>
      <c r="GJA20" s="162"/>
      <c r="GJB20" s="162"/>
      <c r="GJC20" s="162"/>
      <c r="GJD20" s="162"/>
      <c r="GJE20" s="162"/>
      <c r="GJF20" s="162"/>
      <c r="GJG20" s="162"/>
      <c r="GJH20" s="162"/>
      <c r="GJI20" s="162"/>
      <c r="GJJ20" s="162"/>
      <c r="GJK20" s="162"/>
      <c r="GJL20" s="162"/>
      <c r="GJM20" s="162"/>
      <c r="GJN20" s="162"/>
      <c r="GJO20" s="162"/>
      <c r="GJP20" s="162"/>
      <c r="GJQ20" s="162"/>
      <c r="GJR20" s="162"/>
      <c r="GJS20" s="162"/>
      <c r="GJT20" s="162"/>
      <c r="GJU20" s="162"/>
      <c r="GJV20" s="162"/>
      <c r="GJW20" s="162"/>
      <c r="GJX20" s="162"/>
      <c r="GJY20" s="162"/>
      <c r="GJZ20" s="162"/>
      <c r="GKA20" s="162"/>
      <c r="GKB20" s="162"/>
      <c r="GKC20" s="162"/>
      <c r="GKD20" s="162"/>
      <c r="GKE20" s="162"/>
      <c r="GKF20" s="162"/>
      <c r="GKG20" s="162"/>
      <c r="GKH20" s="162"/>
      <c r="GKI20" s="162"/>
      <c r="GKJ20" s="162"/>
      <c r="GKK20" s="162"/>
      <c r="GKL20" s="162"/>
      <c r="GKM20" s="162"/>
      <c r="GKN20" s="162"/>
      <c r="GKO20" s="162"/>
      <c r="GKP20" s="162"/>
      <c r="GKQ20" s="162"/>
      <c r="GKR20" s="162"/>
      <c r="GKS20" s="162"/>
      <c r="GKT20" s="162"/>
      <c r="GKU20" s="162"/>
      <c r="GKV20" s="162"/>
      <c r="GKW20" s="162"/>
      <c r="GKX20" s="162"/>
      <c r="GKY20" s="162"/>
      <c r="GKZ20" s="162"/>
      <c r="GLA20" s="162"/>
      <c r="GLB20" s="162"/>
      <c r="GLC20" s="162"/>
      <c r="GLD20" s="162"/>
      <c r="GLE20" s="162"/>
      <c r="GLF20" s="162"/>
      <c r="GLG20" s="162"/>
      <c r="GLH20" s="162"/>
      <c r="GLI20" s="162"/>
      <c r="GLJ20" s="162"/>
      <c r="GLK20" s="162"/>
      <c r="GLL20" s="162"/>
      <c r="GLM20" s="162"/>
      <c r="GLN20" s="162"/>
      <c r="GLO20" s="162"/>
      <c r="GLP20" s="162"/>
      <c r="GLQ20" s="162"/>
      <c r="GLR20" s="162"/>
      <c r="GLS20" s="162"/>
      <c r="GLT20" s="162"/>
      <c r="GLU20" s="162"/>
      <c r="GLV20" s="162"/>
      <c r="GLW20" s="162"/>
      <c r="GLX20" s="162"/>
      <c r="GLY20" s="162"/>
      <c r="GLZ20" s="162"/>
      <c r="GMA20" s="162"/>
      <c r="GMB20" s="162"/>
      <c r="GMC20" s="162"/>
      <c r="GMD20" s="162"/>
      <c r="GME20" s="162"/>
      <c r="GMF20" s="162"/>
      <c r="GMG20" s="162"/>
      <c r="GMH20" s="162"/>
      <c r="GMI20" s="162"/>
      <c r="GMJ20" s="162"/>
      <c r="GMK20" s="162"/>
      <c r="GML20" s="162"/>
      <c r="GMM20" s="162"/>
      <c r="GMN20" s="162"/>
      <c r="GMO20" s="162"/>
      <c r="GMP20" s="162"/>
      <c r="GMQ20" s="162"/>
      <c r="GMR20" s="162"/>
      <c r="GMS20" s="162"/>
      <c r="GMT20" s="162"/>
      <c r="GMU20" s="162"/>
      <c r="GMV20" s="162"/>
      <c r="GMW20" s="162"/>
      <c r="GMX20" s="162"/>
      <c r="GMY20" s="162"/>
      <c r="GMZ20" s="162"/>
      <c r="GNA20" s="162"/>
      <c r="GNB20" s="162"/>
      <c r="GNC20" s="162"/>
      <c r="GND20" s="162"/>
      <c r="GNE20" s="162"/>
      <c r="GNF20" s="162"/>
      <c r="GNG20" s="162"/>
      <c r="GNH20" s="162"/>
      <c r="GNI20" s="162"/>
      <c r="GNJ20" s="162"/>
      <c r="GNK20" s="162"/>
      <c r="GNL20" s="162"/>
      <c r="GNM20" s="162"/>
      <c r="GNN20" s="162"/>
      <c r="GNO20" s="162"/>
      <c r="GNP20" s="162"/>
      <c r="GNQ20" s="162"/>
      <c r="GNR20" s="162"/>
      <c r="GNS20" s="162"/>
      <c r="GNT20" s="162"/>
      <c r="GNU20" s="162"/>
      <c r="GNV20" s="162"/>
      <c r="GNW20" s="162"/>
      <c r="GNX20" s="162"/>
      <c r="GNY20" s="162"/>
      <c r="GNZ20" s="162"/>
      <c r="GOA20" s="162"/>
      <c r="GOB20" s="162"/>
      <c r="GOC20" s="162"/>
      <c r="GOD20" s="162"/>
      <c r="GOE20" s="162"/>
      <c r="GOF20" s="162"/>
      <c r="GOG20" s="162"/>
      <c r="GOH20" s="162"/>
      <c r="GOI20" s="162"/>
      <c r="GOJ20" s="162"/>
      <c r="GOK20" s="162"/>
      <c r="GOL20" s="162"/>
      <c r="GOM20" s="162"/>
      <c r="GON20" s="162"/>
      <c r="GOO20" s="162"/>
      <c r="GOP20" s="162"/>
      <c r="GOQ20" s="162"/>
      <c r="GOR20" s="162"/>
      <c r="GOS20" s="162"/>
      <c r="GOT20" s="162"/>
      <c r="GOU20" s="162"/>
      <c r="GOV20" s="162"/>
      <c r="GOW20" s="162"/>
      <c r="GOX20" s="162"/>
      <c r="GOY20" s="162"/>
      <c r="GOZ20" s="162"/>
      <c r="GPA20" s="162"/>
      <c r="GPB20" s="162"/>
      <c r="GPC20" s="162"/>
      <c r="GPD20" s="162"/>
      <c r="GPE20" s="162"/>
      <c r="GPF20" s="162"/>
      <c r="GPG20" s="162"/>
      <c r="GPH20" s="162"/>
      <c r="GPI20" s="162"/>
      <c r="GPJ20" s="162"/>
      <c r="GPK20" s="162"/>
      <c r="GPL20" s="162"/>
      <c r="GPM20" s="162"/>
      <c r="GPN20" s="162"/>
      <c r="GPO20" s="162"/>
      <c r="GPP20" s="162"/>
      <c r="GPQ20" s="162"/>
      <c r="GPR20" s="162"/>
      <c r="GPS20" s="162"/>
      <c r="GPT20" s="162"/>
      <c r="GPU20" s="162"/>
      <c r="GPV20" s="162"/>
      <c r="GPW20" s="162"/>
      <c r="GPX20" s="162"/>
      <c r="GPY20" s="162"/>
      <c r="GPZ20" s="162"/>
      <c r="GQA20" s="162"/>
      <c r="GQB20" s="162"/>
      <c r="GQC20" s="162"/>
      <c r="GQD20" s="162"/>
      <c r="GQE20" s="162"/>
      <c r="GQF20" s="162"/>
      <c r="GQG20" s="162"/>
      <c r="GQH20" s="162"/>
      <c r="GQI20" s="162"/>
      <c r="GQJ20" s="162"/>
      <c r="GQK20" s="162"/>
      <c r="GQL20" s="162"/>
      <c r="GQM20" s="162"/>
      <c r="GQN20" s="162"/>
      <c r="GQO20" s="162"/>
      <c r="GQP20" s="162"/>
      <c r="GQQ20" s="162"/>
      <c r="GQR20" s="162"/>
      <c r="GQS20" s="162"/>
      <c r="GQT20" s="162"/>
      <c r="GQU20" s="162"/>
      <c r="GQV20" s="162"/>
      <c r="GQW20" s="162"/>
      <c r="GQX20" s="162"/>
      <c r="GQY20" s="162"/>
      <c r="GQZ20" s="162"/>
      <c r="GRA20" s="162"/>
      <c r="GRB20" s="162"/>
      <c r="GRC20" s="162"/>
      <c r="GRD20" s="162"/>
      <c r="GRE20" s="162"/>
      <c r="GRF20" s="162"/>
      <c r="GRG20" s="162"/>
      <c r="GRH20" s="162"/>
      <c r="GRI20" s="162"/>
      <c r="GRJ20" s="162"/>
      <c r="GRK20" s="162"/>
      <c r="GRL20" s="162"/>
      <c r="GRM20" s="162"/>
      <c r="GRN20" s="162"/>
      <c r="GRO20" s="162"/>
      <c r="GRP20" s="162"/>
      <c r="GRQ20" s="162"/>
      <c r="GRR20" s="162"/>
      <c r="GRS20" s="162"/>
      <c r="GRT20" s="162"/>
      <c r="GRU20" s="162"/>
      <c r="GRV20" s="162"/>
      <c r="GRW20" s="162"/>
      <c r="GRX20" s="162"/>
      <c r="GRY20" s="162"/>
      <c r="GRZ20" s="162"/>
      <c r="GSA20" s="162"/>
      <c r="GSB20" s="162"/>
      <c r="GSC20" s="162"/>
      <c r="GSD20" s="162"/>
      <c r="GSE20" s="162"/>
      <c r="GSF20" s="162"/>
      <c r="GSG20" s="162"/>
      <c r="GSH20" s="162"/>
      <c r="GSI20" s="162"/>
      <c r="GSJ20" s="162"/>
      <c r="GSK20" s="162"/>
      <c r="GSL20" s="162"/>
      <c r="GSM20" s="162"/>
      <c r="GSN20" s="162"/>
      <c r="GSO20" s="162"/>
      <c r="GSP20" s="162"/>
      <c r="GSQ20" s="162"/>
      <c r="GSR20" s="162"/>
      <c r="GSS20" s="162"/>
      <c r="GST20" s="162"/>
      <c r="GSU20" s="162"/>
      <c r="GSV20" s="162"/>
      <c r="GSW20" s="162"/>
      <c r="GSX20" s="162"/>
      <c r="GSY20" s="162"/>
      <c r="GSZ20" s="162"/>
      <c r="GTA20" s="162"/>
      <c r="GTB20" s="162"/>
      <c r="GTC20" s="162"/>
      <c r="GTD20" s="162"/>
      <c r="GTE20" s="162"/>
      <c r="GTF20" s="162"/>
      <c r="GTG20" s="162"/>
      <c r="GTH20" s="162"/>
      <c r="GTI20" s="162"/>
      <c r="GTJ20" s="162"/>
      <c r="GTK20" s="162"/>
      <c r="GTL20" s="162"/>
      <c r="GTM20" s="162"/>
      <c r="GTN20" s="162"/>
      <c r="GTO20" s="162"/>
      <c r="GTP20" s="162"/>
      <c r="GTQ20" s="162"/>
      <c r="GTR20" s="162"/>
      <c r="GTS20" s="162"/>
      <c r="GTT20" s="162"/>
      <c r="GTU20" s="162"/>
      <c r="GTV20" s="162"/>
      <c r="GTW20" s="162"/>
      <c r="GTX20" s="162"/>
      <c r="GTY20" s="162"/>
      <c r="GTZ20" s="162"/>
      <c r="GUA20" s="162"/>
      <c r="GUB20" s="162"/>
      <c r="GUC20" s="162"/>
      <c r="GUD20" s="162"/>
      <c r="GUE20" s="162"/>
      <c r="GUF20" s="162"/>
      <c r="GUG20" s="162"/>
      <c r="GUH20" s="162"/>
      <c r="GUI20" s="162"/>
      <c r="GUJ20" s="162"/>
      <c r="GUK20" s="162"/>
      <c r="GUL20" s="162"/>
      <c r="GUM20" s="162"/>
      <c r="GUN20" s="162"/>
      <c r="GUO20" s="162"/>
      <c r="GUP20" s="162"/>
      <c r="GUQ20" s="162"/>
      <c r="GUR20" s="162"/>
      <c r="GUS20" s="162"/>
      <c r="GUT20" s="162"/>
      <c r="GUU20" s="162"/>
      <c r="GUV20" s="162"/>
      <c r="GUW20" s="162"/>
      <c r="GUX20" s="162"/>
      <c r="GUY20" s="162"/>
      <c r="GUZ20" s="162"/>
      <c r="GVA20" s="162"/>
      <c r="GVB20" s="162"/>
      <c r="GVC20" s="162"/>
      <c r="GVD20" s="162"/>
      <c r="GVE20" s="162"/>
      <c r="GVF20" s="162"/>
      <c r="GVG20" s="162"/>
      <c r="GVH20" s="162"/>
      <c r="GVI20" s="162"/>
      <c r="GVJ20" s="162"/>
      <c r="GVK20" s="162"/>
      <c r="GVL20" s="162"/>
      <c r="GVM20" s="162"/>
      <c r="GVN20" s="162"/>
      <c r="GVO20" s="162"/>
      <c r="GVP20" s="162"/>
      <c r="GVQ20" s="162"/>
      <c r="GVR20" s="162"/>
      <c r="GVS20" s="162"/>
      <c r="GVT20" s="162"/>
      <c r="GVU20" s="162"/>
      <c r="GVV20" s="162"/>
      <c r="GVW20" s="162"/>
      <c r="GVX20" s="162"/>
      <c r="GVY20" s="162"/>
      <c r="GVZ20" s="162"/>
      <c r="GWA20" s="162"/>
      <c r="GWB20" s="162"/>
      <c r="GWC20" s="162"/>
      <c r="GWD20" s="162"/>
      <c r="GWE20" s="162"/>
      <c r="GWF20" s="162"/>
      <c r="GWG20" s="162"/>
      <c r="GWH20" s="162"/>
      <c r="GWI20" s="162"/>
      <c r="GWJ20" s="162"/>
      <c r="GWK20" s="162"/>
      <c r="GWL20" s="162"/>
      <c r="GWM20" s="162"/>
      <c r="GWN20" s="162"/>
      <c r="GWO20" s="162"/>
      <c r="GWP20" s="162"/>
      <c r="GWQ20" s="162"/>
      <c r="GWR20" s="162"/>
      <c r="GWS20" s="162"/>
      <c r="GWT20" s="162"/>
      <c r="GWU20" s="162"/>
      <c r="GWV20" s="162"/>
      <c r="GWW20" s="162"/>
      <c r="GWX20" s="162"/>
      <c r="GWY20" s="162"/>
      <c r="GWZ20" s="162"/>
      <c r="GXA20" s="162"/>
      <c r="GXB20" s="162"/>
      <c r="GXC20" s="162"/>
      <c r="GXD20" s="162"/>
      <c r="GXE20" s="162"/>
      <c r="GXF20" s="162"/>
      <c r="GXG20" s="162"/>
      <c r="GXH20" s="162"/>
      <c r="GXI20" s="162"/>
      <c r="GXJ20" s="162"/>
      <c r="GXK20" s="162"/>
      <c r="GXL20" s="162"/>
      <c r="GXM20" s="162"/>
      <c r="GXN20" s="162"/>
      <c r="GXO20" s="162"/>
      <c r="GXP20" s="162"/>
      <c r="GXQ20" s="162"/>
      <c r="GXR20" s="162"/>
      <c r="GXS20" s="162"/>
      <c r="GXT20" s="162"/>
      <c r="GXU20" s="162"/>
      <c r="GXV20" s="162"/>
      <c r="GXW20" s="162"/>
      <c r="GXX20" s="162"/>
      <c r="GXY20" s="162"/>
      <c r="GXZ20" s="162"/>
      <c r="GYA20" s="162"/>
      <c r="GYB20" s="162"/>
      <c r="GYC20" s="162"/>
      <c r="GYD20" s="162"/>
      <c r="GYE20" s="162"/>
      <c r="GYF20" s="162"/>
      <c r="GYG20" s="162"/>
      <c r="GYH20" s="162"/>
      <c r="GYI20" s="162"/>
      <c r="GYJ20" s="162"/>
      <c r="GYK20" s="162"/>
      <c r="GYL20" s="162"/>
      <c r="GYM20" s="162"/>
      <c r="GYN20" s="162"/>
      <c r="GYO20" s="162"/>
      <c r="GYP20" s="162"/>
      <c r="GYQ20" s="162"/>
      <c r="GYR20" s="162"/>
      <c r="GYS20" s="162"/>
      <c r="GYT20" s="162"/>
      <c r="GYU20" s="162"/>
      <c r="GYV20" s="162"/>
      <c r="GYW20" s="162"/>
      <c r="GYX20" s="162"/>
      <c r="GYY20" s="162"/>
      <c r="GYZ20" s="162"/>
      <c r="GZA20" s="162"/>
      <c r="GZB20" s="162"/>
      <c r="GZC20" s="162"/>
      <c r="GZD20" s="162"/>
      <c r="GZE20" s="162"/>
      <c r="GZF20" s="162"/>
      <c r="GZG20" s="162"/>
      <c r="GZH20" s="162"/>
      <c r="GZI20" s="162"/>
      <c r="GZJ20" s="162"/>
      <c r="GZK20" s="162"/>
      <c r="GZL20" s="162"/>
      <c r="GZM20" s="162"/>
      <c r="GZN20" s="162"/>
      <c r="GZO20" s="162"/>
      <c r="GZP20" s="162"/>
      <c r="GZQ20" s="162"/>
      <c r="GZR20" s="162"/>
      <c r="GZS20" s="162"/>
      <c r="GZT20" s="162"/>
      <c r="GZU20" s="162"/>
      <c r="GZV20" s="162"/>
      <c r="GZW20" s="162"/>
      <c r="GZX20" s="162"/>
      <c r="GZY20" s="162"/>
      <c r="GZZ20" s="162"/>
      <c r="HAA20" s="162"/>
      <c r="HAB20" s="162"/>
      <c r="HAC20" s="162"/>
      <c r="HAD20" s="162"/>
      <c r="HAE20" s="162"/>
      <c r="HAF20" s="162"/>
      <c r="HAG20" s="162"/>
      <c r="HAH20" s="162"/>
      <c r="HAI20" s="162"/>
      <c r="HAJ20" s="162"/>
      <c r="HAK20" s="162"/>
      <c r="HAL20" s="162"/>
      <c r="HAM20" s="162"/>
      <c r="HAN20" s="162"/>
      <c r="HAO20" s="162"/>
      <c r="HAP20" s="162"/>
      <c r="HAQ20" s="162"/>
      <c r="HAR20" s="162"/>
      <c r="HAS20" s="162"/>
      <c r="HAT20" s="162"/>
      <c r="HAU20" s="162"/>
      <c r="HAV20" s="162"/>
      <c r="HAW20" s="162"/>
      <c r="HAX20" s="162"/>
      <c r="HAY20" s="162"/>
      <c r="HAZ20" s="162"/>
      <c r="HBA20" s="162"/>
      <c r="HBB20" s="162"/>
      <c r="HBC20" s="162"/>
      <c r="HBD20" s="162"/>
      <c r="HBE20" s="162"/>
      <c r="HBF20" s="162"/>
      <c r="HBG20" s="162"/>
      <c r="HBH20" s="162"/>
      <c r="HBI20" s="162"/>
      <c r="HBJ20" s="162"/>
      <c r="HBK20" s="162"/>
      <c r="HBL20" s="162"/>
      <c r="HBM20" s="162"/>
      <c r="HBN20" s="162"/>
      <c r="HBO20" s="162"/>
      <c r="HBP20" s="162"/>
      <c r="HBQ20" s="162"/>
      <c r="HBR20" s="162"/>
      <c r="HBS20" s="162"/>
      <c r="HBT20" s="162"/>
      <c r="HBU20" s="162"/>
      <c r="HBV20" s="162"/>
      <c r="HBW20" s="162"/>
      <c r="HBX20" s="162"/>
      <c r="HBY20" s="162"/>
      <c r="HBZ20" s="162"/>
      <c r="HCA20" s="162"/>
      <c r="HCB20" s="162"/>
      <c r="HCC20" s="162"/>
      <c r="HCD20" s="162"/>
      <c r="HCE20" s="162"/>
      <c r="HCF20" s="162"/>
      <c r="HCG20" s="162"/>
      <c r="HCH20" s="162"/>
      <c r="HCI20" s="162"/>
      <c r="HCJ20" s="162"/>
      <c r="HCK20" s="162"/>
      <c r="HCL20" s="162"/>
      <c r="HCM20" s="162"/>
      <c r="HCN20" s="162"/>
      <c r="HCO20" s="162"/>
      <c r="HCP20" s="162"/>
      <c r="HCQ20" s="162"/>
      <c r="HCR20" s="162"/>
      <c r="HCS20" s="162"/>
      <c r="HCT20" s="162"/>
      <c r="HCU20" s="162"/>
      <c r="HCV20" s="162"/>
      <c r="HCW20" s="162"/>
      <c r="HCX20" s="162"/>
      <c r="HCY20" s="162"/>
      <c r="HCZ20" s="162"/>
      <c r="HDA20" s="162"/>
      <c r="HDB20" s="162"/>
      <c r="HDC20" s="162"/>
      <c r="HDD20" s="162"/>
      <c r="HDE20" s="162"/>
      <c r="HDF20" s="162"/>
      <c r="HDG20" s="162"/>
      <c r="HDH20" s="162"/>
      <c r="HDI20" s="162"/>
      <c r="HDJ20" s="162"/>
      <c r="HDK20" s="162"/>
      <c r="HDL20" s="162"/>
      <c r="HDM20" s="162"/>
      <c r="HDN20" s="162"/>
      <c r="HDO20" s="162"/>
      <c r="HDP20" s="162"/>
      <c r="HDQ20" s="162"/>
      <c r="HDR20" s="162"/>
      <c r="HDS20" s="162"/>
      <c r="HDT20" s="162"/>
      <c r="HDU20" s="162"/>
      <c r="HDV20" s="162"/>
      <c r="HDW20" s="162"/>
      <c r="HDX20" s="162"/>
      <c r="HDY20" s="162"/>
      <c r="HDZ20" s="162"/>
      <c r="HEA20" s="162"/>
      <c r="HEB20" s="162"/>
      <c r="HEC20" s="162"/>
      <c r="HED20" s="162"/>
      <c r="HEE20" s="162"/>
      <c r="HEF20" s="162"/>
      <c r="HEG20" s="162"/>
      <c r="HEH20" s="162"/>
      <c r="HEI20" s="162"/>
      <c r="HEJ20" s="162"/>
      <c r="HEK20" s="162"/>
      <c r="HEL20" s="162"/>
      <c r="HEM20" s="162"/>
      <c r="HEN20" s="162"/>
      <c r="HEO20" s="162"/>
      <c r="HEP20" s="162"/>
      <c r="HEQ20" s="162"/>
      <c r="HER20" s="162"/>
      <c r="HES20" s="162"/>
      <c r="HET20" s="162"/>
      <c r="HEU20" s="162"/>
      <c r="HEV20" s="162"/>
      <c r="HEW20" s="162"/>
      <c r="HEX20" s="162"/>
      <c r="HEY20" s="162"/>
      <c r="HEZ20" s="162"/>
      <c r="HFA20" s="162"/>
      <c r="HFB20" s="162"/>
      <c r="HFC20" s="162"/>
      <c r="HFD20" s="162"/>
      <c r="HFE20" s="162"/>
      <c r="HFF20" s="162"/>
      <c r="HFG20" s="162"/>
      <c r="HFH20" s="162"/>
      <c r="HFI20" s="162"/>
      <c r="HFJ20" s="162"/>
      <c r="HFK20" s="162"/>
      <c r="HFL20" s="162"/>
      <c r="HFM20" s="162"/>
      <c r="HFN20" s="162"/>
      <c r="HFO20" s="162"/>
      <c r="HFP20" s="162"/>
      <c r="HFQ20" s="162"/>
      <c r="HFR20" s="162"/>
      <c r="HFS20" s="162"/>
      <c r="HFT20" s="162"/>
      <c r="HFU20" s="162"/>
      <c r="HFV20" s="162"/>
      <c r="HFW20" s="162"/>
      <c r="HFX20" s="162"/>
      <c r="HFY20" s="162"/>
      <c r="HFZ20" s="162"/>
      <c r="HGA20" s="162"/>
      <c r="HGB20" s="162"/>
      <c r="HGC20" s="162"/>
      <c r="HGD20" s="162"/>
      <c r="HGE20" s="162"/>
      <c r="HGF20" s="162"/>
      <c r="HGG20" s="162"/>
      <c r="HGH20" s="162"/>
      <c r="HGI20" s="162"/>
      <c r="HGJ20" s="162"/>
      <c r="HGK20" s="162"/>
      <c r="HGL20" s="162"/>
      <c r="HGM20" s="162"/>
      <c r="HGN20" s="162"/>
      <c r="HGO20" s="162"/>
      <c r="HGP20" s="162"/>
      <c r="HGQ20" s="162"/>
      <c r="HGR20" s="162"/>
      <c r="HGS20" s="162"/>
      <c r="HGT20" s="162"/>
      <c r="HGU20" s="162"/>
      <c r="HGV20" s="162"/>
      <c r="HGW20" s="162"/>
      <c r="HGX20" s="162"/>
      <c r="HGY20" s="162"/>
      <c r="HGZ20" s="162"/>
      <c r="HHA20" s="162"/>
      <c r="HHB20" s="162"/>
      <c r="HHC20" s="162"/>
      <c r="HHD20" s="162"/>
      <c r="HHE20" s="162"/>
      <c r="HHF20" s="162"/>
      <c r="HHG20" s="162"/>
      <c r="HHH20" s="162"/>
      <c r="HHI20" s="162"/>
      <c r="HHJ20" s="162"/>
      <c r="HHK20" s="162"/>
      <c r="HHL20" s="162"/>
      <c r="HHM20" s="162"/>
      <c r="HHN20" s="162"/>
      <c r="HHO20" s="162"/>
      <c r="HHP20" s="162"/>
      <c r="HHQ20" s="162"/>
      <c r="HHR20" s="162"/>
      <c r="HHS20" s="162"/>
      <c r="HHT20" s="162"/>
      <c r="HHU20" s="162"/>
      <c r="HHV20" s="162"/>
      <c r="HHW20" s="162"/>
      <c r="HHX20" s="162"/>
      <c r="HHY20" s="162"/>
      <c r="HHZ20" s="162"/>
      <c r="HIA20" s="162"/>
      <c r="HIB20" s="162"/>
      <c r="HIC20" s="162"/>
      <c r="HID20" s="162"/>
      <c r="HIE20" s="162"/>
      <c r="HIF20" s="162"/>
      <c r="HIG20" s="162"/>
      <c r="HIH20" s="162"/>
      <c r="HII20" s="162"/>
      <c r="HIJ20" s="162"/>
      <c r="HIK20" s="162"/>
      <c r="HIL20" s="162"/>
      <c r="HIM20" s="162"/>
      <c r="HIN20" s="162"/>
      <c r="HIO20" s="162"/>
      <c r="HIP20" s="162"/>
      <c r="HIQ20" s="162"/>
      <c r="HIR20" s="162"/>
      <c r="HIS20" s="162"/>
      <c r="HIT20" s="162"/>
      <c r="HIU20" s="162"/>
      <c r="HIV20" s="162"/>
      <c r="HIW20" s="162"/>
      <c r="HIX20" s="162"/>
      <c r="HIY20" s="162"/>
      <c r="HIZ20" s="162"/>
      <c r="HJA20" s="162"/>
      <c r="HJB20" s="162"/>
      <c r="HJC20" s="162"/>
      <c r="HJD20" s="162"/>
      <c r="HJE20" s="162"/>
      <c r="HJF20" s="162"/>
      <c r="HJG20" s="162"/>
      <c r="HJH20" s="162"/>
      <c r="HJI20" s="162"/>
      <c r="HJJ20" s="162"/>
      <c r="HJK20" s="162"/>
      <c r="HJL20" s="162"/>
      <c r="HJM20" s="162"/>
      <c r="HJN20" s="162"/>
      <c r="HJO20" s="162"/>
      <c r="HJP20" s="162"/>
      <c r="HJQ20" s="162"/>
      <c r="HJR20" s="162"/>
      <c r="HJS20" s="162"/>
      <c r="HJT20" s="162"/>
      <c r="HJU20" s="162"/>
      <c r="HJV20" s="162"/>
      <c r="HJW20" s="162"/>
      <c r="HJX20" s="162"/>
      <c r="HJY20" s="162"/>
      <c r="HJZ20" s="162"/>
      <c r="HKA20" s="162"/>
      <c r="HKB20" s="162"/>
      <c r="HKC20" s="162"/>
      <c r="HKD20" s="162"/>
      <c r="HKE20" s="162"/>
      <c r="HKF20" s="162"/>
      <c r="HKG20" s="162"/>
      <c r="HKH20" s="162"/>
      <c r="HKI20" s="162"/>
      <c r="HKJ20" s="162"/>
      <c r="HKK20" s="162"/>
      <c r="HKL20" s="162"/>
      <c r="HKM20" s="162"/>
      <c r="HKN20" s="162"/>
      <c r="HKO20" s="162"/>
      <c r="HKP20" s="162"/>
      <c r="HKQ20" s="162"/>
      <c r="HKR20" s="162"/>
      <c r="HKS20" s="162"/>
      <c r="HKT20" s="162"/>
      <c r="HKU20" s="162"/>
      <c r="HKV20" s="162"/>
      <c r="HKW20" s="162"/>
      <c r="HKX20" s="162"/>
      <c r="HKY20" s="162"/>
      <c r="HKZ20" s="162"/>
      <c r="HLA20" s="162"/>
      <c r="HLB20" s="162"/>
      <c r="HLC20" s="162"/>
      <c r="HLD20" s="162"/>
      <c r="HLE20" s="162"/>
      <c r="HLF20" s="162"/>
      <c r="HLG20" s="162"/>
      <c r="HLH20" s="162"/>
      <c r="HLI20" s="162"/>
      <c r="HLJ20" s="162"/>
      <c r="HLK20" s="162"/>
      <c r="HLL20" s="162"/>
      <c r="HLM20" s="162"/>
      <c r="HLN20" s="162"/>
      <c r="HLO20" s="162"/>
      <c r="HLP20" s="162"/>
      <c r="HLQ20" s="162"/>
      <c r="HLR20" s="162"/>
      <c r="HLS20" s="162"/>
      <c r="HLT20" s="162"/>
      <c r="HLU20" s="162"/>
      <c r="HLV20" s="162"/>
      <c r="HLW20" s="162"/>
      <c r="HLX20" s="162"/>
      <c r="HLY20" s="162"/>
      <c r="HLZ20" s="162"/>
      <c r="HMA20" s="162"/>
      <c r="HMB20" s="162"/>
      <c r="HMC20" s="162"/>
      <c r="HMD20" s="162"/>
      <c r="HME20" s="162"/>
      <c r="HMF20" s="162"/>
      <c r="HMG20" s="162"/>
      <c r="HMH20" s="162"/>
      <c r="HMI20" s="162"/>
      <c r="HMJ20" s="162"/>
      <c r="HMK20" s="162"/>
      <c r="HML20" s="162"/>
      <c r="HMM20" s="162"/>
      <c r="HMN20" s="162"/>
      <c r="HMO20" s="162"/>
      <c r="HMP20" s="162"/>
      <c r="HMQ20" s="162"/>
      <c r="HMR20" s="162"/>
      <c r="HMS20" s="162"/>
      <c r="HMT20" s="162"/>
      <c r="HMU20" s="162"/>
      <c r="HMV20" s="162"/>
      <c r="HMW20" s="162"/>
      <c r="HMX20" s="162"/>
      <c r="HMY20" s="162"/>
      <c r="HMZ20" s="162"/>
      <c r="HNA20" s="162"/>
      <c r="HNB20" s="162"/>
      <c r="HNC20" s="162"/>
      <c r="HND20" s="162"/>
      <c r="HNE20" s="162"/>
      <c r="HNF20" s="162"/>
      <c r="HNG20" s="162"/>
      <c r="HNH20" s="162"/>
      <c r="HNI20" s="162"/>
      <c r="HNJ20" s="162"/>
      <c r="HNK20" s="162"/>
      <c r="HNL20" s="162"/>
      <c r="HNM20" s="162"/>
      <c r="HNN20" s="162"/>
      <c r="HNO20" s="162"/>
      <c r="HNP20" s="162"/>
      <c r="HNQ20" s="162"/>
      <c r="HNR20" s="162"/>
      <c r="HNS20" s="162"/>
      <c r="HNT20" s="162"/>
      <c r="HNU20" s="162"/>
      <c r="HNV20" s="162"/>
      <c r="HNW20" s="162"/>
      <c r="HNX20" s="162"/>
      <c r="HNY20" s="162"/>
      <c r="HNZ20" s="162"/>
      <c r="HOA20" s="162"/>
      <c r="HOB20" s="162"/>
      <c r="HOC20" s="162"/>
      <c r="HOD20" s="162"/>
      <c r="HOE20" s="162"/>
      <c r="HOF20" s="162"/>
      <c r="HOG20" s="162"/>
      <c r="HOH20" s="162"/>
      <c r="HOI20" s="162"/>
      <c r="HOJ20" s="162"/>
      <c r="HOK20" s="162"/>
      <c r="HOL20" s="162"/>
      <c r="HOM20" s="162"/>
      <c r="HON20" s="162"/>
      <c r="HOO20" s="162"/>
      <c r="HOP20" s="162"/>
      <c r="HOQ20" s="162"/>
      <c r="HOR20" s="162"/>
      <c r="HOS20" s="162"/>
      <c r="HOT20" s="162"/>
      <c r="HOU20" s="162"/>
      <c r="HOV20" s="162"/>
      <c r="HOW20" s="162"/>
      <c r="HOX20" s="162"/>
      <c r="HOY20" s="162"/>
      <c r="HOZ20" s="162"/>
      <c r="HPA20" s="162"/>
      <c r="HPB20" s="162"/>
      <c r="HPC20" s="162"/>
      <c r="HPD20" s="162"/>
      <c r="HPE20" s="162"/>
      <c r="HPF20" s="162"/>
      <c r="HPG20" s="162"/>
      <c r="HPH20" s="162"/>
      <c r="HPI20" s="162"/>
      <c r="HPJ20" s="162"/>
      <c r="HPK20" s="162"/>
      <c r="HPL20" s="162"/>
      <c r="HPM20" s="162"/>
      <c r="HPN20" s="162"/>
      <c r="HPO20" s="162"/>
      <c r="HPP20" s="162"/>
      <c r="HPQ20" s="162"/>
      <c r="HPR20" s="162"/>
      <c r="HPS20" s="162"/>
      <c r="HPT20" s="162"/>
      <c r="HPU20" s="162"/>
      <c r="HPV20" s="162"/>
      <c r="HPW20" s="162"/>
      <c r="HPX20" s="162"/>
      <c r="HPY20" s="162"/>
      <c r="HPZ20" s="162"/>
      <c r="HQA20" s="162"/>
      <c r="HQB20" s="162"/>
      <c r="HQC20" s="162"/>
      <c r="HQD20" s="162"/>
      <c r="HQE20" s="162"/>
      <c r="HQF20" s="162"/>
      <c r="HQG20" s="162"/>
      <c r="HQH20" s="162"/>
      <c r="HQI20" s="162"/>
      <c r="HQJ20" s="162"/>
      <c r="HQK20" s="162"/>
      <c r="HQL20" s="162"/>
      <c r="HQM20" s="162"/>
      <c r="HQN20" s="162"/>
      <c r="HQO20" s="162"/>
      <c r="HQP20" s="162"/>
      <c r="HQQ20" s="162"/>
      <c r="HQR20" s="162"/>
      <c r="HQS20" s="162"/>
      <c r="HQT20" s="162"/>
      <c r="HQU20" s="162"/>
      <c r="HQV20" s="162"/>
      <c r="HQW20" s="162"/>
      <c r="HQX20" s="162"/>
      <c r="HQY20" s="162"/>
      <c r="HQZ20" s="162"/>
      <c r="HRA20" s="162"/>
      <c r="HRB20" s="162"/>
      <c r="HRC20" s="162"/>
      <c r="HRD20" s="162"/>
      <c r="HRE20" s="162"/>
      <c r="HRF20" s="162"/>
      <c r="HRG20" s="162"/>
      <c r="HRH20" s="162"/>
      <c r="HRI20" s="162"/>
      <c r="HRJ20" s="162"/>
      <c r="HRK20" s="162"/>
      <c r="HRL20" s="162"/>
      <c r="HRM20" s="162"/>
      <c r="HRN20" s="162"/>
      <c r="HRO20" s="162"/>
      <c r="HRP20" s="162"/>
      <c r="HRQ20" s="162"/>
      <c r="HRR20" s="162"/>
      <c r="HRS20" s="162"/>
      <c r="HRT20" s="162"/>
      <c r="HRU20" s="162"/>
      <c r="HRV20" s="162"/>
      <c r="HRW20" s="162"/>
      <c r="HRX20" s="162"/>
      <c r="HRY20" s="162"/>
      <c r="HRZ20" s="162"/>
      <c r="HSA20" s="162"/>
      <c r="HSB20" s="162"/>
      <c r="HSC20" s="162"/>
      <c r="HSD20" s="162"/>
      <c r="HSE20" s="162"/>
      <c r="HSF20" s="162"/>
      <c r="HSG20" s="162"/>
      <c r="HSH20" s="162"/>
      <c r="HSI20" s="162"/>
      <c r="HSJ20" s="162"/>
      <c r="HSK20" s="162"/>
      <c r="HSL20" s="162"/>
      <c r="HSM20" s="162"/>
      <c r="HSN20" s="162"/>
      <c r="HSO20" s="162"/>
      <c r="HSP20" s="162"/>
      <c r="HSQ20" s="162"/>
      <c r="HSR20" s="162"/>
      <c r="HSS20" s="162"/>
      <c r="HST20" s="162"/>
      <c r="HSU20" s="162"/>
      <c r="HSV20" s="162"/>
      <c r="HSW20" s="162"/>
      <c r="HSX20" s="162"/>
      <c r="HSY20" s="162"/>
      <c r="HSZ20" s="162"/>
      <c r="HTA20" s="162"/>
      <c r="HTB20" s="162"/>
      <c r="HTC20" s="162"/>
      <c r="HTD20" s="162"/>
      <c r="HTE20" s="162"/>
      <c r="HTF20" s="162"/>
      <c r="HTG20" s="162"/>
      <c r="HTH20" s="162"/>
      <c r="HTI20" s="162"/>
      <c r="HTJ20" s="162"/>
      <c r="HTK20" s="162"/>
      <c r="HTL20" s="162"/>
      <c r="HTM20" s="162"/>
      <c r="HTN20" s="162"/>
      <c r="HTO20" s="162"/>
      <c r="HTP20" s="162"/>
      <c r="HTQ20" s="162"/>
      <c r="HTR20" s="162"/>
      <c r="HTS20" s="162"/>
      <c r="HTT20" s="162"/>
      <c r="HTU20" s="162"/>
      <c r="HTV20" s="162"/>
      <c r="HTW20" s="162"/>
      <c r="HTX20" s="162"/>
      <c r="HTY20" s="162"/>
      <c r="HTZ20" s="162"/>
      <c r="HUA20" s="162"/>
      <c r="HUB20" s="162"/>
      <c r="HUC20" s="162"/>
      <c r="HUD20" s="162"/>
      <c r="HUE20" s="162"/>
      <c r="HUF20" s="162"/>
      <c r="HUG20" s="162"/>
      <c r="HUH20" s="162"/>
      <c r="HUI20" s="162"/>
      <c r="HUJ20" s="162"/>
      <c r="HUK20" s="162"/>
      <c r="HUL20" s="162"/>
      <c r="HUM20" s="162"/>
      <c r="HUN20" s="162"/>
      <c r="HUO20" s="162"/>
      <c r="HUP20" s="162"/>
      <c r="HUQ20" s="162"/>
      <c r="HUR20" s="162"/>
      <c r="HUS20" s="162"/>
      <c r="HUT20" s="162"/>
      <c r="HUU20" s="162"/>
      <c r="HUV20" s="162"/>
      <c r="HUW20" s="162"/>
      <c r="HUX20" s="162"/>
      <c r="HUY20" s="162"/>
      <c r="HUZ20" s="162"/>
      <c r="HVA20" s="162"/>
      <c r="HVB20" s="162"/>
      <c r="HVC20" s="162"/>
      <c r="HVD20" s="162"/>
      <c r="HVE20" s="162"/>
      <c r="HVF20" s="162"/>
      <c r="HVG20" s="162"/>
      <c r="HVH20" s="162"/>
      <c r="HVI20" s="162"/>
      <c r="HVJ20" s="162"/>
      <c r="HVK20" s="162"/>
      <c r="HVL20" s="162"/>
      <c r="HVM20" s="162"/>
      <c r="HVN20" s="162"/>
      <c r="HVO20" s="162"/>
      <c r="HVP20" s="162"/>
      <c r="HVQ20" s="162"/>
      <c r="HVR20" s="162"/>
      <c r="HVS20" s="162"/>
      <c r="HVT20" s="162"/>
      <c r="HVU20" s="162"/>
      <c r="HVV20" s="162"/>
      <c r="HVW20" s="162"/>
      <c r="HVX20" s="162"/>
      <c r="HVY20" s="162"/>
      <c r="HVZ20" s="162"/>
      <c r="HWA20" s="162"/>
      <c r="HWB20" s="162"/>
      <c r="HWC20" s="162"/>
      <c r="HWD20" s="162"/>
      <c r="HWE20" s="162"/>
      <c r="HWF20" s="162"/>
      <c r="HWG20" s="162"/>
      <c r="HWH20" s="162"/>
      <c r="HWI20" s="162"/>
      <c r="HWJ20" s="162"/>
      <c r="HWK20" s="162"/>
      <c r="HWL20" s="162"/>
      <c r="HWM20" s="162"/>
      <c r="HWN20" s="162"/>
      <c r="HWO20" s="162"/>
      <c r="HWP20" s="162"/>
      <c r="HWQ20" s="162"/>
      <c r="HWR20" s="162"/>
      <c r="HWS20" s="162"/>
      <c r="HWT20" s="162"/>
      <c r="HWU20" s="162"/>
      <c r="HWV20" s="162"/>
      <c r="HWW20" s="162"/>
      <c r="HWX20" s="162"/>
      <c r="HWY20" s="162"/>
      <c r="HWZ20" s="162"/>
      <c r="HXA20" s="162"/>
      <c r="HXB20" s="162"/>
      <c r="HXC20" s="162"/>
      <c r="HXD20" s="162"/>
      <c r="HXE20" s="162"/>
      <c r="HXF20" s="162"/>
      <c r="HXG20" s="162"/>
      <c r="HXH20" s="162"/>
      <c r="HXI20" s="162"/>
      <c r="HXJ20" s="162"/>
      <c r="HXK20" s="162"/>
      <c r="HXL20" s="162"/>
      <c r="HXM20" s="162"/>
      <c r="HXN20" s="162"/>
      <c r="HXO20" s="162"/>
      <c r="HXP20" s="162"/>
      <c r="HXQ20" s="162"/>
      <c r="HXR20" s="162"/>
      <c r="HXS20" s="162"/>
      <c r="HXT20" s="162"/>
      <c r="HXU20" s="162"/>
      <c r="HXV20" s="162"/>
      <c r="HXW20" s="162"/>
      <c r="HXX20" s="162"/>
      <c r="HXY20" s="162"/>
      <c r="HXZ20" s="162"/>
      <c r="HYA20" s="162"/>
      <c r="HYB20" s="162"/>
      <c r="HYC20" s="162"/>
      <c r="HYD20" s="162"/>
      <c r="HYE20" s="162"/>
      <c r="HYF20" s="162"/>
      <c r="HYG20" s="162"/>
      <c r="HYH20" s="162"/>
      <c r="HYI20" s="162"/>
      <c r="HYJ20" s="162"/>
      <c r="HYK20" s="162"/>
      <c r="HYL20" s="162"/>
      <c r="HYM20" s="162"/>
      <c r="HYN20" s="162"/>
      <c r="HYO20" s="162"/>
      <c r="HYP20" s="162"/>
      <c r="HYQ20" s="162"/>
      <c r="HYR20" s="162"/>
      <c r="HYS20" s="162"/>
      <c r="HYT20" s="162"/>
      <c r="HYU20" s="162"/>
      <c r="HYV20" s="162"/>
      <c r="HYW20" s="162"/>
      <c r="HYX20" s="162"/>
      <c r="HYY20" s="162"/>
      <c r="HYZ20" s="162"/>
      <c r="HZA20" s="162"/>
      <c r="HZB20" s="162"/>
      <c r="HZC20" s="162"/>
      <c r="HZD20" s="162"/>
      <c r="HZE20" s="162"/>
      <c r="HZF20" s="162"/>
      <c r="HZG20" s="162"/>
      <c r="HZH20" s="162"/>
      <c r="HZI20" s="162"/>
      <c r="HZJ20" s="162"/>
      <c r="HZK20" s="162"/>
      <c r="HZL20" s="162"/>
      <c r="HZM20" s="162"/>
      <c r="HZN20" s="162"/>
      <c r="HZO20" s="162"/>
      <c r="HZP20" s="162"/>
      <c r="HZQ20" s="162"/>
      <c r="HZR20" s="162"/>
      <c r="HZS20" s="162"/>
      <c r="HZT20" s="162"/>
      <c r="HZU20" s="162"/>
      <c r="HZV20" s="162"/>
      <c r="HZW20" s="162"/>
      <c r="HZX20" s="162"/>
      <c r="HZY20" s="162"/>
      <c r="HZZ20" s="162"/>
      <c r="IAA20" s="162"/>
      <c r="IAB20" s="162"/>
      <c r="IAC20" s="162"/>
      <c r="IAD20" s="162"/>
      <c r="IAE20" s="162"/>
      <c r="IAF20" s="162"/>
      <c r="IAG20" s="162"/>
      <c r="IAH20" s="162"/>
      <c r="IAI20" s="162"/>
      <c r="IAJ20" s="162"/>
      <c r="IAK20" s="162"/>
      <c r="IAL20" s="162"/>
      <c r="IAM20" s="162"/>
      <c r="IAN20" s="162"/>
      <c r="IAO20" s="162"/>
      <c r="IAP20" s="162"/>
      <c r="IAQ20" s="162"/>
      <c r="IAR20" s="162"/>
      <c r="IAS20" s="162"/>
      <c r="IAT20" s="162"/>
      <c r="IAU20" s="162"/>
      <c r="IAV20" s="162"/>
      <c r="IAW20" s="162"/>
      <c r="IAX20" s="162"/>
      <c r="IAY20" s="162"/>
      <c r="IAZ20" s="162"/>
      <c r="IBA20" s="162"/>
      <c r="IBB20" s="162"/>
      <c r="IBC20" s="162"/>
      <c r="IBD20" s="162"/>
      <c r="IBE20" s="162"/>
      <c r="IBF20" s="162"/>
      <c r="IBG20" s="162"/>
      <c r="IBH20" s="162"/>
      <c r="IBI20" s="162"/>
      <c r="IBJ20" s="162"/>
      <c r="IBK20" s="162"/>
      <c r="IBL20" s="162"/>
      <c r="IBM20" s="162"/>
      <c r="IBN20" s="162"/>
      <c r="IBO20" s="162"/>
      <c r="IBP20" s="162"/>
      <c r="IBQ20" s="162"/>
      <c r="IBR20" s="162"/>
      <c r="IBS20" s="162"/>
      <c r="IBT20" s="162"/>
      <c r="IBU20" s="162"/>
      <c r="IBV20" s="162"/>
      <c r="IBW20" s="162"/>
      <c r="IBX20" s="162"/>
      <c r="IBY20" s="162"/>
      <c r="IBZ20" s="162"/>
      <c r="ICA20" s="162"/>
      <c r="ICB20" s="162"/>
      <c r="ICC20" s="162"/>
      <c r="ICD20" s="162"/>
      <c r="ICE20" s="162"/>
      <c r="ICF20" s="162"/>
      <c r="ICG20" s="162"/>
      <c r="ICH20" s="162"/>
      <c r="ICI20" s="162"/>
      <c r="ICJ20" s="162"/>
      <c r="ICK20" s="162"/>
      <c r="ICL20" s="162"/>
      <c r="ICM20" s="162"/>
      <c r="ICN20" s="162"/>
      <c r="ICO20" s="162"/>
      <c r="ICP20" s="162"/>
      <c r="ICQ20" s="162"/>
      <c r="ICR20" s="162"/>
      <c r="ICS20" s="162"/>
      <c r="ICT20" s="162"/>
      <c r="ICU20" s="162"/>
      <c r="ICV20" s="162"/>
      <c r="ICW20" s="162"/>
      <c r="ICX20" s="162"/>
      <c r="ICY20" s="162"/>
      <c r="ICZ20" s="162"/>
      <c r="IDA20" s="162"/>
      <c r="IDB20" s="162"/>
      <c r="IDC20" s="162"/>
      <c r="IDD20" s="162"/>
      <c r="IDE20" s="162"/>
      <c r="IDF20" s="162"/>
      <c r="IDG20" s="162"/>
      <c r="IDH20" s="162"/>
      <c r="IDI20" s="162"/>
      <c r="IDJ20" s="162"/>
      <c r="IDK20" s="162"/>
      <c r="IDL20" s="162"/>
      <c r="IDM20" s="162"/>
      <c r="IDN20" s="162"/>
      <c r="IDO20" s="162"/>
      <c r="IDP20" s="162"/>
      <c r="IDQ20" s="162"/>
      <c r="IDR20" s="162"/>
      <c r="IDS20" s="162"/>
      <c r="IDT20" s="162"/>
      <c r="IDU20" s="162"/>
      <c r="IDV20" s="162"/>
      <c r="IDW20" s="162"/>
      <c r="IDX20" s="162"/>
      <c r="IDY20" s="162"/>
      <c r="IDZ20" s="162"/>
      <c r="IEA20" s="162"/>
      <c r="IEB20" s="162"/>
      <c r="IEC20" s="162"/>
      <c r="IED20" s="162"/>
      <c r="IEE20" s="162"/>
      <c r="IEF20" s="162"/>
      <c r="IEG20" s="162"/>
      <c r="IEH20" s="162"/>
      <c r="IEI20" s="162"/>
      <c r="IEJ20" s="162"/>
      <c r="IEK20" s="162"/>
      <c r="IEL20" s="162"/>
      <c r="IEM20" s="162"/>
      <c r="IEN20" s="162"/>
      <c r="IEO20" s="162"/>
      <c r="IEP20" s="162"/>
      <c r="IEQ20" s="162"/>
      <c r="IER20" s="162"/>
      <c r="IES20" s="162"/>
      <c r="IET20" s="162"/>
      <c r="IEU20" s="162"/>
      <c r="IEV20" s="162"/>
      <c r="IEW20" s="162"/>
      <c r="IEX20" s="162"/>
      <c r="IEY20" s="162"/>
      <c r="IEZ20" s="162"/>
      <c r="IFA20" s="162"/>
      <c r="IFB20" s="162"/>
      <c r="IFC20" s="162"/>
      <c r="IFD20" s="162"/>
      <c r="IFE20" s="162"/>
      <c r="IFF20" s="162"/>
      <c r="IFG20" s="162"/>
      <c r="IFH20" s="162"/>
      <c r="IFI20" s="162"/>
      <c r="IFJ20" s="162"/>
      <c r="IFK20" s="162"/>
      <c r="IFL20" s="162"/>
      <c r="IFM20" s="162"/>
      <c r="IFN20" s="162"/>
      <c r="IFO20" s="162"/>
      <c r="IFP20" s="162"/>
      <c r="IFQ20" s="162"/>
      <c r="IFR20" s="162"/>
      <c r="IFS20" s="162"/>
      <c r="IFT20" s="162"/>
      <c r="IFU20" s="162"/>
      <c r="IFV20" s="162"/>
      <c r="IFW20" s="162"/>
      <c r="IFX20" s="162"/>
      <c r="IFY20" s="162"/>
      <c r="IFZ20" s="162"/>
      <c r="IGA20" s="162"/>
      <c r="IGB20" s="162"/>
      <c r="IGC20" s="162"/>
      <c r="IGD20" s="162"/>
      <c r="IGE20" s="162"/>
      <c r="IGF20" s="162"/>
      <c r="IGG20" s="162"/>
      <c r="IGH20" s="162"/>
      <c r="IGI20" s="162"/>
      <c r="IGJ20" s="162"/>
      <c r="IGK20" s="162"/>
      <c r="IGL20" s="162"/>
      <c r="IGM20" s="162"/>
      <c r="IGN20" s="162"/>
      <c r="IGO20" s="162"/>
      <c r="IGP20" s="162"/>
      <c r="IGQ20" s="162"/>
      <c r="IGR20" s="162"/>
      <c r="IGS20" s="162"/>
      <c r="IGT20" s="162"/>
      <c r="IGU20" s="162"/>
      <c r="IGV20" s="162"/>
      <c r="IGW20" s="162"/>
      <c r="IGX20" s="162"/>
      <c r="IGY20" s="162"/>
      <c r="IGZ20" s="162"/>
      <c r="IHA20" s="162"/>
      <c r="IHB20" s="162"/>
      <c r="IHC20" s="162"/>
      <c r="IHD20" s="162"/>
      <c r="IHE20" s="162"/>
      <c r="IHF20" s="162"/>
      <c r="IHG20" s="162"/>
      <c r="IHH20" s="162"/>
      <c r="IHI20" s="162"/>
      <c r="IHJ20" s="162"/>
      <c r="IHK20" s="162"/>
      <c r="IHL20" s="162"/>
      <c r="IHM20" s="162"/>
      <c r="IHN20" s="162"/>
      <c r="IHO20" s="162"/>
      <c r="IHP20" s="162"/>
      <c r="IHQ20" s="162"/>
      <c r="IHR20" s="162"/>
      <c r="IHS20" s="162"/>
      <c r="IHT20" s="162"/>
      <c r="IHU20" s="162"/>
      <c r="IHV20" s="162"/>
      <c r="IHW20" s="162"/>
      <c r="IHX20" s="162"/>
      <c r="IHY20" s="162"/>
      <c r="IHZ20" s="162"/>
      <c r="IIA20" s="162"/>
      <c r="IIB20" s="162"/>
      <c r="IIC20" s="162"/>
      <c r="IID20" s="162"/>
      <c r="IIE20" s="162"/>
      <c r="IIF20" s="162"/>
      <c r="IIG20" s="162"/>
      <c r="IIH20" s="162"/>
      <c r="III20" s="162"/>
      <c r="IIJ20" s="162"/>
      <c r="IIK20" s="162"/>
      <c r="IIL20" s="162"/>
      <c r="IIM20" s="162"/>
      <c r="IIN20" s="162"/>
      <c r="IIO20" s="162"/>
      <c r="IIP20" s="162"/>
      <c r="IIQ20" s="162"/>
      <c r="IIR20" s="162"/>
      <c r="IIS20" s="162"/>
      <c r="IIT20" s="162"/>
      <c r="IIU20" s="162"/>
      <c r="IIV20" s="162"/>
      <c r="IIW20" s="162"/>
      <c r="IIX20" s="162"/>
      <c r="IIY20" s="162"/>
      <c r="IIZ20" s="162"/>
      <c r="IJA20" s="162"/>
      <c r="IJB20" s="162"/>
      <c r="IJC20" s="162"/>
      <c r="IJD20" s="162"/>
      <c r="IJE20" s="162"/>
      <c r="IJF20" s="162"/>
      <c r="IJG20" s="162"/>
      <c r="IJH20" s="162"/>
      <c r="IJI20" s="162"/>
      <c r="IJJ20" s="162"/>
      <c r="IJK20" s="162"/>
      <c r="IJL20" s="162"/>
      <c r="IJM20" s="162"/>
      <c r="IJN20" s="162"/>
      <c r="IJO20" s="162"/>
      <c r="IJP20" s="162"/>
      <c r="IJQ20" s="162"/>
      <c r="IJR20" s="162"/>
      <c r="IJS20" s="162"/>
      <c r="IJT20" s="162"/>
      <c r="IJU20" s="162"/>
      <c r="IJV20" s="162"/>
      <c r="IJW20" s="162"/>
      <c r="IJX20" s="162"/>
      <c r="IJY20" s="162"/>
      <c r="IJZ20" s="162"/>
      <c r="IKA20" s="162"/>
      <c r="IKB20" s="162"/>
      <c r="IKC20" s="162"/>
      <c r="IKD20" s="162"/>
      <c r="IKE20" s="162"/>
      <c r="IKF20" s="162"/>
      <c r="IKG20" s="162"/>
      <c r="IKH20" s="162"/>
      <c r="IKI20" s="162"/>
      <c r="IKJ20" s="162"/>
      <c r="IKK20" s="162"/>
      <c r="IKL20" s="162"/>
      <c r="IKM20" s="162"/>
      <c r="IKN20" s="162"/>
      <c r="IKO20" s="162"/>
      <c r="IKP20" s="162"/>
      <c r="IKQ20" s="162"/>
      <c r="IKR20" s="162"/>
      <c r="IKS20" s="162"/>
      <c r="IKT20" s="162"/>
      <c r="IKU20" s="162"/>
      <c r="IKV20" s="162"/>
      <c r="IKW20" s="162"/>
      <c r="IKX20" s="162"/>
      <c r="IKY20" s="162"/>
      <c r="IKZ20" s="162"/>
      <c r="ILA20" s="162"/>
      <c r="ILB20" s="162"/>
      <c r="ILC20" s="162"/>
      <c r="ILD20" s="162"/>
      <c r="ILE20" s="162"/>
      <c r="ILF20" s="162"/>
      <c r="ILG20" s="162"/>
      <c r="ILH20" s="162"/>
      <c r="ILI20" s="162"/>
      <c r="ILJ20" s="162"/>
      <c r="ILK20" s="162"/>
      <c r="ILL20" s="162"/>
      <c r="ILM20" s="162"/>
      <c r="ILN20" s="162"/>
      <c r="ILO20" s="162"/>
      <c r="ILP20" s="162"/>
      <c r="ILQ20" s="162"/>
      <c r="ILR20" s="162"/>
      <c r="ILS20" s="162"/>
      <c r="ILT20" s="162"/>
      <c r="ILU20" s="162"/>
      <c r="ILV20" s="162"/>
      <c r="ILW20" s="162"/>
      <c r="ILX20" s="162"/>
      <c r="ILY20" s="162"/>
      <c r="ILZ20" s="162"/>
      <c r="IMA20" s="162"/>
      <c r="IMB20" s="162"/>
      <c r="IMC20" s="162"/>
      <c r="IMD20" s="162"/>
      <c r="IME20" s="162"/>
      <c r="IMF20" s="162"/>
      <c r="IMG20" s="162"/>
      <c r="IMH20" s="162"/>
      <c r="IMI20" s="162"/>
      <c r="IMJ20" s="162"/>
      <c r="IMK20" s="162"/>
      <c r="IML20" s="162"/>
      <c r="IMM20" s="162"/>
      <c r="IMN20" s="162"/>
      <c r="IMO20" s="162"/>
      <c r="IMP20" s="162"/>
      <c r="IMQ20" s="162"/>
      <c r="IMR20" s="162"/>
      <c r="IMS20" s="162"/>
      <c r="IMT20" s="162"/>
      <c r="IMU20" s="162"/>
      <c r="IMV20" s="162"/>
      <c r="IMW20" s="162"/>
      <c r="IMX20" s="162"/>
      <c r="IMY20" s="162"/>
      <c r="IMZ20" s="162"/>
      <c r="INA20" s="162"/>
      <c r="INB20" s="162"/>
      <c r="INC20" s="162"/>
      <c r="IND20" s="162"/>
      <c r="INE20" s="162"/>
      <c r="INF20" s="162"/>
      <c r="ING20" s="162"/>
      <c r="INH20" s="162"/>
      <c r="INI20" s="162"/>
      <c r="INJ20" s="162"/>
      <c r="INK20" s="162"/>
      <c r="INL20" s="162"/>
      <c r="INM20" s="162"/>
      <c r="INN20" s="162"/>
      <c r="INO20" s="162"/>
      <c r="INP20" s="162"/>
      <c r="INQ20" s="162"/>
      <c r="INR20" s="162"/>
      <c r="INS20" s="162"/>
      <c r="INT20" s="162"/>
      <c r="INU20" s="162"/>
      <c r="INV20" s="162"/>
      <c r="INW20" s="162"/>
      <c r="INX20" s="162"/>
      <c r="INY20" s="162"/>
      <c r="INZ20" s="162"/>
      <c r="IOA20" s="162"/>
      <c r="IOB20" s="162"/>
      <c r="IOC20" s="162"/>
      <c r="IOD20" s="162"/>
      <c r="IOE20" s="162"/>
      <c r="IOF20" s="162"/>
      <c r="IOG20" s="162"/>
      <c r="IOH20" s="162"/>
      <c r="IOI20" s="162"/>
      <c r="IOJ20" s="162"/>
      <c r="IOK20" s="162"/>
      <c r="IOL20" s="162"/>
      <c r="IOM20" s="162"/>
      <c r="ION20" s="162"/>
      <c r="IOO20" s="162"/>
      <c r="IOP20" s="162"/>
      <c r="IOQ20" s="162"/>
      <c r="IOR20" s="162"/>
      <c r="IOS20" s="162"/>
      <c r="IOT20" s="162"/>
      <c r="IOU20" s="162"/>
      <c r="IOV20" s="162"/>
      <c r="IOW20" s="162"/>
      <c r="IOX20" s="162"/>
      <c r="IOY20" s="162"/>
      <c r="IOZ20" s="162"/>
      <c r="IPA20" s="162"/>
      <c r="IPB20" s="162"/>
      <c r="IPC20" s="162"/>
      <c r="IPD20" s="162"/>
      <c r="IPE20" s="162"/>
      <c r="IPF20" s="162"/>
      <c r="IPG20" s="162"/>
      <c r="IPH20" s="162"/>
      <c r="IPI20" s="162"/>
      <c r="IPJ20" s="162"/>
      <c r="IPK20" s="162"/>
      <c r="IPL20" s="162"/>
      <c r="IPM20" s="162"/>
      <c r="IPN20" s="162"/>
      <c r="IPO20" s="162"/>
      <c r="IPP20" s="162"/>
      <c r="IPQ20" s="162"/>
      <c r="IPR20" s="162"/>
      <c r="IPS20" s="162"/>
      <c r="IPT20" s="162"/>
      <c r="IPU20" s="162"/>
      <c r="IPV20" s="162"/>
      <c r="IPW20" s="162"/>
      <c r="IPX20" s="162"/>
      <c r="IPY20" s="162"/>
      <c r="IPZ20" s="162"/>
      <c r="IQA20" s="162"/>
      <c r="IQB20" s="162"/>
      <c r="IQC20" s="162"/>
      <c r="IQD20" s="162"/>
      <c r="IQE20" s="162"/>
      <c r="IQF20" s="162"/>
      <c r="IQG20" s="162"/>
      <c r="IQH20" s="162"/>
      <c r="IQI20" s="162"/>
      <c r="IQJ20" s="162"/>
      <c r="IQK20" s="162"/>
      <c r="IQL20" s="162"/>
      <c r="IQM20" s="162"/>
      <c r="IQN20" s="162"/>
      <c r="IQO20" s="162"/>
      <c r="IQP20" s="162"/>
      <c r="IQQ20" s="162"/>
      <c r="IQR20" s="162"/>
      <c r="IQS20" s="162"/>
      <c r="IQT20" s="162"/>
      <c r="IQU20" s="162"/>
      <c r="IQV20" s="162"/>
      <c r="IQW20" s="162"/>
      <c r="IQX20" s="162"/>
      <c r="IQY20" s="162"/>
      <c r="IQZ20" s="162"/>
      <c r="IRA20" s="162"/>
      <c r="IRB20" s="162"/>
      <c r="IRC20" s="162"/>
      <c r="IRD20" s="162"/>
      <c r="IRE20" s="162"/>
      <c r="IRF20" s="162"/>
      <c r="IRG20" s="162"/>
      <c r="IRH20" s="162"/>
      <c r="IRI20" s="162"/>
      <c r="IRJ20" s="162"/>
      <c r="IRK20" s="162"/>
      <c r="IRL20" s="162"/>
      <c r="IRM20" s="162"/>
      <c r="IRN20" s="162"/>
      <c r="IRO20" s="162"/>
      <c r="IRP20" s="162"/>
      <c r="IRQ20" s="162"/>
      <c r="IRR20" s="162"/>
      <c r="IRS20" s="162"/>
      <c r="IRT20" s="162"/>
      <c r="IRU20" s="162"/>
      <c r="IRV20" s="162"/>
      <c r="IRW20" s="162"/>
      <c r="IRX20" s="162"/>
      <c r="IRY20" s="162"/>
      <c r="IRZ20" s="162"/>
      <c r="ISA20" s="162"/>
      <c r="ISB20" s="162"/>
      <c r="ISC20" s="162"/>
      <c r="ISD20" s="162"/>
      <c r="ISE20" s="162"/>
      <c r="ISF20" s="162"/>
      <c r="ISG20" s="162"/>
      <c r="ISH20" s="162"/>
      <c r="ISI20" s="162"/>
      <c r="ISJ20" s="162"/>
      <c r="ISK20" s="162"/>
      <c r="ISL20" s="162"/>
      <c r="ISM20" s="162"/>
      <c r="ISN20" s="162"/>
      <c r="ISO20" s="162"/>
      <c r="ISP20" s="162"/>
      <c r="ISQ20" s="162"/>
      <c r="ISR20" s="162"/>
      <c r="ISS20" s="162"/>
      <c r="IST20" s="162"/>
      <c r="ISU20" s="162"/>
      <c r="ISV20" s="162"/>
      <c r="ISW20" s="162"/>
      <c r="ISX20" s="162"/>
      <c r="ISY20" s="162"/>
      <c r="ISZ20" s="162"/>
      <c r="ITA20" s="162"/>
      <c r="ITB20" s="162"/>
      <c r="ITC20" s="162"/>
      <c r="ITD20" s="162"/>
      <c r="ITE20" s="162"/>
      <c r="ITF20" s="162"/>
      <c r="ITG20" s="162"/>
      <c r="ITH20" s="162"/>
      <c r="ITI20" s="162"/>
      <c r="ITJ20" s="162"/>
      <c r="ITK20" s="162"/>
      <c r="ITL20" s="162"/>
      <c r="ITM20" s="162"/>
      <c r="ITN20" s="162"/>
      <c r="ITO20" s="162"/>
      <c r="ITP20" s="162"/>
      <c r="ITQ20" s="162"/>
      <c r="ITR20" s="162"/>
      <c r="ITS20" s="162"/>
      <c r="ITT20" s="162"/>
      <c r="ITU20" s="162"/>
      <c r="ITV20" s="162"/>
      <c r="ITW20" s="162"/>
      <c r="ITX20" s="162"/>
      <c r="ITY20" s="162"/>
      <c r="ITZ20" s="162"/>
      <c r="IUA20" s="162"/>
      <c r="IUB20" s="162"/>
      <c r="IUC20" s="162"/>
      <c r="IUD20" s="162"/>
      <c r="IUE20" s="162"/>
      <c r="IUF20" s="162"/>
      <c r="IUG20" s="162"/>
      <c r="IUH20" s="162"/>
      <c r="IUI20" s="162"/>
      <c r="IUJ20" s="162"/>
      <c r="IUK20" s="162"/>
      <c r="IUL20" s="162"/>
      <c r="IUM20" s="162"/>
      <c r="IUN20" s="162"/>
      <c r="IUO20" s="162"/>
      <c r="IUP20" s="162"/>
      <c r="IUQ20" s="162"/>
      <c r="IUR20" s="162"/>
      <c r="IUS20" s="162"/>
      <c r="IUT20" s="162"/>
      <c r="IUU20" s="162"/>
      <c r="IUV20" s="162"/>
      <c r="IUW20" s="162"/>
      <c r="IUX20" s="162"/>
      <c r="IUY20" s="162"/>
      <c r="IUZ20" s="162"/>
      <c r="IVA20" s="162"/>
      <c r="IVB20" s="162"/>
      <c r="IVC20" s="162"/>
      <c r="IVD20" s="162"/>
      <c r="IVE20" s="162"/>
      <c r="IVF20" s="162"/>
      <c r="IVG20" s="162"/>
      <c r="IVH20" s="162"/>
      <c r="IVI20" s="162"/>
      <c r="IVJ20" s="162"/>
      <c r="IVK20" s="162"/>
      <c r="IVL20" s="162"/>
      <c r="IVM20" s="162"/>
      <c r="IVN20" s="162"/>
      <c r="IVO20" s="162"/>
      <c r="IVP20" s="162"/>
      <c r="IVQ20" s="162"/>
      <c r="IVR20" s="162"/>
      <c r="IVS20" s="162"/>
      <c r="IVT20" s="162"/>
      <c r="IVU20" s="162"/>
      <c r="IVV20" s="162"/>
      <c r="IVW20" s="162"/>
      <c r="IVX20" s="162"/>
      <c r="IVY20" s="162"/>
      <c r="IVZ20" s="162"/>
      <c r="IWA20" s="162"/>
      <c r="IWB20" s="162"/>
      <c r="IWC20" s="162"/>
      <c r="IWD20" s="162"/>
      <c r="IWE20" s="162"/>
      <c r="IWF20" s="162"/>
      <c r="IWG20" s="162"/>
      <c r="IWH20" s="162"/>
      <c r="IWI20" s="162"/>
      <c r="IWJ20" s="162"/>
      <c r="IWK20" s="162"/>
      <c r="IWL20" s="162"/>
      <c r="IWM20" s="162"/>
      <c r="IWN20" s="162"/>
      <c r="IWO20" s="162"/>
      <c r="IWP20" s="162"/>
      <c r="IWQ20" s="162"/>
      <c r="IWR20" s="162"/>
      <c r="IWS20" s="162"/>
      <c r="IWT20" s="162"/>
      <c r="IWU20" s="162"/>
      <c r="IWV20" s="162"/>
      <c r="IWW20" s="162"/>
      <c r="IWX20" s="162"/>
      <c r="IWY20" s="162"/>
      <c r="IWZ20" s="162"/>
      <c r="IXA20" s="162"/>
      <c r="IXB20" s="162"/>
      <c r="IXC20" s="162"/>
      <c r="IXD20" s="162"/>
      <c r="IXE20" s="162"/>
      <c r="IXF20" s="162"/>
      <c r="IXG20" s="162"/>
      <c r="IXH20" s="162"/>
      <c r="IXI20" s="162"/>
      <c r="IXJ20" s="162"/>
      <c r="IXK20" s="162"/>
      <c r="IXL20" s="162"/>
      <c r="IXM20" s="162"/>
      <c r="IXN20" s="162"/>
      <c r="IXO20" s="162"/>
      <c r="IXP20" s="162"/>
      <c r="IXQ20" s="162"/>
      <c r="IXR20" s="162"/>
      <c r="IXS20" s="162"/>
      <c r="IXT20" s="162"/>
      <c r="IXU20" s="162"/>
      <c r="IXV20" s="162"/>
      <c r="IXW20" s="162"/>
      <c r="IXX20" s="162"/>
      <c r="IXY20" s="162"/>
      <c r="IXZ20" s="162"/>
      <c r="IYA20" s="162"/>
      <c r="IYB20" s="162"/>
      <c r="IYC20" s="162"/>
      <c r="IYD20" s="162"/>
      <c r="IYE20" s="162"/>
      <c r="IYF20" s="162"/>
      <c r="IYG20" s="162"/>
      <c r="IYH20" s="162"/>
      <c r="IYI20" s="162"/>
      <c r="IYJ20" s="162"/>
      <c r="IYK20" s="162"/>
      <c r="IYL20" s="162"/>
      <c r="IYM20" s="162"/>
      <c r="IYN20" s="162"/>
      <c r="IYO20" s="162"/>
      <c r="IYP20" s="162"/>
      <c r="IYQ20" s="162"/>
      <c r="IYR20" s="162"/>
      <c r="IYS20" s="162"/>
      <c r="IYT20" s="162"/>
      <c r="IYU20" s="162"/>
      <c r="IYV20" s="162"/>
      <c r="IYW20" s="162"/>
      <c r="IYX20" s="162"/>
      <c r="IYY20" s="162"/>
      <c r="IYZ20" s="162"/>
      <c r="IZA20" s="162"/>
      <c r="IZB20" s="162"/>
      <c r="IZC20" s="162"/>
      <c r="IZD20" s="162"/>
      <c r="IZE20" s="162"/>
      <c r="IZF20" s="162"/>
      <c r="IZG20" s="162"/>
      <c r="IZH20" s="162"/>
      <c r="IZI20" s="162"/>
      <c r="IZJ20" s="162"/>
      <c r="IZK20" s="162"/>
      <c r="IZL20" s="162"/>
      <c r="IZM20" s="162"/>
      <c r="IZN20" s="162"/>
      <c r="IZO20" s="162"/>
      <c r="IZP20" s="162"/>
      <c r="IZQ20" s="162"/>
      <c r="IZR20" s="162"/>
      <c r="IZS20" s="162"/>
      <c r="IZT20" s="162"/>
      <c r="IZU20" s="162"/>
      <c r="IZV20" s="162"/>
      <c r="IZW20" s="162"/>
      <c r="IZX20" s="162"/>
      <c r="IZY20" s="162"/>
      <c r="IZZ20" s="162"/>
      <c r="JAA20" s="162"/>
      <c r="JAB20" s="162"/>
      <c r="JAC20" s="162"/>
      <c r="JAD20" s="162"/>
      <c r="JAE20" s="162"/>
      <c r="JAF20" s="162"/>
      <c r="JAG20" s="162"/>
      <c r="JAH20" s="162"/>
      <c r="JAI20" s="162"/>
      <c r="JAJ20" s="162"/>
      <c r="JAK20" s="162"/>
      <c r="JAL20" s="162"/>
      <c r="JAM20" s="162"/>
      <c r="JAN20" s="162"/>
      <c r="JAO20" s="162"/>
      <c r="JAP20" s="162"/>
      <c r="JAQ20" s="162"/>
      <c r="JAR20" s="162"/>
      <c r="JAS20" s="162"/>
      <c r="JAT20" s="162"/>
      <c r="JAU20" s="162"/>
      <c r="JAV20" s="162"/>
      <c r="JAW20" s="162"/>
      <c r="JAX20" s="162"/>
      <c r="JAY20" s="162"/>
      <c r="JAZ20" s="162"/>
      <c r="JBA20" s="162"/>
      <c r="JBB20" s="162"/>
      <c r="JBC20" s="162"/>
      <c r="JBD20" s="162"/>
      <c r="JBE20" s="162"/>
      <c r="JBF20" s="162"/>
      <c r="JBG20" s="162"/>
      <c r="JBH20" s="162"/>
      <c r="JBI20" s="162"/>
      <c r="JBJ20" s="162"/>
      <c r="JBK20" s="162"/>
      <c r="JBL20" s="162"/>
      <c r="JBM20" s="162"/>
      <c r="JBN20" s="162"/>
      <c r="JBO20" s="162"/>
      <c r="JBP20" s="162"/>
      <c r="JBQ20" s="162"/>
      <c r="JBR20" s="162"/>
      <c r="JBS20" s="162"/>
      <c r="JBT20" s="162"/>
      <c r="JBU20" s="162"/>
      <c r="JBV20" s="162"/>
      <c r="JBW20" s="162"/>
      <c r="JBX20" s="162"/>
      <c r="JBY20" s="162"/>
      <c r="JBZ20" s="162"/>
      <c r="JCA20" s="162"/>
      <c r="JCB20" s="162"/>
      <c r="JCC20" s="162"/>
      <c r="JCD20" s="162"/>
      <c r="JCE20" s="162"/>
      <c r="JCF20" s="162"/>
      <c r="JCG20" s="162"/>
      <c r="JCH20" s="162"/>
      <c r="JCI20" s="162"/>
      <c r="JCJ20" s="162"/>
      <c r="JCK20" s="162"/>
      <c r="JCL20" s="162"/>
      <c r="JCM20" s="162"/>
      <c r="JCN20" s="162"/>
      <c r="JCO20" s="162"/>
      <c r="JCP20" s="162"/>
      <c r="JCQ20" s="162"/>
      <c r="JCR20" s="162"/>
      <c r="JCS20" s="162"/>
      <c r="JCT20" s="162"/>
      <c r="JCU20" s="162"/>
      <c r="JCV20" s="162"/>
      <c r="JCW20" s="162"/>
      <c r="JCX20" s="162"/>
      <c r="JCY20" s="162"/>
      <c r="JCZ20" s="162"/>
      <c r="JDA20" s="162"/>
      <c r="JDB20" s="162"/>
      <c r="JDC20" s="162"/>
      <c r="JDD20" s="162"/>
      <c r="JDE20" s="162"/>
      <c r="JDF20" s="162"/>
      <c r="JDG20" s="162"/>
      <c r="JDH20" s="162"/>
      <c r="JDI20" s="162"/>
      <c r="JDJ20" s="162"/>
      <c r="JDK20" s="162"/>
      <c r="JDL20" s="162"/>
      <c r="JDM20" s="162"/>
      <c r="JDN20" s="162"/>
      <c r="JDO20" s="162"/>
      <c r="JDP20" s="162"/>
      <c r="JDQ20" s="162"/>
      <c r="JDR20" s="162"/>
      <c r="JDS20" s="162"/>
      <c r="JDT20" s="162"/>
      <c r="JDU20" s="162"/>
      <c r="JDV20" s="162"/>
      <c r="JDW20" s="162"/>
      <c r="JDX20" s="162"/>
      <c r="JDY20" s="162"/>
      <c r="JDZ20" s="162"/>
      <c r="JEA20" s="162"/>
      <c r="JEB20" s="162"/>
      <c r="JEC20" s="162"/>
      <c r="JED20" s="162"/>
      <c r="JEE20" s="162"/>
      <c r="JEF20" s="162"/>
      <c r="JEG20" s="162"/>
      <c r="JEH20" s="162"/>
      <c r="JEI20" s="162"/>
      <c r="JEJ20" s="162"/>
      <c r="JEK20" s="162"/>
      <c r="JEL20" s="162"/>
      <c r="JEM20" s="162"/>
      <c r="JEN20" s="162"/>
      <c r="JEO20" s="162"/>
      <c r="JEP20" s="162"/>
      <c r="JEQ20" s="162"/>
      <c r="JER20" s="162"/>
      <c r="JES20" s="162"/>
      <c r="JET20" s="162"/>
      <c r="JEU20" s="162"/>
      <c r="JEV20" s="162"/>
      <c r="JEW20" s="162"/>
      <c r="JEX20" s="162"/>
      <c r="JEY20" s="162"/>
      <c r="JEZ20" s="162"/>
      <c r="JFA20" s="162"/>
      <c r="JFB20" s="162"/>
      <c r="JFC20" s="162"/>
      <c r="JFD20" s="162"/>
      <c r="JFE20" s="162"/>
      <c r="JFF20" s="162"/>
      <c r="JFG20" s="162"/>
      <c r="JFH20" s="162"/>
      <c r="JFI20" s="162"/>
      <c r="JFJ20" s="162"/>
      <c r="JFK20" s="162"/>
      <c r="JFL20" s="162"/>
      <c r="JFM20" s="162"/>
      <c r="JFN20" s="162"/>
      <c r="JFO20" s="162"/>
      <c r="JFP20" s="162"/>
      <c r="JFQ20" s="162"/>
      <c r="JFR20" s="162"/>
      <c r="JFS20" s="162"/>
      <c r="JFT20" s="162"/>
      <c r="JFU20" s="162"/>
      <c r="JFV20" s="162"/>
      <c r="JFW20" s="162"/>
      <c r="JFX20" s="162"/>
      <c r="JFY20" s="162"/>
      <c r="JFZ20" s="162"/>
      <c r="JGA20" s="162"/>
      <c r="JGB20" s="162"/>
      <c r="JGC20" s="162"/>
      <c r="JGD20" s="162"/>
      <c r="JGE20" s="162"/>
      <c r="JGF20" s="162"/>
      <c r="JGG20" s="162"/>
      <c r="JGH20" s="162"/>
      <c r="JGI20" s="162"/>
      <c r="JGJ20" s="162"/>
      <c r="JGK20" s="162"/>
      <c r="JGL20" s="162"/>
      <c r="JGM20" s="162"/>
      <c r="JGN20" s="162"/>
      <c r="JGO20" s="162"/>
      <c r="JGP20" s="162"/>
      <c r="JGQ20" s="162"/>
      <c r="JGR20" s="162"/>
      <c r="JGS20" s="162"/>
      <c r="JGT20" s="162"/>
      <c r="JGU20" s="162"/>
      <c r="JGV20" s="162"/>
      <c r="JGW20" s="162"/>
      <c r="JGX20" s="162"/>
      <c r="JGY20" s="162"/>
      <c r="JGZ20" s="162"/>
      <c r="JHA20" s="162"/>
      <c r="JHB20" s="162"/>
      <c r="JHC20" s="162"/>
      <c r="JHD20" s="162"/>
      <c r="JHE20" s="162"/>
      <c r="JHF20" s="162"/>
      <c r="JHG20" s="162"/>
      <c r="JHH20" s="162"/>
      <c r="JHI20" s="162"/>
      <c r="JHJ20" s="162"/>
      <c r="JHK20" s="162"/>
      <c r="JHL20" s="162"/>
      <c r="JHM20" s="162"/>
      <c r="JHN20" s="162"/>
      <c r="JHO20" s="162"/>
      <c r="JHP20" s="162"/>
      <c r="JHQ20" s="162"/>
      <c r="JHR20" s="162"/>
      <c r="JHS20" s="162"/>
      <c r="JHT20" s="162"/>
      <c r="JHU20" s="162"/>
      <c r="JHV20" s="162"/>
      <c r="JHW20" s="162"/>
      <c r="JHX20" s="162"/>
      <c r="JHY20" s="162"/>
      <c r="JHZ20" s="162"/>
      <c r="JIA20" s="162"/>
      <c r="JIB20" s="162"/>
      <c r="JIC20" s="162"/>
      <c r="JID20" s="162"/>
      <c r="JIE20" s="162"/>
      <c r="JIF20" s="162"/>
      <c r="JIG20" s="162"/>
      <c r="JIH20" s="162"/>
      <c r="JII20" s="162"/>
      <c r="JIJ20" s="162"/>
      <c r="JIK20" s="162"/>
      <c r="JIL20" s="162"/>
      <c r="JIM20" s="162"/>
      <c r="JIN20" s="162"/>
      <c r="JIO20" s="162"/>
      <c r="JIP20" s="162"/>
      <c r="JIQ20" s="162"/>
      <c r="JIR20" s="162"/>
      <c r="JIS20" s="162"/>
      <c r="JIT20" s="162"/>
      <c r="JIU20" s="162"/>
      <c r="JIV20" s="162"/>
      <c r="JIW20" s="162"/>
      <c r="JIX20" s="162"/>
      <c r="JIY20" s="162"/>
      <c r="JIZ20" s="162"/>
      <c r="JJA20" s="162"/>
      <c r="JJB20" s="162"/>
      <c r="JJC20" s="162"/>
      <c r="JJD20" s="162"/>
      <c r="JJE20" s="162"/>
      <c r="JJF20" s="162"/>
      <c r="JJG20" s="162"/>
      <c r="JJH20" s="162"/>
      <c r="JJI20" s="162"/>
      <c r="JJJ20" s="162"/>
      <c r="JJK20" s="162"/>
      <c r="JJL20" s="162"/>
      <c r="JJM20" s="162"/>
      <c r="JJN20" s="162"/>
      <c r="JJO20" s="162"/>
      <c r="JJP20" s="162"/>
      <c r="JJQ20" s="162"/>
      <c r="JJR20" s="162"/>
      <c r="JJS20" s="162"/>
      <c r="JJT20" s="162"/>
      <c r="JJU20" s="162"/>
      <c r="JJV20" s="162"/>
      <c r="JJW20" s="162"/>
      <c r="JJX20" s="162"/>
      <c r="JJY20" s="162"/>
      <c r="JJZ20" s="162"/>
      <c r="JKA20" s="162"/>
      <c r="JKB20" s="162"/>
      <c r="JKC20" s="162"/>
      <c r="JKD20" s="162"/>
      <c r="JKE20" s="162"/>
      <c r="JKF20" s="162"/>
      <c r="JKG20" s="162"/>
      <c r="JKH20" s="162"/>
      <c r="JKI20" s="162"/>
      <c r="JKJ20" s="162"/>
      <c r="JKK20" s="162"/>
      <c r="JKL20" s="162"/>
      <c r="JKM20" s="162"/>
      <c r="JKN20" s="162"/>
      <c r="JKO20" s="162"/>
      <c r="JKP20" s="162"/>
      <c r="JKQ20" s="162"/>
      <c r="JKR20" s="162"/>
      <c r="JKS20" s="162"/>
      <c r="JKT20" s="162"/>
      <c r="JKU20" s="162"/>
      <c r="JKV20" s="162"/>
      <c r="JKW20" s="162"/>
      <c r="JKX20" s="162"/>
      <c r="JKY20" s="162"/>
      <c r="JKZ20" s="162"/>
      <c r="JLA20" s="162"/>
      <c r="JLB20" s="162"/>
      <c r="JLC20" s="162"/>
      <c r="JLD20" s="162"/>
      <c r="JLE20" s="162"/>
      <c r="JLF20" s="162"/>
      <c r="JLG20" s="162"/>
      <c r="JLH20" s="162"/>
      <c r="JLI20" s="162"/>
      <c r="JLJ20" s="162"/>
      <c r="JLK20" s="162"/>
      <c r="JLL20" s="162"/>
      <c r="JLM20" s="162"/>
      <c r="JLN20" s="162"/>
      <c r="JLO20" s="162"/>
      <c r="JLP20" s="162"/>
      <c r="JLQ20" s="162"/>
      <c r="JLR20" s="162"/>
      <c r="JLS20" s="162"/>
      <c r="JLT20" s="162"/>
      <c r="JLU20" s="162"/>
      <c r="JLV20" s="162"/>
      <c r="JLW20" s="162"/>
      <c r="JLX20" s="162"/>
      <c r="JLY20" s="162"/>
      <c r="JLZ20" s="162"/>
      <c r="JMA20" s="162"/>
      <c r="JMB20" s="162"/>
      <c r="JMC20" s="162"/>
      <c r="JMD20" s="162"/>
      <c r="JME20" s="162"/>
      <c r="JMF20" s="162"/>
      <c r="JMG20" s="162"/>
      <c r="JMH20" s="162"/>
      <c r="JMI20" s="162"/>
      <c r="JMJ20" s="162"/>
      <c r="JMK20" s="162"/>
      <c r="JML20" s="162"/>
      <c r="JMM20" s="162"/>
      <c r="JMN20" s="162"/>
      <c r="JMO20" s="162"/>
      <c r="JMP20" s="162"/>
      <c r="JMQ20" s="162"/>
      <c r="JMR20" s="162"/>
      <c r="JMS20" s="162"/>
      <c r="JMT20" s="162"/>
      <c r="JMU20" s="162"/>
      <c r="JMV20" s="162"/>
      <c r="JMW20" s="162"/>
      <c r="JMX20" s="162"/>
      <c r="JMY20" s="162"/>
      <c r="JMZ20" s="162"/>
      <c r="JNA20" s="162"/>
      <c r="JNB20" s="162"/>
      <c r="JNC20" s="162"/>
      <c r="JND20" s="162"/>
      <c r="JNE20" s="162"/>
      <c r="JNF20" s="162"/>
      <c r="JNG20" s="162"/>
      <c r="JNH20" s="162"/>
      <c r="JNI20" s="162"/>
      <c r="JNJ20" s="162"/>
      <c r="JNK20" s="162"/>
      <c r="JNL20" s="162"/>
      <c r="JNM20" s="162"/>
      <c r="JNN20" s="162"/>
      <c r="JNO20" s="162"/>
      <c r="JNP20" s="162"/>
      <c r="JNQ20" s="162"/>
      <c r="JNR20" s="162"/>
      <c r="JNS20" s="162"/>
      <c r="JNT20" s="162"/>
      <c r="JNU20" s="162"/>
      <c r="JNV20" s="162"/>
      <c r="JNW20" s="162"/>
      <c r="JNX20" s="162"/>
      <c r="JNY20" s="162"/>
      <c r="JNZ20" s="162"/>
      <c r="JOA20" s="162"/>
      <c r="JOB20" s="162"/>
      <c r="JOC20" s="162"/>
      <c r="JOD20" s="162"/>
      <c r="JOE20" s="162"/>
      <c r="JOF20" s="162"/>
      <c r="JOG20" s="162"/>
      <c r="JOH20" s="162"/>
      <c r="JOI20" s="162"/>
      <c r="JOJ20" s="162"/>
      <c r="JOK20" s="162"/>
      <c r="JOL20" s="162"/>
      <c r="JOM20" s="162"/>
      <c r="JON20" s="162"/>
      <c r="JOO20" s="162"/>
      <c r="JOP20" s="162"/>
      <c r="JOQ20" s="162"/>
      <c r="JOR20" s="162"/>
      <c r="JOS20" s="162"/>
      <c r="JOT20" s="162"/>
      <c r="JOU20" s="162"/>
      <c r="JOV20" s="162"/>
      <c r="JOW20" s="162"/>
      <c r="JOX20" s="162"/>
      <c r="JOY20" s="162"/>
      <c r="JOZ20" s="162"/>
      <c r="JPA20" s="162"/>
      <c r="JPB20" s="162"/>
      <c r="JPC20" s="162"/>
      <c r="JPD20" s="162"/>
      <c r="JPE20" s="162"/>
      <c r="JPF20" s="162"/>
      <c r="JPG20" s="162"/>
      <c r="JPH20" s="162"/>
      <c r="JPI20" s="162"/>
      <c r="JPJ20" s="162"/>
      <c r="JPK20" s="162"/>
      <c r="JPL20" s="162"/>
      <c r="JPM20" s="162"/>
      <c r="JPN20" s="162"/>
      <c r="JPO20" s="162"/>
      <c r="JPP20" s="162"/>
      <c r="JPQ20" s="162"/>
      <c r="JPR20" s="162"/>
      <c r="JPS20" s="162"/>
      <c r="JPT20" s="162"/>
      <c r="JPU20" s="162"/>
      <c r="JPV20" s="162"/>
      <c r="JPW20" s="162"/>
      <c r="JPX20" s="162"/>
      <c r="JPY20" s="162"/>
      <c r="JPZ20" s="162"/>
      <c r="JQA20" s="162"/>
      <c r="JQB20" s="162"/>
      <c r="JQC20" s="162"/>
      <c r="JQD20" s="162"/>
      <c r="JQE20" s="162"/>
      <c r="JQF20" s="162"/>
      <c r="JQG20" s="162"/>
      <c r="JQH20" s="162"/>
      <c r="JQI20" s="162"/>
      <c r="JQJ20" s="162"/>
      <c r="JQK20" s="162"/>
      <c r="JQL20" s="162"/>
      <c r="JQM20" s="162"/>
      <c r="JQN20" s="162"/>
      <c r="JQO20" s="162"/>
      <c r="JQP20" s="162"/>
      <c r="JQQ20" s="162"/>
      <c r="JQR20" s="162"/>
      <c r="JQS20" s="162"/>
      <c r="JQT20" s="162"/>
      <c r="JQU20" s="162"/>
      <c r="JQV20" s="162"/>
      <c r="JQW20" s="162"/>
      <c r="JQX20" s="162"/>
      <c r="JQY20" s="162"/>
      <c r="JQZ20" s="162"/>
      <c r="JRA20" s="162"/>
      <c r="JRB20" s="162"/>
      <c r="JRC20" s="162"/>
      <c r="JRD20" s="162"/>
      <c r="JRE20" s="162"/>
      <c r="JRF20" s="162"/>
      <c r="JRG20" s="162"/>
      <c r="JRH20" s="162"/>
      <c r="JRI20" s="162"/>
      <c r="JRJ20" s="162"/>
      <c r="JRK20" s="162"/>
      <c r="JRL20" s="162"/>
      <c r="JRM20" s="162"/>
      <c r="JRN20" s="162"/>
      <c r="JRO20" s="162"/>
      <c r="JRP20" s="162"/>
      <c r="JRQ20" s="162"/>
      <c r="JRR20" s="162"/>
      <c r="JRS20" s="162"/>
      <c r="JRT20" s="162"/>
      <c r="JRU20" s="162"/>
      <c r="JRV20" s="162"/>
      <c r="JRW20" s="162"/>
      <c r="JRX20" s="162"/>
      <c r="JRY20" s="162"/>
      <c r="JRZ20" s="162"/>
      <c r="JSA20" s="162"/>
      <c r="JSB20" s="162"/>
      <c r="JSC20" s="162"/>
      <c r="JSD20" s="162"/>
      <c r="JSE20" s="162"/>
      <c r="JSF20" s="162"/>
      <c r="JSG20" s="162"/>
      <c r="JSH20" s="162"/>
      <c r="JSI20" s="162"/>
      <c r="JSJ20" s="162"/>
      <c r="JSK20" s="162"/>
      <c r="JSL20" s="162"/>
      <c r="JSM20" s="162"/>
      <c r="JSN20" s="162"/>
      <c r="JSO20" s="162"/>
      <c r="JSP20" s="162"/>
      <c r="JSQ20" s="162"/>
      <c r="JSR20" s="162"/>
      <c r="JSS20" s="162"/>
      <c r="JST20" s="162"/>
      <c r="JSU20" s="162"/>
      <c r="JSV20" s="162"/>
      <c r="JSW20" s="162"/>
      <c r="JSX20" s="162"/>
      <c r="JSY20" s="162"/>
      <c r="JSZ20" s="162"/>
      <c r="JTA20" s="162"/>
      <c r="JTB20" s="162"/>
      <c r="JTC20" s="162"/>
      <c r="JTD20" s="162"/>
      <c r="JTE20" s="162"/>
      <c r="JTF20" s="162"/>
      <c r="JTG20" s="162"/>
      <c r="JTH20" s="162"/>
      <c r="JTI20" s="162"/>
      <c r="JTJ20" s="162"/>
      <c r="JTK20" s="162"/>
      <c r="JTL20" s="162"/>
      <c r="JTM20" s="162"/>
      <c r="JTN20" s="162"/>
      <c r="JTO20" s="162"/>
      <c r="JTP20" s="162"/>
      <c r="JTQ20" s="162"/>
      <c r="JTR20" s="162"/>
      <c r="JTS20" s="162"/>
      <c r="JTT20" s="162"/>
      <c r="JTU20" s="162"/>
      <c r="JTV20" s="162"/>
      <c r="JTW20" s="162"/>
      <c r="JTX20" s="162"/>
      <c r="JTY20" s="162"/>
      <c r="JTZ20" s="162"/>
      <c r="JUA20" s="162"/>
      <c r="JUB20" s="162"/>
      <c r="JUC20" s="162"/>
      <c r="JUD20" s="162"/>
      <c r="JUE20" s="162"/>
      <c r="JUF20" s="162"/>
      <c r="JUG20" s="162"/>
      <c r="JUH20" s="162"/>
      <c r="JUI20" s="162"/>
      <c r="JUJ20" s="162"/>
      <c r="JUK20" s="162"/>
      <c r="JUL20" s="162"/>
      <c r="JUM20" s="162"/>
      <c r="JUN20" s="162"/>
      <c r="JUO20" s="162"/>
      <c r="JUP20" s="162"/>
      <c r="JUQ20" s="162"/>
      <c r="JUR20" s="162"/>
      <c r="JUS20" s="162"/>
      <c r="JUT20" s="162"/>
      <c r="JUU20" s="162"/>
      <c r="JUV20" s="162"/>
      <c r="JUW20" s="162"/>
      <c r="JUX20" s="162"/>
      <c r="JUY20" s="162"/>
      <c r="JUZ20" s="162"/>
      <c r="JVA20" s="162"/>
      <c r="JVB20" s="162"/>
      <c r="JVC20" s="162"/>
      <c r="JVD20" s="162"/>
      <c r="JVE20" s="162"/>
      <c r="JVF20" s="162"/>
      <c r="JVG20" s="162"/>
      <c r="JVH20" s="162"/>
      <c r="JVI20" s="162"/>
      <c r="JVJ20" s="162"/>
      <c r="JVK20" s="162"/>
      <c r="JVL20" s="162"/>
      <c r="JVM20" s="162"/>
      <c r="JVN20" s="162"/>
      <c r="JVO20" s="162"/>
      <c r="JVP20" s="162"/>
      <c r="JVQ20" s="162"/>
      <c r="JVR20" s="162"/>
      <c r="JVS20" s="162"/>
      <c r="JVT20" s="162"/>
      <c r="JVU20" s="162"/>
      <c r="JVV20" s="162"/>
      <c r="JVW20" s="162"/>
      <c r="JVX20" s="162"/>
      <c r="JVY20" s="162"/>
      <c r="JVZ20" s="162"/>
      <c r="JWA20" s="162"/>
      <c r="JWB20" s="162"/>
      <c r="JWC20" s="162"/>
      <c r="JWD20" s="162"/>
      <c r="JWE20" s="162"/>
      <c r="JWF20" s="162"/>
      <c r="JWG20" s="162"/>
      <c r="JWH20" s="162"/>
      <c r="JWI20" s="162"/>
      <c r="JWJ20" s="162"/>
      <c r="JWK20" s="162"/>
      <c r="JWL20" s="162"/>
      <c r="JWM20" s="162"/>
      <c r="JWN20" s="162"/>
      <c r="JWO20" s="162"/>
      <c r="JWP20" s="162"/>
      <c r="JWQ20" s="162"/>
      <c r="JWR20" s="162"/>
      <c r="JWS20" s="162"/>
      <c r="JWT20" s="162"/>
      <c r="JWU20" s="162"/>
      <c r="JWV20" s="162"/>
      <c r="JWW20" s="162"/>
      <c r="JWX20" s="162"/>
      <c r="JWY20" s="162"/>
      <c r="JWZ20" s="162"/>
      <c r="JXA20" s="162"/>
      <c r="JXB20" s="162"/>
      <c r="JXC20" s="162"/>
      <c r="JXD20" s="162"/>
      <c r="JXE20" s="162"/>
      <c r="JXF20" s="162"/>
      <c r="JXG20" s="162"/>
      <c r="JXH20" s="162"/>
      <c r="JXI20" s="162"/>
      <c r="JXJ20" s="162"/>
      <c r="JXK20" s="162"/>
      <c r="JXL20" s="162"/>
      <c r="JXM20" s="162"/>
      <c r="JXN20" s="162"/>
      <c r="JXO20" s="162"/>
      <c r="JXP20" s="162"/>
      <c r="JXQ20" s="162"/>
      <c r="JXR20" s="162"/>
      <c r="JXS20" s="162"/>
      <c r="JXT20" s="162"/>
      <c r="JXU20" s="162"/>
      <c r="JXV20" s="162"/>
      <c r="JXW20" s="162"/>
      <c r="JXX20" s="162"/>
      <c r="JXY20" s="162"/>
      <c r="JXZ20" s="162"/>
      <c r="JYA20" s="162"/>
      <c r="JYB20" s="162"/>
      <c r="JYC20" s="162"/>
      <c r="JYD20" s="162"/>
      <c r="JYE20" s="162"/>
      <c r="JYF20" s="162"/>
      <c r="JYG20" s="162"/>
      <c r="JYH20" s="162"/>
      <c r="JYI20" s="162"/>
      <c r="JYJ20" s="162"/>
      <c r="JYK20" s="162"/>
      <c r="JYL20" s="162"/>
      <c r="JYM20" s="162"/>
      <c r="JYN20" s="162"/>
      <c r="JYO20" s="162"/>
      <c r="JYP20" s="162"/>
      <c r="JYQ20" s="162"/>
      <c r="JYR20" s="162"/>
      <c r="JYS20" s="162"/>
      <c r="JYT20" s="162"/>
      <c r="JYU20" s="162"/>
      <c r="JYV20" s="162"/>
      <c r="JYW20" s="162"/>
      <c r="JYX20" s="162"/>
      <c r="JYY20" s="162"/>
      <c r="JYZ20" s="162"/>
      <c r="JZA20" s="162"/>
      <c r="JZB20" s="162"/>
      <c r="JZC20" s="162"/>
      <c r="JZD20" s="162"/>
      <c r="JZE20" s="162"/>
      <c r="JZF20" s="162"/>
      <c r="JZG20" s="162"/>
      <c r="JZH20" s="162"/>
      <c r="JZI20" s="162"/>
      <c r="JZJ20" s="162"/>
      <c r="JZK20" s="162"/>
      <c r="JZL20" s="162"/>
      <c r="JZM20" s="162"/>
      <c r="JZN20" s="162"/>
      <c r="JZO20" s="162"/>
      <c r="JZP20" s="162"/>
      <c r="JZQ20" s="162"/>
      <c r="JZR20" s="162"/>
      <c r="JZS20" s="162"/>
      <c r="JZT20" s="162"/>
      <c r="JZU20" s="162"/>
      <c r="JZV20" s="162"/>
      <c r="JZW20" s="162"/>
      <c r="JZX20" s="162"/>
      <c r="JZY20" s="162"/>
      <c r="JZZ20" s="162"/>
      <c r="KAA20" s="162"/>
      <c r="KAB20" s="162"/>
      <c r="KAC20" s="162"/>
      <c r="KAD20" s="162"/>
      <c r="KAE20" s="162"/>
      <c r="KAF20" s="162"/>
      <c r="KAG20" s="162"/>
      <c r="KAH20" s="162"/>
      <c r="KAI20" s="162"/>
      <c r="KAJ20" s="162"/>
      <c r="KAK20" s="162"/>
      <c r="KAL20" s="162"/>
      <c r="KAM20" s="162"/>
      <c r="KAN20" s="162"/>
      <c r="KAO20" s="162"/>
      <c r="KAP20" s="162"/>
      <c r="KAQ20" s="162"/>
      <c r="KAR20" s="162"/>
      <c r="KAS20" s="162"/>
      <c r="KAT20" s="162"/>
      <c r="KAU20" s="162"/>
      <c r="KAV20" s="162"/>
      <c r="KAW20" s="162"/>
      <c r="KAX20" s="162"/>
      <c r="KAY20" s="162"/>
      <c r="KAZ20" s="162"/>
      <c r="KBA20" s="162"/>
      <c r="KBB20" s="162"/>
      <c r="KBC20" s="162"/>
      <c r="KBD20" s="162"/>
      <c r="KBE20" s="162"/>
      <c r="KBF20" s="162"/>
      <c r="KBG20" s="162"/>
      <c r="KBH20" s="162"/>
      <c r="KBI20" s="162"/>
      <c r="KBJ20" s="162"/>
      <c r="KBK20" s="162"/>
      <c r="KBL20" s="162"/>
      <c r="KBM20" s="162"/>
      <c r="KBN20" s="162"/>
      <c r="KBO20" s="162"/>
      <c r="KBP20" s="162"/>
      <c r="KBQ20" s="162"/>
      <c r="KBR20" s="162"/>
      <c r="KBS20" s="162"/>
      <c r="KBT20" s="162"/>
      <c r="KBU20" s="162"/>
      <c r="KBV20" s="162"/>
      <c r="KBW20" s="162"/>
      <c r="KBX20" s="162"/>
      <c r="KBY20" s="162"/>
      <c r="KBZ20" s="162"/>
      <c r="KCA20" s="162"/>
      <c r="KCB20" s="162"/>
      <c r="KCC20" s="162"/>
      <c r="KCD20" s="162"/>
      <c r="KCE20" s="162"/>
      <c r="KCF20" s="162"/>
      <c r="KCG20" s="162"/>
      <c r="KCH20" s="162"/>
      <c r="KCI20" s="162"/>
      <c r="KCJ20" s="162"/>
      <c r="KCK20" s="162"/>
      <c r="KCL20" s="162"/>
      <c r="KCM20" s="162"/>
      <c r="KCN20" s="162"/>
      <c r="KCO20" s="162"/>
      <c r="KCP20" s="162"/>
      <c r="KCQ20" s="162"/>
      <c r="KCR20" s="162"/>
      <c r="KCS20" s="162"/>
      <c r="KCT20" s="162"/>
      <c r="KCU20" s="162"/>
      <c r="KCV20" s="162"/>
      <c r="KCW20" s="162"/>
      <c r="KCX20" s="162"/>
      <c r="KCY20" s="162"/>
      <c r="KCZ20" s="162"/>
      <c r="KDA20" s="162"/>
      <c r="KDB20" s="162"/>
      <c r="KDC20" s="162"/>
      <c r="KDD20" s="162"/>
      <c r="KDE20" s="162"/>
      <c r="KDF20" s="162"/>
      <c r="KDG20" s="162"/>
      <c r="KDH20" s="162"/>
      <c r="KDI20" s="162"/>
      <c r="KDJ20" s="162"/>
      <c r="KDK20" s="162"/>
      <c r="KDL20" s="162"/>
      <c r="KDM20" s="162"/>
      <c r="KDN20" s="162"/>
      <c r="KDO20" s="162"/>
      <c r="KDP20" s="162"/>
      <c r="KDQ20" s="162"/>
      <c r="KDR20" s="162"/>
      <c r="KDS20" s="162"/>
      <c r="KDT20" s="162"/>
      <c r="KDU20" s="162"/>
      <c r="KDV20" s="162"/>
      <c r="KDW20" s="162"/>
      <c r="KDX20" s="162"/>
      <c r="KDY20" s="162"/>
      <c r="KDZ20" s="162"/>
      <c r="KEA20" s="162"/>
      <c r="KEB20" s="162"/>
      <c r="KEC20" s="162"/>
      <c r="KED20" s="162"/>
      <c r="KEE20" s="162"/>
      <c r="KEF20" s="162"/>
      <c r="KEG20" s="162"/>
      <c r="KEH20" s="162"/>
      <c r="KEI20" s="162"/>
      <c r="KEJ20" s="162"/>
      <c r="KEK20" s="162"/>
      <c r="KEL20" s="162"/>
      <c r="KEM20" s="162"/>
      <c r="KEN20" s="162"/>
      <c r="KEO20" s="162"/>
      <c r="KEP20" s="162"/>
      <c r="KEQ20" s="162"/>
      <c r="KER20" s="162"/>
      <c r="KES20" s="162"/>
      <c r="KET20" s="162"/>
      <c r="KEU20" s="162"/>
      <c r="KEV20" s="162"/>
      <c r="KEW20" s="162"/>
      <c r="KEX20" s="162"/>
      <c r="KEY20" s="162"/>
      <c r="KEZ20" s="162"/>
      <c r="KFA20" s="162"/>
      <c r="KFB20" s="162"/>
      <c r="KFC20" s="162"/>
      <c r="KFD20" s="162"/>
      <c r="KFE20" s="162"/>
      <c r="KFF20" s="162"/>
      <c r="KFG20" s="162"/>
      <c r="KFH20" s="162"/>
      <c r="KFI20" s="162"/>
      <c r="KFJ20" s="162"/>
      <c r="KFK20" s="162"/>
      <c r="KFL20" s="162"/>
      <c r="KFM20" s="162"/>
      <c r="KFN20" s="162"/>
      <c r="KFO20" s="162"/>
      <c r="KFP20" s="162"/>
      <c r="KFQ20" s="162"/>
      <c r="KFR20" s="162"/>
      <c r="KFS20" s="162"/>
      <c r="KFT20" s="162"/>
      <c r="KFU20" s="162"/>
      <c r="KFV20" s="162"/>
      <c r="KFW20" s="162"/>
      <c r="KFX20" s="162"/>
      <c r="KFY20" s="162"/>
      <c r="KFZ20" s="162"/>
      <c r="KGA20" s="162"/>
      <c r="KGB20" s="162"/>
      <c r="KGC20" s="162"/>
      <c r="KGD20" s="162"/>
      <c r="KGE20" s="162"/>
      <c r="KGF20" s="162"/>
      <c r="KGG20" s="162"/>
      <c r="KGH20" s="162"/>
      <c r="KGI20" s="162"/>
      <c r="KGJ20" s="162"/>
      <c r="KGK20" s="162"/>
      <c r="KGL20" s="162"/>
      <c r="KGM20" s="162"/>
      <c r="KGN20" s="162"/>
      <c r="KGO20" s="162"/>
      <c r="KGP20" s="162"/>
      <c r="KGQ20" s="162"/>
      <c r="KGR20" s="162"/>
      <c r="KGS20" s="162"/>
      <c r="KGT20" s="162"/>
      <c r="KGU20" s="162"/>
      <c r="KGV20" s="162"/>
      <c r="KGW20" s="162"/>
      <c r="KGX20" s="162"/>
      <c r="KGY20" s="162"/>
      <c r="KGZ20" s="162"/>
      <c r="KHA20" s="162"/>
      <c r="KHB20" s="162"/>
      <c r="KHC20" s="162"/>
      <c r="KHD20" s="162"/>
      <c r="KHE20" s="162"/>
      <c r="KHF20" s="162"/>
      <c r="KHG20" s="162"/>
      <c r="KHH20" s="162"/>
      <c r="KHI20" s="162"/>
      <c r="KHJ20" s="162"/>
      <c r="KHK20" s="162"/>
      <c r="KHL20" s="162"/>
      <c r="KHM20" s="162"/>
      <c r="KHN20" s="162"/>
      <c r="KHO20" s="162"/>
      <c r="KHP20" s="162"/>
      <c r="KHQ20" s="162"/>
      <c r="KHR20" s="162"/>
      <c r="KHS20" s="162"/>
      <c r="KHT20" s="162"/>
      <c r="KHU20" s="162"/>
      <c r="KHV20" s="162"/>
      <c r="KHW20" s="162"/>
      <c r="KHX20" s="162"/>
      <c r="KHY20" s="162"/>
      <c r="KHZ20" s="162"/>
      <c r="KIA20" s="162"/>
      <c r="KIB20" s="162"/>
      <c r="KIC20" s="162"/>
      <c r="KID20" s="162"/>
      <c r="KIE20" s="162"/>
      <c r="KIF20" s="162"/>
      <c r="KIG20" s="162"/>
      <c r="KIH20" s="162"/>
      <c r="KII20" s="162"/>
      <c r="KIJ20" s="162"/>
      <c r="KIK20" s="162"/>
      <c r="KIL20" s="162"/>
      <c r="KIM20" s="162"/>
      <c r="KIN20" s="162"/>
      <c r="KIO20" s="162"/>
      <c r="KIP20" s="162"/>
      <c r="KIQ20" s="162"/>
      <c r="KIR20" s="162"/>
      <c r="KIS20" s="162"/>
      <c r="KIT20" s="162"/>
      <c r="KIU20" s="162"/>
      <c r="KIV20" s="162"/>
      <c r="KIW20" s="162"/>
      <c r="KIX20" s="162"/>
      <c r="KIY20" s="162"/>
      <c r="KIZ20" s="162"/>
      <c r="KJA20" s="162"/>
      <c r="KJB20" s="162"/>
      <c r="KJC20" s="162"/>
      <c r="KJD20" s="162"/>
      <c r="KJE20" s="162"/>
      <c r="KJF20" s="162"/>
      <c r="KJG20" s="162"/>
      <c r="KJH20" s="162"/>
      <c r="KJI20" s="162"/>
      <c r="KJJ20" s="162"/>
      <c r="KJK20" s="162"/>
      <c r="KJL20" s="162"/>
      <c r="KJM20" s="162"/>
      <c r="KJN20" s="162"/>
      <c r="KJO20" s="162"/>
      <c r="KJP20" s="162"/>
      <c r="KJQ20" s="162"/>
      <c r="KJR20" s="162"/>
      <c r="KJS20" s="162"/>
      <c r="KJT20" s="162"/>
      <c r="KJU20" s="162"/>
      <c r="KJV20" s="162"/>
      <c r="KJW20" s="162"/>
      <c r="KJX20" s="162"/>
      <c r="KJY20" s="162"/>
      <c r="KJZ20" s="162"/>
      <c r="KKA20" s="162"/>
      <c r="KKB20" s="162"/>
      <c r="KKC20" s="162"/>
      <c r="KKD20" s="162"/>
      <c r="KKE20" s="162"/>
      <c r="KKF20" s="162"/>
      <c r="KKG20" s="162"/>
      <c r="KKH20" s="162"/>
      <c r="KKI20" s="162"/>
      <c r="KKJ20" s="162"/>
      <c r="KKK20" s="162"/>
      <c r="KKL20" s="162"/>
      <c r="KKM20" s="162"/>
      <c r="KKN20" s="162"/>
      <c r="KKO20" s="162"/>
      <c r="KKP20" s="162"/>
      <c r="KKQ20" s="162"/>
      <c r="KKR20" s="162"/>
      <c r="KKS20" s="162"/>
      <c r="KKT20" s="162"/>
      <c r="KKU20" s="162"/>
      <c r="KKV20" s="162"/>
      <c r="KKW20" s="162"/>
      <c r="KKX20" s="162"/>
      <c r="KKY20" s="162"/>
      <c r="KKZ20" s="162"/>
      <c r="KLA20" s="162"/>
      <c r="KLB20" s="162"/>
      <c r="KLC20" s="162"/>
      <c r="KLD20" s="162"/>
      <c r="KLE20" s="162"/>
      <c r="KLF20" s="162"/>
      <c r="KLG20" s="162"/>
      <c r="KLH20" s="162"/>
      <c r="KLI20" s="162"/>
      <c r="KLJ20" s="162"/>
      <c r="KLK20" s="162"/>
      <c r="KLL20" s="162"/>
      <c r="KLM20" s="162"/>
      <c r="KLN20" s="162"/>
      <c r="KLO20" s="162"/>
      <c r="KLP20" s="162"/>
      <c r="KLQ20" s="162"/>
      <c r="KLR20" s="162"/>
      <c r="KLS20" s="162"/>
      <c r="KLT20" s="162"/>
      <c r="KLU20" s="162"/>
      <c r="KLV20" s="162"/>
      <c r="KLW20" s="162"/>
      <c r="KLX20" s="162"/>
      <c r="KLY20" s="162"/>
      <c r="KLZ20" s="162"/>
      <c r="KMA20" s="162"/>
      <c r="KMB20" s="162"/>
      <c r="KMC20" s="162"/>
      <c r="KMD20" s="162"/>
      <c r="KME20" s="162"/>
      <c r="KMF20" s="162"/>
      <c r="KMG20" s="162"/>
      <c r="KMH20" s="162"/>
      <c r="KMI20" s="162"/>
      <c r="KMJ20" s="162"/>
      <c r="KMK20" s="162"/>
      <c r="KML20" s="162"/>
      <c r="KMM20" s="162"/>
      <c r="KMN20" s="162"/>
      <c r="KMO20" s="162"/>
      <c r="KMP20" s="162"/>
      <c r="KMQ20" s="162"/>
      <c r="KMR20" s="162"/>
      <c r="KMS20" s="162"/>
      <c r="KMT20" s="162"/>
      <c r="KMU20" s="162"/>
      <c r="KMV20" s="162"/>
      <c r="KMW20" s="162"/>
      <c r="KMX20" s="162"/>
      <c r="KMY20" s="162"/>
      <c r="KMZ20" s="162"/>
      <c r="KNA20" s="162"/>
      <c r="KNB20" s="162"/>
      <c r="KNC20" s="162"/>
      <c r="KND20" s="162"/>
      <c r="KNE20" s="162"/>
      <c r="KNF20" s="162"/>
      <c r="KNG20" s="162"/>
      <c r="KNH20" s="162"/>
      <c r="KNI20" s="162"/>
      <c r="KNJ20" s="162"/>
      <c r="KNK20" s="162"/>
      <c r="KNL20" s="162"/>
      <c r="KNM20" s="162"/>
      <c r="KNN20" s="162"/>
      <c r="KNO20" s="162"/>
      <c r="KNP20" s="162"/>
      <c r="KNQ20" s="162"/>
      <c r="KNR20" s="162"/>
      <c r="KNS20" s="162"/>
      <c r="KNT20" s="162"/>
      <c r="KNU20" s="162"/>
      <c r="KNV20" s="162"/>
      <c r="KNW20" s="162"/>
      <c r="KNX20" s="162"/>
      <c r="KNY20" s="162"/>
      <c r="KNZ20" s="162"/>
      <c r="KOA20" s="162"/>
      <c r="KOB20" s="162"/>
      <c r="KOC20" s="162"/>
      <c r="KOD20" s="162"/>
      <c r="KOE20" s="162"/>
      <c r="KOF20" s="162"/>
      <c r="KOG20" s="162"/>
      <c r="KOH20" s="162"/>
      <c r="KOI20" s="162"/>
      <c r="KOJ20" s="162"/>
      <c r="KOK20" s="162"/>
      <c r="KOL20" s="162"/>
      <c r="KOM20" s="162"/>
      <c r="KON20" s="162"/>
      <c r="KOO20" s="162"/>
      <c r="KOP20" s="162"/>
      <c r="KOQ20" s="162"/>
      <c r="KOR20" s="162"/>
      <c r="KOS20" s="162"/>
      <c r="KOT20" s="162"/>
      <c r="KOU20" s="162"/>
      <c r="KOV20" s="162"/>
      <c r="KOW20" s="162"/>
      <c r="KOX20" s="162"/>
      <c r="KOY20" s="162"/>
      <c r="KOZ20" s="162"/>
      <c r="KPA20" s="162"/>
      <c r="KPB20" s="162"/>
      <c r="KPC20" s="162"/>
      <c r="KPD20" s="162"/>
      <c r="KPE20" s="162"/>
      <c r="KPF20" s="162"/>
      <c r="KPG20" s="162"/>
      <c r="KPH20" s="162"/>
      <c r="KPI20" s="162"/>
      <c r="KPJ20" s="162"/>
      <c r="KPK20" s="162"/>
      <c r="KPL20" s="162"/>
      <c r="KPM20" s="162"/>
      <c r="KPN20" s="162"/>
      <c r="KPO20" s="162"/>
      <c r="KPP20" s="162"/>
      <c r="KPQ20" s="162"/>
      <c r="KPR20" s="162"/>
      <c r="KPS20" s="162"/>
      <c r="KPT20" s="162"/>
      <c r="KPU20" s="162"/>
      <c r="KPV20" s="162"/>
      <c r="KPW20" s="162"/>
      <c r="KPX20" s="162"/>
      <c r="KPY20" s="162"/>
      <c r="KPZ20" s="162"/>
      <c r="KQA20" s="162"/>
      <c r="KQB20" s="162"/>
      <c r="KQC20" s="162"/>
      <c r="KQD20" s="162"/>
      <c r="KQE20" s="162"/>
      <c r="KQF20" s="162"/>
      <c r="KQG20" s="162"/>
      <c r="KQH20" s="162"/>
      <c r="KQI20" s="162"/>
      <c r="KQJ20" s="162"/>
      <c r="KQK20" s="162"/>
      <c r="KQL20" s="162"/>
      <c r="KQM20" s="162"/>
      <c r="KQN20" s="162"/>
      <c r="KQO20" s="162"/>
      <c r="KQP20" s="162"/>
      <c r="KQQ20" s="162"/>
      <c r="KQR20" s="162"/>
      <c r="KQS20" s="162"/>
      <c r="KQT20" s="162"/>
      <c r="KQU20" s="162"/>
      <c r="KQV20" s="162"/>
      <c r="KQW20" s="162"/>
      <c r="KQX20" s="162"/>
      <c r="KQY20" s="162"/>
      <c r="KQZ20" s="162"/>
      <c r="KRA20" s="162"/>
      <c r="KRB20" s="162"/>
      <c r="KRC20" s="162"/>
      <c r="KRD20" s="162"/>
      <c r="KRE20" s="162"/>
      <c r="KRF20" s="162"/>
      <c r="KRG20" s="162"/>
      <c r="KRH20" s="162"/>
      <c r="KRI20" s="162"/>
      <c r="KRJ20" s="162"/>
      <c r="KRK20" s="162"/>
      <c r="KRL20" s="162"/>
      <c r="KRM20" s="162"/>
      <c r="KRN20" s="162"/>
      <c r="KRO20" s="162"/>
      <c r="KRP20" s="162"/>
      <c r="KRQ20" s="162"/>
      <c r="KRR20" s="162"/>
      <c r="KRS20" s="162"/>
      <c r="KRT20" s="162"/>
      <c r="KRU20" s="162"/>
      <c r="KRV20" s="162"/>
      <c r="KRW20" s="162"/>
      <c r="KRX20" s="162"/>
      <c r="KRY20" s="162"/>
      <c r="KRZ20" s="162"/>
      <c r="KSA20" s="162"/>
      <c r="KSB20" s="162"/>
      <c r="KSC20" s="162"/>
      <c r="KSD20" s="162"/>
      <c r="KSE20" s="162"/>
      <c r="KSF20" s="162"/>
      <c r="KSG20" s="162"/>
      <c r="KSH20" s="162"/>
      <c r="KSI20" s="162"/>
      <c r="KSJ20" s="162"/>
      <c r="KSK20" s="162"/>
      <c r="KSL20" s="162"/>
      <c r="KSM20" s="162"/>
      <c r="KSN20" s="162"/>
      <c r="KSO20" s="162"/>
      <c r="KSP20" s="162"/>
      <c r="KSQ20" s="162"/>
      <c r="KSR20" s="162"/>
      <c r="KSS20" s="162"/>
      <c r="KST20" s="162"/>
      <c r="KSU20" s="162"/>
      <c r="KSV20" s="162"/>
      <c r="KSW20" s="162"/>
      <c r="KSX20" s="162"/>
      <c r="KSY20" s="162"/>
      <c r="KSZ20" s="162"/>
      <c r="KTA20" s="162"/>
      <c r="KTB20" s="162"/>
      <c r="KTC20" s="162"/>
      <c r="KTD20" s="162"/>
      <c r="KTE20" s="162"/>
      <c r="KTF20" s="162"/>
      <c r="KTG20" s="162"/>
      <c r="KTH20" s="162"/>
      <c r="KTI20" s="162"/>
      <c r="KTJ20" s="162"/>
      <c r="KTK20" s="162"/>
      <c r="KTL20" s="162"/>
      <c r="KTM20" s="162"/>
      <c r="KTN20" s="162"/>
      <c r="KTO20" s="162"/>
      <c r="KTP20" s="162"/>
      <c r="KTQ20" s="162"/>
      <c r="KTR20" s="162"/>
      <c r="KTS20" s="162"/>
      <c r="KTT20" s="162"/>
      <c r="KTU20" s="162"/>
      <c r="KTV20" s="162"/>
      <c r="KTW20" s="162"/>
      <c r="KTX20" s="162"/>
      <c r="KTY20" s="162"/>
      <c r="KTZ20" s="162"/>
      <c r="KUA20" s="162"/>
      <c r="KUB20" s="162"/>
      <c r="KUC20" s="162"/>
      <c r="KUD20" s="162"/>
      <c r="KUE20" s="162"/>
      <c r="KUF20" s="162"/>
      <c r="KUG20" s="162"/>
      <c r="KUH20" s="162"/>
      <c r="KUI20" s="162"/>
      <c r="KUJ20" s="162"/>
      <c r="KUK20" s="162"/>
      <c r="KUL20" s="162"/>
      <c r="KUM20" s="162"/>
      <c r="KUN20" s="162"/>
      <c r="KUO20" s="162"/>
      <c r="KUP20" s="162"/>
      <c r="KUQ20" s="162"/>
      <c r="KUR20" s="162"/>
      <c r="KUS20" s="162"/>
      <c r="KUT20" s="162"/>
      <c r="KUU20" s="162"/>
      <c r="KUV20" s="162"/>
      <c r="KUW20" s="162"/>
      <c r="KUX20" s="162"/>
      <c r="KUY20" s="162"/>
      <c r="KUZ20" s="162"/>
      <c r="KVA20" s="162"/>
      <c r="KVB20" s="162"/>
      <c r="KVC20" s="162"/>
      <c r="KVD20" s="162"/>
      <c r="KVE20" s="162"/>
      <c r="KVF20" s="162"/>
      <c r="KVG20" s="162"/>
      <c r="KVH20" s="162"/>
      <c r="KVI20" s="162"/>
      <c r="KVJ20" s="162"/>
      <c r="KVK20" s="162"/>
      <c r="KVL20" s="162"/>
      <c r="KVM20" s="162"/>
      <c r="KVN20" s="162"/>
      <c r="KVO20" s="162"/>
      <c r="KVP20" s="162"/>
      <c r="KVQ20" s="162"/>
      <c r="KVR20" s="162"/>
      <c r="KVS20" s="162"/>
      <c r="KVT20" s="162"/>
      <c r="KVU20" s="162"/>
      <c r="KVV20" s="162"/>
      <c r="KVW20" s="162"/>
      <c r="KVX20" s="162"/>
      <c r="KVY20" s="162"/>
      <c r="KVZ20" s="162"/>
      <c r="KWA20" s="162"/>
      <c r="KWB20" s="162"/>
      <c r="KWC20" s="162"/>
      <c r="KWD20" s="162"/>
      <c r="KWE20" s="162"/>
      <c r="KWF20" s="162"/>
      <c r="KWG20" s="162"/>
      <c r="KWH20" s="162"/>
      <c r="KWI20" s="162"/>
      <c r="KWJ20" s="162"/>
      <c r="KWK20" s="162"/>
      <c r="KWL20" s="162"/>
      <c r="KWM20" s="162"/>
      <c r="KWN20" s="162"/>
      <c r="KWO20" s="162"/>
      <c r="KWP20" s="162"/>
      <c r="KWQ20" s="162"/>
      <c r="KWR20" s="162"/>
      <c r="KWS20" s="162"/>
      <c r="KWT20" s="162"/>
      <c r="KWU20" s="162"/>
      <c r="KWV20" s="162"/>
      <c r="KWW20" s="162"/>
      <c r="KWX20" s="162"/>
      <c r="KWY20" s="162"/>
      <c r="KWZ20" s="162"/>
      <c r="KXA20" s="162"/>
      <c r="KXB20" s="162"/>
      <c r="KXC20" s="162"/>
      <c r="KXD20" s="162"/>
      <c r="KXE20" s="162"/>
      <c r="KXF20" s="162"/>
      <c r="KXG20" s="162"/>
      <c r="KXH20" s="162"/>
      <c r="KXI20" s="162"/>
      <c r="KXJ20" s="162"/>
      <c r="KXK20" s="162"/>
      <c r="KXL20" s="162"/>
      <c r="KXM20" s="162"/>
      <c r="KXN20" s="162"/>
      <c r="KXO20" s="162"/>
      <c r="KXP20" s="162"/>
      <c r="KXQ20" s="162"/>
      <c r="KXR20" s="162"/>
      <c r="KXS20" s="162"/>
      <c r="KXT20" s="162"/>
      <c r="KXU20" s="162"/>
      <c r="KXV20" s="162"/>
      <c r="KXW20" s="162"/>
      <c r="KXX20" s="162"/>
      <c r="KXY20" s="162"/>
      <c r="KXZ20" s="162"/>
      <c r="KYA20" s="162"/>
      <c r="KYB20" s="162"/>
      <c r="KYC20" s="162"/>
      <c r="KYD20" s="162"/>
      <c r="KYE20" s="162"/>
      <c r="KYF20" s="162"/>
      <c r="KYG20" s="162"/>
      <c r="KYH20" s="162"/>
      <c r="KYI20" s="162"/>
      <c r="KYJ20" s="162"/>
      <c r="KYK20" s="162"/>
      <c r="KYL20" s="162"/>
      <c r="KYM20" s="162"/>
      <c r="KYN20" s="162"/>
      <c r="KYO20" s="162"/>
      <c r="KYP20" s="162"/>
      <c r="KYQ20" s="162"/>
      <c r="KYR20" s="162"/>
      <c r="KYS20" s="162"/>
      <c r="KYT20" s="162"/>
      <c r="KYU20" s="162"/>
      <c r="KYV20" s="162"/>
      <c r="KYW20" s="162"/>
      <c r="KYX20" s="162"/>
      <c r="KYY20" s="162"/>
      <c r="KYZ20" s="162"/>
      <c r="KZA20" s="162"/>
      <c r="KZB20" s="162"/>
      <c r="KZC20" s="162"/>
      <c r="KZD20" s="162"/>
      <c r="KZE20" s="162"/>
      <c r="KZF20" s="162"/>
      <c r="KZG20" s="162"/>
      <c r="KZH20" s="162"/>
      <c r="KZI20" s="162"/>
      <c r="KZJ20" s="162"/>
      <c r="KZK20" s="162"/>
      <c r="KZL20" s="162"/>
      <c r="KZM20" s="162"/>
      <c r="KZN20" s="162"/>
      <c r="KZO20" s="162"/>
      <c r="KZP20" s="162"/>
      <c r="KZQ20" s="162"/>
      <c r="KZR20" s="162"/>
      <c r="KZS20" s="162"/>
      <c r="KZT20" s="162"/>
      <c r="KZU20" s="162"/>
      <c r="KZV20" s="162"/>
      <c r="KZW20" s="162"/>
      <c r="KZX20" s="162"/>
      <c r="KZY20" s="162"/>
      <c r="KZZ20" s="162"/>
      <c r="LAA20" s="162"/>
      <c r="LAB20" s="162"/>
      <c r="LAC20" s="162"/>
      <c r="LAD20" s="162"/>
      <c r="LAE20" s="162"/>
      <c r="LAF20" s="162"/>
      <c r="LAG20" s="162"/>
      <c r="LAH20" s="162"/>
      <c r="LAI20" s="162"/>
      <c r="LAJ20" s="162"/>
      <c r="LAK20" s="162"/>
      <c r="LAL20" s="162"/>
      <c r="LAM20" s="162"/>
      <c r="LAN20" s="162"/>
      <c r="LAO20" s="162"/>
      <c r="LAP20" s="162"/>
      <c r="LAQ20" s="162"/>
      <c r="LAR20" s="162"/>
      <c r="LAS20" s="162"/>
      <c r="LAT20" s="162"/>
      <c r="LAU20" s="162"/>
      <c r="LAV20" s="162"/>
      <c r="LAW20" s="162"/>
      <c r="LAX20" s="162"/>
      <c r="LAY20" s="162"/>
      <c r="LAZ20" s="162"/>
      <c r="LBA20" s="162"/>
      <c r="LBB20" s="162"/>
      <c r="LBC20" s="162"/>
      <c r="LBD20" s="162"/>
      <c r="LBE20" s="162"/>
      <c r="LBF20" s="162"/>
      <c r="LBG20" s="162"/>
      <c r="LBH20" s="162"/>
      <c r="LBI20" s="162"/>
      <c r="LBJ20" s="162"/>
      <c r="LBK20" s="162"/>
      <c r="LBL20" s="162"/>
      <c r="LBM20" s="162"/>
      <c r="LBN20" s="162"/>
      <c r="LBO20" s="162"/>
      <c r="LBP20" s="162"/>
      <c r="LBQ20" s="162"/>
      <c r="LBR20" s="162"/>
      <c r="LBS20" s="162"/>
      <c r="LBT20" s="162"/>
      <c r="LBU20" s="162"/>
      <c r="LBV20" s="162"/>
      <c r="LBW20" s="162"/>
      <c r="LBX20" s="162"/>
      <c r="LBY20" s="162"/>
      <c r="LBZ20" s="162"/>
      <c r="LCA20" s="162"/>
      <c r="LCB20" s="162"/>
      <c r="LCC20" s="162"/>
      <c r="LCD20" s="162"/>
      <c r="LCE20" s="162"/>
      <c r="LCF20" s="162"/>
      <c r="LCG20" s="162"/>
      <c r="LCH20" s="162"/>
      <c r="LCI20" s="162"/>
      <c r="LCJ20" s="162"/>
      <c r="LCK20" s="162"/>
      <c r="LCL20" s="162"/>
      <c r="LCM20" s="162"/>
      <c r="LCN20" s="162"/>
      <c r="LCO20" s="162"/>
      <c r="LCP20" s="162"/>
      <c r="LCQ20" s="162"/>
      <c r="LCR20" s="162"/>
      <c r="LCS20" s="162"/>
      <c r="LCT20" s="162"/>
      <c r="LCU20" s="162"/>
      <c r="LCV20" s="162"/>
      <c r="LCW20" s="162"/>
      <c r="LCX20" s="162"/>
      <c r="LCY20" s="162"/>
      <c r="LCZ20" s="162"/>
      <c r="LDA20" s="162"/>
      <c r="LDB20" s="162"/>
      <c r="LDC20" s="162"/>
      <c r="LDD20" s="162"/>
      <c r="LDE20" s="162"/>
      <c r="LDF20" s="162"/>
      <c r="LDG20" s="162"/>
      <c r="LDH20" s="162"/>
      <c r="LDI20" s="162"/>
      <c r="LDJ20" s="162"/>
      <c r="LDK20" s="162"/>
      <c r="LDL20" s="162"/>
      <c r="LDM20" s="162"/>
      <c r="LDN20" s="162"/>
      <c r="LDO20" s="162"/>
      <c r="LDP20" s="162"/>
      <c r="LDQ20" s="162"/>
      <c r="LDR20" s="162"/>
      <c r="LDS20" s="162"/>
      <c r="LDT20" s="162"/>
      <c r="LDU20" s="162"/>
      <c r="LDV20" s="162"/>
      <c r="LDW20" s="162"/>
      <c r="LDX20" s="162"/>
      <c r="LDY20" s="162"/>
      <c r="LDZ20" s="162"/>
      <c r="LEA20" s="162"/>
      <c r="LEB20" s="162"/>
      <c r="LEC20" s="162"/>
      <c r="LED20" s="162"/>
      <c r="LEE20" s="162"/>
      <c r="LEF20" s="162"/>
      <c r="LEG20" s="162"/>
      <c r="LEH20" s="162"/>
      <c r="LEI20" s="162"/>
      <c r="LEJ20" s="162"/>
      <c r="LEK20" s="162"/>
      <c r="LEL20" s="162"/>
      <c r="LEM20" s="162"/>
      <c r="LEN20" s="162"/>
      <c r="LEO20" s="162"/>
      <c r="LEP20" s="162"/>
      <c r="LEQ20" s="162"/>
      <c r="LER20" s="162"/>
      <c r="LES20" s="162"/>
      <c r="LET20" s="162"/>
      <c r="LEU20" s="162"/>
      <c r="LEV20" s="162"/>
      <c r="LEW20" s="162"/>
      <c r="LEX20" s="162"/>
      <c r="LEY20" s="162"/>
      <c r="LEZ20" s="162"/>
      <c r="LFA20" s="162"/>
      <c r="LFB20" s="162"/>
      <c r="LFC20" s="162"/>
      <c r="LFD20" s="162"/>
      <c r="LFE20" s="162"/>
      <c r="LFF20" s="162"/>
      <c r="LFG20" s="162"/>
      <c r="LFH20" s="162"/>
      <c r="LFI20" s="162"/>
      <c r="LFJ20" s="162"/>
      <c r="LFK20" s="162"/>
      <c r="LFL20" s="162"/>
      <c r="LFM20" s="162"/>
      <c r="LFN20" s="162"/>
      <c r="LFO20" s="162"/>
      <c r="LFP20" s="162"/>
      <c r="LFQ20" s="162"/>
      <c r="LFR20" s="162"/>
      <c r="LFS20" s="162"/>
      <c r="LFT20" s="162"/>
      <c r="LFU20" s="162"/>
      <c r="LFV20" s="162"/>
      <c r="LFW20" s="162"/>
      <c r="LFX20" s="162"/>
      <c r="LFY20" s="162"/>
      <c r="LFZ20" s="162"/>
      <c r="LGA20" s="162"/>
      <c r="LGB20" s="162"/>
      <c r="LGC20" s="162"/>
      <c r="LGD20" s="162"/>
      <c r="LGE20" s="162"/>
      <c r="LGF20" s="162"/>
      <c r="LGG20" s="162"/>
      <c r="LGH20" s="162"/>
      <c r="LGI20" s="162"/>
      <c r="LGJ20" s="162"/>
      <c r="LGK20" s="162"/>
      <c r="LGL20" s="162"/>
      <c r="LGM20" s="162"/>
      <c r="LGN20" s="162"/>
      <c r="LGO20" s="162"/>
      <c r="LGP20" s="162"/>
      <c r="LGQ20" s="162"/>
      <c r="LGR20" s="162"/>
      <c r="LGS20" s="162"/>
      <c r="LGT20" s="162"/>
      <c r="LGU20" s="162"/>
      <c r="LGV20" s="162"/>
      <c r="LGW20" s="162"/>
      <c r="LGX20" s="162"/>
      <c r="LGY20" s="162"/>
      <c r="LGZ20" s="162"/>
      <c r="LHA20" s="162"/>
      <c r="LHB20" s="162"/>
      <c r="LHC20" s="162"/>
      <c r="LHD20" s="162"/>
      <c r="LHE20" s="162"/>
      <c r="LHF20" s="162"/>
      <c r="LHG20" s="162"/>
      <c r="LHH20" s="162"/>
      <c r="LHI20" s="162"/>
      <c r="LHJ20" s="162"/>
      <c r="LHK20" s="162"/>
      <c r="LHL20" s="162"/>
      <c r="LHM20" s="162"/>
      <c r="LHN20" s="162"/>
      <c r="LHO20" s="162"/>
      <c r="LHP20" s="162"/>
      <c r="LHQ20" s="162"/>
      <c r="LHR20" s="162"/>
      <c r="LHS20" s="162"/>
      <c r="LHT20" s="162"/>
      <c r="LHU20" s="162"/>
      <c r="LHV20" s="162"/>
      <c r="LHW20" s="162"/>
      <c r="LHX20" s="162"/>
      <c r="LHY20" s="162"/>
      <c r="LHZ20" s="162"/>
      <c r="LIA20" s="162"/>
      <c r="LIB20" s="162"/>
      <c r="LIC20" s="162"/>
      <c r="LID20" s="162"/>
      <c r="LIE20" s="162"/>
      <c r="LIF20" s="162"/>
      <c r="LIG20" s="162"/>
      <c r="LIH20" s="162"/>
      <c r="LII20" s="162"/>
      <c r="LIJ20" s="162"/>
      <c r="LIK20" s="162"/>
      <c r="LIL20" s="162"/>
      <c r="LIM20" s="162"/>
      <c r="LIN20" s="162"/>
      <c r="LIO20" s="162"/>
      <c r="LIP20" s="162"/>
      <c r="LIQ20" s="162"/>
      <c r="LIR20" s="162"/>
      <c r="LIS20" s="162"/>
      <c r="LIT20" s="162"/>
      <c r="LIU20" s="162"/>
      <c r="LIV20" s="162"/>
      <c r="LIW20" s="162"/>
      <c r="LIX20" s="162"/>
      <c r="LIY20" s="162"/>
      <c r="LIZ20" s="162"/>
      <c r="LJA20" s="162"/>
      <c r="LJB20" s="162"/>
      <c r="LJC20" s="162"/>
      <c r="LJD20" s="162"/>
      <c r="LJE20" s="162"/>
      <c r="LJF20" s="162"/>
      <c r="LJG20" s="162"/>
      <c r="LJH20" s="162"/>
      <c r="LJI20" s="162"/>
      <c r="LJJ20" s="162"/>
      <c r="LJK20" s="162"/>
      <c r="LJL20" s="162"/>
      <c r="LJM20" s="162"/>
      <c r="LJN20" s="162"/>
      <c r="LJO20" s="162"/>
      <c r="LJP20" s="162"/>
      <c r="LJQ20" s="162"/>
      <c r="LJR20" s="162"/>
      <c r="LJS20" s="162"/>
      <c r="LJT20" s="162"/>
      <c r="LJU20" s="162"/>
      <c r="LJV20" s="162"/>
      <c r="LJW20" s="162"/>
      <c r="LJX20" s="162"/>
      <c r="LJY20" s="162"/>
      <c r="LJZ20" s="162"/>
      <c r="LKA20" s="162"/>
      <c r="LKB20" s="162"/>
      <c r="LKC20" s="162"/>
      <c r="LKD20" s="162"/>
      <c r="LKE20" s="162"/>
      <c r="LKF20" s="162"/>
      <c r="LKG20" s="162"/>
      <c r="LKH20" s="162"/>
      <c r="LKI20" s="162"/>
      <c r="LKJ20" s="162"/>
      <c r="LKK20" s="162"/>
      <c r="LKL20" s="162"/>
      <c r="LKM20" s="162"/>
      <c r="LKN20" s="162"/>
      <c r="LKO20" s="162"/>
      <c r="LKP20" s="162"/>
      <c r="LKQ20" s="162"/>
      <c r="LKR20" s="162"/>
      <c r="LKS20" s="162"/>
      <c r="LKT20" s="162"/>
      <c r="LKU20" s="162"/>
      <c r="LKV20" s="162"/>
      <c r="LKW20" s="162"/>
      <c r="LKX20" s="162"/>
      <c r="LKY20" s="162"/>
      <c r="LKZ20" s="162"/>
      <c r="LLA20" s="162"/>
      <c r="LLB20" s="162"/>
      <c r="LLC20" s="162"/>
      <c r="LLD20" s="162"/>
      <c r="LLE20" s="162"/>
      <c r="LLF20" s="162"/>
      <c r="LLG20" s="162"/>
      <c r="LLH20" s="162"/>
      <c r="LLI20" s="162"/>
      <c r="LLJ20" s="162"/>
      <c r="LLK20" s="162"/>
      <c r="LLL20" s="162"/>
      <c r="LLM20" s="162"/>
      <c r="LLN20" s="162"/>
      <c r="LLO20" s="162"/>
      <c r="LLP20" s="162"/>
      <c r="LLQ20" s="162"/>
      <c r="LLR20" s="162"/>
      <c r="LLS20" s="162"/>
      <c r="LLT20" s="162"/>
      <c r="LLU20" s="162"/>
      <c r="LLV20" s="162"/>
      <c r="LLW20" s="162"/>
      <c r="LLX20" s="162"/>
      <c r="LLY20" s="162"/>
      <c r="LLZ20" s="162"/>
      <c r="LMA20" s="162"/>
      <c r="LMB20" s="162"/>
      <c r="LMC20" s="162"/>
      <c r="LMD20" s="162"/>
      <c r="LME20" s="162"/>
      <c r="LMF20" s="162"/>
      <c r="LMG20" s="162"/>
      <c r="LMH20" s="162"/>
      <c r="LMI20" s="162"/>
      <c r="LMJ20" s="162"/>
      <c r="LMK20" s="162"/>
      <c r="LML20" s="162"/>
      <c r="LMM20" s="162"/>
      <c r="LMN20" s="162"/>
      <c r="LMO20" s="162"/>
      <c r="LMP20" s="162"/>
      <c r="LMQ20" s="162"/>
      <c r="LMR20" s="162"/>
      <c r="LMS20" s="162"/>
      <c r="LMT20" s="162"/>
      <c r="LMU20" s="162"/>
      <c r="LMV20" s="162"/>
      <c r="LMW20" s="162"/>
      <c r="LMX20" s="162"/>
      <c r="LMY20" s="162"/>
      <c r="LMZ20" s="162"/>
      <c r="LNA20" s="162"/>
      <c r="LNB20" s="162"/>
      <c r="LNC20" s="162"/>
      <c r="LND20" s="162"/>
      <c r="LNE20" s="162"/>
      <c r="LNF20" s="162"/>
      <c r="LNG20" s="162"/>
      <c r="LNH20" s="162"/>
      <c r="LNI20" s="162"/>
      <c r="LNJ20" s="162"/>
      <c r="LNK20" s="162"/>
      <c r="LNL20" s="162"/>
      <c r="LNM20" s="162"/>
      <c r="LNN20" s="162"/>
      <c r="LNO20" s="162"/>
      <c r="LNP20" s="162"/>
      <c r="LNQ20" s="162"/>
      <c r="LNR20" s="162"/>
      <c r="LNS20" s="162"/>
      <c r="LNT20" s="162"/>
      <c r="LNU20" s="162"/>
      <c r="LNV20" s="162"/>
      <c r="LNW20" s="162"/>
      <c r="LNX20" s="162"/>
      <c r="LNY20" s="162"/>
      <c r="LNZ20" s="162"/>
      <c r="LOA20" s="162"/>
      <c r="LOB20" s="162"/>
      <c r="LOC20" s="162"/>
      <c r="LOD20" s="162"/>
      <c r="LOE20" s="162"/>
      <c r="LOF20" s="162"/>
      <c r="LOG20" s="162"/>
      <c r="LOH20" s="162"/>
      <c r="LOI20" s="162"/>
      <c r="LOJ20" s="162"/>
      <c r="LOK20" s="162"/>
      <c r="LOL20" s="162"/>
      <c r="LOM20" s="162"/>
      <c r="LON20" s="162"/>
      <c r="LOO20" s="162"/>
      <c r="LOP20" s="162"/>
      <c r="LOQ20" s="162"/>
      <c r="LOR20" s="162"/>
      <c r="LOS20" s="162"/>
      <c r="LOT20" s="162"/>
      <c r="LOU20" s="162"/>
      <c r="LOV20" s="162"/>
      <c r="LOW20" s="162"/>
      <c r="LOX20" s="162"/>
      <c r="LOY20" s="162"/>
      <c r="LOZ20" s="162"/>
      <c r="LPA20" s="162"/>
      <c r="LPB20" s="162"/>
      <c r="LPC20" s="162"/>
      <c r="LPD20" s="162"/>
      <c r="LPE20" s="162"/>
      <c r="LPF20" s="162"/>
      <c r="LPG20" s="162"/>
      <c r="LPH20" s="162"/>
      <c r="LPI20" s="162"/>
      <c r="LPJ20" s="162"/>
      <c r="LPK20" s="162"/>
      <c r="LPL20" s="162"/>
      <c r="LPM20" s="162"/>
      <c r="LPN20" s="162"/>
      <c r="LPO20" s="162"/>
      <c r="LPP20" s="162"/>
      <c r="LPQ20" s="162"/>
      <c r="LPR20" s="162"/>
      <c r="LPS20" s="162"/>
      <c r="LPT20" s="162"/>
      <c r="LPU20" s="162"/>
      <c r="LPV20" s="162"/>
      <c r="LPW20" s="162"/>
      <c r="LPX20" s="162"/>
      <c r="LPY20" s="162"/>
      <c r="LPZ20" s="162"/>
      <c r="LQA20" s="162"/>
      <c r="LQB20" s="162"/>
      <c r="LQC20" s="162"/>
      <c r="LQD20" s="162"/>
      <c r="LQE20" s="162"/>
      <c r="LQF20" s="162"/>
      <c r="LQG20" s="162"/>
      <c r="LQH20" s="162"/>
      <c r="LQI20" s="162"/>
      <c r="LQJ20" s="162"/>
      <c r="LQK20" s="162"/>
      <c r="LQL20" s="162"/>
      <c r="LQM20" s="162"/>
      <c r="LQN20" s="162"/>
      <c r="LQO20" s="162"/>
      <c r="LQP20" s="162"/>
      <c r="LQQ20" s="162"/>
      <c r="LQR20" s="162"/>
      <c r="LQS20" s="162"/>
      <c r="LQT20" s="162"/>
      <c r="LQU20" s="162"/>
      <c r="LQV20" s="162"/>
      <c r="LQW20" s="162"/>
      <c r="LQX20" s="162"/>
      <c r="LQY20" s="162"/>
      <c r="LQZ20" s="162"/>
      <c r="LRA20" s="162"/>
      <c r="LRB20" s="162"/>
      <c r="LRC20" s="162"/>
      <c r="LRD20" s="162"/>
      <c r="LRE20" s="162"/>
      <c r="LRF20" s="162"/>
      <c r="LRG20" s="162"/>
      <c r="LRH20" s="162"/>
      <c r="LRI20" s="162"/>
      <c r="LRJ20" s="162"/>
      <c r="LRK20" s="162"/>
      <c r="LRL20" s="162"/>
      <c r="LRM20" s="162"/>
      <c r="LRN20" s="162"/>
      <c r="LRO20" s="162"/>
      <c r="LRP20" s="162"/>
      <c r="LRQ20" s="162"/>
      <c r="LRR20" s="162"/>
      <c r="LRS20" s="162"/>
      <c r="LRT20" s="162"/>
      <c r="LRU20" s="162"/>
      <c r="LRV20" s="162"/>
      <c r="LRW20" s="162"/>
      <c r="LRX20" s="162"/>
      <c r="LRY20" s="162"/>
      <c r="LRZ20" s="162"/>
      <c r="LSA20" s="162"/>
      <c r="LSB20" s="162"/>
      <c r="LSC20" s="162"/>
      <c r="LSD20" s="162"/>
      <c r="LSE20" s="162"/>
      <c r="LSF20" s="162"/>
      <c r="LSG20" s="162"/>
      <c r="LSH20" s="162"/>
      <c r="LSI20" s="162"/>
      <c r="LSJ20" s="162"/>
      <c r="LSK20" s="162"/>
      <c r="LSL20" s="162"/>
      <c r="LSM20" s="162"/>
      <c r="LSN20" s="162"/>
      <c r="LSO20" s="162"/>
      <c r="LSP20" s="162"/>
      <c r="LSQ20" s="162"/>
      <c r="LSR20" s="162"/>
      <c r="LSS20" s="162"/>
      <c r="LST20" s="162"/>
      <c r="LSU20" s="162"/>
      <c r="LSV20" s="162"/>
      <c r="LSW20" s="162"/>
      <c r="LSX20" s="162"/>
      <c r="LSY20" s="162"/>
      <c r="LSZ20" s="162"/>
      <c r="LTA20" s="162"/>
      <c r="LTB20" s="162"/>
      <c r="LTC20" s="162"/>
      <c r="LTD20" s="162"/>
      <c r="LTE20" s="162"/>
      <c r="LTF20" s="162"/>
      <c r="LTG20" s="162"/>
      <c r="LTH20" s="162"/>
      <c r="LTI20" s="162"/>
      <c r="LTJ20" s="162"/>
      <c r="LTK20" s="162"/>
      <c r="LTL20" s="162"/>
      <c r="LTM20" s="162"/>
      <c r="LTN20" s="162"/>
      <c r="LTO20" s="162"/>
      <c r="LTP20" s="162"/>
      <c r="LTQ20" s="162"/>
      <c r="LTR20" s="162"/>
      <c r="LTS20" s="162"/>
      <c r="LTT20" s="162"/>
      <c r="LTU20" s="162"/>
      <c r="LTV20" s="162"/>
      <c r="LTW20" s="162"/>
      <c r="LTX20" s="162"/>
      <c r="LTY20" s="162"/>
      <c r="LTZ20" s="162"/>
      <c r="LUA20" s="162"/>
      <c r="LUB20" s="162"/>
      <c r="LUC20" s="162"/>
      <c r="LUD20" s="162"/>
      <c r="LUE20" s="162"/>
      <c r="LUF20" s="162"/>
      <c r="LUG20" s="162"/>
      <c r="LUH20" s="162"/>
      <c r="LUI20" s="162"/>
      <c r="LUJ20" s="162"/>
      <c r="LUK20" s="162"/>
      <c r="LUL20" s="162"/>
      <c r="LUM20" s="162"/>
      <c r="LUN20" s="162"/>
      <c r="LUO20" s="162"/>
      <c r="LUP20" s="162"/>
      <c r="LUQ20" s="162"/>
      <c r="LUR20" s="162"/>
      <c r="LUS20" s="162"/>
      <c r="LUT20" s="162"/>
      <c r="LUU20" s="162"/>
      <c r="LUV20" s="162"/>
      <c r="LUW20" s="162"/>
      <c r="LUX20" s="162"/>
      <c r="LUY20" s="162"/>
      <c r="LUZ20" s="162"/>
      <c r="LVA20" s="162"/>
      <c r="LVB20" s="162"/>
      <c r="LVC20" s="162"/>
      <c r="LVD20" s="162"/>
      <c r="LVE20" s="162"/>
      <c r="LVF20" s="162"/>
      <c r="LVG20" s="162"/>
      <c r="LVH20" s="162"/>
      <c r="LVI20" s="162"/>
      <c r="LVJ20" s="162"/>
      <c r="LVK20" s="162"/>
      <c r="LVL20" s="162"/>
      <c r="LVM20" s="162"/>
      <c r="LVN20" s="162"/>
      <c r="LVO20" s="162"/>
      <c r="LVP20" s="162"/>
      <c r="LVQ20" s="162"/>
      <c r="LVR20" s="162"/>
      <c r="LVS20" s="162"/>
      <c r="LVT20" s="162"/>
      <c r="LVU20" s="162"/>
      <c r="LVV20" s="162"/>
      <c r="LVW20" s="162"/>
      <c r="LVX20" s="162"/>
      <c r="LVY20" s="162"/>
      <c r="LVZ20" s="162"/>
      <c r="LWA20" s="162"/>
      <c r="LWB20" s="162"/>
      <c r="LWC20" s="162"/>
      <c r="LWD20" s="162"/>
      <c r="LWE20" s="162"/>
      <c r="LWF20" s="162"/>
      <c r="LWG20" s="162"/>
      <c r="LWH20" s="162"/>
      <c r="LWI20" s="162"/>
      <c r="LWJ20" s="162"/>
      <c r="LWK20" s="162"/>
      <c r="LWL20" s="162"/>
      <c r="LWM20" s="162"/>
      <c r="LWN20" s="162"/>
      <c r="LWO20" s="162"/>
      <c r="LWP20" s="162"/>
      <c r="LWQ20" s="162"/>
      <c r="LWR20" s="162"/>
      <c r="LWS20" s="162"/>
      <c r="LWT20" s="162"/>
      <c r="LWU20" s="162"/>
      <c r="LWV20" s="162"/>
      <c r="LWW20" s="162"/>
      <c r="LWX20" s="162"/>
      <c r="LWY20" s="162"/>
      <c r="LWZ20" s="162"/>
      <c r="LXA20" s="162"/>
      <c r="LXB20" s="162"/>
      <c r="LXC20" s="162"/>
      <c r="LXD20" s="162"/>
      <c r="LXE20" s="162"/>
      <c r="LXF20" s="162"/>
      <c r="LXG20" s="162"/>
      <c r="LXH20" s="162"/>
      <c r="LXI20" s="162"/>
      <c r="LXJ20" s="162"/>
      <c r="LXK20" s="162"/>
      <c r="LXL20" s="162"/>
      <c r="LXM20" s="162"/>
      <c r="LXN20" s="162"/>
      <c r="LXO20" s="162"/>
      <c r="LXP20" s="162"/>
      <c r="LXQ20" s="162"/>
      <c r="LXR20" s="162"/>
      <c r="LXS20" s="162"/>
      <c r="LXT20" s="162"/>
      <c r="LXU20" s="162"/>
      <c r="LXV20" s="162"/>
      <c r="LXW20" s="162"/>
      <c r="LXX20" s="162"/>
      <c r="LXY20" s="162"/>
      <c r="LXZ20" s="162"/>
      <c r="LYA20" s="162"/>
      <c r="LYB20" s="162"/>
      <c r="LYC20" s="162"/>
      <c r="LYD20" s="162"/>
      <c r="LYE20" s="162"/>
      <c r="LYF20" s="162"/>
      <c r="LYG20" s="162"/>
      <c r="LYH20" s="162"/>
      <c r="LYI20" s="162"/>
      <c r="LYJ20" s="162"/>
      <c r="LYK20" s="162"/>
      <c r="LYL20" s="162"/>
      <c r="LYM20" s="162"/>
      <c r="LYN20" s="162"/>
      <c r="LYO20" s="162"/>
      <c r="LYP20" s="162"/>
      <c r="LYQ20" s="162"/>
      <c r="LYR20" s="162"/>
      <c r="LYS20" s="162"/>
      <c r="LYT20" s="162"/>
      <c r="LYU20" s="162"/>
      <c r="LYV20" s="162"/>
      <c r="LYW20" s="162"/>
      <c r="LYX20" s="162"/>
      <c r="LYY20" s="162"/>
      <c r="LYZ20" s="162"/>
      <c r="LZA20" s="162"/>
      <c r="LZB20" s="162"/>
      <c r="LZC20" s="162"/>
      <c r="LZD20" s="162"/>
      <c r="LZE20" s="162"/>
      <c r="LZF20" s="162"/>
      <c r="LZG20" s="162"/>
      <c r="LZH20" s="162"/>
      <c r="LZI20" s="162"/>
      <c r="LZJ20" s="162"/>
      <c r="LZK20" s="162"/>
      <c r="LZL20" s="162"/>
      <c r="LZM20" s="162"/>
      <c r="LZN20" s="162"/>
      <c r="LZO20" s="162"/>
      <c r="LZP20" s="162"/>
      <c r="LZQ20" s="162"/>
      <c r="LZR20" s="162"/>
      <c r="LZS20" s="162"/>
      <c r="LZT20" s="162"/>
      <c r="LZU20" s="162"/>
      <c r="LZV20" s="162"/>
      <c r="LZW20" s="162"/>
      <c r="LZX20" s="162"/>
      <c r="LZY20" s="162"/>
      <c r="LZZ20" s="162"/>
      <c r="MAA20" s="162"/>
      <c r="MAB20" s="162"/>
      <c r="MAC20" s="162"/>
      <c r="MAD20" s="162"/>
      <c r="MAE20" s="162"/>
      <c r="MAF20" s="162"/>
      <c r="MAG20" s="162"/>
      <c r="MAH20" s="162"/>
      <c r="MAI20" s="162"/>
      <c r="MAJ20" s="162"/>
      <c r="MAK20" s="162"/>
      <c r="MAL20" s="162"/>
      <c r="MAM20" s="162"/>
      <c r="MAN20" s="162"/>
      <c r="MAO20" s="162"/>
      <c r="MAP20" s="162"/>
      <c r="MAQ20" s="162"/>
      <c r="MAR20" s="162"/>
      <c r="MAS20" s="162"/>
      <c r="MAT20" s="162"/>
      <c r="MAU20" s="162"/>
      <c r="MAV20" s="162"/>
      <c r="MAW20" s="162"/>
      <c r="MAX20" s="162"/>
      <c r="MAY20" s="162"/>
      <c r="MAZ20" s="162"/>
      <c r="MBA20" s="162"/>
      <c r="MBB20" s="162"/>
      <c r="MBC20" s="162"/>
      <c r="MBD20" s="162"/>
      <c r="MBE20" s="162"/>
      <c r="MBF20" s="162"/>
      <c r="MBG20" s="162"/>
      <c r="MBH20" s="162"/>
      <c r="MBI20" s="162"/>
      <c r="MBJ20" s="162"/>
      <c r="MBK20" s="162"/>
      <c r="MBL20" s="162"/>
      <c r="MBM20" s="162"/>
      <c r="MBN20" s="162"/>
      <c r="MBO20" s="162"/>
      <c r="MBP20" s="162"/>
      <c r="MBQ20" s="162"/>
      <c r="MBR20" s="162"/>
      <c r="MBS20" s="162"/>
      <c r="MBT20" s="162"/>
      <c r="MBU20" s="162"/>
      <c r="MBV20" s="162"/>
      <c r="MBW20" s="162"/>
      <c r="MBX20" s="162"/>
      <c r="MBY20" s="162"/>
      <c r="MBZ20" s="162"/>
      <c r="MCA20" s="162"/>
      <c r="MCB20" s="162"/>
      <c r="MCC20" s="162"/>
      <c r="MCD20" s="162"/>
      <c r="MCE20" s="162"/>
      <c r="MCF20" s="162"/>
      <c r="MCG20" s="162"/>
      <c r="MCH20" s="162"/>
      <c r="MCI20" s="162"/>
      <c r="MCJ20" s="162"/>
      <c r="MCK20" s="162"/>
      <c r="MCL20" s="162"/>
      <c r="MCM20" s="162"/>
      <c r="MCN20" s="162"/>
      <c r="MCO20" s="162"/>
      <c r="MCP20" s="162"/>
      <c r="MCQ20" s="162"/>
      <c r="MCR20" s="162"/>
      <c r="MCS20" s="162"/>
      <c r="MCT20" s="162"/>
      <c r="MCU20" s="162"/>
      <c r="MCV20" s="162"/>
      <c r="MCW20" s="162"/>
      <c r="MCX20" s="162"/>
      <c r="MCY20" s="162"/>
      <c r="MCZ20" s="162"/>
      <c r="MDA20" s="162"/>
      <c r="MDB20" s="162"/>
      <c r="MDC20" s="162"/>
      <c r="MDD20" s="162"/>
      <c r="MDE20" s="162"/>
      <c r="MDF20" s="162"/>
      <c r="MDG20" s="162"/>
      <c r="MDH20" s="162"/>
      <c r="MDI20" s="162"/>
      <c r="MDJ20" s="162"/>
      <c r="MDK20" s="162"/>
      <c r="MDL20" s="162"/>
      <c r="MDM20" s="162"/>
      <c r="MDN20" s="162"/>
      <c r="MDO20" s="162"/>
      <c r="MDP20" s="162"/>
      <c r="MDQ20" s="162"/>
      <c r="MDR20" s="162"/>
      <c r="MDS20" s="162"/>
      <c r="MDT20" s="162"/>
      <c r="MDU20" s="162"/>
      <c r="MDV20" s="162"/>
      <c r="MDW20" s="162"/>
      <c r="MDX20" s="162"/>
      <c r="MDY20" s="162"/>
      <c r="MDZ20" s="162"/>
      <c r="MEA20" s="162"/>
      <c r="MEB20" s="162"/>
      <c r="MEC20" s="162"/>
      <c r="MED20" s="162"/>
      <c r="MEE20" s="162"/>
      <c r="MEF20" s="162"/>
      <c r="MEG20" s="162"/>
      <c r="MEH20" s="162"/>
      <c r="MEI20" s="162"/>
      <c r="MEJ20" s="162"/>
      <c r="MEK20" s="162"/>
      <c r="MEL20" s="162"/>
      <c r="MEM20" s="162"/>
      <c r="MEN20" s="162"/>
      <c r="MEO20" s="162"/>
      <c r="MEP20" s="162"/>
      <c r="MEQ20" s="162"/>
      <c r="MER20" s="162"/>
      <c r="MES20" s="162"/>
      <c r="MET20" s="162"/>
      <c r="MEU20" s="162"/>
      <c r="MEV20" s="162"/>
      <c r="MEW20" s="162"/>
      <c r="MEX20" s="162"/>
      <c r="MEY20" s="162"/>
      <c r="MEZ20" s="162"/>
      <c r="MFA20" s="162"/>
      <c r="MFB20" s="162"/>
      <c r="MFC20" s="162"/>
      <c r="MFD20" s="162"/>
      <c r="MFE20" s="162"/>
      <c r="MFF20" s="162"/>
      <c r="MFG20" s="162"/>
      <c r="MFH20" s="162"/>
      <c r="MFI20" s="162"/>
      <c r="MFJ20" s="162"/>
      <c r="MFK20" s="162"/>
      <c r="MFL20" s="162"/>
      <c r="MFM20" s="162"/>
      <c r="MFN20" s="162"/>
      <c r="MFO20" s="162"/>
      <c r="MFP20" s="162"/>
      <c r="MFQ20" s="162"/>
      <c r="MFR20" s="162"/>
      <c r="MFS20" s="162"/>
      <c r="MFT20" s="162"/>
      <c r="MFU20" s="162"/>
      <c r="MFV20" s="162"/>
      <c r="MFW20" s="162"/>
      <c r="MFX20" s="162"/>
      <c r="MFY20" s="162"/>
      <c r="MFZ20" s="162"/>
      <c r="MGA20" s="162"/>
      <c r="MGB20" s="162"/>
      <c r="MGC20" s="162"/>
      <c r="MGD20" s="162"/>
      <c r="MGE20" s="162"/>
      <c r="MGF20" s="162"/>
      <c r="MGG20" s="162"/>
      <c r="MGH20" s="162"/>
      <c r="MGI20" s="162"/>
      <c r="MGJ20" s="162"/>
      <c r="MGK20" s="162"/>
      <c r="MGL20" s="162"/>
      <c r="MGM20" s="162"/>
      <c r="MGN20" s="162"/>
      <c r="MGO20" s="162"/>
      <c r="MGP20" s="162"/>
      <c r="MGQ20" s="162"/>
      <c r="MGR20" s="162"/>
      <c r="MGS20" s="162"/>
      <c r="MGT20" s="162"/>
      <c r="MGU20" s="162"/>
      <c r="MGV20" s="162"/>
      <c r="MGW20" s="162"/>
      <c r="MGX20" s="162"/>
      <c r="MGY20" s="162"/>
      <c r="MGZ20" s="162"/>
      <c r="MHA20" s="162"/>
      <c r="MHB20" s="162"/>
      <c r="MHC20" s="162"/>
      <c r="MHD20" s="162"/>
      <c r="MHE20" s="162"/>
      <c r="MHF20" s="162"/>
      <c r="MHG20" s="162"/>
      <c r="MHH20" s="162"/>
      <c r="MHI20" s="162"/>
      <c r="MHJ20" s="162"/>
      <c r="MHK20" s="162"/>
      <c r="MHL20" s="162"/>
      <c r="MHM20" s="162"/>
      <c r="MHN20" s="162"/>
      <c r="MHO20" s="162"/>
      <c r="MHP20" s="162"/>
      <c r="MHQ20" s="162"/>
      <c r="MHR20" s="162"/>
      <c r="MHS20" s="162"/>
      <c r="MHT20" s="162"/>
      <c r="MHU20" s="162"/>
      <c r="MHV20" s="162"/>
      <c r="MHW20" s="162"/>
      <c r="MHX20" s="162"/>
      <c r="MHY20" s="162"/>
      <c r="MHZ20" s="162"/>
      <c r="MIA20" s="162"/>
      <c r="MIB20" s="162"/>
      <c r="MIC20" s="162"/>
      <c r="MID20" s="162"/>
      <c r="MIE20" s="162"/>
      <c r="MIF20" s="162"/>
      <c r="MIG20" s="162"/>
      <c r="MIH20" s="162"/>
      <c r="MII20" s="162"/>
      <c r="MIJ20" s="162"/>
      <c r="MIK20" s="162"/>
      <c r="MIL20" s="162"/>
      <c r="MIM20" s="162"/>
      <c r="MIN20" s="162"/>
      <c r="MIO20" s="162"/>
      <c r="MIP20" s="162"/>
      <c r="MIQ20" s="162"/>
      <c r="MIR20" s="162"/>
      <c r="MIS20" s="162"/>
      <c r="MIT20" s="162"/>
      <c r="MIU20" s="162"/>
      <c r="MIV20" s="162"/>
      <c r="MIW20" s="162"/>
      <c r="MIX20" s="162"/>
      <c r="MIY20" s="162"/>
      <c r="MIZ20" s="162"/>
      <c r="MJA20" s="162"/>
      <c r="MJB20" s="162"/>
      <c r="MJC20" s="162"/>
      <c r="MJD20" s="162"/>
      <c r="MJE20" s="162"/>
      <c r="MJF20" s="162"/>
      <c r="MJG20" s="162"/>
      <c r="MJH20" s="162"/>
      <c r="MJI20" s="162"/>
      <c r="MJJ20" s="162"/>
      <c r="MJK20" s="162"/>
      <c r="MJL20" s="162"/>
      <c r="MJM20" s="162"/>
      <c r="MJN20" s="162"/>
      <c r="MJO20" s="162"/>
      <c r="MJP20" s="162"/>
      <c r="MJQ20" s="162"/>
      <c r="MJR20" s="162"/>
      <c r="MJS20" s="162"/>
      <c r="MJT20" s="162"/>
      <c r="MJU20" s="162"/>
      <c r="MJV20" s="162"/>
      <c r="MJW20" s="162"/>
      <c r="MJX20" s="162"/>
      <c r="MJY20" s="162"/>
      <c r="MJZ20" s="162"/>
      <c r="MKA20" s="162"/>
      <c r="MKB20" s="162"/>
      <c r="MKC20" s="162"/>
      <c r="MKD20" s="162"/>
      <c r="MKE20" s="162"/>
      <c r="MKF20" s="162"/>
      <c r="MKG20" s="162"/>
      <c r="MKH20" s="162"/>
      <c r="MKI20" s="162"/>
      <c r="MKJ20" s="162"/>
      <c r="MKK20" s="162"/>
      <c r="MKL20" s="162"/>
      <c r="MKM20" s="162"/>
      <c r="MKN20" s="162"/>
      <c r="MKO20" s="162"/>
      <c r="MKP20" s="162"/>
      <c r="MKQ20" s="162"/>
      <c r="MKR20" s="162"/>
      <c r="MKS20" s="162"/>
      <c r="MKT20" s="162"/>
      <c r="MKU20" s="162"/>
      <c r="MKV20" s="162"/>
      <c r="MKW20" s="162"/>
      <c r="MKX20" s="162"/>
      <c r="MKY20" s="162"/>
      <c r="MKZ20" s="162"/>
      <c r="MLA20" s="162"/>
      <c r="MLB20" s="162"/>
      <c r="MLC20" s="162"/>
      <c r="MLD20" s="162"/>
      <c r="MLE20" s="162"/>
      <c r="MLF20" s="162"/>
      <c r="MLG20" s="162"/>
      <c r="MLH20" s="162"/>
      <c r="MLI20" s="162"/>
      <c r="MLJ20" s="162"/>
      <c r="MLK20" s="162"/>
      <c r="MLL20" s="162"/>
      <c r="MLM20" s="162"/>
      <c r="MLN20" s="162"/>
      <c r="MLO20" s="162"/>
      <c r="MLP20" s="162"/>
      <c r="MLQ20" s="162"/>
      <c r="MLR20" s="162"/>
      <c r="MLS20" s="162"/>
      <c r="MLT20" s="162"/>
      <c r="MLU20" s="162"/>
      <c r="MLV20" s="162"/>
      <c r="MLW20" s="162"/>
      <c r="MLX20" s="162"/>
      <c r="MLY20" s="162"/>
      <c r="MLZ20" s="162"/>
      <c r="MMA20" s="162"/>
      <c r="MMB20" s="162"/>
      <c r="MMC20" s="162"/>
      <c r="MMD20" s="162"/>
      <c r="MME20" s="162"/>
      <c r="MMF20" s="162"/>
      <c r="MMG20" s="162"/>
      <c r="MMH20" s="162"/>
      <c r="MMI20" s="162"/>
      <c r="MMJ20" s="162"/>
      <c r="MMK20" s="162"/>
      <c r="MML20" s="162"/>
      <c r="MMM20" s="162"/>
      <c r="MMN20" s="162"/>
      <c r="MMO20" s="162"/>
      <c r="MMP20" s="162"/>
      <c r="MMQ20" s="162"/>
      <c r="MMR20" s="162"/>
      <c r="MMS20" s="162"/>
      <c r="MMT20" s="162"/>
      <c r="MMU20" s="162"/>
      <c r="MMV20" s="162"/>
      <c r="MMW20" s="162"/>
      <c r="MMX20" s="162"/>
      <c r="MMY20" s="162"/>
      <c r="MMZ20" s="162"/>
      <c r="MNA20" s="162"/>
      <c r="MNB20" s="162"/>
      <c r="MNC20" s="162"/>
      <c r="MND20" s="162"/>
      <c r="MNE20" s="162"/>
      <c r="MNF20" s="162"/>
      <c r="MNG20" s="162"/>
      <c r="MNH20" s="162"/>
      <c r="MNI20" s="162"/>
      <c r="MNJ20" s="162"/>
      <c r="MNK20" s="162"/>
      <c r="MNL20" s="162"/>
      <c r="MNM20" s="162"/>
      <c r="MNN20" s="162"/>
      <c r="MNO20" s="162"/>
      <c r="MNP20" s="162"/>
      <c r="MNQ20" s="162"/>
      <c r="MNR20" s="162"/>
      <c r="MNS20" s="162"/>
      <c r="MNT20" s="162"/>
      <c r="MNU20" s="162"/>
      <c r="MNV20" s="162"/>
      <c r="MNW20" s="162"/>
      <c r="MNX20" s="162"/>
      <c r="MNY20" s="162"/>
      <c r="MNZ20" s="162"/>
      <c r="MOA20" s="162"/>
      <c r="MOB20" s="162"/>
      <c r="MOC20" s="162"/>
      <c r="MOD20" s="162"/>
      <c r="MOE20" s="162"/>
      <c r="MOF20" s="162"/>
      <c r="MOG20" s="162"/>
      <c r="MOH20" s="162"/>
      <c r="MOI20" s="162"/>
      <c r="MOJ20" s="162"/>
      <c r="MOK20" s="162"/>
      <c r="MOL20" s="162"/>
      <c r="MOM20" s="162"/>
      <c r="MON20" s="162"/>
      <c r="MOO20" s="162"/>
      <c r="MOP20" s="162"/>
      <c r="MOQ20" s="162"/>
      <c r="MOR20" s="162"/>
      <c r="MOS20" s="162"/>
      <c r="MOT20" s="162"/>
      <c r="MOU20" s="162"/>
      <c r="MOV20" s="162"/>
      <c r="MOW20" s="162"/>
      <c r="MOX20" s="162"/>
      <c r="MOY20" s="162"/>
      <c r="MOZ20" s="162"/>
      <c r="MPA20" s="162"/>
      <c r="MPB20" s="162"/>
      <c r="MPC20" s="162"/>
      <c r="MPD20" s="162"/>
      <c r="MPE20" s="162"/>
      <c r="MPF20" s="162"/>
      <c r="MPG20" s="162"/>
      <c r="MPH20" s="162"/>
      <c r="MPI20" s="162"/>
      <c r="MPJ20" s="162"/>
      <c r="MPK20" s="162"/>
      <c r="MPL20" s="162"/>
      <c r="MPM20" s="162"/>
      <c r="MPN20" s="162"/>
      <c r="MPO20" s="162"/>
      <c r="MPP20" s="162"/>
      <c r="MPQ20" s="162"/>
      <c r="MPR20" s="162"/>
      <c r="MPS20" s="162"/>
      <c r="MPT20" s="162"/>
      <c r="MPU20" s="162"/>
      <c r="MPV20" s="162"/>
      <c r="MPW20" s="162"/>
      <c r="MPX20" s="162"/>
      <c r="MPY20" s="162"/>
      <c r="MPZ20" s="162"/>
      <c r="MQA20" s="162"/>
      <c r="MQB20" s="162"/>
      <c r="MQC20" s="162"/>
      <c r="MQD20" s="162"/>
      <c r="MQE20" s="162"/>
      <c r="MQF20" s="162"/>
      <c r="MQG20" s="162"/>
      <c r="MQH20" s="162"/>
      <c r="MQI20" s="162"/>
      <c r="MQJ20" s="162"/>
      <c r="MQK20" s="162"/>
      <c r="MQL20" s="162"/>
      <c r="MQM20" s="162"/>
      <c r="MQN20" s="162"/>
      <c r="MQO20" s="162"/>
      <c r="MQP20" s="162"/>
      <c r="MQQ20" s="162"/>
      <c r="MQR20" s="162"/>
      <c r="MQS20" s="162"/>
      <c r="MQT20" s="162"/>
      <c r="MQU20" s="162"/>
      <c r="MQV20" s="162"/>
      <c r="MQW20" s="162"/>
      <c r="MQX20" s="162"/>
      <c r="MQY20" s="162"/>
      <c r="MQZ20" s="162"/>
      <c r="MRA20" s="162"/>
      <c r="MRB20" s="162"/>
      <c r="MRC20" s="162"/>
      <c r="MRD20" s="162"/>
      <c r="MRE20" s="162"/>
      <c r="MRF20" s="162"/>
      <c r="MRG20" s="162"/>
      <c r="MRH20" s="162"/>
      <c r="MRI20" s="162"/>
      <c r="MRJ20" s="162"/>
      <c r="MRK20" s="162"/>
      <c r="MRL20" s="162"/>
      <c r="MRM20" s="162"/>
      <c r="MRN20" s="162"/>
      <c r="MRO20" s="162"/>
      <c r="MRP20" s="162"/>
      <c r="MRQ20" s="162"/>
      <c r="MRR20" s="162"/>
      <c r="MRS20" s="162"/>
      <c r="MRT20" s="162"/>
      <c r="MRU20" s="162"/>
      <c r="MRV20" s="162"/>
      <c r="MRW20" s="162"/>
      <c r="MRX20" s="162"/>
      <c r="MRY20" s="162"/>
      <c r="MRZ20" s="162"/>
      <c r="MSA20" s="162"/>
      <c r="MSB20" s="162"/>
      <c r="MSC20" s="162"/>
      <c r="MSD20" s="162"/>
      <c r="MSE20" s="162"/>
      <c r="MSF20" s="162"/>
      <c r="MSG20" s="162"/>
      <c r="MSH20" s="162"/>
      <c r="MSI20" s="162"/>
      <c r="MSJ20" s="162"/>
      <c r="MSK20" s="162"/>
      <c r="MSL20" s="162"/>
      <c r="MSM20" s="162"/>
      <c r="MSN20" s="162"/>
      <c r="MSO20" s="162"/>
      <c r="MSP20" s="162"/>
      <c r="MSQ20" s="162"/>
      <c r="MSR20" s="162"/>
      <c r="MSS20" s="162"/>
      <c r="MST20" s="162"/>
      <c r="MSU20" s="162"/>
      <c r="MSV20" s="162"/>
      <c r="MSW20" s="162"/>
      <c r="MSX20" s="162"/>
      <c r="MSY20" s="162"/>
      <c r="MSZ20" s="162"/>
      <c r="MTA20" s="162"/>
      <c r="MTB20" s="162"/>
      <c r="MTC20" s="162"/>
      <c r="MTD20" s="162"/>
      <c r="MTE20" s="162"/>
      <c r="MTF20" s="162"/>
      <c r="MTG20" s="162"/>
      <c r="MTH20" s="162"/>
      <c r="MTI20" s="162"/>
      <c r="MTJ20" s="162"/>
      <c r="MTK20" s="162"/>
      <c r="MTL20" s="162"/>
      <c r="MTM20" s="162"/>
      <c r="MTN20" s="162"/>
      <c r="MTO20" s="162"/>
      <c r="MTP20" s="162"/>
      <c r="MTQ20" s="162"/>
      <c r="MTR20" s="162"/>
      <c r="MTS20" s="162"/>
      <c r="MTT20" s="162"/>
      <c r="MTU20" s="162"/>
      <c r="MTV20" s="162"/>
      <c r="MTW20" s="162"/>
      <c r="MTX20" s="162"/>
      <c r="MTY20" s="162"/>
      <c r="MTZ20" s="162"/>
      <c r="MUA20" s="162"/>
      <c r="MUB20" s="162"/>
      <c r="MUC20" s="162"/>
      <c r="MUD20" s="162"/>
      <c r="MUE20" s="162"/>
      <c r="MUF20" s="162"/>
      <c r="MUG20" s="162"/>
      <c r="MUH20" s="162"/>
      <c r="MUI20" s="162"/>
      <c r="MUJ20" s="162"/>
      <c r="MUK20" s="162"/>
      <c r="MUL20" s="162"/>
      <c r="MUM20" s="162"/>
      <c r="MUN20" s="162"/>
      <c r="MUO20" s="162"/>
      <c r="MUP20" s="162"/>
      <c r="MUQ20" s="162"/>
      <c r="MUR20" s="162"/>
      <c r="MUS20" s="162"/>
      <c r="MUT20" s="162"/>
      <c r="MUU20" s="162"/>
      <c r="MUV20" s="162"/>
      <c r="MUW20" s="162"/>
      <c r="MUX20" s="162"/>
      <c r="MUY20" s="162"/>
      <c r="MUZ20" s="162"/>
      <c r="MVA20" s="162"/>
      <c r="MVB20" s="162"/>
      <c r="MVC20" s="162"/>
      <c r="MVD20" s="162"/>
      <c r="MVE20" s="162"/>
      <c r="MVF20" s="162"/>
      <c r="MVG20" s="162"/>
      <c r="MVH20" s="162"/>
      <c r="MVI20" s="162"/>
      <c r="MVJ20" s="162"/>
      <c r="MVK20" s="162"/>
      <c r="MVL20" s="162"/>
      <c r="MVM20" s="162"/>
      <c r="MVN20" s="162"/>
      <c r="MVO20" s="162"/>
      <c r="MVP20" s="162"/>
      <c r="MVQ20" s="162"/>
      <c r="MVR20" s="162"/>
      <c r="MVS20" s="162"/>
      <c r="MVT20" s="162"/>
      <c r="MVU20" s="162"/>
      <c r="MVV20" s="162"/>
      <c r="MVW20" s="162"/>
      <c r="MVX20" s="162"/>
      <c r="MVY20" s="162"/>
      <c r="MVZ20" s="162"/>
      <c r="MWA20" s="162"/>
      <c r="MWB20" s="162"/>
      <c r="MWC20" s="162"/>
      <c r="MWD20" s="162"/>
      <c r="MWE20" s="162"/>
      <c r="MWF20" s="162"/>
      <c r="MWG20" s="162"/>
      <c r="MWH20" s="162"/>
      <c r="MWI20" s="162"/>
      <c r="MWJ20" s="162"/>
      <c r="MWK20" s="162"/>
      <c r="MWL20" s="162"/>
      <c r="MWM20" s="162"/>
      <c r="MWN20" s="162"/>
      <c r="MWO20" s="162"/>
      <c r="MWP20" s="162"/>
      <c r="MWQ20" s="162"/>
      <c r="MWR20" s="162"/>
      <c r="MWS20" s="162"/>
      <c r="MWT20" s="162"/>
      <c r="MWU20" s="162"/>
      <c r="MWV20" s="162"/>
      <c r="MWW20" s="162"/>
      <c r="MWX20" s="162"/>
      <c r="MWY20" s="162"/>
      <c r="MWZ20" s="162"/>
      <c r="MXA20" s="162"/>
      <c r="MXB20" s="162"/>
      <c r="MXC20" s="162"/>
      <c r="MXD20" s="162"/>
      <c r="MXE20" s="162"/>
      <c r="MXF20" s="162"/>
      <c r="MXG20" s="162"/>
      <c r="MXH20" s="162"/>
      <c r="MXI20" s="162"/>
      <c r="MXJ20" s="162"/>
      <c r="MXK20" s="162"/>
      <c r="MXL20" s="162"/>
      <c r="MXM20" s="162"/>
      <c r="MXN20" s="162"/>
      <c r="MXO20" s="162"/>
      <c r="MXP20" s="162"/>
      <c r="MXQ20" s="162"/>
      <c r="MXR20" s="162"/>
      <c r="MXS20" s="162"/>
      <c r="MXT20" s="162"/>
      <c r="MXU20" s="162"/>
      <c r="MXV20" s="162"/>
      <c r="MXW20" s="162"/>
      <c r="MXX20" s="162"/>
      <c r="MXY20" s="162"/>
      <c r="MXZ20" s="162"/>
      <c r="MYA20" s="162"/>
      <c r="MYB20" s="162"/>
      <c r="MYC20" s="162"/>
      <c r="MYD20" s="162"/>
      <c r="MYE20" s="162"/>
      <c r="MYF20" s="162"/>
      <c r="MYG20" s="162"/>
      <c r="MYH20" s="162"/>
      <c r="MYI20" s="162"/>
      <c r="MYJ20" s="162"/>
      <c r="MYK20" s="162"/>
      <c r="MYL20" s="162"/>
      <c r="MYM20" s="162"/>
      <c r="MYN20" s="162"/>
      <c r="MYO20" s="162"/>
      <c r="MYP20" s="162"/>
      <c r="MYQ20" s="162"/>
      <c r="MYR20" s="162"/>
      <c r="MYS20" s="162"/>
      <c r="MYT20" s="162"/>
      <c r="MYU20" s="162"/>
      <c r="MYV20" s="162"/>
      <c r="MYW20" s="162"/>
      <c r="MYX20" s="162"/>
      <c r="MYY20" s="162"/>
      <c r="MYZ20" s="162"/>
      <c r="MZA20" s="162"/>
      <c r="MZB20" s="162"/>
      <c r="MZC20" s="162"/>
      <c r="MZD20" s="162"/>
      <c r="MZE20" s="162"/>
      <c r="MZF20" s="162"/>
      <c r="MZG20" s="162"/>
      <c r="MZH20" s="162"/>
      <c r="MZI20" s="162"/>
      <c r="MZJ20" s="162"/>
      <c r="MZK20" s="162"/>
      <c r="MZL20" s="162"/>
      <c r="MZM20" s="162"/>
      <c r="MZN20" s="162"/>
      <c r="MZO20" s="162"/>
      <c r="MZP20" s="162"/>
      <c r="MZQ20" s="162"/>
      <c r="MZR20" s="162"/>
      <c r="MZS20" s="162"/>
      <c r="MZT20" s="162"/>
      <c r="MZU20" s="162"/>
      <c r="MZV20" s="162"/>
      <c r="MZW20" s="162"/>
      <c r="MZX20" s="162"/>
      <c r="MZY20" s="162"/>
      <c r="MZZ20" s="162"/>
      <c r="NAA20" s="162"/>
      <c r="NAB20" s="162"/>
      <c r="NAC20" s="162"/>
      <c r="NAD20" s="162"/>
      <c r="NAE20" s="162"/>
      <c r="NAF20" s="162"/>
      <c r="NAG20" s="162"/>
      <c r="NAH20" s="162"/>
      <c r="NAI20" s="162"/>
      <c r="NAJ20" s="162"/>
      <c r="NAK20" s="162"/>
      <c r="NAL20" s="162"/>
      <c r="NAM20" s="162"/>
      <c r="NAN20" s="162"/>
      <c r="NAO20" s="162"/>
      <c r="NAP20" s="162"/>
      <c r="NAQ20" s="162"/>
      <c r="NAR20" s="162"/>
      <c r="NAS20" s="162"/>
      <c r="NAT20" s="162"/>
      <c r="NAU20" s="162"/>
      <c r="NAV20" s="162"/>
      <c r="NAW20" s="162"/>
      <c r="NAX20" s="162"/>
      <c r="NAY20" s="162"/>
      <c r="NAZ20" s="162"/>
      <c r="NBA20" s="162"/>
      <c r="NBB20" s="162"/>
      <c r="NBC20" s="162"/>
      <c r="NBD20" s="162"/>
      <c r="NBE20" s="162"/>
      <c r="NBF20" s="162"/>
      <c r="NBG20" s="162"/>
      <c r="NBH20" s="162"/>
      <c r="NBI20" s="162"/>
      <c r="NBJ20" s="162"/>
      <c r="NBK20" s="162"/>
      <c r="NBL20" s="162"/>
      <c r="NBM20" s="162"/>
      <c r="NBN20" s="162"/>
      <c r="NBO20" s="162"/>
      <c r="NBP20" s="162"/>
      <c r="NBQ20" s="162"/>
      <c r="NBR20" s="162"/>
      <c r="NBS20" s="162"/>
      <c r="NBT20" s="162"/>
      <c r="NBU20" s="162"/>
      <c r="NBV20" s="162"/>
      <c r="NBW20" s="162"/>
      <c r="NBX20" s="162"/>
      <c r="NBY20" s="162"/>
      <c r="NBZ20" s="162"/>
      <c r="NCA20" s="162"/>
      <c r="NCB20" s="162"/>
      <c r="NCC20" s="162"/>
      <c r="NCD20" s="162"/>
      <c r="NCE20" s="162"/>
      <c r="NCF20" s="162"/>
      <c r="NCG20" s="162"/>
      <c r="NCH20" s="162"/>
      <c r="NCI20" s="162"/>
      <c r="NCJ20" s="162"/>
      <c r="NCK20" s="162"/>
      <c r="NCL20" s="162"/>
      <c r="NCM20" s="162"/>
      <c r="NCN20" s="162"/>
      <c r="NCO20" s="162"/>
      <c r="NCP20" s="162"/>
      <c r="NCQ20" s="162"/>
      <c r="NCR20" s="162"/>
      <c r="NCS20" s="162"/>
      <c r="NCT20" s="162"/>
      <c r="NCU20" s="162"/>
      <c r="NCV20" s="162"/>
      <c r="NCW20" s="162"/>
      <c r="NCX20" s="162"/>
      <c r="NCY20" s="162"/>
      <c r="NCZ20" s="162"/>
      <c r="NDA20" s="162"/>
      <c r="NDB20" s="162"/>
      <c r="NDC20" s="162"/>
      <c r="NDD20" s="162"/>
      <c r="NDE20" s="162"/>
      <c r="NDF20" s="162"/>
      <c r="NDG20" s="162"/>
      <c r="NDH20" s="162"/>
      <c r="NDI20" s="162"/>
      <c r="NDJ20" s="162"/>
      <c r="NDK20" s="162"/>
      <c r="NDL20" s="162"/>
      <c r="NDM20" s="162"/>
      <c r="NDN20" s="162"/>
      <c r="NDO20" s="162"/>
      <c r="NDP20" s="162"/>
      <c r="NDQ20" s="162"/>
      <c r="NDR20" s="162"/>
      <c r="NDS20" s="162"/>
      <c r="NDT20" s="162"/>
      <c r="NDU20" s="162"/>
      <c r="NDV20" s="162"/>
      <c r="NDW20" s="162"/>
      <c r="NDX20" s="162"/>
      <c r="NDY20" s="162"/>
      <c r="NDZ20" s="162"/>
      <c r="NEA20" s="162"/>
      <c r="NEB20" s="162"/>
      <c r="NEC20" s="162"/>
      <c r="NED20" s="162"/>
      <c r="NEE20" s="162"/>
      <c r="NEF20" s="162"/>
      <c r="NEG20" s="162"/>
      <c r="NEH20" s="162"/>
      <c r="NEI20" s="162"/>
      <c r="NEJ20" s="162"/>
      <c r="NEK20" s="162"/>
      <c r="NEL20" s="162"/>
      <c r="NEM20" s="162"/>
      <c r="NEN20" s="162"/>
      <c r="NEO20" s="162"/>
      <c r="NEP20" s="162"/>
      <c r="NEQ20" s="162"/>
      <c r="NER20" s="162"/>
      <c r="NES20" s="162"/>
      <c r="NET20" s="162"/>
      <c r="NEU20" s="162"/>
      <c r="NEV20" s="162"/>
      <c r="NEW20" s="162"/>
      <c r="NEX20" s="162"/>
      <c r="NEY20" s="162"/>
      <c r="NEZ20" s="162"/>
      <c r="NFA20" s="162"/>
      <c r="NFB20" s="162"/>
      <c r="NFC20" s="162"/>
      <c r="NFD20" s="162"/>
      <c r="NFE20" s="162"/>
      <c r="NFF20" s="162"/>
      <c r="NFG20" s="162"/>
      <c r="NFH20" s="162"/>
      <c r="NFI20" s="162"/>
      <c r="NFJ20" s="162"/>
      <c r="NFK20" s="162"/>
      <c r="NFL20" s="162"/>
      <c r="NFM20" s="162"/>
      <c r="NFN20" s="162"/>
      <c r="NFO20" s="162"/>
      <c r="NFP20" s="162"/>
      <c r="NFQ20" s="162"/>
      <c r="NFR20" s="162"/>
      <c r="NFS20" s="162"/>
      <c r="NFT20" s="162"/>
      <c r="NFU20" s="162"/>
      <c r="NFV20" s="162"/>
      <c r="NFW20" s="162"/>
      <c r="NFX20" s="162"/>
      <c r="NFY20" s="162"/>
      <c r="NFZ20" s="162"/>
      <c r="NGA20" s="162"/>
      <c r="NGB20" s="162"/>
      <c r="NGC20" s="162"/>
      <c r="NGD20" s="162"/>
      <c r="NGE20" s="162"/>
      <c r="NGF20" s="162"/>
      <c r="NGG20" s="162"/>
      <c r="NGH20" s="162"/>
      <c r="NGI20" s="162"/>
      <c r="NGJ20" s="162"/>
      <c r="NGK20" s="162"/>
      <c r="NGL20" s="162"/>
      <c r="NGM20" s="162"/>
      <c r="NGN20" s="162"/>
      <c r="NGO20" s="162"/>
      <c r="NGP20" s="162"/>
      <c r="NGQ20" s="162"/>
      <c r="NGR20" s="162"/>
      <c r="NGS20" s="162"/>
      <c r="NGT20" s="162"/>
      <c r="NGU20" s="162"/>
      <c r="NGV20" s="162"/>
      <c r="NGW20" s="162"/>
      <c r="NGX20" s="162"/>
      <c r="NGY20" s="162"/>
      <c r="NGZ20" s="162"/>
      <c r="NHA20" s="162"/>
      <c r="NHB20" s="162"/>
      <c r="NHC20" s="162"/>
      <c r="NHD20" s="162"/>
      <c r="NHE20" s="162"/>
      <c r="NHF20" s="162"/>
      <c r="NHG20" s="162"/>
      <c r="NHH20" s="162"/>
      <c r="NHI20" s="162"/>
      <c r="NHJ20" s="162"/>
      <c r="NHK20" s="162"/>
      <c r="NHL20" s="162"/>
      <c r="NHM20" s="162"/>
      <c r="NHN20" s="162"/>
      <c r="NHO20" s="162"/>
      <c r="NHP20" s="162"/>
      <c r="NHQ20" s="162"/>
      <c r="NHR20" s="162"/>
      <c r="NHS20" s="162"/>
      <c r="NHT20" s="162"/>
      <c r="NHU20" s="162"/>
      <c r="NHV20" s="162"/>
      <c r="NHW20" s="162"/>
      <c r="NHX20" s="162"/>
      <c r="NHY20" s="162"/>
      <c r="NHZ20" s="162"/>
      <c r="NIA20" s="162"/>
      <c r="NIB20" s="162"/>
      <c r="NIC20" s="162"/>
      <c r="NID20" s="162"/>
      <c r="NIE20" s="162"/>
      <c r="NIF20" s="162"/>
      <c r="NIG20" s="162"/>
      <c r="NIH20" s="162"/>
      <c r="NII20" s="162"/>
      <c r="NIJ20" s="162"/>
      <c r="NIK20" s="162"/>
      <c r="NIL20" s="162"/>
      <c r="NIM20" s="162"/>
      <c r="NIN20" s="162"/>
      <c r="NIO20" s="162"/>
      <c r="NIP20" s="162"/>
      <c r="NIQ20" s="162"/>
      <c r="NIR20" s="162"/>
      <c r="NIS20" s="162"/>
      <c r="NIT20" s="162"/>
      <c r="NIU20" s="162"/>
      <c r="NIV20" s="162"/>
      <c r="NIW20" s="162"/>
      <c r="NIX20" s="162"/>
      <c r="NIY20" s="162"/>
      <c r="NIZ20" s="162"/>
      <c r="NJA20" s="162"/>
      <c r="NJB20" s="162"/>
      <c r="NJC20" s="162"/>
      <c r="NJD20" s="162"/>
      <c r="NJE20" s="162"/>
      <c r="NJF20" s="162"/>
      <c r="NJG20" s="162"/>
      <c r="NJH20" s="162"/>
      <c r="NJI20" s="162"/>
      <c r="NJJ20" s="162"/>
      <c r="NJK20" s="162"/>
      <c r="NJL20" s="162"/>
      <c r="NJM20" s="162"/>
      <c r="NJN20" s="162"/>
      <c r="NJO20" s="162"/>
      <c r="NJP20" s="162"/>
      <c r="NJQ20" s="162"/>
      <c r="NJR20" s="162"/>
      <c r="NJS20" s="162"/>
      <c r="NJT20" s="162"/>
      <c r="NJU20" s="162"/>
      <c r="NJV20" s="162"/>
      <c r="NJW20" s="162"/>
      <c r="NJX20" s="162"/>
      <c r="NJY20" s="162"/>
      <c r="NJZ20" s="162"/>
      <c r="NKA20" s="162"/>
      <c r="NKB20" s="162"/>
      <c r="NKC20" s="162"/>
      <c r="NKD20" s="162"/>
      <c r="NKE20" s="162"/>
      <c r="NKF20" s="162"/>
      <c r="NKG20" s="162"/>
      <c r="NKH20" s="162"/>
      <c r="NKI20" s="162"/>
      <c r="NKJ20" s="162"/>
      <c r="NKK20" s="162"/>
      <c r="NKL20" s="162"/>
      <c r="NKM20" s="162"/>
      <c r="NKN20" s="162"/>
      <c r="NKO20" s="162"/>
      <c r="NKP20" s="162"/>
      <c r="NKQ20" s="162"/>
      <c r="NKR20" s="162"/>
      <c r="NKS20" s="162"/>
      <c r="NKT20" s="162"/>
      <c r="NKU20" s="162"/>
      <c r="NKV20" s="162"/>
      <c r="NKW20" s="162"/>
      <c r="NKX20" s="162"/>
      <c r="NKY20" s="162"/>
      <c r="NKZ20" s="162"/>
      <c r="NLA20" s="162"/>
      <c r="NLB20" s="162"/>
      <c r="NLC20" s="162"/>
      <c r="NLD20" s="162"/>
      <c r="NLE20" s="162"/>
      <c r="NLF20" s="162"/>
      <c r="NLG20" s="162"/>
      <c r="NLH20" s="162"/>
      <c r="NLI20" s="162"/>
      <c r="NLJ20" s="162"/>
      <c r="NLK20" s="162"/>
      <c r="NLL20" s="162"/>
      <c r="NLM20" s="162"/>
      <c r="NLN20" s="162"/>
      <c r="NLO20" s="162"/>
      <c r="NLP20" s="162"/>
      <c r="NLQ20" s="162"/>
      <c r="NLR20" s="162"/>
      <c r="NLS20" s="162"/>
      <c r="NLT20" s="162"/>
      <c r="NLU20" s="162"/>
      <c r="NLV20" s="162"/>
      <c r="NLW20" s="162"/>
      <c r="NLX20" s="162"/>
      <c r="NLY20" s="162"/>
      <c r="NLZ20" s="162"/>
      <c r="NMA20" s="162"/>
      <c r="NMB20" s="162"/>
      <c r="NMC20" s="162"/>
      <c r="NMD20" s="162"/>
      <c r="NME20" s="162"/>
      <c r="NMF20" s="162"/>
      <c r="NMG20" s="162"/>
      <c r="NMH20" s="162"/>
      <c r="NMI20" s="162"/>
      <c r="NMJ20" s="162"/>
      <c r="NMK20" s="162"/>
      <c r="NML20" s="162"/>
      <c r="NMM20" s="162"/>
      <c r="NMN20" s="162"/>
      <c r="NMO20" s="162"/>
      <c r="NMP20" s="162"/>
      <c r="NMQ20" s="162"/>
      <c r="NMR20" s="162"/>
      <c r="NMS20" s="162"/>
      <c r="NMT20" s="162"/>
      <c r="NMU20" s="162"/>
      <c r="NMV20" s="162"/>
      <c r="NMW20" s="162"/>
      <c r="NMX20" s="162"/>
      <c r="NMY20" s="162"/>
      <c r="NMZ20" s="162"/>
      <c r="NNA20" s="162"/>
      <c r="NNB20" s="162"/>
      <c r="NNC20" s="162"/>
      <c r="NND20" s="162"/>
      <c r="NNE20" s="162"/>
      <c r="NNF20" s="162"/>
      <c r="NNG20" s="162"/>
      <c r="NNH20" s="162"/>
      <c r="NNI20" s="162"/>
      <c r="NNJ20" s="162"/>
      <c r="NNK20" s="162"/>
      <c r="NNL20" s="162"/>
      <c r="NNM20" s="162"/>
      <c r="NNN20" s="162"/>
      <c r="NNO20" s="162"/>
      <c r="NNP20" s="162"/>
      <c r="NNQ20" s="162"/>
      <c r="NNR20" s="162"/>
      <c r="NNS20" s="162"/>
      <c r="NNT20" s="162"/>
      <c r="NNU20" s="162"/>
      <c r="NNV20" s="162"/>
      <c r="NNW20" s="162"/>
      <c r="NNX20" s="162"/>
      <c r="NNY20" s="162"/>
      <c r="NNZ20" s="162"/>
      <c r="NOA20" s="162"/>
      <c r="NOB20" s="162"/>
      <c r="NOC20" s="162"/>
      <c r="NOD20" s="162"/>
      <c r="NOE20" s="162"/>
      <c r="NOF20" s="162"/>
      <c r="NOG20" s="162"/>
      <c r="NOH20" s="162"/>
      <c r="NOI20" s="162"/>
      <c r="NOJ20" s="162"/>
      <c r="NOK20" s="162"/>
      <c r="NOL20" s="162"/>
      <c r="NOM20" s="162"/>
      <c r="NON20" s="162"/>
      <c r="NOO20" s="162"/>
      <c r="NOP20" s="162"/>
      <c r="NOQ20" s="162"/>
      <c r="NOR20" s="162"/>
      <c r="NOS20" s="162"/>
      <c r="NOT20" s="162"/>
      <c r="NOU20" s="162"/>
      <c r="NOV20" s="162"/>
      <c r="NOW20" s="162"/>
      <c r="NOX20" s="162"/>
      <c r="NOY20" s="162"/>
      <c r="NOZ20" s="162"/>
      <c r="NPA20" s="162"/>
      <c r="NPB20" s="162"/>
      <c r="NPC20" s="162"/>
      <c r="NPD20" s="162"/>
      <c r="NPE20" s="162"/>
      <c r="NPF20" s="162"/>
      <c r="NPG20" s="162"/>
      <c r="NPH20" s="162"/>
      <c r="NPI20" s="162"/>
      <c r="NPJ20" s="162"/>
      <c r="NPK20" s="162"/>
      <c r="NPL20" s="162"/>
      <c r="NPM20" s="162"/>
      <c r="NPN20" s="162"/>
      <c r="NPO20" s="162"/>
      <c r="NPP20" s="162"/>
      <c r="NPQ20" s="162"/>
      <c r="NPR20" s="162"/>
      <c r="NPS20" s="162"/>
      <c r="NPT20" s="162"/>
      <c r="NPU20" s="162"/>
      <c r="NPV20" s="162"/>
      <c r="NPW20" s="162"/>
      <c r="NPX20" s="162"/>
      <c r="NPY20" s="162"/>
      <c r="NPZ20" s="162"/>
      <c r="NQA20" s="162"/>
      <c r="NQB20" s="162"/>
      <c r="NQC20" s="162"/>
      <c r="NQD20" s="162"/>
      <c r="NQE20" s="162"/>
      <c r="NQF20" s="162"/>
      <c r="NQG20" s="162"/>
      <c r="NQH20" s="162"/>
      <c r="NQI20" s="162"/>
      <c r="NQJ20" s="162"/>
      <c r="NQK20" s="162"/>
      <c r="NQL20" s="162"/>
      <c r="NQM20" s="162"/>
      <c r="NQN20" s="162"/>
      <c r="NQO20" s="162"/>
      <c r="NQP20" s="162"/>
      <c r="NQQ20" s="162"/>
      <c r="NQR20" s="162"/>
      <c r="NQS20" s="162"/>
      <c r="NQT20" s="162"/>
      <c r="NQU20" s="162"/>
      <c r="NQV20" s="162"/>
      <c r="NQW20" s="162"/>
      <c r="NQX20" s="162"/>
      <c r="NQY20" s="162"/>
      <c r="NQZ20" s="162"/>
      <c r="NRA20" s="162"/>
      <c r="NRB20" s="162"/>
      <c r="NRC20" s="162"/>
      <c r="NRD20" s="162"/>
      <c r="NRE20" s="162"/>
      <c r="NRF20" s="162"/>
      <c r="NRG20" s="162"/>
      <c r="NRH20" s="162"/>
      <c r="NRI20" s="162"/>
      <c r="NRJ20" s="162"/>
      <c r="NRK20" s="162"/>
      <c r="NRL20" s="162"/>
      <c r="NRM20" s="162"/>
      <c r="NRN20" s="162"/>
      <c r="NRO20" s="162"/>
      <c r="NRP20" s="162"/>
      <c r="NRQ20" s="162"/>
      <c r="NRR20" s="162"/>
      <c r="NRS20" s="162"/>
      <c r="NRT20" s="162"/>
      <c r="NRU20" s="162"/>
      <c r="NRV20" s="162"/>
      <c r="NRW20" s="162"/>
      <c r="NRX20" s="162"/>
      <c r="NRY20" s="162"/>
      <c r="NRZ20" s="162"/>
      <c r="NSA20" s="162"/>
      <c r="NSB20" s="162"/>
      <c r="NSC20" s="162"/>
      <c r="NSD20" s="162"/>
      <c r="NSE20" s="162"/>
      <c r="NSF20" s="162"/>
      <c r="NSG20" s="162"/>
      <c r="NSH20" s="162"/>
      <c r="NSI20" s="162"/>
      <c r="NSJ20" s="162"/>
      <c r="NSK20" s="162"/>
      <c r="NSL20" s="162"/>
      <c r="NSM20" s="162"/>
      <c r="NSN20" s="162"/>
      <c r="NSO20" s="162"/>
      <c r="NSP20" s="162"/>
      <c r="NSQ20" s="162"/>
      <c r="NSR20" s="162"/>
      <c r="NSS20" s="162"/>
      <c r="NST20" s="162"/>
      <c r="NSU20" s="162"/>
      <c r="NSV20" s="162"/>
      <c r="NSW20" s="162"/>
      <c r="NSX20" s="162"/>
      <c r="NSY20" s="162"/>
      <c r="NSZ20" s="162"/>
      <c r="NTA20" s="162"/>
      <c r="NTB20" s="162"/>
      <c r="NTC20" s="162"/>
      <c r="NTD20" s="162"/>
      <c r="NTE20" s="162"/>
      <c r="NTF20" s="162"/>
      <c r="NTG20" s="162"/>
      <c r="NTH20" s="162"/>
      <c r="NTI20" s="162"/>
      <c r="NTJ20" s="162"/>
      <c r="NTK20" s="162"/>
      <c r="NTL20" s="162"/>
      <c r="NTM20" s="162"/>
      <c r="NTN20" s="162"/>
      <c r="NTO20" s="162"/>
      <c r="NTP20" s="162"/>
      <c r="NTQ20" s="162"/>
      <c r="NTR20" s="162"/>
      <c r="NTS20" s="162"/>
      <c r="NTT20" s="162"/>
      <c r="NTU20" s="162"/>
      <c r="NTV20" s="162"/>
      <c r="NTW20" s="162"/>
      <c r="NTX20" s="162"/>
      <c r="NTY20" s="162"/>
      <c r="NTZ20" s="162"/>
      <c r="NUA20" s="162"/>
      <c r="NUB20" s="162"/>
      <c r="NUC20" s="162"/>
      <c r="NUD20" s="162"/>
      <c r="NUE20" s="162"/>
      <c r="NUF20" s="162"/>
      <c r="NUG20" s="162"/>
      <c r="NUH20" s="162"/>
      <c r="NUI20" s="162"/>
      <c r="NUJ20" s="162"/>
      <c r="NUK20" s="162"/>
      <c r="NUL20" s="162"/>
      <c r="NUM20" s="162"/>
      <c r="NUN20" s="162"/>
      <c r="NUO20" s="162"/>
      <c r="NUP20" s="162"/>
      <c r="NUQ20" s="162"/>
      <c r="NUR20" s="162"/>
      <c r="NUS20" s="162"/>
      <c r="NUT20" s="162"/>
      <c r="NUU20" s="162"/>
      <c r="NUV20" s="162"/>
      <c r="NUW20" s="162"/>
      <c r="NUX20" s="162"/>
      <c r="NUY20" s="162"/>
      <c r="NUZ20" s="162"/>
      <c r="NVA20" s="162"/>
      <c r="NVB20" s="162"/>
      <c r="NVC20" s="162"/>
      <c r="NVD20" s="162"/>
      <c r="NVE20" s="162"/>
      <c r="NVF20" s="162"/>
      <c r="NVG20" s="162"/>
      <c r="NVH20" s="162"/>
      <c r="NVI20" s="162"/>
      <c r="NVJ20" s="162"/>
      <c r="NVK20" s="162"/>
      <c r="NVL20" s="162"/>
      <c r="NVM20" s="162"/>
      <c r="NVN20" s="162"/>
      <c r="NVO20" s="162"/>
      <c r="NVP20" s="162"/>
      <c r="NVQ20" s="162"/>
      <c r="NVR20" s="162"/>
      <c r="NVS20" s="162"/>
      <c r="NVT20" s="162"/>
      <c r="NVU20" s="162"/>
      <c r="NVV20" s="162"/>
      <c r="NVW20" s="162"/>
      <c r="NVX20" s="162"/>
      <c r="NVY20" s="162"/>
      <c r="NVZ20" s="162"/>
      <c r="NWA20" s="162"/>
      <c r="NWB20" s="162"/>
      <c r="NWC20" s="162"/>
      <c r="NWD20" s="162"/>
      <c r="NWE20" s="162"/>
      <c r="NWF20" s="162"/>
      <c r="NWG20" s="162"/>
      <c r="NWH20" s="162"/>
      <c r="NWI20" s="162"/>
      <c r="NWJ20" s="162"/>
      <c r="NWK20" s="162"/>
      <c r="NWL20" s="162"/>
      <c r="NWM20" s="162"/>
      <c r="NWN20" s="162"/>
      <c r="NWO20" s="162"/>
      <c r="NWP20" s="162"/>
      <c r="NWQ20" s="162"/>
      <c r="NWR20" s="162"/>
      <c r="NWS20" s="162"/>
      <c r="NWT20" s="162"/>
      <c r="NWU20" s="162"/>
      <c r="NWV20" s="162"/>
      <c r="NWW20" s="162"/>
      <c r="NWX20" s="162"/>
      <c r="NWY20" s="162"/>
      <c r="NWZ20" s="162"/>
      <c r="NXA20" s="162"/>
      <c r="NXB20" s="162"/>
      <c r="NXC20" s="162"/>
      <c r="NXD20" s="162"/>
      <c r="NXE20" s="162"/>
      <c r="NXF20" s="162"/>
      <c r="NXG20" s="162"/>
      <c r="NXH20" s="162"/>
      <c r="NXI20" s="162"/>
      <c r="NXJ20" s="162"/>
      <c r="NXK20" s="162"/>
      <c r="NXL20" s="162"/>
      <c r="NXM20" s="162"/>
      <c r="NXN20" s="162"/>
      <c r="NXO20" s="162"/>
      <c r="NXP20" s="162"/>
      <c r="NXQ20" s="162"/>
      <c r="NXR20" s="162"/>
      <c r="NXS20" s="162"/>
      <c r="NXT20" s="162"/>
      <c r="NXU20" s="162"/>
      <c r="NXV20" s="162"/>
      <c r="NXW20" s="162"/>
      <c r="NXX20" s="162"/>
      <c r="NXY20" s="162"/>
      <c r="NXZ20" s="162"/>
      <c r="NYA20" s="162"/>
      <c r="NYB20" s="162"/>
      <c r="NYC20" s="162"/>
      <c r="NYD20" s="162"/>
      <c r="NYE20" s="162"/>
      <c r="NYF20" s="162"/>
      <c r="NYG20" s="162"/>
      <c r="NYH20" s="162"/>
      <c r="NYI20" s="162"/>
      <c r="NYJ20" s="162"/>
      <c r="NYK20" s="162"/>
      <c r="NYL20" s="162"/>
      <c r="NYM20" s="162"/>
      <c r="NYN20" s="162"/>
      <c r="NYO20" s="162"/>
      <c r="NYP20" s="162"/>
      <c r="NYQ20" s="162"/>
      <c r="NYR20" s="162"/>
      <c r="NYS20" s="162"/>
      <c r="NYT20" s="162"/>
      <c r="NYU20" s="162"/>
      <c r="NYV20" s="162"/>
      <c r="NYW20" s="162"/>
      <c r="NYX20" s="162"/>
      <c r="NYY20" s="162"/>
      <c r="NYZ20" s="162"/>
      <c r="NZA20" s="162"/>
      <c r="NZB20" s="162"/>
      <c r="NZC20" s="162"/>
      <c r="NZD20" s="162"/>
      <c r="NZE20" s="162"/>
      <c r="NZF20" s="162"/>
      <c r="NZG20" s="162"/>
      <c r="NZH20" s="162"/>
      <c r="NZI20" s="162"/>
      <c r="NZJ20" s="162"/>
      <c r="NZK20" s="162"/>
      <c r="NZL20" s="162"/>
      <c r="NZM20" s="162"/>
      <c r="NZN20" s="162"/>
      <c r="NZO20" s="162"/>
      <c r="NZP20" s="162"/>
      <c r="NZQ20" s="162"/>
      <c r="NZR20" s="162"/>
      <c r="NZS20" s="162"/>
      <c r="NZT20" s="162"/>
      <c r="NZU20" s="162"/>
      <c r="NZV20" s="162"/>
      <c r="NZW20" s="162"/>
      <c r="NZX20" s="162"/>
      <c r="NZY20" s="162"/>
      <c r="NZZ20" s="162"/>
      <c r="OAA20" s="162"/>
      <c r="OAB20" s="162"/>
      <c r="OAC20" s="162"/>
      <c r="OAD20" s="162"/>
      <c r="OAE20" s="162"/>
      <c r="OAF20" s="162"/>
      <c r="OAG20" s="162"/>
      <c r="OAH20" s="162"/>
      <c r="OAI20" s="162"/>
      <c r="OAJ20" s="162"/>
      <c r="OAK20" s="162"/>
      <c r="OAL20" s="162"/>
      <c r="OAM20" s="162"/>
      <c r="OAN20" s="162"/>
      <c r="OAO20" s="162"/>
      <c r="OAP20" s="162"/>
      <c r="OAQ20" s="162"/>
      <c r="OAR20" s="162"/>
      <c r="OAS20" s="162"/>
      <c r="OAT20" s="162"/>
      <c r="OAU20" s="162"/>
      <c r="OAV20" s="162"/>
      <c r="OAW20" s="162"/>
      <c r="OAX20" s="162"/>
      <c r="OAY20" s="162"/>
      <c r="OAZ20" s="162"/>
      <c r="OBA20" s="162"/>
      <c r="OBB20" s="162"/>
      <c r="OBC20" s="162"/>
      <c r="OBD20" s="162"/>
      <c r="OBE20" s="162"/>
      <c r="OBF20" s="162"/>
      <c r="OBG20" s="162"/>
      <c r="OBH20" s="162"/>
      <c r="OBI20" s="162"/>
      <c r="OBJ20" s="162"/>
      <c r="OBK20" s="162"/>
      <c r="OBL20" s="162"/>
      <c r="OBM20" s="162"/>
      <c r="OBN20" s="162"/>
      <c r="OBO20" s="162"/>
      <c r="OBP20" s="162"/>
      <c r="OBQ20" s="162"/>
      <c r="OBR20" s="162"/>
      <c r="OBS20" s="162"/>
      <c r="OBT20" s="162"/>
      <c r="OBU20" s="162"/>
      <c r="OBV20" s="162"/>
      <c r="OBW20" s="162"/>
      <c r="OBX20" s="162"/>
      <c r="OBY20" s="162"/>
      <c r="OBZ20" s="162"/>
      <c r="OCA20" s="162"/>
      <c r="OCB20" s="162"/>
      <c r="OCC20" s="162"/>
      <c r="OCD20" s="162"/>
      <c r="OCE20" s="162"/>
      <c r="OCF20" s="162"/>
      <c r="OCG20" s="162"/>
      <c r="OCH20" s="162"/>
      <c r="OCI20" s="162"/>
      <c r="OCJ20" s="162"/>
      <c r="OCK20" s="162"/>
      <c r="OCL20" s="162"/>
      <c r="OCM20" s="162"/>
      <c r="OCN20" s="162"/>
      <c r="OCO20" s="162"/>
      <c r="OCP20" s="162"/>
      <c r="OCQ20" s="162"/>
      <c r="OCR20" s="162"/>
      <c r="OCS20" s="162"/>
      <c r="OCT20" s="162"/>
      <c r="OCU20" s="162"/>
      <c r="OCV20" s="162"/>
      <c r="OCW20" s="162"/>
      <c r="OCX20" s="162"/>
      <c r="OCY20" s="162"/>
      <c r="OCZ20" s="162"/>
      <c r="ODA20" s="162"/>
      <c r="ODB20" s="162"/>
      <c r="ODC20" s="162"/>
      <c r="ODD20" s="162"/>
      <c r="ODE20" s="162"/>
      <c r="ODF20" s="162"/>
      <c r="ODG20" s="162"/>
      <c r="ODH20" s="162"/>
      <c r="ODI20" s="162"/>
      <c r="ODJ20" s="162"/>
      <c r="ODK20" s="162"/>
      <c r="ODL20" s="162"/>
      <c r="ODM20" s="162"/>
      <c r="ODN20" s="162"/>
      <c r="ODO20" s="162"/>
      <c r="ODP20" s="162"/>
      <c r="ODQ20" s="162"/>
      <c r="ODR20" s="162"/>
      <c r="ODS20" s="162"/>
      <c r="ODT20" s="162"/>
      <c r="ODU20" s="162"/>
      <c r="ODV20" s="162"/>
      <c r="ODW20" s="162"/>
      <c r="ODX20" s="162"/>
      <c r="ODY20" s="162"/>
      <c r="ODZ20" s="162"/>
      <c r="OEA20" s="162"/>
      <c r="OEB20" s="162"/>
      <c r="OEC20" s="162"/>
      <c r="OED20" s="162"/>
      <c r="OEE20" s="162"/>
      <c r="OEF20" s="162"/>
      <c r="OEG20" s="162"/>
      <c r="OEH20" s="162"/>
      <c r="OEI20" s="162"/>
      <c r="OEJ20" s="162"/>
      <c r="OEK20" s="162"/>
      <c r="OEL20" s="162"/>
      <c r="OEM20" s="162"/>
      <c r="OEN20" s="162"/>
      <c r="OEO20" s="162"/>
      <c r="OEP20" s="162"/>
      <c r="OEQ20" s="162"/>
      <c r="OER20" s="162"/>
      <c r="OES20" s="162"/>
      <c r="OET20" s="162"/>
      <c r="OEU20" s="162"/>
      <c r="OEV20" s="162"/>
      <c r="OEW20" s="162"/>
      <c r="OEX20" s="162"/>
      <c r="OEY20" s="162"/>
      <c r="OEZ20" s="162"/>
      <c r="OFA20" s="162"/>
      <c r="OFB20" s="162"/>
      <c r="OFC20" s="162"/>
      <c r="OFD20" s="162"/>
      <c r="OFE20" s="162"/>
      <c r="OFF20" s="162"/>
      <c r="OFG20" s="162"/>
      <c r="OFH20" s="162"/>
      <c r="OFI20" s="162"/>
      <c r="OFJ20" s="162"/>
      <c r="OFK20" s="162"/>
      <c r="OFL20" s="162"/>
      <c r="OFM20" s="162"/>
      <c r="OFN20" s="162"/>
      <c r="OFO20" s="162"/>
      <c r="OFP20" s="162"/>
      <c r="OFQ20" s="162"/>
      <c r="OFR20" s="162"/>
      <c r="OFS20" s="162"/>
      <c r="OFT20" s="162"/>
      <c r="OFU20" s="162"/>
      <c r="OFV20" s="162"/>
      <c r="OFW20" s="162"/>
      <c r="OFX20" s="162"/>
      <c r="OFY20" s="162"/>
      <c r="OFZ20" s="162"/>
      <c r="OGA20" s="162"/>
      <c r="OGB20" s="162"/>
      <c r="OGC20" s="162"/>
      <c r="OGD20" s="162"/>
      <c r="OGE20" s="162"/>
      <c r="OGF20" s="162"/>
      <c r="OGG20" s="162"/>
      <c r="OGH20" s="162"/>
      <c r="OGI20" s="162"/>
      <c r="OGJ20" s="162"/>
      <c r="OGK20" s="162"/>
      <c r="OGL20" s="162"/>
      <c r="OGM20" s="162"/>
      <c r="OGN20" s="162"/>
      <c r="OGO20" s="162"/>
      <c r="OGP20" s="162"/>
      <c r="OGQ20" s="162"/>
      <c r="OGR20" s="162"/>
      <c r="OGS20" s="162"/>
      <c r="OGT20" s="162"/>
      <c r="OGU20" s="162"/>
      <c r="OGV20" s="162"/>
      <c r="OGW20" s="162"/>
      <c r="OGX20" s="162"/>
      <c r="OGY20" s="162"/>
      <c r="OGZ20" s="162"/>
      <c r="OHA20" s="162"/>
      <c r="OHB20" s="162"/>
      <c r="OHC20" s="162"/>
      <c r="OHD20" s="162"/>
      <c r="OHE20" s="162"/>
      <c r="OHF20" s="162"/>
      <c r="OHG20" s="162"/>
      <c r="OHH20" s="162"/>
      <c r="OHI20" s="162"/>
      <c r="OHJ20" s="162"/>
      <c r="OHK20" s="162"/>
      <c r="OHL20" s="162"/>
      <c r="OHM20" s="162"/>
      <c r="OHN20" s="162"/>
      <c r="OHO20" s="162"/>
      <c r="OHP20" s="162"/>
      <c r="OHQ20" s="162"/>
      <c r="OHR20" s="162"/>
      <c r="OHS20" s="162"/>
      <c r="OHT20" s="162"/>
      <c r="OHU20" s="162"/>
      <c r="OHV20" s="162"/>
      <c r="OHW20" s="162"/>
      <c r="OHX20" s="162"/>
      <c r="OHY20" s="162"/>
      <c r="OHZ20" s="162"/>
      <c r="OIA20" s="162"/>
      <c r="OIB20" s="162"/>
      <c r="OIC20" s="162"/>
      <c r="OID20" s="162"/>
      <c r="OIE20" s="162"/>
      <c r="OIF20" s="162"/>
      <c r="OIG20" s="162"/>
      <c r="OIH20" s="162"/>
      <c r="OII20" s="162"/>
      <c r="OIJ20" s="162"/>
      <c r="OIK20" s="162"/>
      <c r="OIL20" s="162"/>
      <c r="OIM20" s="162"/>
      <c r="OIN20" s="162"/>
      <c r="OIO20" s="162"/>
      <c r="OIP20" s="162"/>
      <c r="OIQ20" s="162"/>
      <c r="OIR20" s="162"/>
      <c r="OIS20" s="162"/>
      <c r="OIT20" s="162"/>
      <c r="OIU20" s="162"/>
      <c r="OIV20" s="162"/>
      <c r="OIW20" s="162"/>
      <c r="OIX20" s="162"/>
      <c r="OIY20" s="162"/>
      <c r="OIZ20" s="162"/>
      <c r="OJA20" s="162"/>
      <c r="OJB20" s="162"/>
      <c r="OJC20" s="162"/>
      <c r="OJD20" s="162"/>
      <c r="OJE20" s="162"/>
      <c r="OJF20" s="162"/>
      <c r="OJG20" s="162"/>
      <c r="OJH20" s="162"/>
      <c r="OJI20" s="162"/>
      <c r="OJJ20" s="162"/>
      <c r="OJK20" s="162"/>
      <c r="OJL20" s="162"/>
      <c r="OJM20" s="162"/>
      <c r="OJN20" s="162"/>
      <c r="OJO20" s="162"/>
      <c r="OJP20" s="162"/>
      <c r="OJQ20" s="162"/>
      <c r="OJR20" s="162"/>
      <c r="OJS20" s="162"/>
      <c r="OJT20" s="162"/>
      <c r="OJU20" s="162"/>
      <c r="OJV20" s="162"/>
      <c r="OJW20" s="162"/>
      <c r="OJX20" s="162"/>
      <c r="OJY20" s="162"/>
      <c r="OJZ20" s="162"/>
      <c r="OKA20" s="162"/>
      <c r="OKB20" s="162"/>
      <c r="OKC20" s="162"/>
      <c r="OKD20" s="162"/>
      <c r="OKE20" s="162"/>
      <c r="OKF20" s="162"/>
      <c r="OKG20" s="162"/>
      <c r="OKH20" s="162"/>
      <c r="OKI20" s="162"/>
      <c r="OKJ20" s="162"/>
      <c r="OKK20" s="162"/>
      <c r="OKL20" s="162"/>
      <c r="OKM20" s="162"/>
      <c r="OKN20" s="162"/>
      <c r="OKO20" s="162"/>
      <c r="OKP20" s="162"/>
      <c r="OKQ20" s="162"/>
      <c r="OKR20" s="162"/>
      <c r="OKS20" s="162"/>
      <c r="OKT20" s="162"/>
      <c r="OKU20" s="162"/>
      <c r="OKV20" s="162"/>
      <c r="OKW20" s="162"/>
      <c r="OKX20" s="162"/>
      <c r="OKY20" s="162"/>
      <c r="OKZ20" s="162"/>
      <c r="OLA20" s="162"/>
      <c r="OLB20" s="162"/>
      <c r="OLC20" s="162"/>
      <c r="OLD20" s="162"/>
      <c r="OLE20" s="162"/>
      <c r="OLF20" s="162"/>
      <c r="OLG20" s="162"/>
      <c r="OLH20" s="162"/>
      <c r="OLI20" s="162"/>
      <c r="OLJ20" s="162"/>
      <c r="OLK20" s="162"/>
      <c r="OLL20" s="162"/>
      <c r="OLM20" s="162"/>
      <c r="OLN20" s="162"/>
      <c r="OLO20" s="162"/>
      <c r="OLP20" s="162"/>
      <c r="OLQ20" s="162"/>
      <c r="OLR20" s="162"/>
      <c r="OLS20" s="162"/>
      <c r="OLT20" s="162"/>
      <c r="OLU20" s="162"/>
      <c r="OLV20" s="162"/>
      <c r="OLW20" s="162"/>
      <c r="OLX20" s="162"/>
      <c r="OLY20" s="162"/>
      <c r="OLZ20" s="162"/>
      <c r="OMA20" s="162"/>
      <c r="OMB20" s="162"/>
      <c r="OMC20" s="162"/>
      <c r="OMD20" s="162"/>
      <c r="OME20" s="162"/>
      <c r="OMF20" s="162"/>
      <c r="OMG20" s="162"/>
      <c r="OMH20" s="162"/>
      <c r="OMI20" s="162"/>
      <c r="OMJ20" s="162"/>
      <c r="OMK20" s="162"/>
      <c r="OML20" s="162"/>
      <c r="OMM20" s="162"/>
      <c r="OMN20" s="162"/>
      <c r="OMO20" s="162"/>
      <c r="OMP20" s="162"/>
      <c r="OMQ20" s="162"/>
      <c r="OMR20" s="162"/>
      <c r="OMS20" s="162"/>
      <c r="OMT20" s="162"/>
      <c r="OMU20" s="162"/>
      <c r="OMV20" s="162"/>
      <c r="OMW20" s="162"/>
      <c r="OMX20" s="162"/>
      <c r="OMY20" s="162"/>
      <c r="OMZ20" s="162"/>
      <c r="ONA20" s="162"/>
      <c r="ONB20" s="162"/>
      <c r="ONC20" s="162"/>
      <c r="OND20" s="162"/>
      <c r="ONE20" s="162"/>
      <c r="ONF20" s="162"/>
      <c r="ONG20" s="162"/>
      <c r="ONH20" s="162"/>
      <c r="ONI20" s="162"/>
      <c r="ONJ20" s="162"/>
      <c r="ONK20" s="162"/>
      <c r="ONL20" s="162"/>
      <c r="ONM20" s="162"/>
      <c r="ONN20" s="162"/>
      <c r="ONO20" s="162"/>
      <c r="ONP20" s="162"/>
      <c r="ONQ20" s="162"/>
      <c r="ONR20" s="162"/>
      <c r="ONS20" s="162"/>
      <c r="ONT20" s="162"/>
      <c r="ONU20" s="162"/>
      <c r="ONV20" s="162"/>
      <c r="ONW20" s="162"/>
      <c r="ONX20" s="162"/>
      <c r="ONY20" s="162"/>
      <c r="ONZ20" s="162"/>
      <c r="OOA20" s="162"/>
      <c r="OOB20" s="162"/>
      <c r="OOC20" s="162"/>
      <c r="OOD20" s="162"/>
      <c r="OOE20" s="162"/>
      <c r="OOF20" s="162"/>
      <c r="OOG20" s="162"/>
      <c r="OOH20" s="162"/>
      <c r="OOI20" s="162"/>
      <c r="OOJ20" s="162"/>
      <c r="OOK20" s="162"/>
      <c r="OOL20" s="162"/>
      <c r="OOM20" s="162"/>
      <c r="OON20" s="162"/>
      <c r="OOO20" s="162"/>
      <c r="OOP20" s="162"/>
      <c r="OOQ20" s="162"/>
      <c r="OOR20" s="162"/>
      <c r="OOS20" s="162"/>
      <c r="OOT20" s="162"/>
      <c r="OOU20" s="162"/>
      <c r="OOV20" s="162"/>
      <c r="OOW20" s="162"/>
      <c r="OOX20" s="162"/>
      <c r="OOY20" s="162"/>
      <c r="OOZ20" s="162"/>
      <c r="OPA20" s="162"/>
      <c r="OPB20" s="162"/>
      <c r="OPC20" s="162"/>
      <c r="OPD20" s="162"/>
      <c r="OPE20" s="162"/>
      <c r="OPF20" s="162"/>
      <c r="OPG20" s="162"/>
      <c r="OPH20" s="162"/>
      <c r="OPI20" s="162"/>
      <c r="OPJ20" s="162"/>
      <c r="OPK20" s="162"/>
      <c r="OPL20" s="162"/>
      <c r="OPM20" s="162"/>
      <c r="OPN20" s="162"/>
      <c r="OPO20" s="162"/>
      <c r="OPP20" s="162"/>
      <c r="OPQ20" s="162"/>
      <c r="OPR20" s="162"/>
      <c r="OPS20" s="162"/>
      <c r="OPT20" s="162"/>
      <c r="OPU20" s="162"/>
      <c r="OPV20" s="162"/>
      <c r="OPW20" s="162"/>
      <c r="OPX20" s="162"/>
      <c r="OPY20" s="162"/>
      <c r="OPZ20" s="162"/>
      <c r="OQA20" s="162"/>
      <c r="OQB20" s="162"/>
      <c r="OQC20" s="162"/>
      <c r="OQD20" s="162"/>
      <c r="OQE20" s="162"/>
      <c r="OQF20" s="162"/>
      <c r="OQG20" s="162"/>
      <c r="OQH20" s="162"/>
      <c r="OQI20" s="162"/>
      <c r="OQJ20" s="162"/>
      <c r="OQK20" s="162"/>
      <c r="OQL20" s="162"/>
      <c r="OQM20" s="162"/>
      <c r="OQN20" s="162"/>
      <c r="OQO20" s="162"/>
      <c r="OQP20" s="162"/>
      <c r="OQQ20" s="162"/>
      <c r="OQR20" s="162"/>
      <c r="OQS20" s="162"/>
      <c r="OQT20" s="162"/>
      <c r="OQU20" s="162"/>
      <c r="OQV20" s="162"/>
      <c r="OQW20" s="162"/>
      <c r="OQX20" s="162"/>
      <c r="OQY20" s="162"/>
      <c r="OQZ20" s="162"/>
      <c r="ORA20" s="162"/>
      <c r="ORB20" s="162"/>
      <c r="ORC20" s="162"/>
      <c r="ORD20" s="162"/>
      <c r="ORE20" s="162"/>
      <c r="ORF20" s="162"/>
      <c r="ORG20" s="162"/>
      <c r="ORH20" s="162"/>
      <c r="ORI20" s="162"/>
      <c r="ORJ20" s="162"/>
      <c r="ORK20" s="162"/>
      <c r="ORL20" s="162"/>
      <c r="ORM20" s="162"/>
      <c r="ORN20" s="162"/>
      <c r="ORO20" s="162"/>
      <c r="ORP20" s="162"/>
      <c r="ORQ20" s="162"/>
      <c r="ORR20" s="162"/>
      <c r="ORS20" s="162"/>
      <c r="ORT20" s="162"/>
      <c r="ORU20" s="162"/>
      <c r="ORV20" s="162"/>
      <c r="ORW20" s="162"/>
      <c r="ORX20" s="162"/>
      <c r="ORY20" s="162"/>
      <c r="ORZ20" s="162"/>
      <c r="OSA20" s="162"/>
      <c r="OSB20" s="162"/>
      <c r="OSC20" s="162"/>
      <c r="OSD20" s="162"/>
      <c r="OSE20" s="162"/>
      <c r="OSF20" s="162"/>
      <c r="OSG20" s="162"/>
      <c r="OSH20" s="162"/>
      <c r="OSI20" s="162"/>
      <c r="OSJ20" s="162"/>
      <c r="OSK20" s="162"/>
      <c r="OSL20" s="162"/>
      <c r="OSM20" s="162"/>
      <c r="OSN20" s="162"/>
      <c r="OSO20" s="162"/>
      <c r="OSP20" s="162"/>
      <c r="OSQ20" s="162"/>
      <c r="OSR20" s="162"/>
      <c r="OSS20" s="162"/>
      <c r="OST20" s="162"/>
      <c r="OSU20" s="162"/>
      <c r="OSV20" s="162"/>
      <c r="OSW20" s="162"/>
      <c r="OSX20" s="162"/>
      <c r="OSY20" s="162"/>
      <c r="OSZ20" s="162"/>
      <c r="OTA20" s="162"/>
      <c r="OTB20" s="162"/>
      <c r="OTC20" s="162"/>
      <c r="OTD20" s="162"/>
      <c r="OTE20" s="162"/>
      <c r="OTF20" s="162"/>
      <c r="OTG20" s="162"/>
      <c r="OTH20" s="162"/>
      <c r="OTI20" s="162"/>
      <c r="OTJ20" s="162"/>
      <c r="OTK20" s="162"/>
      <c r="OTL20" s="162"/>
      <c r="OTM20" s="162"/>
      <c r="OTN20" s="162"/>
      <c r="OTO20" s="162"/>
      <c r="OTP20" s="162"/>
      <c r="OTQ20" s="162"/>
      <c r="OTR20" s="162"/>
      <c r="OTS20" s="162"/>
      <c r="OTT20" s="162"/>
      <c r="OTU20" s="162"/>
      <c r="OTV20" s="162"/>
      <c r="OTW20" s="162"/>
      <c r="OTX20" s="162"/>
      <c r="OTY20" s="162"/>
      <c r="OTZ20" s="162"/>
      <c r="OUA20" s="162"/>
      <c r="OUB20" s="162"/>
      <c r="OUC20" s="162"/>
      <c r="OUD20" s="162"/>
      <c r="OUE20" s="162"/>
      <c r="OUF20" s="162"/>
      <c r="OUG20" s="162"/>
      <c r="OUH20" s="162"/>
      <c r="OUI20" s="162"/>
      <c r="OUJ20" s="162"/>
      <c r="OUK20" s="162"/>
      <c r="OUL20" s="162"/>
      <c r="OUM20" s="162"/>
      <c r="OUN20" s="162"/>
      <c r="OUO20" s="162"/>
      <c r="OUP20" s="162"/>
      <c r="OUQ20" s="162"/>
      <c r="OUR20" s="162"/>
      <c r="OUS20" s="162"/>
      <c r="OUT20" s="162"/>
      <c r="OUU20" s="162"/>
      <c r="OUV20" s="162"/>
      <c r="OUW20" s="162"/>
      <c r="OUX20" s="162"/>
      <c r="OUY20" s="162"/>
      <c r="OUZ20" s="162"/>
      <c r="OVA20" s="162"/>
      <c r="OVB20" s="162"/>
      <c r="OVC20" s="162"/>
      <c r="OVD20" s="162"/>
      <c r="OVE20" s="162"/>
      <c r="OVF20" s="162"/>
      <c r="OVG20" s="162"/>
      <c r="OVH20" s="162"/>
      <c r="OVI20" s="162"/>
      <c r="OVJ20" s="162"/>
      <c r="OVK20" s="162"/>
      <c r="OVL20" s="162"/>
      <c r="OVM20" s="162"/>
      <c r="OVN20" s="162"/>
      <c r="OVO20" s="162"/>
      <c r="OVP20" s="162"/>
      <c r="OVQ20" s="162"/>
      <c r="OVR20" s="162"/>
      <c r="OVS20" s="162"/>
      <c r="OVT20" s="162"/>
      <c r="OVU20" s="162"/>
      <c r="OVV20" s="162"/>
      <c r="OVW20" s="162"/>
      <c r="OVX20" s="162"/>
      <c r="OVY20" s="162"/>
      <c r="OVZ20" s="162"/>
      <c r="OWA20" s="162"/>
      <c r="OWB20" s="162"/>
      <c r="OWC20" s="162"/>
      <c r="OWD20" s="162"/>
      <c r="OWE20" s="162"/>
      <c r="OWF20" s="162"/>
      <c r="OWG20" s="162"/>
      <c r="OWH20" s="162"/>
      <c r="OWI20" s="162"/>
      <c r="OWJ20" s="162"/>
      <c r="OWK20" s="162"/>
      <c r="OWL20" s="162"/>
      <c r="OWM20" s="162"/>
      <c r="OWN20" s="162"/>
      <c r="OWO20" s="162"/>
      <c r="OWP20" s="162"/>
      <c r="OWQ20" s="162"/>
      <c r="OWR20" s="162"/>
      <c r="OWS20" s="162"/>
      <c r="OWT20" s="162"/>
      <c r="OWU20" s="162"/>
      <c r="OWV20" s="162"/>
      <c r="OWW20" s="162"/>
      <c r="OWX20" s="162"/>
      <c r="OWY20" s="162"/>
      <c r="OWZ20" s="162"/>
      <c r="OXA20" s="162"/>
      <c r="OXB20" s="162"/>
      <c r="OXC20" s="162"/>
      <c r="OXD20" s="162"/>
      <c r="OXE20" s="162"/>
      <c r="OXF20" s="162"/>
      <c r="OXG20" s="162"/>
      <c r="OXH20" s="162"/>
      <c r="OXI20" s="162"/>
      <c r="OXJ20" s="162"/>
      <c r="OXK20" s="162"/>
      <c r="OXL20" s="162"/>
      <c r="OXM20" s="162"/>
      <c r="OXN20" s="162"/>
      <c r="OXO20" s="162"/>
      <c r="OXP20" s="162"/>
      <c r="OXQ20" s="162"/>
      <c r="OXR20" s="162"/>
      <c r="OXS20" s="162"/>
      <c r="OXT20" s="162"/>
      <c r="OXU20" s="162"/>
      <c r="OXV20" s="162"/>
      <c r="OXW20" s="162"/>
      <c r="OXX20" s="162"/>
      <c r="OXY20" s="162"/>
      <c r="OXZ20" s="162"/>
      <c r="OYA20" s="162"/>
      <c r="OYB20" s="162"/>
      <c r="OYC20" s="162"/>
      <c r="OYD20" s="162"/>
      <c r="OYE20" s="162"/>
      <c r="OYF20" s="162"/>
      <c r="OYG20" s="162"/>
      <c r="OYH20" s="162"/>
      <c r="OYI20" s="162"/>
      <c r="OYJ20" s="162"/>
      <c r="OYK20" s="162"/>
      <c r="OYL20" s="162"/>
      <c r="OYM20" s="162"/>
      <c r="OYN20" s="162"/>
      <c r="OYO20" s="162"/>
      <c r="OYP20" s="162"/>
      <c r="OYQ20" s="162"/>
      <c r="OYR20" s="162"/>
      <c r="OYS20" s="162"/>
      <c r="OYT20" s="162"/>
      <c r="OYU20" s="162"/>
      <c r="OYV20" s="162"/>
      <c r="OYW20" s="162"/>
      <c r="OYX20" s="162"/>
      <c r="OYY20" s="162"/>
      <c r="OYZ20" s="162"/>
      <c r="OZA20" s="162"/>
      <c r="OZB20" s="162"/>
      <c r="OZC20" s="162"/>
      <c r="OZD20" s="162"/>
      <c r="OZE20" s="162"/>
      <c r="OZF20" s="162"/>
      <c r="OZG20" s="162"/>
      <c r="OZH20" s="162"/>
      <c r="OZI20" s="162"/>
      <c r="OZJ20" s="162"/>
      <c r="OZK20" s="162"/>
      <c r="OZL20" s="162"/>
      <c r="OZM20" s="162"/>
      <c r="OZN20" s="162"/>
      <c r="OZO20" s="162"/>
      <c r="OZP20" s="162"/>
      <c r="OZQ20" s="162"/>
      <c r="OZR20" s="162"/>
      <c r="OZS20" s="162"/>
      <c r="OZT20" s="162"/>
      <c r="OZU20" s="162"/>
      <c r="OZV20" s="162"/>
      <c r="OZW20" s="162"/>
      <c r="OZX20" s="162"/>
      <c r="OZY20" s="162"/>
      <c r="OZZ20" s="162"/>
      <c r="PAA20" s="162"/>
      <c r="PAB20" s="162"/>
      <c r="PAC20" s="162"/>
      <c r="PAD20" s="162"/>
      <c r="PAE20" s="162"/>
      <c r="PAF20" s="162"/>
      <c r="PAG20" s="162"/>
      <c r="PAH20" s="162"/>
      <c r="PAI20" s="162"/>
      <c r="PAJ20" s="162"/>
      <c r="PAK20" s="162"/>
      <c r="PAL20" s="162"/>
      <c r="PAM20" s="162"/>
      <c r="PAN20" s="162"/>
      <c r="PAO20" s="162"/>
      <c r="PAP20" s="162"/>
      <c r="PAQ20" s="162"/>
      <c r="PAR20" s="162"/>
      <c r="PAS20" s="162"/>
      <c r="PAT20" s="162"/>
      <c r="PAU20" s="162"/>
      <c r="PAV20" s="162"/>
      <c r="PAW20" s="162"/>
      <c r="PAX20" s="162"/>
      <c r="PAY20" s="162"/>
      <c r="PAZ20" s="162"/>
      <c r="PBA20" s="162"/>
      <c r="PBB20" s="162"/>
      <c r="PBC20" s="162"/>
      <c r="PBD20" s="162"/>
      <c r="PBE20" s="162"/>
      <c r="PBF20" s="162"/>
      <c r="PBG20" s="162"/>
      <c r="PBH20" s="162"/>
      <c r="PBI20" s="162"/>
      <c r="PBJ20" s="162"/>
      <c r="PBK20" s="162"/>
      <c r="PBL20" s="162"/>
      <c r="PBM20" s="162"/>
      <c r="PBN20" s="162"/>
      <c r="PBO20" s="162"/>
      <c r="PBP20" s="162"/>
      <c r="PBQ20" s="162"/>
      <c r="PBR20" s="162"/>
      <c r="PBS20" s="162"/>
      <c r="PBT20" s="162"/>
      <c r="PBU20" s="162"/>
      <c r="PBV20" s="162"/>
      <c r="PBW20" s="162"/>
      <c r="PBX20" s="162"/>
      <c r="PBY20" s="162"/>
      <c r="PBZ20" s="162"/>
      <c r="PCA20" s="162"/>
      <c r="PCB20" s="162"/>
      <c r="PCC20" s="162"/>
      <c r="PCD20" s="162"/>
      <c r="PCE20" s="162"/>
      <c r="PCF20" s="162"/>
      <c r="PCG20" s="162"/>
      <c r="PCH20" s="162"/>
      <c r="PCI20" s="162"/>
      <c r="PCJ20" s="162"/>
      <c r="PCK20" s="162"/>
      <c r="PCL20" s="162"/>
      <c r="PCM20" s="162"/>
      <c r="PCN20" s="162"/>
      <c r="PCO20" s="162"/>
      <c r="PCP20" s="162"/>
      <c r="PCQ20" s="162"/>
      <c r="PCR20" s="162"/>
      <c r="PCS20" s="162"/>
      <c r="PCT20" s="162"/>
      <c r="PCU20" s="162"/>
      <c r="PCV20" s="162"/>
      <c r="PCW20" s="162"/>
      <c r="PCX20" s="162"/>
      <c r="PCY20" s="162"/>
      <c r="PCZ20" s="162"/>
      <c r="PDA20" s="162"/>
      <c r="PDB20" s="162"/>
      <c r="PDC20" s="162"/>
      <c r="PDD20" s="162"/>
      <c r="PDE20" s="162"/>
      <c r="PDF20" s="162"/>
      <c r="PDG20" s="162"/>
      <c r="PDH20" s="162"/>
      <c r="PDI20" s="162"/>
      <c r="PDJ20" s="162"/>
      <c r="PDK20" s="162"/>
      <c r="PDL20" s="162"/>
      <c r="PDM20" s="162"/>
      <c r="PDN20" s="162"/>
      <c r="PDO20" s="162"/>
      <c r="PDP20" s="162"/>
      <c r="PDQ20" s="162"/>
      <c r="PDR20" s="162"/>
      <c r="PDS20" s="162"/>
      <c r="PDT20" s="162"/>
      <c r="PDU20" s="162"/>
      <c r="PDV20" s="162"/>
      <c r="PDW20" s="162"/>
      <c r="PDX20" s="162"/>
      <c r="PDY20" s="162"/>
      <c r="PDZ20" s="162"/>
      <c r="PEA20" s="162"/>
      <c r="PEB20" s="162"/>
      <c r="PEC20" s="162"/>
      <c r="PED20" s="162"/>
      <c r="PEE20" s="162"/>
      <c r="PEF20" s="162"/>
      <c r="PEG20" s="162"/>
      <c r="PEH20" s="162"/>
      <c r="PEI20" s="162"/>
      <c r="PEJ20" s="162"/>
      <c r="PEK20" s="162"/>
      <c r="PEL20" s="162"/>
      <c r="PEM20" s="162"/>
      <c r="PEN20" s="162"/>
      <c r="PEO20" s="162"/>
      <c r="PEP20" s="162"/>
      <c r="PEQ20" s="162"/>
      <c r="PER20" s="162"/>
      <c r="PES20" s="162"/>
      <c r="PET20" s="162"/>
      <c r="PEU20" s="162"/>
      <c r="PEV20" s="162"/>
      <c r="PEW20" s="162"/>
      <c r="PEX20" s="162"/>
      <c r="PEY20" s="162"/>
      <c r="PEZ20" s="162"/>
      <c r="PFA20" s="162"/>
      <c r="PFB20" s="162"/>
      <c r="PFC20" s="162"/>
      <c r="PFD20" s="162"/>
      <c r="PFE20" s="162"/>
      <c r="PFF20" s="162"/>
      <c r="PFG20" s="162"/>
      <c r="PFH20" s="162"/>
      <c r="PFI20" s="162"/>
      <c r="PFJ20" s="162"/>
      <c r="PFK20" s="162"/>
      <c r="PFL20" s="162"/>
      <c r="PFM20" s="162"/>
      <c r="PFN20" s="162"/>
      <c r="PFO20" s="162"/>
      <c r="PFP20" s="162"/>
      <c r="PFQ20" s="162"/>
      <c r="PFR20" s="162"/>
      <c r="PFS20" s="162"/>
      <c r="PFT20" s="162"/>
      <c r="PFU20" s="162"/>
      <c r="PFV20" s="162"/>
      <c r="PFW20" s="162"/>
      <c r="PFX20" s="162"/>
      <c r="PFY20" s="162"/>
      <c r="PFZ20" s="162"/>
      <c r="PGA20" s="162"/>
      <c r="PGB20" s="162"/>
      <c r="PGC20" s="162"/>
      <c r="PGD20" s="162"/>
      <c r="PGE20" s="162"/>
      <c r="PGF20" s="162"/>
      <c r="PGG20" s="162"/>
      <c r="PGH20" s="162"/>
      <c r="PGI20" s="162"/>
      <c r="PGJ20" s="162"/>
      <c r="PGK20" s="162"/>
      <c r="PGL20" s="162"/>
      <c r="PGM20" s="162"/>
      <c r="PGN20" s="162"/>
      <c r="PGO20" s="162"/>
      <c r="PGP20" s="162"/>
      <c r="PGQ20" s="162"/>
      <c r="PGR20" s="162"/>
      <c r="PGS20" s="162"/>
      <c r="PGT20" s="162"/>
      <c r="PGU20" s="162"/>
      <c r="PGV20" s="162"/>
      <c r="PGW20" s="162"/>
      <c r="PGX20" s="162"/>
      <c r="PGY20" s="162"/>
      <c r="PGZ20" s="162"/>
      <c r="PHA20" s="162"/>
      <c r="PHB20" s="162"/>
      <c r="PHC20" s="162"/>
      <c r="PHD20" s="162"/>
      <c r="PHE20" s="162"/>
      <c r="PHF20" s="162"/>
      <c r="PHG20" s="162"/>
      <c r="PHH20" s="162"/>
      <c r="PHI20" s="162"/>
      <c r="PHJ20" s="162"/>
      <c r="PHK20" s="162"/>
      <c r="PHL20" s="162"/>
      <c r="PHM20" s="162"/>
      <c r="PHN20" s="162"/>
      <c r="PHO20" s="162"/>
      <c r="PHP20" s="162"/>
      <c r="PHQ20" s="162"/>
      <c r="PHR20" s="162"/>
      <c r="PHS20" s="162"/>
      <c r="PHT20" s="162"/>
      <c r="PHU20" s="162"/>
      <c r="PHV20" s="162"/>
      <c r="PHW20" s="162"/>
      <c r="PHX20" s="162"/>
      <c r="PHY20" s="162"/>
      <c r="PHZ20" s="162"/>
      <c r="PIA20" s="162"/>
      <c r="PIB20" s="162"/>
      <c r="PIC20" s="162"/>
      <c r="PID20" s="162"/>
      <c r="PIE20" s="162"/>
      <c r="PIF20" s="162"/>
      <c r="PIG20" s="162"/>
      <c r="PIH20" s="162"/>
      <c r="PII20" s="162"/>
      <c r="PIJ20" s="162"/>
      <c r="PIK20" s="162"/>
      <c r="PIL20" s="162"/>
      <c r="PIM20" s="162"/>
      <c r="PIN20" s="162"/>
      <c r="PIO20" s="162"/>
      <c r="PIP20" s="162"/>
      <c r="PIQ20" s="162"/>
      <c r="PIR20" s="162"/>
      <c r="PIS20" s="162"/>
      <c r="PIT20" s="162"/>
      <c r="PIU20" s="162"/>
      <c r="PIV20" s="162"/>
      <c r="PIW20" s="162"/>
      <c r="PIX20" s="162"/>
      <c r="PIY20" s="162"/>
      <c r="PIZ20" s="162"/>
      <c r="PJA20" s="162"/>
      <c r="PJB20" s="162"/>
      <c r="PJC20" s="162"/>
      <c r="PJD20" s="162"/>
      <c r="PJE20" s="162"/>
      <c r="PJF20" s="162"/>
      <c r="PJG20" s="162"/>
      <c r="PJH20" s="162"/>
      <c r="PJI20" s="162"/>
      <c r="PJJ20" s="162"/>
      <c r="PJK20" s="162"/>
      <c r="PJL20" s="162"/>
      <c r="PJM20" s="162"/>
      <c r="PJN20" s="162"/>
      <c r="PJO20" s="162"/>
      <c r="PJP20" s="162"/>
      <c r="PJQ20" s="162"/>
      <c r="PJR20" s="162"/>
      <c r="PJS20" s="162"/>
      <c r="PJT20" s="162"/>
      <c r="PJU20" s="162"/>
      <c r="PJV20" s="162"/>
      <c r="PJW20" s="162"/>
      <c r="PJX20" s="162"/>
      <c r="PJY20" s="162"/>
      <c r="PJZ20" s="162"/>
      <c r="PKA20" s="162"/>
      <c r="PKB20" s="162"/>
      <c r="PKC20" s="162"/>
      <c r="PKD20" s="162"/>
      <c r="PKE20" s="162"/>
      <c r="PKF20" s="162"/>
      <c r="PKG20" s="162"/>
      <c r="PKH20" s="162"/>
      <c r="PKI20" s="162"/>
      <c r="PKJ20" s="162"/>
      <c r="PKK20" s="162"/>
      <c r="PKL20" s="162"/>
      <c r="PKM20" s="162"/>
      <c r="PKN20" s="162"/>
      <c r="PKO20" s="162"/>
      <c r="PKP20" s="162"/>
      <c r="PKQ20" s="162"/>
      <c r="PKR20" s="162"/>
      <c r="PKS20" s="162"/>
      <c r="PKT20" s="162"/>
      <c r="PKU20" s="162"/>
      <c r="PKV20" s="162"/>
      <c r="PKW20" s="162"/>
      <c r="PKX20" s="162"/>
      <c r="PKY20" s="162"/>
      <c r="PKZ20" s="162"/>
      <c r="PLA20" s="162"/>
      <c r="PLB20" s="162"/>
      <c r="PLC20" s="162"/>
      <c r="PLD20" s="162"/>
      <c r="PLE20" s="162"/>
      <c r="PLF20" s="162"/>
      <c r="PLG20" s="162"/>
      <c r="PLH20" s="162"/>
      <c r="PLI20" s="162"/>
      <c r="PLJ20" s="162"/>
      <c r="PLK20" s="162"/>
      <c r="PLL20" s="162"/>
      <c r="PLM20" s="162"/>
      <c r="PLN20" s="162"/>
      <c r="PLO20" s="162"/>
      <c r="PLP20" s="162"/>
      <c r="PLQ20" s="162"/>
      <c r="PLR20" s="162"/>
      <c r="PLS20" s="162"/>
      <c r="PLT20" s="162"/>
      <c r="PLU20" s="162"/>
      <c r="PLV20" s="162"/>
      <c r="PLW20" s="162"/>
      <c r="PLX20" s="162"/>
      <c r="PLY20" s="162"/>
      <c r="PLZ20" s="162"/>
      <c r="PMA20" s="162"/>
      <c r="PMB20" s="162"/>
      <c r="PMC20" s="162"/>
      <c r="PMD20" s="162"/>
      <c r="PME20" s="162"/>
      <c r="PMF20" s="162"/>
      <c r="PMG20" s="162"/>
      <c r="PMH20" s="162"/>
      <c r="PMI20" s="162"/>
      <c r="PMJ20" s="162"/>
      <c r="PMK20" s="162"/>
      <c r="PML20" s="162"/>
      <c r="PMM20" s="162"/>
      <c r="PMN20" s="162"/>
      <c r="PMO20" s="162"/>
      <c r="PMP20" s="162"/>
      <c r="PMQ20" s="162"/>
      <c r="PMR20" s="162"/>
      <c r="PMS20" s="162"/>
      <c r="PMT20" s="162"/>
      <c r="PMU20" s="162"/>
      <c r="PMV20" s="162"/>
      <c r="PMW20" s="162"/>
      <c r="PMX20" s="162"/>
      <c r="PMY20" s="162"/>
      <c r="PMZ20" s="162"/>
      <c r="PNA20" s="162"/>
      <c r="PNB20" s="162"/>
      <c r="PNC20" s="162"/>
      <c r="PND20" s="162"/>
      <c r="PNE20" s="162"/>
      <c r="PNF20" s="162"/>
      <c r="PNG20" s="162"/>
      <c r="PNH20" s="162"/>
      <c r="PNI20" s="162"/>
      <c r="PNJ20" s="162"/>
      <c r="PNK20" s="162"/>
      <c r="PNL20" s="162"/>
      <c r="PNM20" s="162"/>
      <c r="PNN20" s="162"/>
      <c r="PNO20" s="162"/>
      <c r="PNP20" s="162"/>
      <c r="PNQ20" s="162"/>
      <c r="PNR20" s="162"/>
      <c r="PNS20" s="162"/>
      <c r="PNT20" s="162"/>
      <c r="PNU20" s="162"/>
      <c r="PNV20" s="162"/>
      <c r="PNW20" s="162"/>
      <c r="PNX20" s="162"/>
      <c r="PNY20" s="162"/>
      <c r="PNZ20" s="162"/>
      <c r="POA20" s="162"/>
      <c r="POB20" s="162"/>
      <c r="POC20" s="162"/>
      <c r="POD20" s="162"/>
      <c r="POE20" s="162"/>
      <c r="POF20" s="162"/>
      <c r="POG20" s="162"/>
      <c r="POH20" s="162"/>
      <c r="POI20" s="162"/>
      <c r="POJ20" s="162"/>
      <c r="POK20" s="162"/>
      <c r="POL20" s="162"/>
      <c r="POM20" s="162"/>
      <c r="PON20" s="162"/>
      <c r="POO20" s="162"/>
      <c r="POP20" s="162"/>
      <c r="POQ20" s="162"/>
      <c r="POR20" s="162"/>
      <c r="POS20" s="162"/>
      <c r="POT20" s="162"/>
      <c r="POU20" s="162"/>
      <c r="POV20" s="162"/>
      <c r="POW20" s="162"/>
      <c r="POX20" s="162"/>
      <c r="POY20" s="162"/>
      <c r="POZ20" s="162"/>
      <c r="PPA20" s="162"/>
      <c r="PPB20" s="162"/>
      <c r="PPC20" s="162"/>
      <c r="PPD20" s="162"/>
      <c r="PPE20" s="162"/>
      <c r="PPF20" s="162"/>
      <c r="PPG20" s="162"/>
      <c r="PPH20" s="162"/>
      <c r="PPI20" s="162"/>
      <c r="PPJ20" s="162"/>
      <c r="PPK20" s="162"/>
      <c r="PPL20" s="162"/>
      <c r="PPM20" s="162"/>
      <c r="PPN20" s="162"/>
      <c r="PPO20" s="162"/>
      <c r="PPP20" s="162"/>
      <c r="PPQ20" s="162"/>
      <c r="PPR20" s="162"/>
      <c r="PPS20" s="162"/>
      <c r="PPT20" s="162"/>
      <c r="PPU20" s="162"/>
      <c r="PPV20" s="162"/>
      <c r="PPW20" s="162"/>
      <c r="PPX20" s="162"/>
      <c r="PPY20" s="162"/>
      <c r="PPZ20" s="162"/>
      <c r="PQA20" s="162"/>
      <c r="PQB20" s="162"/>
      <c r="PQC20" s="162"/>
      <c r="PQD20" s="162"/>
      <c r="PQE20" s="162"/>
      <c r="PQF20" s="162"/>
      <c r="PQG20" s="162"/>
      <c r="PQH20" s="162"/>
      <c r="PQI20" s="162"/>
      <c r="PQJ20" s="162"/>
      <c r="PQK20" s="162"/>
      <c r="PQL20" s="162"/>
      <c r="PQM20" s="162"/>
      <c r="PQN20" s="162"/>
      <c r="PQO20" s="162"/>
      <c r="PQP20" s="162"/>
      <c r="PQQ20" s="162"/>
      <c r="PQR20" s="162"/>
      <c r="PQS20" s="162"/>
      <c r="PQT20" s="162"/>
      <c r="PQU20" s="162"/>
      <c r="PQV20" s="162"/>
      <c r="PQW20" s="162"/>
      <c r="PQX20" s="162"/>
      <c r="PQY20" s="162"/>
      <c r="PQZ20" s="162"/>
      <c r="PRA20" s="162"/>
      <c r="PRB20" s="162"/>
      <c r="PRC20" s="162"/>
      <c r="PRD20" s="162"/>
      <c r="PRE20" s="162"/>
      <c r="PRF20" s="162"/>
      <c r="PRG20" s="162"/>
      <c r="PRH20" s="162"/>
      <c r="PRI20" s="162"/>
      <c r="PRJ20" s="162"/>
      <c r="PRK20" s="162"/>
      <c r="PRL20" s="162"/>
      <c r="PRM20" s="162"/>
      <c r="PRN20" s="162"/>
      <c r="PRO20" s="162"/>
      <c r="PRP20" s="162"/>
      <c r="PRQ20" s="162"/>
      <c r="PRR20" s="162"/>
      <c r="PRS20" s="162"/>
      <c r="PRT20" s="162"/>
      <c r="PRU20" s="162"/>
      <c r="PRV20" s="162"/>
      <c r="PRW20" s="162"/>
      <c r="PRX20" s="162"/>
      <c r="PRY20" s="162"/>
      <c r="PRZ20" s="162"/>
      <c r="PSA20" s="162"/>
      <c r="PSB20" s="162"/>
      <c r="PSC20" s="162"/>
      <c r="PSD20" s="162"/>
      <c r="PSE20" s="162"/>
      <c r="PSF20" s="162"/>
      <c r="PSG20" s="162"/>
      <c r="PSH20" s="162"/>
      <c r="PSI20" s="162"/>
      <c r="PSJ20" s="162"/>
      <c r="PSK20" s="162"/>
      <c r="PSL20" s="162"/>
      <c r="PSM20" s="162"/>
      <c r="PSN20" s="162"/>
      <c r="PSO20" s="162"/>
      <c r="PSP20" s="162"/>
      <c r="PSQ20" s="162"/>
      <c r="PSR20" s="162"/>
      <c r="PSS20" s="162"/>
      <c r="PST20" s="162"/>
      <c r="PSU20" s="162"/>
      <c r="PSV20" s="162"/>
      <c r="PSW20" s="162"/>
      <c r="PSX20" s="162"/>
      <c r="PSY20" s="162"/>
      <c r="PSZ20" s="162"/>
      <c r="PTA20" s="162"/>
      <c r="PTB20" s="162"/>
      <c r="PTC20" s="162"/>
      <c r="PTD20" s="162"/>
      <c r="PTE20" s="162"/>
      <c r="PTF20" s="162"/>
      <c r="PTG20" s="162"/>
      <c r="PTH20" s="162"/>
      <c r="PTI20" s="162"/>
      <c r="PTJ20" s="162"/>
      <c r="PTK20" s="162"/>
      <c r="PTL20" s="162"/>
      <c r="PTM20" s="162"/>
      <c r="PTN20" s="162"/>
      <c r="PTO20" s="162"/>
      <c r="PTP20" s="162"/>
      <c r="PTQ20" s="162"/>
      <c r="PTR20" s="162"/>
      <c r="PTS20" s="162"/>
      <c r="PTT20" s="162"/>
      <c r="PTU20" s="162"/>
      <c r="PTV20" s="162"/>
      <c r="PTW20" s="162"/>
      <c r="PTX20" s="162"/>
      <c r="PTY20" s="162"/>
      <c r="PTZ20" s="162"/>
      <c r="PUA20" s="162"/>
      <c r="PUB20" s="162"/>
      <c r="PUC20" s="162"/>
      <c r="PUD20" s="162"/>
      <c r="PUE20" s="162"/>
      <c r="PUF20" s="162"/>
      <c r="PUG20" s="162"/>
      <c r="PUH20" s="162"/>
      <c r="PUI20" s="162"/>
      <c r="PUJ20" s="162"/>
      <c r="PUK20" s="162"/>
      <c r="PUL20" s="162"/>
      <c r="PUM20" s="162"/>
      <c r="PUN20" s="162"/>
      <c r="PUO20" s="162"/>
      <c r="PUP20" s="162"/>
      <c r="PUQ20" s="162"/>
      <c r="PUR20" s="162"/>
      <c r="PUS20" s="162"/>
      <c r="PUT20" s="162"/>
      <c r="PUU20" s="162"/>
      <c r="PUV20" s="162"/>
      <c r="PUW20" s="162"/>
      <c r="PUX20" s="162"/>
      <c r="PUY20" s="162"/>
      <c r="PUZ20" s="162"/>
      <c r="PVA20" s="162"/>
      <c r="PVB20" s="162"/>
      <c r="PVC20" s="162"/>
      <c r="PVD20" s="162"/>
      <c r="PVE20" s="162"/>
      <c r="PVF20" s="162"/>
      <c r="PVG20" s="162"/>
      <c r="PVH20" s="162"/>
      <c r="PVI20" s="162"/>
      <c r="PVJ20" s="162"/>
      <c r="PVK20" s="162"/>
      <c r="PVL20" s="162"/>
      <c r="PVM20" s="162"/>
      <c r="PVN20" s="162"/>
      <c r="PVO20" s="162"/>
      <c r="PVP20" s="162"/>
      <c r="PVQ20" s="162"/>
      <c r="PVR20" s="162"/>
      <c r="PVS20" s="162"/>
      <c r="PVT20" s="162"/>
      <c r="PVU20" s="162"/>
      <c r="PVV20" s="162"/>
      <c r="PVW20" s="162"/>
      <c r="PVX20" s="162"/>
      <c r="PVY20" s="162"/>
      <c r="PVZ20" s="162"/>
      <c r="PWA20" s="162"/>
      <c r="PWB20" s="162"/>
      <c r="PWC20" s="162"/>
      <c r="PWD20" s="162"/>
      <c r="PWE20" s="162"/>
      <c r="PWF20" s="162"/>
      <c r="PWG20" s="162"/>
      <c r="PWH20" s="162"/>
      <c r="PWI20" s="162"/>
      <c r="PWJ20" s="162"/>
      <c r="PWK20" s="162"/>
      <c r="PWL20" s="162"/>
      <c r="PWM20" s="162"/>
      <c r="PWN20" s="162"/>
      <c r="PWO20" s="162"/>
      <c r="PWP20" s="162"/>
      <c r="PWQ20" s="162"/>
      <c r="PWR20" s="162"/>
      <c r="PWS20" s="162"/>
      <c r="PWT20" s="162"/>
      <c r="PWU20" s="162"/>
      <c r="PWV20" s="162"/>
      <c r="PWW20" s="162"/>
      <c r="PWX20" s="162"/>
      <c r="PWY20" s="162"/>
      <c r="PWZ20" s="162"/>
      <c r="PXA20" s="162"/>
      <c r="PXB20" s="162"/>
      <c r="PXC20" s="162"/>
      <c r="PXD20" s="162"/>
      <c r="PXE20" s="162"/>
      <c r="PXF20" s="162"/>
      <c r="PXG20" s="162"/>
      <c r="PXH20" s="162"/>
      <c r="PXI20" s="162"/>
      <c r="PXJ20" s="162"/>
      <c r="PXK20" s="162"/>
      <c r="PXL20" s="162"/>
      <c r="PXM20" s="162"/>
      <c r="PXN20" s="162"/>
      <c r="PXO20" s="162"/>
      <c r="PXP20" s="162"/>
      <c r="PXQ20" s="162"/>
      <c r="PXR20" s="162"/>
      <c r="PXS20" s="162"/>
      <c r="PXT20" s="162"/>
      <c r="PXU20" s="162"/>
      <c r="PXV20" s="162"/>
      <c r="PXW20" s="162"/>
      <c r="PXX20" s="162"/>
      <c r="PXY20" s="162"/>
      <c r="PXZ20" s="162"/>
      <c r="PYA20" s="162"/>
      <c r="PYB20" s="162"/>
      <c r="PYC20" s="162"/>
      <c r="PYD20" s="162"/>
      <c r="PYE20" s="162"/>
      <c r="PYF20" s="162"/>
      <c r="PYG20" s="162"/>
      <c r="PYH20" s="162"/>
      <c r="PYI20" s="162"/>
      <c r="PYJ20" s="162"/>
      <c r="PYK20" s="162"/>
      <c r="PYL20" s="162"/>
      <c r="PYM20" s="162"/>
      <c r="PYN20" s="162"/>
      <c r="PYO20" s="162"/>
      <c r="PYP20" s="162"/>
      <c r="PYQ20" s="162"/>
      <c r="PYR20" s="162"/>
      <c r="PYS20" s="162"/>
      <c r="PYT20" s="162"/>
      <c r="PYU20" s="162"/>
      <c r="PYV20" s="162"/>
      <c r="PYW20" s="162"/>
      <c r="PYX20" s="162"/>
      <c r="PYY20" s="162"/>
      <c r="PYZ20" s="162"/>
      <c r="PZA20" s="162"/>
      <c r="PZB20" s="162"/>
      <c r="PZC20" s="162"/>
      <c r="PZD20" s="162"/>
      <c r="PZE20" s="162"/>
      <c r="PZF20" s="162"/>
      <c r="PZG20" s="162"/>
      <c r="PZH20" s="162"/>
      <c r="PZI20" s="162"/>
      <c r="PZJ20" s="162"/>
      <c r="PZK20" s="162"/>
      <c r="PZL20" s="162"/>
      <c r="PZM20" s="162"/>
      <c r="PZN20" s="162"/>
      <c r="PZO20" s="162"/>
      <c r="PZP20" s="162"/>
      <c r="PZQ20" s="162"/>
      <c r="PZR20" s="162"/>
      <c r="PZS20" s="162"/>
      <c r="PZT20" s="162"/>
      <c r="PZU20" s="162"/>
      <c r="PZV20" s="162"/>
      <c r="PZW20" s="162"/>
      <c r="PZX20" s="162"/>
      <c r="PZY20" s="162"/>
      <c r="PZZ20" s="162"/>
      <c r="QAA20" s="162"/>
      <c r="QAB20" s="162"/>
      <c r="QAC20" s="162"/>
      <c r="QAD20" s="162"/>
      <c r="QAE20" s="162"/>
      <c r="QAF20" s="162"/>
      <c r="QAG20" s="162"/>
      <c r="QAH20" s="162"/>
      <c r="QAI20" s="162"/>
      <c r="QAJ20" s="162"/>
      <c r="QAK20" s="162"/>
      <c r="QAL20" s="162"/>
      <c r="QAM20" s="162"/>
      <c r="QAN20" s="162"/>
      <c r="QAO20" s="162"/>
      <c r="QAP20" s="162"/>
      <c r="QAQ20" s="162"/>
      <c r="QAR20" s="162"/>
      <c r="QAS20" s="162"/>
      <c r="QAT20" s="162"/>
      <c r="QAU20" s="162"/>
      <c r="QAV20" s="162"/>
      <c r="QAW20" s="162"/>
      <c r="QAX20" s="162"/>
      <c r="QAY20" s="162"/>
      <c r="QAZ20" s="162"/>
      <c r="QBA20" s="162"/>
      <c r="QBB20" s="162"/>
      <c r="QBC20" s="162"/>
      <c r="QBD20" s="162"/>
      <c r="QBE20" s="162"/>
      <c r="QBF20" s="162"/>
      <c r="QBG20" s="162"/>
      <c r="QBH20" s="162"/>
      <c r="QBI20" s="162"/>
      <c r="QBJ20" s="162"/>
      <c r="QBK20" s="162"/>
      <c r="QBL20" s="162"/>
      <c r="QBM20" s="162"/>
      <c r="QBN20" s="162"/>
      <c r="QBO20" s="162"/>
      <c r="QBP20" s="162"/>
      <c r="QBQ20" s="162"/>
      <c r="QBR20" s="162"/>
      <c r="QBS20" s="162"/>
      <c r="QBT20" s="162"/>
      <c r="QBU20" s="162"/>
      <c r="QBV20" s="162"/>
      <c r="QBW20" s="162"/>
      <c r="QBX20" s="162"/>
      <c r="QBY20" s="162"/>
      <c r="QBZ20" s="162"/>
      <c r="QCA20" s="162"/>
      <c r="QCB20" s="162"/>
      <c r="QCC20" s="162"/>
      <c r="QCD20" s="162"/>
      <c r="QCE20" s="162"/>
      <c r="QCF20" s="162"/>
      <c r="QCG20" s="162"/>
      <c r="QCH20" s="162"/>
      <c r="QCI20" s="162"/>
      <c r="QCJ20" s="162"/>
      <c r="QCK20" s="162"/>
      <c r="QCL20" s="162"/>
      <c r="QCM20" s="162"/>
      <c r="QCN20" s="162"/>
      <c r="QCO20" s="162"/>
      <c r="QCP20" s="162"/>
      <c r="QCQ20" s="162"/>
      <c r="QCR20" s="162"/>
      <c r="QCS20" s="162"/>
      <c r="QCT20" s="162"/>
      <c r="QCU20" s="162"/>
      <c r="QCV20" s="162"/>
      <c r="QCW20" s="162"/>
      <c r="QCX20" s="162"/>
      <c r="QCY20" s="162"/>
      <c r="QCZ20" s="162"/>
      <c r="QDA20" s="162"/>
      <c r="QDB20" s="162"/>
      <c r="QDC20" s="162"/>
      <c r="QDD20" s="162"/>
      <c r="QDE20" s="162"/>
      <c r="QDF20" s="162"/>
      <c r="QDG20" s="162"/>
      <c r="QDH20" s="162"/>
      <c r="QDI20" s="162"/>
      <c r="QDJ20" s="162"/>
      <c r="QDK20" s="162"/>
      <c r="QDL20" s="162"/>
      <c r="QDM20" s="162"/>
      <c r="QDN20" s="162"/>
      <c r="QDO20" s="162"/>
      <c r="QDP20" s="162"/>
      <c r="QDQ20" s="162"/>
      <c r="QDR20" s="162"/>
      <c r="QDS20" s="162"/>
      <c r="QDT20" s="162"/>
      <c r="QDU20" s="162"/>
      <c r="QDV20" s="162"/>
      <c r="QDW20" s="162"/>
      <c r="QDX20" s="162"/>
      <c r="QDY20" s="162"/>
      <c r="QDZ20" s="162"/>
      <c r="QEA20" s="162"/>
      <c r="QEB20" s="162"/>
      <c r="QEC20" s="162"/>
      <c r="QED20" s="162"/>
      <c r="QEE20" s="162"/>
      <c r="QEF20" s="162"/>
      <c r="QEG20" s="162"/>
      <c r="QEH20" s="162"/>
      <c r="QEI20" s="162"/>
      <c r="QEJ20" s="162"/>
      <c r="QEK20" s="162"/>
      <c r="QEL20" s="162"/>
      <c r="QEM20" s="162"/>
      <c r="QEN20" s="162"/>
      <c r="QEO20" s="162"/>
      <c r="QEP20" s="162"/>
      <c r="QEQ20" s="162"/>
      <c r="QER20" s="162"/>
      <c r="QES20" s="162"/>
      <c r="QET20" s="162"/>
      <c r="QEU20" s="162"/>
      <c r="QEV20" s="162"/>
      <c r="QEW20" s="162"/>
      <c r="QEX20" s="162"/>
      <c r="QEY20" s="162"/>
      <c r="QEZ20" s="162"/>
      <c r="QFA20" s="162"/>
      <c r="QFB20" s="162"/>
      <c r="QFC20" s="162"/>
      <c r="QFD20" s="162"/>
      <c r="QFE20" s="162"/>
      <c r="QFF20" s="162"/>
      <c r="QFG20" s="162"/>
      <c r="QFH20" s="162"/>
      <c r="QFI20" s="162"/>
      <c r="QFJ20" s="162"/>
      <c r="QFK20" s="162"/>
      <c r="QFL20" s="162"/>
      <c r="QFM20" s="162"/>
      <c r="QFN20" s="162"/>
      <c r="QFO20" s="162"/>
      <c r="QFP20" s="162"/>
      <c r="QFQ20" s="162"/>
      <c r="QFR20" s="162"/>
      <c r="QFS20" s="162"/>
      <c r="QFT20" s="162"/>
      <c r="QFU20" s="162"/>
      <c r="QFV20" s="162"/>
      <c r="QFW20" s="162"/>
      <c r="QFX20" s="162"/>
      <c r="QFY20" s="162"/>
      <c r="QFZ20" s="162"/>
      <c r="QGA20" s="162"/>
      <c r="QGB20" s="162"/>
      <c r="QGC20" s="162"/>
      <c r="QGD20" s="162"/>
      <c r="QGE20" s="162"/>
      <c r="QGF20" s="162"/>
      <c r="QGG20" s="162"/>
      <c r="QGH20" s="162"/>
      <c r="QGI20" s="162"/>
      <c r="QGJ20" s="162"/>
      <c r="QGK20" s="162"/>
      <c r="QGL20" s="162"/>
      <c r="QGM20" s="162"/>
      <c r="QGN20" s="162"/>
      <c r="QGO20" s="162"/>
      <c r="QGP20" s="162"/>
      <c r="QGQ20" s="162"/>
      <c r="QGR20" s="162"/>
      <c r="QGS20" s="162"/>
      <c r="QGT20" s="162"/>
      <c r="QGU20" s="162"/>
      <c r="QGV20" s="162"/>
      <c r="QGW20" s="162"/>
      <c r="QGX20" s="162"/>
      <c r="QGY20" s="162"/>
      <c r="QGZ20" s="162"/>
      <c r="QHA20" s="162"/>
      <c r="QHB20" s="162"/>
      <c r="QHC20" s="162"/>
      <c r="QHD20" s="162"/>
      <c r="QHE20" s="162"/>
      <c r="QHF20" s="162"/>
      <c r="QHG20" s="162"/>
      <c r="QHH20" s="162"/>
      <c r="QHI20" s="162"/>
      <c r="QHJ20" s="162"/>
      <c r="QHK20" s="162"/>
      <c r="QHL20" s="162"/>
      <c r="QHM20" s="162"/>
      <c r="QHN20" s="162"/>
      <c r="QHO20" s="162"/>
      <c r="QHP20" s="162"/>
      <c r="QHQ20" s="162"/>
      <c r="QHR20" s="162"/>
      <c r="QHS20" s="162"/>
      <c r="QHT20" s="162"/>
      <c r="QHU20" s="162"/>
      <c r="QHV20" s="162"/>
      <c r="QHW20" s="162"/>
      <c r="QHX20" s="162"/>
      <c r="QHY20" s="162"/>
      <c r="QHZ20" s="162"/>
      <c r="QIA20" s="162"/>
      <c r="QIB20" s="162"/>
      <c r="QIC20" s="162"/>
      <c r="QID20" s="162"/>
      <c r="QIE20" s="162"/>
      <c r="QIF20" s="162"/>
      <c r="QIG20" s="162"/>
      <c r="QIH20" s="162"/>
      <c r="QII20" s="162"/>
      <c r="QIJ20" s="162"/>
      <c r="QIK20" s="162"/>
      <c r="QIL20" s="162"/>
      <c r="QIM20" s="162"/>
      <c r="QIN20" s="162"/>
      <c r="QIO20" s="162"/>
      <c r="QIP20" s="162"/>
      <c r="QIQ20" s="162"/>
      <c r="QIR20" s="162"/>
      <c r="QIS20" s="162"/>
      <c r="QIT20" s="162"/>
      <c r="QIU20" s="162"/>
      <c r="QIV20" s="162"/>
      <c r="QIW20" s="162"/>
      <c r="QIX20" s="162"/>
      <c r="QIY20" s="162"/>
      <c r="QIZ20" s="162"/>
      <c r="QJA20" s="162"/>
      <c r="QJB20" s="162"/>
      <c r="QJC20" s="162"/>
      <c r="QJD20" s="162"/>
      <c r="QJE20" s="162"/>
      <c r="QJF20" s="162"/>
      <c r="QJG20" s="162"/>
      <c r="QJH20" s="162"/>
      <c r="QJI20" s="162"/>
      <c r="QJJ20" s="162"/>
      <c r="QJK20" s="162"/>
      <c r="QJL20" s="162"/>
      <c r="QJM20" s="162"/>
      <c r="QJN20" s="162"/>
      <c r="QJO20" s="162"/>
      <c r="QJP20" s="162"/>
      <c r="QJQ20" s="162"/>
      <c r="QJR20" s="162"/>
      <c r="QJS20" s="162"/>
      <c r="QJT20" s="162"/>
      <c r="QJU20" s="162"/>
      <c r="QJV20" s="162"/>
      <c r="QJW20" s="162"/>
      <c r="QJX20" s="162"/>
      <c r="QJY20" s="162"/>
      <c r="QJZ20" s="162"/>
      <c r="QKA20" s="162"/>
      <c r="QKB20" s="162"/>
      <c r="QKC20" s="162"/>
      <c r="QKD20" s="162"/>
      <c r="QKE20" s="162"/>
      <c r="QKF20" s="162"/>
      <c r="QKG20" s="162"/>
      <c r="QKH20" s="162"/>
      <c r="QKI20" s="162"/>
      <c r="QKJ20" s="162"/>
      <c r="QKK20" s="162"/>
      <c r="QKL20" s="162"/>
      <c r="QKM20" s="162"/>
      <c r="QKN20" s="162"/>
      <c r="QKO20" s="162"/>
      <c r="QKP20" s="162"/>
      <c r="QKQ20" s="162"/>
      <c r="QKR20" s="162"/>
      <c r="QKS20" s="162"/>
      <c r="QKT20" s="162"/>
      <c r="QKU20" s="162"/>
      <c r="QKV20" s="162"/>
      <c r="QKW20" s="162"/>
      <c r="QKX20" s="162"/>
      <c r="QKY20" s="162"/>
      <c r="QKZ20" s="162"/>
      <c r="QLA20" s="162"/>
      <c r="QLB20" s="162"/>
      <c r="QLC20" s="162"/>
      <c r="QLD20" s="162"/>
      <c r="QLE20" s="162"/>
      <c r="QLF20" s="162"/>
      <c r="QLG20" s="162"/>
      <c r="QLH20" s="162"/>
      <c r="QLI20" s="162"/>
      <c r="QLJ20" s="162"/>
      <c r="QLK20" s="162"/>
      <c r="QLL20" s="162"/>
      <c r="QLM20" s="162"/>
      <c r="QLN20" s="162"/>
      <c r="QLO20" s="162"/>
      <c r="QLP20" s="162"/>
      <c r="QLQ20" s="162"/>
      <c r="QLR20" s="162"/>
      <c r="QLS20" s="162"/>
      <c r="QLT20" s="162"/>
      <c r="QLU20" s="162"/>
      <c r="QLV20" s="162"/>
      <c r="QLW20" s="162"/>
      <c r="QLX20" s="162"/>
      <c r="QLY20" s="162"/>
      <c r="QLZ20" s="162"/>
      <c r="QMA20" s="162"/>
      <c r="QMB20" s="162"/>
      <c r="QMC20" s="162"/>
      <c r="QMD20" s="162"/>
      <c r="QME20" s="162"/>
      <c r="QMF20" s="162"/>
      <c r="QMG20" s="162"/>
      <c r="QMH20" s="162"/>
      <c r="QMI20" s="162"/>
      <c r="QMJ20" s="162"/>
      <c r="QMK20" s="162"/>
      <c r="QML20" s="162"/>
      <c r="QMM20" s="162"/>
      <c r="QMN20" s="162"/>
      <c r="QMO20" s="162"/>
      <c r="QMP20" s="162"/>
      <c r="QMQ20" s="162"/>
      <c r="QMR20" s="162"/>
      <c r="QMS20" s="162"/>
      <c r="QMT20" s="162"/>
      <c r="QMU20" s="162"/>
      <c r="QMV20" s="162"/>
      <c r="QMW20" s="162"/>
      <c r="QMX20" s="162"/>
      <c r="QMY20" s="162"/>
      <c r="QMZ20" s="162"/>
      <c r="QNA20" s="162"/>
      <c r="QNB20" s="162"/>
      <c r="QNC20" s="162"/>
      <c r="QND20" s="162"/>
      <c r="QNE20" s="162"/>
      <c r="QNF20" s="162"/>
      <c r="QNG20" s="162"/>
      <c r="QNH20" s="162"/>
      <c r="QNI20" s="162"/>
      <c r="QNJ20" s="162"/>
      <c r="QNK20" s="162"/>
      <c r="QNL20" s="162"/>
      <c r="QNM20" s="162"/>
      <c r="QNN20" s="162"/>
      <c r="QNO20" s="162"/>
      <c r="QNP20" s="162"/>
      <c r="QNQ20" s="162"/>
      <c r="QNR20" s="162"/>
      <c r="QNS20" s="162"/>
      <c r="QNT20" s="162"/>
      <c r="QNU20" s="162"/>
      <c r="QNV20" s="162"/>
      <c r="QNW20" s="162"/>
      <c r="QNX20" s="162"/>
      <c r="QNY20" s="162"/>
      <c r="QNZ20" s="162"/>
      <c r="QOA20" s="162"/>
      <c r="QOB20" s="162"/>
      <c r="QOC20" s="162"/>
      <c r="QOD20" s="162"/>
      <c r="QOE20" s="162"/>
      <c r="QOF20" s="162"/>
      <c r="QOG20" s="162"/>
      <c r="QOH20" s="162"/>
      <c r="QOI20" s="162"/>
      <c r="QOJ20" s="162"/>
      <c r="QOK20" s="162"/>
      <c r="QOL20" s="162"/>
      <c r="QOM20" s="162"/>
      <c r="QON20" s="162"/>
      <c r="QOO20" s="162"/>
      <c r="QOP20" s="162"/>
      <c r="QOQ20" s="162"/>
      <c r="QOR20" s="162"/>
      <c r="QOS20" s="162"/>
      <c r="QOT20" s="162"/>
      <c r="QOU20" s="162"/>
      <c r="QOV20" s="162"/>
      <c r="QOW20" s="162"/>
      <c r="QOX20" s="162"/>
      <c r="QOY20" s="162"/>
      <c r="QOZ20" s="162"/>
      <c r="QPA20" s="162"/>
      <c r="QPB20" s="162"/>
      <c r="QPC20" s="162"/>
      <c r="QPD20" s="162"/>
      <c r="QPE20" s="162"/>
      <c r="QPF20" s="162"/>
      <c r="QPG20" s="162"/>
      <c r="QPH20" s="162"/>
      <c r="QPI20" s="162"/>
      <c r="QPJ20" s="162"/>
      <c r="QPK20" s="162"/>
      <c r="QPL20" s="162"/>
      <c r="QPM20" s="162"/>
      <c r="QPN20" s="162"/>
      <c r="QPO20" s="162"/>
      <c r="QPP20" s="162"/>
      <c r="QPQ20" s="162"/>
      <c r="QPR20" s="162"/>
      <c r="QPS20" s="162"/>
      <c r="QPT20" s="162"/>
      <c r="QPU20" s="162"/>
      <c r="QPV20" s="162"/>
      <c r="QPW20" s="162"/>
      <c r="QPX20" s="162"/>
      <c r="QPY20" s="162"/>
      <c r="QPZ20" s="162"/>
      <c r="QQA20" s="162"/>
      <c r="QQB20" s="162"/>
      <c r="QQC20" s="162"/>
      <c r="QQD20" s="162"/>
      <c r="QQE20" s="162"/>
      <c r="QQF20" s="162"/>
      <c r="QQG20" s="162"/>
      <c r="QQH20" s="162"/>
      <c r="QQI20" s="162"/>
      <c r="QQJ20" s="162"/>
      <c r="QQK20" s="162"/>
      <c r="QQL20" s="162"/>
      <c r="QQM20" s="162"/>
      <c r="QQN20" s="162"/>
      <c r="QQO20" s="162"/>
      <c r="QQP20" s="162"/>
      <c r="QQQ20" s="162"/>
      <c r="QQR20" s="162"/>
      <c r="QQS20" s="162"/>
      <c r="QQT20" s="162"/>
      <c r="QQU20" s="162"/>
      <c r="QQV20" s="162"/>
      <c r="QQW20" s="162"/>
      <c r="QQX20" s="162"/>
      <c r="QQY20" s="162"/>
      <c r="QQZ20" s="162"/>
      <c r="QRA20" s="162"/>
      <c r="QRB20" s="162"/>
      <c r="QRC20" s="162"/>
      <c r="QRD20" s="162"/>
      <c r="QRE20" s="162"/>
      <c r="QRF20" s="162"/>
      <c r="QRG20" s="162"/>
      <c r="QRH20" s="162"/>
      <c r="QRI20" s="162"/>
      <c r="QRJ20" s="162"/>
      <c r="QRK20" s="162"/>
      <c r="QRL20" s="162"/>
      <c r="QRM20" s="162"/>
      <c r="QRN20" s="162"/>
      <c r="QRO20" s="162"/>
      <c r="QRP20" s="162"/>
      <c r="QRQ20" s="162"/>
      <c r="QRR20" s="162"/>
      <c r="QRS20" s="162"/>
      <c r="QRT20" s="162"/>
      <c r="QRU20" s="162"/>
      <c r="QRV20" s="162"/>
      <c r="QRW20" s="162"/>
      <c r="QRX20" s="162"/>
      <c r="QRY20" s="162"/>
      <c r="QRZ20" s="162"/>
      <c r="QSA20" s="162"/>
      <c r="QSB20" s="162"/>
      <c r="QSC20" s="162"/>
      <c r="QSD20" s="162"/>
      <c r="QSE20" s="162"/>
      <c r="QSF20" s="162"/>
      <c r="QSG20" s="162"/>
      <c r="QSH20" s="162"/>
      <c r="QSI20" s="162"/>
      <c r="QSJ20" s="162"/>
      <c r="QSK20" s="162"/>
      <c r="QSL20" s="162"/>
      <c r="QSM20" s="162"/>
      <c r="QSN20" s="162"/>
      <c r="QSO20" s="162"/>
      <c r="QSP20" s="162"/>
      <c r="QSQ20" s="162"/>
      <c r="QSR20" s="162"/>
      <c r="QSS20" s="162"/>
      <c r="QST20" s="162"/>
      <c r="QSU20" s="162"/>
      <c r="QSV20" s="162"/>
      <c r="QSW20" s="162"/>
      <c r="QSX20" s="162"/>
      <c r="QSY20" s="162"/>
      <c r="QSZ20" s="162"/>
      <c r="QTA20" s="162"/>
      <c r="QTB20" s="162"/>
      <c r="QTC20" s="162"/>
      <c r="QTD20" s="162"/>
      <c r="QTE20" s="162"/>
      <c r="QTF20" s="162"/>
      <c r="QTG20" s="162"/>
      <c r="QTH20" s="162"/>
      <c r="QTI20" s="162"/>
      <c r="QTJ20" s="162"/>
      <c r="QTK20" s="162"/>
      <c r="QTL20" s="162"/>
      <c r="QTM20" s="162"/>
      <c r="QTN20" s="162"/>
      <c r="QTO20" s="162"/>
      <c r="QTP20" s="162"/>
      <c r="QTQ20" s="162"/>
      <c r="QTR20" s="162"/>
      <c r="QTS20" s="162"/>
      <c r="QTT20" s="162"/>
      <c r="QTU20" s="162"/>
      <c r="QTV20" s="162"/>
      <c r="QTW20" s="162"/>
      <c r="QTX20" s="162"/>
      <c r="QTY20" s="162"/>
      <c r="QTZ20" s="162"/>
      <c r="QUA20" s="162"/>
      <c r="QUB20" s="162"/>
      <c r="QUC20" s="162"/>
      <c r="QUD20" s="162"/>
      <c r="QUE20" s="162"/>
      <c r="QUF20" s="162"/>
      <c r="QUG20" s="162"/>
      <c r="QUH20" s="162"/>
      <c r="QUI20" s="162"/>
      <c r="QUJ20" s="162"/>
      <c r="QUK20" s="162"/>
      <c r="QUL20" s="162"/>
      <c r="QUM20" s="162"/>
      <c r="QUN20" s="162"/>
      <c r="QUO20" s="162"/>
      <c r="QUP20" s="162"/>
      <c r="QUQ20" s="162"/>
      <c r="QUR20" s="162"/>
      <c r="QUS20" s="162"/>
      <c r="QUT20" s="162"/>
      <c r="QUU20" s="162"/>
      <c r="QUV20" s="162"/>
      <c r="QUW20" s="162"/>
      <c r="QUX20" s="162"/>
      <c r="QUY20" s="162"/>
      <c r="QUZ20" s="162"/>
      <c r="QVA20" s="162"/>
      <c r="QVB20" s="162"/>
      <c r="QVC20" s="162"/>
      <c r="QVD20" s="162"/>
      <c r="QVE20" s="162"/>
      <c r="QVF20" s="162"/>
      <c r="QVG20" s="162"/>
      <c r="QVH20" s="162"/>
      <c r="QVI20" s="162"/>
      <c r="QVJ20" s="162"/>
      <c r="QVK20" s="162"/>
      <c r="QVL20" s="162"/>
      <c r="QVM20" s="162"/>
      <c r="QVN20" s="162"/>
      <c r="QVO20" s="162"/>
      <c r="QVP20" s="162"/>
      <c r="QVQ20" s="162"/>
      <c r="QVR20" s="162"/>
      <c r="QVS20" s="162"/>
      <c r="QVT20" s="162"/>
      <c r="QVU20" s="162"/>
      <c r="QVV20" s="162"/>
      <c r="QVW20" s="162"/>
      <c r="QVX20" s="162"/>
      <c r="QVY20" s="162"/>
      <c r="QVZ20" s="162"/>
      <c r="QWA20" s="162"/>
      <c r="QWB20" s="162"/>
      <c r="QWC20" s="162"/>
      <c r="QWD20" s="162"/>
      <c r="QWE20" s="162"/>
      <c r="QWF20" s="162"/>
      <c r="QWG20" s="162"/>
      <c r="QWH20" s="162"/>
      <c r="QWI20" s="162"/>
      <c r="QWJ20" s="162"/>
      <c r="QWK20" s="162"/>
      <c r="QWL20" s="162"/>
      <c r="QWM20" s="162"/>
      <c r="QWN20" s="162"/>
      <c r="QWO20" s="162"/>
      <c r="QWP20" s="162"/>
      <c r="QWQ20" s="162"/>
      <c r="QWR20" s="162"/>
      <c r="QWS20" s="162"/>
      <c r="QWT20" s="162"/>
      <c r="QWU20" s="162"/>
      <c r="QWV20" s="162"/>
      <c r="QWW20" s="162"/>
      <c r="QWX20" s="162"/>
      <c r="QWY20" s="162"/>
      <c r="QWZ20" s="162"/>
      <c r="QXA20" s="162"/>
      <c r="QXB20" s="162"/>
      <c r="QXC20" s="162"/>
      <c r="QXD20" s="162"/>
      <c r="QXE20" s="162"/>
      <c r="QXF20" s="162"/>
      <c r="QXG20" s="162"/>
      <c r="QXH20" s="162"/>
      <c r="QXI20" s="162"/>
      <c r="QXJ20" s="162"/>
      <c r="QXK20" s="162"/>
      <c r="QXL20" s="162"/>
      <c r="QXM20" s="162"/>
      <c r="QXN20" s="162"/>
      <c r="QXO20" s="162"/>
      <c r="QXP20" s="162"/>
      <c r="QXQ20" s="162"/>
      <c r="QXR20" s="162"/>
      <c r="QXS20" s="162"/>
      <c r="QXT20" s="162"/>
      <c r="QXU20" s="162"/>
      <c r="QXV20" s="162"/>
      <c r="QXW20" s="162"/>
      <c r="QXX20" s="162"/>
      <c r="QXY20" s="162"/>
      <c r="QXZ20" s="162"/>
      <c r="QYA20" s="162"/>
      <c r="QYB20" s="162"/>
      <c r="QYC20" s="162"/>
      <c r="QYD20" s="162"/>
      <c r="QYE20" s="162"/>
      <c r="QYF20" s="162"/>
      <c r="QYG20" s="162"/>
      <c r="QYH20" s="162"/>
      <c r="QYI20" s="162"/>
      <c r="QYJ20" s="162"/>
      <c r="QYK20" s="162"/>
      <c r="QYL20" s="162"/>
      <c r="QYM20" s="162"/>
      <c r="QYN20" s="162"/>
      <c r="QYO20" s="162"/>
      <c r="QYP20" s="162"/>
      <c r="QYQ20" s="162"/>
      <c r="QYR20" s="162"/>
      <c r="QYS20" s="162"/>
      <c r="QYT20" s="162"/>
      <c r="QYU20" s="162"/>
      <c r="QYV20" s="162"/>
      <c r="QYW20" s="162"/>
      <c r="QYX20" s="162"/>
      <c r="QYY20" s="162"/>
      <c r="QYZ20" s="162"/>
      <c r="QZA20" s="162"/>
      <c r="QZB20" s="162"/>
      <c r="QZC20" s="162"/>
      <c r="QZD20" s="162"/>
      <c r="QZE20" s="162"/>
      <c r="QZF20" s="162"/>
      <c r="QZG20" s="162"/>
      <c r="QZH20" s="162"/>
      <c r="QZI20" s="162"/>
      <c r="QZJ20" s="162"/>
      <c r="QZK20" s="162"/>
      <c r="QZL20" s="162"/>
      <c r="QZM20" s="162"/>
      <c r="QZN20" s="162"/>
      <c r="QZO20" s="162"/>
      <c r="QZP20" s="162"/>
      <c r="QZQ20" s="162"/>
      <c r="QZR20" s="162"/>
      <c r="QZS20" s="162"/>
      <c r="QZT20" s="162"/>
      <c r="QZU20" s="162"/>
      <c r="QZV20" s="162"/>
      <c r="QZW20" s="162"/>
      <c r="QZX20" s="162"/>
      <c r="QZY20" s="162"/>
      <c r="QZZ20" s="162"/>
      <c r="RAA20" s="162"/>
      <c r="RAB20" s="162"/>
      <c r="RAC20" s="162"/>
      <c r="RAD20" s="162"/>
      <c r="RAE20" s="162"/>
      <c r="RAF20" s="162"/>
      <c r="RAG20" s="162"/>
      <c r="RAH20" s="162"/>
      <c r="RAI20" s="162"/>
      <c r="RAJ20" s="162"/>
      <c r="RAK20" s="162"/>
      <c r="RAL20" s="162"/>
      <c r="RAM20" s="162"/>
      <c r="RAN20" s="162"/>
      <c r="RAO20" s="162"/>
      <c r="RAP20" s="162"/>
      <c r="RAQ20" s="162"/>
      <c r="RAR20" s="162"/>
      <c r="RAS20" s="162"/>
      <c r="RAT20" s="162"/>
      <c r="RAU20" s="162"/>
      <c r="RAV20" s="162"/>
      <c r="RAW20" s="162"/>
      <c r="RAX20" s="162"/>
      <c r="RAY20" s="162"/>
      <c r="RAZ20" s="162"/>
      <c r="RBA20" s="162"/>
      <c r="RBB20" s="162"/>
      <c r="RBC20" s="162"/>
      <c r="RBD20" s="162"/>
      <c r="RBE20" s="162"/>
      <c r="RBF20" s="162"/>
      <c r="RBG20" s="162"/>
      <c r="RBH20" s="162"/>
      <c r="RBI20" s="162"/>
      <c r="RBJ20" s="162"/>
      <c r="RBK20" s="162"/>
      <c r="RBL20" s="162"/>
      <c r="RBM20" s="162"/>
      <c r="RBN20" s="162"/>
      <c r="RBO20" s="162"/>
      <c r="RBP20" s="162"/>
      <c r="RBQ20" s="162"/>
      <c r="RBR20" s="162"/>
      <c r="RBS20" s="162"/>
      <c r="RBT20" s="162"/>
      <c r="RBU20" s="162"/>
      <c r="RBV20" s="162"/>
      <c r="RBW20" s="162"/>
      <c r="RBX20" s="162"/>
      <c r="RBY20" s="162"/>
      <c r="RBZ20" s="162"/>
      <c r="RCA20" s="162"/>
      <c r="RCB20" s="162"/>
      <c r="RCC20" s="162"/>
      <c r="RCD20" s="162"/>
      <c r="RCE20" s="162"/>
      <c r="RCF20" s="162"/>
      <c r="RCG20" s="162"/>
      <c r="RCH20" s="162"/>
      <c r="RCI20" s="162"/>
      <c r="RCJ20" s="162"/>
      <c r="RCK20" s="162"/>
      <c r="RCL20" s="162"/>
      <c r="RCM20" s="162"/>
      <c r="RCN20" s="162"/>
      <c r="RCO20" s="162"/>
      <c r="RCP20" s="162"/>
      <c r="RCQ20" s="162"/>
      <c r="RCR20" s="162"/>
      <c r="RCS20" s="162"/>
      <c r="RCT20" s="162"/>
      <c r="RCU20" s="162"/>
      <c r="RCV20" s="162"/>
      <c r="RCW20" s="162"/>
      <c r="RCX20" s="162"/>
      <c r="RCY20" s="162"/>
      <c r="RCZ20" s="162"/>
      <c r="RDA20" s="162"/>
      <c r="RDB20" s="162"/>
      <c r="RDC20" s="162"/>
      <c r="RDD20" s="162"/>
      <c r="RDE20" s="162"/>
      <c r="RDF20" s="162"/>
      <c r="RDG20" s="162"/>
      <c r="RDH20" s="162"/>
      <c r="RDI20" s="162"/>
      <c r="RDJ20" s="162"/>
      <c r="RDK20" s="162"/>
      <c r="RDL20" s="162"/>
      <c r="RDM20" s="162"/>
      <c r="RDN20" s="162"/>
      <c r="RDO20" s="162"/>
      <c r="RDP20" s="162"/>
      <c r="RDQ20" s="162"/>
      <c r="RDR20" s="162"/>
      <c r="RDS20" s="162"/>
      <c r="RDT20" s="162"/>
      <c r="RDU20" s="162"/>
      <c r="RDV20" s="162"/>
      <c r="RDW20" s="162"/>
      <c r="RDX20" s="162"/>
      <c r="RDY20" s="162"/>
      <c r="RDZ20" s="162"/>
      <c r="REA20" s="162"/>
      <c r="REB20" s="162"/>
      <c r="REC20" s="162"/>
      <c r="RED20" s="162"/>
      <c r="REE20" s="162"/>
      <c r="REF20" s="162"/>
      <c r="REG20" s="162"/>
      <c r="REH20" s="162"/>
      <c r="REI20" s="162"/>
      <c r="REJ20" s="162"/>
      <c r="REK20" s="162"/>
      <c r="REL20" s="162"/>
      <c r="REM20" s="162"/>
      <c r="REN20" s="162"/>
      <c r="REO20" s="162"/>
      <c r="REP20" s="162"/>
      <c r="REQ20" s="162"/>
      <c r="RER20" s="162"/>
      <c r="RES20" s="162"/>
      <c r="RET20" s="162"/>
      <c r="REU20" s="162"/>
      <c r="REV20" s="162"/>
      <c r="REW20" s="162"/>
      <c r="REX20" s="162"/>
      <c r="REY20" s="162"/>
      <c r="REZ20" s="162"/>
      <c r="RFA20" s="162"/>
      <c r="RFB20" s="162"/>
      <c r="RFC20" s="162"/>
      <c r="RFD20" s="162"/>
      <c r="RFE20" s="162"/>
      <c r="RFF20" s="162"/>
      <c r="RFG20" s="162"/>
      <c r="RFH20" s="162"/>
      <c r="RFI20" s="162"/>
      <c r="RFJ20" s="162"/>
      <c r="RFK20" s="162"/>
      <c r="RFL20" s="162"/>
      <c r="RFM20" s="162"/>
      <c r="RFN20" s="162"/>
      <c r="RFO20" s="162"/>
      <c r="RFP20" s="162"/>
      <c r="RFQ20" s="162"/>
      <c r="RFR20" s="162"/>
      <c r="RFS20" s="162"/>
      <c r="RFT20" s="162"/>
      <c r="RFU20" s="162"/>
      <c r="RFV20" s="162"/>
      <c r="RFW20" s="162"/>
      <c r="RFX20" s="162"/>
      <c r="RFY20" s="162"/>
      <c r="RFZ20" s="162"/>
      <c r="RGA20" s="162"/>
      <c r="RGB20" s="162"/>
      <c r="RGC20" s="162"/>
      <c r="RGD20" s="162"/>
      <c r="RGE20" s="162"/>
      <c r="RGF20" s="162"/>
      <c r="RGG20" s="162"/>
      <c r="RGH20" s="162"/>
      <c r="RGI20" s="162"/>
      <c r="RGJ20" s="162"/>
      <c r="RGK20" s="162"/>
      <c r="RGL20" s="162"/>
      <c r="RGM20" s="162"/>
      <c r="RGN20" s="162"/>
      <c r="RGO20" s="162"/>
      <c r="RGP20" s="162"/>
      <c r="RGQ20" s="162"/>
      <c r="RGR20" s="162"/>
      <c r="RGS20" s="162"/>
      <c r="RGT20" s="162"/>
      <c r="RGU20" s="162"/>
      <c r="RGV20" s="162"/>
      <c r="RGW20" s="162"/>
      <c r="RGX20" s="162"/>
      <c r="RGY20" s="162"/>
      <c r="RGZ20" s="162"/>
      <c r="RHA20" s="162"/>
      <c r="RHB20" s="162"/>
      <c r="RHC20" s="162"/>
      <c r="RHD20" s="162"/>
      <c r="RHE20" s="162"/>
      <c r="RHF20" s="162"/>
      <c r="RHG20" s="162"/>
      <c r="RHH20" s="162"/>
      <c r="RHI20" s="162"/>
      <c r="RHJ20" s="162"/>
      <c r="RHK20" s="162"/>
      <c r="RHL20" s="162"/>
      <c r="RHM20" s="162"/>
      <c r="RHN20" s="162"/>
      <c r="RHO20" s="162"/>
      <c r="RHP20" s="162"/>
      <c r="RHQ20" s="162"/>
      <c r="RHR20" s="162"/>
      <c r="RHS20" s="162"/>
      <c r="RHT20" s="162"/>
      <c r="RHU20" s="162"/>
      <c r="RHV20" s="162"/>
      <c r="RHW20" s="162"/>
      <c r="RHX20" s="162"/>
      <c r="RHY20" s="162"/>
      <c r="RHZ20" s="162"/>
      <c r="RIA20" s="162"/>
      <c r="RIB20" s="162"/>
      <c r="RIC20" s="162"/>
      <c r="RID20" s="162"/>
      <c r="RIE20" s="162"/>
      <c r="RIF20" s="162"/>
      <c r="RIG20" s="162"/>
      <c r="RIH20" s="162"/>
      <c r="RII20" s="162"/>
      <c r="RIJ20" s="162"/>
      <c r="RIK20" s="162"/>
      <c r="RIL20" s="162"/>
      <c r="RIM20" s="162"/>
      <c r="RIN20" s="162"/>
      <c r="RIO20" s="162"/>
      <c r="RIP20" s="162"/>
      <c r="RIQ20" s="162"/>
      <c r="RIR20" s="162"/>
      <c r="RIS20" s="162"/>
      <c r="RIT20" s="162"/>
      <c r="RIU20" s="162"/>
      <c r="RIV20" s="162"/>
      <c r="RIW20" s="162"/>
      <c r="RIX20" s="162"/>
      <c r="RIY20" s="162"/>
      <c r="RIZ20" s="162"/>
      <c r="RJA20" s="162"/>
      <c r="RJB20" s="162"/>
      <c r="RJC20" s="162"/>
      <c r="RJD20" s="162"/>
      <c r="RJE20" s="162"/>
      <c r="RJF20" s="162"/>
      <c r="RJG20" s="162"/>
      <c r="RJH20" s="162"/>
      <c r="RJI20" s="162"/>
      <c r="RJJ20" s="162"/>
      <c r="RJK20" s="162"/>
      <c r="RJL20" s="162"/>
      <c r="RJM20" s="162"/>
      <c r="RJN20" s="162"/>
      <c r="RJO20" s="162"/>
      <c r="RJP20" s="162"/>
      <c r="RJQ20" s="162"/>
      <c r="RJR20" s="162"/>
      <c r="RJS20" s="162"/>
      <c r="RJT20" s="162"/>
      <c r="RJU20" s="162"/>
      <c r="RJV20" s="162"/>
      <c r="RJW20" s="162"/>
      <c r="RJX20" s="162"/>
      <c r="RJY20" s="162"/>
      <c r="RJZ20" s="162"/>
      <c r="RKA20" s="162"/>
      <c r="RKB20" s="162"/>
      <c r="RKC20" s="162"/>
      <c r="RKD20" s="162"/>
      <c r="RKE20" s="162"/>
      <c r="RKF20" s="162"/>
      <c r="RKG20" s="162"/>
      <c r="RKH20" s="162"/>
      <c r="RKI20" s="162"/>
      <c r="RKJ20" s="162"/>
      <c r="RKK20" s="162"/>
      <c r="RKL20" s="162"/>
      <c r="RKM20" s="162"/>
      <c r="RKN20" s="162"/>
      <c r="RKO20" s="162"/>
      <c r="RKP20" s="162"/>
      <c r="RKQ20" s="162"/>
      <c r="RKR20" s="162"/>
      <c r="RKS20" s="162"/>
      <c r="RKT20" s="162"/>
      <c r="RKU20" s="162"/>
      <c r="RKV20" s="162"/>
      <c r="RKW20" s="162"/>
      <c r="RKX20" s="162"/>
      <c r="RKY20" s="162"/>
      <c r="RKZ20" s="162"/>
      <c r="RLA20" s="162"/>
      <c r="RLB20" s="162"/>
      <c r="RLC20" s="162"/>
      <c r="RLD20" s="162"/>
      <c r="RLE20" s="162"/>
      <c r="RLF20" s="162"/>
      <c r="RLG20" s="162"/>
      <c r="RLH20" s="162"/>
      <c r="RLI20" s="162"/>
      <c r="RLJ20" s="162"/>
      <c r="RLK20" s="162"/>
      <c r="RLL20" s="162"/>
      <c r="RLM20" s="162"/>
      <c r="RLN20" s="162"/>
      <c r="RLO20" s="162"/>
      <c r="RLP20" s="162"/>
      <c r="RLQ20" s="162"/>
      <c r="RLR20" s="162"/>
      <c r="RLS20" s="162"/>
      <c r="RLT20" s="162"/>
      <c r="RLU20" s="162"/>
      <c r="RLV20" s="162"/>
      <c r="RLW20" s="162"/>
      <c r="RLX20" s="162"/>
      <c r="RLY20" s="162"/>
      <c r="RLZ20" s="162"/>
      <c r="RMA20" s="162"/>
      <c r="RMB20" s="162"/>
      <c r="RMC20" s="162"/>
      <c r="RMD20" s="162"/>
      <c r="RME20" s="162"/>
      <c r="RMF20" s="162"/>
      <c r="RMG20" s="162"/>
      <c r="RMH20" s="162"/>
      <c r="RMI20" s="162"/>
      <c r="RMJ20" s="162"/>
      <c r="RMK20" s="162"/>
      <c r="RML20" s="162"/>
      <c r="RMM20" s="162"/>
      <c r="RMN20" s="162"/>
      <c r="RMO20" s="162"/>
      <c r="RMP20" s="162"/>
      <c r="RMQ20" s="162"/>
      <c r="RMR20" s="162"/>
      <c r="RMS20" s="162"/>
      <c r="RMT20" s="162"/>
      <c r="RMU20" s="162"/>
      <c r="RMV20" s="162"/>
      <c r="RMW20" s="162"/>
      <c r="RMX20" s="162"/>
      <c r="RMY20" s="162"/>
      <c r="RMZ20" s="162"/>
      <c r="RNA20" s="162"/>
      <c r="RNB20" s="162"/>
      <c r="RNC20" s="162"/>
      <c r="RND20" s="162"/>
      <c r="RNE20" s="162"/>
      <c r="RNF20" s="162"/>
      <c r="RNG20" s="162"/>
      <c r="RNH20" s="162"/>
      <c r="RNI20" s="162"/>
      <c r="RNJ20" s="162"/>
      <c r="RNK20" s="162"/>
      <c r="RNL20" s="162"/>
      <c r="RNM20" s="162"/>
      <c r="RNN20" s="162"/>
      <c r="RNO20" s="162"/>
      <c r="RNP20" s="162"/>
      <c r="RNQ20" s="162"/>
      <c r="RNR20" s="162"/>
      <c r="RNS20" s="162"/>
      <c r="RNT20" s="162"/>
      <c r="RNU20" s="162"/>
      <c r="RNV20" s="162"/>
      <c r="RNW20" s="162"/>
      <c r="RNX20" s="162"/>
      <c r="RNY20" s="162"/>
      <c r="RNZ20" s="162"/>
      <c r="ROA20" s="162"/>
      <c r="ROB20" s="162"/>
      <c r="ROC20" s="162"/>
      <c r="ROD20" s="162"/>
      <c r="ROE20" s="162"/>
      <c r="ROF20" s="162"/>
      <c r="ROG20" s="162"/>
      <c r="ROH20" s="162"/>
      <c r="ROI20" s="162"/>
      <c r="ROJ20" s="162"/>
      <c r="ROK20" s="162"/>
      <c r="ROL20" s="162"/>
      <c r="ROM20" s="162"/>
      <c r="RON20" s="162"/>
      <c r="ROO20" s="162"/>
      <c r="ROP20" s="162"/>
      <c r="ROQ20" s="162"/>
      <c r="ROR20" s="162"/>
      <c r="ROS20" s="162"/>
      <c r="ROT20" s="162"/>
      <c r="ROU20" s="162"/>
      <c r="ROV20" s="162"/>
      <c r="ROW20" s="162"/>
      <c r="ROX20" s="162"/>
      <c r="ROY20" s="162"/>
      <c r="ROZ20" s="162"/>
      <c r="RPA20" s="162"/>
      <c r="RPB20" s="162"/>
      <c r="RPC20" s="162"/>
      <c r="RPD20" s="162"/>
      <c r="RPE20" s="162"/>
      <c r="RPF20" s="162"/>
      <c r="RPG20" s="162"/>
      <c r="RPH20" s="162"/>
      <c r="RPI20" s="162"/>
      <c r="RPJ20" s="162"/>
      <c r="RPK20" s="162"/>
      <c r="RPL20" s="162"/>
      <c r="RPM20" s="162"/>
      <c r="RPN20" s="162"/>
      <c r="RPO20" s="162"/>
      <c r="RPP20" s="162"/>
      <c r="RPQ20" s="162"/>
      <c r="RPR20" s="162"/>
      <c r="RPS20" s="162"/>
      <c r="RPT20" s="162"/>
      <c r="RPU20" s="162"/>
      <c r="RPV20" s="162"/>
      <c r="RPW20" s="162"/>
      <c r="RPX20" s="162"/>
      <c r="RPY20" s="162"/>
      <c r="RPZ20" s="162"/>
      <c r="RQA20" s="162"/>
      <c r="RQB20" s="162"/>
      <c r="RQC20" s="162"/>
      <c r="RQD20" s="162"/>
      <c r="RQE20" s="162"/>
      <c r="RQF20" s="162"/>
      <c r="RQG20" s="162"/>
      <c r="RQH20" s="162"/>
      <c r="RQI20" s="162"/>
      <c r="RQJ20" s="162"/>
      <c r="RQK20" s="162"/>
      <c r="RQL20" s="162"/>
      <c r="RQM20" s="162"/>
      <c r="RQN20" s="162"/>
      <c r="RQO20" s="162"/>
      <c r="RQP20" s="162"/>
      <c r="RQQ20" s="162"/>
      <c r="RQR20" s="162"/>
      <c r="RQS20" s="162"/>
      <c r="RQT20" s="162"/>
      <c r="RQU20" s="162"/>
      <c r="RQV20" s="162"/>
      <c r="RQW20" s="162"/>
      <c r="RQX20" s="162"/>
      <c r="RQY20" s="162"/>
      <c r="RQZ20" s="162"/>
      <c r="RRA20" s="162"/>
      <c r="RRB20" s="162"/>
      <c r="RRC20" s="162"/>
      <c r="RRD20" s="162"/>
      <c r="RRE20" s="162"/>
      <c r="RRF20" s="162"/>
      <c r="RRG20" s="162"/>
      <c r="RRH20" s="162"/>
      <c r="RRI20" s="162"/>
      <c r="RRJ20" s="162"/>
      <c r="RRK20" s="162"/>
      <c r="RRL20" s="162"/>
      <c r="RRM20" s="162"/>
      <c r="RRN20" s="162"/>
      <c r="RRO20" s="162"/>
      <c r="RRP20" s="162"/>
      <c r="RRQ20" s="162"/>
      <c r="RRR20" s="162"/>
      <c r="RRS20" s="162"/>
      <c r="RRT20" s="162"/>
      <c r="RRU20" s="162"/>
      <c r="RRV20" s="162"/>
      <c r="RRW20" s="162"/>
      <c r="RRX20" s="162"/>
      <c r="RRY20" s="162"/>
      <c r="RRZ20" s="162"/>
      <c r="RSA20" s="162"/>
      <c r="RSB20" s="162"/>
      <c r="RSC20" s="162"/>
      <c r="RSD20" s="162"/>
      <c r="RSE20" s="162"/>
      <c r="RSF20" s="162"/>
      <c r="RSG20" s="162"/>
      <c r="RSH20" s="162"/>
      <c r="RSI20" s="162"/>
      <c r="RSJ20" s="162"/>
      <c r="RSK20" s="162"/>
      <c r="RSL20" s="162"/>
      <c r="RSM20" s="162"/>
      <c r="RSN20" s="162"/>
      <c r="RSO20" s="162"/>
      <c r="RSP20" s="162"/>
      <c r="RSQ20" s="162"/>
      <c r="RSR20" s="162"/>
      <c r="RSS20" s="162"/>
      <c r="RST20" s="162"/>
      <c r="RSU20" s="162"/>
      <c r="RSV20" s="162"/>
      <c r="RSW20" s="162"/>
      <c r="RSX20" s="162"/>
      <c r="RSY20" s="162"/>
      <c r="RSZ20" s="162"/>
      <c r="RTA20" s="162"/>
      <c r="RTB20" s="162"/>
      <c r="RTC20" s="162"/>
      <c r="RTD20" s="162"/>
      <c r="RTE20" s="162"/>
      <c r="RTF20" s="162"/>
      <c r="RTG20" s="162"/>
      <c r="RTH20" s="162"/>
      <c r="RTI20" s="162"/>
      <c r="RTJ20" s="162"/>
      <c r="RTK20" s="162"/>
      <c r="RTL20" s="162"/>
      <c r="RTM20" s="162"/>
      <c r="RTN20" s="162"/>
      <c r="RTO20" s="162"/>
      <c r="RTP20" s="162"/>
      <c r="RTQ20" s="162"/>
      <c r="RTR20" s="162"/>
      <c r="RTS20" s="162"/>
      <c r="RTT20" s="162"/>
      <c r="RTU20" s="162"/>
      <c r="RTV20" s="162"/>
      <c r="RTW20" s="162"/>
      <c r="RTX20" s="162"/>
      <c r="RTY20" s="162"/>
      <c r="RTZ20" s="162"/>
      <c r="RUA20" s="162"/>
      <c r="RUB20" s="162"/>
      <c r="RUC20" s="162"/>
      <c r="RUD20" s="162"/>
      <c r="RUE20" s="162"/>
      <c r="RUF20" s="162"/>
      <c r="RUG20" s="162"/>
      <c r="RUH20" s="162"/>
      <c r="RUI20" s="162"/>
      <c r="RUJ20" s="162"/>
      <c r="RUK20" s="162"/>
      <c r="RUL20" s="162"/>
      <c r="RUM20" s="162"/>
      <c r="RUN20" s="162"/>
      <c r="RUO20" s="162"/>
      <c r="RUP20" s="162"/>
      <c r="RUQ20" s="162"/>
      <c r="RUR20" s="162"/>
      <c r="RUS20" s="162"/>
      <c r="RUT20" s="162"/>
      <c r="RUU20" s="162"/>
      <c r="RUV20" s="162"/>
      <c r="RUW20" s="162"/>
      <c r="RUX20" s="162"/>
      <c r="RUY20" s="162"/>
      <c r="RUZ20" s="162"/>
      <c r="RVA20" s="162"/>
      <c r="RVB20" s="162"/>
      <c r="RVC20" s="162"/>
      <c r="RVD20" s="162"/>
      <c r="RVE20" s="162"/>
      <c r="RVF20" s="162"/>
      <c r="RVG20" s="162"/>
      <c r="RVH20" s="162"/>
      <c r="RVI20" s="162"/>
      <c r="RVJ20" s="162"/>
      <c r="RVK20" s="162"/>
      <c r="RVL20" s="162"/>
      <c r="RVM20" s="162"/>
      <c r="RVN20" s="162"/>
      <c r="RVO20" s="162"/>
      <c r="RVP20" s="162"/>
      <c r="RVQ20" s="162"/>
      <c r="RVR20" s="162"/>
      <c r="RVS20" s="162"/>
      <c r="RVT20" s="162"/>
      <c r="RVU20" s="162"/>
      <c r="RVV20" s="162"/>
      <c r="RVW20" s="162"/>
      <c r="RVX20" s="162"/>
      <c r="RVY20" s="162"/>
      <c r="RVZ20" s="162"/>
      <c r="RWA20" s="162"/>
      <c r="RWB20" s="162"/>
      <c r="RWC20" s="162"/>
      <c r="RWD20" s="162"/>
      <c r="RWE20" s="162"/>
      <c r="RWF20" s="162"/>
      <c r="RWG20" s="162"/>
      <c r="RWH20" s="162"/>
      <c r="RWI20" s="162"/>
      <c r="RWJ20" s="162"/>
      <c r="RWK20" s="162"/>
      <c r="RWL20" s="162"/>
      <c r="RWM20" s="162"/>
      <c r="RWN20" s="162"/>
      <c r="RWO20" s="162"/>
      <c r="RWP20" s="162"/>
      <c r="RWQ20" s="162"/>
      <c r="RWR20" s="162"/>
      <c r="RWS20" s="162"/>
      <c r="RWT20" s="162"/>
      <c r="RWU20" s="162"/>
      <c r="RWV20" s="162"/>
      <c r="RWW20" s="162"/>
      <c r="RWX20" s="162"/>
      <c r="RWY20" s="162"/>
      <c r="RWZ20" s="162"/>
      <c r="RXA20" s="162"/>
      <c r="RXB20" s="162"/>
      <c r="RXC20" s="162"/>
      <c r="RXD20" s="162"/>
      <c r="RXE20" s="162"/>
      <c r="RXF20" s="162"/>
      <c r="RXG20" s="162"/>
      <c r="RXH20" s="162"/>
      <c r="RXI20" s="162"/>
      <c r="RXJ20" s="162"/>
      <c r="RXK20" s="162"/>
      <c r="RXL20" s="162"/>
      <c r="RXM20" s="162"/>
      <c r="RXN20" s="162"/>
      <c r="RXO20" s="162"/>
      <c r="RXP20" s="162"/>
      <c r="RXQ20" s="162"/>
      <c r="RXR20" s="162"/>
      <c r="RXS20" s="162"/>
      <c r="RXT20" s="162"/>
      <c r="RXU20" s="162"/>
      <c r="RXV20" s="162"/>
      <c r="RXW20" s="162"/>
      <c r="RXX20" s="162"/>
      <c r="RXY20" s="162"/>
      <c r="RXZ20" s="162"/>
      <c r="RYA20" s="162"/>
      <c r="RYB20" s="162"/>
      <c r="RYC20" s="162"/>
      <c r="RYD20" s="162"/>
      <c r="RYE20" s="162"/>
      <c r="RYF20" s="162"/>
      <c r="RYG20" s="162"/>
      <c r="RYH20" s="162"/>
      <c r="RYI20" s="162"/>
      <c r="RYJ20" s="162"/>
      <c r="RYK20" s="162"/>
      <c r="RYL20" s="162"/>
      <c r="RYM20" s="162"/>
      <c r="RYN20" s="162"/>
      <c r="RYO20" s="162"/>
      <c r="RYP20" s="162"/>
      <c r="RYQ20" s="162"/>
      <c r="RYR20" s="162"/>
      <c r="RYS20" s="162"/>
      <c r="RYT20" s="162"/>
      <c r="RYU20" s="162"/>
      <c r="RYV20" s="162"/>
      <c r="RYW20" s="162"/>
      <c r="RYX20" s="162"/>
      <c r="RYY20" s="162"/>
      <c r="RYZ20" s="162"/>
      <c r="RZA20" s="162"/>
      <c r="RZB20" s="162"/>
      <c r="RZC20" s="162"/>
      <c r="RZD20" s="162"/>
      <c r="RZE20" s="162"/>
      <c r="RZF20" s="162"/>
      <c r="RZG20" s="162"/>
      <c r="RZH20" s="162"/>
      <c r="RZI20" s="162"/>
      <c r="RZJ20" s="162"/>
      <c r="RZK20" s="162"/>
      <c r="RZL20" s="162"/>
      <c r="RZM20" s="162"/>
      <c r="RZN20" s="162"/>
      <c r="RZO20" s="162"/>
      <c r="RZP20" s="162"/>
      <c r="RZQ20" s="162"/>
      <c r="RZR20" s="162"/>
      <c r="RZS20" s="162"/>
      <c r="RZT20" s="162"/>
      <c r="RZU20" s="162"/>
      <c r="RZV20" s="162"/>
      <c r="RZW20" s="162"/>
      <c r="RZX20" s="162"/>
      <c r="RZY20" s="162"/>
      <c r="RZZ20" s="162"/>
      <c r="SAA20" s="162"/>
      <c r="SAB20" s="162"/>
      <c r="SAC20" s="162"/>
      <c r="SAD20" s="162"/>
      <c r="SAE20" s="162"/>
      <c r="SAF20" s="162"/>
      <c r="SAG20" s="162"/>
      <c r="SAH20" s="162"/>
      <c r="SAI20" s="162"/>
      <c r="SAJ20" s="162"/>
      <c r="SAK20" s="162"/>
      <c r="SAL20" s="162"/>
      <c r="SAM20" s="162"/>
      <c r="SAN20" s="162"/>
      <c r="SAO20" s="162"/>
      <c r="SAP20" s="162"/>
      <c r="SAQ20" s="162"/>
      <c r="SAR20" s="162"/>
      <c r="SAS20" s="162"/>
      <c r="SAT20" s="162"/>
      <c r="SAU20" s="162"/>
      <c r="SAV20" s="162"/>
      <c r="SAW20" s="162"/>
      <c r="SAX20" s="162"/>
      <c r="SAY20" s="162"/>
      <c r="SAZ20" s="162"/>
      <c r="SBA20" s="162"/>
      <c r="SBB20" s="162"/>
      <c r="SBC20" s="162"/>
      <c r="SBD20" s="162"/>
      <c r="SBE20" s="162"/>
      <c r="SBF20" s="162"/>
      <c r="SBG20" s="162"/>
      <c r="SBH20" s="162"/>
      <c r="SBI20" s="162"/>
      <c r="SBJ20" s="162"/>
      <c r="SBK20" s="162"/>
      <c r="SBL20" s="162"/>
      <c r="SBM20" s="162"/>
      <c r="SBN20" s="162"/>
      <c r="SBO20" s="162"/>
      <c r="SBP20" s="162"/>
      <c r="SBQ20" s="162"/>
      <c r="SBR20" s="162"/>
      <c r="SBS20" s="162"/>
      <c r="SBT20" s="162"/>
      <c r="SBU20" s="162"/>
      <c r="SBV20" s="162"/>
      <c r="SBW20" s="162"/>
      <c r="SBX20" s="162"/>
      <c r="SBY20" s="162"/>
      <c r="SBZ20" s="162"/>
      <c r="SCA20" s="162"/>
      <c r="SCB20" s="162"/>
      <c r="SCC20" s="162"/>
      <c r="SCD20" s="162"/>
      <c r="SCE20" s="162"/>
      <c r="SCF20" s="162"/>
      <c r="SCG20" s="162"/>
      <c r="SCH20" s="162"/>
      <c r="SCI20" s="162"/>
      <c r="SCJ20" s="162"/>
      <c r="SCK20" s="162"/>
      <c r="SCL20" s="162"/>
      <c r="SCM20" s="162"/>
      <c r="SCN20" s="162"/>
      <c r="SCO20" s="162"/>
      <c r="SCP20" s="162"/>
      <c r="SCQ20" s="162"/>
      <c r="SCR20" s="162"/>
      <c r="SCS20" s="162"/>
      <c r="SCT20" s="162"/>
      <c r="SCU20" s="162"/>
      <c r="SCV20" s="162"/>
      <c r="SCW20" s="162"/>
      <c r="SCX20" s="162"/>
      <c r="SCY20" s="162"/>
      <c r="SCZ20" s="162"/>
      <c r="SDA20" s="162"/>
      <c r="SDB20" s="162"/>
      <c r="SDC20" s="162"/>
      <c r="SDD20" s="162"/>
      <c r="SDE20" s="162"/>
      <c r="SDF20" s="162"/>
      <c r="SDG20" s="162"/>
      <c r="SDH20" s="162"/>
      <c r="SDI20" s="162"/>
      <c r="SDJ20" s="162"/>
      <c r="SDK20" s="162"/>
      <c r="SDL20" s="162"/>
      <c r="SDM20" s="162"/>
      <c r="SDN20" s="162"/>
      <c r="SDO20" s="162"/>
      <c r="SDP20" s="162"/>
      <c r="SDQ20" s="162"/>
      <c r="SDR20" s="162"/>
      <c r="SDS20" s="162"/>
      <c r="SDT20" s="162"/>
      <c r="SDU20" s="162"/>
      <c r="SDV20" s="162"/>
      <c r="SDW20" s="162"/>
      <c r="SDX20" s="162"/>
      <c r="SDY20" s="162"/>
      <c r="SDZ20" s="162"/>
      <c r="SEA20" s="162"/>
      <c r="SEB20" s="162"/>
      <c r="SEC20" s="162"/>
      <c r="SED20" s="162"/>
      <c r="SEE20" s="162"/>
      <c r="SEF20" s="162"/>
      <c r="SEG20" s="162"/>
      <c r="SEH20" s="162"/>
      <c r="SEI20" s="162"/>
      <c r="SEJ20" s="162"/>
      <c r="SEK20" s="162"/>
      <c r="SEL20" s="162"/>
      <c r="SEM20" s="162"/>
      <c r="SEN20" s="162"/>
      <c r="SEO20" s="162"/>
      <c r="SEP20" s="162"/>
      <c r="SEQ20" s="162"/>
      <c r="SER20" s="162"/>
      <c r="SES20" s="162"/>
      <c r="SET20" s="162"/>
      <c r="SEU20" s="162"/>
      <c r="SEV20" s="162"/>
      <c r="SEW20" s="162"/>
      <c r="SEX20" s="162"/>
      <c r="SEY20" s="162"/>
      <c r="SEZ20" s="162"/>
      <c r="SFA20" s="162"/>
      <c r="SFB20" s="162"/>
      <c r="SFC20" s="162"/>
      <c r="SFD20" s="162"/>
      <c r="SFE20" s="162"/>
      <c r="SFF20" s="162"/>
      <c r="SFG20" s="162"/>
      <c r="SFH20" s="162"/>
      <c r="SFI20" s="162"/>
      <c r="SFJ20" s="162"/>
      <c r="SFK20" s="162"/>
      <c r="SFL20" s="162"/>
      <c r="SFM20" s="162"/>
      <c r="SFN20" s="162"/>
      <c r="SFO20" s="162"/>
      <c r="SFP20" s="162"/>
      <c r="SFQ20" s="162"/>
      <c r="SFR20" s="162"/>
      <c r="SFS20" s="162"/>
      <c r="SFT20" s="162"/>
      <c r="SFU20" s="162"/>
      <c r="SFV20" s="162"/>
      <c r="SFW20" s="162"/>
      <c r="SFX20" s="162"/>
      <c r="SFY20" s="162"/>
      <c r="SFZ20" s="162"/>
      <c r="SGA20" s="162"/>
      <c r="SGB20" s="162"/>
      <c r="SGC20" s="162"/>
      <c r="SGD20" s="162"/>
      <c r="SGE20" s="162"/>
      <c r="SGF20" s="162"/>
      <c r="SGG20" s="162"/>
      <c r="SGH20" s="162"/>
      <c r="SGI20" s="162"/>
      <c r="SGJ20" s="162"/>
      <c r="SGK20" s="162"/>
      <c r="SGL20" s="162"/>
      <c r="SGM20" s="162"/>
      <c r="SGN20" s="162"/>
      <c r="SGO20" s="162"/>
      <c r="SGP20" s="162"/>
      <c r="SGQ20" s="162"/>
      <c r="SGR20" s="162"/>
      <c r="SGS20" s="162"/>
      <c r="SGT20" s="162"/>
      <c r="SGU20" s="162"/>
      <c r="SGV20" s="162"/>
      <c r="SGW20" s="162"/>
      <c r="SGX20" s="162"/>
      <c r="SGY20" s="162"/>
      <c r="SGZ20" s="162"/>
      <c r="SHA20" s="162"/>
      <c r="SHB20" s="162"/>
      <c r="SHC20" s="162"/>
      <c r="SHD20" s="162"/>
      <c r="SHE20" s="162"/>
      <c r="SHF20" s="162"/>
      <c r="SHG20" s="162"/>
      <c r="SHH20" s="162"/>
      <c r="SHI20" s="162"/>
      <c r="SHJ20" s="162"/>
      <c r="SHK20" s="162"/>
      <c r="SHL20" s="162"/>
      <c r="SHM20" s="162"/>
      <c r="SHN20" s="162"/>
      <c r="SHO20" s="162"/>
      <c r="SHP20" s="162"/>
      <c r="SHQ20" s="162"/>
      <c r="SHR20" s="162"/>
      <c r="SHS20" s="162"/>
      <c r="SHT20" s="162"/>
      <c r="SHU20" s="162"/>
      <c r="SHV20" s="162"/>
      <c r="SHW20" s="162"/>
      <c r="SHX20" s="162"/>
      <c r="SHY20" s="162"/>
      <c r="SHZ20" s="162"/>
      <c r="SIA20" s="162"/>
      <c r="SIB20" s="162"/>
      <c r="SIC20" s="162"/>
      <c r="SID20" s="162"/>
      <c r="SIE20" s="162"/>
      <c r="SIF20" s="162"/>
      <c r="SIG20" s="162"/>
      <c r="SIH20" s="162"/>
      <c r="SII20" s="162"/>
      <c r="SIJ20" s="162"/>
      <c r="SIK20" s="162"/>
      <c r="SIL20" s="162"/>
      <c r="SIM20" s="162"/>
      <c r="SIN20" s="162"/>
      <c r="SIO20" s="162"/>
      <c r="SIP20" s="162"/>
      <c r="SIQ20" s="162"/>
      <c r="SIR20" s="162"/>
      <c r="SIS20" s="162"/>
      <c r="SIT20" s="162"/>
      <c r="SIU20" s="162"/>
      <c r="SIV20" s="162"/>
      <c r="SIW20" s="162"/>
      <c r="SIX20" s="162"/>
      <c r="SIY20" s="162"/>
      <c r="SIZ20" s="162"/>
      <c r="SJA20" s="162"/>
      <c r="SJB20" s="162"/>
      <c r="SJC20" s="162"/>
      <c r="SJD20" s="162"/>
      <c r="SJE20" s="162"/>
      <c r="SJF20" s="162"/>
      <c r="SJG20" s="162"/>
      <c r="SJH20" s="162"/>
      <c r="SJI20" s="162"/>
      <c r="SJJ20" s="162"/>
      <c r="SJK20" s="162"/>
      <c r="SJL20" s="162"/>
      <c r="SJM20" s="162"/>
      <c r="SJN20" s="162"/>
      <c r="SJO20" s="162"/>
      <c r="SJP20" s="162"/>
      <c r="SJQ20" s="162"/>
      <c r="SJR20" s="162"/>
      <c r="SJS20" s="162"/>
      <c r="SJT20" s="162"/>
      <c r="SJU20" s="162"/>
      <c r="SJV20" s="162"/>
      <c r="SJW20" s="162"/>
      <c r="SJX20" s="162"/>
      <c r="SJY20" s="162"/>
      <c r="SJZ20" s="162"/>
      <c r="SKA20" s="162"/>
      <c r="SKB20" s="162"/>
      <c r="SKC20" s="162"/>
      <c r="SKD20" s="162"/>
      <c r="SKE20" s="162"/>
      <c r="SKF20" s="162"/>
      <c r="SKG20" s="162"/>
      <c r="SKH20" s="162"/>
      <c r="SKI20" s="162"/>
      <c r="SKJ20" s="162"/>
      <c r="SKK20" s="162"/>
      <c r="SKL20" s="162"/>
      <c r="SKM20" s="162"/>
      <c r="SKN20" s="162"/>
      <c r="SKO20" s="162"/>
      <c r="SKP20" s="162"/>
      <c r="SKQ20" s="162"/>
      <c r="SKR20" s="162"/>
      <c r="SKS20" s="162"/>
      <c r="SKT20" s="162"/>
      <c r="SKU20" s="162"/>
      <c r="SKV20" s="162"/>
      <c r="SKW20" s="162"/>
      <c r="SKX20" s="162"/>
      <c r="SKY20" s="162"/>
      <c r="SKZ20" s="162"/>
      <c r="SLA20" s="162"/>
      <c r="SLB20" s="162"/>
      <c r="SLC20" s="162"/>
      <c r="SLD20" s="162"/>
      <c r="SLE20" s="162"/>
      <c r="SLF20" s="162"/>
      <c r="SLG20" s="162"/>
      <c r="SLH20" s="162"/>
      <c r="SLI20" s="162"/>
      <c r="SLJ20" s="162"/>
      <c r="SLK20" s="162"/>
      <c r="SLL20" s="162"/>
      <c r="SLM20" s="162"/>
      <c r="SLN20" s="162"/>
      <c r="SLO20" s="162"/>
      <c r="SLP20" s="162"/>
      <c r="SLQ20" s="162"/>
      <c r="SLR20" s="162"/>
      <c r="SLS20" s="162"/>
      <c r="SLT20" s="162"/>
      <c r="SLU20" s="162"/>
      <c r="SLV20" s="162"/>
      <c r="SLW20" s="162"/>
      <c r="SLX20" s="162"/>
      <c r="SLY20" s="162"/>
      <c r="SLZ20" s="162"/>
      <c r="SMA20" s="162"/>
      <c r="SMB20" s="162"/>
      <c r="SMC20" s="162"/>
      <c r="SMD20" s="162"/>
      <c r="SME20" s="162"/>
      <c r="SMF20" s="162"/>
      <c r="SMG20" s="162"/>
      <c r="SMH20" s="162"/>
      <c r="SMI20" s="162"/>
      <c r="SMJ20" s="162"/>
      <c r="SMK20" s="162"/>
      <c r="SML20" s="162"/>
      <c r="SMM20" s="162"/>
      <c r="SMN20" s="162"/>
      <c r="SMO20" s="162"/>
      <c r="SMP20" s="162"/>
      <c r="SMQ20" s="162"/>
      <c r="SMR20" s="162"/>
      <c r="SMS20" s="162"/>
      <c r="SMT20" s="162"/>
      <c r="SMU20" s="162"/>
      <c r="SMV20" s="162"/>
      <c r="SMW20" s="162"/>
      <c r="SMX20" s="162"/>
      <c r="SMY20" s="162"/>
      <c r="SMZ20" s="162"/>
      <c r="SNA20" s="162"/>
      <c r="SNB20" s="162"/>
      <c r="SNC20" s="162"/>
      <c r="SND20" s="162"/>
      <c r="SNE20" s="162"/>
      <c r="SNF20" s="162"/>
      <c r="SNG20" s="162"/>
      <c r="SNH20" s="162"/>
      <c r="SNI20" s="162"/>
      <c r="SNJ20" s="162"/>
      <c r="SNK20" s="162"/>
      <c r="SNL20" s="162"/>
      <c r="SNM20" s="162"/>
      <c r="SNN20" s="162"/>
      <c r="SNO20" s="162"/>
      <c r="SNP20" s="162"/>
      <c r="SNQ20" s="162"/>
      <c r="SNR20" s="162"/>
      <c r="SNS20" s="162"/>
      <c r="SNT20" s="162"/>
      <c r="SNU20" s="162"/>
      <c r="SNV20" s="162"/>
      <c r="SNW20" s="162"/>
      <c r="SNX20" s="162"/>
      <c r="SNY20" s="162"/>
      <c r="SNZ20" s="162"/>
      <c r="SOA20" s="162"/>
      <c r="SOB20" s="162"/>
      <c r="SOC20" s="162"/>
      <c r="SOD20" s="162"/>
      <c r="SOE20" s="162"/>
      <c r="SOF20" s="162"/>
      <c r="SOG20" s="162"/>
      <c r="SOH20" s="162"/>
      <c r="SOI20" s="162"/>
      <c r="SOJ20" s="162"/>
      <c r="SOK20" s="162"/>
      <c r="SOL20" s="162"/>
      <c r="SOM20" s="162"/>
      <c r="SON20" s="162"/>
      <c r="SOO20" s="162"/>
      <c r="SOP20" s="162"/>
      <c r="SOQ20" s="162"/>
      <c r="SOR20" s="162"/>
      <c r="SOS20" s="162"/>
      <c r="SOT20" s="162"/>
      <c r="SOU20" s="162"/>
      <c r="SOV20" s="162"/>
      <c r="SOW20" s="162"/>
      <c r="SOX20" s="162"/>
      <c r="SOY20" s="162"/>
      <c r="SOZ20" s="162"/>
      <c r="SPA20" s="162"/>
      <c r="SPB20" s="162"/>
      <c r="SPC20" s="162"/>
      <c r="SPD20" s="162"/>
      <c r="SPE20" s="162"/>
      <c r="SPF20" s="162"/>
      <c r="SPG20" s="162"/>
      <c r="SPH20" s="162"/>
      <c r="SPI20" s="162"/>
      <c r="SPJ20" s="162"/>
      <c r="SPK20" s="162"/>
      <c r="SPL20" s="162"/>
      <c r="SPM20" s="162"/>
      <c r="SPN20" s="162"/>
      <c r="SPO20" s="162"/>
      <c r="SPP20" s="162"/>
      <c r="SPQ20" s="162"/>
      <c r="SPR20" s="162"/>
      <c r="SPS20" s="162"/>
      <c r="SPT20" s="162"/>
      <c r="SPU20" s="162"/>
      <c r="SPV20" s="162"/>
      <c r="SPW20" s="162"/>
      <c r="SPX20" s="162"/>
      <c r="SPY20" s="162"/>
      <c r="SPZ20" s="162"/>
      <c r="SQA20" s="162"/>
      <c r="SQB20" s="162"/>
      <c r="SQC20" s="162"/>
      <c r="SQD20" s="162"/>
      <c r="SQE20" s="162"/>
      <c r="SQF20" s="162"/>
      <c r="SQG20" s="162"/>
      <c r="SQH20" s="162"/>
      <c r="SQI20" s="162"/>
      <c r="SQJ20" s="162"/>
      <c r="SQK20" s="162"/>
      <c r="SQL20" s="162"/>
      <c r="SQM20" s="162"/>
      <c r="SQN20" s="162"/>
      <c r="SQO20" s="162"/>
      <c r="SQP20" s="162"/>
      <c r="SQQ20" s="162"/>
      <c r="SQR20" s="162"/>
      <c r="SQS20" s="162"/>
      <c r="SQT20" s="162"/>
      <c r="SQU20" s="162"/>
      <c r="SQV20" s="162"/>
      <c r="SQW20" s="162"/>
      <c r="SQX20" s="162"/>
      <c r="SQY20" s="162"/>
      <c r="SQZ20" s="162"/>
      <c r="SRA20" s="162"/>
      <c r="SRB20" s="162"/>
      <c r="SRC20" s="162"/>
      <c r="SRD20" s="162"/>
      <c r="SRE20" s="162"/>
      <c r="SRF20" s="162"/>
      <c r="SRG20" s="162"/>
      <c r="SRH20" s="162"/>
      <c r="SRI20" s="162"/>
      <c r="SRJ20" s="162"/>
      <c r="SRK20" s="162"/>
      <c r="SRL20" s="162"/>
      <c r="SRM20" s="162"/>
      <c r="SRN20" s="162"/>
      <c r="SRO20" s="162"/>
      <c r="SRP20" s="162"/>
      <c r="SRQ20" s="162"/>
      <c r="SRR20" s="162"/>
      <c r="SRS20" s="162"/>
      <c r="SRT20" s="162"/>
      <c r="SRU20" s="162"/>
      <c r="SRV20" s="162"/>
      <c r="SRW20" s="162"/>
      <c r="SRX20" s="162"/>
      <c r="SRY20" s="162"/>
      <c r="SRZ20" s="162"/>
      <c r="SSA20" s="162"/>
      <c r="SSB20" s="162"/>
      <c r="SSC20" s="162"/>
      <c r="SSD20" s="162"/>
      <c r="SSE20" s="162"/>
      <c r="SSF20" s="162"/>
      <c r="SSG20" s="162"/>
      <c r="SSH20" s="162"/>
      <c r="SSI20" s="162"/>
      <c r="SSJ20" s="162"/>
      <c r="SSK20" s="162"/>
      <c r="SSL20" s="162"/>
      <c r="SSM20" s="162"/>
      <c r="SSN20" s="162"/>
      <c r="SSO20" s="162"/>
      <c r="SSP20" s="162"/>
      <c r="SSQ20" s="162"/>
      <c r="SSR20" s="162"/>
      <c r="SSS20" s="162"/>
      <c r="SST20" s="162"/>
      <c r="SSU20" s="162"/>
      <c r="SSV20" s="162"/>
      <c r="SSW20" s="162"/>
      <c r="SSX20" s="162"/>
      <c r="SSY20" s="162"/>
      <c r="SSZ20" s="162"/>
      <c r="STA20" s="162"/>
      <c r="STB20" s="162"/>
      <c r="STC20" s="162"/>
      <c r="STD20" s="162"/>
      <c r="STE20" s="162"/>
      <c r="STF20" s="162"/>
      <c r="STG20" s="162"/>
      <c r="STH20" s="162"/>
      <c r="STI20" s="162"/>
      <c r="STJ20" s="162"/>
      <c r="STK20" s="162"/>
      <c r="STL20" s="162"/>
      <c r="STM20" s="162"/>
      <c r="STN20" s="162"/>
      <c r="STO20" s="162"/>
      <c r="STP20" s="162"/>
      <c r="STQ20" s="162"/>
      <c r="STR20" s="162"/>
      <c r="STS20" s="162"/>
      <c r="STT20" s="162"/>
      <c r="STU20" s="162"/>
      <c r="STV20" s="162"/>
      <c r="STW20" s="162"/>
      <c r="STX20" s="162"/>
      <c r="STY20" s="162"/>
      <c r="STZ20" s="162"/>
      <c r="SUA20" s="162"/>
      <c r="SUB20" s="162"/>
      <c r="SUC20" s="162"/>
      <c r="SUD20" s="162"/>
      <c r="SUE20" s="162"/>
      <c r="SUF20" s="162"/>
      <c r="SUG20" s="162"/>
      <c r="SUH20" s="162"/>
      <c r="SUI20" s="162"/>
      <c r="SUJ20" s="162"/>
      <c r="SUK20" s="162"/>
      <c r="SUL20" s="162"/>
      <c r="SUM20" s="162"/>
      <c r="SUN20" s="162"/>
      <c r="SUO20" s="162"/>
      <c r="SUP20" s="162"/>
      <c r="SUQ20" s="162"/>
      <c r="SUR20" s="162"/>
      <c r="SUS20" s="162"/>
      <c r="SUT20" s="162"/>
      <c r="SUU20" s="162"/>
      <c r="SUV20" s="162"/>
      <c r="SUW20" s="162"/>
      <c r="SUX20" s="162"/>
      <c r="SUY20" s="162"/>
      <c r="SUZ20" s="162"/>
      <c r="SVA20" s="162"/>
      <c r="SVB20" s="162"/>
      <c r="SVC20" s="162"/>
      <c r="SVD20" s="162"/>
      <c r="SVE20" s="162"/>
      <c r="SVF20" s="162"/>
      <c r="SVG20" s="162"/>
      <c r="SVH20" s="162"/>
      <c r="SVI20" s="162"/>
      <c r="SVJ20" s="162"/>
      <c r="SVK20" s="162"/>
      <c r="SVL20" s="162"/>
      <c r="SVM20" s="162"/>
      <c r="SVN20" s="162"/>
      <c r="SVO20" s="162"/>
      <c r="SVP20" s="162"/>
      <c r="SVQ20" s="162"/>
      <c r="SVR20" s="162"/>
      <c r="SVS20" s="162"/>
      <c r="SVT20" s="162"/>
      <c r="SVU20" s="162"/>
      <c r="SVV20" s="162"/>
      <c r="SVW20" s="162"/>
      <c r="SVX20" s="162"/>
      <c r="SVY20" s="162"/>
      <c r="SVZ20" s="162"/>
      <c r="SWA20" s="162"/>
      <c r="SWB20" s="162"/>
      <c r="SWC20" s="162"/>
      <c r="SWD20" s="162"/>
      <c r="SWE20" s="162"/>
      <c r="SWF20" s="162"/>
      <c r="SWG20" s="162"/>
      <c r="SWH20" s="162"/>
      <c r="SWI20" s="162"/>
      <c r="SWJ20" s="162"/>
      <c r="SWK20" s="162"/>
      <c r="SWL20" s="162"/>
      <c r="SWM20" s="162"/>
      <c r="SWN20" s="162"/>
      <c r="SWO20" s="162"/>
      <c r="SWP20" s="162"/>
      <c r="SWQ20" s="162"/>
      <c r="SWR20" s="162"/>
      <c r="SWS20" s="162"/>
      <c r="SWT20" s="162"/>
      <c r="SWU20" s="162"/>
      <c r="SWV20" s="162"/>
      <c r="SWW20" s="162"/>
      <c r="SWX20" s="162"/>
      <c r="SWY20" s="162"/>
      <c r="SWZ20" s="162"/>
      <c r="SXA20" s="162"/>
      <c r="SXB20" s="162"/>
      <c r="SXC20" s="162"/>
      <c r="SXD20" s="162"/>
      <c r="SXE20" s="162"/>
      <c r="SXF20" s="162"/>
      <c r="SXG20" s="162"/>
      <c r="SXH20" s="162"/>
      <c r="SXI20" s="162"/>
      <c r="SXJ20" s="162"/>
      <c r="SXK20" s="162"/>
      <c r="SXL20" s="162"/>
      <c r="SXM20" s="162"/>
      <c r="SXN20" s="162"/>
      <c r="SXO20" s="162"/>
      <c r="SXP20" s="162"/>
      <c r="SXQ20" s="162"/>
      <c r="SXR20" s="162"/>
      <c r="SXS20" s="162"/>
      <c r="SXT20" s="162"/>
      <c r="SXU20" s="162"/>
      <c r="SXV20" s="162"/>
      <c r="SXW20" s="162"/>
      <c r="SXX20" s="162"/>
      <c r="SXY20" s="162"/>
      <c r="SXZ20" s="162"/>
      <c r="SYA20" s="162"/>
      <c r="SYB20" s="162"/>
      <c r="SYC20" s="162"/>
      <c r="SYD20" s="162"/>
      <c r="SYE20" s="162"/>
      <c r="SYF20" s="162"/>
      <c r="SYG20" s="162"/>
      <c r="SYH20" s="162"/>
      <c r="SYI20" s="162"/>
      <c r="SYJ20" s="162"/>
      <c r="SYK20" s="162"/>
      <c r="SYL20" s="162"/>
      <c r="SYM20" s="162"/>
      <c r="SYN20" s="162"/>
      <c r="SYO20" s="162"/>
      <c r="SYP20" s="162"/>
      <c r="SYQ20" s="162"/>
      <c r="SYR20" s="162"/>
      <c r="SYS20" s="162"/>
      <c r="SYT20" s="162"/>
      <c r="SYU20" s="162"/>
      <c r="SYV20" s="162"/>
      <c r="SYW20" s="162"/>
      <c r="SYX20" s="162"/>
      <c r="SYY20" s="162"/>
      <c r="SYZ20" s="162"/>
      <c r="SZA20" s="162"/>
      <c r="SZB20" s="162"/>
      <c r="SZC20" s="162"/>
      <c r="SZD20" s="162"/>
      <c r="SZE20" s="162"/>
      <c r="SZF20" s="162"/>
      <c r="SZG20" s="162"/>
      <c r="SZH20" s="162"/>
      <c r="SZI20" s="162"/>
      <c r="SZJ20" s="162"/>
      <c r="SZK20" s="162"/>
      <c r="SZL20" s="162"/>
      <c r="SZM20" s="162"/>
      <c r="SZN20" s="162"/>
      <c r="SZO20" s="162"/>
      <c r="SZP20" s="162"/>
      <c r="SZQ20" s="162"/>
      <c r="SZR20" s="162"/>
      <c r="SZS20" s="162"/>
      <c r="SZT20" s="162"/>
      <c r="SZU20" s="162"/>
      <c r="SZV20" s="162"/>
      <c r="SZW20" s="162"/>
      <c r="SZX20" s="162"/>
      <c r="SZY20" s="162"/>
      <c r="SZZ20" s="162"/>
      <c r="TAA20" s="162"/>
      <c r="TAB20" s="162"/>
      <c r="TAC20" s="162"/>
      <c r="TAD20" s="162"/>
      <c r="TAE20" s="162"/>
      <c r="TAF20" s="162"/>
      <c r="TAG20" s="162"/>
      <c r="TAH20" s="162"/>
      <c r="TAI20" s="162"/>
      <c r="TAJ20" s="162"/>
      <c r="TAK20" s="162"/>
      <c r="TAL20" s="162"/>
      <c r="TAM20" s="162"/>
      <c r="TAN20" s="162"/>
      <c r="TAO20" s="162"/>
      <c r="TAP20" s="162"/>
      <c r="TAQ20" s="162"/>
      <c r="TAR20" s="162"/>
      <c r="TAS20" s="162"/>
      <c r="TAT20" s="162"/>
      <c r="TAU20" s="162"/>
      <c r="TAV20" s="162"/>
      <c r="TAW20" s="162"/>
      <c r="TAX20" s="162"/>
      <c r="TAY20" s="162"/>
      <c r="TAZ20" s="162"/>
      <c r="TBA20" s="162"/>
      <c r="TBB20" s="162"/>
      <c r="TBC20" s="162"/>
      <c r="TBD20" s="162"/>
      <c r="TBE20" s="162"/>
      <c r="TBF20" s="162"/>
      <c r="TBG20" s="162"/>
      <c r="TBH20" s="162"/>
      <c r="TBI20" s="162"/>
      <c r="TBJ20" s="162"/>
      <c r="TBK20" s="162"/>
      <c r="TBL20" s="162"/>
      <c r="TBM20" s="162"/>
      <c r="TBN20" s="162"/>
      <c r="TBO20" s="162"/>
      <c r="TBP20" s="162"/>
      <c r="TBQ20" s="162"/>
      <c r="TBR20" s="162"/>
      <c r="TBS20" s="162"/>
      <c r="TBT20" s="162"/>
      <c r="TBU20" s="162"/>
      <c r="TBV20" s="162"/>
      <c r="TBW20" s="162"/>
      <c r="TBX20" s="162"/>
      <c r="TBY20" s="162"/>
      <c r="TBZ20" s="162"/>
      <c r="TCA20" s="162"/>
      <c r="TCB20" s="162"/>
      <c r="TCC20" s="162"/>
      <c r="TCD20" s="162"/>
      <c r="TCE20" s="162"/>
      <c r="TCF20" s="162"/>
      <c r="TCG20" s="162"/>
      <c r="TCH20" s="162"/>
      <c r="TCI20" s="162"/>
      <c r="TCJ20" s="162"/>
      <c r="TCK20" s="162"/>
      <c r="TCL20" s="162"/>
      <c r="TCM20" s="162"/>
      <c r="TCN20" s="162"/>
      <c r="TCO20" s="162"/>
      <c r="TCP20" s="162"/>
      <c r="TCQ20" s="162"/>
      <c r="TCR20" s="162"/>
      <c r="TCS20" s="162"/>
      <c r="TCT20" s="162"/>
      <c r="TCU20" s="162"/>
      <c r="TCV20" s="162"/>
      <c r="TCW20" s="162"/>
      <c r="TCX20" s="162"/>
      <c r="TCY20" s="162"/>
      <c r="TCZ20" s="162"/>
      <c r="TDA20" s="162"/>
      <c r="TDB20" s="162"/>
      <c r="TDC20" s="162"/>
      <c r="TDD20" s="162"/>
      <c r="TDE20" s="162"/>
      <c r="TDF20" s="162"/>
      <c r="TDG20" s="162"/>
      <c r="TDH20" s="162"/>
      <c r="TDI20" s="162"/>
      <c r="TDJ20" s="162"/>
      <c r="TDK20" s="162"/>
      <c r="TDL20" s="162"/>
      <c r="TDM20" s="162"/>
      <c r="TDN20" s="162"/>
      <c r="TDO20" s="162"/>
      <c r="TDP20" s="162"/>
      <c r="TDQ20" s="162"/>
      <c r="TDR20" s="162"/>
      <c r="TDS20" s="162"/>
      <c r="TDT20" s="162"/>
      <c r="TDU20" s="162"/>
      <c r="TDV20" s="162"/>
      <c r="TDW20" s="162"/>
      <c r="TDX20" s="162"/>
      <c r="TDY20" s="162"/>
      <c r="TDZ20" s="162"/>
      <c r="TEA20" s="162"/>
      <c r="TEB20" s="162"/>
      <c r="TEC20" s="162"/>
      <c r="TED20" s="162"/>
      <c r="TEE20" s="162"/>
      <c r="TEF20" s="162"/>
      <c r="TEG20" s="162"/>
      <c r="TEH20" s="162"/>
      <c r="TEI20" s="162"/>
      <c r="TEJ20" s="162"/>
      <c r="TEK20" s="162"/>
      <c r="TEL20" s="162"/>
      <c r="TEM20" s="162"/>
      <c r="TEN20" s="162"/>
      <c r="TEO20" s="162"/>
      <c r="TEP20" s="162"/>
      <c r="TEQ20" s="162"/>
      <c r="TER20" s="162"/>
      <c r="TES20" s="162"/>
      <c r="TET20" s="162"/>
      <c r="TEU20" s="162"/>
      <c r="TEV20" s="162"/>
      <c r="TEW20" s="162"/>
      <c r="TEX20" s="162"/>
      <c r="TEY20" s="162"/>
      <c r="TEZ20" s="162"/>
      <c r="TFA20" s="162"/>
      <c r="TFB20" s="162"/>
      <c r="TFC20" s="162"/>
      <c r="TFD20" s="162"/>
      <c r="TFE20" s="162"/>
      <c r="TFF20" s="162"/>
      <c r="TFG20" s="162"/>
      <c r="TFH20" s="162"/>
      <c r="TFI20" s="162"/>
      <c r="TFJ20" s="162"/>
      <c r="TFK20" s="162"/>
      <c r="TFL20" s="162"/>
      <c r="TFM20" s="162"/>
      <c r="TFN20" s="162"/>
      <c r="TFO20" s="162"/>
      <c r="TFP20" s="162"/>
      <c r="TFQ20" s="162"/>
      <c r="TFR20" s="162"/>
      <c r="TFS20" s="162"/>
      <c r="TFT20" s="162"/>
      <c r="TFU20" s="162"/>
      <c r="TFV20" s="162"/>
      <c r="TFW20" s="162"/>
      <c r="TFX20" s="162"/>
      <c r="TFY20" s="162"/>
      <c r="TFZ20" s="162"/>
      <c r="TGA20" s="162"/>
      <c r="TGB20" s="162"/>
      <c r="TGC20" s="162"/>
      <c r="TGD20" s="162"/>
      <c r="TGE20" s="162"/>
      <c r="TGF20" s="162"/>
      <c r="TGG20" s="162"/>
      <c r="TGH20" s="162"/>
      <c r="TGI20" s="162"/>
      <c r="TGJ20" s="162"/>
      <c r="TGK20" s="162"/>
      <c r="TGL20" s="162"/>
      <c r="TGM20" s="162"/>
      <c r="TGN20" s="162"/>
      <c r="TGO20" s="162"/>
      <c r="TGP20" s="162"/>
      <c r="TGQ20" s="162"/>
      <c r="TGR20" s="162"/>
      <c r="TGS20" s="162"/>
      <c r="TGT20" s="162"/>
      <c r="TGU20" s="162"/>
      <c r="TGV20" s="162"/>
      <c r="TGW20" s="162"/>
      <c r="TGX20" s="162"/>
      <c r="TGY20" s="162"/>
      <c r="TGZ20" s="162"/>
      <c r="THA20" s="162"/>
      <c r="THB20" s="162"/>
      <c r="THC20" s="162"/>
      <c r="THD20" s="162"/>
      <c r="THE20" s="162"/>
      <c r="THF20" s="162"/>
      <c r="THG20" s="162"/>
      <c r="THH20" s="162"/>
      <c r="THI20" s="162"/>
      <c r="THJ20" s="162"/>
      <c r="THK20" s="162"/>
      <c r="THL20" s="162"/>
      <c r="THM20" s="162"/>
      <c r="THN20" s="162"/>
      <c r="THO20" s="162"/>
      <c r="THP20" s="162"/>
      <c r="THQ20" s="162"/>
      <c r="THR20" s="162"/>
      <c r="THS20" s="162"/>
      <c r="THT20" s="162"/>
      <c r="THU20" s="162"/>
      <c r="THV20" s="162"/>
      <c r="THW20" s="162"/>
      <c r="THX20" s="162"/>
      <c r="THY20" s="162"/>
      <c r="THZ20" s="162"/>
      <c r="TIA20" s="162"/>
      <c r="TIB20" s="162"/>
      <c r="TIC20" s="162"/>
      <c r="TID20" s="162"/>
      <c r="TIE20" s="162"/>
      <c r="TIF20" s="162"/>
      <c r="TIG20" s="162"/>
      <c r="TIH20" s="162"/>
      <c r="TII20" s="162"/>
      <c r="TIJ20" s="162"/>
      <c r="TIK20" s="162"/>
      <c r="TIL20" s="162"/>
      <c r="TIM20" s="162"/>
      <c r="TIN20" s="162"/>
      <c r="TIO20" s="162"/>
      <c r="TIP20" s="162"/>
      <c r="TIQ20" s="162"/>
      <c r="TIR20" s="162"/>
      <c r="TIS20" s="162"/>
      <c r="TIT20" s="162"/>
      <c r="TIU20" s="162"/>
      <c r="TIV20" s="162"/>
      <c r="TIW20" s="162"/>
      <c r="TIX20" s="162"/>
      <c r="TIY20" s="162"/>
      <c r="TIZ20" s="162"/>
      <c r="TJA20" s="162"/>
      <c r="TJB20" s="162"/>
      <c r="TJC20" s="162"/>
      <c r="TJD20" s="162"/>
      <c r="TJE20" s="162"/>
      <c r="TJF20" s="162"/>
      <c r="TJG20" s="162"/>
      <c r="TJH20" s="162"/>
      <c r="TJI20" s="162"/>
      <c r="TJJ20" s="162"/>
      <c r="TJK20" s="162"/>
      <c r="TJL20" s="162"/>
      <c r="TJM20" s="162"/>
      <c r="TJN20" s="162"/>
      <c r="TJO20" s="162"/>
      <c r="TJP20" s="162"/>
      <c r="TJQ20" s="162"/>
      <c r="TJR20" s="162"/>
      <c r="TJS20" s="162"/>
      <c r="TJT20" s="162"/>
      <c r="TJU20" s="162"/>
      <c r="TJV20" s="162"/>
      <c r="TJW20" s="162"/>
      <c r="TJX20" s="162"/>
      <c r="TJY20" s="162"/>
      <c r="TJZ20" s="162"/>
      <c r="TKA20" s="162"/>
      <c r="TKB20" s="162"/>
      <c r="TKC20" s="162"/>
      <c r="TKD20" s="162"/>
      <c r="TKE20" s="162"/>
      <c r="TKF20" s="162"/>
      <c r="TKG20" s="162"/>
      <c r="TKH20" s="162"/>
      <c r="TKI20" s="162"/>
      <c r="TKJ20" s="162"/>
      <c r="TKK20" s="162"/>
      <c r="TKL20" s="162"/>
      <c r="TKM20" s="162"/>
      <c r="TKN20" s="162"/>
      <c r="TKO20" s="162"/>
      <c r="TKP20" s="162"/>
      <c r="TKQ20" s="162"/>
      <c r="TKR20" s="162"/>
      <c r="TKS20" s="162"/>
      <c r="TKT20" s="162"/>
      <c r="TKU20" s="162"/>
      <c r="TKV20" s="162"/>
      <c r="TKW20" s="162"/>
      <c r="TKX20" s="162"/>
      <c r="TKY20" s="162"/>
      <c r="TKZ20" s="162"/>
      <c r="TLA20" s="162"/>
      <c r="TLB20" s="162"/>
      <c r="TLC20" s="162"/>
      <c r="TLD20" s="162"/>
      <c r="TLE20" s="162"/>
      <c r="TLF20" s="162"/>
      <c r="TLG20" s="162"/>
      <c r="TLH20" s="162"/>
      <c r="TLI20" s="162"/>
      <c r="TLJ20" s="162"/>
      <c r="TLK20" s="162"/>
      <c r="TLL20" s="162"/>
      <c r="TLM20" s="162"/>
      <c r="TLN20" s="162"/>
      <c r="TLO20" s="162"/>
      <c r="TLP20" s="162"/>
      <c r="TLQ20" s="162"/>
      <c r="TLR20" s="162"/>
      <c r="TLS20" s="162"/>
      <c r="TLT20" s="162"/>
      <c r="TLU20" s="162"/>
      <c r="TLV20" s="162"/>
      <c r="TLW20" s="162"/>
      <c r="TLX20" s="162"/>
      <c r="TLY20" s="162"/>
      <c r="TLZ20" s="162"/>
      <c r="TMA20" s="162"/>
      <c r="TMB20" s="162"/>
      <c r="TMC20" s="162"/>
      <c r="TMD20" s="162"/>
      <c r="TME20" s="162"/>
      <c r="TMF20" s="162"/>
      <c r="TMG20" s="162"/>
      <c r="TMH20" s="162"/>
      <c r="TMI20" s="162"/>
      <c r="TMJ20" s="162"/>
      <c r="TMK20" s="162"/>
      <c r="TML20" s="162"/>
      <c r="TMM20" s="162"/>
      <c r="TMN20" s="162"/>
      <c r="TMO20" s="162"/>
      <c r="TMP20" s="162"/>
      <c r="TMQ20" s="162"/>
      <c r="TMR20" s="162"/>
      <c r="TMS20" s="162"/>
      <c r="TMT20" s="162"/>
      <c r="TMU20" s="162"/>
      <c r="TMV20" s="162"/>
      <c r="TMW20" s="162"/>
      <c r="TMX20" s="162"/>
      <c r="TMY20" s="162"/>
      <c r="TMZ20" s="162"/>
      <c r="TNA20" s="162"/>
      <c r="TNB20" s="162"/>
      <c r="TNC20" s="162"/>
      <c r="TND20" s="162"/>
      <c r="TNE20" s="162"/>
      <c r="TNF20" s="162"/>
      <c r="TNG20" s="162"/>
      <c r="TNH20" s="162"/>
      <c r="TNI20" s="162"/>
      <c r="TNJ20" s="162"/>
      <c r="TNK20" s="162"/>
      <c r="TNL20" s="162"/>
      <c r="TNM20" s="162"/>
      <c r="TNN20" s="162"/>
      <c r="TNO20" s="162"/>
      <c r="TNP20" s="162"/>
      <c r="TNQ20" s="162"/>
      <c r="TNR20" s="162"/>
      <c r="TNS20" s="162"/>
      <c r="TNT20" s="162"/>
      <c r="TNU20" s="162"/>
      <c r="TNV20" s="162"/>
      <c r="TNW20" s="162"/>
      <c r="TNX20" s="162"/>
      <c r="TNY20" s="162"/>
      <c r="TNZ20" s="162"/>
      <c r="TOA20" s="162"/>
      <c r="TOB20" s="162"/>
      <c r="TOC20" s="162"/>
      <c r="TOD20" s="162"/>
      <c r="TOE20" s="162"/>
      <c r="TOF20" s="162"/>
      <c r="TOG20" s="162"/>
      <c r="TOH20" s="162"/>
      <c r="TOI20" s="162"/>
      <c r="TOJ20" s="162"/>
      <c r="TOK20" s="162"/>
      <c r="TOL20" s="162"/>
      <c r="TOM20" s="162"/>
      <c r="TON20" s="162"/>
      <c r="TOO20" s="162"/>
      <c r="TOP20" s="162"/>
      <c r="TOQ20" s="162"/>
      <c r="TOR20" s="162"/>
      <c r="TOS20" s="162"/>
      <c r="TOT20" s="162"/>
      <c r="TOU20" s="162"/>
      <c r="TOV20" s="162"/>
      <c r="TOW20" s="162"/>
      <c r="TOX20" s="162"/>
      <c r="TOY20" s="162"/>
      <c r="TOZ20" s="162"/>
      <c r="TPA20" s="162"/>
      <c r="TPB20" s="162"/>
      <c r="TPC20" s="162"/>
      <c r="TPD20" s="162"/>
      <c r="TPE20" s="162"/>
      <c r="TPF20" s="162"/>
      <c r="TPG20" s="162"/>
      <c r="TPH20" s="162"/>
      <c r="TPI20" s="162"/>
      <c r="TPJ20" s="162"/>
      <c r="TPK20" s="162"/>
      <c r="TPL20" s="162"/>
      <c r="TPM20" s="162"/>
      <c r="TPN20" s="162"/>
      <c r="TPO20" s="162"/>
      <c r="TPP20" s="162"/>
      <c r="TPQ20" s="162"/>
      <c r="TPR20" s="162"/>
      <c r="TPS20" s="162"/>
      <c r="TPT20" s="162"/>
      <c r="TPU20" s="162"/>
      <c r="TPV20" s="162"/>
      <c r="TPW20" s="162"/>
      <c r="TPX20" s="162"/>
      <c r="TPY20" s="162"/>
      <c r="TPZ20" s="162"/>
      <c r="TQA20" s="162"/>
      <c r="TQB20" s="162"/>
      <c r="TQC20" s="162"/>
      <c r="TQD20" s="162"/>
      <c r="TQE20" s="162"/>
      <c r="TQF20" s="162"/>
      <c r="TQG20" s="162"/>
      <c r="TQH20" s="162"/>
      <c r="TQI20" s="162"/>
      <c r="TQJ20" s="162"/>
      <c r="TQK20" s="162"/>
      <c r="TQL20" s="162"/>
      <c r="TQM20" s="162"/>
      <c r="TQN20" s="162"/>
      <c r="TQO20" s="162"/>
      <c r="TQP20" s="162"/>
      <c r="TQQ20" s="162"/>
      <c r="TQR20" s="162"/>
      <c r="TQS20" s="162"/>
      <c r="TQT20" s="162"/>
      <c r="TQU20" s="162"/>
      <c r="TQV20" s="162"/>
      <c r="TQW20" s="162"/>
      <c r="TQX20" s="162"/>
      <c r="TQY20" s="162"/>
      <c r="TQZ20" s="162"/>
      <c r="TRA20" s="162"/>
      <c r="TRB20" s="162"/>
      <c r="TRC20" s="162"/>
      <c r="TRD20" s="162"/>
      <c r="TRE20" s="162"/>
      <c r="TRF20" s="162"/>
      <c r="TRG20" s="162"/>
      <c r="TRH20" s="162"/>
      <c r="TRI20" s="162"/>
      <c r="TRJ20" s="162"/>
      <c r="TRK20" s="162"/>
      <c r="TRL20" s="162"/>
      <c r="TRM20" s="162"/>
      <c r="TRN20" s="162"/>
      <c r="TRO20" s="162"/>
      <c r="TRP20" s="162"/>
      <c r="TRQ20" s="162"/>
      <c r="TRR20" s="162"/>
      <c r="TRS20" s="162"/>
      <c r="TRT20" s="162"/>
      <c r="TRU20" s="162"/>
      <c r="TRV20" s="162"/>
      <c r="TRW20" s="162"/>
      <c r="TRX20" s="162"/>
      <c r="TRY20" s="162"/>
      <c r="TRZ20" s="162"/>
      <c r="TSA20" s="162"/>
      <c r="TSB20" s="162"/>
      <c r="TSC20" s="162"/>
      <c r="TSD20" s="162"/>
      <c r="TSE20" s="162"/>
      <c r="TSF20" s="162"/>
      <c r="TSG20" s="162"/>
      <c r="TSH20" s="162"/>
      <c r="TSI20" s="162"/>
      <c r="TSJ20" s="162"/>
      <c r="TSK20" s="162"/>
      <c r="TSL20" s="162"/>
      <c r="TSM20" s="162"/>
      <c r="TSN20" s="162"/>
      <c r="TSO20" s="162"/>
      <c r="TSP20" s="162"/>
      <c r="TSQ20" s="162"/>
      <c r="TSR20" s="162"/>
      <c r="TSS20" s="162"/>
      <c r="TST20" s="162"/>
      <c r="TSU20" s="162"/>
      <c r="TSV20" s="162"/>
      <c r="TSW20" s="162"/>
      <c r="TSX20" s="162"/>
      <c r="TSY20" s="162"/>
      <c r="TSZ20" s="162"/>
      <c r="TTA20" s="162"/>
      <c r="TTB20" s="162"/>
      <c r="TTC20" s="162"/>
      <c r="TTD20" s="162"/>
      <c r="TTE20" s="162"/>
      <c r="TTF20" s="162"/>
      <c r="TTG20" s="162"/>
      <c r="TTH20" s="162"/>
      <c r="TTI20" s="162"/>
      <c r="TTJ20" s="162"/>
      <c r="TTK20" s="162"/>
      <c r="TTL20" s="162"/>
      <c r="TTM20" s="162"/>
      <c r="TTN20" s="162"/>
      <c r="TTO20" s="162"/>
      <c r="TTP20" s="162"/>
      <c r="TTQ20" s="162"/>
      <c r="TTR20" s="162"/>
      <c r="TTS20" s="162"/>
      <c r="TTT20" s="162"/>
      <c r="TTU20" s="162"/>
      <c r="TTV20" s="162"/>
      <c r="TTW20" s="162"/>
      <c r="TTX20" s="162"/>
      <c r="TTY20" s="162"/>
      <c r="TTZ20" s="162"/>
      <c r="TUA20" s="162"/>
      <c r="TUB20" s="162"/>
      <c r="TUC20" s="162"/>
      <c r="TUD20" s="162"/>
      <c r="TUE20" s="162"/>
      <c r="TUF20" s="162"/>
      <c r="TUG20" s="162"/>
      <c r="TUH20" s="162"/>
      <c r="TUI20" s="162"/>
      <c r="TUJ20" s="162"/>
      <c r="TUK20" s="162"/>
      <c r="TUL20" s="162"/>
      <c r="TUM20" s="162"/>
      <c r="TUN20" s="162"/>
      <c r="TUO20" s="162"/>
      <c r="TUP20" s="162"/>
      <c r="TUQ20" s="162"/>
      <c r="TUR20" s="162"/>
      <c r="TUS20" s="162"/>
      <c r="TUT20" s="162"/>
      <c r="TUU20" s="162"/>
      <c r="TUV20" s="162"/>
      <c r="TUW20" s="162"/>
      <c r="TUX20" s="162"/>
      <c r="TUY20" s="162"/>
      <c r="TUZ20" s="162"/>
      <c r="TVA20" s="162"/>
      <c r="TVB20" s="162"/>
      <c r="TVC20" s="162"/>
      <c r="TVD20" s="162"/>
      <c r="TVE20" s="162"/>
      <c r="TVF20" s="162"/>
      <c r="TVG20" s="162"/>
      <c r="TVH20" s="162"/>
      <c r="TVI20" s="162"/>
      <c r="TVJ20" s="162"/>
      <c r="TVK20" s="162"/>
      <c r="TVL20" s="162"/>
      <c r="TVM20" s="162"/>
      <c r="TVN20" s="162"/>
      <c r="TVO20" s="162"/>
      <c r="TVP20" s="162"/>
      <c r="TVQ20" s="162"/>
      <c r="TVR20" s="162"/>
      <c r="TVS20" s="162"/>
      <c r="TVT20" s="162"/>
      <c r="TVU20" s="162"/>
      <c r="TVV20" s="162"/>
      <c r="TVW20" s="162"/>
      <c r="TVX20" s="162"/>
      <c r="TVY20" s="162"/>
      <c r="TVZ20" s="162"/>
      <c r="TWA20" s="162"/>
      <c r="TWB20" s="162"/>
      <c r="TWC20" s="162"/>
      <c r="TWD20" s="162"/>
      <c r="TWE20" s="162"/>
      <c r="TWF20" s="162"/>
      <c r="TWG20" s="162"/>
      <c r="TWH20" s="162"/>
      <c r="TWI20" s="162"/>
      <c r="TWJ20" s="162"/>
      <c r="TWK20" s="162"/>
      <c r="TWL20" s="162"/>
      <c r="TWM20" s="162"/>
      <c r="TWN20" s="162"/>
      <c r="TWO20" s="162"/>
      <c r="TWP20" s="162"/>
      <c r="TWQ20" s="162"/>
      <c r="TWR20" s="162"/>
      <c r="TWS20" s="162"/>
      <c r="TWT20" s="162"/>
      <c r="TWU20" s="162"/>
      <c r="TWV20" s="162"/>
      <c r="TWW20" s="162"/>
      <c r="TWX20" s="162"/>
      <c r="TWY20" s="162"/>
      <c r="TWZ20" s="162"/>
      <c r="TXA20" s="162"/>
      <c r="TXB20" s="162"/>
      <c r="TXC20" s="162"/>
      <c r="TXD20" s="162"/>
      <c r="TXE20" s="162"/>
      <c r="TXF20" s="162"/>
      <c r="TXG20" s="162"/>
      <c r="TXH20" s="162"/>
      <c r="TXI20" s="162"/>
      <c r="TXJ20" s="162"/>
      <c r="TXK20" s="162"/>
      <c r="TXL20" s="162"/>
      <c r="TXM20" s="162"/>
      <c r="TXN20" s="162"/>
      <c r="TXO20" s="162"/>
      <c r="TXP20" s="162"/>
      <c r="TXQ20" s="162"/>
      <c r="TXR20" s="162"/>
      <c r="TXS20" s="162"/>
      <c r="TXT20" s="162"/>
      <c r="TXU20" s="162"/>
      <c r="TXV20" s="162"/>
      <c r="TXW20" s="162"/>
      <c r="TXX20" s="162"/>
      <c r="TXY20" s="162"/>
      <c r="TXZ20" s="162"/>
      <c r="TYA20" s="162"/>
      <c r="TYB20" s="162"/>
      <c r="TYC20" s="162"/>
      <c r="TYD20" s="162"/>
      <c r="TYE20" s="162"/>
      <c r="TYF20" s="162"/>
      <c r="TYG20" s="162"/>
      <c r="TYH20" s="162"/>
      <c r="TYI20" s="162"/>
      <c r="TYJ20" s="162"/>
      <c r="TYK20" s="162"/>
      <c r="TYL20" s="162"/>
      <c r="TYM20" s="162"/>
      <c r="TYN20" s="162"/>
      <c r="TYO20" s="162"/>
      <c r="TYP20" s="162"/>
      <c r="TYQ20" s="162"/>
      <c r="TYR20" s="162"/>
      <c r="TYS20" s="162"/>
      <c r="TYT20" s="162"/>
      <c r="TYU20" s="162"/>
      <c r="TYV20" s="162"/>
      <c r="TYW20" s="162"/>
      <c r="TYX20" s="162"/>
      <c r="TYY20" s="162"/>
      <c r="TYZ20" s="162"/>
      <c r="TZA20" s="162"/>
      <c r="TZB20" s="162"/>
      <c r="TZC20" s="162"/>
      <c r="TZD20" s="162"/>
      <c r="TZE20" s="162"/>
      <c r="TZF20" s="162"/>
      <c r="TZG20" s="162"/>
      <c r="TZH20" s="162"/>
      <c r="TZI20" s="162"/>
      <c r="TZJ20" s="162"/>
      <c r="TZK20" s="162"/>
      <c r="TZL20" s="162"/>
      <c r="TZM20" s="162"/>
      <c r="TZN20" s="162"/>
      <c r="TZO20" s="162"/>
      <c r="TZP20" s="162"/>
      <c r="TZQ20" s="162"/>
      <c r="TZR20" s="162"/>
      <c r="TZS20" s="162"/>
      <c r="TZT20" s="162"/>
      <c r="TZU20" s="162"/>
      <c r="TZV20" s="162"/>
      <c r="TZW20" s="162"/>
      <c r="TZX20" s="162"/>
      <c r="TZY20" s="162"/>
      <c r="TZZ20" s="162"/>
      <c r="UAA20" s="162"/>
      <c r="UAB20" s="162"/>
      <c r="UAC20" s="162"/>
      <c r="UAD20" s="162"/>
      <c r="UAE20" s="162"/>
      <c r="UAF20" s="162"/>
      <c r="UAG20" s="162"/>
      <c r="UAH20" s="162"/>
      <c r="UAI20" s="162"/>
      <c r="UAJ20" s="162"/>
      <c r="UAK20" s="162"/>
      <c r="UAL20" s="162"/>
      <c r="UAM20" s="162"/>
      <c r="UAN20" s="162"/>
      <c r="UAO20" s="162"/>
      <c r="UAP20" s="162"/>
      <c r="UAQ20" s="162"/>
      <c r="UAR20" s="162"/>
      <c r="UAS20" s="162"/>
      <c r="UAT20" s="162"/>
      <c r="UAU20" s="162"/>
      <c r="UAV20" s="162"/>
      <c r="UAW20" s="162"/>
      <c r="UAX20" s="162"/>
      <c r="UAY20" s="162"/>
      <c r="UAZ20" s="162"/>
      <c r="UBA20" s="162"/>
      <c r="UBB20" s="162"/>
      <c r="UBC20" s="162"/>
      <c r="UBD20" s="162"/>
      <c r="UBE20" s="162"/>
      <c r="UBF20" s="162"/>
      <c r="UBG20" s="162"/>
      <c r="UBH20" s="162"/>
      <c r="UBI20" s="162"/>
      <c r="UBJ20" s="162"/>
      <c r="UBK20" s="162"/>
      <c r="UBL20" s="162"/>
      <c r="UBM20" s="162"/>
      <c r="UBN20" s="162"/>
      <c r="UBO20" s="162"/>
      <c r="UBP20" s="162"/>
      <c r="UBQ20" s="162"/>
      <c r="UBR20" s="162"/>
      <c r="UBS20" s="162"/>
      <c r="UBT20" s="162"/>
      <c r="UBU20" s="162"/>
      <c r="UBV20" s="162"/>
      <c r="UBW20" s="162"/>
      <c r="UBX20" s="162"/>
      <c r="UBY20" s="162"/>
      <c r="UBZ20" s="162"/>
      <c r="UCA20" s="162"/>
      <c r="UCB20" s="162"/>
      <c r="UCC20" s="162"/>
      <c r="UCD20" s="162"/>
      <c r="UCE20" s="162"/>
      <c r="UCF20" s="162"/>
      <c r="UCG20" s="162"/>
      <c r="UCH20" s="162"/>
      <c r="UCI20" s="162"/>
      <c r="UCJ20" s="162"/>
      <c r="UCK20" s="162"/>
      <c r="UCL20" s="162"/>
      <c r="UCM20" s="162"/>
      <c r="UCN20" s="162"/>
      <c r="UCO20" s="162"/>
      <c r="UCP20" s="162"/>
      <c r="UCQ20" s="162"/>
      <c r="UCR20" s="162"/>
      <c r="UCS20" s="162"/>
      <c r="UCT20" s="162"/>
      <c r="UCU20" s="162"/>
      <c r="UCV20" s="162"/>
      <c r="UCW20" s="162"/>
      <c r="UCX20" s="162"/>
      <c r="UCY20" s="162"/>
      <c r="UCZ20" s="162"/>
      <c r="UDA20" s="162"/>
      <c r="UDB20" s="162"/>
      <c r="UDC20" s="162"/>
      <c r="UDD20" s="162"/>
      <c r="UDE20" s="162"/>
      <c r="UDF20" s="162"/>
      <c r="UDG20" s="162"/>
      <c r="UDH20" s="162"/>
      <c r="UDI20" s="162"/>
      <c r="UDJ20" s="162"/>
      <c r="UDK20" s="162"/>
      <c r="UDL20" s="162"/>
      <c r="UDM20" s="162"/>
      <c r="UDN20" s="162"/>
      <c r="UDO20" s="162"/>
      <c r="UDP20" s="162"/>
      <c r="UDQ20" s="162"/>
      <c r="UDR20" s="162"/>
      <c r="UDS20" s="162"/>
      <c r="UDT20" s="162"/>
      <c r="UDU20" s="162"/>
      <c r="UDV20" s="162"/>
      <c r="UDW20" s="162"/>
      <c r="UDX20" s="162"/>
      <c r="UDY20" s="162"/>
      <c r="UDZ20" s="162"/>
      <c r="UEA20" s="162"/>
      <c r="UEB20" s="162"/>
      <c r="UEC20" s="162"/>
      <c r="UED20" s="162"/>
      <c r="UEE20" s="162"/>
      <c r="UEF20" s="162"/>
      <c r="UEG20" s="162"/>
      <c r="UEH20" s="162"/>
      <c r="UEI20" s="162"/>
      <c r="UEJ20" s="162"/>
      <c r="UEK20" s="162"/>
      <c r="UEL20" s="162"/>
      <c r="UEM20" s="162"/>
      <c r="UEN20" s="162"/>
      <c r="UEO20" s="162"/>
      <c r="UEP20" s="162"/>
      <c r="UEQ20" s="162"/>
      <c r="UER20" s="162"/>
      <c r="UES20" s="162"/>
      <c r="UET20" s="162"/>
      <c r="UEU20" s="162"/>
      <c r="UEV20" s="162"/>
      <c r="UEW20" s="162"/>
      <c r="UEX20" s="162"/>
      <c r="UEY20" s="162"/>
      <c r="UEZ20" s="162"/>
      <c r="UFA20" s="162"/>
      <c r="UFB20" s="162"/>
      <c r="UFC20" s="162"/>
      <c r="UFD20" s="162"/>
      <c r="UFE20" s="162"/>
      <c r="UFF20" s="162"/>
      <c r="UFG20" s="162"/>
      <c r="UFH20" s="162"/>
      <c r="UFI20" s="162"/>
      <c r="UFJ20" s="162"/>
      <c r="UFK20" s="162"/>
      <c r="UFL20" s="162"/>
      <c r="UFM20" s="162"/>
      <c r="UFN20" s="162"/>
      <c r="UFO20" s="162"/>
      <c r="UFP20" s="162"/>
      <c r="UFQ20" s="162"/>
      <c r="UFR20" s="162"/>
      <c r="UFS20" s="162"/>
      <c r="UFT20" s="162"/>
      <c r="UFU20" s="162"/>
      <c r="UFV20" s="162"/>
      <c r="UFW20" s="162"/>
      <c r="UFX20" s="162"/>
      <c r="UFY20" s="162"/>
      <c r="UFZ20" s="162"/>
      <c r="UGA20" s="162"/>
      <c r="UGB20" s="162"/>
      <c r="UGC20" s="162"/>
      <c r="UGD20" s="162"/>
      <c r="UGE20" s="162"/>
      <c r="UGF20" s="162"/>
      <c r="UGG20" s="162"/>
      <c r="UGH20" s="162"/>
      <c r="UGI20" s="162"/>
      <c r="UGJ20" s="162"/>
      <c r="UGK20" s="162"/>
      <c r="UGL20" s="162"/>
      <c r="UGM20" s="162"/>
      <c r="UGN20" s="162"/>
      <c r="UGO20" s="162"/>
      <c r="UGP20" s="162"/>
      <c r="UGQ20" s="162"/>
      <c r="UGR20" s="162"/>
      <c r="UGS20" s="162"/>
      <c r="UGT20" s="162"/>
      <c r="UGU20" s="162"/>
      <c r="UGV20" s="162"/>
      <c r="UGW20" s="162"/>
      <c r="UGX20" s="162"/>
      <c r="UGY20" s="162"/>
      <c r="UGZ20" s="162"/>
      <c r="UHA20" s="162"/>
      <c r="UHB20" s="162"/>
      <c r="UHC20" s="162"/>
      <c r="UHD20" s="162"/>
      <c r="UHE20" s="162"/>
      <c r="UHF20" s="162"/>
      <c r="UHG20" s="162"/>
      <c r="UHH20" s="162"/>
      <c r="UHI20" s="162"/>
      <c r="UHJ20" s="162"/>
      <c r="UHK20" s="162"/>
      <c r="UHL20" s="162"/>
      <c r="UHM20" s="162"/>
      <c r="UHN20" s="162"/>
      <c r="UHO20" s="162"/>
      <c r="UHP20" s="162"/>
      <c r="UHQ20" s="162"/>
      <c r="UHR20" s="162"/>
      <c r="UHS20" s="162"/>
      <c r="UHT20" s="162"/>
      <c r="UHU20" s="162"/>
      <c r="UHV20" s="162"/>
      <c r="UHW20" s="162"/>
      <c r="UHX20" s="162"/>
      <c r="UHY20" s="162"/>
      <c r="UHZ20" s="162"/>
      <c r="UIA20" s="162"/>
      <c r="UIB20" s="162"/>
      <c r="UIC20" s="162"/>
      <c r="UID20" s="162"/>
      <c r="UIE20" s="162"/>
      <c r="UIF20" s="162"/>
      <c r="UIG20" s="162"/>
      <c r="UIH20" s="162"/>
      <c r="UII20" s="162"/>
      <c r="UIJ20" s="162"/>
      <c r="UIK20" s="162"/>
      <c r="UIL20" s="162"/>
      <c r="UIM20" s="162"/>
      <c r="UIN20" s="162"/>
      <c r="UIO20" s="162"/>
      <c r="UIP20" s="162"/>
      <c r="UIQ20" s="162"/>
      <c r="UIR20" s="162"/>
      <c r="UIS20" s="162"/>
      <c r="UIT20" s="162"/>
      <c r="UIU20" s="162"/>
      <c r="UIV20" s="162"/>
      <c r="UIW20" s="162"/>
      <c r="UIX20" s="162"/>
      <c r="UIY20" s="162"/>
      <c r="UIZ20" s="162"/>
      <c r="UJA20" s="162"/>
      <c r="UJB20" s="162"/>
      <c r="UJC20" s="162"/>
      <c r="UJD20" s="162"/>
      <c r="UJE20" s="162"/>
      <c r="UJF20" s="162"/>
      <c r="UJG20" s="162"/>
      <c r="UJH20" s="162"/>
      <c r="UJI20" s="162"/>
      <c r="UJJ20" s="162"/>
      <c r="UJK20" s="162"/>
      <c r="UJL20" s="162"/>
      <c r="UJM20" s="162"/>
      <c r="UJN20" s="162"/>
      <c r="UJO20" s="162"/>
      <c r="UJP20" s="162"/>
      <c r="UJQ20" s="162"/>
      <c r="UJR20" s="162"/>
      <c r="UJS20" s="162"/>
      <c r="UJT20" s="162"/>
      <c r="UJU20" s="162"/>
      <c r="UJV20" s="162"/>
      <c r="UJW20" s="162"/>
      <c r="UJX20" s="162"/>
      <c r="UJY20" s="162"/>
      <c r="UJZ20" s="162"/>
      <c r="UKA20" s="162"/>
      <c r="UKB20" s="162"/>
      <c r="UKC20" s="162"/>
      <c r="UKD20" s="162"/>
      <c r="UKE20" s="162"/>
      <c r="UKF20" s="162"/>
      <c r="UKG20" s="162"/>
      <c r="UKH20" s="162"/>
      <c r="UKI20" s="162"/>
      <c r="UKJ20" s="162"/>
      <c r="UKK20" s="162"/>
      <c r="UKL20" s="162"/>
      <c r="UKM20" s="162"/>
      <c r="UKN20" s="162"/>
      <c r="UKO20" s="162"/>
      <c r="UKP20" s="162"/>
      <c r="UKQ20" s="162"/>
      <c r="UKR20" s="162"/>
      <c r="UKS20" s="162"/>
      <c r="UKT20" s="162"/>
      <c r="UKU20" s="162"/>
      <c r="UKV20" s="162"/>
      <c r="UKW20" s="162"/>
      <c r="UKX20" s="162"/>
      <c r="UKY20" s="162"/>
      <c r="UKZ20" s="162"/>
      <c r="ULA20" s="162"/>
      <c r="ULB20" s="162"/>
      <c r="ULC20" s="162"/>
      <c r="ULD20" s="162"/>
      <c r="ULE20" s="162"/>
      <c r="ULF20" s="162"/>
      <c r="ULG20" s="162"/>
      <c r="ULH20" s="162"/>
      <c r="ULI20" s="162"/>
      <c r="ULJ20" s="162"/>
      <c r="ULK20" s="162"/>
      <c r="ULL20" s="162"/>
      <c r="ULM20" s="162"/>
      <c r="ULN20" s="162"/>
      <c r="ULO20" s="162"/>
      <c r="ULP20" s="162"/>
      <c r="ULQ20" s="162"/>
      <c r="ULR20" s="162"/>
      <c r="ULS20" s="162"/>
      <c r="ULT20" s="162"/>
      <c r="ULU20" s="162"/>
      <c r="ULV20" s="162"/>
      <c r="ULW20" s="162"/>
      <c r="ULX20" s="162"/>
      <c r="ULY20" s="162"/>
      <c r="ULZ20" s="162"/>
      <c r="UMA20" s="162"/>
      <c r="UMB20" s="162"/>
      <c r="UMC20" s="162"/>
      <c r="UMD20" s="162"/>
      <c r="UME20" s="162"/>
      <c r="UMF20" s="162"/>
      <c r="UMG20" s="162"/>
      <c r="UMH20" s="162"/>
      <c r="UMI20" s="162"/>
      <c r="UMJ20" s="162"/>
      <c r="UMK20" s="162"/>
      <c r="UML20" s="162"/>
      <c r="UMM20" s="162"/>
      <c r="UMN20" s="162"/>
      <c r="UMO20" s="162"/>
      <c r="UMP20" s="162"/>
      <c r="UMQ20" s="162"/>
      <c r="UMR20" s="162"/>
      <c r="UMS20" s="162"/>
      <c r="UMT20" s="162"/>
      <c r="UMU20" s="162"/>
      <c r="UMV20" s="162"/>
      <c r="UMW20" s="162"/>
      <c r="UMX20" s="162"/>
      <c r="UMY20" s="162"/>
      <c r="UMZ20" s="162"/>
      <c r="UNA20" s="162"/>
      <c r="UNB20" s="162"/>
      <c r="UNC20" s="162"/>
      <c r="UND20" s="162"/>
      <c r="UNE20" s="162"/>
      <c r="UNF20" s="162"/>
      <c r="UNG20" s="162"/>
      <c r="UNH20" s="162"/>
      <c r="UNI20" s="162"/>
      <c r="UNJ20" s="162"/>
      <c r="UNK20" s="162"/>
      <c r="UNL20" s="162"/>
      <c r="UNM20" s="162"/>
      <c r="UNN20" s="162"/>
      <c r="UNO20" s="162"/>
      <c r="UNP20" s="162"/>
      <c r="UNQ20" s="162"/>
      <c r="UNR20" s="162"/>
      <c r="UNS20" s="162"/>
      <c r="UNT20" s="162"/>
      <c r="UNU20" s="162"/>
      <c r="UNV20" s="162"/>
      <c r="UNW20" s="162"/>
      <c r="UNX20" s="162"/>
      <c r="UNY20" s="162"/>
      <c r="UNZ20" s="162"/>
      <c r="UOA20" s="162"/>
      <c r="UOB20" s="162"/>
      <c r="UOC20" s="162"/>
      <c r="UOD20" s="162"/>
      <c r="UOE20" s="162"/>
      <c r="UOF20" s="162"/>
      <c r="UOG20" s="162"/>
      <c r="UOH20" s="162"/>
      <c r="UOI20" s="162"/>
      <c r="UOJ20" s="162"/>
      <c r="UOK20" s="162"/>
      <c r="UOL20" s="162"/>
      <c r="UOM20" s="162"/>
      <c r="UON20" s="162"/>
      <c r="UOO20" s="162"/>
      <c r="UOP20" s="162"/>
      <c r="UOQ20" s="162"/>
      <c r="UOR20" s="162"/>
      <c r="UOS20" s="162"/>
      <c r="UOT20" s="162"/>
      <c r="UOU20" s="162"/>
      <c r="UOV20" s="162"/>
      <c r="UOW20" s="162"/>
      <c r="UOX20" s="162"/>
      <c r="UOY20" s="162"/>
      <c r="UOZ20" s="162"/>
      <c r="UPA20" s="162"/>
      <c r="UPB20" s="162"/>
      <c r="UPC20" s="162"/>
      <c r="UPD20" s="162"/>
      <c r="UPE20" s="162"/>
      <c r="UPF20" s="162"/>
      <c r="UPG20" s="162"/>
      <c r="UPH20" s="162"/>
      <c r="UPI20" s="162"/>
      <c r="UPJ20" s="162"/>
      <c r="UPK20" s="162"/>
      <c r="UPL20" s="162"/>
      <c r="UPM20" s="162"/>
      <c r="UPN20" s="162"/>
      <c r="UPO20" s="162"/>
      <c r="UPP20" s="162"/>
      <c r="UPQ20" s="162"/>
      <c r="UPR20" s="162"/>
      <c r="UPS20" s="162"/>
      <c r="UPT20" s="162"/>
      <c r="UPU20" s="162"/>
      <c r="UPV20" s="162"/>
      <c r="UPW20" s="162"/>
      <c r="UPX20" s="162"/>
      <c r="UPY20" s="162"/>
      <c r="UPZ20" s="162"/>
      <c r="UQA20" s="162"/>
      <c r="UQB20" s="162"/>
      <c r="UQC20" s="162"/>
      <c r="UQD20" s="162"/>
      <c r="UQE20" s="162"/>
      <c r="UQF20" s="162"/>
      <c r="UQG20" s="162"/>
      <c r="UQH20" s="162"/>
      <c r="UQI20" s="162"/>
      <c r="UQJ20" s="162"/>
      <c r="UQK20" s="162"/>
      <c r="UQL20" s="162"/>
      <c r="UQM20" s="162"/>
      <c r="UQN20" s="162"/>
      <c r="UQO20" s="162"/>
      <c r="UQP20" s="162"/>
      <c r="UQQ20" s="162"/>
      <c r="UQR20" s="162"/>
      <c r="UQS20" s="162"/>
      <c r="UQT20" s="162"/>
      <c r="UQU20" s="162"/>
      <c r="UQV20" s="162"/>
      <c r="UQW20" s="162"/>
      <c r="UQX20" s="162"/>
      <c r="UQY20" s="162"/>
      <c r="UQZ20" s="162"/>
      <c r="URA20" s="162"/>
      <c r="URB20" s="162"/>
      <c r="URC20" s="162"/>
      <c r="URD20" s="162"/>
      <c r="URE20" s="162"/>
      <c r="URF20" s="162"/>
      <c r="URG20" s="162"/>
      <c r="URH20" s="162"/>
      <c r="URI20" s="162"/>
      <c r="URJ20" s="162"/>
      <c r="URK20" s="162"/>
      <c r="URL20" s="162"/>
      <c r="URM20" s="162"/>
      <c r="URN20" s="162"/>
      <c r="URO20" s="162"/>
      <c r="URP20" s="162"/>
      <c r="URQ20" s="162"/>
      <c r="URR20" s="162"/>
      <c r="URS20" s="162"/>
      <c r="URT20" s="162"/>
      <c r="URU20" s="162"/>
      <c r="URV20" s="162"/>
      <c r="URW20" s="162"/>
      <c r="URX20" s="162"/>
      <c r="URY20" s="162"/>
      <c r="URZ20" s="162"/>
      <c r="USA20" s="162"/>
      <c r="USB20" s="162"/>
      <c r="USC20" s="162"/>
      <c r="USD20" s="162"/>
      <c r="USE20" s="162"/>
      <c r="USF20" s="162"/>
      <c r="USG20" s="162"/>
      <c r="USH20" s="162"/>
      <c r="USI20" s="162"/>
      <c r="USJ20" s="162"/>
      <c r="USK20" s="162"/>
      <c r="USL20" s="162"/>
      <c r="USM20" s="162"/>
      <c r="USN20" s="162"/>
      <c r="USO20" s="162"/>
      <c r="USP20" s="162"/>
      <c r="USQ20" s="162"/>
      <c r="USR20" s="162"/>
      <c r="USS20" s="162"/>
      <c r="UST20" s="162"/>
      <c r="USU20" s="162"/>
      <c r="USV20" s="162"/>
      <c r="USW20" s="162"/>
      <c r="USX20" s="162"/>
      <c r="USY20" s="162"/>
      <c r="USZ20" s="162"/>
      <c r="UTA20" s="162"/>
      <c r="UTB20" s="162"/>
      <c r="UTC20" s="162"/>
      <c r="UTD20" s="162"/>
      <c r="UTE20" s="162"/>
      <c r="UTF20" s="162"/>
      <c r="UTG20" s="162"/>
      <c r="UTH20" s="162"/>
      <c r="UTI20" s="162"/>
      <c r="UTJ20" s="162"/>
      <c r="UTK20" s="162"/>
      <c r="UTL20" s="162"/>
      <c r="UTM20" s="162"/>
      <c r="UTN20" s="162"/>
      <c r="UTO20" s="162"/>
      <c r="UTP20" s="162"/>
      <c r="UTQ20" s="162"/>
      <c r="UTR20" s="162"/>
      <c r="UTS20" s="162"/>
      <c r="UTT20" s="162"/>
      <c r="UTU20" s="162"/>
      <c r="UTV20" s="162"/>
      <c r="UTW20" s="162"/>
      <c r="UTX20" s="162"/>
      <c r="UTY20" s="162"/>
      <c r="UTZ20" s="162"/>
      <c r="UUA20" s="162"/>
      <c r="UUB20" s="162"/>
      <c r="UUC20" s="162"/>
      <c r="UUD20" s="162"/>
      <c r="UUE20" s="162"/>
      <c r="UUF20" s="162"/>
      <c r="UUG20" s="162"/>
      <c r="UUH20" s="162"/>
      <c r="UUI20" s="162"/>
      <c r="UUJ20" s="162"/>
      <c r="UUK20" s="162"/>
      <c r="UUL20" s="162"/>
      <c r="UUM20" s="162"/>
      <c r="UUN20" s="162"/>
      <c r="UUO20" s="162"/>
      <c r="UUP20" s="162"/>
      <c r="UUQ20" s="162"/>
      <c r="UUR20" s="162"/>
      <c r="UUS20" s="162"/>
      <c r="UUT20" s="162"/>
      <c r="UUU20" s="162"/>
      <c r="UUV20" s="162"/>
      <c r="UUW20" s="162"/>
      <c r="UUX20" s="162"/>
      <c r="UUY20" s="162"/>
      <c r="UUZ20" s="162"/>
      <c r="UVA20" s="162"/>
      <c r="UVB20" s="162"/>
      <c r="UVC20" s="162"/>
      <c r="UVD20" s="162"/>
      <c r="UVE20" s="162"/>
      <c r="UVF20" s="162"/>
      <c r="UVG20" s="162"/>
      <c r="UVH20" s="162"/>
      <c r="UVI20" s="162"/>
      <c r="UVJ20" s="162"/>
      <c r="UVK20" s="162"/>
      <c r="UVL20" s="162"/>
      <c r="UVM20" s="162"/>
      <c r="UVN20" s="162"/>
      <c r="UVO20" s="162"/>
      <c r="UVP20" s="162"/>
      <c r="UVQ20" s="162"/>
      <c r="UVR20" s="162"/>
      <c r="UVS20" s="162"/>
      <c r="UVT20" s="162"/>
      <c r="UVU20" s="162"/>
      <c r="UVV20" s="162"/>
      <c r="UVW20" s="162"/>
      <c r="UVX20" s="162"/>
      <c r="UVY20" s="162"/>
      <c r="UVZ20" s="162"/>
      <c r="UWA20" s="162"/>
      <c r="UWB20" s="162"/>
      <c r="UWC20" s="162"/>
      <c r="UWD20" s="162"/>
      <c r="UWE20" s="162"/>
      <c r="UWF20" s="162"/>
      <c r="UWG20" s="162"/>
      <c r="UWH20" s="162"/>
      <c r="UWI20" s="162"/>
      <c r="UWJ20" s="162"/>
      <c r="UWK20" s="162"/>
      <c r="UWL20" s="162"/>
      <c r="UWM20" s="162"/>
      <c r="UWN20" s="162"/>
      <c r="UWO20" s="162"/>
      <c r="UWP20" s="162"/>
      <c r="UWQ20" s="162"/>
      <c r="UWR20" s="162"/>
      <c r="UWS20" s="162"/>
      <c r="UWT20" s="162"/>
      <c r="UWU20" s="162"/>
      <c r="UWV20" s="162"/>
      <c r="UWW20" s="162"/>
      <c r="UWX20" s="162"/>
      <c r="UWY20" s="162"/>
      <c r="UWZ20" s="162"/>
      <c r="UXA20" s="162"/>
      <c r="UXB20" s="162"/>
      <c r="UXC20" s="162"/>
      <c r="UXD20" s="162"/>
      <c r="UXE20" s="162"/>
      <c r="UXF20" s="162"/>
      <c r="UXG20" s="162"/>
      <c r="UXH20" s="162"/>
      <c r="UXI20" s="162"/>
      <c r="UXJ20" s="162"/>
      <c r="UXK20" s="162"/>
      <c r="UXL20" s="162"/>
      <c r="UXM20" s="162"/>
      <c r="UXN20" s="162"/>
      <c r="UXO20" s="162"/>
      <c r="UXP20" s="162"/>
      <c r="UXQ20" s="162"/>
      <c r="UXR20" s="162"/>
      <c r="UXS20" s="162"/>
      <c r="UXT20" s="162"/>
      <c r="UXU20" s="162"/>
      <c r="UXV20" s="162"/>
      <c r="UXW20" s="162"/>
      <c r="UXX20" s="162"/>
      <c r="UXY20" s="162"/>
      <c r="UXZ20" s="162"/>
      <c r="UYA20" s="162"/>
      <c r="UYB20" s="162"/>
      <c r="UYC20" s="162"/>
      <c r="UYD20" s="162"/>
      <c r="UYE20" s="162"/>
      <c r="UYF20" s="162"/>
      <c r="UYG20" s="162"/>
      <c r="UYH20" s="162"/>
      <c r="UYI20" s="162"/>
      <c r="UYJ20" s="162"/>
      <c r="UYK20" s="162"/>
      <c r="UYL20" s="162"/>
      <c r="UYM20" s="162"/>
      <c r="UYN20" s="162"/>
      <c r="UYO20" s="162"/>
      <c r="UYP20" s="162"/>
      <c r="UYQ20" s="162"/>
      <c r="UYR20" s="162"/>
      <c r="UYS20" s="162"/>
      <c r="UYT20" s="162"/>
      <c r="UYU20" s="162"/>
      <c r="UYV20" s="162"/>
      <c r="UYW20" s="162"/>
      <c r="UYX20" s="162"/>
      <c r="UYY20" s="162"/>
      <c r="UYZ20" s="162"/>
      <c r="UZA20" s="162"/>
      <c r="UZB20" s="162"/>
      <c r="UZC20" s="162"/>
      <c r="UZD20" s="162"/>
      <c r="UZE20" s="162"/>
      <c r="UZF20" s="162"/>
      <c r="UZG20" s="162"/>
      <c r="UZH20" s="162"/>
      <c r="UZI20" s="162"/>
      <c r="UZJ20" s="162"/>
      <c r="UZK20" s="162"/>
      <c r="UZL20" s="162"/>
      <c r="UZM20" s="162"/>
      <c r="UZN20" s="162"/>
      <c r="UZO20" s="162"/>
      <c r="UZP20" s="162"/>
      <c r="UZQ20" s="162"/>
      <c r="UZR20" s="162"/>
      <c r="UZS20" s="162"/>
      <c r="UZT20" s="162"/>
      <c r="UZU20" s="162"/>
      <c r="UZV20" s="162"/>
      <c r="UZW20" s="162"/>
      <c r="UZX20" s="162"/>
      <c r="UZY20" s="162"/>
      <c r="UZZ20" s="162"/>
      <c r="VAA20" s="162"/>
      <c r="VAB20" s="162"/>
      <c r="VAC20" s="162"/>
      <c r="VAD20" s="162"/>
      <c r="VAE20" s="162"/>
      <c r="VAF20" s="162"/>
      <c r="VAG20" s="162"/>
      <c r="VAH20" s="162"/>
      <c r="VAI20" s="162"/>
      <c r="VAJ20" s="162"/>
      <c r="VAK20" s="162"/>
      <c r="VAL20" s="162"/>
      <c r="VAM20" s="162"/>
      <c r="VAN20" s="162"/>
      <c r="VAO20" s="162"/>
      <c r="VAP20" s="162"/>
      <c r="VAQ20" s="162"/>
      <c r="VAR20" s="162"/>
      <c r="VAS20" s="162"/>
      <c r="VAT20" s="162"/>
      <c r="VAU20" s="162"/>
      <c r="VAV20" s="162"/>
      <c r="VAW20" s="162"/>
      <c r="VAX20" s="162"/>
      <c r="VAY20" s="162"/>
      <c r="VAZ20" s="162"/>
      <c r="VBA20" s="162"/>
      <c r="VBB20" s="162"/>
      <c r="VBC20" s="162"/>
      <c r="VBD20" s="162"/>
      <c r="VBE20" s="162"/>
      <c r="VBF20" s="162"/>
      <c r="VBG20" s="162"/>
      <c r="VBH20" s="162"/>
      <c r="VBI20" s="162"/>
      <c r="VBJ20" s="162"/>
      <c r="VBK20" s="162"/>
      <c r="VBL20" s="162"/>
      <c r="VBM20" s="162"/>
      <c r="VBN20" s="162"/>
      <c r="VBO20" s="162"/>
      <c r="VBP20" s="162"/>
      <c r="VBQ20" s="162"/>
      <c r="VBR20" s="162"/>
      <c r="VBS20" s="162"/>
      <c r="VBT20" s="162"/>
      <c r="VBU20" s="162"/>
      <c r="VBV20" s="162"/>
      <c r="VBW20" s="162"/>
      <c r="VBX20" s="162"/>
      <c r="VBY20" s="162"/>
      <c r="VBZ20" s="162"/>
      <c r="VCA20" s="162"/>
      <c r="VCB20" s="162"/>
      <c r="VCC20" s="162"/>
      <c r="VCD20" s="162"/>
      <c r="VCE20" s="162"/>
      <c r="VCF20" s="162"/>
      <c r="VCG20" s="162"/>
      <c r="VCH20" s="162"/>
      <c r="VCI20" s="162"/>
      <c r="VCJ20" s="162"/>
      <c r="VCK20" s="162"/>
      <c r="VCL20" s="162"/>
      <c r="VCM20" s="162"/>
      <c r="VCN20" s="162"/>
      <c r="VCO20" s="162"/>
      <c r="VCP20" s="162"/>
      <c r="VCQ20" s="162"/>
      <c r="VCR20" s="162"/>
      <c r="VCS20" s="162"/>
      <c r="VCT20" s="162"/>
      <c r="VCU20" s="162"/>
      <c r="VCV20" s="162"/>
      <c r="VCW20" s="162"/>
      <c r="VCX20" s="162"/>
      <c r="VCY20" s="162"/>
      <c r="VCZ20" s="162"/>
      <c r="VDA20" s="162"/>
      <c r="VDB20" s="162"/>
      <c r="VDC20" s="162"/>
      <c r="VDD20" s="162"/>
      <c r="VDE20" s="162"/>
      <c r="VDF20" s="162"/>
      <c r="VDG20" s="162"/>
      <c r="VDH20" s="162"/>
      <c r="VDI20" s="162"/>
      <c r="VDJ20" s="162"/>
      <c r="VDK20" s="162"/>
      <c r="VDL20" s="162"/>
      <c r="VDM20" s="162"/>
      <c r="VDN20" s="162"/>
      <c r="VDO20" s="162"/>
      <c r="VDP20" s="162"/>
      <c r="VDQ20" s="162"/>
      <c r="VDR20" s="162"/>
      <c r="VDS20" s="162"/>
      <c r="VDT20" s="162"/>
      <c r="VDU20" s="162"/>
      <c r="VDV20" s="162"/>
      <c r="VDW20" s="162"/>
      <c r="VDX20" s="162"/>
      <c r="VDY20" s="162"/>
      <c r="VDZ20" s="162"/>
      <c r="VEA20" s="162"/>
      <c r="VEB20" s="162"/>
      <c r="VEC20" s="162"/>
      <c r="VED20" s="162"/>
      <c r="VEE20" s="162"/>
      <c r="VEF20" s="162"/>
      <c r="VEG20" s="162"/>
      <c r="VEH20" s="162"/>
      <c r="VEI20" s="162"/>
      <c r="VEJ20" s="162"/>
      <c r="VEK20" s="162"/>
      <c r="VEL20" s="162"/>
      <c r="VEM20" s="162"/>
      <c r="VEN20" s="162"/>
      <c r="VEO20" s="162"/>
      <c r="VEP20" s="162"/>
      <c r="VEQ20" s="162"/>
      <c r="VER20" s="162"/>
      <c r="VES20" s="162"/>
      <c r="VET20" s="162"/>
      <c r="VEU20" s="162"/>
      <c r="VEV20" s="162"/>
      <c r="VEW20" s="162"/>
      <c r="VEX20" s="162"/>
      <c r="VEY20" s="162"/>
      <c r="VEZ20" s="162"/>
      <c r="VFA20" s="162"/>
      <c r="VFB20" s="162"/>
      <c r="VFC20" s="162"/>
      <c r="VFD20" s="162"/>
      <c r="VFE20" s="162"/>
      <c r="VFF20" s="162"/>
      <c r="VFG20" s="162"/>
      <c r="VFH20" s="162"/>
      <c r="VFI20" s="162"/>
      <c r="VFJ20" s="162"/>
      <c r="VFK20" s="162"/>
      <c r="VFL20" s="162"/>
      <c r="VFM20" s="162"/>
      <c r="VFN20" s="162"/>
      <c r="VFO20" s="162"/>
      <c r="VFP20" s="162"/>
      <c r="VFQ20" s="162"/>
      <c r="VFR20" s="162"/>
      <c r="VFS20" s="162"/>
      <c r="VFT20" s="162"/>
      <c r="VFU20" s="162"/>
      <c r="VFV20" s="162"/>
      <c r="VFW20" s="162"/>
      <c r="VFX20" s="162"/>
      <c r="VFY20" s="162"/>
      <c r="VFZ20" s="162"/>
      <c r="VGA20" s="162"/>
      <c r="VGB20" s="162"/>
      <c r="VGC20" s="162"/>
      <c r="VGD20" s="162"/>
      <c r="VGE20" s="162"/>
      <c r="VGF20" s="162"/>
      <c r="VGG20" s="162"/>
      <c r="VGH20" s="162"/>
      <c r="VGI20" s="162"/>
      <c r="VGJ20" s="162"/>
      <c r="VGK20" s="162"/>
      <c r="VGL20" s="162"/>
      <c r="VGM20" s="162"/>
      <c r="VGN20" s="162"/>
      <c r="VGO20" s="162"/>
      <c r="VGP20" s="162"/>
      <c r="VGQ20" s="162"/>
      <c r="VGR20" s="162"/>
      <c r="VGS20" s="162"/>
      <c r="VGT20" s="162"/>
      <c r="VGU20" s="162"/>
      <c r="VGV20" s="162"/>
      <c r="VGW20" s="162"/>
      <c r="VGX20" s="162"/>
      <c r="VGY20" s="162"/>
      <c r="VGZ20" s="162"/>
      <c r="VHA20" s="162"/>
      <c r="VHB20" s="162"/>
      <c r="VHC20" s="162"/>
      <c r="VHD20" s="162"/>
      <c r="VHE20" s="162"/>
      <c r="VHF20" s="162"/>
      <c r="VHG20" s="162"/>
      <c r="VHH20" s="162"/>
      <c r="VHI20" s="162"/>
      <c r="VHJ20" s="162"/>
      <c r="VHK20" s="162"/>
      <c r="VHL20" s="162"/>
      <c r="VHM20" s="162"/>
      <c r="VHN20" s="162"/>
      <c r="VHO20" s="162"/>
      <c r="VHP20" s="162"/>
      <c r="VHQ20" s="162"/>
      <c r="VHR20" s="162"/>
      <c r="VHS20" s="162"/>
      <c r="VHT20" s="162"/>
      <c r="VHU20" s="162"/>
      <c r="VHV20" s="162"/>
      <c r="VHW20" s="162"/>
      <c r="VHX20" s="162"/>
      <c r="VHY20" s="162"/>
      <c r="VHZ20" s="162"/>
      <c r="VIA20" s="162"/>
      <c r="VIB20" s="162"/>
      <c r="VIC20" s="162"/>
      <c r="VID20" s="162"/>
      <c r="VIE20" s="162"/>
      <c r="VIF20" s="162"/>
      <c r="VIG20" s="162"/>
      <c r="VIH20" s="162"/>
      <c r="VII20" s="162"/>
      <c r="VIJ20" s="162"/>
      <c r="VIK20" s="162"/>
      <c r="VIL20" s="162"/>
      <c r="VIM20" s="162"/>
      <c r="VIN20" s="162"/>
      <c r="VIO20" s="162"/>
      <c r="VIP20" s="162"/>
      <c r="VIQ20" s="162"/>
      <c r="VIR20" s="162"/>
      <c r="VIS20" s="162"/>
      <c r="VIT20" s="162"/>
      <c r="VIU20" s="162"/>
      <c r="VIV20" s="162"/>
      <c r="VIW20" s="162"/>
      <c r="VIX20" s="162"/>
      <c r="VIY20" s="162"/>
      <c r="VIZ20" s="162"/>
      <c r="VJA20" s="162"/>
      <c r="VJB20" s="162"/>
      <c r="VJC20" s="162"/>
      <c r="VJD20" s="162"/>
      <c r="VJE20" s="162"/>
      <c r="VJF20" s="162"/>
      <c r="VJG20" s="162"/>
      <c r="VJH20" s="162"/>
      <c r="VJI20" s="162"/>
      <c r="VJJ20" s="162"/>
      <c r="VJK20" s="162"/>
      <c r="VJL20" s="162"/>
      <c r="VJM20" s="162"/>
      <c r="VJN20" s="162"/>
      <c r="VJO20" s="162"/>
      <c r="VJP20" s="162"/>
      <c r="VJQ20" s="162"/>
      <c r="VJR20" s="162"/>
      <c r="VJS20" s="162"/>
      <c r="VJT20" s="162"/>
      <c r="VJU20" s="162"/>
      <c r="VJV20" s="162"/>
      <c r="VJW20" s="162"/>
      <c r="VJX20" s="162"/>
      <c r="VJY20" s="162"/>
      <c r="VJZ20" s="162"/>
      <c r="VKA20" s="162"/>
      <c r="VKB20" s="162"/>
      <c r="VKC20" s="162"/>
      <c r="VKD20" s="162"/>
      <c r="VKE20" s="162"/>
      <c r="VKF20" s="162"/>
      <c r="VKG20" s="162"/>
      <c r="VKH20" s="162"/>
      <c r="VKI20" s="162"/>
      <c r="VKJ20" s="162"/>
      <c r="VKK20" s="162"/>
      <c r="VKL20" s="162"/>
      <c r="VKM20" s="162"/>
      <c r="VKN20" s="162"/>
      <c r="VKO20" s="162"/>
      <c r="VKP20" s="162"/>
      <c r="VKQ20" s="162"/>
      <c r="VKR20" s="162"/>
      <c r="VKS20" s="162"/>
      <c r="VKT20" s="162"/>
      <c r="VKU20" s="162"/>
      <c r="VKV20" s="162"/>
      <c r="VKW20" s="162"/>
      <c r="VKX20" s="162"/>
      <c r="VKY20" s="162"/>
      <c r="VKZ20" s="162"/>
      <c r="VLA20" s="162"/>
      <c r="VLB20" s="162"/>
      <c r="VLC20" s="162"/>
      <c r="VLD20" s="162"/>
      <c r="VLE20" s="162"/>
      <c r="VLF20" s="162"/>
      <c r="VLG20" s="162"/>
      <c r="VLH20" s="162"/>
      <c r="VLI20" s="162"/>
      <c r="VLJ20" s="162"/>
      <c r="VLK20" s="162"/>
      <c r="VLL20" s="162"/>
      <c r="VLM20" s="162"/>
      <c r="VLN20" s="162"/>
      <c r="VLO20" s="162"/>
      <c r="VLP20" s="162"/>
      <c r="VLQ20" s="162"/>
      <c r="VLR20" s="162"/>
      <c r="VLS20" s="162"/>
      <c r="VLT20" s="162"/>
      <c r="VLU20" s="162"/>
      <c r="VLV20" s="162"/>
      <c r="VLW20" s="162"/>
      <c r="VLX20" s="162"/>
      <c r="VLY20" s="162"/>
      <c r="VLZ20" s="162"/>
      <c r="VMA20" s="162"/>
      <c r="VMB20" s="162"/>
      <c r="VMC20" s="162"/>
      <c r="VMD20" s="162"/>
      <c r="VME20" s="162"/>
      <c r="VMF20" s="162"/>
      <c r="VMG20" s="162"/>
      <c r="VMH20" s="162"/>
      <c r="VMI20" s="162"/>
      <c r="VMJ20" s="162"/>
      <c r="VMK20" s="162"/>
      <c r="VML20" s="162"/>
      <c r="VMM20" s="162"/>
      <c r="VMN20" s="162"/>
      <c r="VMO20" s="162"/>
      <c r="VMP20" s="162"/>
      <c r="VMQ20" s="162"/>
      <c r="VMR20" s="162"/>
      <c r="VMS20" s="162"/>
      <c r="VMT20" s="162"/>
      <c r="VMU20" s="162"/>
      <c r="VMV20" s="162"/>
      <c r="VMW20" s="162"/>
      <c r="VMX20" s="162"/>
      <c r="VMY20" s="162"/>
      <c r="VMZ20" s="162"/>
      <c r="VNA20" s="162"/>
      <c r="VNB20" s="162"/>
      <c r="VNC20" s="162"/>
      <c r="VND20" s="162"/>
      <c r="VNE20" s="162"/>
      <c r="VNF20" s="162"/>
      <c r="VNG20" s="162"/>
      <c r="VNH20" s="162"/>
      <c r="VNI20" s="162"/>
      <c r="VNJ20" s="162"/>
      <c r="VNK20" s="162"/>
      <c r="VNL20" s="162"/>
      <c r="VNM20" s="162"/>
      <c r="VNN20" s="162"/>
      <c r="VNO20" s="162"/>
      <c r="VNP20" s="162"/>
      <c r="VNQ20" s="162"/>
      <c r="VNR20" s="162"/>
      <c r="VNS20" s="162"/>
      <c r="VNT20" s="162"/>
      <c r="VNU20" s="162"/>
      <c r="VNV20" s="162"/>
      <c r="VNW20" s="162"/>
      <c r="VNX20" s="162"/>
      <c r="VNY20" s="162"/>
      <c r="VNZ20" s="162"/>
      <c r="VOA20" s="162"/>
      <c r="VOB20" s="162"/>
      <c r="VOC20" s="162"/>
      <c r="VOD20" s="162"/>
      <c r="VOE20" s="162"/>
      <c r="VOF20" s="162"/>
      <c r="VOG20" s="162"/>
      <c r="VOH20" s="162"/>
      <c r="VOI20" s="162"/>
      <c r="VOJ20" s="162"/>
      <c r="VOK20" s="162"/>
      <c r="VOL20" s="162"/>
      <c r="VOM20" s="162"/>
      <c r="VON20" s="162"/>
      <c r="VOO20" s="162"/>
      <c r="VOP20" s="162"/>
      <c r="VOQ20" s="162"/>
      <c r="VOR20" s="162"/>
      <c r="VOS20" s="162"/>
      <c r="VOT20" s="162"/>
      <c r="VOU20" s="162"/>
      <c r="VOV20" s="162"/>
      <c r="VOW20" s="162"/>
      <c r="VOX20" s="162"/>
      <c r="VOY20" s="162"/>
      <c r="VOZ20" s="162"/>
      <c r="VPA20" s="162"/>
      <c r="VPB20" s="162"/>
      <c r="VPC20" s="162"/>
      <c r="VPD20" s="162"/>
      <c r="VPE20" s="162"/>
      <c r="VPF20" s="162"/>
      <c r="VPG20" s="162"/>
      <c r="VPH20" s="162"/>
      <c r="VPI20" s="162"/>
      <c r="VPJ20" s="162"/>
      <c r="VPK20" s="162"/>
      <c r="VPL20" s="162"/>
      <c r="VPM20" s="162"/>
      <c r="VPN20" s="162"/>
      <c r="VPO20" s="162"/>
      <c r="VPP20" s="162"/>
      <c r="VPQ20" s="162"/>
      <c r="VPR20" s="162"/>
      <c r="VPS20" s="162"/>
      <c r="VPT20" s="162"/>
      <c r="VPU20" s="162"/>
      <c r="VPV20" s="162"/>
      <c r="VPW20" s="162"/>
      <c r="VPX20" s="162"/>
      <c r="VPY20" s="162"/>
      <c r="VPZ20" s="162"/>
      <c r="VQA20" s="162"/>
      <c r="VQB20" s="162"/>
      <c r="VQC20" s="162"/>
      <c r="VQD20" s="162"/>
      <c r="VQE20" s="162"/>
      <c r="VQF20" s="162"/>
      <c r="VQG20" s="162"/>
      <c r="VQH20" s="162"/>
      <c r="VQI20" s="162"/>
      <c r="VQJ20" s="162"/>
      <c r="VQK20" s="162"/>
      <c r="VQL20" s="162"/>
      <c r="VQM20" s="162"/>
      <c r="VQN20" s="162"/>
      <c r="VQO20" s="162"/>
      <c r="VQP20" s="162"/>
      <c r="VQQ20" s="162"/>
      <c r="VQR20" s="162"/>
      <c r="VQS20" s="162"/>
      <c r="VQT20" s="162"/>
      <c r="VQU20" s="162"/>
      <c r="VQV20" s="162"/>
      <c r="VQW20" s="162"/>
      <c r="VQX20" s="162"/>
      <c r="VQY20" s="162"/>
      <c r="VQZ20" s="162"/>
      <c r="VRA20" s="162"/>
      <c r="VRB20" s="162"/>
      <c r="VRC20" s="162"/>
      <c r="VRD20" s="162"/>
      <c r="VRE20" s="162"/>
      <c r="VRF20" s="162"/>
      <c r="VRG20" s="162"/>
      <c r="VRH20" s="162"/>
      <c r="VRI20" s="162"/>
      <c r="VRJ20" s="162"/>
      <c r="VRK20" s="162"/>
      <c r="VRL20" s="162"/>
      <c r="VRM20" s="162"/>
      <c r="VRN20" s="162"/>
      <c r="VRO20" s="162"/>
      <c r="VRP20" s="162"/>
      <c r="VRQ20" s="162"/>
      <c r="VRR20" s="162"/>
      <c r="VRS20" s="162"/>
      <c r="VRT20" s="162"/>
      <c r="VRU20" s="162"/>
      <c r="VRV20" s="162"/>
      <c r="VRW20" s="162"/>
      <c r="VRX20" s="162"/>
      <c r="VRY20" s="162"/>
      <c r="VRZ20" s="162"/>
      <c r="VSA20" s="162"/>
      <c r="VSB20" s="162"/>
      <c r="VSC20" s="162"/>
      <c r="VSD20" s="162"/>
      <c r="VSE20" s="162"/>
      <c r="VSF20" s="162"/>
      <c r="VSG20" s="162"/>
      <c r="VSH20" s="162"/>
      <c r="VSI20" s="162"/>
      <c r="VSJ20" s="162"/>
      <c r="VSK20" s="162"/>
      <c r="VSL20" s="162"/>
      <c r="VSM20" s="162"/>
      <c r="VSN20" s="162"/>
      <c r="VSO20" s="162"/>
      <c r="VSP20" s="162"/>
      <c r="VSQ20" s="162"/>
      <c r="VSR20" s="162"/>
      <c r="VSS20" s="162"/>
      <c r="VST20" s="162"/>
      <c r="VSU20" s="162"/>
      <c r="VSV20" s="162"/>
      <c r="VSW20" s="162"/>
      <c r="VSX20" s="162"/>
      <c r="VSY20" s="162"/>
      <c r="VSZ20" s="162"/>
      <c r="VTA20" s="162"/>
      <c r="VTB20" s="162"/>
      <c r="VTC20" s="162"/>
      <c r="VTD20" s="162"/>
      <c r="VTE20" s="162"/>
      <c r="VTF20" s="162"/>
      <c r="VTG20" s="162"/>
      <c r="VTH20" s="162"/>
      <c r="VTI20" s="162"/>
      <c r="VTJ20" s="162"/>
      <c r="VTK20" s="162"/>
      <c r="VTL20" s="162"/>
      <c r="VTM20" s="162"/>
      <c r="VTN20" s="162"/>
      <c r="VTO20" s="162"/>
      <c r="VTP20" s="162"/>
      <c r="VTQ20" s="162"/>
      <c r="VTR20" s="162"/>
      <c r="VTS20" s="162"/>
      <c r="VTT20" s="162"/>
      <c r="VTU20" s="162"/>
      <c r="VTV20" s="162"/>
      <c r="VTW20" s="162"/>
      <c r="VTX20" s="162"/>
      <c r="VTY20" s="162"/>
      <c r="VTZ20" s="162"/>
      <c r="VUA20" s="162"/>
      <c r="VUB20" s="162"/>
      <c r="VUC20" s="162"/>
      <c r="VUD20" s="162"/>
      <c r="VUE20" s="162"/>
      <c r="VUF20" s="162"/>
      <c r="VUG20" s="162"/>
      <c r="VUH20" s="162"/>
      <c r="VUI20" s="162"/>
      <c r="VUJ20" s="162"/>
      <c r="VUK20" s="162"/>
      <c r="VUL20" s="162"/>
      <c r="VUM20" s="162"/>
      <c r="VUN20" s="162"/>
      <c r="VUO20" s="162"/>
      <c r="VUP20" s="162"/>
      <c r="VUQ20" s="162"/>
      <c r="VUR20" s="162"/>
      <c r="VUS20" s="162"/>
      <c r="VUT20" s="162"/>
      <c r="VUU20" s="162"/>
      <c r="VUV20" s="162"/>
      <c r="VUW20" s="162"/>
      <c r="VUX20" s="162"/>
      <c r="VUY20" s="162"/>
      <c r="VUZ20" s="162"/>
      <c r="VVA20" s="162"/>
      <c r="VVB20" s="162"/>
      <c r="VVC20" s="162"/>
      <c r="VVD20" s="162"/>
      <c r="VVE20" s="162"/>
      <c r="VVF20" s="162"/>
      <c r="VVG20" s="162"/>
      <c r="VVH20" s="162"/>
      <c r="VVI20" s="162"/>
      <c r="VVJ20" s="162"/>
      <c r="VVK20" s="162"/>
      <c r="VVL20" s="162"/>
      <c r="VVM20" s="162"/>
      <c r="VVN20" s="162"/>
      <c r="VVO20" s="162"/>
      <c r="VVP20" s="162"/>
      <c r="VVQ20" s="162"/>
      <c r="VVR20" s="162"/>
      <c r="VVS20" s="162"/>
      <c r="VVT20" s="162"/>
      <c r="VVU20" s="162"/>
      <c r="VVV20" s="162"/>
      <c r="VVW20" s="162"/>
      <c r="VVX20" s="162"/>
      <c r="VVY20" s="162"/>
      <c r="VVZ20" s="162"/>
      <c r="VWA20" s="162"/>
      <c r="VWB20" s="162"/>
      <c r="VWC20" s="162"/>
      <c r="VWD20" s="162"/>
      <c r="VWE20" s="162"/>
      <c r="VWF20" s="162"/>
      <c r="VWG20" s="162"/>
      <c r="VWH20" s="162"/>
      <c r="VWI20" s="162"/>
      <c r="VWJ20" s="162"/>
      <c r="VWK20" s="162"/>
      <c r="VWL20" s="162"/>
      <c r="VWM20" s="162"/>
      <c r="VWN20" s="162"/>
      <c r="VWO20" s="162"/>
      <c r="VWP20" s="162"/>
      <c r="VWQ20" s="162"/>
      <c r="VWR20" s="162"/>
      <c r="VWS20" s="162"/>
      <c r="VWT20" s="162"/>
      <c r="VWU20" s="162"/>
      <c r="VWV20" s="162"/>
      <c r="VWW20" s="162"/>
      <c r="VWX20" s="162"/>
      <c r="VWY20" s="162"/>
      <c r="VWZ20" s="162"/>
      <c r="VXA20" s="162"/>
      <c r="VXB20" s="162"/>
      <c r="VXC20" s="162"/>
      <c r="VXD20" s="162"/>
      <c r="VXE20" s="162"/>
      <c r="VXF20" s="162"/>
      <c r="VXG20" s="162"/>
      <c r="VXH20" s="162"/>
      <c r="VXI20" s="162"/>
      <c r="VXJ20" s="162"/>
      <c r="VXK20" s="162"/>
      <c r="VXL20" s="162"/>
      <c r="VXM20" s="162"/>
      <c r="VXN20" s="162"/>
      <c r="VXO20" s="162"/>
      <c r="VXP20" s="162"/>
      <c r="VXQ20" s="162"/>
      <c r="VXR20" s="162"/>
      <c r="VXS20" s="162"/>
      <c r="VXT20" s="162"/>
      <c r="VXU20" s="162"/>
      <c r="VXV20" s="162"/>
      <c r="VXW20" s="162"/>
      <c r="VXX20" s="162"/>
      <c r="VXY20" s="162"/>
      <c r="VXZ20" s="162"/>
      <c r="VYA20" s="162"/>
      <c r="VYB20" s="162"/>
      <c r="VYC20" s="162"/>
      <c r="VYD20" s="162"/>
      <c r="VYE20" s="162"/>
      <c r="VYF20" s="162"/>
      <c r="VYG20" s="162"/>
      <c r="VYH20" s="162"/>
      <c r="VYI20" s="162"/>
      <c r="VYJ20" s="162"/>
      <c r="VYK20" s="162"/>
      <c r="VYL20" s="162"/>
      <c r="VYM20" s="162"/>
      <c r="VYN20" s="162"/>
      <c r="VYO20" s="162"/>
      <c r="VYP20" s="162"/>
      <c r="VYQ20" s="162"/>
      <c r="VYR20" s="162"/>
      <c r="VYS20" s="162"/>
      <c r="VYT20" s="162"/>
      <c r="VYU20" s="162"/>
      <c r="VYV20" s="162"/>
      <c r="VYW20" s="162"/>
      <c r="VYX20" s="162"/>
      <c r="VYY20" s="162"/>
      <c r="VYZ20" s="162"/>
      <c r="VZA20" s="162"/>
      <c r="VZB20" s="162"/>
      <c r="VZC20" s="162"/>
      <c r="VZD20" s="162"/>
      <c r="VZE20" s="162"/>
      <c r="VZF20" s="162"/>
      <c r="VZG20" s="162"/>
      <c r="VZH20" s="162"/>
      <c r="VZI20" s="162"/>
      <c r="VZJ20" s="162"/>
      <c r="VZK20" s="162"/>
      <c r="VZL20" s="162"/>
      <c r="VZM20" s="162"/>
      <c r="VZN20" s="162"/>
      <c r="VZO20" s="162"/>
      <c r="VZP20" s="162"/>
      <c r="VZQ20" s="162"/>
      <c r="VZR20" s="162"/>
      <c r="VZS20" s="162"/>
      <c r="VZT20" s="162"/>
      <c r="VZU20" s="162"/>
      <c r="VZV20" s="162"/>
      <c r="VZW20" s="162"/>
      <c r="VZX20" s="162"/>
      <c r="VZY20" s="162"/>
      <c r="VZZ20" s="162"/>
      <c r="WAA20" s="162"/>
      <c r="WAB20" s="162"/>
      <c r="WAC20" s="162"/>
      <c r="WAD20" s="162"/>
      <c r="WAE20" s="162"/>
      <c r="WAF20" s="162"/>
      <c r="WAG20" s="162"/>
      <c r="WAH20" s="162"/>
      <c r="WAI20" s="162"/>
      <c r="WAJ20" s="162"/>
      <c r="WAK20" s="162"/>
      <c r="WAL20" s="162"/>
      <c r="WAM20" s="162"/>
      <c r="WAN20" s="162"/>
      <c r="WAO20" s="162"/>
      <c r="WAP20" s="162"/>
      <c r="WAQ20" s="162"/>
      <c r="WAR20" s="162"/>
      <c r="WAS20" s="162"/>
      <c r="WAT20" s="162"/>
      <c r="WAU20" s="162"/>
      <c r="WAV20" s="162"/>
      <c r="WAW20" s="162"/>
      <c r="WAX20" s="162"/>
      <c r="WAY20" s="162"/>
      <c r="WAZ20" s="162"/>
      <c r="WBA20" s="162"/>
      <c r="WBB20" s="162"/>
      <c r="WBC20" s="162"/>
      <c r="WBD20" s="162"/>
      <c r="WBE20" s="162"/>
      <c r="WBF20" s="162"/>
      <c r="WBG20" s="162"/>
      <c r="WBH20" s="162"/>
      <c r="WBI20" s="162"/>
      <c r="WBJ20" s="162"/>
      <c r="WBK20" s="162"/>
      <c r="WBL20" s="162"/>
      <c r="WBM20" s="162"/>
      <c r="WBN20" s="162"/>
      <c r="WBO20" s="162"/>
      <c r="WBP20" s="162"/>
      <c r="WBQ20" s="162"/>
      <c r="WBR20" s="162"/>
      <c r="WBS20" s="162"/>
      <c r="WBT20" s="162"/>
      <c r="WBU20" s="162"/>
      <c r="WBV20" s="162"/>
      <c r="WBW20" s="162"/>
      <c r="WBX20" s="162"/>
      <c r="WBY20" s="162"/>
      <c r="WBZ20" s="162"/>
      <c r="WCA20" s="162"/>
      <c r="WCB20" s="162"/>
      <c r="WCC20" s="162"/>
      <c r="WCD20" s="162"/>
      <c r="WCE20" s="162"/>
      <c r="WCF20" s="162"/>
      <c r="WCG20" s="162"/>
      <c r="WCH20" s="162"/>
      <c r="WCI20" s="162"/>
      <c r="WCJ20" s="162"/>
      <c r="WCK20" s="162"/>
      <c r="WCL20" s="162"/>
      <c r="WCM20" s="162"/>
      <c r="WCN20" s="162"/>
      <c r="WCO20" s="162"/>
      <c r="WCP20" s="162"/>
      <c r="WCQ20" s="162"/>
      <c r="WCR20" s="162"/>
      <c r="WCS20" s="162"/>
      <c r="WCT20" s="162"/>
      <c r="WCU20" s="162"/>
      <c r="WCV20" s="162"/>
      <c r="WCW20" s="162"/>
      <c r="WCX20" s="162"/>
      <c r="WCY20" s="162"/>
      <c r="WCZ20" s="162"/>
      <c r="WDA20" s="162"/>
      <c r="WDB20" s="162"/>
      <c r="WDC20" s="162"/>
      <c r="WDD20" s="162"/>
      <c r="WDE20" s="162"/>
      <c r="WDF20" s="162"/>
      <c r="WDG20" s="162"/>
      <c r="WDH20" s="162"/>
      <c r="WDI20" s="162"/>
      <c r="WDJ20" s="162"/>
      <c r="WDK20" s="162"/>
      <c r="WDL20" s="162"/>
      <c r="WDM20" s="162"/>
      <c r="WDN20" s="162"/>
      <c r="WDO20" s="162"/>
      <c r="WDP20" s="162"/>
      <c r="WDQ20" s="162"/>
      <c r="WDR20" s="162"/>
      <c r="WDS20" s="162"/>
      <c r="WDT20" s="162"/>
      <c r="WDU20" s="162"/>
      <c r="WDV20" s="162"/>
      <c r="WDW20" s="162"/>
      <c r="WDX20" s="162"/>
      <c r="WDY20" s="162"/>
      <c r="WDZ20" s="162"/>
      <c r="WEA20" s="162"/>
      <c r="WEB20" s="162"/>
      <c r="WEC20" s="162"/>
      <c r="WED20" s="162"/>
      <c r="WEE20" s="162"/>
      <c r="WEF20" s="162"/>
      <c r="WEG20" s="162"/>
      <c r="WEH20" s="162"/>
      <c r="WEI20" s="162"/>
      <c r="WEJ20" s="162"/>
      <c r="WEK20" s="162"/>
      <c r="WEL20" s="162"/>
      <c r="WEM20" s="162"/>
      <c r="WEN20" s="162"/>
      <c r="WEO20" s="162"/>
      <c r="WEP20" s="162"/>
      <c r="WEQ20" s="162"/>
      <c r="WER20" s="162"/>
      <c r="WES20" s="162"/>
      <c r="WET20" s="162"/>
      <c r="WEU20" s="162"/>
      <c r="WEV20" s="162"/>
      <c r="WEW20" s="162"/>
      <c r="WEX20" s="162"/>
      <c r="WEY20" s="162"/>
      <c r="WEZ20" s="162"/>
      <c r="WFA20" s="162"/>
      <c r="WFB20" s="162"/>
      <c r="WFC20" s="162"/>
      <c r="WFD20" s="162"/>
      <c r="WFE20" s="162"/>
      <c r="WFF20" s="162"/>
      <c r="WFG20" s="162"/>
      <c r="WFH20" s="162"/>
      <c r="WFI20" s="162"/>
      <c r="WFJ20" s="162"/>
      <c r="WFK20" s="162"/>
      <c r="WFL20" s="162"/>
      <c r="WFM20" s="162"/>
      <c r="WFN20" s="162"/>
      <c r="WFO20" s="162"/>
      <c r="WFP20" s="162"/>
      <c r="WFQ20" s="162"/>
      <c r="WFR20" s="162"/>
      <c r="WFS20" s="162"/>
      <c r="WFT20" s="162"/>
      <c r="WFU20" s="162"/>
      <c r="WFV20" s="162"/>
      <c r="WFW20" s="162"/>
      <c r="WFX20" s="162"/>
      <c r="WFY20" s="162"/>
      <c r="WFZ20" s="162"/>
      <c r="WGA20" s="162"/>
      <c r="WGB20" s="162"/>
      <c r="WGC20" s="162"/>
      <c r="WGD20" s="162"/>
      <c r="WGE20" s="162"/>
      <c r="WGF20" s="162"/>
      <c r="WGG20" s="162"/>
      <c r="WGH20" s="162"/>
      <c r="WGI20" s="162"/>
      <c r="WGJ20" s="162"/>
      <c r="WGK20" s="162"/>
      <c r="WGL20" s="162"/>
      <c r="WGM20" s="162"/>
      <c r="WGN20" s="162"/>
      <c r="WGO20" s="162"/>
      <c r="WGP20" s="162"/>
      <c r="WGQ20" s="162"/>
      <c r="WGR20" s="162"/>
      <c r="WGS20" s="162"/>
      <c r="WGT20" s="162"/>
      <c r="WGU20" s="162"/>
      <c r="WGV20" s="162"/>
      <c r="WGW20" s="162"/>
      <c r="WGX20" s="162"/>
      <c r="WGY20" s="162"/>
      <c r="WGZ20" s="162"/>
      <c r="WHA20" s="162"/>
      <c r="WHB20" s="162"/>
      <c r="WHC20" s="162"/>
      <c r="WHD20" s="162"/>
      <c r="WHE20" s="162"/>
      <c r="WHF20" s="162"/>
      <c r="WHG20" s="162"/>
      <c r="WHH20" s="162"/>
      <c r="WHI20" s="162"/>
      <c r="WHJ20" s="162"/>
      <c r="WHK20" s="162"/>
      <c r="WHL20" s="162"/>
      <c r="WHM20" s="162"/>
      <c r="WHN20" s="162"/>
      <c r="WHO20" s="162"/>
      <c r="WHP20" s="162"/>
      <c r="WHQ20" s="162"/>
      <c r="WHR20" s="162"/>
      <c r="WHS20" s="162"/>
      <c r="WHT20" s="162"/>
      <c r="WHU20" s="162"/>
      <c r="WHV20" s="162"/>
      <c r="WHW20" s="162"/>
      <c r="WHX20" s="162"/>
      <c r="WHY20" s="162"/>
      <c r="WHZ20" s="162"/>
      <c r="WIA20" s="162"/>
      <c r="WIB20" s="162"/>
      <c r="WIC20" s="162"/>
      <c r="WID20" s="162"/>
      <c r="WIE20" s="162"/>
      <c r="WIF20" s="162"/>
      <c r="WIG20" s="162"/>
      <c r="WIH20" s="162"/>
      <c r="WII20" s="162"/>
      <c r="WIJ20" s="162"/>
      <c r="WIK20" s="162"/>
      <c r="WIL20" s="162"/>
      <c r="WIM20" s="162"/>
      <c r="WIN20" s="162"/>
      <c r="WIO20" s="162"/>
      <c r="WIP20" s="162"/>
      <c r="WIQ20" s="162"/>
      <c r="WIR20" s="162"/>
      <c r="WIS20" s="162"/>
      <c r="WIT20" s="162"/>
      <c r="WIU20" s="162"/>
      <c r="WIV20" s="162"/>
      <c r="WIW20" s="162"/>
      <c r="WIX20" s="162"/>
      <c r="WIY20" s="162"/>
      <c r="WIZ20" s="162"/>
      <c r="WJA20" s="162"/>
      <c r="WJB20" s="162"/>
      <c r="WJC20" s="162"/>
      <c r="WJD20" s="162"/>
      <c r="WJE20" s="162"/>
      <c r="WJF20" s="162"/>
      <c r="WJG20" s="162"/>
      <c r="WJH20" s="162"/>
      <c r="WJI20" s="162"/>
      <c r="WJJ20" s="162"/>
      <c r="WJK20" s="162"/>
      <c r="WJL20" s="162"/>
      <c r="WJM20" s="162"/>
      <c r="WJN20" s="162"/>
      <c r="WJO20" s="162"/>
      <c r="WJP20" s="162"/>
      <c r="WJQ20" s="162"/>
      <c r="WJR20" s="162"/>
      <c r="WJS20" s="162"/>
      <c r="WJT20" s="162"/>
      <c r="WJU20" s="162"/>
      <c r="WJV20" s="162"/>
      <c r="WJW20" s="162"/>
      <c r="WJX20" s="162"/>
      <c r="WJY20" s="162"/>
      <c r="WJZ20" s="162"/>
      <c r="WKA20" s="162"/>
      <c r="WKB20" s="162"/>
      <c r="WKC20" s="162"/>
      <c r="WKD20" s="162"/>
      <c r="WKE20" s="162"/>
      <c r="WKF20" s="162"/>
      <c r="WKG20" s="162"/>
      <c r="WKH20" s="162"/>
      <c r="WKI20" s="162"/>
      <c r="WKJ20" s="162"/>
      <c r="WKK20" s="162"/>
      <c r="WKL20" s="162"/>
      <c r="WKM20" s="162"/>
      <c r="WKN20" s="162"/>
      <c r="WKO20" s="162"/>
      <c r="WKP20" s="162"/>
      <c r="WKQ20" s="162"/>
      <c r="WKR20" s="162"/>
      <c r="WKS20" s="162"/>
      <c r="WKT20" s="162"/>
      <c r="WKU20" s="162"/>
      <c r="WKV20" s="162"/>
      <c r="WKW20" s="162"/>
      <c r="WKX20" s="162"/>
      <c r="WKY20" s="162"/>
      <c r="WKZ20" s="162"/>
      <c r="WLA20" s="162"/>
      <c r="WLB20" s="162"/>
      <c r="WLC20" s="162"/>
      <c r="WLD20" s="162"/>
      <c r="WLE20" s="162"/>
      <c r="WLF20" s="162"/>
      <c r="WLG20" s="162"/>
      <c r="WLH20" s="162"/>
      <c r="WLI20" s="162"/>
      <c r="WLJ20" s="162"/>
      <c r="WLK20" s="162"/>
      <c r="WLL20" s="162"/>
      <c r="WLM20" s="162"/>
      <c r="WLN20" s="162"/>
      <c r="WLO20" s="162"/>
      <c r="WLP20" s="162"/>
      <c r="WLQ20" s="162"/>
      <c r="WLR20" s="162"/>
      <c r="WLS20" s="162"/>
      <c r="WLT20" s="162"/>
      <c r="WLU20" s="162"/>
      <c r="WLV20" s="162"/>
      <c r="WLW20" s="162"/>
      <c r="WLX20" s="162"/>
      <c r="WLY20" s="162"/>
      <c r="WLZ20" s="162"/>
      <c r="WMA20" s="162"/>
      <c r="WMB20" s="162"/>
      <c r="WMC20" s="162"/>
      <c r="WMD20" s="162"/>
      <c r="WME20" s="162"/>
      <c r="WMF20" s="162"/>
      <c r="WMG20" s="162"/>
      <c r="WMH20" s="162"/>
      <c r="WMI20" s="162"/>
      <c r="WMJ20" s="162"/>
      <c r="WMK20" s="162"/>
      <c r="WML20" s="162"/>
      <c r="WMM20" s="162"/>
      <c r="WMN20" s="162"/>
      <c r="WMO20" s="162"/>
      <c r="WMP20" s="162"/>
      <c r="WMQ20" s="162"/>
      <c r="WMR20" s="162"/>
      <c r="WMS20" s="162"/>
      <c r="WMT20" s="162"/>
      <c r="WMU20" s="162"/>
      <c r="WMV20" s="162"/>
      <c r="WMW20" s="162"/>
      <c r="WMX20" s="162"/>
      <c r="WMY20" s="162"/>
      <c r="WMZ20" s="162"/>
      <c r="WNA20" s="162"/>
      <c r="WNB20" s="162"/>
      <c r="WNC20" s="162"/>
      <c r="WND20" s="162"/>
      <c r="WNE20" s="162"/>
      <c r="WNF20" s="162"/>
      <c r="WNG20" s="162"/>
      <c r="WNH20" s="162"/>
      <c r="WNI20" s="162"/>
      <c r="WNJ20" s="162"/>
      <c r="WNK20" s="162"/>
      <c r="WNL20" s="162"/>
      <c r="WNM20" s="162"/>
      <c r="WNN20" s="162"/>
      <c r="WNO20" s="162"/>
      <c r="WNP20" s="162"/>
      <c r="WNQ20" s="162"/>
      <c r="WNR20" s="162"/>
      <c r="WNS20" s="162"/>
      <c r="WNT20" s="162"/>
      <c r="WNU20" s="162"/>
      <c r="WNV20" s="162"/>
      <c r="WNW20" s="162"/>
      <c r="WNX20" s="162"/>
      <c r="WNY20" s="162"/>
      <c r="WNZ20" s="162"/>
      <c r="WOA20" s="162"/>
      <c r="WOB20" s="162"/>
      <c r="WOC20" s="162"/>
      <c r="WOD20" s="162"/>
      <c r="WOE20" s="162"/>
      <c r="WOF20" s="162"/>
      <c r="WOG20" s="162"/>
      <c r="WOH20" s="162"/>
      <c r="WOI20" s="162"/>
      <c r="WOJ20" s="162"/>
      <c r="WOK20" s="162"/>
      <c r="WOL20" s="162"/>
      <c r="WOM20" s="162"/>
      <c r="WON20" s="162"/>
      <c r="WOO20" s="162"/>
      <c r="WOP20" s="162"/>
      <c r="WOQ20" s="162"/>
      <c r="WOR20" s="162"/>
      <c r="WOS20" s="162"/>
      <c r="WOT20" s="162"/>
      <c r="WOU20" s="162"/>
      <c r="WOV20" s="162"/>
      <c r="WOW20" s="162"/>
      <c r="WOX20" s="162"/>
      <c r="WOY20" s="162"/>
      <c r="WOZ20" s="162"/>
      <c r="WPA20" s="162"/>
      <c r="WPB20" s="162"/>
      <c r="WPC20" s="162"/>
      <c r="WPD20" s="162"/>
      <c r="WPE20" s="162"/>
      <c r="WPF20" s="162"/>
      <c r="WPG20" s="162"/>
      <c r="WPH20" s="162"/>
      <c r="WPI20" s="162"/>
      <c r="WPJ20" s="162"/>
      <c r="WPK20" s="162"/>
      <c r="WPL20" s="162"/>
      <c r="WPM20" s="162"/>
      <c r="WPN20" s="162"/>
      <c r="WPO20" s="162"/>
      <c r="WPP20" s="162"/>
      <c r="WPQ20" s="162"/>
      <c r="WPR20" s="162"/>
      <c r="WPS20" s="162"/>
      <c r="WPT20" s="162"/>
      <c r="WPU20" s="162"/>
      <c r="WPV20" s="162"/>
      <c r="WPW20" s="162"/>
      <c r="WPX20" s="162"/>
      <c r="WPY20" s="162"/>
      <c r="WPZ20" s="162"/>
      <c r="WQA20" s="162"/>
      <c r="WQB20" s="162"/>
      <c r="WQC20" s="162"/>
      <c r="WQD20" s="162"/>
      <c r="WQE20" s="162"/>
      <c r="WQF20" s="162"/>
      <c r="WQG20" s="162"/>
      <c r="WQH20" s="162"/>
      <c r="WQI20" s="162"/>
      <c r="WQJ20" s="162"/>
      <c r="WQK20" s="162"/>
      <c r="WQL20" s="162"/>
      <c r="WQM20" s="162"/>
      <c r="WQN20" s="162"/>
      <c r="WQO20" s="162"/>
      <c r="WQP20" s="162"/>
      <c r="WQQ20" s="162"/>
      <c r="WQR20" s="162"/>
      <c r="WQS20" s="162"/>
      <c r="WQT20" s="162"/>
      <c r="WQU20" s="162"/>
      <c r="WQV20" s="162"/>
      <c r="WQW20" s="162"/>
      <c r="WQX20" s="162"/>
      <c r="WQY20" s="162"/>
      <c r="WQZ20" s="162"/>
      <c r="WRA20" s="162"/>
      <c r="WRB20" s="162"/>
      <c r="WRC20" s="162"/>
      <c r="WRD20" s="162"/>
      <c r="WRE20" s="162"/>
      <c r="WRF20" s="162"/>
      <c r="WRG20" s="162"/>
      <c r="WRH20" s="162"/>
      <c r="WRI20" s="162"/>
      <c r="WRJ20" s="162"/>
      <c r="WRK20" s="162"/>
      <c r="WRL20" s="162"/>
      <c r="WRM20" s="162"/>
      <c r="WRN20" s="162"/>
      <c r="WRO20" s="162"/>
      <c r="WRP20" s="162"/>
      <c r="WRQ20" s="162"/>
      <c r="WRR20" s="162"/>
      <c r="WRS20" s="162"/>
      <c r="WRT20" s="162"/>
      <c r="WRU20" s="162"/>
      <c r="WRV20" s="162"/>
      <c r="WRW20" s="162"/>
      <c r="WRX20" s="162"/>
      <c r="WRY20" s="162"/>
      <c r="WRZ20" s="162"/>
      <c r="WSA20" s="162"/>
      <c r="WSB20" s="162"/>
      <c r="WSC20" s="162"/>
      <c r="WSD20" s="162"/>
      <c r="WSE20" s="162"/>
      <c r="WSF20" s="162"/>
      <c r="WSG20" s="162"/>
      <c r="WSH20" s="162"/>
      <c r="WSI20" s="162"/>
      <c r="WSJ20" s="162"/>
      <c r="WSK20" s="162"/>
      <c r="WSL20" s="162"/>
      <c r="WSM20" s="162"/>
      <c r="WSN20" s="162"/>
      <c r="WSO20" s="162"/>
      <c r="WSP20" s="162"/>
      <c r="WSQ20" s="162"/>
      <c r="WSR20" s="162"/>
      <c r="WSS20" s="162"/>
      <c r="WST20" s="162"/>
      <c r="WSU20" s="162"/>
      <c r="WSV20" s="162"/>
      <c r="WSW20" s="162"/>
      <c r="WSX20" s="162"/>
      <c r="WSY20" s="162"/>
      <c r="WSZ20" s="162"/>
      <c r="WTA20" s="162"/>
      <c r="WTB20" s="162"/>
      <c r="WTC20" s="162"/>
      <c r="WTD20" s="162"/>
      <c r="WTE20" s="162"/>
      <c r="WTF20" s="162"/>
      <c r="WTG20" s="162"/>
      <c r="WTH20" s="162"/>
      <c r="WTI20" s="162"/>
      <c r="WTJ20" s="162"/>
      <c r="WTK20" s="162"/>
      <c r="WTL20" s="162"/>
      <c r="WTM20" s="162"/>
      <c r="WTN20" s="162"/>
      <c r="WTO20" s="162"/>
      <c r="WTP20" s="162"/>
      <c r="WTQ20" s="162"/>
      <c r="WTR20" s="162"/>
      <c r="WTS20" s="162"/>
      <c r="WTT20" s="162"/>
      <c r="WTU20" s="162"/>
      <c r="WTV20" s="162"/>
      <c r="WTW20" s="162"/>
      <c r="WTX20" s="162"/>
      <c r="WTY20" s="162"/>
      <c r="WTZ20" s="162"/>
      <c r="WUA20" s="162"/>
      <c r="WUB20" s="162"/>
      <c r="WUC20" s="162"/>
      <c r="WUD20" s="162"/>
      <c r="WUE20" s="162"/>
      <c r="WUF20" s="162"/>
      <c r="WUG20" s="162"/>
      <c r="WUH20" s="162"/>
      <c r="WUI20" s="162"/>
      <c r="WUJ20" s="162"/>
      <c r="WUK20" s="162"/>
      <c r="WUL20" s="162"/>
      <c r="WUM20" s="162"/>
      <c r="WUN20" s="162"/>
      <c r="WUO20" s="162"/>
      <c r="WUP20" s="162"/>
      <c r="WUQ20" s="162"/>
      <c r="WUR20" s="162"/>
      <c r="WUS20" s="162"/>
      <c r="WUT20" s="162"/>
      <c r="WUU20" s="162"/>
      <c r="WUV20" s="162"/>
      <c r="WUW20" s="162"/>
      <c r="WUX20" s="162"/>
      <c r="WUY20" s="162"/>
      <c r="WUZ20" s="162"/>
      <c r="WVA20" s="162"/>
      <c r="WVB20" s="162"/>
      <c r="WVC20" s="162"/>
      <c r="WVD20" s="162"/>
      <c r="WVE20" s="162"/>
      <c r="WVF20" s="162"/>
      <c r="WVG20" s="162"/>
      <c r="WVH20" s="162"/>
      <c r="WVI20" s="162"/>
      <c r="WVJ20" s="162"/>
      <c r="WVK20" s="162"/>
      <c r="WVL20" s="162"/>
      <c r="WVM20" s="162"/>
      <c r="WVN20" s="162"/>
      <c r="WVO20" s="162"/>
      <c r="WVP20" s="162"/>
      <c r="WVQ20" s="162"/>
      <c r="WVR20" s="162"/>
      <c r="WVS20" s="162"/>
      <c r="WVT20" s="162"/>
      <c r="WVU20" s="162"/>
      <c r="WVV20" s="162"/>
      <c r="WVW20" s="162"/>
      <c r="WVX20" s="162"/>
      <c r="WVY20" s="162"/>
      <c r="WVZ20" s="162"/>
      <c r="WWA20" s="162"/>
      <c r="WWB20" s="162"/>
      <c r="WWC20" s="162"/>
      <c r="WWD20" s="162"/>
      <c r="WWE20" s="162"/>
      <c r="WWF20" s="162"/>
      <c r="WWG20" s="162"/>
      <c r="WWH20" s="162"/>
      <c r="WWI20" s="162"/>
      <c r="WWJ20" s="162"/>
      <c r="WWK20" s="162"/>
      <c r="WWL20" s="162"/>
      <c r="WWM20" s="162"/>
      <c r="WWN20" s="162"/>
      <c r="WWO20" s="162"/>
      <c r="WWP20" s="162"/>
      <c r="WWQ20" s="162"/>
      <c r="WWR20" s="162"/>
      <c r="WWS20" s="162"/>
      <c r="WWT20" s="162"/>
      <c r="WWU20" s="162"/>
      <c r="WWV20" s="162"/>
      <c r="WWW20" s="162"/>
      <c r="WWX20" s="162"/>
      <c r="WWY20" s="162"/>
      <c r="WWZ20" s="162"/>
      <c r="WXA20" s="162"/>
      <c r="WXB20" s="162"/>
      <c r="WXC20" s="162"/>
      <c r="WXD20" s="162"/>
      <c r="WXE20" s="162"/>
      <c r="WXF20" s="162"/>
      <c r="WXG20" s="162"/>
      <c r="WXH20" s="162"/>
      <c r="WXI20" s="162"/>
      <c r="WXJ20" s="162"/>
      <c r="WXK20" s="162"/>
      <c r="WXL20" s="162"/>
      <c r="WXM20" s="162"/>
      <c r="WXN20" s="162"/>
      <c r="WXO20" s="162"/>
      <c r="WXP20" s="162"/>
      <c r="WXQ20" s="162"/>
      <c r="WXR20" s="162"/>
      <c r="WXS20" s="162"/>
      <c r="WXT20" s="162"/>
      <c r="WXU20" s="162"/>
      <c r="WXV20" s="162"/>
      <c r="WXW20" s="162"/>
      <c r="WXX20" s="162"/>
      <c r="WXY20" s="162"/>
      <c r="WXZ20" s="162"/>
      <c r="WYA20" s="162"/>
      <c r="WYB20" s="162"/>
      <c r="WYC20" s="162"/>
      <c r="WYD20" s="162"/>
      <c r="WYE20" s="162"/>
      <c r="WYF20" s="162"/>
      <c r="WYG20" s="162"/>
      <c r="WYH20" s="162"/>
      <c r="WYI20" s="162"/>
      <c r="WYJ20" s="162"/>
      <c r="WYK20" s="162"/>
      <c r="WYL20" s="162"/>
      <c r="WYM20" s="162"/>
      <c r="WYN20" s="162"/>
      <c r="WYO20" s="162"/>
      <c r="WYP20" s="162"/>
      <c r="WYQ20" s="162"/>
      <c r="WYR20" s="162"/>
      <c r="WYS20" s="162"/>
      <c r="WYT20" s="162"/>
      <c r="WYU20" s="162"/>
      <c r="WYV20" s="162"/>
      <c r="WYW20" s="162"/>
      <c r="WYX20" s="162"/>
      <c r="WYY20" s="162"/>
      <c r="WYZ20" s="162"/>
      <c r="WZA20" s="162"/>
      <c r="WZB20" s="162"/>
      <c r="WZC20" s="162"/>
      <c r="WZD20" s="162"/>
      <c r="WZE20" s="162"/>
      <c r="WZF20" s="162"/>
      <c r="WZG20" s="162"/>
      <c r="WZH20" s="162"/>
      <c r="WZI20" s="162"/>
      <c r="WZJ20" s="162"/>
      <c r="WZK20" s="162"/>
      <c r="WZL20" s="162"/>
      <c r="WZM20" s="162"/>
      <c r="WZN20" s="162"/>
      <c r="WZO20" s="162"/>
      <c r="WZP20" s="162"/>
      <c r="WZQ20" s="162"/>
      <c r="WZR20" s="162"/>
      <c r="WZS20" s="162"/>
      <c r="WZT20" s="162"/>
      <c r="WZU20" s="162"/>
      <c r="WZV20" s="162"/>
      <c r="WZW20" s="162"/>
      <c r="WZX20" s="162"/>
      <c r="WZY20" s="162"/>
      <c r="WZZ20" s="162"/>
      <c r="XAA20" s="162"/>
      <c r="XAB20" s="162"/>
      <c r="XAC20" s="162"/>
      <c r="XAD20" s="162"/>
      <c r="XAE20" s="162"/>
      <c r="XAF20" s="162"/>
      <c r="XAG20" s="162"/>
      <c r="XAH20" s="162"/>
      <c r="XAI20" s="162"/>
      <c r="XAJ20" s="162"/>
      <c r="XAK20" s="162"/>
      <c r="XAL20" s="162"/>
      <c r="XAM20" s="162"/>
      <c r="XAN20" s="162"/>
      <c r="XAO20" s="162"/>
      <c r="XAP20" s="162"/>
      <c r="XAQ20" s="162"/>
      <c r="XAR20" s="162"/>
      <c r="XAS20" s="162"/>
      <c r="XAT20" s="162"/>
      <c r="XAU20" s="162"/>
      <c r="XAV20" s="162"/>
      <c r="XAW20" s="162"/>
      <c r="XAX20" s="162"/>
      <c r="XAY20" s="162"/>
      <c r="XAZ20" s="162"/>
      <c r="XBA20" s="162"/>
      <c r="XBB20" s="162"/>
      <c r="XBC20" s="162"/>
      <c r="XBD20" s="162"/>
      <c r="XBE20" s="162"/>
      <c r="XBF20" s="162"/>
      <c r="XBG20" s="162"/>
      <c r="XBH20" s="162"/>
      <c r="XBI20" s="162"/>
      <c r="XBJ20" s="162"/>
      <c r="XBK20" s="162"/>
      <c r="XBL20" s="162"/>
      <c r="XBM20" s="162"/>
      <c r="XBN20" s="162"/>
      <c r="XBO20" s="162"/>
      <c r="XBP20" s="162"/>
      <c r="XBQ20" s="162"/>
      <c r="XBR20" s="162"/>
      <c r="XBS20" s="162"/>
      <c r="XBT20" s="162"/>
      <c r="XBU20" s="162"/>
      <c r="XBV20" s="162"/>
      <c r="XBW20" s="162"/>
      <c r="XBX20" s="162"/>
      <c r="XBY20" s="162"/>
      <c r="XBZ20" s="162"/>
      <c r="XCA20" s="162"/>
      <c r="XCB20" s="162"/>
      <c r="XCC20" s="162"/>
      <c r="XCD20" s="162"/>
      <c r="XCE20" s="162"/>
      <c r="XCF20" s="162"/>
      <c r="XCG20" s="162"/>
      <c r="XCH20" s="162"/>
      <c r="XCI20" s="162"/>
      <c r="XCJ20" s="162"/>
      <c r="XCK20" s="162"/>
      <c r="XCL20" s="162"/>
      <c r="XCM20" s="162"/>
      <c r="XCN20" s="162"/>
      <c r="XCO20" s="162"/>
      <c r="XCP20" s="162"/>
      <c r="XCQ20" s="162"/>
      <c r="XCR20" s="162"/>
      <c r="XCS20" s="162"/>
      <c r="XCT20" s="162"/>
      <c r="XCU20" s="162"/>
      <c r="XCV20" s="162"/>
      <c r="XCW20" s="162"/>
      <c r="XCX20" s="162"/>
      <c r="XCY20" s="162"/>
      <c r="XCZ20" s="162"/>
      <c r="XDA20" s="162"/>
      <c r="XDB20" s="162"/>
      <c r="XDC20" s="162"/>
      <c r="XDD20" s="162"/>
      <c r="XDE20" s="162"/>
      <c r="XDF20" s="162"/>
      <c r="XDG20" s="162"/>
      <c r="XDH20" s="162"/>
      <c r="XDI20" s="162"/>
      <c r="XDJ20" s="162"/>
      <c r="XDK20" s="162"/>
      <c r="XDL20" s="162"/>
      <c r="XDM20" s="162"/>
      <c r="XDN20" s="162"/>
      <c r="XDO20" s="162"/>
      <c r="XDP20" s="162"/>
      <c r="XDQ20" s="162"/>
      <c r="XDR20" s="162"/>
      <c r="XDS20" s="162"/>
      <c r="XDT20" s="162"/>
      <c r="XDU20" s="162"/>
      <c r="XDV20" s="162"/>
      <c r="XDW20" s="162"/>
      <c r="XDX20" s="162"/>
      <c r="XDY20" s="162"/>
      <c r="XDZ20" s="162"/>
      <c r="XEA20" s="162"/>
      <c r="XEB20" s="162"/>
      <c r="XEC20" s="162"/>
      <c r="XED20" s="162"/>
      <c r="XEE20" s="162"/>
      <c r="XEF20" s="162"/>
      <c r="XEG20" s="162"/>
      <c r="XEH20" s="162"/>
      <c r="XEI20" s="162"/>
      <c r="XEJ20" s="162"/>
      <c r="XEK20" s="162"/>
      <c r="XEL20" s="162"/>
      <c r="XEM20" s="162"/>
      <c r="XEN20" s="162"/>
      <c r="XEO20" s="162"/>
      <c r="XEP20" s="162"/>
      <c r="XEQ20" s="162"/>
      <c r="XER20" s="162"/>
      <c r="XES20" s="162"/>
      <c r="XET20" s="162"/>
      <c r="XEU20" s="162"/>
      <c r="XEV20" s="162"/>
      <c r="XEW20" s="162"/>
      <c r="XEX20" s="162"/>
      <c r="XEY20" s="162"/>
      <c r="XEZ20" s="162"/>
      <c r="XFA20" s="162"/>
      <c r="XFB20" s="162"/>
      <c r="XFC20" s="162"/>
    </row>
    <row r="21" spans="1:16383" outlineLevel="1">
      <c r="C21" s="178"/>
      <c r="D21" s="16" t="str">
        <f t="shared" si="1"/>
        <v>NSP</v>
      </c>
      <c r="E21" s="107" t="s">
        <v>62</v>
      </c>
      <c r="F21" s="124">
        <v>46539</v>
      </c>
      <c r="G21" s="21"/>
      <c r="H21" s="21"/>
      <c r="J21" s="109"/>
      <c r="K21" s="109"/>
      <c r="L21" s="109"/>
      <c r="M21" s="109"/>
      <c r="N21" s="109"/>
      <c r="O21" s="123"/>
      <c r="P21" s="123"/>
      <c r="Q21" s="123"/>
      <c r="R21" s="123"/>
      <c r="S21" s="123"/>
      <c r="T21" s="56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62"/>
      <c r="CR21" s="162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2"/>
      <c r="DJ21" s="162"/>
      <c r="DK21" s="162"/>
      <c r="DL21" s="162"/>
      <c r="DM21" s="162"/>
      <c r="DN21" s="162"/>
      <c r="DO21" s="162"/>
      <c r="DP21" s="162"/>
      <c r="DQ21" s="162"/>
      <c r="DR21" s="162"/>
      <c r="DS21" s="162"/>
      <c r="DT21" s="162"/>
      <c r="DU21" s="162"/>
      <c r="DV21" s="162"/>
      <c r="DW21" s="162"/>
      <c r="DX21" s="162"/>
      <c r="DY21" s="162"/>
      <c r="DZ21" s="162"/>
      <c r="EA21" s="162"/>
      <c r="EB21" s="162"/>
      <c r="EC21" s="162"/>
      <c r="ED21" s="162"/>
      <c r="EE21" s="162"/>
      <c r="EF21" s="162"/>
      <c r="EG21" s="162"/>
      <c r="EH21" s="162"/>
      <c r="EI21" s="162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2"/>
      <c r="FE21" s="162"/>
      <c r="FF21" s="162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  <c r="FU21" s="162"/>
      <c r="FV21" s="162"/>
      <c r="FW21" s="162"/>
      <c r="FX21" s="162"/>
      <c r="FY21" s="162"/>
      <c r="FZ21" s="162"/>
      <c r="GA21" s="162"/>
      <c r="GB21" s="162"/>
      <c r="GC21" s="162"/>
      <c r="GD21" s="162"/>
      <c r="GE21" s="162"/>
      <c r="GF21" s="162"/>
      <c r="GG21" s="162"/>
      <c r="GH21" s="162"/>
      <c r="GI21" s="162"/>
      <c r="GJ21" s="162"/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2"/>
      <c r="GW21" s="162"/>
      <c r="GX21" s="162"/>
      <c r="GY21" s="162"/>
      <c r="GZ21" s="162"/>
      <c r="HA21" s="162"/>
      <c r="HB21" s="162"/>
      <c r="HC21" s="162"/>
      <c r="HD21" s="162"/>
      <c r="HE21" s="162"/>
      <c r="HF21" s="162"/>
      <c r="HG21" s="162"/>
      <c r="HH21" s="162"/>
      <c r="HI21" s="162"/>
      <c r="HJ21" s="162"/>
      <c r="HK21" s="162"/>
      <c r="HL21" s="162"/>
      <c r="HM21" s="162"/>
      <c r="HN21" s="162"/>
      <c r="HO21" s="162"/>
      <c r="HP21" s="162"/>
      <c r="HQ21" s="162"/>
      <c r="HR21" s="162"/>
      <c r="HS21" s="162"/>
      <c r="HT21" s="162"/>
      <c r="HU21" s="162"/>
      <c r="HV21" s="162"/>
      <c r="HW21" s="162"/>
      <c r="HX21" s="162"/>
      <c r="HY21" s="162"/>
      <c r="HZ21" s="162"/>
      <c r="IA21" s="162"/>
      <c r="IB21" s="162"/>
      <c r="IC21" s="162"/>
      <c r="ID21" s="162"/>
      <c r="IE21" s="162"/>
      <c r="IF21" s="162"/>
      <c r="IG21" s="162"/>
      <c r="IH21" s="162"/>
      <c r="II21" s="162"/>
      <c r="IJ21" s="162"/>
      <c r="IK21" s="162"/>
      <c r="IL21" s="162"/>
      <c r="IM21" s="162"/>
      <c r="IN21" s="162"/>
      <c r="IO21" s="162"/>
      <c r="IP21" s="162"/>
      <c r="IQ21" s="162"/>
      <c r="IR21" s="162"/>
      <c r="IS21" s="162"/>
      <c r="IT21" s="162"/>
      <c r="IU21" s="162"/>
      <c r="IV21" s="162"/>
      <c r="IW21" s="162"/>
      <c r="IX21" s="162"/>
      <c r="IY21" s="162"/>
      <c r="IZ21" s="162"/>
      <c r="JA21" s="162"/>
      <c r="JB21" s="162"/>
      <c r="JC21" s="162"/>
      <c r="JD21" s="162"/>
      <c r="JE21" s="162"/>
      <c r="JF21" s="162"/>
      <c r="JG21" s="162"/>
      <c r="JH21" s="162"/>
      <c r="JI21" s="162"/>
      <c r="JJ21" s="162"/>
      <c r="JK21" s="162"/>
      <c r="JL21" s="162"/>
      <c r="JM21" s="162"/>
      <c r="JN21" s="162"/>
      <c r="JO21" s="162"/>
      <c r="JP21" s="162"/>
      <c r="JQ21" s="162"/>
      <c r="JR21" s="162"/>
      <c r="JS21" s="162"/>
      <c r="JT21" s="162"/>
      <c r="JU21" s="162"/>
      <c r="JV21" s="162"/>
      <c r="JW21" s="162"/>
      <c r="JX21" s="162"/>
      <c r="JY21" s="162"/>
      <c r="JZ21" s="162"/>
      <c r="KA21" s="162"/>
      <c r="KB21" s="162"/>
      <c r="KC21" s="162"/>
      <c r="KD21" s="162"/>
      <c r="KE21" s="162"/>
      <c r="KF21" s="162"/>
      <c r="KG21" s="162"/>
      <c r="KH21" s="162"/>
      <c r="KI21" s="162"/>
      <c r="KJ21" s="162"/>
      <c r="KK21" s="162"/>
      <c r="KL21" s="162"/>
      <c r="KM21" s="162"/>
      <c r="KN21" s="162"/>
      <c r="KO21" s="162"/>
      <c r="KP21" s="162"/>
      <c r="KQ21" s="162"/>
      <c r="KR21" s="162"/>
      <c r="KS21" s="162"/>
      <c r="KT21" s="162"/>
      <c r="KU21" s="162"/>
      <c r="KV21" s="162"/>
      <c r="KW21" s="162"/>
      <c r="KX21" s="162"/>
      <c r="KY21" s="162"/>
      <c r="KZ21" s="162"/>
      <c r="LA21" s="162"/>
      <c r="LB21" s="162"/>
      <c r="LC21" s="162"/>
      <c r="LD21" s="162"/>
      <c r="LE21" s="162"/>
      <c r="LF21" s="162"/>
      <c r="LG21" s="162"/>
      <c r="LH21" s="162"/>
      <c r="LI21" s="162"/>
      <c r="LJ21" s="162"/>
      <c r="LK21" s="162"/>
      <c r="LL21" s="162"/>
      <c r="LM21" s="162"/>
      <c r="LN21" s="162"/>
      <c r="LO21" s="162"/>
      <c r="LP21" s="162"/>
      <c r="LQ21" s="162"/>
      <c r="LR21" s="162"/>
      <c r="LS21" s="162"/>
      <c r="LT21" s="162"/>
      <c r="LU21" s="162"/>
      <c r="LV21" s="162"/>
      <c r="LW21" s="162"/>
      <c r="LX21" s="162"/>
      <c r="LY21" s="162"/>
      <c r="LZ21" s="162"/>
      <c r="MA21" s="162"/>
      <c r="MB21" s="162"/>
      <c r="MC21" s="162"/>
      <c r="MD21" s="162"/>
      <c r="ME21" s="162"/>
      <c r="MF21" s="162"/>
      <c r="MG21" s="162"/>
      <c r="MH21" s="162"/>
      <c r="MI21" s="162"/>
      <c r="MJ21" s="162"/>
      <c r="MK21" s="162"/>
      <c r="ML21" s="162"/>
      <c r="MM21" s="162"/>
      <c r="MN21" s="162"/>
      <c r="MO21" s="162"/>
      <c r="MP21" s="162"/>
      <c r="MQ21" s="162"/>
      <c r="MR21" s="162"/>
      <c r="MS21" s="162"/>
      <c r="MT21" s="162"/>
      <c r="MU21" s="162"/>
      <c r="MV21" s="162"/>
      <c r="MW21" s="162"/>
      <c r="MX21" s="162"/>
      <c r="MY21" s="162"/>
      <c r="MZ21" s="162"/>
      <c r="NA21" s="162"/>
      <c r="NB21" s="162"/>
      <c r="NC21" s="162"/>
      <c r="ND21" s="162"/>
      <c r="NE21" s="162"/>
      <c r="NF21" s="162"/>
      <c r="NG21" s="162"/>
      <c r="NH21" s="162"/>
      <c r="NI21" s="162"/>
      <c r="NJ21" s="162"/>
      <c r="NK21" s="162"/>
      <c r="NL21" s="162"/>
      <c r="NM21" s="162"/>
      <c r="NN21" s="162"/>
      <c r="NO21" s="162"/>
      <c r="NP21" s="162"/>
      <c r="NQ21" s="162"/>
      <c r="NR21" s="162"/>
      <c r="NS21" s="162"/>
      <c r="NT21" s="162"/>
      <c r="NU21" s="162"/>
      <c r="NV21" s="162"/>
      <c r="NW21" s="162"/>
      <c r="NX21" s="162"/>
      <c r="NY21" s="162"/>
      <c r="NZ21" s="162"/>
      <c r="OA21" s="162"/>
      <c r="OB21" s="162"/>
      <c r="OC21" s="162"/>
      <c r="OD21" s="162"/>
      <c r="OE21" s="162"/>
      <c r="OF21" s="162"/>
      <c r="OG21" s="162"/>
      <c r="OH21" s="162"/>
      <c r="OI21" s="162"/>
      <c r="OJ21" s="162"/>
      <c r="OK21" s="162"/>
      <c r="OL21" s="162"/>
      <c r="OM21" s="162"/>
      <c r="ON21" s="162"/>
      <c r="OO21" s="162"/>
      <c r="OP21" s="162"/>
      <c r="OQ21" s="162"/>
      <c r="OR21" s="162"/>
      <c r="OS21" s="162"/>
      <c r="OT21" s="162"/>
      <c r="OU21" s="162"/>
      <c r="OV21" s="162"/>
      <c r="OW21" s="162"/>
      <c r="OX21" s="162"/>
      <c r="OY21" s="162"/>
      <c r="OZ21" s="162"/>
      <c r="PA21" s="162"/>
      <c r="PB21" s="162"/>
      <c r="PC21" s="162"/>
      <c r="PD21" s="162"/>
      <c r="PE21" s="162"/>
      <c r="PF21" s="162"/>
      <c r="PG21" s="162"/>
      <c r="PH21" s="162"/>
      <c r="PI21" s="162"/>
      <c r="PJ21" s="162"/>
      <c r="PK21" s="162"/>
      <c r="PL21" s="162"/>
      <c r="PM21" s="162"/>
      <c r="PN21" s="162"/>
      <c r="PO21" s="162"/>
      <c r="PP21" s="162"/>
      <c r="PQ21" s="162"/>
      <c r="PR21" s="162"/>
      <c r="PS21" s="162"/>
      <c r="PT21" s="162"/>
      <c r="PU21" s="162"/>
      <c r="PV21" s="162"/>
      <c r="PW21" s="162"/>
      <c r="PX21" s="162"/>
      <c r="PY21" s="162"/>
      <c r="PZ21" s="162"/>
      <c r="QA21" s="162"/>
      <c r="QB21" s="162"/>
      <c r="QC21" s="162"/>
      <c r="QD21" s="162"/>
      <c r="QE21" s="162"/>
      <c r="QF21" s="162"/>
      <c r="QG21" s="162"/>
      <c r="QH21" s="162"/>
      <c r="QI21" s="162"/>
      <c r="QJ21" s="162"/>
      <c r="QK21" s="162"/>
      <c r="QL21" s="162"/>
      <c r="QM21" s="162"/>
      <c r="QN21" s="162"/>
      <c r="QO21" s="162"/>
      <c r="QP21" s="162"/>
      <c r="QQ21" s="162"/>
      <c r="QR21" s="162"/>
      <c r="QS21" s="162"/>
      <c r="QT21" s="162"/>
      <c r="QU21" s="162"/>
      <c r="QV21" s="162"/>
      <c r="QW21" s="162"/>
      <c r="QX21" s="162"/>
      <c r="QY21" s="162"/>
      <c r="QZ21" s="162"/>
      <c r="RA21" s="162"/>
      <c r="RB21" s="162"/>
      <c r="RC21" s="162"/>
      <c r="RD21" s="162"/>
      <c r="RE21" s="162"/>
      <c r="RF21" s="162"/>
      <c r="RG21" s="162"/>
      <c r="RH21" s="162"/>
      <c r="RI21" s="162"/>
      <c r="RJ21" s="162"/>
      <c r="RK21" s="162"/>
      <c r="RL21" s="162"/>
      <c r="RM21" s="162"/>
      <c r="RN21" s="162"/>
      <c r="RO21" s="162"/>
      <c r="RP21" s="162"/>
      <c r="RQ21" s="162"/>
      <c r="RR21" s="162"/>
      <c r="RS21" s="162"/>
      <c r="RT21" s="162"/>
      <c r="RU21" s="162"/>
      <c r="RV21" s="162"/>
      <c r="RW21" s="162"/>
      <c r="RX21" s="162"/>
      <c r="RY21" s="162"/>
      <c r="RZ21" s="162"/>
      <c r="SA21" s="162"/>
      <c r="SB21" s="162"/>
      <c r="SC21" s="162"/>
      <c r="SD21" s="162"/>
      <c r="SE21" s="162"/>
      <c r="SF21" s="162"/>
      <c r="SG21" s="162"/>
      <c r="SH21" s="162"/>
      <c r="SI21" s="162"/>
      <c r="SJ21" s="162"/>
      <c r="SK21" s="162"/>
      <c r="SL21" s="162"/>
      <c r="SM21" s="162"/>
      <c r="SN21" s="162"/>
      <c r="SO21" s="162"/>
      <c r="SP21" s="162"/>
      <c r="SQ21" s="162"/>
      <c r="SR21" s="162"/>
      <c r="SS21" s="162"/>
      <c r="ST21" s="162"/>
      <c r="SU21" s="162"/>
      <c r="SV21" s="162"/>
      <c r="SW21" s="162"/>
      <c r="SX21" s="162"/>
      <c r="SY21" s="162"/>
      <c r="SZ21" s="162"/>
      <c r="TA21" s="162"/>
      <c r="TB21" s="162"/>
      <c r="TC21" s="162"/>
      <c r="TD21" s="162"/>
      <c r="TE21" s="162"/>
      <c r="TF21" s="162"/>
      <c r="TG21" s="162"/>
      <c r="TH21" s="162"/>
      <c r="TI21" s="162"/>
      <c r="TJ21" s="162"/>
      <c r="TK21" s="162"/>
      <c r="TL21" s="162"/>
      <c r="TM21" s="162"/>
      <c r="TN21" s="162"/>
      <c r="TO21" s="162"/>
      <c r="TP21" s="162"/>
      <c r="TQ21" s="162"/>
      <c r="TR21" s="162"/>
      <c r="TS21" s="162"/>
      <c r="TT21" s="162"/>
      <c r="TU21" s="162"/>
      <c r="TV21" s="162"/>
      <c r="TW21" s="162"/>
      <c r="TX21" s="162"/>
      <c r="TY21" s="162"/>
      <c r="TZ21" s="162"/>
      <c r="UA21" s="162"/>
      <c r="UB21" s="162"/>
      <c r="UC21" s="162"/>
      <c r="UD21" s="162"/>
      <c r="UE21" s="162"/>
      <c r="UF21" s="162"/>
      <c r="UG21" s="162"/>
      <c r="UH21" s="162"/>
      <c r="UI21" s="162"/>
      <c r="UJ21" s="162"/>
      <c r="UK21" s="162"/>
      <c r="UL21" s="162"/>
      <c r="UM21" s="162"/>
      <c r="UN21" s="162"/>
      <c r="UO21" s="162"/>
      <c r="UP21" s="162"/>
      <c r="UQ21" s="162"/>
      <c r="UR21" s="162"/>
      <c r="US21" s="162"/>
      <c r="UT21" s="162"/>
      <c r="UU21" s="162"/>
      <c r="UV21" s="162"/>
      <c r="UW21" s="162"/>
      <c r="UX21" s="162"/>
      <c r="UY21" s="162"/>
      <c r="UZ21" s="162"/>
      <c r="VA21" s="162"/>
      <c r="VB21" s="162"/>
      <c r="VC21" s="162"/>
      <c r="VD21" s="162"/>
      <c r="VE21" s="162"/>
      <c r="VF21" s="162"/>
      <c r="VG21" s="162"/>
      <c r="VH21" s="162"/>
      <c r="VI21" s="162"/>
      <c r="VJ21" s="162"/>
      <c r="VK21" s="162"/>
      <c r="VL21" s="162"/>
      <c r="VM21" s="162"/>
      <c r="VN21" s="162"/>
      <c r="VO21" s="162"/>
      <c r="VP21" s="162"/>
      <c r="VQ21" s="162"/>
      <c r="VR21" s="162"/>
      <c r="VS21" s="162"/>
      <c r="VT21" s="162"/>
      <c r="VU21" s="162"/>
      <c r="VV21" s="162"/>
      <c r="VW21" s="162"/>
      <c r="VX21" s="162"/>
      <c r="VY21" s="162"/>
      <c r="VZ21" s="162"/>
      <c r="WA21" s="162"/>
      <c r="WB21" s="162"/>
      <c r="WC21" s="162"/>
      <c r="WD21" s="162"/>
      <c r="WE21" s="162"/>
      <c r="WF21" s="162"/>
      <c r="WG21" s="162"/>
      <c r="WH21" s="162"/>
      <c r="WI21" s="162"/>
      <c r="WJ21" s="162"/>
      <c r="WK21" s="162"/>
      <c r="WL21" s="162"/>
      <c r="WM21" s="162"/>
      <c r="WN21" s="162"/>
      <c r="WO21" s="162"/>
      <c r="WP21" s="162"/>
      <c r="WQ21" s="162"/>
      <c r="WR21" s="162"/>
      <c r="WS21" s="162"/>
      <c r="WT21" s="162"/>
      <c r="WU21" s="162"/>
      <c r="WV21" s="162"/>
      <c r="WW21" s="162"/>
      <c r="WX21" s="162"/>
      <c r="WY21" s="162"/>
      <c r="WZ21" s="162"/>
      <c r="XA21" s="162"/>
      <c r="XB21" s="162"/>
      <c r="XC21" s="162"/>
      <c r="XD21" s="162"/>
      <c r="XE21" s="162"/>
      <c r="XF21" s="162"/>
      <c r="XG21" s="162"/>
      <c r="XH21" s="162"/>
      <c r="XI21" s="162"/>
      <c r="XJ21" s="162"/>
      <c r="XK21" s="162"/>
      <c r="XL21" s="162"/>
      <c r="XM21" s="162"/>
      <c r="XN21" s="162"/>
      <c r="XO21" s="162"/>
      <c r="XP21" s="162"/>
      <c r="XQ21" s="162"/>
      <c r="XR21" s="162"/>
      <c r="XS21" s="162"/>
      <c r="XT21" s="162"/>
      <c r="XU21" s="162"/>
      <c r="XV21" s="162"/>
      <c r="XW21" s="162"/>
      <c r="XX21" s="162"/>
      <c r="XY21" s="162"/>
      <c r="XZ21" s="162"/>
      <c r="YA21" s="162"/>
      <c r="YB21" s="162"/>
      <c r="YC21" s="162"/>
      <c r="YD21" s="162"/>
      <c r="YE21" s="162"/>
      <c r="YF21" s="162"/>
      <c r="YG21" s="162"/>
      <c r="YH21" s="162"/>
      <c r="YI21" s="162"/>
      <c r="YJ21" s="162"/>
      <c r="YK21" s="162"/>
      <c r="YL21" s="162"/>
      <c r="YM21" s="162"/>
      <c r="YN21" s="162"/>
      <c r="YO21" s="162"/>
      <c r="YP21" s="162"/>
      <c r="YQ21" s="162"/>
      <c r="YR21" s="162"/>
      <c r="YS21" s="162"/>
      <c r="YT21" s="162"/>
      <c r="YU21" s="162"/>
      <c r="YV21" s="162"/>
      <c r="YW21" s="162"/>
      <c r="YX21" s="162"/>
      <c r="YY21" s="162"/>
      <c r="YZ21" s="162"/>
      <c r="ZA21" s="162"/>
      <c r="ZB21" s="162"/>
      <c r="ZC21" s="162"/>
      <c r="ZD21" s="162"/>
      <c r="ZE21" s="162"/>
      <c r="ZF21" s="162"/>
      <c r="ZG21" s="162"/>
      <c r="ZH21" s="162"/>
      <c r="ZI21" s="162"/>
      <c r="ZJ21" s="162"/>
      <c r="ZK21" s="162"/>
      <c r="ZL21" s="162"/>
      <c r="ZM21" s="162"/>
      <c r="ZN21" s="162"/>
      <c r="ZO21" s="162"/>
      <c r="ZP21" s="162"/>
      <c r="ZQ21" s="162"/>
      <c r="ZR21" s="162"/>
      <c r="ZS21" s="162"/>
      <c r="ZT21" s="162"/>
      <c r="ZU21" s="162"/>
      <c r="ZV21" s="162"/>
      <c r="ZW21" s="162"/>
      <c r="ZX21" s="162"/>
      <c r="ZY21" s="162"/>
      <c r="ZZ21" s="162"/>
      <c r="AAA21" s="162"/>
      <c r="AAB21" s="162"/>
      <c r="AAC21" s="162"/>
      <c r="AAD21" s="162"/>
      <c r="AAE21" s="162"/>
      <c r="AAF21" s="162"/>
      <c r="AAG21" s="162"/>
      <c r="AAH21" s="162"/>
      <c r="AAI21" s="162"/>
      <c r="AAJ21" s="162"/>
      <c r="AAK21" s="162"/>
      <c r="AAL21" s="162"/>
      <c r="AAM21" s="162"/>
      <c r="AAN21" s="162"/>
      <c r="AAO21" s="162"/>
      <c r="AAP21" s="162"/>
      <c r="AAQ21" s="162"/>
      <c r="AAR21" s="162"/>
      <c r="AAS21" s="162"/>
      <c r="AAT21" s="162"/>
      <c r="AAU21" s="162"/>
      <c r="AAV21" s="162"/>
      <c r="AAW21" s="162"/>
      <c r="AAX21" s="162"/>
      <c r="AAY21" s="162"/>
      <c r="AAZ21" s="162"/>
      <c r="ABA21" s="162"/>
      <c r="ABB21" s="162"/>
      <c r="ABC21" s="162"/>
      <c r="ABD21" s="162"/>
      <c r="ABE21" s="162"/>
      <c r="ABF21" s="162"/>
      <c r="ABG21" s="162"/>
      <c r="ABH21" s="162"/>
      <c r="ABI21" s="162"/>
      <c r="ABJ21" s="162"/>
      <c r="ABK21" s="162"/>
      <c r="ABL21" s="162"/>
      <c r="ABM21" s="162"/>
      <c r="ABN21" s="162"/>
      <c r="ABO21" s="162"/>
      <c r="ABP21" s="162"/>
      <c r="ABQ21" s="162"/>
      <c r="ABR21" s="162"/>
      <c r="ABS21" s="162"/>
      <c r="ABT21" s="162"/>
      <c r="ABU21" s="162"/>
      <c r="ABV21" s="162"/>
      <c r="ABW21" s="162"/>
      <c r="ABX21" s="162"/>
      <c r="ABY21" s="162"/>
      <c r="ABZ21" s="162"/>
      <c r="ACA21" s="162"/>
      <c r="ACB21" s="162"/>
      <c r="ACC21" s="162"/>
      <c r="ACD21" s="162"/>
      <c r="ACE21" s="162"/>
      <c r="ACF21" s="162"/>
      <c r="ACG21" s="162"/>
      <c r="ACH21" s="162"/>
      <c r="ACI21" s="162"/>
      <c r="ACJ21" s="162"/>
      <c r="ACK21" s="162"/>
      <c r="ACL21" s="162"/>
      <c r="ACM21" s="162"/>
      <c r="ACN21" s="162"/>
      <c r="ACO21" s="162"/>
      <c r="ACP21" s="162"/>
      <c r="ACQ21" s="162"/>
      <c r="ACR21" s="162"/>
      <c r="ACS21" s="162"/>
      <c r="ACT21" s="162"/>
      <c r="ACU21" s="162"/>
      <c r="ACV21" s="162"/>
      <c r="ACW21" s="162"/>
      <c r="ACX21" s="162"/>
      <c r="ACY21" s="162"/>
      <c r="ACZ21" s="162"/>
      <c r="ADA21" s="162"/>
      <c r="ADB21" s="162"/>
      <c r="ADC21" s="162"/>
      <c r="ADD21" s="162"/>
      <c r="ADE21" s="162"/>
      <c r="ADF21" s="162"/>
      <c r="ADG21" s="162"/>
      <c r="ADH21" s="162"/>
      <c r="ADI21" s="162"/>
      <c r="ADJ21" s="162"/>
      <c r="ADK21" s="162"/>
      <c r="ADL21" s="162"/>
      <c r="ADM21" s="162"/>
      <c r="ADN21" s="162"/>
      <c r="ADO21" s="162"/>
      <c r="ADP21" s="162"/>
      <c r="ADQ21" s="162"/>
      <c r="ADR21" s="162"/>
      <c r="ADS21" s="162"/>
      <c r="ADT21" s="162"/>
      <c r="ADU21" s="162"/>
      <c r="ADV21" s="162"/>
      <c r="ADW21" s="162"/>
      <c r="ADX21" s="162"/>
      <c r="ADY21" s="162"/>
      <c r="ADZ21" s="162"/>
      <c r="AEA21" s="162"/>
      <c r="AEB21" s="162"/>
      <c r="AEC21" s="162"/>
      <c r="AED21" s="162"/>
      <c r="AEE21" s="162"/>
      <c r="AEF21" s="162"/>
      <c r="AEG21" s="162"/>
      <c r="AEH21" s="162"/>
      <c r="AEI21" s="162"/>
      <c r="AEJ21" s="162"/>
      <c r="AEK21" s="162"/>
      <c r="AEL21" s="162"/>
      <c r="AEM21" s="162"/>
      <c r="AEN21" s="162"/>
      <c r="AEO21" s="162"/>
      <c r="AEP21" s="162"/>
      <c r="AEQ21" s="162"/>
      <c r="AER21" s="162"/>
      <c r="AES21" s="162"/>
      <c r="AET21" s="162"/>
      <c r="AEU21" s="162"/>
      <c r="AEV21" s="162"/>
      <c r="AEW21" s="162"/>
      <c r="AEX21" s="162"/>
      <c r="AEY21" s="162"/>
      <c r="AEZ21" s="162"/>
      <c r="AFA21" s="162"/>
      <c r="AFB21" s="162"/>
      <c r="AFC21" s="162"/>
      <c r="AFD21" s="162"/>
      <c r="AFE21" s="162"/>
      <c r="AFF21" s="162"/>
      <c r="AFG21" s="162"/>
      <c r="AFH21" s="162"/>
      <c r="AFI21" s="162"/>
      <c r="AFJ21" s="162"/>
      <c r="AFK21" s="162"/>
      <c r="AFL21" s="162"/>
      <c r="AFM21" s="162"/>
      <c r="AFN21" s="162"/>
      <c r="AFO21" s="162"/>
      <c r="AFP21" s="162"/>
      <c r="AFQ21" s="162"/>
      <c r="AFR21" s="162"/>
      <c r="AFS21" s="162"/>
      <c r="AFT21" s="162"/>
      <c r="AFU21" s="162"/>
      <c r="AFV21" s="162"/>
      <c r="AFW21" s="162"/>
      <c r="AFX21" s="162"/>
      <c r="AFY21" s="162"/>
      <c r="AFZ21" s="162"/>
      <c r="AGA21" s="162"/>
      <c r="AGB21" s="162"/>
      <c r="AGC21" s="162"/>
      <c r="AGD21" s="162"/>
      <c r="AGE21" s="162"/>
      <c r="AGF21" s="162"/>
      <c r="AGG21" s="162"/>
      <c r="AGH21" s="162"/>
      <c r="AGI21" s="162"/>
      <c r="AGJ21" s="162"/>
      <c r="AGK21" s="162"/>
      <c r="AGL21" s="162"/>
      <c r="AGM21" s="162"/>
      <c r="AGN21" s="162"/>
      <c r="AGO21" s="162"/>
      <c r="AGP21" s="162"/>
      <c r="AGQ21" s="162"/>
      <c r="AGR21" s="162"/>
      <c r="AGS21" s="162"/>
      <c r="AGT21" s="162"/>
      <c r="AGU21" s="162"/>
      <c r="AGV21" s="162"/>
      <c r="AGW21" s="162"/>
      <c r="AGX21" s="162"/>
      <c r="AGY21" s="162"/>
      <c r="AGZ21" s="162"/>
      <c r="AHA21" s="162"/>
      <c r="AHB21" s="162"/>
      <c r="AHC21" s="162"/>
      <c r="AHD21" s="162"/>
      <c r="AHE21" s="162"/>
      <c r="AHF21" s="162"/>
      <c r="AHG21" s="162"/>
      <c r="AHH21" s="162"/>
      <c r="AHI21" s="162"/>
      <c r="AHJ21" s="162"/>
      <c r="AHK21" s="162"/>
      <c r="AHL21" s="162"/>
      <c r="AHM21" s="162"/>
      <c r="AHN21" s="162"/>
      <c r="AHO21" s="162"/>
      <c r="AHP21" s="162"/>
      <c r="AHQ21" s="162"/>
      <c r="AHR21" s="162"/>
      <c r="AHS21" s="162"/>
      <c r="AHT21" s="162"/>
      <c r="AHU21" s="162"/>
      <c r="AHV21" s="162"/>
      <c r="AHW21" s="162"/>
      <c r="AHX21" s="162"/>
      <c r="AHY21" s="162"/>
      <c r="AHZ21" s="162"/>
      <c r="AIA21" s="162"/>
      <c r="AIB21" s="162"/>
      <c r="AIC21" s="162"/>
      <c r="AID21" s="162"/>
      <c r="AIE21" s="162"/>
      <c r="AIF21" s="162"/>
      <c r="AIG21" s="162"/>
      <c r="AIH21" s="162"/>
      <c r="AII21" s="162"/>
      <c r="AIJ21" s="162"/>
      <c r="AIK21" s="162"/>
      <c r="AIL21" s="162"/>
      <c r="AIM21" s="162"/>
      <c r="AIN21" s="162"/>
      <c r="AIO21" s="162"/>
      <c r="AIP21" s="162"/>
      <c r="AIQ21" s="162"/>
      <c r="AIR21" s="162"/>
      <c r="AIS21" s="162"/>
      <c r="AIT21" s="162"/>
      <c r="AIU21" s="162"/>
      <c r="AIV21" s="162"/>
      <c r="AIW21" s="162"/>
      <c r="AIX21" s="162"/>
      <c r="AIY21" s="162"/>
      <c r="AIZ21" s="162"/>
      <c r="AJA21" s="162"/>
      <c r="AJB21" s="162"/>
      <c r="AJC21" s="162"/>
      <c r="AJD21" s="162"/>
      <c r="AJE21" s="162"/>
      <c r="AJF21" s="162"/>
      <c r="AJG21" s="162"/>
      <c r="AJH21" s="162"/>
      <c r="AJI21" s="162"/>
      <c r="AJJ21" s="162"/>
      <c r="AJK21" s="162"/>
      <c r="AJL21" s="162"/>
      <c r="AJM21" s="162"/>
      <c r="AJN21" s="162"/>
      <c r="AJO21" s="162"/>
      <c r="AJP21" s="162"/>
      <c r="AJQ21" s="162"/>
      <c r="AJR21" s="162"/>
      <c r="AJS21" s="162"/>
      <c r="AJT21" s="162"/>
      <c r="AJU21" s="162"/>
      <c r="AJV21" s="162"/>
      <c r="AJW21" s="162"/>
      <c r="AJX21" s="162"/>
      <c r="AJY21" s="162"/>
      <c r="AJZ21" s="162"/>
      <c r="AKA21" s="162"/>
      <c r="AKB21" s="162"/>
      <c r="AKC21" s="162"/>
      <c r="AKD21" s="162"/>
      <c r="AKE21" s="162"/>
      <c r="AKF21" s="162"/>
      <c r="AKG21" s="162"/>
      <c r="AKH21" s="162"/>
      <c r="AKI21" s="162"/>
      <c r="AKJ21" s="162"/>
      <c r="AKK21" s="162"/>
      <c r="AKL21" s="162"/>
      <c r="AKM21" s="162"/>
      <c r="AKN21" s="162"/>
      <c r="AKO21" s="162"/>
      <c r="AKP21" s="162"/>
      <c r="AKQ21" s="162"/>
      <c r="AKR21" s="162"/>
      <c r="AKS21" s="162"/>
      <c r="AKT21" s="162"/>
      <c r="AKU21" s="162"/>
      <c r="AKV21" s="162"/>
      <c r="AKW21" s="162"/>
      <c r="AKX21" s="162"/>
      <c r="AKY21" s="162"/>
      <c r="AKZ21" s="162"/>
      <c r="ALA21" s="162"/>
      <c r="ALB21" s="162"/>
      <c r="ALC21" s="162"/>
      <c r="ALD21" s="162"/>
      <c r="ALE21" s="162"/>
      <c r="ALF21" s="162"/>
      <c r="ALG21" s="162"/>
      <c r="ALH21" s="162"/>
      <c r="ALI21" s="162"/>
      <c r="ALJ21" s="162"/>
      <c r="ALK21" s="162"/>
      <c r="ALL21" s="162"/>
      <c r="ALM21" s="162"/>
      <c r="ALN21" s="162"/>
      <c r="ALO21" s="162"/>
      <c r="ALP21" s="162"/>
      <c r="ALQ21" s="162"/>
      <c r="ALR21" s="162"/>
      <c r="ALS21" s="162"/>
      <c r="ALT21" s="162"/>
      <c r="ALU21" s="162"/>
      <c r="ALV21" s="162"/>
      <c r="ALW21" s="162"/>
      <c r="ALX21" s="162"/>
      <c r="ALY21" s="162"/>
      <c r="ALZ21" s="162"/>
      <c r="AMA21" s="162"/>
      <c r="AMB21" s="162"/>
      <c r="AMC21" s="162"/>
      <c r="AMD21" s="162"/>
      <c r="AME21" s="162"/>
      <c r="AMF21" s="162"/>
      <c r="AMG21" s="162"/>
      <c r="AMH21" s="162"/>
      <c r="AMI21" s="162"/>
      <c r="AMJ21" s="162"/>
      <c r="AMK21" s="162"/>
      <c r="AML21" s="162"/>
      <c r="AMM21" s="162"/>
      <c r="AMN21" s="162"/>
      <c r="AMO21" s="162"/>
      <c r="AMP21" s="162"/>
      <c r="AMQ21" s="162"/>
      <c r="AMR21" s="162"/>
      <c r="AMS21" s="162"/>
      <c r="AMT21" s="162"/>
      <c r="AMU21" s="162"/>
      <c r="AMV21" s="162"/>
      <c r="AMW21" s="162"/>
      <c r="AMX21" s="162"/>
      <c r="AMY21" s="162"/>
      <c r="AMZ21" s="162"/>
      <c r="ANA21" s="162"/>
      <c r="ANB21" s="162"/>
      <c r="ANC21" s="162"/>
      <c r="AND21" s="162"/>
      <c r="ANE21" s="162"/>
      <c r="ANF21" s="162"/>
      <c r="ANG21" s="162"/>
      <c r="ANH21" s="162"/>
      <c r="ANI21" s="162"/>
      <c r="ANJ21" s="162"/>
      <c r="ANK21" s="162"/>
      <c r="ANL21" s="162"/>
      <c r="ANM21" s="162"/>
      <c r="ANN21" s="162"/>
      <c r="ANO21" s="162"/>
      <c r="ANP21" s="162"/>
      <c r="ANQ21" s="162"/>
      <c r="ANR21" s="162"/>
      <c r="ANS21" s="162"/>
      <c r="ANT21" s="162"/>
      <c r="ANU21" s="162"/>
      <c r="ANV21" s="162"/>
      <c r="ANW21" s="162"/>
      <c r="ANX21" s="162"/>
      <c r="ANY21" s="162"/>
      <c r="ANZ21" s="162"/>
      <c r="AOA21" s="162"/>
      <c r="AOB21" s="162"/>
      <c r="AOC21" s="162"/>
      <c r="AOD21" s="162"/>
      <c r="AOE21" s="162"/>
      <c r="AOF21" s="162"/>
      <c r="AOG21" s="162"/>
      <c r="AOH21" s="162"/>
      <c r="AOI21" s="162"/>
      <c r="AOJ21" s="162"/>
      <c r="AOK21" s="162"/>
      <c r="AOL21" s="162"/>
      <c r="AOM21" s="162"/>
      <c r="AON21" s="162"/>
      <c r="AOO21" s="162"/>
      <c r="AOP21" s="162"/>
      <c r="AOQ21" s="162"/>
      <c r="AOR21" s="162"/>
      <c r="AOS21" s="162"/>
      <c r="AOT21" s="162"/>
      <c r="AOU21" s="162"/>
      <c r="AOV21" s="162"/>
      <c r="AOW21" s="162"/>
      <c r="AOX21" s="162"/>
      <c r="AOY21" s="162"/>
      <c r="AOZ21" s="162"/>
      <c r="APA21" s="162"/>
      <c r="APB21" s="162"/>
      <c r="APC21" s="162"/>
      <c r="APD21" s="162"/>
      <c r="APE21" s="162"/>
      <c r="APF21" s="162"/>
      <c r="APG21" s="162"/>
      <c r="APH21" s="162"/>
      <c r="API21" s="162"/>
      <c r="APJ21" s="162"/>
      <c r="APK21" s="162"/>
      <c r="APL21" s="162"/>
      <c r="APM21" s="162"/>
      <c r="APN21" s="162"/>
      <c r="APO21" s="162"/>
      <c r="APP21" s="162"/>
      <c r="APQ21" s="162"/>
      <c r="APR21" s="162"/>
      <c r="APS21" s="162"/>
      <c r="APT21" s="162"/>
      <c r="APU21" s="162"/>
      <c r="APV21" s="162"/>
      <c r="APW21" s="162"/>
      <c r="APX21" s="162"/>
      <c r="APY21" s="162"/>
      <c r="APZ21" s="162"/>
      <c r="AQA21" s="162"/>
      <c r="AQB21" s="162"/>
      <c r="AQC21" s="162"/>
      <c r="AQD21" s="162"/>
      <c r="AQE21" s="162"/>
      <c r="AQF21" s="162"/>
      <c r="AQG21" s="162"/>
      <c r="AQH21" s="162"/>
      <c r="AQI21" s="162"/>
      <c r="AQJ21" s="162"/>
      <c r="AQK21" s="162"/>
      <c r="AQL21" s="162"/>
      <c r="AQM21" s="162"/>
      <c r="AQN21" s="162"/>
      <c r="AQO21" s="162"/>
      <c r="AQP21" s="162"/>
      <c r="AQQ21" s="162"/>
      <c r="AQR21" s="162"/>
      <c r="AQS21" s="162"/>
      <c r="AQT21" s="162"/>
      <c r="AQU21" s="162"/>
      <c r="AQV21" s="162"/>
      <c r="AQW21" s="162"/>
      <c r="AQX21" s="162"/>
      <c r="AQY21" s="162"/>
      <c r="AQZ21" s="162"/>
      <c r="ARA21" s="162"/>
      <c r="ARB21" s="162"/>
      <c r="ARC21" s="162"/>
      <c r="ARD21" s="162"/>
      <c r="ARE21" s="162"/>
      <c r="ARF21" s="162"/>
      <c r="ARG21" s="162"/>
      <c r="ARH21" s="162"/>
      <c r="ARI21" s="162"/>
      <c r="ARJ21" s="162"/>
      <c r="ARK21" s="162"/>
      <c r="ARL21" s="162"/>
      <c r="ARM21" s="162"/>
      <c r="ARN21" s="162"/>
      <c r="ARO21" s="162"/>
      <c r="ARP21" s="162"/>
      <c r="ARQ21" s="162"/>
      <c r="ARR21" s="162"/>
      <c r="ARS21" s="162"/>
      <c r="ART21" s="162"/>
      <c r="ARU21" s="162"/>
      <c r="ARV21" s="162"/>
      <c r="ARW21" s="162"/>
      <c r="ARX21" s="162"/>
      <c r="ARY21" s="162"/>
      <c r="ARZ21" s="162"/>
      <c r="ASA21" s="162"/>
      <c r="ASB21" s="162"/>
      <c r="ASC21" s="162"/>
      <c r="ASD21" s="162"/>
      <c r="ASE21" s="162"/>
      <c r="ASF21" s="162"/>
      <c r="ASG21" s="162"/>
      <c r="ASH21" s="162"/>
      <c r="ASI21" s="162"/>
      <c r="ASJ21" s="162"/>
      <c r="ASK21" s="162"/>
      <c r="ASL21" s="162"/>
      <c r="ASM21" s="162"/>
      <c r="ASN21" s="162"/>
      <c r="ASO21" s="162"/>
      <c r="ASP21" s="162"/>
      <c r="ASQ21" s="162"/>
      <c r="ASR21" s="162"/>
      <c r="ASS21" s="162"/>
      <c r="AST21" s="162"/>
      <c r="ASU21" s="162"/>
      <c r="ASV21" s="162"/>
      <c r="ASW21" s="162"/>
      <c r="ASX21" s="162"/>
      <c r="ASY21" s="162"/>
      <c r="ASZ21" s="162"/>
      <c r="ATA21" s="162"/>
      <c r="ATB21" s="162"/>
      <c r="ATC21" s="162"/>
      <c r="ATD21" s="162"/>
      <c r="ATE21" s="162"/>
      <c r="ATF21" s="162"/>
      <c r="ATG21" s="162"/>
      <c r="ATH21" s="162"/>
      <c r="ATI21" s="162"/>
      <c r="ATJ21" s="162"/>
      <c r="ATK21" s="162"/>
      <c r="ATL21" s="162"/>
      <c r="ATM21" s="162"/>
      <c r="ATN21" s="162"/>
      <c r="ATO21" s="162"/>
      <c r="ATP21" s="162"/>
      <c r="ATQ21" s="162"/>
      <c r="ATR21" s="162"/>
      <c r="ATS21" s="162"/>
      <c r="ATT21" s="162"/>
      <c r="ATU21" s="162"/>
      <c r="ATV21" s="162"/>
      <c r="ATW21" s="162"/>
      <c r="ATX21" s="162"/>
      <c r="ATY21" s="162"/>
      <c r="ATZ21" s="162"/>
      <c r="AUA21" s="162"/>
      <c r="AUB21" s="162"/>
      <c r="AUC21" s="162"/>
      <c r="AUD21" s="162"/>
      <c r="AUE21" s="162"/>
      <c r="AUF21" s="162"/>
      <c r="AUG21" s="162"/>
      <c r="AUH21" s="162"/>
      <c r="AUI21" s="162"/>
      <c r="AUJ21" s="162"/>
      <c r="AUK21" s="162"/>
      <c r="AUL21" s="162"/>
      <c r="AUM21" s="162"/>
      <c r="AUN21" s="162"/>
      <c r="AUO21" s="162"/>
      <c r="AUP21" s="162"/>
      <c r="AUQ21" s="162"/>
      <c r="AUR21" s="162"/>
      <c r="AUS21" s="162"/>
      <c r="AUT21" s="162"/>
      <c r="AUU21" s="162"/>
      <c r="AUV21" s="162"/>
      <c r="AUW21" s="162"/>
      <c r="AUX21" s="162"/>
      <c r="AUY21" s="162"/>
      <c r="AUZ21" s="162"/>
      <c r="AVA21" s="162"/>
      <c r="AVB21" s="162"/>
      <c r="AVC21" s="162"/>
      <c r="AVD21" s="162"/>
      <c r="AVE21" s="162"/>
      <c r="AVF21" s="162"/>
      <c r="AVG21" s="162"/>
      <c r="AVH21" s="162"/>
      <c r="AVI21" s="162"/>
      <c r="AVJ21" s="162"/>
      <c r="AVK21" s="162"/>
      <c r="AVL21" s="162"/>
      <c r="AVM21" s="162"/>
      <c r="AVN21" s="162"/>
      <c r="AVO21" s="162"/>
      <c r="AVP21" s="162"/>
      <c r="AVQ21" s="162"/>
      <c r="AVR21" s="162"/>
      <c r="AVS21" s="162"/>
      <c r="AVT21" s="162"/>
      <c r="AVU21" s="162"/>
      <c r="AVV21" s="162"/>
      <c r="AVW21" s="162"/>
      <c r="AVX21" s="162"/>
      <c r="AVY21" s="162"/>
      <c r="AVZ21" s="162"/>
      <c r="AWA21" s="162"/>
      <c r="AWB21" s="162"/>
      <c r="AWC21" s="162"/>
      <c r="AWD21" s="162"/>
      <c r="AWE21" s="162"/>
      <c r="AWF21" s="162"/>
      <c r="AWG21" s="162"/>
      <c r="AWH21" s="162"/>
      <c r="AWI21" s="162"/>
      <c r="AWJ21" s="162"/>
      <c r="AWK21" s="162"/>
      <c r="AWL21" s="162"/>
      <c r="AWM21" s="162"/>
      <c r="AWN21" s="162"/>
      <c r="AWO21" s="162"/>
      <c r="AWP21" s="162"/>
      <c r="AWQ21" s="162"/>
      <c r="AWR21" s="162"/>
      <c r="AWS21" s="162"/>
      <c r="AWT21" s="162"/>
      <c r="AWU21" s="162"/>
      <c r="AWV21" s="162"/>
      <c r="AWW21" s="162"/>
      <c r="AWX21" s="162"/>
      <c r="AWY21" s="162"/>
      <c r="AWZ21" s="162"/>
      <c r="AXA21" s="162"/>
      <c r="AXB21" s="162"/>
      <c r="AXC21" s="162"/>
      <c r="AXD21" s="162"/>
      <c r="AXE21" s="162"/>
      <c r="AXF21" s="162"/>
      <c r="AXG21" s="162"/>
      <c r="AXH21" s="162"/>
      <c r="AXI21" s="162"/>
      <c r="AXJ21" s="162"/>
      <c r="AXK21" s="162"/>
      <c r="AXL21" s="162"/>
      <c r="AXM21" s="162"/>
      <c r="AXN21" s="162"/>
      <c r="AXO21" s="162"/>
      <c r="AXP21" s="162"/>
      <c r="AXQ21" s="162"/>
      <c r="AXR21" s="162"/>
      <c r="AXS21" s="162"/>
      <c r="AXT21" s="162"/>
      <c r="AXU21" s="162"/>
      <c r="AXV21" s="162"/>
      <c r="AXW21" s="162"/>
      <c r="AXX21" s="162"/>
      <c r="AXY21" s="162"/>
      <c r="AXZ21" s="162"/>
      <c r="AYA21" s="162"/>
      <c r="AYB21" s="162"/>
      <c r="AYC21" s="162"/>
      <c r="AYD21" s="162"/>
      <c r="AYE21" s="162"/>
      <c r="AYF21" s="162"/>
      <c r="AYG21" s="162"/>
      <c r="AYH21" s="162"/>
      <c r="AYI21" s="162"/>
      <c r="AYJ21" s="162"/>
      <c r="AYK21" s="162"/>
      <c r="AYL21" s="162"/>
      <c r="AYM21" s="162"/>
      <c r="AYN21" s="162"/>
      <c r="AYO21" s="162"/>
      <c r="AYP21" s="162"/>
      <c r="AYQ21" s="162"/>
      <c r="AYR21" s="162"/>
      <c r="AYS21" s="162"/>
      <c r="AYT21" s="162"/>
      <c r="AYU21" s="162"/>
      <c r="AYV21" s="162"/>
      <c r="AYW21" s="162"/>
      <c r="AYX21" s="162"/>
      <c r="AYY21" s="162"/>
      <c r="AYZ21" s="162"/>
      <c r="AZA21" s="162"/>
      <c r="AZB21" s="162"/>
      <c r="AZC21" s="162"/>
      <c r="AZD21" s="162"/>
      <c r="AZE21" s="162"/>
      <c r="AZF21" s="162"/>
      <c r="AZG21" s="162"/>
      <c r="AZH21" s="162"/>
      <c r="AZI21" s="162"/>
      <c r="AZJ21" s="162"/>
      <c r="AZK21" s="162"/>
      <c r="AZL21" s="162"/>
      <c r="AZM21" s="162"/>
      <c r="AZN21" s="162"/>
      <c r="AZO21" s="162"/>
      <c r="AZP21" s="162"/>
      <c r="AZQ21" s="162"/>
      <c r="AZR21" s="162"/>
      <c r="AZS21" s="162"/>
      <c r="AZT21" s="162"/>
      <c r="AZU21" s="162"/>
      <c r="AZV21" s="162"/>
      <c r="AZW21" s="162"/>
      <c r="AZX21" s="162"/>
      <c r="AZY21" s="162"/>
      <c r="AZZ21" s="162"/>
      <c r="BAA21" s="162"/>
      <c r="BAB21" s="162"/>
      <c r="BAC21" s="162"/>
      <c r="BAD21" s="162"/>
      <c r="BAE21" s="162"/>
      <c r="BAF21" s="162"/>
      <c r="BAG21" s="162"/>
      <c r="BAH21" s="162"/>
      <c r="BAI21" s="162"/>
      <c r="BAJ21" s="162"/>
      <c r="BAK21" s="162"/>
      <c r="BAL21" s="162"/>
      <c r="BAM21" s="162"/>
      <c r="BAN21" s="162"/>
      <c r="BAO21" s="162"/>
      <c r="BAP21" s="162"/>
      <c r="BAQ21" s="162"/>
      <c r="BAR21" s="162"/>
      <c r="BAS21" s="162"/>
      <c r="BAT21" s="162"/>
      <c r="BAU21" s="162"/>
      <c r="BAV21" s="162"/>
      <c r="BAW21" s="162"/>
      <c r="BAX21" s="162"/>
      <c r="BAY21" s="162"/>
      <c r="BAZ21" s="162"/>
      <c r="BBA21" s="162"/>
      <c r="BBB21" s="162"/>
      <c r="BBC21" s="162"/>
      <c r="BBD21" s="162"/>
      <c r="BBE21" s="162"/>
      <c r="BBF21" s="162"/>
      <c r="BBG21" s="162"/>
      <c r="BBH21" s="162"/>
      <c r="BBI21" s="162"/>
      <c r="BBJ21" s="162"/>
      <c r="BBK21" s="162"/>
      <c r="BBL21" s="162"/>
      <c r="BBM21" s="162"/>
      <c r="BBN21" s="162"/>
      <c r="BBO21" s="162"/>
      <c r="BBP21" s="162"/>
      <c r="BBQ21" s="162"/>
      <c r="BBR21" s="162"/>
      <c r="BBS21" s="162"/>
      <c r="BBT21" s="162"/>
      <c r="BBU21" s="162"/>
      <c r="BBV21" s="162"/>
      <c r="BBW21" s="162"/>
      <c r="BBX21" s="162"/>
      <c r="BBY21" s="162"/>
      <c r="BBZ21" s="162"/>
      <c r="BCA21" s="162"/>
      <c r="BCB21" s="162"/>
      <c r="BCC21" s="162"/>
      <c r="BCD21" s="162"/>
      <c r="BCE21" s="162"/>
      <c r="BCF21" s="162"/>
      <c r="BCG21" s="162"/>
      <c r="BCH21" s="162"/>
      <c r="BCI21" s="162"/>
      <c r="BCJ21" s="162"/>
      <c r="BCK21" s="162"/>
      <c r="BCL21" s="162"/>
      <c r="BCM21" s="162"/>
      <c r="BCN21" s="162"/>
      <c r="BCO21" s="162"/>
      <c r="BCP21" s="162"/>
      <c r="BCQ21" s="162"/>
      <c r="BCR21" s="162"/>
      <c r="BCS21" s="162"/>
      <c r="BCT21" s="162"/>
      <c r="BCU21" s="162"/>
      <c r="BCV21" s="162"/>
      <c r="BCW21" s="162"/>
      <c r="BCX21" s="162"/>
      <c r="BCY21" s="162"/>
      <c r="BCZ21" s="162"/>
      <c r="BDA21" s="162"/>
      <c r="BDB21" s="162"/>
      <c r="BDC21" s="162"/>
      <c r="BDD21" s="162"/>
      <c r="BDE21" s="162"/>
      <c r="BDF21" s="162"/>
      <c r="BDG21" s="162"/>
      <c r="BDH21" s="162"/>
      <c r="BDI21" s="162"/>
      <c r="BDJ21" s="162"/>
      <c r="BDK21" s="162"/>
      <c r="BDL21" s="162"/>
      <c r="BDM21" s="162"/>
      <c r="BDN21" s="162"/>
      <c r="BDO21" s="162"/>
      <c r="BDP21" s="162"/>
      <c r="BDQ21" s="162"/>
      <c r="BDR21" s="162"/>
      <c r="BDS21" s="162"/>
      <c r="BDT21" s="162"/>
      <c r="BDU21" s="162"/>
      <c r="BDV21" s="162"/>
      <c r="BDW21" s="162"/>
      <c r="BDX21" s="162"/>
      <c r="BDY21" s="162"/>
      <c r="BDZ21" s="162"/>
      <c r="BEA21" s="162"/>
      <c r="BEB21" s="162"/>
      <c r="BEC21" s="162"/>
      <c r="BED21" s="162"/>
      <c r="BEE21" s="162"/>
      <c r="BEF21" s="162"/>
      <c r="BEG21" s="162"/>
      <c r="BEH21" s="162"/>
      <c r="BEI21" s="162"/>
      <c r="BEJ21" s="162"/>
      <c r="BEK21" s="162"/>
      <c r="BEL21" s="162"/>
      <c r="BEM21" s="162"/>
      <c r="BEN21" s="162"/>
      <c r="BEO21" s="162"/>
      <c r="BEP21" s="162"/>
      <c r="BEQ21" s="162"/>
      <c r="BER21" s="162"/>
      <c r="BES21" s="162"/>
      <c r="BET21" s="162"/>
      <c r="BEU21" s="162"/>
      <c r="BEV21" s="162"/>
      <c r="BEW21" s="162"/>
      <c r="BEX21" s="162"/>
      <c r="BEY21" s="162"/>
      <c r="BEZ21" s="162"/>
      <c r="BFA21" s="162"/>
      <c r="BFB21" s="162"/>
      <c r="BFC21" s="162"/>
      <c r="BFD21" s="162"/>
      <c r="BFE21" s="162"/>
      <c r="BFF21" s="162"/>
      <c r="BFG21" s="162"/>
      <c r="BFH21" s="162"/>
      <c r="BFI21" s="162"/>
      <c r="BFJ21" s="162"/>
      <c r="BFK21" s="162"/>
      <c r="BFL21" s="162"/>
      <c r="BFM21" s="162"/>
      <c r="BFN21" s="162"/>
      <c r="BFO21" s="162"/>
      <c r="BFP21" s="162"/>
      <c r="BFQ21" s="162"/>
      <c r="BFR21" s="162"/>
      <c r="BFS21" s="162"/>
      <c r="BFT21" s="162"/>
      <c r="BFU21" s="162"/>
      <c r="BFV21" s="162"/>
      <c r="BFW21" s="162"/>
      <c r="BFX21" s="162"/>
      <c r="BFY21" s="162"/>
      <c r="BFZ21" s="162"/>
      <c r="BGA21" s="162"/>
      <c r="BGB21" s="162"/>
      <c r="BGC21" s="162"/>
      <c r="BGD21" s="162"/>
      <c r="BGE21" s="162"/>
      <c r="BGF21" s="162"/>
      <c r="BGG21" s="162"/>
      <c r="BGH21" s="162"/>
      <c r="BGI21" s="162"/>
      <c r="BGJ21" s="162"/>
      <c r="BGK21" s="162"/>
      <c r="BGL21" s="162"/>
      <c r="BGM21" s="162"/>
      <c r="BGN21" s="162"/>
      <c r="BGO21" s="162"/>
      <c r="BGP21" s="162"/>
      <c r="BGQ21" s="162"/>
      <c r="BGR21" s="162"/>
      <c r="BGS21" s="162"/>
      <c r="BGT21" s="162"/>
      <c r="BGU21" s="162"/>
      <c r="BGV21" s="162"/>
      <c r="BGW21" s="162"/>
      <c r="BGX21" s="162"/>
      <c r="BGY21" s="162"/>
      <c r="BGZ21" s="162"/>
      <c r="BHA21" s="162"/>
      <c r="BHB21" s="162"/>
      <c r="BHC21" s="162"/>
      <c r="BHD21" s="162"/>
      <c r="BHE21" s="162"/>
      <c r="BHF21" s="162"/>
      <c r="BHG21" s="162"/>
      <c r="BHH21" s="162"/>
      <c r="BHI21" s="162"/>
      <c r="BHJ21" s="162"/>
      <c r="BHK21" s="162"/>
      <c r="BHL21" s="162"/>
      <c r="BHM21" s="162"/>
      <c r="BHN21" s="162"/>
      <c r="BHO21" s="162"/>
      <c r="BHP21" s="162"/>
      <c r="BHQ21" s="162"/>
      <c r="BHR21" s="162"/>
      <c r="BHS21" s="162"/>
      <c r="BHT21" s="162"/>
      <c r="BHU21" s="162"/>
      <c r="BHV21" s="162"/>
      <c r="BHW21" s="162"/>
      <c r="BHX21" s="162"/>
      <c r="BHY21" s="162"/>
      <c r="BHZ21" s="162"/>
      <c r="BIA21" s="162"/>
      <c r="BIB21" s="162"/>
      <c r="BIC21" s="162"/>
      <c r="BID21" s="162"/>
      <c r="BIE21" s="162"/>
      <c r="BIF21" s="162"/>
      <c r="BIG21" s="162"/>
      <c r="BIH21" s="162"/>
      <c r="BII21" s="162"/>
      <c r="BIJ21" s="162"/>
      <c r="BIK21" s="162"/>
      <c r="BIL21" s="162"/>
      <c r="BIM21" s="162"/>
      <c r="BIN21" s="162"/>
      <c r="BIO21" s="162"/>
      <c r="BIP21" s="162"/>
      <c r="BIQ21" s="162"/>
      <c r="BIR21" s="162"/>
      <c r="BIS21" s="162"/>
      <c r="BIT21" s="162"/>
      <c r="BIU21" s="162"/>
      <c r="BIV21" s="162"/>
      <c r="BIW21" s="162"/>
      <c r="BIX21" s="162"/>
      <c r="BIY21" s="162"/>
      <c r="BIZ21" s="162"/>
      <c r="BJA21" s="162"/>
      <c r="BJB21" s="162"/>
      <c r="BJC21" s="162"/>
      <c r="BJD21" s="162"/>
      <c r="BJE21" s="162"/>
      <c r="BJF21" s="162"/>
      <c r="BJG21" s="162"/>
      <c r="BJH21" s="162"/>
      <c r="BJI21" s="162"/>
      <c r="BJJ21" s="162"/>
      <c r="BJK21" s="162"/>
      <c r="BJL21" s="162"/>
      <c r="BJM21" s="162"/>
      <c r="BJN21" s="162"/>
      <c r="BJO21" s="162"/>
      <c r="BJP21" s="162"/>
      <c r="BJQ21" s="162"/>
      <c r="BJR21" s="162"/>
      <c r="BJS21" s="162"/>
      <c r="BJT21" s="162"/>
      <c r="BJU21" s="162"/>
      <c r="BJV21" s="162"/>
      <c r="BJW21" s="162"/>
      <c r="BJX21" s="162"/>
      <c r="BJY21" s="162"/>
      <c r="BJZ21" s="162"/>
      <c r="BKA21" s="162"/>
      <c r="BKB21" s="162"/>
      <c r="BKC21" s="162"/>
      <c r="BKD21" s="162"/>
      <c r="BKE21" s="162"/>
      <c r="BKF21" s="162"/>
      <c r="BKG21" s="162"/>
      <c r="BKH21" s="162"/>
      <c r="BKI21" s="162"/>
      <c r="BKJ21" s="162"/>
      <c r="BKK21" s="162"/>
      <c r="BKL21" s="162"/>
      <c r="BKM21" s="162"/>
      <c r="BKN21" s="162"/>
      <c r="BKO21" s="162"/>
      <c r="BKP21" s="162"/>
      <c r="BKQ21" s="162"/>
      <c r="BKR21" s="162"/>
      <c r="BKS21" s="162"/>
      <c r="BKT21" s="162"/>
      <c r="BKU21" s="162"/>
      <c r="BKV21" s="162"/>
      <c r="BKW21" s="162"/>
      <c r="BKX21" s="162"/>
      <c r="BKY21" s="162"/>
      <c r="BKZ21" s="162"/>
      <c r="BLA21" s="162"/>
      <c r="BLB21" s="162"/>
      <c r="BLC21" s="162"/>
      <c r="BLD21" s="162"/>
      <c r="BLE21" s="162"/>
      <c r="BLF21" s="162"/>
      <c r="BLG21" s="162"/>
      <c r="BLH21" s="162"/>
      <c r="BLI21" s="162"/>
      <c r="BLJ21" s="162"/>
      <c r="BLK21" s="162"/>
      <c r="BLL21" s="162"/>
      <c r="BLM21" s="162"/>
      <c r="BLN21" s="162"/>
      <c r="BLO21" s="162"/>
      <c r="BLP21" s="162"/>
      <c r="BLQ21" s="162"/>
      <c r="BLR21" s="162"/>
      <c r="BLS21" s="162"/>
      <c r="BLT21" s="162"/>
      <c r="BLU21" s="162"/>
      <c r="BLV21" s="162"/>
      <c r="BLW21" s="162"/>
      <c r="BLX21" s="162"/>
      <c r="BLY21" s="162"/>
      <c r="BLZ21" s="162"/>
      <c r="BMA21" s="162"/>
      <c r="BMB21" s="162"/>
      <c r="BMC21" s="162"/>
      <c r="BMD21" s="162"/>
      <c r="BME21" s="162"/>
      <c r="BMF21" s="162"/>
      <c r="BMG21" s="162"/>
      <c r="BMH21" s="162"/>
      <c r="BMI21" s="162"/>
      <c r="BMJ21" s="162"/>
      <c r="BMK21" s="162"/>
      <c r="BML21" s="162"/>
      <c r="BMM21" s="162"/>
      <c r="BMN21" s="162"/>
      <c r="BMO21" s="162"/>
      <c r="BMP21" s="162"/>
      <c r="BMQ21" s="162"/>
      <c r="BMR21" s="162"/>
      <c r="BMS21" s="162"/>
      <c r="BMT21" s="162"/>
      <c r="BMU21" s="162"/>
      <c r="BMV21" s="162"/>
      <c r="BMW21" s="162"/>
      <c r="BMX21" s="162"/>
      <c r="BMY21" s="162"/>
      <c r="BMZ21" s="162"/>
      <c r="BNA21" s="162"/>
      <c r="BNB21" s="162"/>
      <c r="BNC21" s="162"/>
      <c r="BND21" s="162"/>
      <c r="BNE21" s="162"/>
      <c r="BNF21" s="162"/>
      <c r="BNG21" s="162"/>
      <c r="BNH21" s="162"/>
      <c r="BNI21" s="162"/>
      <c r="BNJ21" s="162"/>
      <c r="BNK21" s="162"/>
      <c r="BNL21" s="162"/>
      <c r="BNM21" s="162"/>
      <c r="BNN21" s="162"/>
      <c r="BNO21" s="162"/>
      <c r="BNP21" s="162"/>
      <c r="BNQ21" s="162"/>
      <c r="BNR21" s="162"/>
      <c r="BNS21" s="162"/>
      <c r="BNT21" s="162"/>
      <c r="BNU21" s="162"/>
      <c r="BNV21" s="162"/>
      <c r="BNW21" s="162"/>
      <c r="BNX21" s="162"/>
      <c r="BNY21" s="162"/>
      <c r="BNZ21" s="162"/>
      <c r="BOA21" s="162"/>
      <c r="BOB21" s="162"/>
      <c r="BOC21" s="162"/>
      <c r="BOD21" s="162"/>
      <c r="BOE21" s="162"/>
      <c r="BOF21" s="162"/>
      <c r="BOG21" s="162"/>
      <c r="BOH21" s="162"/>
      <c r="BOI21" s="162"/>
      <c r="BOJ21" s="162"/>
      <c r="BOK21" s="162"/>
      <c r="BOL21" s="162"/>
      <c r="BOM21" s="162"/>
      <c r="BON21" s="162"/>
      <c r="BOO21" s="162"/>
      <c r="BOP21" s="162"/>
      <c r="BOQ21" s="162"/>
      <c r="BOR21" s="162"/>
      <c r="BOS21" s="162"/>
      <c r="BOT21" s="162"/>
      <c r="BOU21" s="162"/>
      <c r="BOV21" s="162"/>
      <c r="BOW21" s="162"/>
      <c r="BOX21" s="162"/>
      <c r="BOY21" s="162"/>
      <c r="BOZ21" s="162"/>
      <c r="BPA21" s="162"/>
      <c r="BPB21" s="162"/>
      <c r="BPC21" s="162"/>
      <c r="BPD21" s="162"/>
      <c r="BPE21" s="162"/>
      <c r="BPF21" s="162"/>
      <c r="BPG21" s="162"/>
      <c r="BPH21" s="162"/>
      <c r="BPI21" s="162"/>
      <c r="BPJ21" s="162"/>
      <c r="BPK21" s="162"/>
      <c r="BPL21" s="162"/>
      <c r="BPM21" s="162"/>
      <c r="BPN21" s="162"/>
      <c r="BPO21" s="162"/>
      <c r="BPP21" s="162"/>
      <c r="BPQ21" s="162"/>
      <c r="BPR21" s="162"/>
      <c r="BPS21" s="162"/>
      <c r="BPT21" s="162"/>
      <c r="BPU21" s="162"/>
      <c r="BPV21" s="162"/>
      <c r="BPW21" s="162"/>
      <c r="BPX21" s="162"/>
      <c r="BPY21" s="162"/>
      <c r="BPZ21" s="162"/>
      <c r="BQA21" s="162"/>
      <c r="BQB21" s="162"/>
      <c r="BQC21" s="162"/>
      <c r="BQD21" s="162"/>
      <c r="BQE21" s="162"/>
      <c r="BQF21" s="162"/>
      <c r="BQG21" s="162"/>
      <c r="BQH21" s="162"/>
      <c r="BQI21" s="162"/>
      <c r="BQJ21" s="162"/>
      <c r="BQK21" s="162"/>
      <c r="BQL21" s="162"/>
      <c r="BQM21" s="162"/>
      <c r="BQN21" s="162"/>
      <c r="BQO21" s="162"/>
      <c r="BQP21" s="162"/>
      <c r="BQQ21" s="162"/>
      <c r="BQR21" s="162"/>
      <c r="BQS21" s="162"/>
      <c r="BQT21" s="162"/>
      <c r="BQU21" s="162"/>
      <c r="BQV21" s="162"/>
      <c r="BQW21" s="162"/>
      <c r="BQX21" s="162"/>
      <c r="BQY21" s="162"/>
      <c r="BQZ21" s="162"/>
      <c r="BRA21" s="162"/>
      <c r="BRB21" s="162"/>
      <c r="BRC21" s="162"/>
      <c r="BRD21" s="162"/>
      <c r="BRE21" s="162"/>
      <c r="BRF21" s="162"/>
      <c r="BRG21" s="162"/>
      <c r="BRH21" s="162"/>
      <c r="BRI21" s="162"/>
      <c r="BRJ21" s="162"/>
      <c r="BRK21" s="162"/>
      <c r="BRL21" s="162"/>
      <c r="BRM21" s="162"/>
      <c r="BRN21" s="162"/>
      <c r="BRO21" s="162"/>
      <c r="BRP21" s="162"/>
      <c r="BRQ21" s="162"/>
      <c r="BRR21" s="162"/>
      <c r="BRS21" s="162"/>
      <c r="BRT21" s="162"/>
      <c r="BRU21" s="162"/>
      <c r="BRV21" s="162"/>
      <c r="BRW21" s="162"/>
      <c r="BRX21" s="162"/>
      <c r="BRY21" s="162"/>
      <c r="BRZ21" s="162"/>
      <c r="BSA21" s="162"/>
      <c r="BSB21" s="162"/>
      <c r="BSC21" s="162"/>
      <c r="BSD21" s="162"/>
      <c r="BSE21" s="162"/>
      <c r="BSF21" s="162"/>
      <c r="BSG21" s="162"/>
      <c r="BSH21" s="162"/>
      <c r="BSI21" s="162"/>
      <c r="BSJ21" s="162"/>
      <c r="BSK21" s="162"/>
      <c r="BSL21" s="162"/>
      <c r="BSM21" s="162"/>
      <c r="BSN21" s="162"/>
      <c r="BSO21" s="162"/>
      <c r="BSP21" s="162"/>
      <c r="BSQ21" s="162"/>
      <c r="BSR21" s="162"/>
      <c r="BSS21" s="162"/>
      <c r="BST21" s="162"/>
      <c r="BSU21" s="162"/>
      <c r="BSV21" s="162"/>
      <c r="BSW21" s="162"/>
      <c r="BSX21" s="162"/>
      <c r="BSY21" s="162"/>
      <c r="BSZ21" s="162"/>
      <c r="BTA21" s="162"/>
      <c r="BTB21" s="162"/>
      <c r="BTC21" s="162"/>
      <c r="BTD21" s="162"/>
      <c r="BTE21" s="162"/>
      <c r="BTF21" s="162"/>
      <c r="BTG21" s="162"/>
      <c r="BTH21" s="162"/>
      <c r="BTI21" s="162"/>
      <c r="BTJ21" s="162"/>
      <c r="BTK21" s="162"/>
      <c r="BTL21" s="162"/>
      <c r="BTM21" s="162"/>
      <c r="BTN21" s="162"/>
      <c r="BTO21" s="162"/>
      <c r="BTP21" s="162"/>
      <c r="BTQ21" s="162"/>
      <c r="BTR21" s="162"/>
      <c r="BTS21" s="162"/>
      <c r="BTT21" s="162"/>
      <c r="BTU21" s="162"/>
      <c r="BTV21" s="162"/>
      <c r="BTW21" s="162"/>
      <c r="BTX21" s="162"/>
      <c r="BTY21" s="162"/>
      <c r="BTZ21" s="162"/>
      <c r="BUA21" s="162"/>
      <c r="BUB21" s="162"/>
      <c r="BUC21" s="162"/>
      <c r="BUD21" s="162"/>
      <c r="BUE21" s="162"/>
      <c r="BUF21" s="162"/>
      <c r="BUG21" s="162"/>
      <c r="BUH21" s="162"/>
      <c r="BUI21" s="162"/>
      <c r="BUJ21" s="162"/>
      <c r="BUK21" s="162"/>
      <c r="BUL21" s="162"/>
      <c r="BUM21" s="162"/>
      <c r="BUN21" s="162"/>
      <c r="BUO21" s="162"/>
      <c r="BUP21" s="162"/>
      <c r="BUQ21" s="162"/>
      <c r="BUR21" s="162"/>
      <c r="BUS21" s="162"/>
      <c r="BUT21" s="162"/>
      <c r="BUU21" s="162"/>
      <c r="BUV21" s="162"/>
      <c r="BUW21" s="162"/>
      <c r="BUX21" s="162"/>
      <c r="BUY21" s="162"/>
      <c r="BUZ21" s="162"/>
      <c r="BVA21" s="162"/>
      <c r="BVB21" s="162"/>
      <c r="BVC21" s="162"/>
      <c r="BVD21" s="162"/>
      <c r="BVE21" s="162"/>
      <c r="BVF21" s="162"/>
      <c r="BVG21" s="162"/>
      <c r="BVH21" s="162"/>
      <c r="BVI21" s="162"/>
      <c r="BVJ21" s="162"/>
      <c r="BVK21" s="162"/>
      <c r="BVL21" s="162"/>
      <c r="BVM21" s="162"/>
      <c r="BVN21" s="162"/>
      <c r="BVO21" s="162"/>
      <c r="BVP21" s="162"/>
      <c r="BVQ21" s="162"/>
      <c r="BVR21" s="162"/>
      <c r="BVS21" s="162"/>
      <c r="BVT21" s="162"/>
      <c r="BVU21" s="162"/>
      <c r="BVV21" s="162"/>
      <c r="BVW21" s="162"/>
      <c r="BVX21" s="162"/>
      <c r="BVY21" s="162"/>
      <c r="BVZ21" s="162"/>
      <c r="BWA21" s="162"/>
      <c r="BWB21" s="162"/>
      <c r="BWC21" s="162"/>
      <c r="BWD21" s="162"/>
      <c r="BWE21" s="162"/>
      <c r="BWF21" s="162"/>
      <c r="BWG21" s="162"/>
      <c r="BWH21" s="162"/>
      <c r="BWI21" s="162"/>
      <c r="BWJ21" s="162"/>
      <c r="BWK21" s="162"/>
      <c r="BWL21" s="162"/>
      <c r="BWM21" s="162"/>
      <c r="BWN21" s="162"/>
      <c r="BWO21" s="162"/>
      <c r="BWP21" s="162"/>
      <c r="BWQ21" s="162"/>
      <c r="BWR21" s="162"/>
      <c r="BWS21" s="162"/>
      <c r="BWT21" s="162"/>
      <c r="BWU21" s="162"/>
      <c r="BWV21" s="162"/>
      <c r="BWW21" s="162"/>
      <c r="BWX21" s="162"/>
      <c r="BWY21" s="162"/>
      <c r="BWZ21" s="162"/>
      <c r="BXA21" s="162"/>
      <c r="BXB21" s="162"/>
      <c r="BXC21" s="162"/>
      <c r="BXD21" s="162"/>
      <c r="BXE21" s="162"/>
      <c r="BXF21" s="162"/>
      <c r="BXG21" s="162"/>
      <c r="BXH21" s="162"/>
      <c r="BXI21" s="162"/>
      <c r="BXJ21" s="162"/>
      <c r="BXK21" s="162"/>
      <c r="BXL21" s="162"/>
      <c r="BXM21" s="162"/>
      <c r="BXN21" s="162"/>
      <c r="BXO21" s="162"/>
      <c r="BXP21" s="162"/>
      <c r="BXQ21" s="162"/>
      <c r="BXR21" s="162"/>
      <c r="BXS21" s="162"/>
      <c r="BXT21" s="162"/>
      <c r="BXU21" s="162"/>
      <c r="BXV21" s="162"/>
      <c r="BXW21" s="162"/>
      <c r="BXX21" s="162"/>
      <c r="BXY21" s="162"/>
      <c r="BXZ21" s="162"/>
      <c r="BYA21" s="162"/>
      <c r="BYB21" s="162"/>
      <c r="BYC21" s="162"/>
      <c r="BYD21" s="162"/>
      <c r="BYE21" s="162"/>
      <c r="BYF21" s="162"/>
      <c r="BYG21" s="162"/>
      <c r="BYH21" s="162"/>
      <c r="BYI21" s="162"/>
      <c r="BYJ21" s="162"/>
      <c r="BYK21" s="162"/>
      <c r="BYL21" s="162"/>
      <c r="BYM21" s="162"/>
      <c r="BYN21" s="162"/>
      <c r="BYO21" s="162"/>
      <c r="BYP21" s="162"/>
      <c r="BYQ21" s="162"/>
      <c r="BYR21" s="162"/>
      <c r="BYS21" s="162"/>
      <c r="BYT21" s="162"/>
      <c r="BYU21" s="162"/>
      <c r="BYV21" s="162"/>
      <c r="BYW21" s="162"/>
      <c r="BYX21" s="162"/>
      <c r="BYY21" s="162"/>
      <c r="BYZ21" s="162"/>
      <c r="BZA21" s="162"/>
      <c r="BZB21" s="162"/>
      <c r="BZC21" s="162"/>
      <c r="BZD21" s="162"/>
      <c r="BZE21" s="162"/>
      <c r="BZF21" s="162"/>
      <c r="BZG21" s="162"/>
      <c r="BZH21" s="162"/>
      <c r="BZI21" s="162"/>
      <c r="BZJ21" s="162"/>
      <c r="BZK21" s="162"/>
      <c r="BZL21" s="162"/>
      <c r="BZM21" s="162"/>
      <c r="BZN21" s="162"/>
      <c r="BZO21" s="162"/>
      <c r="BZP21" s="162"/>
      <c r="BZQ21" s="162"/>
      <c r="BZR21" s="162"/>
      <c r="BZS21" s="162"/>
      <c r="BZT21" s="162"/>
      <c r="BZU21" s="162"/>
      <c r="BZV21" s="162"/>
      <c r="BZW21" s="162"/>
      <c r="BZX21" s="162"/>
      <c r="BZY21" s="162"/>
      <c r="BZZ21" s="162"/>
      <c r="CAA21" s="162"/>
      <c r="CAB21" s="162"/>
      <c r="CAC21" s="162"/>
      <c r="CAD21" s="162"/>
      <c r="CAE21" s="162"/>
      <c r="CAF21" s="162"/>
      <c r="CAG21" s="162"/>
      <c r="CAH21" s="162"/>
      <c r="CAI21" s="162"/>
      <c r="CAJ21" s="162"/>
      <c r="CAK21" s="162"/>
      <c r="CAL21" s="162"/>
      <c r="CAM21" s="162"/>
      <c r="CAN21" s="162"/>
      <c r="CAO21" s="162"/>
      <c r="CAP21" s="162"/>
      <c r="CAQ21" s="162"/>
      <c r="CAR21" s="162"/>
      <c r="CAS21" s="162"/>
      <c r="CAT21" s="162"/>
      <c r="CAU21" s="162"/>
      <c r="CAV21" s="162"/>
      <c r="CAW21" s="162"/>
      <c r="CAX21" s="162"/>
      <c r="CAY21" s="162"/>
      <c r="CAZ21" s="162"/>
      <c r="CBA21" s="162"/>
      <c r="CBB21" s="162"/>
      <c r="CBC21" s="162"/>
      <c r="CBD21" s="162"/>
      <c r="CBE21" s="162"/>
      <c r="CBF21" s="162"/>
      <c r="CBG21" s="162"/>
      <c r="CBH21" s="162"/>
      <c r="CBI21" s="162"/>
      <c r="CBJ21" s="162"/>
      <c r="CBK21" s="162"/>
      <c r="CBL21" s="162"/>
      <c r="CBM21" s="162"/>
      <c r="CBN21" s="162"/>
      <c r="CBO21" s="162"/>
      <c r="CBP21" s="162"/>
      <c r="CBQ21" s="162"/>
      <c r="CBR21" s="162"/>
      <c r="CBS21" s="162"/>
      <c r="CBT21" s="162"/>
      <c r="CBU21" s="162"/>
      <c r="CBV21" s="162"/>
      <c r="CBW21" s="162"/>
      <c r="CBX21" s="162"/>
      <c r="CBY21" s="162"/>
      <c r="CBZ21" s="162"/>
      <c r="CCA21" s="162"/>
      <c r="CCB21" s="162"/>
      <c r="CCC21" s="162"/>
      <c r="CCD21" s="162"/>
      <c r="CCE21" s="162"/>
      <c r="CCF21" s="162"/>
      <c r="CCG21" s="162"/>
      <c r="CCH21" s="162"/>
      <c r="CCI21" s="162"/>
      <c r="CCJ21" s="162"/>
      <c r="CCK21" s="162"/>
      <c r="CCL21" s="162"/>
      <c r="CCM21" s="162"/>
      <c r="CCN21" s="162"/>
      <c r="CCO21" s="162"/>
      <c r="CCP21" s="162"/>
      <c r="CCQ21" s="162"/>
      <c r="CCR21" s="162"/>
      <c r="CCS21" s="162"/>
      <c r="CCT21" s="162"/>
      <c r="CCU21" s="162"/>
      <c r="CCV21" s="162"/>
      <c r="CCW21" s="162"/>
      <c r="CCX21" s="162"/>
      <c r="CCY21" s="162"/>
      <c r="CCZ21" s="162"/>
      <c r="CDA21" s="162"/>
      <c r="CDB21" s="162"/>
      <c r="CDC21" s="162"/>
      <c r="CDD21" s="162"/>
      <c r="CDE21" s="162"/>
      <c r="CDF21" s="162"/>
      <c r="CDG21" s="162"/>
      <c r="CDH21" s="162"/>
      <c r="CDI21" s="162"/>
      <c r="CDJ21" s="162"/>
      <c r="CDK21" s="162"/>
      <c r="CDL21" s="162"/>
      <c r="CDM21" s="162"/>
      <c r="CDN21" s="162"/>
      <c r="CDO21" s="162"/>
      <c r="CDP21" s="162"/>
      <c r="CDQ21" s="162"/>
      <c r="CDR21" s="162"/>
      <c r="CDS21" s="162"/>
      <c r="CDT21" s="162"/>
      <c r="CDU21" s="162"/>
      <c r="CDV21" s="162"/>
      <c r="CDW21" s="162"/>
      <c r="CDX21" s="162"/>
      <c r="CDY21" s="162"/>
      <c r="CDZ21" s="162"/>
      <c r="CEA21" s="162"/>
      <c r="CEB21" s="162"/>
      <c r="CEC21" s="162"/>
      <c r="CED21" s="162"/>
      <c r="CEE21" s="162"/>
      <c r="CEF21" s="162"/>
      <c r="CEG21" s="162"/>
      <c r="CEH21" s="162"/>
      <c r="CEI21" s="162"/>
      <c r="CEJ21" s="162"/>
      <c r="CEK21" s="162"/>
      <c r="CEL21" s="162"/>
      <c r="CEM21" s="162"/>
      <c r="CEN21" s="162"/>
      <c r="CEO21" s="162"/>
      <c r="CEP21" s="162"/>
      <c r="CEQ21" s="162"/>
      <c r="CER21" s="162"/>
      <c r="CES21" s="162"/>
      <c r="CET21" s="162"/>
      <c r="CEU21" s="162"/>
      <c r="CEV21" s="162"/>
      <c r="CEW21" s="162"/>
      <c r="CEX21" s="162"/>
      <c r="CEY21" s="162"/>
      <c r="CEZ21" s="162"/>
      <c r="CFA21" s="162"/>
      <c r="CFB21" s="162"/>
      <c r="CFC21" s="162"/>
      <c r="CFD21" s="162"/>
      <c r="CFE21" s="162"/>
      <c r="CFF21" s="162"/>
      <c r="CFG21" s="162"/>
      <c r="CFH21" s="162"/>
      <c r="CFI21" s="162"/>
      <c r="CFJ21" s="162"/>
      <c r="CFK21" s="162"/>
      <c r="CFL21" s="162"/>
      <c r="CFM21" s="162"/>
      <c r="CFN21" s="162"/>
      <c r="CFO21" s="162"/>
      <c r="CFP21" s="162"/>
      <c r="CFQ21" s="162"/>
      <c r="CFR21" s="162"/>
      <c r="CFS21" s="162"/>
      <c r="CFT21" s="162"/>
      <c r="CFU21" s="162"/>
      <c r="CFV21" s="162"/>
      <c r="CFW21" s="162"/>
      <c r="CFX21" s="162"/>
      <c r="CFY21" s="162"/>
      <c r="CFZ21" s="162"/>
      <c r="CGA21" s="162"/>
      <c r="CGB21" s="162"/>
      <c r="CGC21" s="162"/>
      <c r="CGD21" s="162"/>
      <c r="CGE21" s="162"/>
      <c r="CGF21" s="162"/>
      <c r="CGG21" s="162"/>
      <c r="CGH21" s="162"/>
      <c r="CGI21" s="162"/>
      <c r="CGJ21" s="162"/>
      <c r="CGK21" s="162"/>
      <c r="CGL21" s="162"/>
      <c r="CGM21" s="162"/>
      <c r="CGN21" s="162"/>
      <c r="CGO21" s="162"/>
      <c r="CGP21" s="162"/>
      <c r="CGQ21" s="162"/>
      <c r="CGR21" s="162"/>
      <c r="CGS21" s="162"/>
      <c r="CGT21" s="162"/>
      <c r="CGU21" s="162"/>
      <c r="CGV21" s="162"/>
      <c r="CGW21" s="162"/>
      <c r="CGX21" s="162"/>
      <c r="CGY21" s="162"/>
      <c r="CGZ21" s="162"/>
      <c r="CHA21" s="162"/>
      <c r="CHB21" s="162"/>
      <c r="CHC21" s="162"/>
      <c r="CHD21" s="162"/>
      <c r="CHE21" s="162"/>
      <c r="CHF21" s="162"/>
      <c r="CHG21" s="162"/>
      <c r="CHH21" s="162"/>
      <c r="CHI21" s="162"/>
      <c r="CHJ21" s="162"/>
      <c r="CHK21" s="162"/>
      <c r="CHL21" s="162"/>
      <c r="CHM21" s="162"/>
      <c r="CHN21" s="162"/>
      <c r="CHO21" s="162"/>
      <c r="CHP21" s="162"/>
      <c r="CHQ21" s="162"/>
      <c r="CHR21" s="162"/>
      <c r="CHS21" s="162"/>
      <c r="CHT21" s="162"/>
      <c r="CHU21" s="162"/>
      <c r="CHV21" s="162"/>
      <c r="CHW21" s="162"/>
      <c r="CHX21" s="162"/>
      <c r="CHY21" s="162"/>
      <c r="CHZ21" s="162"/>
      <c r="CIA21" s="162"/>
      <c r="CIB21" s="162"/>
      <c r="CIC21" s="162"/>
      <c r="CID21" s="162"/>
      <c r="CIE21" s="162"/>
      <c r="CIF21" s="162"/>
      <c r="CIG21" s="162"/>
      <c r="CIH21" s="162"/>
      <c r="CII21" s="162"/>
      <c r="CIJ21" s="162"/>
      <c r="CIK21" s="162"/>
      <c r="CIL21" s="162"/>
      <c r="CIM21" s="162"/>
      <c r="CIN21" s="162"/>
      <c r="CIO21" s="162"/>
      <c r="CIP21" s="162"/>
      <c r="CIQ21" s="162"/>
      <c r="CIR21" s="162"/>
      <c r="CIS21" s="162"/>
      <c r="CIT21" s="162"/>
      <c r="CIU21" s="162"/>
      <c r="CIV21" s="162"/>
      <c r="CIW21" s="162"/>
      <c r="CIX21" s="162"/>
      <c r="CIY21" s="162"/>
      <c r="CIZ21" s="162"/>
      <c r="CJA21" s="162"/>
      <c r="CJB21" s="162"/>
      <c r="CJC21" s="162"/>
      <c r="CJD21" s="162"/>
      <c r="CJE21" s="162"/>
      <c r="CJF21" s="162"/>
      <c r="CJG21" s="162"/>
      <c r="CJH21" s="162"/>
      <c r="CJI21" s="162"/>
      <c r="CJJ21" s="162"/>
      <c r="CJK21" s="162"/>
      <c r="CJL21" s="162"/>
      <c r="CJM21" s="162"/>
      <c r="CJN21" s="162"/>
      <c r="CJO21" s="162"/>
      <c r="CJP21" s="162"/>
      <c r="CJQ21" s="162"/>
      <c r="CJR21" s="162"/>
      <c r="CJS21" s="162"/>
      <c r="CJT21" s="162"/>
      <c r="CJU21" s="162"/>
      <c r="CJV21" s="162"/>
      <c r="CJW21" s="162"/>
      <c r="CJX21" s="162"/>
      <c r="CJY21" s="162"/>
      <c r="CJZ21" s="162"/>
      <c r="CKA21" s="162"/>
      <c r="CKB21" s="162"/>
      <c r="CKC21" s="162"/>
      <c r="CKD21" s="162"/>
      <c r="CKE21" s="162"/>
      <c r="CKF21" s="162"/>
      <c r="CKG21" s="162"/>
      <c r="CKH21" s="162"/>
      <c r="CKI21" s="162"/>
      <c r="CKJ21" s="162"/>
      <c r="CKK21" s="162"/>
      <c r="CKL21" s="162"/>
      <c r="CKM21" s="162"/>
      <c r="CKN21" s="162"/>
      <c r="CKO21" s="162"/>
      <c r="CKP21" s="162"/>
      <c r="CKQ21" s="162"/>
      <c r="CKR21" s="162"/>
      <c r="CKS21" s="162"/>
      <c r="CKT21" s="162"/>
      <c r="CKU21" s="162"/>
      <c r="CKV21" s="162"/>
      <c r="CKW21" s="162"/>
      <c r="CKX21" s="162"/>
      <c r="CKY21" s="162"/>
      <c r="CKZ21" s="162"/>
      <c r="CLA21" s="162"/>
      <c r="CLB21" s="162"/>
      <c r="CLC21" s="162"/>
      <c r="CLD21" s="162"/>
      <c r="CLE21" s="162"/>
      <c r="CLF21" s="162"/>
      <c r="CLG21" s="162"/>
      <c r="CLH21" s="162"/>
      <c r="CLI21" s="162"/>
      <c r="CLJ21" s="162"/>
      <c r="CLK21" s="162"/>
      <c r="CLL21" s="162"/>
      <c r="CLM21" s="162"/>
      <c r="CLN21" s="162"/>
      <c r="CLO21" s="162"/>
      <c r="CLP21" s="162"/>
      <c r="CLQ21" s="162"/>
      <c r="CLR21" s="162"/>
      <c r="CLS21" s="162"/>
      <c r="CLT21" s="162"/>
      <c r="CLU21" s="162"/>
      <c r="CLV21" s="162"/>
      <c r="CLW21" s="162"/>
      <c r="CLX21" s="162"/>
      <c r="CLY21" s="162"/>
      <c r="CLZ21" s="162"/>
      <c r="CMA21" s="162"/>
      <c r="CMB21" s="162"/>
      <c r="CMC21" s="162"/>
      <c r="CMD21" s="162"/>
      <c r="CME21" s="162"/>
      <c r="CMF21" s="162"/>
      <c r="CMG21" s="162"/>
      <c r="CMH21" s="162"/>
      <c r="CMI21" s="162"/>
      <c r="CMJ21" s="162"/>
      <c r="CMK21" s="162"/>
      <c r="CML21" s="162"/>
      <c r="CMM21" s="162"/>
      <c r="CMN21" s="162"/>
      <c r="CMO21" s="162"/>
      <c r="CMP21" s="162"/>
      <c r="CMQ21" s="162"/>
      <c r="CMR21" s="162"/>
      <c r="CMS21" s="162"/>
      <c r="CMT21" s="162"/>
      <c r="CMU21" s="162"/>
      <c r="CMV21" s="162"/>
      <c r="CMW21" s="162"/>
      <c r="CMX21" s="162"/>
      <c r="CMY21" s="162"/>
      <c r="CMZ21" s="162"/>
      <c r="CNA21" s="162"/>
      <c r="CNB21" s="162"/>
      <c r="CNC21" s="162"/>
      <c r="CND21" s="162"/>
      <c r="CNE21" s="162"/>
      <c r="CNF21" s="162"/>
      <c r="CNG21" s="162"/>
      <c r="CNH21" s="162"/>
      <c r="CNI21" s="162"/>
      <c r="CNJ21" s="162"/>
      <c r="CNK21" s="162"/>
      <c r="CNL21" s="162"/>
      <c r="CNM21" s="162"/>
      <c r="CNN21" s="162"/>
      <c r="CNO21" s="162"/>
      <c r="CNP21" s="162"/>
      <c r="CNQ21" s="162"/>
      <c r="CNR21" s="162"/>
      <c r="CNS21" s="162"/>
      <c r="CNT21" s="162"/>
      <c r="CNU21" s="162"/>
      <c r="CNV21" s="162"/>
      <c r="CNW21" s="162"/>
      <c r="CNX21" s="162"/>
      <c r="CNY21" s="162"/>
      <c r="CNZ21" s="162"/>
      <c r="COA21" s="162"/>
      <c r="COB21" s="162"/>
      <c r="COC21" s="162"/>
      <c r="COD21" s="162"/>
      <c r="COE21" s="162"/>
      <c r="COF21" s="162"/>
      <c r="COG21" s="162"/>
      <c r="COH21" s="162"/>
      <c r="COI21" s="162"/>
      <c r="COJ21" s="162"/>
      <c r="COK21" s="162"/>
      <c r="COL21" s="162"/>
      <c r="COM21" s="162"/>
      <c r="CON21" s="162"/>
      <c r="COO21" s="162"/>
      <c r="COP21" s="162"/>
      <c r="COQ21" s="162"/>
      <c r="COR21" s="162"/>
      <c r="COS21" s="162"/>
      <c r="COT21" s="162"/>
      <c r="COU21" s="162"/>
      <c r="COV21" s="162"/>
      <c r="COW21" s="162"/>
      <c r="COX21" s="162"/>
      <c r="COY21" s="162"/>
      <c r="COZ21" s="162"/>
      <c r="CPA21" s="162"/>
      <c r="CPB21" s="162"/>
      <c r="CPC21" s="162"/>
      <c r="CPD21" s="162"/>
      <c r="CPE21" s="162"/>
      <c r="CPF21" s="162"/>
      <c r="CPG21" s="162"/>
      <c r="CPH21" s="162"/>
      <c r="CPI21" s="162"/>
      <c r="CPJ21" s="162"/>
      <c r="CPK21" s="162"/>
      <c r="CPL21" s="162"/>
      <c r="CPM21" s="162"/>
      <c r="CPN21" s="162"/>
      <c r="CPO21" s="162"/>
      <c r="CPP21" s="162"/>
      <c r="CPQ21" s="162"/>
      <c r="CPR21" s="162"/>
      <c r="CPS21" s="162"/>
      <c r="CPT21" s="162"/>
      <c r="CPU21" s="162"/>
      <c r="CPV21" s="162"/>
      <c r="CPW21" s="162"/>
      <c r="CPX21" s="162"/>
      <c r="CPY21" s="162"/>
      <c r="CPZ21" s="162"/>
      <c r="CQA21" s="162"/>
      <c r="CQB21" s="162"/>
      <c r="CQC21" s="162"/>
      <c r="CQD21" s="162"/>
      <c r="CQE21" s="162"/>
      <c r="CQF21" s="162"/>
      <c r="CQG21" s="162"/>
      <c r="CQH21" s="162"/>
      <c r="CQI21" s="162"/>
      <c r="CQJ21" s="162"/>
      <c r="CQK21" s="162"/>
      <c r="CQL21" s="162"/>
      <c r="CQM21" s="162"/>
      <c r="CQN21" s="162"/>
      <c r="CQO21" s="162"/>
      <c r="CQP21" s="162"/>
      <c r="CQQ21" s="162"/>
      <c r="CQR21" s="162"/>
      <c r="CQS21" s="162"/>
      <c r="CQT21" s="162"/>
      <c r="CQU21" s="162"/>
      <c r="CQV21" s="162"/>
      <c r="CQW21" s="162"/>
      <c r="CQX21" s="162"/>
      <c r="CQY21" s="162"/>
      <c r="CQZ21" s="162"/>
      <c r="CRA21" s="162"/>
      <c r="CRB21" s="162"/>
      <c r="CRC21" s="162"/>
      <c r="CRD21" s="162"/>
      <c r="CRE21" s="162"/>
      <c r="CRF21" s="162"/>
      <c r="CRG21" s="162"/>
      <c r="CRH21" s="162"/>
      <c r="CRI21" s="162"/>
      <c r="CRJ21" s="162"/>
      <c r="CRK21" s="162"/>
      <c r="CRL21" s="162"/>
      <c r="CRM21" s="162"/>
      <c r="CRN21" s="162"/>
      <c r="CRO21" s="162"/>
      <c r="CRP21" s="162"/>
      <c r="CRQ21" s="162"/>
      <c r="CRR21" s="162"/>
      <c r="CRS21" s="162"/>
      <c r="CRT21" s="162"/>
      <c r="CRU21" s="162"/>
      <c r="CRV21" s="162"/>
      <c r="CRW21" s="162"/>
      <c r="CRX21" s="162"/>
      <c r="CRY21" s="162"/>
      <c r="CRZ21" s="162"/>
      <c r="CSA21" s="162"/>
      <c r="CSB21" s="162"/>
      <c r="CSC21" s="162"/>
      <c r="CSD21" s="162"/>
      <c r="CSE21" s="162"/>
      <c r="CSF21" s="162"/>
      <c r="CSG21" s="162"/>
      <c r="CSH21" s="162"/>
      <c r="CSI21" s="162"/>
      <c r="CSJ21" s="162"/>
      <c r="CSK21" s="162"/>
      <c r="CSL21" s="162"/>
      <c r="CSM21" s="162"/>
      <c r="CSN21" s="162"/>
      <c r="CSO21" s="162"/>
      <c r="CSP21" s="162"/>
      <c r="CSQ21" s="162"/>
      <c r="CSR21" s="162"/>
      <c r="CSS21" s="162"/>
      <c r="CST21" s="162"/>
      <c r="CSU21" s="162"/>
      <c r="CSV21" s="162"/>
      <c r="CSW21" s="162"/>
      <c r="CSX21" s="162"/>
      <c r="CSY21" s="162"/>
      <c r="CSZ21" s="162"/>
      <c r="CTA21" s="162"/>
      <c r="CTB21" s="162"/>
      <c r="CTC21" s="162"/>
      <c r="CTD21" s="162"/>
      <c r="CTE21" s="162"/>
      <c r="CTF21" s="162"/>
      <c r="CTG21" s="162"/>
      <c r="CTH21" s="162"/>
      <c r="CTI21" s="162"/>
      <c r="CTJ21" s="162"/>
      <c r="CTK21" s="162"/>
      <c r="CTL21" s="162"/>
      <c r="CTM21" s="162"/>
      <c r="CTN21" s="162"/>
      <c r="CTO21" s="162"/>
      <c r="CTP21" s="162"/>
      <c r="CTQ21" s="162"/>
      <c r="CTR21" s="162"/>
      <c r="CTS21" s="162"/>
      <c r="CTT21" s="162"/>
      <c r="CTU21" s="162"/>
      <c r="CTV21" s="162"/>
      <c r="CTW21" s="162"/>
      <c r="CTX21" s="162"/>
      <c r="CTY21" s="162"/>
      <c r="CTZ21" s="162"/>
      <c r="CUA21" s="162"/>
      <c r="CUB21" s="162"/>
      <c r="CUC21" s="162"/>
      <c r="CUD21" s="162"/>
      <c r="CUE21" s="162"/>
      <c r="CUF21" s="162"/>
      <c r="CUG21" s="162"/>
      <c r="CUH21" s="162"/>
      <c r="CUI21" s="162"/>
      <c r="CUJ21" s="162"/>
      <c r="CUK21" s="162"/>
      <c r="CUL21" s="162"/>
      <c r="CUM21" s="162"/>
      <c r="CUN21" s="162"/>
      <c r="CUO21" s="162"/>
      <c r="CUP21" s="162"/>
      <c r="CUQ21" s="162"/>
      <c r="CUR21" s="162"/>
      <c r="CUS21" s="162"/>
      <c r="CUT21" s="162"/>
      <c r="CUU21" s="162"/>
      <c r="CUV21" s="162"/>
      <c r="CUW21" s="162"/>
      <c r="CUX21" s="162"/>
      <c r="CUY21" s="162"/>
      <c r="CUZ21" s="162"/>
      <c r="CVA21" s="162"/>
      <c r="CVB21" s="162"/>
      <c r="CVC21" s="162"/>
      <c r="CVD21" s="162"/>
      <c r="CVE21" s="162"/>
      <c r="CVF21" s="162"/>
      <c r="CVG21" s="162"/>
      <c r="CVH21" s="162"/>
      <c r="CVI21" s="162"/>
      <c r="CVJ21" s="162"/>
      <c r="CVK21" s="162"/>
      <c r="CVL21" s="162"/>
      <c r="CVM21" s="162"/>
      <c r="CVN21" s="162"/>
      <c r="CVO21" s="162"/>
      <c r="CVP21" s="162"/>
      <c r="CVQ21" s="162"/>
      <c r="CVR21" s="162"/>
      <c r="CVS21" s="162"/>
      <c r="CVT21" s="162"/>
      <c r="CVU21" s="162"/>
      <c r="CVV21" s="162"/>
      <c r="CVW21" s="162"/>
      <c r="CVX21" s="162"/>
      <c r="CVY21" s="162"/>
      <c r="CVZ21" s="162"/>
      <c r="CWA21" s="162"/>
      <c r="CWB21" s="162"/>
      <c r="CWC21" s="162"/>
      <c r="CWD21" s="162"/>
      <c r="CWE21" s="162"/>
      <c r="CWF21" s="162"/>
      <c r="CWG21" s="162"/>
      <c r="CWH21" s="162"/>
      <c r="CWI21" s="162"/>
      <c r="CWJ21" s="162"/>
      <c r="CWK21" s="162"/>
      <c r="CWL21" s="162"/>
      <c r="CWM21" s="162"/>
      <c r="CWN21" s="162"/>
      <c r="CWO21" s="162"/>
      <c r="CWP21" s="162"/>
      <c r="CWQ21" s="162"/>
      <c r="CWR21" s="162"/>
      <c r="CWS21" s="162"/>
      <c r="CWT21" s="162"/>
      <c r="CWU21" s="162"/>
      <c r="CWV21" s="162"/>
      <c r="CWW21" s="162"/>
      <c r="CWX21" s="162"/>
      <c r="CWY21" s="162"/>
      <c r="CWZ21" s="162"/>
      <c r="CXA21" s="162"/>
      <c r="CXB21" s="162"/>
      <c r="CXC21" s="162"/>
      <c r="CXD21" s="162"/>
      <c r="CXE21" s="162"/>
      <c r="CXF21" s="162"/>
      <c r="CXG21" s="162"/>
      <c r="CXH21" s="162"/>
      <c r="CXI21" s="162"/>
      <c r="CXJ21" s="162"/>
      <c r="CXK21" s="162"/>
      <c r="CXL21" s="162"/>
      <c r="CXM21" s="162"/>
      <c r="CXN21" s="162"/>
      <c r="CXO21" s="162"/>
      <c r="CXP21" s="162"/>
      <c r="CXQ21" s="162"/>
      <c r="CXR21" s="162"/>
      <c r="CXS21" s="162"/>
      <c r="CXT21" s="162"/>
      <c r="CXU21" s="162"/>
      <c r="CXV21" s="162"/>
      <c r="CXW21" s="162"/>
      <c r="CXX21" s="162"/>
      <c r="CXY21" s="162"/>
      <c r="CXZ21" s="162"/>
      <c r="CYA21" s="162"/>
      <c r="CYB21" s="162"/>
      <c r="CYC21" s="162"/>
      <c r="CYD21" s="162"/>
      <c r="CYE21" s="162"/>
      <c r="CYF21" s="162"/>
      <c r="CYG21" s="162"/>
      <c r="CYH21" s="162"/>
      <c r="CYI21" s="162"/>
      <c r="CYJ21" s="162"/>
      <c r="CYK21" s="162"/>
      <c r="CYL21" s="162"/>
      <c r="CYM21" s="162"/>
      <c r="CYN21" s="162"/>
      <c r="CYO21" s="162"/>
      <c r="CYP21" s="162"/>
      <c r="CYQ21" s="162"/>
      <c r="CYR21" s="162"/>
      <c r="CYS21" s="162"/>
      <c r="CYT21" s="162"/>
      <c r="CYU21" s="162"/>
      <c r="CYV21" s="162"/>
      <c r="CYW21" s="162"/>
      <c r="CYX21" s="162"/>
      <c r="CYY21" s="162"/>
      <c r="CYZ21" s="162"/>
      <c r="CZA21" s="162"/>
      <c r="CZB21" s="162"/>
      <c r="CZC21" s="162"/>
      <c r="CZD21" s="162"/>
      <c r="CZE21" s="162"/>
      <c r="CZF21" s="162"/>
      <c r="CZG21" s="162"/>
      <c r="CZH21" s="162"/>
      <c r="CZI21" s="162"/>
      <c r="CZJ21" s="162"/>
      <c r="CZK21" s="162"/>
      <c r="CZL21" s="162"/>
      <c r="CZM21" s="162"/>
      <c r="CZN21" s="162"/>
      <c r="CZO21" s="162"/>
      <c r="CZP21" s="162"/>
      <c r="CZQ21" s="162"/>
      <c r="CZR21" s="162"/>
      <c r="CZS21" s="162"/>
      <c r="CZT21" s="162"/>
      <c r="CZU21" s="162"/>
      <c r="CZV21" s="162"/>
      <c r="CZW21" s="162"/>
      <c r="CZX21" s="162"/>
      <c r="CZY21" s="162"/>
      <c r="CZZ21" s="162"/>
      <c r="DAA21" s="162"/>
      <c r="DAB21" s="162"/>
      <c r="DAC21" s="162"/>
      <c r="DAD21" s="162"/>
      <c r="DAE21" s="162"/>
      <c r="DAF21" s="162"/>
      <c r="DAG21" s="162"/>
      <c r="DAH21" s="162"/>
      <c r="DAI21" s="162"/>
      <c r="DAJ21" s="162"/>
      <c r="DAK21" s="162"/>
      <c r="DAL21" s="162"/>
      <c r="DAM21" s="162"/>
      <c r="DAN21" s="162"/>
      <c r="DAO21" s="162"/>
      <c r="DAP21" s="162"/>
      <c r="DAQ21" s="162"/>
      <c r="DAR21" s="162"/>
      <c r="DAS21" s="162"/>
      <c r="DAT21" s="162"/>
      <c r="DAU21" s="162"/>
      <c r="DAV21" s="162"/>
      <c r="DAW21" s="162"/>
      <c r="DAX21" s="162"/>
      <c r="DAY21" s="162"/>
      <c r="DAZ21" s="162"/>
      <c r="DBA21" s="162"/>
      <c r="DBB21" s="162"/>
      <c r="DBC21" s="162"/>
      <c r="DBD21" s="162"/>
      <c r="DBE21" s="162"/>
      <c r="DBF21" s="162"/>
      <c r="DBG21" s="162"/>
      <c r="DBH21" s="162"/>
      <c r="DBI21" s="162"/>
      <c r="DBJ21" s="162"/>
      <c r="DBK21" s="162"/>
      <c r="DBL21" s="162"/>
      <c r="DBM21" s="162"/>
      <c r="DBN21" s="162"/>
      <c r="DBO21" s="162"/>
      <c r="DBP21" s="162"/>
      <c r="DBQ21" s="162"/>
      <c r="DBR21" s="162"/>
      <c r="DBS21" s="162"/>
      <c r="DBT21" s="162"/>
      <c r="DBU21" s="162"/>
      <c r="DBV21" s="162"/>
      <c r="DBW21" s="162"/>
      <c r="DBX21" s="162"/>
      <c r="DBY21" s="162"/>
      <c r="DBZ21" s="162"/>
      <c r="DCA21" s="162"/>
      <c r="DCB21" s="162"/>
      <c r="DCC21" s="162"/>
      <c r="DCD21" s="162"/>
      <c r="DCE21" s="162"/>
      <c r="DCF21" s="162"/>
      <c r="DCG21" s="162"/>
      <c r="DCH21" s="162"/>
      <c r="DCI21" s="162"/>
      <c r="DCJ21" s="162"/>
      <c r="DCK21" s="162"/>
      <c r="DCL21" s="162"/>
      <c r="DCM21" s="162"/>
      <c r="DCN21" s="162"/>
      <c r="DCO21" s="162"/>
      <c r="DCP21" s="162"/>
      <c r="DCQ21" s="162"/>
      <c r="DCR21" s="162"/>
      <c r="DCS21" s="162"/>
      <c r="DCT21" s="162"/>
      <c r="DCU21" s="162"/>
      <c r="DCV21" s="162"/>
      <c r="DCW21" s="162"/>
      <c r="DCX21" s="162"/>
      <c r="DCY21" s="162"/>
      <c r="DCZ21" s="162"/>
      <c r="DDA21" s="162"/>
      <c r="DDB21" s="162"/>
      <c r="DDC21" s="162"/>
      <c r="DDD21" s="162"/>
      <c r="DDE21" s="162"/>
      <c r="DDF21" s="162"/>
      <c r="DDG21" s="162"/>
      <c r="DDH21" s="162"/>
      <c r="DDI21" s="162"/>
      <c r="DDJ21" s="162"/>
      <c r="DDK21" s="162"/>
      <c r="DDL21" s="162"/>
      <c r="DDM21" s="162"/>
      <c r="DDN21" s="162"/>
      <c r="DDO21" s="162"/>
      <c r="DDP21" s="162"/>
      <c r="DDQ21" s="162"/>
      <c r="DDR21" s="162"/>
      <c r="DDS21" s="162"/>
      <c r="DDT21" s="162"/>
      <c r="DDU21" s="162"/>
      <c r="DDV21" s="162"/>
      <c r="DDW21" s="162"/>
      <c r="DDX21" s="162"/>
      <c r="DDY21" s="162"/>
      <c r="DDZ21" s="162"/>
      <c r="DEA21" s="162"/>
      <c r="DEB21" s="162"/>
      <c r="DEC21" s="162"/>
      <c r="DED21" s="162"/>
      <c r="DEE21" s="162"/>
      <c r="DEF21" s="162"/>
      <c r="DEG21" s="162"/>
      <c r="DEH21" s="162"/>
      <c r="DEI21" s="162"/>
      <c r="DEJ21" s="162"/>
      <c r="DEK21" s="162"/>
      <c r="DEL21" s="162"/>
      <c r="DEM21" s="162"/>
      <c r="DEN21" s="162"/>
      <c r="DEO21" s="162"/>
      <c r="DEP21" s="162"/>
      <c r="DEQ21" s="162"/>
      <c r="DER21" s="162"/>
      <c r="DES21" s="162"/>
      <c r="DET21" s="162"/>
      <c r="DEU21" s="162"/>
      <c r="DEV21" s="162"/>
      <c r="DEW21" s="162"/>
      <c r="DEX21" s="162"/>
      <c r="DEY21" s="162"/>
      <c r="DEZ21" s="162"/>
      <c r="DFA21" s="162"/>
      <c r="DFB21" s="162"/>
      <c r="DFC21" s="162"/>
      <c r="DFD21" s="162"/>
      <c r="DFE21" s="162"/>
      <c r="DFF21" s="162"/>
      <c r="DFG21" s="162"/>
      <c r="DFH21" s="162"/>
      <c r="DFI21" s="162"/>
      <c r="DFJ21" s="162"/>
      <c r="DFK21" s="162"/>
      <c r="DFL21" s="162"/>
      <c r="DFM21" s="162"/>
      <c r="DFN21" s="162"/>
      <c r="DFO21" s="162"/>
      <c r="DFP21" s="162"/>
      <c r="DFQ21" s="162"/>
      <c r="DFR21" s="162"/>
      <c r="DFS21" s="162"/>
      <c r="DFT21" s="162"/>
      <c r="DFU21" s="162"/>
      <c r="DFV21" s="162"/>
      <c r="DFW21" s="162"/>
      <c r="DFX21" s="162"/>
      <c r="DFY21" s="162"/>
      <c r="DFZ21" s="162"/>
      <c r="DGA21" s="162"/>
      <c r="DGB21" s="162"/>
      <c r="DGC21" s="162"/>
      <c r="DGD21" s="162"/>
      <c r="DGE21" s="162"/>
      <c r="DGF21" s="162"/>
      <c r="DGG21" s="162"/>
      <c r="DGH21" s="162"/>
      <c r="DGI21" s="162"/>
      <c r="DGJ21" s="162"/>
      <c r="DGK21" s="162"/>
      <c r="DGL21" s="162"/>
      <c r="DGM21" s="162"/>
      <c r="DGN21" s="162"/>
      <c r="DGO21" s="162"/>
      <c r="DGP21" s="162"/>
      <c r="DGQ21" s="162"/>
      <c r="DGR21" s="162"/>
      <c r="DGS21" s="162"/>
      <c r="DGT21" s="162"/>
      <c r="DGU21" s="162"/>
      <c r="DGV21" s="162"/>
      <c r="DGW21" s="162"/>
      <c r="DGX21" s="162"/>
      <c r="DGY21" s="162"/>
      <c r="DGZ21" s="162"/>
      <c r="DHA21" s="162"/>
      <c r="DHB21" s="162"/>
      <c r="DHC21" s="162"/>
      <c r="DHD21" s="162"/>
      <c r="DHE21" s="162"/>
      <c r="DHF21" s="162"/>
      <c r="DHG21" s="162"/>
      <c r="DHH21" s="162"/>
      <c r="DHI21" s="162"/>
      <c r="DHJ21" s="162"/>
      <c r="DHK21" s="162"/>
      <c r="DHL21" s="162"/>
      <c r="DHM21" s="162"/>
      <c r="DHN21" s="162"/>
      <c r="DHO21" s="162"/>
      <c r="DHP21" s="162"/>
      <c r="DHQ21" s="162"/>
      <c r="DHR21" s="162"/>
      <c r="DHS21" s="162"/>
      <c r="DHT21" s="162"/>
      <c r="DHU21" s="162"/>
      <c r="DHV21" s="162"/>
      <c r="DHW21" s="162"/>
      <c r="DHX21" s="162"/>
      <c r="DHY21" s="162"/>
      <c r="DHZ21" s="162"/>
      <c r="DIA21" s="162"/>
      <c r="DIB21" s="162"/>
      <c r="DIC21" s="162"/>
      <c r="DID21" s="162"/>
      <c r="DIE21" s="162"/>
      <c r="DIF21" s="162"/>
      <c r="DIG21" s="162"/>
      <c r="DIH21" s="162"/>
      <c r="DII21" s="162"/>
      <c r="DIJ21" s="162"/>
      <c r="DIK21" s="162"/>
      <c r="DIL21" s="162"/>
      <c r="DIM21" s="162"/>
      <c r="DIN21" s="162"/>
      <c r="DIO21" s="162"/>
      <c r="DIP21" s="162"/>
      <c r="DIQ21" s="162"/>
      <c r="DIR21" s="162"/>
      <c r="DIS21" s="162"/>
      <c r="DIT21" s="162"/>
      <c r="DIU21" s="162"/>
      <c r="DIV21" s="162"/>
      <c r="DIW21" s="162"/>
      <c r="DIX21" s="162"/>
      <c r="DIY21" s="162"/>
      <c r="DIZ21" s="162"/>
      <c r="DJA21" s="162"/>
      <c r="DJB21" s="162"/>
      <c r="DJC21" s="162"/>
      <c r="DJD21" s="162"/>
      <c r="DJE21" s="162"/>
      <c r="DJF21" s="162"/>
      <c r="DJG21" s="162"/>
      <c r="DJH21" s="162"/>
      <c r="DJI21" s="162"/>
      <c r="DJJ21" s="162"/>
      <c r="DJK21" s="162"/>
      <c r="DJL21" s="162"/>
      <c r="DJM21" s="162"/>
      <c r="DJN21" s="162"/>
      <c r="DJO21" s="162"/>
      <c r="DJP21" s="162"/>
      <c r="DJQ21" s="162"/>
      <c r="DJR21" s="162"/>
      <c r="DJS21" s="162"/>
      <c r="DJT21" s="162"/>
      <c r="DJU21" s="162"/>
      <c r="DJV21" s="162"/>
      <c r="DJW21" s="162"/>
      <c r="DJX21" s="162"/>
      <c r="DJY21" s="162"/>
      <c r="DJZ21" s="162"/>
      <c r="DKA21" s="162"/>
      <c r="DKB21" s="162"/>
      <c r="DKC21" s="162"/>
      <c r="DKD21" s="162"/>
      <c r="DKE21" s="162"/>
      <c r="DKF21" s="162"/>
      <c r="DKG21" s="162"/>
      <c r="DKH21" s="162"/>
      <c r="DKI21" s="162"/>
      <c r="DKJ21" s="162"/>
      <c r="DKK21" s="162"/>
      <c r="DKL21" s="162"/>
      <c r="DKM21" s="162"/>
      <c r="DKN21" s="162"/>
      <c r="DKO21" s="162"/>
      <c r="DKP21" s="162"/>
      <c r="DKQ21" s="162"/>
      <c r="DKR21" s="162"/>
      <c r="DKS21" s="162"/>
      <c r="DKT21" s="162"/>
      <c r="DKU21" s="162"/>
      <c r="DKV21" s="162"/>
      <c r="DKW21" s="162"/>
      <c r="DKX21" s="162"/>
      <c r="DKY21" s="162"/>
      <c r="DKZ21" s="162"/>
      <c r="DLA21" s="162"/>
      <c r="DLB21" s="162"/>
      <c r="DLC21" s="162"/>
      <c r="DLD21" s="162"/>
      <c r="DLE21" s="162"/>
      <c r="DLF21" s="162"/>
      <c r="DLG21" s="162"/>
      <c r="DLH21" s="162"/>
      <c r="DLI21" s="162"/>
      <c r="DLJ21" s="162"/>
      <c r="DLK21" s="162"/>
      <c r="DLL21" s="162"/>
      <c r="DLM21" s="162"/>
      <c r="DLN21" s="162"/>
      <c r="DLO21" s="162"/>
      <c r="DLP21" s="162"/>
      <c r="DLQ21" s="162"/>
      <c r="DLR21" s="162"/>
      <c r="DLS21" s="162"/>
      <c r="DLT21" s="162"/>
      <c r="DLU21" s="162"/>
      <c r="DLV21" s="162"/>
      <c r="DLW21" s="162"/>
      <c r="DLX21" s="162"/>
      <c r="DLY21" s="162"/>
      <c r="DLZ21" s="162"/>
      <c r="DMA21" s="162"/>
      <c r="DMB21" s="162"/>
      <c r="DMC21" s="162"/>
      <c r="DMD21" s="162"/>
      <c r="DME21" s="162"/>
      <c r="DMF21" s="162"/>
      <c r="DMG21" s="162"/>
      <c r="DMH21" s="162"/>
      <c r="DMI21" s="162"/>
      <c r="DMJ21" s="162"/>
      <c r="DMK21" s="162"/>
      <c r="DML21" s="162"/>
      <c r="DMM21" s="162"/>
      <c r="DMN21" s="162"/>
      <c r="DMO21" s="162"/>
      <c r="DMP21" s="162"/>
      <c r="DMQ21" s="162"/>
      <c r="DMR21" s="162"/>
      <c r="DMS21" s="162"/>
      <c r="DMT21" s="162"/>
      <c r="DMU21" s="162"/>
      <c r="DMV21" s="162"/>
      <c r="DMW21" s="162"/>
      <c r="DMX21" s="162"/>
      <c r="DMY21" s="162"/>
      <c r="DMZ21" s="162"/>
      <c r="DNA21" s="162"/>
      <c r="DNB21" s="162"/>
      <c r="DNC21" s="162"/>
      <c r="DND21" s="162"/>
      <c r="DNE21" s="162"/>
      <c r="DNF21" s="162"/>
      <c r="DNG21" s="162"/>
      <c r="DNH21" s="162"/>
      <c r="DNI21" s="162"/>
      <c r="DNJ21" s="162"/>
      <c r="DNK21" s="162"/>
      <c r="DNL21" s="162"/>
      <c r="DNM21" s="162"/>
      <c r="DNN21" s="162"/>
      <c r="DNO21" s="162"/>
      <c r="DNP21" s="162"/>
      <c r="DNQ21" s="162"/>
      <c r="DNR21" s="162"/>
      <c r="DNS21" s="162"/>
      <c r="DNT21" s="162"/>
      <c r="DNU21" s="162"/>
      <c r="DNV21" s="162"/>
      <c r="DNW21" s="162"/>
      <c r="DNX21" s="162"/>
      <c r="DNY21" s="162"/>
      <c r="DNZ21" s="162"/>
      <c r="DOA21" s="162"/>
      <c r="DOB21" s="162"/>
      <c r="DOC21" s="162"/>
      <c r="DOD21" s="162"/>
      <c r="DOE21" s="162"/>
      <c r="DOF21" s="162"/>
      <c r="DOG21" s="162"/>
      <c r="DOH21" s="162"/>
      <c r="DOI21" s="162"/>
      <c r="DOJ21" s="162"/>
      <c r="DOK21" s="162"/>
      <c r="DOL21" s="162"/>
      <c r="DOM21" s="162"/>
      <c r="DON21" s="162"/>
      <c r="DOO21" s="162"/>
      <c r="DOP21" s="162"/>
      <c r="DOQ21" s="162"/>
      <c r="DOR21" s="162"/>
      <c r="DOS21" s="162"/>
      <c r="DOT21" s="162"/>
      <c r="DOU21" s="162"/>
      <c r="DOV21" s="162"/>
      <c r="DOW21" s="162"/>
      <c r="DOX21" s="162"/>
      <c r="DOY21" s="162"/>
      <c r="DOZ21" s="162"/>
      <c r="DPA21" s="162"/>
      <c r="DPB21" s="162"/>
      <c r="DPC21" s="162"/>
      <c r="DPD21" s="162"/>
      <c r="DPE21" s="162"/>
      <c r="DPF21" s="162"/>
      <c r="DPG21" s="162"/>
      <c r="DPH21" s="162"/>
      <c r="DPI21" s="162"/>
      <c r="DPJ21" s="162"/>
      <c r="DPK21" s="162"/>
      <c r="DPL21" s="162"/>
      <c r="DPM21" s="162"/>
      <c r="DPN21" s="162"/>
      <c r="DPO21" s="162"/>
      <c r="DPP21" s="162"/>
      <c r="DPQ21" s="162"/>
      <c r="DPR21" s="162"/>
      <c r="DPS21" s="162"/>
      <c r="DPT21" s="162"/>
      <c r="DPU21" s="162"/>
      <c r="DPV21" s="162"/>
      <c r="DPW21" s="162"/>
      <c r="DPX21" s="162"/>
      <c r="DPY21" s="162"/>
      <c r="DPZ21" s="162"/>
      <c r="DQA21" s="162"/>
      <c r="DQB21" s="162"/>
      <c r="DQC21" s="162"/>
      <c r="DQD21" s="162"/>
      <c r="DQE21" s="162"/>
      <c r="DQF21" s="162"/>
      <c r="DQG21" s="162"/>
      <c r="DQH21" s="162"/>
      <c r="DQI21" s="162"/>
      <c r="DQJ21" s="162"/>
      <c r="DQK21" s="162"/>
      <c r="DQL21" s="162"/>
      <c r="DQM21" s="162"/>
      <c r="DQN21" s="162"/>
      <c r="DQO21" s="162"/>
      <c r="DQP21" s="162"/>
      <c r="DQQ21" s="162"/>
      <c r="DQR21" s="162"/>
      <c r="DQS21" s="162"/>
      <c r="DQT21" s="162"/>
      <c r="DQU21" s="162"/>
      <c r="DQV21" s="162"/>
      <c r="DQW21" s="162"/>
      <c r="DQX21" s="162"/>
      <c r="DQY21" s="162"/>
      <c r="DQZ21" s="162"/>
      <c r="DRA21" s="162"/>
      <c r="DRB21" s="162"/>
      <c r="DRC21" s="162"/>
      <c r="DRD21" s="162"/>
      <c r="DRE21" s="162"/>
      <c r="DRF21" s="162"/>
      <c r="DRG21" s="162"/>
      <c r="DRH21" s="162"/>
      <c r="DRI21" s="162"/>
      <c r="DRJ21" s="162"/>
      <c r="DRK21" s="162"/>
      <c r="DRL21" s="162"/>
      <c r="DRM21" s="162"/>
      <c r="DRN21" s="162"/>
      <c r="DRO21" s="162"/>
      <c r="DRP21" s="162"/>
      <c r="DRQ21" s="162"/>
      <c r="DRR21" s="162"/>
      <c r="DRS21" s="162"/>
      <c r="DRT21" s="162"/>
      <c r="DRU21" s="162"/>
      <c r="DRV21" s="162"/>
      <c r="DRW21" s="162"/>
      <c r="DRX21" s="162"/>
      <c r="DRY21" s="162"/>
      <c r="DRZ21" s="162"/>
      <c r="DSA21" s="162"/>
      <c r="DSB21" s="162"/>
      <c r="DSC21" s="162"/>
      <c r="DSD21" s="162"/>
      <c r="DSE21" s="162"/>
      <c r="DSF21" s="162"/>
      <c r="DSG21" s="162"/>
      <c r="DSH21" s="162"/>
      <c r="DSI21" s="162"/>
      <c r="DSJ21" s="162"/>
      <c r="DSK21" s="162"/>
      <c r="DSL21" s="162"/>
      <c r="DSM21" s="162"/>
      <c r="DSN21" s="162"/>
      <c r="DSO21" s="162"/>
      <c r="DSP21" s="162"/>
      <c r="DSQ21" s="162"/>
      <c r="DSR21" s="162"/>
      <c r="DSS21" s="162"/>
      <c r="DST21" s="162"/>
      <c r="DSU21" s="162"/>
      <c r="DSV21" s="162"/>
      <c r="DSW21" s="162"/>
      <c r="DSX21" s="162"/>
      <c r="DSY21" s="162"/>
      <c r="DSZ21" s="162"/>
      <c r="DTA21" s="162"/>
      <c r="DTB21" s="162"/>
      <c r="DTC21" s="162"/>
      <c r="DTD21" s="162"/>
      <c r="DTE21" s="162"/>
      <c r="DTF21" s="162"/>
      <c r="DTG21" s="162"/>
      <c r="DTH21" s="162"/>
      <c r="DTI21" s="162"/>
      <c r="DTJ21" s="162"/>
      <c r="DTK21" s="162"/>
      <c r="DTL21" s="162"/>
      <c r="DTM21" s="162"/>
      <c r="DTN21" s="162"/>
      <c r="DTO21" s="162"/>
      <c r="DTP21" s="162"/>
      <c r="DTQ21" s="162"/>
      <c r="DTR21" s="162"/>
      <c r="DTS21" s="162"/>
      <c r="DTT21" s="162"/>
      <c r="DTU21" s="162"/>
      <c r="DTV21" s="162"/>
      <c r="DTW21" s="162"/>
      <c r="DTX21" s="162"/>
      <c r="DTY21" s="162"/>
      <c r="DTZ21" s="162"/>
      <c r="DUA21" s="162"/>
      <c r="DUB21" s="162"/>
      <c r="DUC21" s="162"/>
      <c r="DUD21" s="162"/>
      <c r="DUE21" s="162"/>
      <c r="DUF21" s="162"/>
      <c r="DUG21" s="162"/>
      <c r="DUH21" s="162"/>
      <c r="DUI21" s="162"/>
      <c r="DUJ21" s="162"/>
      <c r="DUK21" s="162"/>
      <c r="DUL21" s="162"/>
      <c r="DUM21" s="162"/>
      <c r="DUN21" s="162"/>
      <c r="DUO21" s="162"/>
      <c r="DUP21" s="162"/>
      <c r="DUQ21" s="162"/>
      <c r="DUR21" s="162"/>
      <c r="DUS21" s="162"/>
      <c r="DUT21" s="162"/>
      <c r="DUU21" s="162"/>
      <c r="DUV21" s="162"/>
      <c r="DUW21" s="162"/>
      <c r="DUX21" s="162"/>
      <c r="DUY21" s="162"/>
      <c r="DUZ21" s="162"/>
      <c r="DVA21" s="162"/>
      <c r="DVB21" s="162"/>
      <c r="DVC21" s="162"/>
      <c r="DVD21" s="162"/>
      <c r="DVE21" s="162"/>
      <c r="DVF21" s="162"/>
      <c r="DVG21" s="162"/>
      <c r="DVH21" s="162"/>
      <c r="DVI21" s="162"/>
      <c r="DVJ21" s="162"/>
      <c r="DVK21" s="162"/>
      <c r="DVL21" s="162"/>
      <c r="DVM21" s="162"/>
      <c r="DVN21" s="162"/>
      <c r="DVO21" s="162"/>
      <c r="DVP21" s="162"/>
      <c r="DVQ21" s="162"/>
      <c r="DVR21" s="162"/>
      <c r="DVS21" s="162"/>
      <c r="DVT21" s="162"/>
      <c r="DVU21" s="162"/>
      <c r="DVV21" s="162"/>
      <c r="DVW21" s="162"/>
      <c r="DVX21" s="162"/>
      <c r="DVY21" s="162"/>
      <c r="DVZ21" s="162"/>
      <c r="DWA21" s="162"/>
      <c r="DWB21" s="162"/>
      <c r="DWC21" s="162"/>
      <c r="DWD21" s="162"/>
      <c r="DWE21" s="162"/>
      <c r="DWF21" s="162"/>
      <c r="DWG21" s="162"/>
      <c r="DWH21" s="162"/>
      <c r="DWI21" s="162"/>
      <c r="DWJ21" s="162"/>
      <c r="DWK21" s="162"/>
      <c r="DWL21" s="162"/>
      <c r="DWM21" s="162"/>
      <c r="DWN21" s="162"/>
      <c r="DWO21" s="162"/>
      <c r="DWP21" s="162"/>
      <c r="DWQ21" s="162"/>
      <c r="DWR21" s="162"/>
      <c r="DWS21" s="162"/>
      <c r="DWT21" s="162"/>
      <c r="DWU21" s="162"/>
      <c r="DWV21" s="162"/>
      <c r="DWW21" s="162"/>
      <c r="DWX21" s="162"/>
      <c r="DWY21" s="162"/>
      <c r="DWZ21" s="162"/>
      <c r="DXA21" s="162"/>
      <c r="DXB21" s="162"/>
      <c r="DXC21" s="162"/>
      <c r="DXD21" s="162"/>
      <c r="DXE21" s="162"/>
      <c r="DXF21" s="162"/>
      <c r="DXG21" s="162"/>
      <c r="DXH21" s="162"/>
      <c r="DXI21" s="162"/>
      <c r="DXJ21" s="162"/>
      <c r="DXK21" s="162"/>
      <c r="DXL21" s="162"/>
      <c r="DXM21" s="162"/>
      <c r="DXN21" s="162"/>
      <c r="DXO21" s="162"/>
      <c r="DXP21" s="162"/>
      <c r="DXQ21" s="162"/>
      <c r="DXR21" s="162"/>
      <c r="DXS21" s="162"/>
      <c r="DXT21" s="162"/>
      <c r="DXU21" s="162"/>
      <c r="DXV21" s="162"/>
      <c r="DXW21" s="162"/>
      <c r="DXX21" s="162"/>
      <c r="DXY21" s="162"/>
      <c r="DXZ21" s="162"/>
      <c r="DYA21" s="162"/>
      <c r="DYB21" s="162"/>
      <c r="DYC21" s="162"/>
      <c r="DYD21" s="162"/>
      <c r="DYE21" s="162"/>
      <c r="DYF21" s="162"/>
      <c r="DYG21" s="162"/>
      <c r="DYH21" s="162"/>
      <c r="DYI21" s="162"/>
      <c r="DYJ21" s="162"/>
      <c r="DYK21" s="162"/>
      <c r="DYL21" s="162"/>
      <c r="DYM21" s="162"/>
      <c r="DYN21" s="162"/>
      <c r="DYO21" s="162"/>
      <c r="DYP21" s="162"/>
      <c r="DYQ21" s="162"/>
      <c r="DYR21" s="162"/>
      <c r="DYS21" s="162"/>
      <c r="DYT21" s="162"/>
      <c r="DYU21" s="162"/>
      <c r="DYV21" s="162"/>
      <c r="DYW21" s="162"/>
      <c r="DYX21" s="162"/>
      <c r="DYY21" s="162"/>
      <c r="DYZ21" s="162"/>
      <c r="DZA21" s="162"/>
      <c r="DZB21" s="162"/>
      <c r="DZC21" s="162"/>
      <c r="DZD21" s="162"/>
      <c r="DZE21" s="162"/>
      <c r="DZF21" s="162"/>
      <c r="DZG21" s="162"/>
      <c r="DZH21" s="162"/>
      <c r="DZI21" s="162"/>
      <c r="DZJ21" s="162"/>
      <c r="DZK21" s="162"/>
      <c r="DZL21" s="162"/>
      <c r="DZM21" s="162"/>
      <c r="DZN21" s="162"/>
      <c r="DZO21" s="162"/>
      <c r="DZP21" s="162"/>
      <c r="DZQ21" s="162"/>
      <c r="DZR21" s="162"/>
      <c r="DZS21" s="162"/>
      <c r="DZT21" s="162"/>
      <c r="DZU21" s="162"/>
      <c r="DZV21" s="162"/>
      <c r="DZW21" s="162"/>
      <c r="DZX21" s="162"/>
      <c r="DZY21" s="162"/>
      <c r="DZZ21" s="162"/>
      <c r="EAA21" s="162"/>
      <c r="EAB21" s="162"/>
      <c r="EAC21" s="162"/>
      <c r="EAD21" s="162"/>
      <c r="EAE21" s="162"/>
      <c r="EAF21" s="162"/>
      <c r="EAG21" s="162"/>
      <c r="EAH21" s="162"/>
      <c r="EAI21" s="162"/>
      <c r="EAJ21" s="162"/>
      <c r="EAK21" s="162"/>
      <c r="EAL21" s="162"/>
      <c r="EAM21" s="162"/>
      <c r="EAN21" s="162"/>
      <c r="EAO21" s="162"/>
      <c r="EAP21" s="162"/>
      <c r="EAQ21" s="162"/>
      <c r="EAR21" s="162"/>
      <c r="EAS21" s="162"/>
      <c r="EAT21" s="162"/>
      <c r="EAU21" s="162"/>
      <c r="EAV21" s="162"/>
      <c r="EAW21" s="162"/>
      <c r="EAX21" s="162"/>
      <c r="EAY21" s="162"/>
      <c r="EAZ21" s="162"/>
      <c r="EBA21" s="162"/>
      <c r="EBB21" s="162"/>
      <c r="EBC21" s="162"/>
      <c r="EBD21" s="162"/>
      <c r="EBE21" s="162"/>
      <c r="EBF21" s="162"/>
      <c r="EBG21" s="162"/>
      <c r="EBH21" s="162"/>
      <c r="EBI21" s="162"/>
      <c r="EBJ21" s="162"/>
      <c r="EBK21" s="162"/>
      <c r="EBL21" s="162"/>
      <c r="EBM21" s="162"/>
      <c r="EBN21" s="162"/>
      <c r="EBO21" s="162"/>
      <c r="EBP21" s="162"/>
      <c r="EBQ21" s="162"/>
      <c r="EBR21" s="162"/>
      <c r="EBS21" s="162"/>
      <c r="EBT21" s="162"/>
      <c r="EBU21" s="162"/>
      <c r="EBV21" s="162"/>
      <c r="EBW21" s="162"/>
      <c r="EBX21" s="162"/>
      <c r="EBY21" s="162"/>
      <c r="EBZ21" s="162"/>
      <c r="ECA21" s="162"/>
      <c r="ECB21" s="162"/>
      <c r="ECC21" s="162"/>
      <c r="ECD21" s="162"/>
      <c r="ECE21" s="162"/>
      <c r="ECF21" s="162"/>
      <c r="ECG21" s="162"/>
      <c r="ECH21" s="162"/>
      <c r="ECI21" s="162"/>
      <c r="ECJ21" s="162"/>
      <c r="ECK21" s="162"/>
      <c r="ECL21" s="162"/>
      <c r="ECM21" s="162"/>
      <c r="ECN21" s="162"/>
      <c r="ECO21" s="162"/>
      <c r="ECP21" s="162"/>
      <c r="ECQ21" s="162"/>
      <c r="ECR21" s="162"/>
      <c r="ECS21" s="162"/>
      <c r="ECT21" s="162"/>
      <c r="ECU21" s="162"/>
      <c r="ECV21" s="162"/>
      <c r="ECW21" s="162"/>
      <c r="ECX21" s="162"/>
      <c r="ECY21" s="162"/>
      <c r="ECZ21" s="162"/>
      <c r="EDA21" s="162"/>
      <c r="EDB21" s="162"/>
      <c r="EDC21" s="162"/>
      <c r="EDD21" s="162"/>
      <c r="EDE21" s="162"/>
      <c r="EDF21" s="162"/>
      <c r="EDG21" s="162"/>
      <c r="EDH21" s="162"/>
      <c r="EDI21" s="162"/>
      <c r="EDJ21" s="162"/>
      <c r="EDK21" s="162"/>
      <c r="EDL21" s="162"/>
      <c r="EDM21" s="162"/>
      <c r="EDN21" s="162"/>
      <c r="EDO21" s="162"/>
      <c r="EDP21" s="162"/>
      <c r="EDQ21" s="162"/>
      <c r="EDR21" s="162"/>
      <c r="EDS21" s="162"/>
      <c r="EDT21" s="162"/>
      <c r="EDU21" s="162"/>
      <c r="EDV21" s="162"/>
      <c r="EDW21" s="162"/>
      <c r="EDX21" s="162"/>
      <c r="EDY21" s="162"/>
      <c r="EDZ21" s="162"/>
      <c r="EEA21" s="162"/>
      <c r="EEB21" s="162"/>
      <c r="EEC21" s="162"/>
      <c r="EED21" s="162"/>
      <c r="EEE21" s="162"/>
      <c r="EEF21" s="162"/>
      <c r="EEG21" s="162"/>
      <c r="EEH21" s="162"/>
      <c r="EEI21" s="162"/>
      <c r="EEJ21" s="162"/>
      <c r="EEK21" s="162"/>
      <c r="EEL21" s="162"/>
      <c r="EEM21" s="162"/>
      <c r="EEN21" s="162"/>
      <c r="EEO21" s="162"/>
      <c r="EEP21" s="162"/>
      <c r="EEQ21" s="162"/>
      <c r="EER21" s="162"/>
      <c r="EES21" s="162"/>
      <c r="EET21" s="162"/>
      <c r="EEU21" s="162"/>
      <c r="EEV21" s="162"/>
      <c r="EEW21" s="162"/>
      <c r="EEX21" s="162"/>
      <c r="EEY21" s="162"/>
      <c r="EEZ21" s="162"/>
      <c r="EFA21" s="162"/>
      <c r="EFB21" s="162"/>
      <c r="EFC21" s="162"/>
      <c r="EFD21" s="162"/>
      <c r="EFE21" s="162"/>
      <c r="EFF21" s="162"/>
      <c r="EFG21" s="162"/>
      <c r="EFH21" s="162"/>
      <c r="EFI21" s="162"/>
      <c r="EFJ21" s="162"/>
      <c r="EFK21" s="162"/>
      <c r="EFL21" s="162"/>
      <c r="EFM21" s="162"/>
      <c r="EFN21" s="162"/>
      <c r="EFO21" s="162"/>
      <c r="EFP21" s="162"/>
      <c r="EFQ21" s="162"/>
      <c r="EFR21" s="162"/>
      <c r="EFS21" s="162"/>
      <c r="EFT21" s="162"/>
      <c r="EFU21" s="162"/>
      <c r="EFV21" s="162"/>
      <c r="EFW21" s="162"/>
      <c r="EFX21" s="162"/>
      <c r="EFY21" s="162"/>
      <c r="EFZ21" s="162"/>
      <c r="EGA21" s="162"/>
      <c r="EGB21" s="162"/>
      <c r="EGC21" s="162"/>
      <c r="EGD21" s="162"/>
      <c r="EGE21" s="162"/>
      <c r="EGF21" s="162"/>
      <c r="EGG21" s="162"/>
      <c r="EGH21" s="162"/>
      <c r="EGI21" s="162"/>
      <c r="EGJ21" s="162"/>
      <c r="EGK21" s="162"/>
      <c r="EGL21" s="162"/>
      <c r="EGM21" s="162"/>
      <c r="EGN21" s="162"/>
      <c r="EGO21" s="162"/>
      <c r="EGP21" s="162"/>
      <c r="EGQ21" s="162"/>
      <c r="EGR21" s="162"/>
      <c r="EGS21" s="162"/>
      <c r="EGT21" s="162"/>
      <c r="EGU21" s="162"/>
      <c r="EGV21" s="162"/>
      <c r="EGW21" s="162"/>
      <c r="EGX21" s="162"/>
      <c r="EGY21" s="162"/>
      <c r="EGZ21" s="162"/>
      <c r="EHA21" s="162"/>
      <c r="EHB21" s="162"/>
      <c r="EHC21" s="162"/>
      <c r="EHD21" s="162"/>
      <c r="EHE21" s="162"/>
      <c r="EHF21" s="162"/>
      <c r="EHG21" s="162"/>
      <c r="EHH21" s="162"/>
      <c r="EHI21" s="162"/>
      <c r="EHJ21" s="162"/>
      <c r="EHK21" s="162"/>
      <c r="EHL21" s="162"/>
      <c r="EHM21" s="162"/>
      <c r="EHN21" s="162"/>
      <c r="EHO21" s="162"/>
      <c r="EHP21" s="162"/>
      <c r="EHQ21" s="162"/>
      <c r="EHR21" s="162"/>
      <c r="EHS21" s="162"/>
      <c r="EHT21" s="162"/>
      <c r="EHU21" s="162"/>
      <c r="EHV21" s="162"/>
      <c r="EHW21" s="162"/>
      <c r="EHX21" s="162"/>
      <c r="EHY21" s="162"/>
      <c r="EHZ21" s="162"/>
      <c r="EIA21" s="162"/>
      <c r="EIB21" s="162"/>
      <c r="EIC21" s="162"/>
      <c r="EID21" s="162"/>
      <c r="EIE21" s="162"/>
      <c r="EIF21" s="162"/>
      <c r="EIG21" s="162"/>
      <c r="EIH21" s="162"/>
      <c r="EII21" s="162"/>
      <c r="EIJ21" s="162"/>
      <c r="EIK21" s="162"/>
      <c r="EIL21" s="162"/>
      <c r="EIM21" s="162"/>
      <c r="EIN21" s="162"/>
      <c r="EIO21" s="162"/>
      <c r="EIP21" s="162"/>
      <c r="EIQ21" s="162"/>
      <c r="EIR21" s="162"/>
      <c r="EIS21" s="162"/>
      <c r="EIT21" s="162"/>
      <c r="EIU21" s="162"/>
      <c r="EIV21" s="162"/>
      <c r="EIW21" s="162"/>
      <c r="EIX21" s="162"/>
      <c r="EIY21" s="162"/>
      <c r="EIZ21" s="162"/>
      <c r="EJA21" s="162"/>
      <c r="EJB21" s="162"/>
      <c r="EJC21" s="162"/>
      <c r="EJD21" s="162"/>
      <c r="EJE21" s="162"/>
      <c r="EJF21" s="162"/>
      <c r="EJG21" s="162"/>
      <c r="EJH21" s="162"/>
      <c r="EJI21" s="162"/>
      <c r="EJJ21" s="162"/>
      <c r="EJK21" s="162"/>
      <c r="EJL21" s="162"/>
      <c r="EJM21" s="162"/>
      <c r="EJN21" s="162"/>
      <c r="EJO21" s="162"/>
      <c r="EJP21" s="162"/>
      <c r="EJQ21" s="162"/>
      <c r="EJR21" s="162"/>
      <c r="EJS21" s="162"/>
      <c r="EJT21" s="162"/>
      <c r="EJU21" s="162"/>
      <c r="EJV21" s="162"/>
      <c r="EJW21" s="162"/>
      <c r="EJX21" s="162"/>
      <c r="EJY21" s="162"/>
      <c r="EJZ21" s="162"/>
      <c r="EKA21" s="162"/>
      <c r="EKB21" s="162"/>
      <c r="EKC21" s="162"/>
      <c r="EKD21" s="162"/>
      <c r="EKE21" s="162"/>
      <c r="EKF21" s="162"/>
      <c r="EKG21" s="162"/>
      <c r="EKH21" s="162"/>
      <c r="EKI21" s="162"/>
      <c r="EKJ21" s="162"/>
      <c r="EKK21" s="162"/>
      <c r="EKL21" s="162"/>
      <c r="EKM21" s="162"/>
      <c r="EKN21" s="162"/>
      <c r="EKO21" s="162"/>
      <c r="EKP21" s="162"/>
      <c r="EKQ21" s="162"/>
      <c r="EKR21" s="162"/>
      <c r="EKS21" s="162"/>
      <c r="EKT21" s="162"/>
      <c r="EKU21" s="162"/>
      <c r="EKV21" s="162"/>
      <c r="EKW21" s="162"/>
      <c r="EKX21" s="162"/>
      <c r="EKY21" s="162"/>
      <c r="EKZ21" s="162"/>
      <c r="ELA21" s="162"/>
      <c r="ELB21" s="162"/>
      <c r="ELC21" s="162"/>
      <c r="ELD21" s="162"/>
      <c r="ELE21" s="162"/>
      <c r="ELF21" s="162"/>
      <c r="ELG21" s="162"/>
      <c r="ELH21" s="162"/>
      <c r="ELI21" s="162"/>
      <c r="ELJ21" s="162"/>
      <c r="ELK21" s="162"/>
      <c r="ELL21" s="162"/>
      <c r="ELM21" s="162"/>
      <c r="ELN21" s="162"/>
      <c r="ELO21" s="162"/>
      <c r="ELP21" s="162"/>
      <c r="ELQ21" s="162"/>
      <c r="ELR21" s="162"/>
      <c r="ELS21" s="162"/>
      <c r="ELT21" s="162"/>
      <c r="ELU21" s="162"/>
      <c r="ELV21" s="162"/>
      <c r="ELW21" s="162"/>
      <c r="ELX21" s="162"/>
      <c r="ELY21" s="162"/>
      <c r="ELZ21" s="162"/>
      <c r="EMA21" s="162"/>
      <c r="EMB21" s="162"/>
      <c r="EMC21" s="162"/>
      <c r="EMD21" s="162"/>
      <c r="EME21" s="162"/>
      <c r="EMF21" s="162"/>
      <c r="EMG21" s="162"/>
      <c r="EMH21" s="162"/>
      <c r="EMI21" s="162"/>
      <c r="EMJ21" s="162"/>
      <c r="EMK21" s="162"/>
      <c r="EML21" s="162"/>
      <c r="EMM21" s="162"/>
      <c r="EMN21" s="162"/>
      <c r="EMO21" s="162"/>
      <c r="EMP21" s="162"/>
      <c r="EMQ21" s="162"/>
      <c r="EMR21" s="162"/>
      <c r="EMS21" s="162"/>
      <c r="EMT21" s="162"/>
      <c r="EMU21" s="162"/>
      <c r="EMV21" s="162"/>
      <c r="EMW21" s="162"/>
      <c r="EMX21" s="162"/>
      <c r="EMY21" s="162"/>
      <c r="EMZ21" s="162"/>
      <c r="ENA21" s="162"/>
      <c r="ENB21" s="162"/>
      <c r="ENC21" s="162"/>
      <c r="END21" s="162"/>
      <c r="ENE21" s="162"/>
      <c r="ENF21" s="162"/>
      <c r="ENG21" s="162"/>
      <c r="ENH21" s="162"/>
      <c r="ENI21" s="162"/>
      <c r="ENJ21" s="162"/>
      <c r="ENK21" s="162"/>
      <c r="ENL21" s="162"/>
      <c r="ENM21" s="162"/>
      <c r="ENN21" s="162"/>
      <c r="ENO21" s="162"/>
      <c r="ENP21" s="162"/>
      <c r="ENQ21" s="162"/>
      <c r="ENR21" s="162"/>
      <c r="ENS21" s="162"/>
      <c r="ENT21" s="162"/>
      <c r="ENU21" s="162"/>
      <c r="ENV21" s="162"/>
      <c r="ENW21" s="162"/>
      <c r="ENX21" s="162"/>
      <c r="ENY21" s="162"/>
      <c r="ENZ21" s="162"/>
      <c r="EOA21" s="162"/>
      <c r="EOB21" s="162"/>
      <c r="EOC21" s="162"/>
      <c r="EOD21" s="162"/>
      <c r="EOE21" s="162"/>
      <c r="EOF21" s="162"/>
      <c r="EOG21" s="162"/>
      <c r="EOH21" s="162"/>
      <c r="EOI21" s="162"/>
      <c r="EOJ21" s="162"/>
      <c r="EOK21" s="162"/>
      <c r="EOL21" s="162"/>
      <c r="EOM21" s="162"/>
      <c r="EON21" s="162"/>
      <c r="EOO21" s="162"/>
      <c r="EOP21" s="162"/>
      <c r="EOQ21" s="162"/>
      <c r="EOR21" s="162"/>
      <c r="EOS21" s="162"/>
      <c r="EOT21" s="162"/>
      <c r="EOU21" s="162"/>
      <c r="EOV21" s="162"/>
      <c r="EOW21" s="162"/>
      <c r="EOX21" s="162"/>
      <c r="EOY21" s="162"/>
      <c r="EOZ21" s="162"/>
      <c r="EPA21" s="162"/>
      <c r="EPB21" s="162"/>
      <c r="EPC21" s="162"/>
      <c r="EPD21" s="162"/>
      <c r="EPE21" s="162"/>
      <c r="EPF21" s="162"/>
      <c r="EPG21" s="162"/>
      <c r="EPH21" s="162"/>
      <c r="EPI21" s="162"/>
      <c r="EPJ21" s="162"/>
      <c r="EPK21" s="162"/>
      <c r="EPL21" s="162"/>
      <c r="EPM21" s="162"/>
      <c r="EPN21" s="162"/>
      <c r="EPO21" s="162"/>
      <c r="EPP21" s="162"/>
      <c r="EPQ21" s="162"/>
      <c r="EPR21" s="162"/>
      <c r="EPS21" s="162"/>
      <c r="EPT21" s="162"/>
      <c r="EPU21" s="162"/>
      <c r="EPV21" s="162"/>
      <c r="EPW21" s="162"/>
      <c r="EPX21" s="162"/>
      <c r="EPY21" s="162"/>
      <c r="EPZ21" s="162"/>
      <c r="EQA21" s="162"/>
      <c r="EQB21" s="162"/>
      <c r="EQC21" s="162"/>
      <c r="EQD21" s="162"/>
      <c r="EQE21" s="162"/>
      <c r="EQF21" s="162"/>
      <c r="EQG21" s="162"/>
      <c r="EQH21" s="162"/>
      <c r="EQI21" s="162"/>
      <c r="EQJ21" s="162"/>
      <c r="EQK21" s="162"/>
      <c r="EQL21" s="162"/>
      <c r="EQM21" s="162"/>
      <c r="EQN21" s="162"/>
      <c r="EQO21" s="162"/>
      <c r="EQP21" s="162"/>
      <c r="EQQ21" s="162"/>
      <c r="EQR21" s="162"/>
      <c r="EQS21" s="162"/>
      <c r="EQT21" s="162"/>
      <c r="EQU21" s="162"/>
      <c r="EQV21" s="162"/>
      <c r="EQW21" s="162"/>
      <c r="EQX21" s="162"/>
      <c r="EQY21" s="162"/>
      <c r="EQZ21" s="162"/>
      <c r="ERA21" s="162"/>
      <c r="ERB21" s="162"/>
      <c r="ERC21" s="162"/>
      <c r="ERD21" s="162"/>
      <c r="ERE21" s="162"/>
      <c r="ERF21" s="162"/>
      <c r="ERG21" s="162"/>
      <c r="ERH21" s="162"/>
      <c r="ERI21" s="162"/>
      <c r="ERJ21" s="162"/>
      <c r="ERK21" s="162"/>
      <c r="ERL21" s="162"/>
      <c r="ERM21" s="162"/>
      <c r="ERN21" s="162"/>
      <c r="ERO21" s="162"/>
      <c r="ERP21" s="162"/>
      <c r="ERQ21" s="162"/>
      <c r="ERR21" s="162"/>
      <c r="ERS21" s="162"/>
      <c r="ERT21" s="162"/>
      <c r="ERU21" s="162"/>
      <c r="ERV21" s="162"/>
      <c r="ERW21" s="162"/>
      <c r="ERX21" s="162"/>
      <c r="ERY21" s="162"/>
      <c r="ERZ21" s="162"/>
      <c r="ESA21" s="162"/>
      <c r="ESB21" s="162"/>
      <c r="ESC21" s="162"/>
      <c r="ESD21" s="162"/>
      <c r="ESE21" s="162"/>
      <c r="ESF21" s="162"/>
      <c r="ESG21" s="162"/>
      <c r="ESH21" s="162"/>
      <c r="ESI21" s="162"/>
      <c r="ESJ21" s="162"/>
      <c r="ESK21" s="162"/>
      <c r="ESL21" s="162"/>
      <c r="ESM21" s="162"/>
      <c r="ESN21" s="162"/>
      <c r="ESO21" s="162"/>
      <c r="ESP21" s="162"/>
      <c r="ESQ21" s="162"/>
      <c r="ESR21" s="162"/>
      <c r="ESS21" s="162"/>
      <c r="EST21" s="162"/>
      <c r="ESU21" s="162"/>
      <c r="ESV21" s="162"/>
      <c r="ESW21" s="162"/>
      <c r="ESX21" s="162"/>
      <c r="ESY21" s="162"/>
      <c r="ESZ21" s="162"/>
      <c r="ETA21" s="162"/>
      <c r="ETB21" s="162"/>
      <c r="ETC21" s="162"/>
      <c r="ETD21" s="162"/>
      <c r="ETE21" s="162"/>
      <c r="ETF21" s="162"/>
      <c r="ETG21" s="162"/>
      <c r="ETH21" s="162"/>
      <c r="ETI21" s="162"/>
      <c r="ETJ21" s="162"/>
      <c r="ETK21" s="162"/>
      <c r="ETL21" s="162"/>
      <c r="ETM21" s="162"/>
      <c r="ETN21" s="162"/>
      <c r="ETO21" s="162"/>
      <c r="ETP21" s="162"/>
      <c r="ETQ21" s="162"/>
      <c r="ETR21" s="162"/>
      <c r="ETS21" s="162"/>
      <c r="ETT21" s="162"/>
      <c r="ETU21" s="162"/>
      <c r="ETV21" s="162"/>
      <c r="ETW21" s="162"/>
      <c r="ETX21" s="162"/>
      <c r="ETY21" s="162"/>
      <c r="ETZ21" s="162"/>
      <c r="EUA21" s="162"/>
      <c r="EUB21" s="162"/>
      <c r="EUC21" s="162"/>
      <c r="EUD21" s="162"/>
      <c r="EUE21" s="162"/>
      <c r="EUF21" s="162"/>
      <c r="EUG21" s="162"/>
      <c r="EUH21" s="162"/>
      <c r="EUI21" s="162"/>
      <c r="EUJ21" s="162"/>
      <c r="EUK21" s="162"/>
      <c r="EUL21" s="162"/>
      <c r="EUM21" s="162"/>
      <c r="EUN21" s="162"/>
      <c r="EUO21" s="162"/>
      <c r="EUP21" s="162"/>
      <c r="EUQ21" s="162"/>
      <c r="EUR21" s="162"/>
      <c r="EUS21" s="162"/>
      <c r="EUT21" s="162"/>
      <c r="EUU21" s="162"/>
      <c r="EUV21" s="162"/>
      <c r="EUW21" s="162"/>
      <c r="EUX21" s="162"/>
      <c r="EUY21" s="162"/>
      <c r="EUZ21" s="162"/>
      <c r="EVA21" s="162"/>
      <c r="EVB21" s="162"/>
      <c r="EVC21" s="162"/>
      <c r="EVD21" s="162"/>
      <c r="EVE21" s="162"/>
      <c r="EVF21" s="162"/>
      <c r="EVG21" s="162"/>
      <c r="EVH21" s="162"/>
      <c r="EVI21" s="162"/>
      <c r="EVJ21" s="162"/>
      <c r="EVK21" s="162"/>
      <c r="EVL21" s="162"/>
      <c r="EVM21" s="162"/>
      <c r="EVN21" s="162"/>
      <c r="EVO21" s="162"/>
      <c r="EVP21" s="162"/>
      <c r="EVQ21" s="162"/>
      <c r="EVR21" s="162"/>
      <c r="EVS21" s="162"/>
      <c r="EVT21" s="162"/>
      <c r="EVU21" s="162"/>
      <c r="EVV21" s="162"/>
      <c r="EVW21" s="162"/>
      <c r="EVX21" s="162"/>
      <c r="EVY21" s="162"/>
      <c r="EVZ21" s="162"/>
      <c r="EWA21" s="162"/>
      <c r="EWB21" s="162"/>
      <c r="EWC21" s="162"/>
      <c r="EWD21" s="162"/>
      <c r="EWE21" s="162"/>
      <c r="EWF21" s="162"/>
      <c r="EWG21" s="162"/>
      <c r="EWH21" s="162"/>
      <c r="EWI21" s="162"/>
      <c r="EWJ21" s="162"/>
      <c r="EWK21" s="162"/>
      <c r="EWL21" s="162"/>
      <c r="EWM21" s="162"/>
      <c r="EWN21" s="162"/>
      <c r="EWO21" s="162"/>
      <c r="EWP21" s="162"/>
      <c r="EWQ21" s="162"/>
      <c r="EWR21" s="162"/>
      <c r="EWS21" s="162"/>
      <c r="EWT21" s="162"/>
      <c r="EWU21" s="162"/>
      <c r="EWV21" s="162"/>
      <c r="EWW21" s="162"/>
      <c r="EWX21" s="162"/>
      <c r="EWY21" s="162"/>
      <c r="EWZ21" s="162"/>
      <c r="EXA21" s="162"/>
      <c r="EXB21" s="162"/>
      <c r="EXC21" s="162"/>
      <c r="EXD21" s="162"/>
      <c r="EXE21" s="162"/>
      <c r="EXF21" s="162"/>
      <c r="EXG21" s="162"/>
      <c r="EXH21" s="162"/>
      <c r="EXI21" s="162"/>
      <c r="EXJ21" s="162"/>
      <c r="EXK21" s="162"/>
      <c r="EXL21" s="162"/>
      <c r="EXM21" s="162"/>
      <c r="EXN21" s="162"/>
      <c r="EXO21" s="162"/>
      <c r="EXP21" s="162"/>
      <c r="EXQ21" s="162"/>
      <c r="EXR21" s="162"/>
      <c r="EXS21" s="162"/>
      <c r="EXT21" s="162"/>
      <c r="EXU21" s="162"/>
      <c r="EXV21" s="162"/>
      <c r="EXW21" s="162"/>
      <c r="EXX21" s="162"/>
      <c r="EXY21" s="162"/>
      <c r="EXZ21" s="162"/>
      <c r="EYA21" s="162"/>
      <c r="EYB21" s="162"/>
      <c r="EYC21" s="162"/>
      <c r="EYD21" s="162"/>
      <c r="EYE21" s="162"/>
      <c r="EYF21" s="162"/>
      <c r="EYG21" s="162"/>
      <c r="EYH21" s="162"/>
      <c r="EYI21" s="162"/>
      <c r="EYJ21" s="162"/>
      <c r="EYK21" s="162"/>
      <c r="EYL21" s="162"/>
      <c r="EYM21" s="162"/>
      <c r="EYN21" s="162"/>
      <c r="EYO21" s="162"/>
      <c r="EYP21" s="162"/>
      <c r="EYQ21" s="162"/>
      <c r="EYR21" s="162"/>
      <c r="EYS21" s="162"/>
      <c r="EYT21" s="162"/>
      <c r="EYU21" s="162"/>
      <c r="EYV21" s="162"/>
      <c r="EYW21" s="162"/>
      <c r="EYX21" s="162"/>
      <c r="EYY21" s="162"/>
      <c r="EYZ21" s="162"/>
      <c r="EZA21" s="162"/>
      <c r="EZB21" s="162"/>
      <c r="EZC21" s="162"/>
      <c r="EZD21" s="162"/>
      <c r="EZE21" s="162"/>
      <c r="EZF21" s="162"/>
      <c r="EZG21" s="162"/>
      <c r="EZH21" s="162"/>
      <c r="EZI21" s="162"/>
      <c r="EZJ21" s="162"/>
      <c r="EZK21" s="162"/>
      <c r="EZL21" s="162"/>
      <c r="EZM21" s="162"/>
      <c r="EZN21" s="162"/>
      <c r="EZO21" s="162"/>
      <c r="EZP21" s="162"/>
      <c r="EZQ21" s="162"/>
      <c r="EZR21" s="162"/>
      <c r="EZS21" s="162"/>
      <c r="EZT21" s="162"/>
      <c r="EZU21" s="162"/>
      <c r="EZV21" s="162"/>
      <c r="EZW21" s="162"/>
      <c r="EZX21" s="162"/>
      <c r="EZY21" s="162"/>
      <c r="EZZ21" s="162"/>
      <c r="FAA21" s="162"/>
      <c r="FAB21" s="162"/>
      <c r="FAC21" s="162"/>
      <c r="FAD21" s="162"/>
      <c r="FAE21" s="162"/>
      <c r="FAF21" s="162"/>
      <c r="FAG21" s="162"/>
      <c r="FAH21" s="162"/>
      <c r="FAI21" s="162"/>
      <c r="FAJ21" s="162"/>
      <c r="FAK21" s="162"/>
      <c r="FAL21" s="162"/>
      <c r="FAM21" s="162"/>
      <c r="FAN21" s="162"/>
      <c r="FAO21" s="162"/>
      <c r="FAP21" s="162"/>
      <c r="FAQ21" s="162"/>
      <c r="FAR21" s="162"/>
      <c r="FAS21" s="162"/>
      <c r="FAT21" s="162"/>
      <c r="FAU21" s="162"/>
      <c r="FAV21" s="162"/>
      <c r="FAW21" s="162"/>
      <c r="FAX21" s="162"/>
      <c r="FAY21" s="162"/>
      <c r="FAZ21" s="162"/>
      <c r="FBA21" s="162"/>
      <c r="FBB21" s="162"/>
      <c r="FBC21" s="162"/>
      <c r="FBD21" s="162"/>
      <c r="FBE21" s="162"/>
      <c r="FBF21" s="162"/>
      <c r="FBG21" s="162"/>
      <c r="FBH21" s="162"/>
      <c r="FBI21" s="162"/>
      <c r="FBJ21" s="162"/>
      <c r="FBK21" s="162"/>
      <c r="FBL21" s="162"/>
      <c r="FBM21" s="162"/>
      <c r="FBN21" s="162"/>
      <c r="FBO21" s="162"/>
      <c r="FBP21" s="162"/>
      <c r="FBQ21" s="162"/>
      <c r="FBR21" s="162"/>
      <c r="FBS21" s="162"/>
      <c r="FBT21" s="162"/>
      <c r="FBU21" s="162"/>
      <c r="FBV21" s="162"/>
      <c r="FBW21" s="162"/>
      <c r="FBX21" s="162"/>
      <c r="FBY21" s="162"/>
      <c r="FBZ21" s="162"/>
      <c r="FCA21" s="162"/>
      <c r="FCB21" s="162"/>
      <c r="FCC21" s="162"/>
      <c r="FCD21" s="162"/>
      <c r="FCE21" s="162"/>
      <c r="FCF21" s="162"/>
      <c r="FCG21" s="162"/>
      <c r="FCH21" s="162"/>
      <c r="FCI21" s="162"/>
      <c r="FCJ21" s="162"/>
      <c r="FCK21" s="162"/>
      <c r="FCL21" s="162"/>
      <c r="FCM21" s="162"/>
      <c r="FCN21" s="162"/>
      <c r="FCO21" s="162"/>
      <c r="FCP21" s="162"/>
      <c r="FCQ21" s="162"/>
      <c r="FCR21" s="162"/>
      <c r="FCS21" s="162"/>
      <c r="FCT21" s="162"/>
      <c r="FCU21" s="162"/>
      <c r="FCV21" s="162"/>
      <c r="FCW21" s="162"/>
      <c r="FCX21" s="162"/>
      <c r="FCY21" s="162"/>
      <c r="FCZ21" s="162"/>
      <c r="FDA21" s="162"/>
      <c r="FDB21" s="162"/>
      <c r="FDC21" s="162"/>
      <c r="FDD21" s="162"/>
      <c r="FDE21" s="162"/>
      <c r="FDF21" s="162"/>
      <c r="FDG21" s="162"/>
      <c r="FDH21" s="162"/>
      <c r="FDI21" s="162"/>
      <c r="FDJ21" s="162"/>
      <c r="FDK21" s="162"/>
      <c r="FDL21" s="162"/>
      <c r="FDM21" s="162"/>
      <c r="FDN21" s="162"/>
      <c r="FDO21" s="162"/>
      <c r="FDP21" s="162"/>
      <c r="FDQ21" s="162"/>
      <c r="FDR21" s="162"/>
      <c r="FDS21" s="162"/>
      <c r="FDT21" s="162"/>
      <c r="FDU21" s="162"/>
      <c r="FDV21" s="162"/>
      <c r="FDW21" s="162"/>
      <c r="FDX21" s="162"/>
      <c r="FDY21" s="162"/>
      <c r="FDZ21" s="162"/>
      <c r="FEA21" s="162"/>
      <c r="FEB21" s="162"/>
      <c r="FEC21" s="162"/>
      <c r="FED21" s="162"/>
      <c r="FEE21" s="162"/>
      <c r="FEF21" s="162"/>
      <c r="FEG21" s="162"/>
      <c r="FEH21" s="162"/>
      <c r="FEI21" s="162"/>
      <c r="FEJ21" s="162"/>
      <c r="FEK21" s="162"/>
      <c r="FEL21" s="162"/>
      <c r="FEM21" s="162"/>
      <c r="FEN21" s="162"/>
      <c r="FEO21" s="162"/>
      <c r="FEP21" s="162"/>
      <c r="FEQ21" s="162"/>
      <c r="FER21" s="162"/>
      <c r="FES21" s="162"/>
      <c r="FET21" s="162"/>
      <c r="FEU21" s="162"/>
      <c r="FEV21" s="162"/>
      <c r="FEW21" s="162"/>
      <c r="FEX21" s="162"/>
      <c r="FEY21" s="162"/>
      <c r="FEZ21" s="162"/>
      <c r="FFA21" s="162"/>
      <c r="FFB21" s="162"/>
      <c r="FFC21" s="162"/>
      <c r="FFD21" s="162"/>
      <c r="FFE21" s="162"/>
      <c r="FFF21" s="162"/>
      <c r="FFG21" s="162"/>
      <c r="FFH21" s="162"/>
      <c r="FFI21" s="162"/>
      <c r="FFJ21" s="162"/>
      <c r="FFK21" s="162"/>
      <c r="FFL21" s="162"/>
      <c r="FFM21" s="162"/>
      <c r="FFN21" s="162"/>
      <c r="FFO21" s="162"/>
      <c r="FFP21" s="162"/>
      <c r="FFQ21" s="162"/>
      <c r="FFR21" s="162"/>
      <c r="FFS21" s="162"/>
      <c r="FFT21" s="162"/>
      <c r="FFU21" s="162"/>
      <c r="FFV21" s="162"/>
      <c r="FFW21" s="162"/>
      <c r="FFX21" s="162"/>
      <c r="FFY21" s="162"/>
      <c r="FFZ21" s="162"/>
      <c r="FGA21" s="162"/>
      <c r="FGB21" s="162"/>
      <c r="FGC21" s="162"/>
      <c r="FGD21" s="162"/>
      <c r="FGE21" s="162"/>
      <c r="FGF21" s="162"/>
      <c r="FGG21" s="162"/>
      <c r="FGH21" s="162"/>
      <c r="FGI21" s="162"/>
      <c r="FGJ21" s="162"/>
      <c r="FGK21" s="162"/>
      <c r="FGL21" s="162"/>
      <c r="FGM21" s="162"/>
      <c r="FGN21" s="162"/>
      <c r="FGO21" s="162"/>
      <c r="FGP21" s="162"/>
      <c r="FGQ21" s="162"/>
      <c r="FGR21" s="162"/>
      <c r="FGS21" s="162"/>
      <c r="FGT21" s="162"/>
      <c r="FGU21" s="162"/>
      <c r="FGV21" s="162"/>
      <c r="FGW21" s="162"/>
      <c r="FGX21" s="162"/>
      <c r="FGY21" s="162"/>
      <c r="FGZ21" s="162"/>
      <c r="FHA21" s="162"/>
      <c r="FHB21" s="162"/>
      <c r="FHC21" s="162"/>
      <c r="FHD21" s="162"/>
      <c r="FHE21" s="162"/>
      <c r="FHF21" s="162"/>
      <c r="FHG21" s="162"/>
      <c r="FHH21" s="162"/>
      <c r="FHI21" s="162"/>
      <c r="FHJ21" s="162"/>
      <c r="FHK21" s="162"/>
      <c r="FHL21" s="162"/>
      <c r="FHM21" s="162"/>
      <c r="FHN21" s="162"/>
      <c r="FHO21" s="162"/>
      <c r="FHP21" s="162"/>
      <c r="FHQ21" s="162"/>
      <c r="FHR21" s="162"/>
      <c r="FHS21" s="162"/>
      <c r="FHT21" s="162"/>
      <c r="FHU21" s="162"/>
      <c r="FHV21" s="162"/>
      <c r="FHW21" s="162"/>
      <c r="FHX21" s="162"/>
      <c r="FHY21" s="162"/>
      <c r="FHZ21" s="162"/>
      <c r="FIA21" s="162"/>
      <c r="FIB21" s="162"/>
      <c r="FIC21" s="162"/>
      <c r="FID21" s="162"/>
      <c r="FIE21" s="162"/>
      <c r="FIF21" s="162"/>
      <c r="FIG21" s="162"/>
      <c r="FIH21" s="162"/>
      <c r="FII21" s="162"/>
      <c r="FIJ21" s="162"/>
      <c r="FIK21" s="162"/>
      <c r="FIL21" s="162"/>
      <c r="FIM21" s="162"/>
      <c r="FIN21" s="162"/>
      <c r="FIO21" s="162"/>
      <c r="FIP21" s="162"/>
      <c r="FIQ21" s="162"/>
      <c r="FIR21" s="162"/>
      <c r="FIS21" s="162"/>
      <c r="FIT21" s="162"/>
      <c r="FIU21" s="162"/>
      <c r="FIV21" s="162"/>
      <c r="FIW21" s="162"/>
      <c r="FIX21" s="162"/>
      <c r="FIY21" s="162"/>
      <c r="FIZ21" s="162"/>
      <c r="FJA21" s="162"/>
      <c r="FJB21" s="162"/>
      <c r="FJC21" s="162"/>
      <c r="FJD21" s="162"/>
      <c r="FJE21" s="162"/>
      <c r="FJF21" s="162"/>
      <c r="FJG21" s="162"/>
      <c r="FJH21" s="162"/>
      <c r="FJI21" s="162"/>
      <c r="FJJ21" s="162"/>
      <c r="FJK21" s="162"/>
      <c r="FJL21" s="162"/>
      <c r="FJM21" s="162"/>
      <c r="FJN21" s="162"/>
      <c r="FJO21" s="162"/>
      <c r="FJP21" s="162"/>
      <c r="FJQ21" s="162"/>
      <c r="FJR21" s="162"/>
      <c r="FJS21" s="162"/>
      <c r="FJT21" s="162"/>
      <c r="FJU21" s="162"/>
      <c r="FJV21" s="162"/>
      <c r="FJW21" s="162"/>
      <c r="FJX21" s="162"/>
      <c r="FJY21" s="162"/>
      <c r="FJZ21" s="162"/>
      <c r="FKA21" s="162"/>
      <c r="FKB21" s="162"/>
      <c r="FKC21" s="162"/>
      <c r="FKD21" s="162"/>
      <c r="FKE21" s="162"/>
      <c r="FKF21" s="162"/>
      <c r="FKG21" s="162"/>
      <c r="FKH21" s="162"/>
      <c r="FKI21" s="162"/>
      <c r="FKJ21" s="162"/>
      <c r="FKK21" s="162"/>
      <c r="FKL21" s="162"/>
      <c r="FKM21" s="162"/>
      <c r="FKN21" s="162"/>
      <c r="FKO21" s="162"/>
      <c r="FKP21" s="162"/>
      <c r="FKQ21" s="162"/>
      <c r="FKR21" s="162"/>
      <c r="FKS21" s="162"/>
      <c r="FKT21" s="162"/>
      <c r="FKU21" s="162"/>
      <c r="FKV21" s="162"/>
      <c r="FKW21" s="162"/>
      <c r="FKX21" s="162"/>
      <c r="FKY21" s="162"/>
      <c r="FKZ21" s="162"/>
      <c r="FLA21" s="162"/>
      <c r="FLB21" s="162"/>
      <c r="FLC21" s="162"/>
      <c r="FLD21" s="162"/>
      <c r="FLE21" s="162"/>
      <c r="FLF21" s="162"/>
      <c r="FLG21" s="162"/>
      <c r="FLH21" s="162"/>
      <c r="FLI21" s="162"/>
      <c r="FLJ21" s="162"/>
      <c r="FLK21" s="162"/>
      <c r="FLL21" s="162"/>
      <c r="FLM21" s="162"/>
      <c r="FLN21" s="162"/>
      <c r="FLO21" s="162"/>
      <c r="FLP21" s="162"/>
      <c r="FLQ21" s="162"/>
      <c r="FLR21" s="162"/>
      <c r="FLS21" s="162"/>
      <c r="FLT21" s="162"/>
      <c r="FLU21" s="162"/>
      <c r="FLV21" s="162"/>
      <c r="FLW21" s="162"/>
      <c r="FLX21" s="162"/>
      <c r="FLY21" s="162"/>
      <c r="FLZ21" s="162"/>
      <c r="FMA21" s="162"/>
      <c r="FMB21" s="162"/>
      <c r="FMC21" s="162"/>
      <c r="FMD21" s="162"/>
      <c r="FME21" s="162"/>
      <c r="FMF21" s="162"/>
      <c r="FMG21" s="162"/>
      <c r="FMH21" s="162"/>
      <c r="FMI21" s="162"/>
      <c r="FMJ21" s="162"/>
      <c r="FMK21" s="162"/>
      <c r="FML21" s="162"/>
      <c r="FMM21" s="162"/>
      <c r="FMN21" s="162"/>
      <c r="FMO21" s="162"/>
      <c r="FMP21" s="162"/>
      <c r="FMQ21" s="162"/>
      <c r="FMR21" s="162"/>
      <c r="FMS21" s="162"/>
      <c r="FMT21" s="162"/>
      <c r="FMU21" s="162"/>
      <c r="FMV21" s="162"/>
      <c r="FMW21" s="162"/>
      <c r="FMX21" s="162"/>
      <c r="FMY21" s="162"/>
      <c r="FMZ21" s="162"/>
      <c r="FNA21" s="162"/>
      <c r="FNB21" s="162"/>
      <c r="FNC21" s="162"/>
      <c r="FND21" s="162"/>
      <c r="FNE21" s="162"/>
      <c r="FNF21" s="162"/>
      <c r="FNG21" s="162"/>
      <c r="FNH21" s="162"/>
      <c r="FNI21" s="162"/>
      <c r="FNJ21" s="162"/>
      <c r="FNK21" s="162"/>
      <c r="FNL21" s="162"/>
      <c r="FNM21" s="162"/>
      <c r="FNN21" s="162"/>
      <c r="FNO21" s="162"/>
      <c r="FNP21" s="162"/>
      <c r="FNQ21" s="162"/>
      <c r="FNR21" s="162"/>
      <c r="FNS21" s="162"/>
      <c r="FNT21" s="162"/>
      <c r="FNU21" s="162"/>
      <c r="FNV21" s="162"/>
      <c r="FNW21" s="162"/>
      <c r="FNX21" s="162"/>
      <c r="FNY21" s="162"/>
      <c r="FNZ21" s="162"/>
      <c r="FOA21" s="162"/>
      <c r="FOB21" s="162"/>
      <c r="FOC21" s="162"/>
      <c r="FOD21" s="162"/>
      <c r="FOE21" s="162"/>
      <c r="FOF21" s="162"/>
      <c r="FOG21" s="162"/>
      <c r="FOH21" s="162"/>
      <c r="FOI21" s="162"/>
      <c r="FOJ21" s="162"/>
      <c r="FOK21" s="162"/>
      <c r="FOL21" s="162"/>
      <c r="FOM21" s="162"/>
      <c r="FON21" s="162"/>
      <c r="FOO21" s="162"/>
      <c r="FOP21" s="162"/>
      <c r="FOQ21" s="162"/>
      <c r="FOR21" s="162"/>
      <c r="FOS21" s="162"/>
      <c r="FOT21" s="162"/>
      <c r="FOU21" s="162"/>
      <c r="FOV21" s="162"/>
      <c r="FOW21" s="162"/>
      <c r="FOX21" s="162"/>
      <c r="FOY21" s="162"/>
      <c r="FOZ21" s="162"/>
      <c r="FPA21" s="162"/>
      <c r="FPB21" s="162"/>
      <c r="FPC21" s="162"/>
      <c r="FPD21" s="162"/>
      <c r="FPE21" s="162"/>
      <c r="FPF21" s="162"/>
      <c r="FPG21" s="162"/>
      <c r="FPH21" s="162"/>
      <c r="FPI21" s="162"/>
      <c r="FPJ21" s="162"/>
      <c r="FPK21" s="162"/>
      <c r="FPL21" s="162"/>
      <c r="FPM21" s="162"/>
      <c r="FPN21" s="162"/>
      <c r="FPO21" s="162"/>
      <c r="FPP21" s="162"/>
      <c r="FPQ21" s="162"/>
      <c r="FPR21" s="162"/>
      <c r="FPS21" s="162"/>
      <c r="FPT21" s="162"/>
      <c r="FPU21" s="162"/>
      <c r="FPV21" s="162"/>
      <c r="FPW21" s="162"/>
      <c r="FPX21" s="162"/>
      <c r="FPY21" s="162"/>
      <c r="FPZ21" s="162"/>
      <c r="FQA21" s="162"/>
      <c r="FQB21" s="162"/>
      <c r="FQC21" s="162"/>
      <c r="FQD21" s="162"/>
      <c r="FQE21" s="162"/>
      <c r="FQF21" s="162"/>
      <c r="FQG21" s="162"/>
      <c r="FQH21" s="162"/>
      <c r="FQI21" s="162"/>
      <c r="FQJ21" s="162"/>
      <c r="FQK21" s="162"/>
      <c r="FQL21" s="162"/>
      <c r="FQM21" s="162"/>
      <c r="FQN21" s="162"/>
      <c r="FQO21" s="162"/>
      <c r="FQP21" s="162"/>
      <c r="FQQ21" s="162"/>
      <c r="FQR21" s="162"/>
      <c r="FQS21" s="162"/>
      <c r="FQT21" s="162"/>
      <c r="FQU21" s="162"/>
      <c r="FQV21" s="162"/>
      <c r="FQW21" s="162"/>
      <c r="FQX21" s="162"/>
      <c r="FQY21" s="162"/>
      <c r="FQZ21" s="162"/>
      <c r="FRA21" s="162"/>
      <c r="FRB21" s="162"/>
      <c r="FRC21" s="162"/>
      <c r="FRD21" s="162"/>
      <c r="FRE21" s="162"/>
      <c r="FRF21" s="162"/>
      <c r="FRG21" s="162"/>
      <c r="FRH21" s="162"/>
      <c r="FRI21" s="162"/>
      <c r="FRJ21" s="162"/>
      <c r="FRK21" s="162"/>
      <c r="FRL21" s="162"/>
      <c r="FRM21" s="162"/>
      <c r="FRN21" s="162"/>
      <c r="FRO21" s="162"/>
      <c r="FRP21" s="162"/>
      <c r="FRQ21" s="162"/>
      <c r="FRR21" s="162"/>
      <c r="FRS21" s="162"/>
      <c r="FRT21" s="162"/>
      <c r="FRU21" s="162"/>
      <c r="FRV21" s="162"/>
      <c r="FRW21" s="162"/>
      <c r="FRX21" s="162"/>
      <c r="FRY21" s="162"/>
      <c r="FRZ21" s="162"/>
      <c r="FSA21" s="162"/>
      <c r="FSB21" s="162"/>
      <c r="FSC21" s="162"/>
      <c r="FSD21" s="162"/>
      <c r="FSE21" s="162"/>
      <c r="FSF21" s="162"/>
      <c r="FSG21" s="162"/>
      <c r="FSH21" s="162"/>
      <c r="FSI21" s="162"/>
      <c r="FSJ21" s="162"/>
      <c r="FSK21" s="162"/>
      <c r="FSL21" s="162"/>
      <c r="FSM21" s="162"/>
      <c r="FSN21" s="162"/>
      <c r="FSO21" s="162"/>
      <c r="FSP21" s="162"/>
      <c r="FSQ21" s="162"/>
      <c r="FSR21" s="162"/>
      <c r="FSS21" s="162"/>
      <c r="FST21" s="162"/>
      <c r="FSU21" s="162"/>
      <c r="FSV21" s="162"/>
      <c r="FSW21" s="162"/>
      <c r="FSX21" s="162"/>
      <c r="FSY21" s="162"/>
      <c r="FSZ21" s="162"/>
      <c r="FTA21" s="162"/>
      <c r="FTB21" s="162"/>
      <c r="FTC21" s="162"/>
      <c r="FTD21" s="162"/>
      <c r="FTE21" s="162"/>
      <c r="FTF21" s="162"/>
      <c r="FTG21" s="162"/>
      <c r="FTH21" s="162"/>
      <c r="FTI21" s="162"/>
      <c r="FTJ21" s="162"/>
      <c r="FTK21" s="162"/>
      <c r="FTL21" s="162"/>
      <c r="FTM21" s="162"/>
      <c r="FTN21" s="162"/>
      <c r="FTO21" s="162"/>
      <c r="FTP21" s="162"/>
      <c r="FTQ21" s="162"/>
      <c r="FTR21" s="162"/>
      <c r="FTS21" s="162"/>
      <c r="FTT21" s="162"/>
      <c r="FTU21" s="162"/>
      <c r="FTV21" s="162"/>
      <c r="FTW21" s="162"/>
      <c r="FTX21" s="162"/>
      <c r="FTY21" s="162"/>
      <c r="FTZ21" s="162"/>
      <c r="FUA21" s="162"/>
      <c r="FUB21" s="162"/>
      <c r="FUC21" s="162"/>
      <c r="FUD21" s="162"/>
      <c r="FUE21" s="162"/>
      <c r="FUF21" s="162"/>
      <c r="FUG21" s="162"/>
      <c r="FUH21" s="162"/>
      <c r="FUI21" s="162"/>
      <c r="FUJ21" s="162"/>
      <c r="FUK21" s="162"/>
      <c r="FUL21" s="162"/>
      <c r="FUM21" s="162"/>
      <c r="FUN21" s="162"/>
      <c r="FUO21" s="162"/>
      <c r="FUP21" s="162"/>
      <c r="FUQ21" s="162"/>
      <c r="FUR21" s="162"/>
      <c r="FUS21" s="162"/>
      <c r="FUT21" s="162"/>
      <c r="FUU21" s="162"/>
      <c r="FUV21" s="162"/>
      <c r="FUW21" s="162"/>
      <c r="FUX21" s="162"/>
      <c r="FUY21" s="162"/>
      <c r="FUZ21" s="162"/>
      <c r="FVA21" s="162"/>
      <c r="FVB21" s="162"/>
      <c r="FVC21" s="162"/>
      <c r="FVD21" s="162"/>
      <c r="FVE21" s="162"/>
      <c r="FVF21" s="162"/>
      <c r="FVG21" s="162"/>
      <c r="FVH21" s="162"/>
      <c r="FVI21" s="162"/>
      <c r="FVJ21" s="162"/>
      <c r="FVK21" s="162"/>
      <c r="FVL21" s="162"/>
      <c r="FVM21" s="162"/>
      <c r="FVN21" s="162"/>
      <c r="FVO21" s="162"/>
      <c r="FVP21" s="162"/>
      <c r="FVQ21" s="162"/>
      <c r="FVR21" s="162"/>
      <c r="FVS21" s="162"/>
      <c r="FVT21" s="162"/>
      <c r="FVU21" s="162"/>
      <c r="FVV21" s="162"/>
      <c r="FVW21" s="162"/>
      <c r="FVX21" s="162"/>
      <c r="FVY21" s="162"/>
      <c r="FVZ21" s="162"/>
      <c r="FWA21" s="162"/>
      <c r="FWB21" s="162"/>
      <c r="FWC21" s="162"/>
      <c r="FWD21" s="162"/>
      <c r="FWE21" s="162"/>
      <c r="FWF21" s="162"/>
      <c r="FWG21" s="162"/>
      <c r="FWH21" s="162"/>
      <c r="FWI21" s="162"/>
      <c r="FWJ21" s="162"/>
      <c r="FWK21" s="162"/>
      <c r="FWL21" s="162"/>
      <c r="FWM21" s="162"/>
      <c r="FWN21" s="162"/>
      <c r="FWO21" s="162"/>
      <c r="FWP21" s="162"/>
      <c r="FWQ21" s="162"/>
      <c r="FWR21" s="162"/>
      <c r="FWS21" s="162"/>
      <c r="FWT21" s="162"/>
      <c r="FWU21" s="162"/>
      <c r="FWV21" s="162"/>
      <c r="FWW21" s="162"/>
      <c r="FWX21" s="162"/>
      <c r="FWY21" s="162"/>
      <c r="FWZ21" s="162"/>
      <c r="FXA21" s="162"/>
      <c r="FXB21" s="162"/>
      <c r="FXC21" s="162"/>
      <c r="FXD21" s="162"/>
      <c r="FXE21" s="162"/>
      <c r="FXF21" s="162"/>
      <c r="FXG21" s="162"/>
      <c r="FXH21" s="162"/>
      <c r="FXI21" s="162"/>
      <c r="FXJ21" s="162"/>
      <c r="FXK21" s="162"/>
      <c r="FXL21" s="162"/>
      <c r="FXM21" s="162"/>
      <c r="FXN21" s="162"/>
      <c r="FXO21" s="162"/>
      <c r="FXP21" s="162"/>
      <c r="FXQ21" s="162"/>
      <c r="FXR21" s="162"/>
      <c r="FXS21" s="162"/>
      <c r="FXT21" s="162"/>
      <c r="FXU21" s="162"/>
      <c r="FXV21" s="162"/>
      <c r="FXW21" s="162"/>
      <c r="FXX21" s="162"/>
      <c r="FXY21" s="162"/>
      <c r="FXZ21" s="162"/>
      <c r="FYA21" s="162"/>
      <c r="FYB21" s="162"/>
      <c r="FYC21" s="162"/>
      <c r="FYD21" s="162"/>
      <c r="FYE21" s="162"/>
      <c r="FYF21" s="162"/>
      <c r="FYG21" s="162"/>
      <c r="FYH21" s="162"/>
      <c r="FYI21" s="162"/>
      <c r="FYJ21" s="162"/>
      <c r="FYK21" s="162"/>
      <c r="FYL21" s="162"/>
      <c r="FYM21" s="162"/>
      <c r="FYN21" s="162"/>
      <c r="FYO21" s="162"/>
      <c r="FYP21" s="162"/>
      <c r="FYQ21" s="162"/>
      <c r="FYR21" s="162"/>
      <c r="FYS21" s="162"/>
      <c r="FYT21" s="162"/>
      <c r="FYU21" s="162"/>
      <c r="FYV21" s="162"/>
      <c r="FYW21" s="162"/>
      <c r="FYX21" s="162"/>
      <c r="FYY21" s="162"/>
      <c r="FYZ21" s="162"/>
      <c r="FZA21" s="162"/>
      <c r="FZB21" s="162"/>
      <c r="FZC21" s="162"/>
      <c r="FZD21" s="162"/>
      <c r="FZE21" s="162"/>
      <c r="FZF21" s="162"/>
      <c r="FZG21" s="162"/>
      <c r="FZH21" s="162"/>
      <c r="FZI21" s="162"/>
      <c r="FZJ21" s="162"/>
      <c r="FZK21" s="162"/>
      <c r="FZL21" s="162"/>
      <c r="FZM21" s="162"/>
      <c r="FZN21" s="162"/>
      <c r="FZO21" s="162"/>
      <c r="FZP21" s="162"/>
      <c r="FZQ21" s="162"/>
      <c r="FZR21" s="162"/>
      <c r="FZS21" s="162"/>
      <c r="FZT21" s="162"/>
      <c r="FZU21" s="162"/>
      <c r="FZV21" s="162"/>
      <c r="FZW21" s="162"/>
      <c r="FZX21" s="162"/>
      <c r="FZY21" s="162"/>
      <c r="FZZ21" s="162"/>
      <c r="GAA21" s="162"/>
      <c r="GAB21" s="162"/>
      <c r="GAC21" s="162"/>
      <c r="GAD21" s="162"/>
      <c r="GAE21" s="162"/>
      <c r="GAF21" s="162"/>
      <c r="GAG21" s="162"/>
      <c r="GAH21" s="162"/>
      <c r="GAI21" s="162"/>
      <c r="GAJ21" s="162"/>
      <c r="GAK21" s="162"/>
      <c r="GAL21" s="162"/>
      <c r="GAM21" s="162"/>
      <c r="GAN21" s="162"/>
      <c r="GAO21" s="162"/>
      <c r="GAP21" s="162"/>
      <c r="GAQ21" s="162"/>
      <c r="GAR21" s="162"/>
      <c r="GAS21" s="162"/>
      <c r="GAT21" s="162"/>
      <c r="GAU21" s="162"/>
      <c r="GAV21" s="162"/>
      <c r="GAW21" s="162"/>
      <c r="GAX21" s="162"/>
      <c r="GAY21" s="162"/>
      <c r="GAZ21" s="162"/>
      <c r="GBA21" s="162"/>
      <c r="GBB21" s="162"/>
      <c r="GBC21" s="162"/>
      <c r="GBD21" s="162"/>
      <c r="GBE21" s="162"/>
      <c r="GBF21" s="162"/>
      <c r="GBG21" s="162"/>
      <c r="GBH21" s="162"/>
      <c r="GBI21" s="162"/>
      <c r="GBJ21" s="162"/>
      <c r="GBK21" s="162"/>
      <c r="GBL21" s="162"/>
      <c r="GBM21" s="162"/>
      <c r="GBN21" s="162"/>
      <c r="GBO21" s="162"/>
      <c r="GBP21" s="162"/>
      <c r="GBQ21" s="162"/>
      <c r="GBR21" s="162"/>
      <c r="GBS21" s="162"/>
      <c r="GBT21" s="162"/>
      <c r="GBU21" s="162"/>
      <c r="GBV21" s="162"/>
      <c r="GBW21" s="162"/>
      <c r="GBX21" s="162"/>
      <c r="GBY21" s="162"/>
      <c r="GBZ21" s="162"/>
      <c r="GCA21" s="162"/>
      <c r="GCB21" s="162"/>
      <c r="GCC21" s="162"/>
      <c r="GCD21" s="162"/>
      <c r="GCE21" s="162"/>
      <c r="GCF21" s="162"/>
      <c r="GCG21" s="162"/>
      <c r="GCH21" s="162"/>
      <c r="GCI21" s="162"/>
      <c r="GCJ21" s="162"/>
      <c r="GCK21" s="162"/>
      <c r="GCL21" s="162"/>
      <c r="GCM21" s="162"/>
      <c r="GCN21" s="162"/>
      <c r="GCO21" s="162"/>
      <c r="GCP21" s="162"/>
      <c r="GCQ21" s="162"/>
      <c r="GCR21" s="162"/>
      <c r="GCS21" s="162"/>
      <c r="GCT21" s="162"/>
      <c r="GCU21" s="162"/>
      <c r="GCV21" s="162"/>
      <c r="GCW21" s="162"/>
      <c r="GCX21" s="162"/>
      <c r="GCY21" s="162"/>
      <c r="GCZ21" s="162"/>
      <c r="GDA21" s="162"/>
      <c r="GDB21" s="162"/>
      <c r="GDC21" s="162"/>
      <c r="GDD21" s="162"/>
      <c r="GDE21" s="162"/>
      <c r="GDF21" s="162"/>
      <c r="GDG21" s="162"/>
      <c r="GDH21" s="162"/>
      <c r="GDI21" s="162"/>
      <c r="GDJ21" s="162"/>
      <c r="GDK21" s="162"/>
      <c r="GDL21" s="162"/>
      <c r="GDM21" s="162"/>
      <c r="GDN21" s="162"/>
      <c r="GDO21" s="162"/>
      <c r="GDP21" s="162"/>
      <c r="GDQ21" s="162"/>
      <c r="GDR21" s="162"/>
      <c r="GDS21" s="162"/>
      <c r="GDT21" s="162"/>
      <c r="GDU21" s="162"/>
      <c r="GDV21" s="162"/>
      <c r="GDW21" s="162"/>
      <c r="GDX21" s="162"/>
      <c r="GDY21" s="162"/>
      <c r="GDZ21" s="162"/>
      <c r="GEA21" s="162"/>
      <c r="GEB21" s="162"/>
      <c r="GEC21" s="162"/>
      <c r="GED21" s="162"/>
      <c r="GEE21" s="162"/>
      <c r="GEF21" s="162"/>
      <c r="GEG21" s="162"/>
      <c r="GEH21" s="162"/>
      <c r="GEI21" s="162"/>
      <c r="GEJ21" s="162"/>
      <c r="GEK21" s="162"/>
      <c r="GEL21" s="162"/>
      <c r="GEM21" s="162"/>
      <c r="GEN21" s="162"/>
      <c r="GEO21" s="162"/>
      <c r="GEP21" s="162"/>
      <c r="GEQ21" s="162"/>
      <c r="GER21" s="162"/>
      <c r="GES21" s="162"/>
      <c r="GET21" s="162"/>
      <c r="GEU21" s="162"/>
      <c r="GEV21" s="162"/>
      <c r="GEW21" s="162"/>
      <c r="GEX21" s="162"/>
      <c r="GEY21" s="162"/>
      <c r="GEZ21" s="162"/>
      <c r="GFA21" s="162"/>
      <c r="GFB21" s="162"/>
      <c r="GFC21" s="162"/>
      <c r="GFD21" s="162"/>
      <c r="GFE21" s="162"/>
      <c r="GFF21" s="162"/>
      <c r="GFG21" s="162"/>
      <c r="GFH21" s="162"/>
      <c r="GFI21" s="162"/>
      <c r="GFJ21" s="162"/>
      <c r="GFK21" s="162"/>
      <c r="GFL21" s="162"/>
      <c r="GFM21" s="162"/>
      <c r="GFN21" s="162"/>
      <c r="GFO21" s="162"/>
      <c r="GFP21" s="162"/>
      <c r="GFQ21" s="162"/>
      <c r="GFR21" s="162"/>
      <c r="GFS21" s="162"/>
      <c r="GFT21" s="162"/>
      <c r="GFU21" s="162"/>
      <c r="GFV21" s="162"/>
      <c r="GFW21" s="162"/>
      <c r="GFX21" s="162"/>
      <c r="GFY21" s="162"/>
      <c r="GFZ21" s="162"/>
      <c r="GGA21" s="162"/>
      <c r="GGB21" s="162"/>
      <c r="GGC21" s="162"/>
      <c r="GGD21" s="162"/>
      <c r="GGE21" s="162"/>
      <c r="GGF21" s="162"/>
      <c r="GGG21" s="162"/>
      <c r="GGH21" s="162"/>
      <c r="GGI21" s="162"/>
      <c r="GGJ21" s="162"/>
      <c r="GGK21" s="162"/>
      <c r="GGL21" s="162"/>
      <c r="GGM21" s="162"/>
      <c r="GGN21" s="162"/>
      <c r="GGO21" s="162"/>
      <c r="GGP21" s="162"/>
      <c r="GGQ21" s="162"/>
      <c r="GGR21" s="162"/>
      <c r="GGS21" s="162"/>
      <c r="GGT21" s="162"/>
      <c r="GGU21" s="162"/>
      <c r="GGV21" s="162"/>
      <c r="GGW21" s="162"/>
      <c r="GGX21" s="162"/>
      <c r="GGY21" s="162"/>
      <c r="GGZ21" s="162"/>
      <c r="GHA21" s="162"/>
      <c r="GHB21" s="162"/>
      <c r="GHC21" s="162"/>
      <c r="GHD21" s="162"/>
      <c r="GHE21" s="162"/>
      <c r="GHF21" s="162"/>
      <c r="GHG21" s="162"/>
      <c r="GHH21" s="162"/>
      <c r="GHI21" s="162"/>
      <c r="GHJ21" s="162"/>
      <c r="GHK21" s="162"/>
      <c r="GHL21" s="162"/>
      <c r="GHM21" s="162"/>
      <c r="GHN21" s="162"/>
      <c r="GHO21" s="162"/>
      <c r="GHP21" s="162"/>
      <c r="GHQ21" s="162"/>
      <c r="GHR21" s="162"/>
      <c r="GHS21" s="162"/>
      <c r="GHT21" s="162"/>
      <c r="GHU21" s="162"/>
      <c r="GHV21" s="162"/>
      <c r="GHW21" s="162"/>
      <c r="GHX21" s="162"/>
      <c r="GHY21" s="162"/>
      <c r="GHZ21" s="162"/>
      <c r="GIA21" s="162"/>
      <c r="GIB21" s="162"/>
      <c r="GIC21" s="162"/>
      <c r="GID21" s="162"/>
      <c r="GIE21" s="162"/>
      <c r="GIF21" s="162"/>
      <c r="GIG21" s="162"/>
      <c r="GIH21" s="162"/>
      <c r="GII21" s="162"/>
      <c r="GIJ21" s="162"/>
      <c r="GIK21" s="162"/>
      <c r="GIL21" s="162"/>
      <c r="GIM21" s="162"/>
      <c r="GIN21" s="162"/>
      <c r="GIO21" s="162"/>
      <c r="GIP21" s="162"/>
      <c r="GIQ21" s="162"/>
      <c r="GIR21" s="162"/>
      <c r="GIS21" s="162"/>
      <c r="GIT21" s="162"/>
      <c r="GIU21" s="162"/>
      <c r="GIV21" s="162"/>
      <c r="GIW21" s="162"/>
      <c r="GIX21" s="162"/>
      <c r="GIY21" s="162"/>
      <c r="GIZ21" s="162"/>
      <c r="GJA21" s="162"/>
      <c r="GJB21" s="162"/>
      <c r="GJC21" s="162"/>
      <c r="GJD21" s="162"/>
      <c r="GJE21" s="162"/>
      <c r="GJF21" s="162"/>
      <c r="GJG21" s="162"/>
      <c r="GJH21" s="162"/>
      <c r="GJI21" s="162"/>
      <c r="GJJ21" s="162"/>
      <c r="GJK21" s="162"/>
      <c r="GJL21" s="162"/>
      <c r="GJM21" s="162"/>
      <c r="GJN21" s="162"/>
      <c r="GJO21" s="162"/>
      <c r="GJP21" s="162"/>
      <c r="GJQ21" s="162"/>
      <c r="GJR21" s="162"/>
      <c r="GJS21" s="162"/>
      <c r="GJT21" s="162"/>
      <c r="GJU21" s="162"/>
      <c r="GJV21" s="162"/>
      <c r="GJW21" s="162"/>
      <c r="GJX21" s="162"/>
      <c r="GJY21" s="162"/>
      <c r="GJZ21" s="162"/>
      <c r="GKA21" s="162"/>
      <c r="GKB21" s="162"/>
      <c r="GKC21" s="162"/>
      <c r="GKD21" s="162"/>
      <c r="GKE21" s="162"/>
      <c r="GKF21" s="162"/>
      <c r="GKG21" s="162"/>
      <c r="GKH21" s="162"/>
      <c r="GKI21" s="162"/>
      <c r="GKJ21" s="162"/>
      <c r="GKK21" s="162"/>
      <c r="GKL21" s="162"/>
      <c r="GKM21" s="162"/>
      <c r="GKN21" s="162"/>
      <c r="GKO21" s="162"/>
      <c r="GKP21" s="162"/>
      <c r="GKQ21" s="162"/>
      <c r="GKR21" s="162"/>
      <c r="GKS21" s="162"/>
      <c r="GKT21" s="162"/>
      <c r="GKU21" s="162"/>
      <c r="GKV21" s="162"/>
      <c r="GKW21" s="162"/>
      <c r="GKX21" s="162"/>
      <c r="GKY21" s="162"/>
      <c r="GKZ21" s="162"/>
      <c r="GLA21" s="162"/>
      <c r="GLB21" s="162"/>
      <c r="GLC21" s="162"/>
      <c r="GLD21" s="162"/>
      <c r="GLE21" s="162"/>
      <c r="GLF21" s="162"/>
      <c r="GLG21" s="162"/>
      <c r="GLH21" s="162"/>
      <c r="GLI21" s="162"/>
      <c r="GLJ21" s="162"/>
      <c r="GLK21" s="162"/>
      <c r="GLL21" s="162"/>
      <c r="GLM21" s="162"/>
      <c r="GLN21" s="162"/>
      <c r="GLO21" s="162"/>
      <c r="GLP21" s="162"/>
      <c r="GLQ21" s="162"/>
      <c r="GLR21" s="162"/>
      <c r="GLS21" s="162"/>
      <c r="GLT21" s="162"/>
      <c r="GLU21" s="162"/>
      <c r="GLV21" s="162"/>
      <c r="GLW21" s="162"/>
      <c r="GLX21" s="162"/>
      <c r="GLY21" s="162"/>
      <c r="GLZ21" s="162"/>
      <c r="GMA21" s="162"/>
      <c r="GMB21" s="162"/>
      <c r="GMC21" s="162"/>
      <c r="GMD21" s="162"/>
      <c r="GME21" s="162"/>
      <c r="GMF21" s="162"/>
      <c r="GMG21" s="162"/>
      <c r="GMH21" s="162"/>
      <c r="GMI21" s="162"/>
      <c r="GMJ21" s="162"/>
      <c r="GMK21" s="162"/>
      <c r="GML21" s="162"/>
      <c r="GMM21" s="162"/>
      <c r="GMN21" s="162"/>
      <c r="GMO21" s="162"/>
      <c r="GMP21" s="162"/>
      <c r="GMQ21" s="162"/>
      <c r="GMR21" s="162"/>
      <c r="GMS21" s="162"/>
      <c r="GMT21" s="162"/>
      <c r="GMU21" s="162"/>
      <c r="GMV21" s="162"/>
      <c r="GMW21" s="162"/>
      <c r="GMX21" s="162"/>
      <c r="GMY21" s="162"/>
      <c r="GMZ21" s="162"/>
      <c r="GNA21" s="162"/>
      <c r="GNB21" s="162"/>
      <c r="GNC21" s="162"/>
      <c r="GND21" s="162"/>
      <c r="GNE21" s="162"/>
      <c r="GNF21" s="162"/>
      <c r="GNG21" s="162"/>
      <c r="GNH21" s="162"/>
      <c r="GNI21" s="162"/>
      <c r="GNJ21" s="162"/>
      <c r="GNK21" s="162"/>
      <c r="GNL21" s="162"/>
      <c r="GNM21" s="162"/>
      <c r="GNN21" s="162"/>
      <c r="GNO21" s="162"/>
      <c r="GNP21" s="162"/>
      <c r="GNQ21" s="162"/>
      <c r="GNR21" s="162"/>
      <c r="GNS21" s="162"/>
      <c r="GNT21" s="162"/>
      <c r="GNU21" s="162"/>
      <c r="GNV21" s="162"/>
      <c r="GNW21" s="162"/>
      <c r="GNX21" s="162"/>
      <c r="GNY21" s="162"/>
      <c r="GNZ21" s="162"/>
      <c r="GOA21" s="162"/>
      <c r="GOB21" s="162"/>
      <c r="GOC21" s="162"/>
      <c r="GOD21" s="162"/>
      <c r="GOE21" s="162"/>
      <c r="GOF21" s="162"/>
      <c r="GOG21" s="162"/>
      <c r="GOH21" s="162"/>
      <c r="GOI21" s="162"/>
      <c r="GOJ21" s="162"/>
      <c r="GOK21" s="162"/>
      <c r="GOL21" s="162"/>
      <c r="GOM21" s="162"/>
      <c r="GON21" s="162"/>
      <c r="GOO21" s="162"/>
      <c r="GOP21" s="162"/>
      <c r="GOQ21" s="162"/>
      <c r="GOR21" s="162"/>
      <c r="GOS21" s="162"/>
      <c r="GOT21" s="162"/>
      <c r="GOU21" s="162"/>
      <c r="GOV21" s="162"/>
      <c r="GOW21" s="162"/>
      <c r="GOX21" s="162"/>
      <c r="GOY21" s="162"/>
      <c r="GOZ21" s="162"/>
      <c r="GPA21" s="162"/>
      <c r="GPB21" s="162"/>
      <c r="GPC21" s="162"/>
      <c r="GPD21" s="162"/>
      <c r="GPE21" s="162"/>
      <c r="GPF21" s="162"/>
      <c r="GPG21" s="162"/>
      <c r="GPH21" s="162"/>
      <c r="GPI21" s="162"/>
      <c r="GPJ21" s="162"/>
      <c r="GPK21" s="162"/>
      <c r="GPL21" s="162"/>
      <c r="GPM21" s="162"/>
      <c r="GPN21" s="162"/>
      <c r="GPO21" s="162"/>
      <c r="GPP21" s="162"/>
      <c r="GPQ21" s="162"/>
      <c r="GPR21" s="162"/>
      <c r="GPS21" s="162"/>
      <c r="GPT21" s="162"/>
      <c r="GPU21" s="162"/>
      <c r="GPV21" s="162"/>
      <c r="GPW21" s="162"/>
      <c r="GPX21" s="162"/>
      <c r="GPY21" s="162"/>
      <c r="GPZ21" s="162"/>
      <c r="GQA21" s="162"/>
      <c r="GQB21" s="162"/>
      <c r="GQC21" s="162"/>
      <c r="GQD21" s="162"/>
      <c r="GQE21" s="162"/>
      <c r="GQF21" s="162"/>
      <c r="GQG21" s="162"/>
      <c r="GQH21" s="162"/>
      <c r="GQI21" s="162"/>
      <c r="GQJ21" s="162"/>
      <c r="GQK21" s="162"/>
      <c r="GQL21" s="162"/>
      <c r="GQM21" s="162"/>
      <c r="GQN21" s="162"/>
      <c r="GQO21" s="162"/>
      <c r="GQP21" s="162"/>
      <c r="GQQ21" s="162"/>
      <c r="GQR21" s="162"/>
      <c r="GQS21" s="162"/>
      <c r="GQT21" s="162"/>
      <c r="GQU21" s="162"/>
      <c r="GQV21" s="162"/>
      <c r="GQW21" s="162"/>
      <c r="GQX21" s="162"/>
      <c r="GQY21" s="162"/>
      <c r="GQZ21" s="162"/>
      <c r="GRA21" s="162"/>
      <c r="GRB21" s="162"/>
      <c r="GRC21" s="162"/>
      <c r="GRD21" s="162"/>
      <c r="GRE21" s="162"/>
      <c r="GRF21" s="162"/>
      <c r="GRG21" s="162"/>
      <c r="GRH21" s="162"/>
      <c r="GRI21" s="162"/>
      <c r="GRJ21" s="162"/>
      <c r="GRK21" s="162"/>
      <c r="GRL21" s="162"/>
      <c r="GRM21" s="162"/>
      <c r="GRN21" s="162"/>
      <c r="GRO21" s="162"/>
      <c r="GRP21" s="162"/>
      <c r="GRQ21" s="162"/>
      <c r="GRR21" s="162"/>
      <c r="GRS21" s="162"/>
      <c r="GRT21" s="162"/>
      <c r="GRU21" s="162"/>
      <c r="GRV21" s="162"/>
      <c r="GRW21" s="162"/>
      <c r="GRX21" s="162"/>
      <c r="GRY21" s="162"/>
      <c r="GRZ21" s="162"/>
      <c r="GSA21" s="162"/>
      <c r="GSB21" s="162"/>
      <c r="GSC21" s="162"/>
      <c r="GSD21" s="162"/>
      <c r="GSE21" s="162"/>
      <c r="GSF21" s="162"/>
      <c r="GSG21" s="162"/>
      <c r="GSH21" s="162"/>
      <c r="GSI21" s="162"/>
      <c r="GSJ21" s="162"/>
      <c r="GSK21" s="162"/>
      <c r="GSL21" s="162"/>
      <c r="GSM21" s="162"/>
      <c r="GSN21" s="162"/>
      <c r="GSO21" s="162"/>
      <c r="GSP21" s="162"/>
      <c r="GSQ21" s="162"/>
      <c r="GSR21" s="162"/>
      <c r="GSS21" s="162"/>
      <c r="GST21" s="162"/>
      <c r="GSU21" s="162"/>
      <c r="GSV21" s="162"/>
      <c r="GSW21" s="162"/>
      <c r="GSX21" s="162"/>
      <c r="GSY21" s="162"/>
      <c r="GSZ21" s="162"/>
      <c r="GTA21" s="162"/>
      <c r="GTB21" s="162"/>
      <c r="GTC21" s="162"/>
      <c r="GTD21" s="162"/>
      <c r="GTE21" s="162"/>
      <c r="GTF21" s="162"/>
      <c r="GTG21" s="162"/>
      <c r="GTH21" s="162"/>
      <c r="GTI21" s="162"/>
      <c r="GTJ21" s="162"/>
      <c r="GTK21" s="162"/>
      <c r="GTL21" s="162"/>
      <c r="GTM21" s="162"/>
      <c r="GTN21" s="162"/>
      <c r="GTO21" s="162"/>
      <c r="GTP21" s="162"/>
      <c r="GTQ21" s="162"/>
      <c r="GTR21" s="162"/>
      <c r="GTS21" s="162"/>
      <c r="GTT21" s="162"/>
      <c r="GTU21" s="162"/>
      <c r="GTV21" s="162"/>
      <c r="GTW21" s="162"/>
      <c r="GTX21" s="162"/>
      <c r="GTY21" s="162"/>
      <c r="GTZ21" s="162"/>
      <c r="GUA21" s="162"/>
      <c r="GUB21" s="162"/>
      <c r="GUC21" s="162"/>
      <c r="GUD21" s="162"/>
      <c r="GUE21" s="162"/>
      <c r="GUF21" s="162"/>
      <c r="GUG21" s="162"/>
      <c r="GUH21" s="162"/>
      <c r="GUI21" s="162"/>
      <c r="GUJ21" s="162"/>
      <c r="GUK21" s="162"/>
      <c r="GUL21" s="162"/>
      <c r="GUM21" s="162"/>
      <c r="GUN21" s="162"/>
      <c r="GUO21" s="162"/>
      <c r="GUP21" s="162"/>
      <c r="GUQ21" s="162"/>
      <c r="GUR21" s="162"/>
      <c r="GUS21" s="162"/>
      <c r="GUT21" s="162"/>
      <c r="GUU21" s="162"/>
      <c r="GUV21" s="162"/>
      <c r="GUW21" s="162"/>
      <c r="GUX21" s="162"/>
      <c r="GUY21" s="162"/>
      <c r="GUZ21" s="162"/>
      <c r="GVA21" s="162"/>
      <c r="GVB21" s="162"/>
      <c r="GVC21" s="162"/>
      <c r="GVD21" s="162"/>
      <c r="GVE21" s="162"/>
      <c r="GVF21" s="162"/>
      <c r="GVG21" s="162"/>
      <c r="GVH21" s="162"/>
      <c r="GVI21" s="162"/>
      <c r="GVJ21" s="162"/>
      <c r="GVK21" s="162"/>
      <c r="GVL21" s="162"/>
      <c r="GVM21" s="162"/>
      <c r="GVN21" s="162"/>
      <c r="GVO21" s="162"/>
      <c r="GVP21" s="162"/>
      <c r="GVQ21" s="162"/>
      <c r="GVR21" s="162"/>
      <c r="GVS21" s="162"/>
      <c r="GVT21" s="162"/>
      <c r="GVU21" s="162"/>
      <c r="GVV21" s="162"/>
      <c r="GVW21" s="162"/>
      <c r="GVX21" s="162"/>
      <c r="GVY21" s="162"/>
      <c r="GVZ21" s="162"/>
      <c r="GWA21" s="162"/>
      <c r="GWB21" s="162"/>
      <c r="GWC21" s="162"/>
      <c r="GWD21" s="162"/>
      <c r="GWE21" s="162"/>
      <c r="GWF21" s="162"/>
      <c r="GWG21" s="162"/>
      <c r="GWH21" s="162"/>
      <c r="GWI21" s="162"/>
      <c r="GWJ21" s="162"/>
      <c r="GWK21" s="162"/>
      <c r="GWL21" s="162"/>
      <c r="GWM21" s="162"/>
      <c r="GWN21" s="162"/>
      <c r="GWO21" s="162"/>
      <c r="GWP21" s="162"/>
      <c r="GWQ21" s="162"/>
      <c r="GWR21" s="162"/>
      <c r="GWS21" s="162"/>
      <c r="GWT21" s="162"/>
      <c r="GWU21" s="162"/>
      <c r="GWV21" s="162"/>
      <c r="GWW21" s="162"/>
      <c r="GWX21" s="162"/>
      <c r="GWY21" s="162"/>
      <c r="GWZ21" s="162"/>
      <c r="GXA21" s="162"/>
      <c r="GXB21" s="162"/>
      <c r="GXC21" s="162"/>
      <c r="GXD21" s="162"/>
      <c r="GXE21" s="162"/>
      <c r="GXF21" s="162"/>
      <c r="GXG21" s="162"/>
      <c r="GXH21" s="162"/>
      <c r="GXI21" s="162"/>
      <c r="GXJ21" s="162"/>
      <c r="GXK21" s="162"/>
      <c r="GXL21" s="162"/>
      <c r="GXM21" s="162"/>
      <c r="GXN21" s="162"/>
      <c r="GXO21" s="162"/>
      <c r="GXP21" s="162"/>
      <c r="GXQ21" s="162"/>
      <c r="GXR21" s="162"/>
      <c r="GXS21" s="162"/>
      <c r="GXT21" s="162"/>
      <c r="GXU21" s="162"/>
      <c r="GXV21" s="162"/>
      <c r="GXW21" s="162"/>
      <c r="GXX21" s="162"/>
      <c r="GXY21" s="162"/>
      <c r="GXZ21" s="162"/>
      <c r="GYA21" s="162"/>
      <c r="GYB21" s="162"/>
      <c r="GYC21" s="162"/>
      <c r="GYD21" s="162"/>
      <c r="GYE21" s="162"/>
      <c r="GYF21" s="162"/>
      <c r="GYG21" s="162"/>
      <c r="GYH21" s="162"/>
      <c r="GYI21" s="162"/>
      <c r="GYJ21" s="162"/>
      <c r="GYK21" s="162"/>
      <c r="GYL21" s="162"/>
      <c r="GYM21" s="162"/>
      <c r="GYN21" s="162"/>
      <c r="GYO21" s="162"/>
      <c r="GYP21" s="162"/>
      <c r="GYQ21" s="162"/>
      <c r="GYR21" s="162"/>
      <c r="GYS21" s="162"/>
      <c r="GYT21" s="162"/>
      <c r="GYU21" s="162"/>
      <c r="GYV21" s="162"/>
      <c r="GYW21" s="162"/>
      <c r="GYX21" s="162"/>
      <c r="GYY21" s="162"/>
      <c r="GYZ21" s="162"/>
      <c r="GZA21" s="162"/>
      <c r="GZB21" s="162"/>
      <c r="GZC21" s="162"/>
      <c r="GZD21" s="162"/>
      <c r="GZE21" s="162"/>
      <c r="GZF21" s="162"/>
      <c r="GZG21" s="162"/>
      <c r="GZH21" s="162"/>
      <c r="GZI21" s="162"/>
      <c r="GZJ21" s="162"/>
      <c r="GZK21" s="162"/>
      <c r="GZL21" s="162"/>
      <c r="GZM21" s="162"/>
      <c r="GZN21" s="162"/>
      <c r="GZO21" s="162"/>
      <c r="GZP21" s="162"/>
      <c r="GZQ21" s="162"/>
      <c r="GZR21" s="162"/>
      <c r="GZS21" s="162"/>
      <c r="GZT21" s="162"/>
      <c r="GZU21" s="162"/>
      <c r="GZV21" s="162"/>
      <c r="GZW21" s="162"/>
      <c r="GZX21" s="162"/>
      <c r="GZY21" s="162"/>
      <c r="GZZ21" s="162"/>
      <c r="HAA21" s="162"/>
      <c r="HAB21" s="162"/>
      <c r="HAC21" s="162"/>
      <c r="HAD21" s="162"/>
      <c r="HAE21" s="162"/>
      <c r="HAF21" s="162"/>
      <c r="HAG21" s="162"/>
      <c r="HAH21" s="162"/>
      <c r="HAI21" s="162"/>
      <c r="HAJ21" s="162"/>
      <c r="HAK21" s="162"/>
      <c r="HAL21" s="162"/>
      <c r="HAM21" s="162"/>
      <c r="HAN21" s="162"/>
      <c r="HAO21" s="162"/>
      <c r="HAP21" s="162"/>
      <c r="HAQ21" s="162"/>
      <c r="HAR21" s="162"/>
      <c r="HAS21" s="162"/>
      <c r="HAT21" s="162"/>
      <c r="HAU21" s="162"/>
      <c r="HAV21" s="162"/>
      <c r="HAW21" s="162"/>
      <c r="HAX21" s="162"/>
      <c r="HAY21" s="162"/>
      <c r="HAZ21" s="162"/>
      <c r="HBA21" s="162"/>
      <c r="HBB21" s="162"/>
      <c r="HBC21" s="162"/>
      <c r="HBD21" s="162"/>
      <c r="HBE21" s="162"/>
      <c r="HBF21" s="162"/>
      <c r="HBG21" s="162"/>
      <c r="HBH21" s="162"/>
      <c r="HBI21" s="162"/>
      <c r="HBJ21" s="162"/>
      <c r="HBK21" s="162"/>
      <c r="HBL21" s="162"/>
      <c r="HBM21" s="162"/>
      <c r="HBN21" s="162"/>
      <c r="HBO21" s="162"/>
      <c r="HBP21" s="162"/>
      <c r="HBQ21" s="162"/>
      <c r="HBR21" s="162"/>
      <c r="HBS21" s="162"/>
      <c r="HBT21" s="162"/>
      <c r="HBU21" s="162"/>
      <c r="HBV21" s="162"/>
      <c r="HBW21" s="162"/>
      <c r="HBX21" s="162"/>
      <c r="HBY21" s="162"/>
      <c r="HBZ21" s="162"/>
      <c r="HCA21" s="162"/>
      <c r="HCB21" s="162"/>
      <c r="HCC21" s="162"/>
      <c r="HCD21" s="162"/>
      <c r="HCE21" s="162"/>
      <c r="HCF21" s="162"/>
      <c r="HCG21" s="162"/>
      <c r="HCH21" s="162"/>
      <c r="HCI21" s="162"/>
      <c r="HCJ21" s="162"/>
      <c r="HCK21" s="162"/>
      <c r="HCL21" s="162"/>
      <c r="HCM21" s="162"/>
      <c r="HCN21" s="162"/>
      <c r="HCO21" s="162"/>
      <c r="HCP21" s="162"/>
      <c r="HCQ21" s="162"/>
      <c r="HCR21" s="162"/>
      <c r="HCS21" s="162"/>
      <c r="HCT21" s="162"/>
      <c r="HCU21" s="162"/>
      <c r="HCV21" s="162"/>
      <c r="HCW21" s="162"/>
      <c r="HCX21" s="162"/>
      <c r="HCY21" s="162"/>
      <c r="HCZ21" s="162"/>
      <c r="HDA21" s="162"/>
      <c r="HDB21" s="162"/>
      <c r="HDC21" s="162"/>
      <c r="HDD21" s="162"/>
      <c r="HDE21" s="162"/>
      <c r="HDF21" s="162"/>
      <c r="HDG21" s="162"/>
      <c r="HDH21" s="162"/>
      <c r="HDI21" s="162"/>
      <c r="HDJ21" s="162"/>
      <c r="HDK21" s="162"/>
      <c r="HDL21" s="162"/>
      <c r="HDM21" s="162"/>
      <c r="HDN21" s="162"/>
      <c r="HDO21" s="162"/>
      <c r="HDP21" s="162"/>
      <c r="HDQ21" s="162"/>
      <c r="HDR21" s="162"/>
      <c r="HDS21" s="162"/>
      <c r="HDT21" s="162"/>
      <c r="HDU21" s="162"/>
      <c r="HDV21" s="162"/>
      <c r="HDW21" s="162"/>
      <c r="HDX21" s="162"/>
      <c r="HDY21" s="162"/>
      <c r="HDZ21" s="162"/>
      <c r="HEA21" s="162"/>
      <c r="HEB21" s="162"/>
      <c r="HEC21" s="162"/>
      <c r="HED21" s="162"/>
      <c r="HEE21" s="162"/>
      <c r="HEF21" s="162"/>
      <c r="HEG21" s="162"/>
      <c r="HEH21" s="162"/>
      <c r="HEI21" s="162"/>
      <c r="HEJ21" s="162"/>
      <c r="HEK21" s="162"/>
      <c r="HEL21" s="162"/>
      <c r="HEM21" s="162"/>
      <c r="HEN21" s="162"/>
      <c r="HEO21" s="162"/>
      <c r="HEP21" s="162"/>
      <c r="HEQ21" s="162"/>
      <c r="HER21" s="162"/>
      <c r="HES21" s="162"/>
      <c r="HET21" s="162"/>
      <c r="HEU21" s="162"/>
      <c r="HEV21" s="162"/>
      <c r="HEW21" s="162"/>
      <c r="HEX21" s="162"/>
      <c r="HEY21" s="162"/>
      <c r="HEZ21" s="162"/>
      <c r="HFA21" s="162"/>
      <c r="HFB21" s="162"/>
      <c r="HFC21" s="162"/>
      <c r="HFD21" s="162"/>
      <c r="HFE21" s="162"/>
      <c r="HFF21" s="162"/>
      <c r="HFG21" s="162"/>
      <c r="HFH21" s="162"/>
      <c r="HFI21" s="162"/>
      <c r="HFJ21" s="162"/>
      <c r="HFK21" s="162"/>
      <c r="HFL21" s="162"/>
      <c r="HFM21" s="162"/>
      <c r="HFN21" s="162"/>
      <c r="HFO21" s="162"/>
      <c r="HFP21" s="162"/>
      <c r="HFQ21" s="162"/>
      <c r="HFR21" s="162"/>
      <c r="HFS21" s="162"/>
      <c r="HFT21" s="162"/>
      <c r="HFU21" s="162"/>
      <c r="HFV21" s="162"/>
      <c r="HFW21" s="162"/>
      <c r="HFX21" s="162"/>
      <c r="HFY21" s="162"/>
      <c r="HFZ21" s="162"/>
      <c r="HGA21" s="162"/>
      <c r="HGB21" s="162"/>
      <c r="HGC21" s="162"/>
      <c r="HGD21" s="162"/>
      <c r="HGE21" s="162"/>
      <c r="HGF21" s="162"/>
      <c r="HGG21" s="162"/>
      <c r="HGH21" s="162"/>
      <c r="HGI21" s="162"/>
      <c r="HGJ21" s="162"/>
      <c r="HGK21" s="162"/>
      <c r="HGL21" s="162"/>
      <c r="HGM21" s="162"/>
      <c r="HGN21" s="162"/>
      <c r="HGO21" s="162"/>
      <c r="HGP21" s="162"/>
      <c r="HGQ21" s="162"/>
      <c r="HGR21" s="162"/>
      <c r="HGS21" s="162"/>
      <c r="HGT21" s="162"/>
      <c r="HGU21" s="162"/>
      <c r="HGV21" s="162"/>
      <c r="HGW21" s="162"/>
      <c r="HGX21" s="162"/>
      <c r="HGY21" s="162"/>
      <c r="HGZ21" s="162"/>
      <c r="HHA21" s="162"/>
      <c r="HHB21" s="162"/>
      <c r="HHC21" s="162"/>
      <c r="HHD21" s="162"/>
      <c r="HHE21" s="162"/>
      <c r="HHF21" s="162"/>
      <c r="HHG21" s="162"/>
      <c r="HHH21" s="162"/>
      <c r="HHI21" s="162"/>
      <c r="HHJ21" s="162"/>
      <c r="HHK21" s="162"/>
      <c r="HHL21" s="162"/>
      <c r="HHM21" s="162"/>
      <c r="HHN21" s="162"/>
      <c r="HHO21" s="162"/>
      <c r="HHP21" s="162"/>
      <c r="HHQ21" s="162"/>
      <c r="HHR21" s="162"/>
      <c r="HHS21" s="162"/>
      <c r="HHT21" s="162"/>
      <c r="HHU21" s="162"/>
      <c r="HHV21" s="162"/>
      <c r="HHW21" s="162"/>
      <c r="HHX21" s="162"/>
      <c r="HHY21" s="162"/>
      <c r="HHZ21" s="162"/>
      <c r="HIA21" s="162"/>
      <c r="HIB21" s="162"/>
      <c r="HIC21" s="162"/>
      <c r="HID21" s="162"/>
      <c r="HIE21" s="162"/>
      <c r="HIF21" s="162"/>
      <c r="HIG21" s="162"/>
      <c r="HIH21" s="162"/>
      <c r="HII21" s="162"/>
      <c r="HIJ21" s="162"/>
      <c r="HIK21" s="162"/>
      <c r="HIL21" s="162"/>
      <c r="HIM21" s="162"/>
      <c r="HIN21" s="162"/>
      <c r="HIO21" s="162"/>
      <c r="HIP21" s="162"/>
      <c r="HIQ21" s="162"/>
      <c r="HIR21" s="162"/>
      <c r="HIS21" s="162"/>
      <c r="HIT21" s="162"/>
      <c r="HIU21" s="162"/>
      <c r="HIV21" s="162"/>
      <c r="HIW21" s="162"/>
      <c r="HIX21" s="162"/>
      <c r="HIY21" s="162"/>
      <c r="HIZ21" s="162"/>
      <c r="HJA21" s="162"/>
      <c r="HJB21" s="162"/>
      <c r="HJC21" s="162"/>
      <c r="HJD21" s="162"/>
      <c r="HJE21" s="162"/>
      <c r="HJF21" s="162"/>
      <c r="HJG21" s="162"/>
      <c r="HJH21" s="162"/>
      <c r="HJI21" s="162"/>
      <c r="HJJ21" s="162"/>
      <c r="HJK21" s="162"/>
      <c r="HJL21" s="162"/>
      <c r="HJM21" s="162"/>
      <c r="HJN21" s="162"/>
      <c r="HJO21" s="162"/>
      <c r="HJP21" s="162"/>
      <c r="HJQ21" s="162"/>
      <c r="HJR21" s="162"/>
      <c r="HJS21" s="162"/>
      <c r="HJT21" s="162"/>
      <c r="HJU21" s="162"/>
      <c r="HJV21" s="162"/>
      <c r="HJW21" s="162"/>
      <c r="HJX21" s="162"/>
      <c r="HJY21" s="162"/>
      <c r="HJZ21" s="162"/>
      <c r="HKA21" s="162"/>
      <c r="HKB21" s="162"/>
      <c r="HKC21" s="162"/>
      <c r="HKD21" s="162"/>
      <c r="HKE21" s="162"/>
      <c r="HKF21" s="162"/>
      <c r="HKG21" s="162"/>
      <c r="HKH21" s="162"/>
      <c r="HKI21" s="162"/>
      <c r="HKJ21" s="162"/>
      <c r="HKK21" s="162"/>
      <c r="HKL21" s="162"/>
      <c r="HKM21" s="162"/>
      <c r="HKN21" s="162"/>
      <c r="HKO21" s="162"/>
      <c r="HKP21" s="162"/>
      <c r="HKQ21" s="162"/>
      <c r="HKR21" s="162"/>
      <c r="HKS21" s="162"/>
      <c r="HKT21" s="162"/>
      <c r="HKU21" s="162"/>
      <c r="HKV21" s="162"/>
      <c r="HKW21" s="162"/>
      <c r="HKX21" s="162"/>
      <c r="HKY21" s="162"/>
      <c r="HKZ21" s="162"/>
      <c r="HLA21" s="162"/>
      <c r="HLB21" s="162"/>
      <c r="HLC21" s="162"/>
      <c r="HLD21" s="162"/>
      <c r="HLE21" s="162"/>
      <c r="HLF21" s="162"/>
      <c r="HLG21" s="162"/>
      <c r="HLH21" s="162"/>
      <c r="HLI21" s="162"/>
      <c r="HLJ21" s="162"/>
      <c r="HLK21" s="162"/>
      <c r="HLL21" s="162"/>
      <c r="HLM21" s="162"/>
      <c r="HLN21" s="162"/>
      <c r="HLO21" s="162"/>
      <c r="HLP21" s="162"/>
      <c r="HLQ21" s="162"/>
      <c r="HLR21" s="162"/>
      <c r="HLS21" s="162"/>
      <c r="HLT21" s="162"/>
      <c r="HLU21" s="162"/>
      <c r="HLV21" s="162"/>
      <c r="HLW21" s="162"/>
      <c r="HLX21" s="162"/>
      <c r="HLY21" s="162"/>
      <c r="HLZ21" s="162"/>
      <c r="HMA21" s="162"/>
      <c r="HMB21" s="162"/>
      <c r="HMC21" s="162"/>
      <c r="HMD21" s="162"/>
      <c r="HME21" s="162"/>
      <c r="HMF21" s="162"/>
      <c r="HMG21" s="162"/>
      <c r="HMH21" s="162"/>
      <c r="HMI21" s="162"/>
      <c r="HMJ21" s="162"/>
      <c r="HMK21" s="162"/>
      <c r="HML21" s="162"/>
      <c r="HMM21" s="162"/>
      <c r="HMN21" s="162"/>
      <c r="HMO21" s="162"/>
      <c r="HMP21" s="162"/>
      <c r="HMQ21" s="162"/>
      <c r="HMR21" s="162"/>
      <c r="HMS21" s="162"/>
      <c r="HMT21" s="162"/>
      <c r="HMU21" s="162"/>
      <c r="HMV21" s="162"/>
      <c r="HMW21" s="162"/>
      <c r="HMX21" s="162"/>
      <c r="HMY21" s="162"/>
      <c r="HMZ21" s="162"/>
      <c r="HNA21" s="162"/>
      <c r="HNB21" s="162"/>
      <c r="HNC21" s="162"/>
      <c r="HND21" s="162"/>
      <c r="HNE21" s="162"/>
      <c r="HNF21" s="162"/>
      <c r="HNG21" s="162"/>
      <c r="HNH21" s="162"/>
      <c r="HNI21" s="162"/>
      <c r="HNJ21" s="162"/>
      <c r="HNK21" s="162"/>
      <c r="HNL21" s="162"/>
      <c r="HNM21" s="162"/>
      <c r="HNN21" s="162"/>
      <c r="HNO21" s="162"/>
      <c r="HNP21" s="162"/>
      <c r="HNQ21" s="162"/>
      <c r="HNR21" s="162"/>
      <c r="HNS21" s="162"/>
      <c r="HNT21" s="162"/>
      <c r="HNU21" s="162"/>
      <c r="HNV21" s="162"/>
      <c r="HNW21" s="162"/>
      <c r="HNX21" s="162"/>
      <c r="HNY21" s="162"/>
      <c r="HNZ21" s="162"/>
      <c r="HOA21" s="162"/>
      <c r="HOB21" s="162"/>
      <c r="HOC21" s="162"/>
      <c r="HOD21" s="162"/>
      <c r="HOE21" s="162"/>
      <c r="HOF21" s="162"/>
      <c r="HOG21" s="162"/>
      <c r="HOH21" s="162"/>
      <c r="HOI21" s="162"/>
      <c r="HOJ21" s="162"/>
      <c r="HOK21" s="162"/>
      <c r="HOL21" s="162"/>
      <c r="HOM21" s="162"/>
      <c r="HON21" s="162"/>
      <c r="HOO21" s="162"/>
      <c r="HOP21" s="162"/>
      <c r="HOQ21" s="162"/>
      <c r="HOR21" s="162"/>
      <c r="HOS21" s="162"/>
      <c r="HOT21" s="162"/>
      <c r="HOU21" s="162"/>
      <c r="HOV21" s="162"/>
      <c r="HOW21" s="162"/>
      <c r="HOX21" s="162"/>
      <c r="HOY21" s="162"/>
      <c r="HOZ21" s="162"/>
      <c r="HPA21" s="162"/>
      <c r="HPB21" s="162"/>
      <c r="HPC21" s="162"/>
      <c r="HPD21" s="162"/>
      <c r="HPE21" s="162"/>
      <c r="HPF21" s="162"/>
      <c r="HPG21" s="162"/>
      <c r="HPH21" s="162"/>
      <c r="HPI21" s="162"/>
      <c r="HPJ21" s="162"/>
      <c r="HPK21" s="162"/>
      <c r="HPL21" s="162"/>
      <c r="HPM21" s="162"/>
      <c r="HPN21" s="162"/>
      <c r="HPO21" s="162"/>
      <c r="HPP21" s="162"/>
      <c r="HPQ21" s="162"/>
      <c r="HPR21" s="162"/>
      <c r="HPS21" s="162"/>
      <c r="HPT21" s="162"/>
      <c r="HPU21" s="162"/>
      <c r="HPV21" s="162"/>
      <c r="HPW21" s="162"/>
      <c r="HPX21" s="162"/>
      <c r="HPY21" s="162"/>
      <c r="HPZ21" s="162"/>
      <c r="HQA21" s="162"/>
      <c r="HQB21" s="162"/>
      <c r="HQC21" s="162"/>
      <c r="HQD21" s="162"/>
      <c r="HQE21" s="162"/>
      <c r="HQF21" s="162"/>
      <c r="HQG21" s="162"/>
      <c r="HQH21" s="162"/>
      <c r="HQI21" s="162"/>
      <c r="HQJ21" s="162"/>
      <c r="HQK21" s="162"/>
      <c r="HQL21" s="162"/>
      <c r="HQM21" s="162"/>
      <c r="HQN21" s="162"/>
      <c r="HQO21" s="162"/>
      <c r="HQP21" s="162"/>
      <c r="HQQ21" s="162"/>
      <c r="HQR21" s="162"/>
      <c r="HQS21" s="162"/>
      <c r="HQT21" s="162"/>
      <c r="HQU21" s="162"/>
      <c r="HQV21" s="162"/>
      <c r="HQW21" s="162"/>
      <c r="HQX21" s="162"/>
      <c r="HQY21" s="162"/>
      <c r="HQZ21" s="162"/>
      <c r="HRA21" s="162"/>
      <c r="HRB21" s="162"/>
      <c r="HRC21" s="162"/>
      <c r="HRD21" s="162"/>
      <c r="HRE21" s="162"/>
      <c r="HRF21" s="162"/>
      <c r="HRG21" s="162"/>
      <c r="HRH21" s="162"/>
      <c r="HRI21" s="162"/>
      <c r="HRJ21" s="162"/>
      <c r="HRK21" s="162"/>
      <c r="HRL21" s="162"/>
      <c r="HRM21" s="162"/>
      <c r="HRN21" s="162"/>
      <c r="HRO21" s="162"/>
      <c r="HRP21" s="162"/>
      <c r="HRQ21" s="162"/>
      <c r="HRR21" s="162"/>
      <c r="HRS21" s="162"/>
      <c r="HRT21" s="162"/>
      <c r="HRU21" s="162"/>
      <c r="HRV21" s="162"/>
      <c r="HRW21" s="162"/>
      <c r="HRX21" s="162"/>
      <c r="HRY21" s="162"/>
      <c r="HRZ21" s="162"/>
      <c r="HSA21" s="162"/>
      <c r="HSB21" s="162"/>
      <c r="HSC21" s="162"/>
      <c r="HSD21" s="162"/>
      <c r="HSE21" s="162"/>
      <c r="HSF21" s="162"/>
      <c r="HSG21" s="162"/>
      <c r="HSH21" s="162"/>
      <c r="HSI21" s="162"/>
      <c r="HSJ21" s="162"/>
      <c r="HSK21" s="162"/>
      <c r="HSL21" s="162"/>
      <c r="HSM21" s="162"/>
      <c r="HSN21" s="162"/>
      <c r="HSO21" s="162"/>
      <c r="HSP21" s="162"/>
      <c r="HSQ21" s="162"/>
      <c r="HSR21" s="162"/>
      <c r="HSS21" s="162"/>
      <c r="HST21" s="162"/>
      <c r="HSU21" s="162"/>
      <c r="HSV21" s="162"/>
      <c r="HSW21" s="162"/>
      <c r="HSX21" s="162"/>
      <c r="HSY21" s="162"/>
      <c r="HSZ21" s="162"/>
      <c r="HTA21" s="162"/>
      <c r="HTB21" s="162"/>
      <c r="HTC21" s="162"/>
      <c r="HTD21" s="162"/>
      <c r="HTE21" s="162"/>
      <c r="HTF21" s="162"/>
      <c r="HTG21" s="162"/>
      <c r="HTH21" s="162"/>
      <c r="HTI21" s="162"/>
      <c r="HTJ21" s="162"/>
      <c r="HTK21" s="162"/>
      <c r="HTL21" s="162"/>
      <c r="HTM21" s="162"/>
      <c r="HTN21" s="162"/>
      <c r="HTO21" s="162"/>
      <c r="HTP21" s="162"/>
      <c r="HTQ21" s="162"/>
      <c r="HTR21" s="162"/>
      <c r="HTS21" s="162"/>
      <c r="HTT21" s="162"/>
      <c r="HTU21" s="162"/>
      <c r="HTV21" s="162"/>
      <c r="HTW21" s="162"/>
      <c r="HTX21" s="162"/>
      <c r="HTY21" s="162"/>
      <c r="HTZ21" s="162"/>
      <c r="HUA21" s="162"/>
      <c r="HUB21" s="162"/>
      <c r="HUC21" s="162"/>
      <c r="HUD21" s="162"/>
      <c r="HUE21" s="162"/>
      <c r="HUF21" s="162"/>
      <c r="HUG21" s="162"/>
      <c r="HUH21" s="162"/>
      <c r="HUI21" s="162"/>
      <c r="HUJ21" s="162"/>
      <c r="HUK21" s="162"/>
      <c r="HUL21" s="162"/>
      <c r="HUM21" s="162"/>
      <c r="HUN21" s="162"/>
      <c r="HUO21" s="162"/>
      <c r="HUP21" s="162"/>
      <c r="HUQ21" s="162"/>
      <c r="HUR21" s="162"/>
      <c r="HUS21" s="162"/>
      <c r="HUT21" s="162"/>
      <c r="HUU21" s="162"/>
      <c r="HUV21" s="162"/>
      <c r="HUW21" s="162"/>
      <c r="HUX21" s="162"/>
      <c r="HUY21" s="162"/>
      <c r="HUZ21" s="162"/>
      <c r="HVA21" s="162"/>
      <c r="HVB21" s="162"/>
      <c r="HVC21" s="162"/>
      <c r="HVD21" s="162"/>
      <c r="HVE21" s="162"/>
      <c r="HVF21" s="162"/>
      <c r="HVG21" s="162"/>
      <c r="HVH21" s="162"/>
      <c r="HVI21" s="162"/>
      <c r="HVJ21" s="162"/>
      <c r="HVK21" s="162"/>
      <c r="HVL21" s="162"/>
      <c r="HVM21" s="162"/>
      <c r="HVN21" s="162"/>
      <c r="HVO21" s="162"/>
      <c r="HVP21" s="162"/>
      <c r="HVQ21" s="162"/>
      <c r="HVR21" s="162"/>
      <c r="HVS21" s="162"/>
      <c r="HVT21" s="162"/>
      <c r="HVU21" s="162"/>
      <c r="HVV21" s="162"/>
      <c r="HVW21" s="162"/>
      <c r="HVX21" s="162"/>
      <c r="HVY21" s="162"/>
      <c r="HVZ21" s="162"/>
      <c r="HWA21" s="162"/>
      <c r="HWB21" s="162"/>
      <c r="HWC21" s="162"/>
      <c r="HWD21" s="162"/>
      <c r="HWE21" s="162"/>
      <c r="HWF21" s="162"/>
      <c r="HWG21" s="162"/>
      <c r="HWH21" s="162"/>
      <c r="HWI21" s="162"/>
      <c r="HWJ21" s="162"/>
      <c r="HWK21" s="162"/>
      <c r="HWL21" s="162"/>
      <c r="HWM21" s="162"/>
      <c r="HWN21" s="162"/>
      <c r="HWO21" s="162"/>
      <c r="HWP21" s="162"/>
      <c r="HWQ21" s="162"/>
      <c r="HWR21" s="162"/>
      <c r="HWS21" s="162"/>
      <c r="HWT21" s="162"/>
      <c r="HWU21" s="162"/>
      <c r="HWV21" s="162"/>
      <c r="HWW21" s="162"/>
      <c r="HWX21" s="162"/>
      <c r="HWY21" s="162"/>
      <c r="HWZ21" s="162"/>
      <c r="HXA21" s="162"/>
      <c r="HXB21" s="162"/>
      <c r="HXC21" s="162"/>
      <c r="HXD21" s="162"/>
      <c r="HXE21" s="162"/>
      <c r="HXF21" s="162"/>
      <c r="HXG21" s="162"/>
      <c r="HXH21" s="162"/>
      <c r="HXI21" s="162"/>
      <c r="HXJ21" s="162"/>
      <c r="HXK21" s="162"/>
      <c r="HXL21" s="162"/>
      <c r="HXM21" s="162"/>
      <c r="HXN21" s="162"/>
      <c r="HXO21" s="162"/>
      <c r="HXP21" s="162"/>
      <c r="HXQ21" s="162"/>
      <c r="HXR21" s="162"/>
      <c r="HXS21" s="162"/>
      <c r="HXT21" s="162"/>
      <c r="HXU21" s="162"/>
      <c r="HXV21" s="162"/>
      <c r="HXW21" s="162"/>
      <c r="HXX21" s="162"/>
      <c r="HXY21" s="162"/>
      <c r="HXZ21" s="162"/>
      <c r="HYA21" s="162"/>
      <c r="HYB21" s="162"/>
      <c r="HYC21" s="162"/>
      <c r="HYD21" s="162"/>
      <c r="HYE21" s="162"/>
      <c r="HYF21" s="162"/>
      <c r="HYG21" s="162"/>
      <c r="HYH21" s="162"/>
      <c r="HYI21" s="162"/>
      <c r="HYJ21" s="162"/>
      <c r="HYK21" s="162"/>
      <c r="HYL21" s="162"/>
      <c r="HYM21" s="162"/>
      <c r="HYN21" s="162"/>
      <c r="HYO21" s="162"/>
      <c r="HYP21" s="162"/>
      <c r="HYQ21" s="162"/>
      <c r="HYR21" s="162"/>
      <c r="HYS21" s="162"/>
      <c r="HYT21" s="162"/>
      <c r="HYU21" s="162"/>
      <c r="HYV21" s="162"/>
      <c r="HYW21" s="162"/>
      <c r="HYX21" s="162"/>
      <c r="HYY21" s="162"/>
      <c r="HYZ21" s="162"/>
      <c r="HZA21" s="162"/>
      <c r="HZB21" s="162"/>
      <c r="HZC21" s="162"/>
      <c r="HZD21" s="162"/>
      <c r="HZE21" s="162"/>
      <c r="HZF21" s="162"/>
      <c r="HZG21" s="162"/>
      <c r="HZH21" s="162"/>
      <c r="HZI21" s="162"/>
      <c r="HZJ21" s="162"/>
      <c r="HZK21" s="162"/>
      <c r="HZL21" s="162"/>
      <c r="HZM21" s="162"/>
      <c r="HZN21" s="162"/>
      <c r="HZO21" s="162"/>
      <c r="HZP21" s="162"/>
      <c r="HZQ21" s="162"/>
      <c r="HZR21" s="162"/>
      <c r="HZS21" s="162"/>
      <c r="HZT21" s="162"/>
      <c r="HZU21" s="162"/>
      <c r="HZV21" s="162"/>
      <c r="HZW21" s="162"/>
      <c r="HZX21" s="162"/>
      <c r="HZY21" s="162"/>
      <c r="HZZ21" s="162"/>
      <c r="IAA21" s="162"/>
      <c r="IAB21" s="162"/>
      <c r="IAC21" s="162"/>
      <c r="IAD21" s="162"/>
      <c r="IAE21" s="162"/>
      <c r="IAF21" s="162"/>
      <c r="IAG21" s="162"/>
      <c r="IAH21" s="162"/>
      <c r="IAI21" s="162"/>
      <c r="IAJ21" s="162"/>
      <c r="IAK21" s="162"/>
      <c r="IAL21" s="162"/>
      <c r="IAM21" s="162"/>
      <c r="IAN21" s="162"/>
      <c r="IAO21" s="162"/>
      <c r="IAP21" s="162"/>
      <c r="IAQ21" s="162"/>
      <c r="IAR21" s="162"/>
      <c r="IAS21" s="162"/>
      <c r="IAT21" s="162"/>
      <c r="IAU21" s="162"/>
      <c r="IAV21" s="162"/>
      <c r="IAW21" s="162"/>
      <c r="IAX21" s="162"/>
      <c r="IAY21" s="162"/>
      <c r="IAZ21" s="162"/>
      <c r="IBA21" s="162"/>
      <c r="IBB21" s="162"/>
      <c r="IBC21" s="162"/>
      <c r="IBD21" s="162"/>
      <c r="IBE21" s="162"/>
      <c r="IBF21" s="162"/>
      <c r="IBG21" s="162"/>
      <c r="IBH21" s="162"/>
      <c r="IBI21" s="162"/>
      <c r="IBJ21" s="162"/>
      <c r="IBK21" s="162"/>
      <c r="IBL21" s="162"/>
      <c r="IBM21" s="162"/>
      <c r="IBN21" s="162"/>
      <c r="IBO21" s="162"/>
      <c r="IBP21" s="162"/>
      <c r="IBQ21" s="162"/>
      <c r="IBR21" s="162"/>
      <c r="IBS21" s="162"/>
      <c r="IBT21" s="162"/>
      <c r="IBU21" s="162"/>
      <c r="IBV21" s="162"/>
      <c r="IBW21" s="162"/>
      <c r="IBX21" s="162"/>
      <c r="IBY21" s="162"/>
      <c r="IBZ21" s="162"/>
      <c r="ICA21" s="162"/>
      <c r="ICB21" s="162"/>
      <c r="ICC21" s="162"/>
      <c r="ICD21" s="162"/>
      <c r="ICE21" s="162"/>
      <c r="ICF21" s="162"/>
      <c r="ICG21" s="162"/>
      <c r="ICH21" s="162"/>
      <c r="ICI21" s="162"/>
      <c r="ICJ21" s="162"/>
      <c r="ICK21" s="162"/>
      <c r="ICL21" s="162"/>
      <c r="ICM21" s="162"/>
      <c r="ICN21" s="162"/>
      <c r="ICO21" s="162"/>
      <c r="ICP21" s="162"/>
      <c r="ICQ21" s="162"/>
      <c r="ICR21" s="162"/>
      <c r="ICS21" s="162"/>
      <c r="ICT21" s="162"/>
      <c r="ICU21" s="162"/>
      <c r="ICV21" s="162"/>
      <c r="ICW21" s="162"/>
      <c r="ICX21" s="162"/>
      <c r="ICY21" s="162"/>
      <c r="ICZ21" s="162"/>
      <c r="IDA21" s="162"/>
      <c r="IDB21" s="162"/>
      <c r="IDC21" s="162"/>
      <c r="IDD21" s="162"/>
      <c r="IDE21" s="162"/>
      <c r="IDF21" s="162"/>
      <c r="IDG21" s="162"/>
      <c r="IDH21" s="162"/>
      <c r="IDI21" s="162"/>
      <c r="IDJ21" s="162"/>
      <c r="IDK21" s="162"/>
      <c r="IDL21" s="162"/>
      <c r="IDM21" s="162"/>
      <c r="IDN21" s="162"/>
      <c r="IDO21" s="162"/>
      <c r="IDP21" s="162"/>
      <c r="IDQ21" s="162"/>
      <c r="IDR21" s="162"/>
      <c r="IDS21" s="162"/>
      <c r="IDT21" s="162"/>
      <c r="IDU21" s="162"/>
      <c r="IDV21" s="162"/>
      <c r="IDW21" s="162"/>
      <c r="IDX21" s="162"/>
      <c r="IDY21" s="162"/>
      <c r="IDZ21" s="162"/>
      <c r="IEA21" s="162"/>
      <c r="IEB21" s="162"/>
      <c r="IEC21" s="162"/>
      <c r="IED21" s="162"/>
      <c r="IEE21" s="162"/>
      <c r="IEF21" s="162"/>
      <c r="IEG21" s="162"/>
      <c r="IEH21" s="162"/>
      <c r="IEI21" s="162"/>
      <c r="IEJ21" s="162"/>
      <c r="IEK21" s="162"/>
      <c r="IEL21" s="162"/>
      <c r="IEM21" s="162"/>
      <c r="IEN21" s="162"/>
      <c r="IEO21" s="162"/>
      <c r="IEP21" s="162"/>
      <c r="IEQ21" s="162"/>
      <c r="IER21" s="162"/>
      <c r="IES21" s="162"/>
      <c r="IET21" s="162"/>
      <c r="IEU21" s="162"/>
      <c r="IEV21" s="162"/>
      <c r="IEW21" s="162"/>
      <c r="IEX21" s="162"/>
      <c r="IEY21" s="162"/>
      <c r="IEZ21" s="162"/>
      <c r="IFA21" s="162"/>
      <c r="IFB21" s="162"/>
      <c r="IFC21" s="162"/>
      <c r="IFD21" s="162"/>
      <c r="IFE21" s="162"/>
      <c r="IFF21" s="162"/>
      <c r="IFG21" s="162"/>
      <c r="IFH21" s="162"/>
      <c r="IFI21" s="162"/>
      <c r="IFJ21" s="162"/>
      <c r="IFK21" s="162"/>
      <c r="IFL21" s="162"/>
      <c r="IFM21" s="162"/>
      <c r="IFN21" s="162"/>
      <c r="IFO21" s="162"/>
      <c r="IFP21" s="162"/>
      <c r="IFQ21" s="162"/>
      <c r="IFR21" s="162"/>
      <c r="IFS21" s="162"/>
      <c r="IFT21" s="162"/>
      <c r="IFU21" s="162"/>
      <c r="IFV21" s="162"/>
      <c r="IFW21" s="162"/>
      <c r="IFX21" s="162"/>
      <c r="IFY21" s="162"/>
      <c r="IFZ21" s="162"/>
      <c r="IGA21" s="162"/>
      <c r="IGB21" s="162"/>
      <c r="IGC21" s="162"/>
      <c r="IGD21" s="162"/>
      <c r="IGE21" s="162"/>
      <c r="IGF21" s="162"/>
      <c r="IGG21" s="162"/>
      <c r="IGH21" s="162"/>
      <c r="IGI21" s="162"/>
      <c r="IGJ21" s="162"/>
      <c r="IGK21" s="162"/>
      <c r="IGL21" s="162"/>
      <c r="IGM21" s="162"/>
      <c r="IGN21" s="162"/>
      <c r="IGO21" s="162"/>
      <c r="IGP21" s="162"/>
      <c r="IGQ21" s="162"/>
      <c r="IGR21" s="162"/>
      <c r="IGS21" s="162"/>
      <c r="IGT21" s="162"/>
      <c r="IGU21" s="162"/>
      <c r="IGV21" s="162"/>
      <c r="IGW21" s="162"/>
      <c r="IGX21" s="162"/>
      <c r="IGY21" s="162"/>
      <c r="IGZ21" s="162"/>
      <c r="IHA21" s="162"/>
      <c r="IHB21" s="162"/>
      <c r="IHC21" s="162"/>
      <c r="IHD21" s="162"/>
      <c r="IHE21" s="162"/>
      <c r="IHF21" s="162"/>
      <c r="IHG21" s="162"/>
      <c r="IHH21" s="162"/>
      <c r="IHI21" s="162"/>
      <c r="IHJ21" s="162"/>
      <c r="IHK21" s="162"/>
      <c r="IHL21" s="162"/>
      <c r="IHM21" s="162"/>
      <c r="IHN21" s="162"/>
      <c r="IHO21" s="162"/>
      <c r="IHP21" s="162"/>
      <c r="IHQ21" s="162"/>
      <c r="IHR21" s="162"/>
      <c r="IHS21" s="162"/>
      <c r="IHT21" s="162"/>
      <c r="IHU21" s="162"/>
      <c r="IHV21" s="162"/>
      <c r="IHW21" s="162"/>
      <c r="IHX21" s="162"/>
      <c r="IHY21" s="162"/>
      <c r="IHZ21" s="162"/>
      <c r="IIA21" s="162"/>
      <c r="IIB21" s="162"/>
      <c r="IIC21" s="162"/>
      <c r="IID21" s="162"/>
      <c r="IIE21" s="162"/>
      <c r="IIF21" s="162"/>
      <c r="IIG21" s="162"/>
      <c r="IIH21" s="162"/>
      <c r="III21" s="162"/>
      <c r="IIJ21" s="162"/>
      <c r="IIK21" s="162"/>
      <c r="IIL21" s="162"/>
      <c r="IIM21" s="162"/>
      <c r="IIN21" s="162"/>
      <c r="IIO21" s="162"/>
      <c r="IIP21" s="162"/>
      <c r="IIQ21" s="162"/>
      <c r="IIR21" s="162"/>
      <c r="IIS21" s="162"/>
      <c r="IIT21" s="162"/>
      <c r="IIU21" s="162"/>
      <c r="IIV21" s="162"/>
      <c r="IIW21" s="162"/>
      <c r="IIX21" s="162"/>
      <c r="IIY21" s="162"/>
      <c r="IIZ21" s="162"/>
      <c r="IJA21" s="162"/>
      <c r="IJB21" s="162"/>
      <c r="IJC21" s="162"/>
      <c r="IJD21" s="162"/>
      <c r="IJE21" s="162"/>
      <c r="IJF21" s="162"/>
      <c r="IJG21" s="162"/>
      <c r="IJH21" s="162"/>
      <c r="IJI21" s="162"/>
      <c r="IJJ21" s="162"/>
      <c r="IJK21" s="162"/>
      <c r="IJL21" s="162"/>
      <c r="IJM21" s="162"/>
      <c r="IJN21" s="162"/>
      <c r="IJO21" s="162"/>
      <c r="IJP21" s="162"/>
      <c r="IJQ21" s="162"/>
      <c r="IJR21" s="162"/>
      <c r="IJS21" s="162"/>
      <c r="IJT21" s="162"/>
      <c r="IJU21" s="162"/>
      <c r="IJV21" s="162"/>
      <c r="IJW21" s="162"/>
      <c r="IJX21" s="162"/>
      <c r="IJY21" s="162"/>
      <c r="IJZ21" s="162"/>
      <c r="IKA21" s="162"/>
      <c r="IKB21" s="162"/>
      <c r="IKC21" s="162"/>
      <c r="IKD21" s="162"/>
      <c r="IKE21" s="162"/>
      <c r="IKF21" s="162"/>
      <c r="IKG21" s="162"/>
      <c r="IKH21" s="162"/>
      <c r="IKI21" s="162"/>
      <c r="IKJ21" s="162"/>
      <c r="IKK21" s="162"/>
      <c r="IKL21" s="162"/>
      <c r="IKM21" s="162"/>
      <c r="IKN21" s="162"/>
      <c r="IKO21" s="162"/>
      <c r="IKP21" s="162"/>
      <c r="IKQ21" s="162"/>
      <c r="IKR21" s="162"/>
      <c r="IKS21" s="162"/>
      <c r="IKT21" s="162"/>
      <c r="IKU21" s="162"/>
      <c r="IKV21" s="162"/>
      <c r="IKW21" s="162"/>
      <c r="IKX21" s="162"/>
      <c r="IKY21" s="162"/>
      <c r="IKZ21" s="162"/>
      <c r="ILA21" s="162"/>
      <c r="ILB21" s="162"/>
      <c r="ILC21" s="162"/>
      <c r="ILD21" s="162"/>
      <c r="ILE21" s="162"/>
      <c r="ILF21" s="162"/>
      <c r="ILG21" s="162"/>
      <c r="ILH21" s="162"/>
      <c r="ILI21" s="162"/>
      <c r="ILJ21" s="162"/>
      <c r="ILK21" s="162"/>
      <c r="ILL21" s="162"/>
      <c r="ILM21" s="162"/>
      <c r="ILN21" s="162"/>
      <c r="ILO21" s="162"/>
      <c r="ILP21" s="162"/>
      <c r="ILQ21" s="162"/>
      <c r="ILR21" s="162"/>
      <c r="ILS21" s="162"/>
      <c r="ILT21" s="162"/>
      <c r="ILU21" s="162"/>
      <c r="ILV21" s="162"/>
      <c r="ILW21" s="162"/>
      <c r="ILX21" s="162"/>
      <c r="ILY21" s="162"/>
      <c r="ILZ21" s="162"/>
      <c r="IMA21" s="162"/>
      <c r="IMB21" s="162"/>
      <c r="IMC21" s="162"/>
      <c r="IMD21" s="162"/>
      <c r="IME21" s="162"/>
      <c r="IMF21" s="162"/>
      <c r="IMG21" s="162"/>
      <c r="IMH21" s="162"/>
      <c r="IMI21" s="162"/>
      <c r="IMJ21" s="162"/>
      <c r="IMK21" s="162"/>
      <c r="IML21" s="162"/>
      <c r="IMM21" s="162"/>
      <c r="IMN21" s="162"/>
      <c r="IMO21" s="162"/>
      <c r="IMP21" s="162"/>
      <c r="IMQ21" s="162"/>
      <c r="IMR21" s="162"/>
      <c r="IMS21" s="162"/>
      <c r="IMT21" s="162"/>
      <c r="IMU21" s="162"/>
      <c r="IMV21" s="162"/>
      <c r="IMW21" s="162"/>
      <c r="IMX21" s="162"/>
      <c r="IMY21" s="162"/>
      <c r="IMZ21" s="162"/>
      <c r="INA21" s="162"/>
      <c r="INB21" s="162"/>
      <c r="INC21" s="162"/>
      <c r="IND21" s="162"/>
      <c r="INE21" s="162"/>
      <c r="INF21" s="162"/>
      <c r="ING21" s="162"/>
      <c r="INH21" s="162"/>
      <c r="INI21" s="162"/>
      <c r="INJ21" s="162"/>
      <c r="INK21" s="162"/>
      <c r="INL21" s="162"/>
      <c r="INM21" s="162"/>
      <c r="INN21" s="162"/>
      <c r="INO21" s="162"/>
      <c r="INP21" s="162"/>
      <c r="INQ21" s="162"/>
      <c r="INR21" s="162"/>
      <c r="INS21" s="162"/>
      <c r="INT21" s="162"/>
      <c r="INU21" s="162"/>
      <c r="INV21" s="162"/>
      <c r="INW21" s="162"/>
      <c r="INX21" s="162"/>
      <c r="INY21" s="162"/>
      <c r="INZ21" s="162"/>
      <c r="IOA21" s="162"/>
      <c r="IOB21" s="162"/>
      <c r="IOC21" s="162"/>
      <c r="IOD21" s="162"/>
      <c r="IOE21" s="162"/>
      <c r="IOF21" s="162"/>
      <c r="IOG21" s="162"/>
      <c r="IOH21" s="162"/>
      <c r="IOI21" s="162"/>
      <c r="IOJ21" s="162"/>
      <c r="IOK21" s="162"/>
      <c r="IOL21" s="162"/>
      <c r="IOM21" s="162"/>
      <c r="ION21" s="162"/>
      <c r="IOO21" s="162"/>
      <c r="IOP21" s="162"/>
      <c r="IOQ21" s="162"/>
      <c r="IOR21" s="162"/>
      <c r="IOS21" s="162"/>
      <c r="IOT21" s="162"/>
      <c r="IOU21" s="162"/>
      <c r="IOV21" s="162"/>
      <c r="IOW21" s="162"/>
      <c r="IOX21" s="162"/>
      <c r="IOY21" s="162"/>
      <c r="IOZ21" s="162"/>
      <c r="IPA21" s="162"/>
      <c r="IPB21" s="162"/>
      <c r="IPC21" s="162"/>
      <c r="IPD21" s="162"/>
      <c r="IPE21" s="162"/>
      <c r="IPF21" s="162"/>
      <c r="IPG21" s="162"/>
      <c r="IPH21" s="162"/>
      <c r="IPI21" s="162"/>
      <c r="IPJ21" s="162"/>
      <c r="IPK21" s="162"/>
      <c r="IPL21" s="162"/>
      <c r="IPM21" s="162"/>
      <c r="IPN21" s="162"/>
      <c r="IPO21" s="162"/>
      <c r="IPP21" s="162"/>
      <c r="IPQ21" s="162"/>
      <c r="IPR21" s="162"/>
      <c r="IPS21" s="162"/>
      <c r="IPT21" s="162"/>
      <c r="IPU21" s="162"/>
      <c r="IPV21" s="162"/>
      <c r="IPW21" s="162"/>
      <c r="IPX21" s="162"/>
      <c r="IPY21" s="162"/>
      <c r="IPZ21" s="162"/>
      <c r="IQA21" s="162"/>
      <c r="IQB21" s="162"/>
      <c r="IQC21" s="162"/>
      <c r="IQD21" s="162"/>
      <c r="IQE21" s="162"/>
      <c r="IQF21" s="162"/>
      <c r="IQG21" s="162"/>
      <c r="IQH21" s="162"/>
      <c r="IQI21" s="162"/>
      <c r="IQJ21" s="162"/>
      <c r="IQK21" s="162"/>
      <c r="IQL21" s="162"/>
      <c r="IQM21" s="162"/>
      <c r="IQN21" s="162"/>
      <c r="IQO21" s="162"/>
      <c r="IQP21" s="162"/>
      <c r="IQQ21" s="162"/>
      <c r="IQR21" s="162"/>
      <c r="IQS21" s="162"/>
      <c r="IQT21" s="162"/>
      <c r="IQU21" s="162"/>
      <c r="IQV21" s="162"/>
      <c r="IQW21" s="162"/>
      <c r="IQX21" s="162"/>
      <c r="IQY21" s="162"/>
      <c r="IQZ21" s="162"/>
      <c r="IRA21" s="162"/>
      <c r="IRB21" s="162"/>
      <c r="IRC21" s="162"/>
      <c r="IRD21" s="162"/>
      <c r="IRE21" s="162"/>
      <c r="IRF21" s="162"/>
      <c r="IRG21" s="162"/>
      <c r="IRH21" s="162"/>
      <c r="IRI21" s="162"/>
      <c r="IRJ21" s="162"/>
      <c r="IRK21" s="162"/>
      <c r="IRL21" s="162"/>
      <c r="IRM21" s="162"/>
      <c r="IRN21" s="162"/>
      <c r="IRO21" s="162"/>
      <c r="IRP21" s="162"/>
      <c r="IRQ21" s="162"/>
      <c r="IRR21" s="162"/>
      <c r="IRS21" s="162"/>
      <c r="IRT21" s="162"/>
      <c r="IRU21" s="162"/>
      <c r="IRV21" s="162"/>
      <c r="IRW21" s="162"/>
      <c r="IRX21" s="162"/>
      <c r="IRY21" s="162"/>
      <c r="IRZ21" s="162"/>
      <c r="ISA21" s="162"/>
      <c r="ISB21" s="162"/>
      <c r="ISC21" s="162"/>
      <c r="ISD21" s="162"/>
      <c r="ISE21" s="162"/>
      <c r="ISF21" s="162"/>
      <c r="ISG21" s="162"/>
      <c r="ISH21" s="162"/>
      <c r="ISI21" s="162"/>
      <c r="ISJ21" s="162"/>
      <c r="ISK21" s="162"/>
      <c r="ISL21" s="162"/>
      <c r="ISM21" s="162"/>
      <c r="ISN21" s="162"/>
      <c r="ISO21" s="162"/>
      <c r="ISP21" s="162"/>
      <c r="ISQ21" s="162"/>
      <c r="ISR21" s="162"/>
      <c r="ISS21" s="162"/>
      <c r="IST21" s="162"/>
      <c r="ISU21" s="162"/>
      <c r="ISV21" s="162"/>
      <c r="ISW21" s="162"/>
      <c r="ISX21" s="162"/>
      <c r="ISY21" s="162"/>
      <c r="ISZ21" s="162"/>
      <c r="ITA21" s="162"/>
      <c r="ITB21" s="162"/>
      <c r="ITC21" s="162"/>
      <c r="ITD21" s="162"/>
      <c r="ITE21" s="162"/>
      <c r="ITF21" s="162"/>
      <c r="ITG21" s="162"/>
      <c r="ITH21" s="162"/>
      <c r="ITI21" s="162"/>
      <c r="ITJ21" s="162"/>
      <c r="ITK21" s="162"/>
      <c r="ITL21" s="162"/>
      <c r="ITM21" s="162"/>
      <c r="ITN21" s="162"/>
      <c r="ITO21" s="162"/>
      <c r="ITP21" s="162"/>
      <c r="ITQ21" s="162"/>
      <c r="ITR21" s="162"/>
      <c r="ITS21" s="162"/>
      <c r="ITT21" s="162"/>
      <c r="ITU21" s="162"/>
      <c r="ITV21" s="162"/>
      <c r="ITW21" s="162"/>
      <c r="ITX21" s="162"/>
      <c r="ITY21" s="162"/>
      <c r="ITZ21" s="162"/>
      <c r="IUA21" s="162"/>
      <c r="IUB21" s="162"/>
      <c r="IUC21" s="162"/>
      <c r="IUD21" s="162"/>
      <c r="IUE21" s="162"/>
      <c r="IUF21" s="162"/>
      <c r="IUG21" s="162"/>
      <c r="IUH21" s="162"/>
      <c r="IUI21" s="162"/>
      <c r="IUJ21" s="162"/>
      <c r="IUK21" s="162"/>
      <c r="IUL21" s="162"/>
      <c r="IUM21" s="162"/>
      <c r="IUN21" s="162"/>
      <c r="IUO21" s="162"/>
      <c r="IUP21" s="162"/>
      <c r="IUQ21" s="162"/>
      <c r="IUR21" s="162"/>
      <c r="IUS21" s="162"/>
      <c r="IUT21" s="162"/>
      <c r="IUU21" s="162"/>
      <c r="IUV21" s="162"/>
      <c r="IUW21" s="162"/>
      <c r="IUX21" s="162"/>
      <c r="IUY21" s="162"/>
      <c r="IUZ21" s="162"/>
      <c r="IVA21" s="162"/>
      <c r="IVB21" s="162"/>
      <c r="IVC21" s="162"/>
      <c r="IVD21" s="162"/>
      <c r="IVE21" s="162"/>
      <c r="IVF21" s="162"/>
      <c r="IVG21" s="162"/>
      <c r="IVH21" s="162"/>
      <c r="IVI21" s="162"/>
      <c r="IVJ21" s="162"/>
      <c r="IVK21" s="162"/>
      <c r="IVL21" s="162"/>
      <c r="IVM21" s="162"/>
      <c r="IVN21" s="162"/>
      <c r="IVO21" s="162"/>
      <c r="IVP21" s="162"/>
      <c r="IVQ21" s="162"/>
      <c r="IVR21" s="162"/>
      <c r="IVS21" s="162"/>
      <c r="IVT21" s="162"/>
      <c r="IVU21" s="162"/>
      <c r="IVV21" s="162"/>
      <c r="IVW21" s="162"/>
      <c r="IVX21" s="162"/>
      <c r="IVY21" s="162"/>
      <c r="IVZ21" s="162"/>
      <c r="IWA21" s="162"/>
      <c r="IWB21" s="162"/>
      <c r="IWC21" s="162"/>
      <c r="IWD21" s="162"/>
      <c r="IWE21" s="162"/>
      <c r="IWF21" s="162"/>
      <c r="IWG21" s="162"/>
      <c r="IWH21" s="162"/>
      <c r="IWI21" s="162"/>
      <c r="IWJ21" s="162"/>
      <c r="IWK21" s="162"/>
      <c r="IWL21" s="162"/>
      <c r="IWM21" s="162"/>
      <c r="IWN21" s="162"/>
      <c r="IWO21" s="162"/>
      <c r="IWP21" s="162"/>
      <c r="IWQ21" s="162"/>
      <c r="IWR21" s="162"/>
      <c r="IWS21" s="162"/>
      <c r="IWT21" s="162"/>
      <c r="IWU21" s="162"/>
      <c r="IWV21" s="162"/>
      <c r="IWW21" s="162"/>
      <c r="IWX21" s="162"/>
      <c r="IWY21" s="162"/>
      <c r="IWZ21" s="162"/>
      <c r="IXA21" s="162"/>
      <c r="IXB21" s="162"/>
      <c r="IXC21" s="162"/>
      <c r="IXD21" s="162"/>
      <c r="IXE21" s="162"/>
      <c r="IXF21" s="162"/>
      <c r="IXG21" s="162"/>
      <c r="IXH21" s="162"/>
      <c r="IXI21" s="162"/>
      <c r="IXJ21" s="162"/>
      <c r="IXK21" s="162"/>
      <c r="IXL21" s="162"/>
      <c r="IXM21" s="162"/>
      <c r="IXN21" s="162"/>
      <c r="IXO21" s="162"/>
      <c r="IXP21" s="162"/>
      <c r="IXQ21" s="162"/>
      <c r="IXR21" s="162"/>
      <c r="IXS21" s="162"/>
      <c r="IXT21" s="162"/>
      <c r="IXU21" s="162"/>
      <c r="IXV21" s="162"/>
      <c r="IXW21" s="162"/>
      <c r="IXX21" s="162"/>
      <c r="IXY21" s="162"/>
      <c r="IXZ21" s="162"/>
      <c r="IYA21" s="162"/>
      <c r="IYB21" s="162"/>
      <c r="IYC21" s="162"/>
      <c r="IYD21" s="162"/>
      <c r="IYE21" s="162"/>
      <c r="IYF21" s="162"/>
      <c r="IYG21" s="162"/>
      <c r="IYH21" s="162"/>
      <c r="IYI21" s="162"/>
      <c r="IYJ21" s="162"/>
      <c r="IYK21" s="162"/>
      <c r="IYL21" s="162"/>
      <c r="IYM21" s="162"/>
      <c r="IYN21" s="162"/>
      <c r="IYO21" s="162"/>
      <c r="IYP21" s="162"/>
      <c r="IYQ21" s="162"/>
      <c r="IYR21" s="162"/>
      <c r="IYS21" s="162"/>
      <c r="IYT21" s="162"/>
      <c r="IYU21" s="162"/>
      <c r="IYV21" s="162"/>
      <c r="IYW21" s="162"/>
      <c r="IYX21" s="162"/>
      <c r="IYY21" s="162"/>
      <c r="IYZ21" s="162"/>
      <c r="IZA21" s="162"/>
      <c r="IZB21" s="162"/>
      <c r="IZC21" s="162"/>
      <c r="IZD21" s="162"/>
      <c r="IZE21" s="162"/>
      <c r="IZF21" s="162"/>
      <c r="IZG21" s="162"/>
      <c r="IZH21" s="162"/>
      <c r="IZI21" s="162"/>
      <c r="IZJ21" s="162"/>
      <c r="IZK21" s="162"/>
      <c r="IZL21" s="162"/>
      <c r="IZM21" s="162"/>
      <c r="IZN21" s="162"/>
      <c r="IZO21" s="162"/>
      <c r="IZP21" s="162"/>
      <c r="IZQ21" s="162"/>
      <c r="IZR21" s="162"/>
      <c r="IZS21" s="162"/>
      <c r="IZT21" s="162"/>
      <c r="IZU21" s="162"/>
      <c r="IZV21" s="162"/>
      <c r="IZW21" s="162"/>
      <c r="IZX21" s="162"/>
      <c r="IZY21" s="162"/>
      <c r="IZZ21" s="162"/>
      <c r="JAA21" s="162"/>
      <c r="JAB21" s="162"/>
      <c r="JAC21" s="162"/>
      <c r="JAD21" s="162"/>
      <c r="JAE21" s="162"/>
      <c r="JAF21" s="162"/>
      <c r="JAG21" s="162"/>
      <c r="JAH21" s="162"/>
      <c r="JAI21" s="162"/>
      <c r="JAJ21" s="162"/>
      <c r="JAK21" s="162"/>
      <c r="JAL21" s="162"/>
      <c r="JAM21" s="162"/>
      <c r="JAN21" s="162"/>
      <c r="JAO21" s="162"/>
      <c r="JAP21" s="162"/>
      <c r="JAQ21" s="162"/>
      <c r="JAR21" s="162"/>
      <c r="JAS21" s="162"/>
      <c r="JAT21" s="162"/>
      <c r="JAU21" s="162"/>
      <c r="JAV21" s="162"/>
      <c r="JAW21" s="162"/>
      <c r="JAX21" s="162"/>
      <c r="JAY21" s="162"/>
      <c r="JAZ21" s="162"/>
      <c r="JBA21" s="162"/>
      <c r="JBB21" s="162"/>
      <c r="JBC21" s="162"/>
      <c r="JBD21" s="162"/>
      <c r="JBE21" s="162"/>
      <c r="JBF21" s="162"/>
      <c r="JBG21" s="162"/>
      <c r="JBH21" s="162"/>
      <c r="JBI21" s="162"/>
      <c r="JBJ21" s="162"/>
      <c r="JBK21" s="162"/>
      <c r="JBL21" s="162"/>
      <c r="JBM21" s="162"/>
      <c r="JBN21" s="162"/>
      <c r="JBO21" s="162"/>
      <c r="JBP21" s="162"/>
      <c r="JBQ21" s="162"/>
      <c r="JBR21" s="162"/>
      <c r="JBS21" s="162"/>
      <c r="JBT21" s="162"/>
      <c r="JBU21" s="162"/>
      <c r="JBV21" s="162"/>
      <c r="JBW21" s="162"/>
      <c r="JBX21" s="162"/>
      <c r="JBY21" s="162"/>
      <c r="JBZ21" s="162"/>
      <c r="JCA21" s="162"/>
      <c r="JCB21" s="162"/>
      <c r="JCC21" s="162"/>
      <c r="JCD21" s="162"/>
      <c r="JCE21" s="162"/>
      <c r="JCF21" s="162"/>
      <c r="JCG21" s="162"/>
      <c r="JCH21" s="162"/>
      <c r="JCI21" s="162"/>
      <c r="JCJ21" s="162"/>
      <c r="JCK21" s="162"/>
      <c r="JCL21" s="162"/>
      <c r="JCM21" s="162"/>
      <c r="JCN21" s="162"/>
      <c r="JCO21" s="162"/>
      <c r="JCP21" s="162"/>
      <c r="JCQ21" s="162"/>
      <c r="JCR21" s="162"/>
      <c r="JCS21" s="162"/>
      <c r="JCT21" s="162"/>
      <c r="JCU21" s="162"/>
      <c r="JCV21" s="162"/>
      <c r="JCW21" s="162"/>
      <c r="JCX21" s="162"/>
      <c r="JCY21" s="162"/>
      <c r="JCZ21" s="162"/>
      <c r="JDA21" s="162"/>
      <c r="JDB21" s="162"/>
      <c r="JDC21" s="162"/>
      <c r="JDD21" s="162"/>
      <c r="JDE21" s="162"/>
      <c r="JDF21" s="162"/>
      <c r="JDG21" s="162"/>
      <c r="JDH21" s="162"/>
      <c r="JDI21" s="162"/>
      <c r="JDJ21" s="162"/>
      <c r="JDK21" s="162"/>
      <c r="JDL21" s="162"/>
      <c r="JDM21" s="162"/>
      <c r="JDN21" s="162"/>
      <c r="JDO21" s="162"/>
      <c r="JDP21" s="162"/>
      <c r="JDQ21" s="162"/>
      <c r="JDR21" s="162"/>
      <c r="JDS21" s="162"/>
      <c r="JDT21" s="162"/>
      <c r="JDU21" s="162"/>
      <c r="JDV21" s="162"/>
      <c r="JDW21" s="162"/>
      <c r="JDX21" s="162"/>
      <c r="JDY21" s="162"/>
      <c r="JDZ21" s="162"/>
      <c r="JEA21" s="162"/>
      <c r="JEB21" s="162"/>
      <c r="JEC21" s="162"/>
      <c r="JED21" s="162"/>
      <c r="JEE21" s="162"/>
      <c r="JEF21" s="162"/>
      <c r="JEG21" s="162"/>
      <c r="JEH21" s="162"/>
      <c r="JEI21" s="162"/>
      <c r="JEJ21" s="162"/>
      <c r="JEK21" s="162"/>
      <c r="JEL21" s="162"/>
      <c r="JEM21" s="162"/>
      <c r="JEN21" s="162"/>
      <c r="JEO21" s="162"/>
      <c r="JEP21" s="162"/>
      <c r="JEQ21" s="162"/>
      <c r="JER21" s="162"/>
      <c r="JES21" s="162"/>
      <c r="JET21" s="162"/>
      <c r="JEU21" s="162"/>
      <c r="JEV21" s="162"/>
      <c r="JEW21" s="162"/>
      <c r="JEX21" s="162"/>
      <c r="JEY21" s="162"/>
      <c r="JEZ21" s="162"/>
      <c r="JFA21" s="162"/>
      <c r="JFB21" s="162"/>
      <c r="JFC21" s="162"/>
      <c r="JFD21" s="162"/>
      <c r="JFE21" s="162"/>
      <c r="JFF21" s="162"/>
      <c r="JFG21" s="162"/>
      <c r="JFH21" s="162"/>
      <c r="JFI21" s="162"/>
      <c r="JFJ21" s="162"/>
      <c r="JFK21" s="162"/>
      <c r="JFL21" s="162"/>
      <c r="JFM21" s="162"/>
      <c r="JFN21" s="162"/>
      <c r="JFO21" s="162"/>
      <c r="JFP21" s="162"/>
      <c r="JFQ21" s="162"/>
      <c r="JFR21" s="162"/>
      <c r="JFS21" s="162"/>
      <c r="JFT21" s="162"/>
      <c r="JFU21" s="162"/>
      <c r="JFV21" s="162"/>
      <c r="JFW21" s="162"/>
      <c r="JFX21" s="162"/>
      <c r="JFY21" s="162"/>
      <c r="JFZ21" s="162"/>
      <c r="JGA21" s="162"/>
      <c r="JGB21" s="162"/>
      <c r="JGC21" s="162"/>
      <c r="JGD21" s="162"/>
      <c r="JGE21" s="162"/>
      <c r="JGF21" s="162"/>
      <c r="JGG21" s="162"/>
      <c r="JGH21" s="162"/>
      <c r="JGI21" s="162"/>
      <c r="JGJ21" s="162"/>
      <c r="JGK21" s="162"/>
      <c r="JGL21" s="162"/>
      <c r="JGM21" s="162"/>
      <c r="JGN21" s="162"/>
      <c r="JGO21" s="162"/>
      <c r="JGP21" s="162"/>
      <c r="JGQ21" s="162"/>
      <c r="JGR21" s="162"/>
      <c r="JGS21" s="162"/>
      <c r="JGT21" s="162"/>
      <c r="JGU21" s="162"/>
      <c r="JGV21" s="162"/>
      <c r="JGW21" s="162"/>
      <c r="JGX21" s="162"/>
      <c r="JGY21" s="162"/>
      <c r="JGZ21" s="162"/>
      <c r="JHA21" s="162"/>
      <c r="JHB21" s="162"/>
      <c r="JHC21" s="162"/>
      <c r="JHD21" s="162"/>
      <c r="JHE21" s="162"/>
      <c r="JHF21" s="162"/>
      <c r="JHG21" s="162"/>
      <c r="JHH21" s="162"/>
      <c r="JHI21" s="162"/>
      <c r="JHJ21" s="162"/>
      <c r="JHK21" s="162"/>
      <c r="JHL21" s="162"/>
      <c r="JHM21" s="162"/>
      <c r="JHN21" s="162"/>
      <c r="JHO21" s="162"/>
      <c r="JHP21" s="162"/>
      <c r="JHQ21" s="162"/>
      <c r="JHR21" s="162"/>
      <c r="JHS21" s="162"/>
      <c r="JHT21" s="162"/>
      <c r="JHU21" s="162"/>
      <c r="JHV21" s="162"/>
      <c r="JHW21" s="162"/>
      <c r="JHX21" s="162"/>
      <c r="JHY21" s="162"/>
      <c r="JHZ21" s="162"/>
      <c r="JIA21" s="162"/>
      <c r="JIB21" s="162"/>
      <c r="JIC21" s="162"/>
      <c r="JID21" s="162"/>
      <c r="JIE21" s="162"/>
      <c r="JIF21" s="162"/>
      <c r="JIG21" s="162"/>
      <c r="JIH21" s="162"/>
      <c r="JII21" s="162"/>
      <c r="JIJ21" s="162"/>
      <c r="JIK21" s="162"/>
      <c r="JIL21" s="162"/>
      <c r="JIM21" s="162"/>
      <c r="JIN21" s="162"/>
      <c r="JIO21" s="162"/>
      <c r="JIP21" s="162"/>
      <c r="JIQ21" s="162"/>
      <c r="JIR21" s="162"/>
      <c r="JIS21" s="162"/>
      <c r="JIT21" s="162"/>
      <c r="JIU21" s="162"/>
      <c r="JIV21" s="162"/>
      <c r="JIW21" s="162"/>
      <c r="JIX21" s="162"/>
      <c r="JIY21" s="162"/>
      <c r="JIZ21" s="162"/>
      <c r="JJA21" s="162"/>
      <c r="JJB21" s="162"/>
      <c r="JJC21" s="162"/>
      <c r="JJD21" s="162"/>
      <c r="JJE21" s="162"/>
      <c r="JJF21" s="162"/>
      <c r="JJG21" s="162"/>
      <c r="JJH21" s="162"/>
      <c r="JJI21" s="162"/>
      <c r="JJJ21" s="162"/>
      <c r="JJK21" s="162"/>
      <c r="JJL21" s="162"/>
      <c r="JJM21" s="162"/>
      <c r="JJN21" s="162"/>
      <c r="JJO21" s="162"/>
      <c r="JJP21" s="162"/>
      <c r="JJQ21" s="162"/>
      <c r="JJR21" s="162"/>
      <c r="JJS21" s="162"/>
      <c r="JJT21" s="162"/>
      <c r="JJU21" s="162"/>
      <c r="JJV21" s="162"/>
      <c r="JJW21" s="162"/>
      <c r="JJX21" s="162"/>
      <c r="JJY21" s="162"/>
      <c r="JJZ21" s="162"/>
      <c r="JKA21" s="162"/>
      <c r="JKB21" s="162"/>
      <c r="JKC21" s="162"/>
      <c r="JKD21" s="162"/>
      <c r="JKE21" s="162"/>
      <c r="JKF21" s="162"/>
      <c r="JKG21" s="162"/>
      <c r="JKH21" s="162"/>
      <c r="JKI21" s="162"/>
      <c r="JKJ21" s="162"/>
      <c r="JKK21" s="162"/>
      <c r="JKL21" s="162"/>
      <c r="JKM21" s="162"/>
      <c r="JKN21" s="162"/>
      <c r="JKO21" s="162"/>
      <c r="JKP21" s="162"/>
      <c r="JKQ21" s="162"/>
      <c r="JKR21" s="162"/>
      <c r="JKS21" s="162"/>
      <c r="JKT21" s="162"/>
      <c r="JKU21" s="162"/>
      <c r="JKV21" s="162"/>
      <c r="JKW21" s="162"/>
      <c r="JKX21" s="162"/>
      <c r="JKY21" s="162"/>
      <c r="JKZ21" s="162"/>
      <c r="JLA21" s="162"/>
      <c r="JLB21" s="162"/>
      <c r="JLC21" s="162"/>
      <c r="JLD21" s="162"/>
      <c r="JLE21" s="162"/>
      <c r="JLF21" s="162"/>
      <c r="JLG21" s="162"/>
      <c r="JLH21" s="162"/>
      <c r="JLI21" s="162"/>
      <c r="JLJ21" s="162"/>
      <c r="JLK21" s="162"/>
      <c r="JLL21" s="162"/>
      <c r="JLM21" s="162"/>
      <c r="JLN21" s="162"/>
      <c r="JLO21" s="162"/>
      <c r="JLP21" s="162"/>
      <c r="JLQ21" s="162"/>
      <c r="JLR21" s="162"/>
      <c r="JLS21" s="162"/>
      <c r="JLT21" s="162"/>
      <c r="JLU21" s="162"/>
      <c r="JLV21" s="162"/>
      <c r="JLW21" s="162"/>
      <c r="JLX21" s="162"/>
      <c r="JLY21" s="162"/>
      <c r="JLZ21" s="162"/>
      <c r="JMA21" s="162"/>
      <c r="JMB21" s="162"/>
      <c r="JMC21" s="162"/>
      <c r="JMD21" s="162"/>
      <c r="JME21" s="162"/>
      <c r="JMF21" s="162"/>
      <c r="JMG21" s="162"/>
      <c r="JMH21" s="162"/>
      <c r="JMI21" s="162"/>
      <c r="JMJ21" s="162"/>
      <c r="JMK21" s="162"/>
      <c r="JML21" s="162"/>
      <c r="JMM21" s="162"/>
      <c r="JMN21" s="162"/>
      <c r="JMO21" s="162"/>
      <c r="JMP21" s="162"/>
      <c r="JMQ21" s="162"/>
      <c r="JMR21" s="162"/>
      <c r="JMS21" s="162"/>
      <c r="JMT21" s="162"/>
      <c r="JMU21" s="162"/>
      <c r="JMV21" s="162"/>
      <c r="JMW21" s="162"/>
      <c r="JMX21" s="162"/>
      <c r="JMY21" s="162"/>
      <c r="JMZ21" s="162"/>
      <c r="JNA21" s="162"/>
      <c r="JNB21" s="162"/>
      <c r="JNC21" s="162"/>
      <c r="JND21" s="162"/>
      <c r="JNE21" s="162"/>
      <c r="JNF21" s="162"/>
      <c r="JNG21" s="162"/>
      <c r="JNH21" s="162"/>
      <c r="JNI21" s="162"/>
      <c r="JNJ21" s="162"/>
      <c r="JNK21" s="162"/>
      <c r="JNL21" s="162"/>
      <c r="JNM21" s="162"/>
      <c r="JNN21" s="162"/>
      <c r="JNO21" s="162"/>
      <c r="JNP21" s="162"/>
      <c r="JNQ21" s="162"/>
      <c r="JNR21" s="162"/>
      <c r="JNS21" s="162"/>
      <c r="JNT21" s="162"/>
      <c r="JNU21" s="162"/>
      <c r="JNV21" s="162"/>
      <c r="JNW21" s="162"/>
      <c r="JNX21" s="162"/>
      <c r="JNY21" s="162"/>
      <c r="JNZ21" s="162"/>
      <c r="JOA21" s="162"/>
      <c r="JOB21" s="162"/>
      <c r="JOC21" s="162"/>
      <c r="JOD21" s="162"/>
      <c r="JOE21" s="162"/>
      <c r="JOF21" s="162"/>
      <c r="JOG21" s="162"/>
      <c r="JOH21" s="162"/>
      <c r="JOI21" s="162"/>
      <c r="JOJ21" s="162"/>
      <c r="JOK21" s="162"/>
      <c r="JOL21" s="162"/>
      <c r="JOM21" s="162"/>
      <c r="JON21" s="162"/>
      <c r="JOO21" s="162"/>
      <c r="JOP21" s="162"/>
      <c r="JOQ21" s="162"/>
      <c r="JOR21" s="162"/>
      <c r="JOS21" s="162"/>
      <c r="JOT21" s="162"/>
      <c r="JOU21" s="162"/>
      <c r="JOV21" s="162"/>
      <c r="JOW21" s="162"/>
      <c r="JOX21" s="162"/>
      <c r="JOY21" s="162"/>
      <c r="JOZ21" s="162"/>
      <c r="JPA21" s="162"/>
      <c r="JPB21" s="162"/>
      <c r="JPC21" s="162"/>
      <c r="JPD21" s="162"/>
      <c r="JPE21" s="162"/>
      <c r="JPF21" s="162"/>
      <c r="JPG21" s="162"/>
      <c r="JPH21" s="162"/>
      <c r="JPI21" s="162"/>
      <c r="JPJ21" s="162"/>
      <c r="JPK21" s="162"/>
      <c r="JPL21" s="162"/>
      <c r="JPM21" s="162"/>
      <c r="JPN21" s="162"/>
      <c r="JPO21" s="162"/>
      <c r="JPP21" s="162"/>
      <c r="JPQ21" s="162"/>
      <c r="JPR21" s="162"/>
      <c r="JPS21" s="162"/>
      <c r="JPT21" s="162"/>
      <c r="JPU21" s="162"/>
      <c r="JPV21" s="162"/>
      <c r="JPW21" s="162"/>
      <c r="JPX21" s="162"/>
      <c r="JPY21" s="162"/>
      <c r="JPZ21" s="162"/>
      <c r="JQA21" s="162"/>
      <c r="JQB21" s="162"/>
      <c r="JQC21" s="162"/>
      <c r="JQD21" s="162"/>
      <c r="JQE21" s="162"/>
      <c r="JQF21" s="162"/>
      <c r="JQG21" s="162"/>
      <c r="JQH21" s="162"/>
      <c r="JQI21" s="162"/>
      <c r="JQJ21" s="162"/>
      <c r="JQK21" s="162"/>
      <c r="JQL21" s="162"/>
      <c r="JQM21" s="162"/>
      <c r="JQN21" s="162"/>
      <c r="JQO21" s="162"/>
      <c r="JQP21" s="162"/>
      <c r="JQQ21" s="162"/>
      <c r="JQR21" s="162"/>
      <c r="JQS21" s="162"/>
      <c r="JQT21" s="162"/>
      <c r="JQU21" s="162"/>
      <c r="JQV21" s="162"/>
      <c r="JQW21" s="162"/>
      <c r="JQX21" s="162"/>
      <c r="JQY21" s="162"/>
      <c r="JQZ21" s="162"/>
      <c r="JRA21" s="162"/>
      <c r="JRB21" s="162"/>
      <c r="JRC21" s="162"/>
      <c r="JRD21" s="162"/>
      <c r="JRE21" s="162"/>
      <c r="JRF21" s="162"/>
      <c r="JRG21" s="162"/>
      <c r="JRH21" s="162"/>
      <c r="JRI21" s="162"/>
      <c r="JRJ21" s="162"/>
      <c r="JRK21" s="162"/>
      <c r="JRL21" s="162"/>
      <c r="JRM21" s="162"/>
      <c r="JRN21" s="162"/>
      <c r="JRO21" s="162"/>
      <c r="JRP21" s="162"/>
      <c r="JRQ21" s="162"/>
      <c r="JRR21" s="162"/>
      <c r="JRS21" s="162"/>
      <c r="JRT21" s="162"/>
      <c r="JRU21" s="162"/>
      <c r="JRV21" s="162"/>
      <c r="JRW21" s="162"/>
      <c r="JRX21" s="162"/>
      <c r="JRY21" s="162"/>
      <c r="JRZ21" s="162"/>
      <c r="JSA21" s="162"/>
      <c r="JSB21" s="162"/>
      <c r="JSC21" s="162"/>
      <c r="JSD21" s="162"/>
      <c r="JSE21" s="162"/>
      <c r="JSF21" s="162"/>
      <c r="JSG21" s="162"/>
      <c r="JSH21" s="162"/>
      <c r="JSI21" s="162"/>
      <c r="JSJ21" s="162"/>
      <c r="JSK21" s="162"/>
      <c r="JSL21" s="162"/>
      <c r="JSM21" s="162"/>
      <c r="JSN21" s="162"/>
      <c r="JSO21" s="162"/>
      <c r="JSP21" s="162"/>
      <c r="JSQ21" s="162"/>
      <c r="JSR21" s="162"/>
      <c r="JSS21" s="162"/>
      <c r="JST21" s="162"/>
      <c r="JSU21" s="162"/>
      <c r="JSV21" s="162"/>
      <c r="JSW21" s="162"/>
      <c r="JSX21" s="162"/>
      <c r="JSY21" s="162"/>
      <c r="JSZ21" s="162"/>
      <c r="JTA21" s="162"/>
      <c r="JTB21" s="162"/>
      <c r="JTC21" s="162"/>
      <c r="JTD21" s="162"/>
      <c r="JTE21" s="162"/>
      <c r="JTF21" s="162"/>
      <c r="JTG21" s="162"/>
      <c r="JTH21" s="162"/>
      <c r="JTI21" s="162"/>
      <c r="JTJ21" s="162"/>
      <c r="JTK21" s="162"/>
      <c r="JTL21" s="162"/>
      <c r="JTM21" s="162"/>
      <c r="JTN21" s="162"/>
      <c r="JTO21" s="162"/>
      <c r="JTP21" s="162"/>
      <c r="JTQ21" s="162"/>
      <c r="JTR21" s="162"/>
      <c r="JTS21" s="162"/>
      <c r="JTT21" s="162"/>
      <c r="JTU21" s="162"/>
      <c r="JTV21" s="162"/>
      <c r="JTW21" s="162"/>
      <c r="JTX21" s="162"/>
      <c r="JTY21" s="162"/>
      <c r="JTZ21" s="162"/>
      <c r="JUA21" s="162"/>
      <c r="JUB21" s="162"/>
      <c r="JUC21" s="162"/>
      <c r="JUD21" s="162"/>
      <c r="JUE21" s="162"/>
      <c r="JUF21" s="162"/>
      <c r="JUG21" s="162"/>
      <c r="JUH21" s="162"/>
      <c r="JUI21" s="162"/>
      <c r="JUJ21" s="162"/>
      <c r="JUK21" s="162"/>
      <c r="JUL21" s="162"/>
      <c r="JUM21" s="162"/>
      <c r="JUN21" s="162"/>
      <c r="JUO21" s="162"/>
      <c r="JUP21" s="162"/>
      <c r="JUQ21" s="162"/>
      <c r="JUR21" s="162"/>
      <c r="JUS21" s="162"/>
      <c r="JUT21" s="162"/>
      <c r="JUU21" s="162"/>
      <c r="JUV21" s="162"/>
      <c r="JUW21" s="162"/>
      <c r="JUX21" s="162"/>
      <c r="JUY21" s="162"/>
      <c r="JUZ21" s="162"/>
      <c r="JVA21" s="162"/>
      <c r="JVB21" s="162"/>
      <c r="JVC21" s="162"/>
      <c r="JVD21" s="162"/>
      <c r="JVE21" s="162"/>
      <c r="JVF21" s="162"/>
      <c r="JVG21" s="162"/>
      <c r="JVH21" s="162"/>
      <c r="JVI21" s="162"/>
      <c r="JVJ21" s="162"/>
      <c r="JVK21" s="162"/>
      <c r="JVL21" s="162"/>
      <c r="JVM21" s="162"/>
      <c r="JVN21" s="162"/>
      <c r="JVO21" s="162"/>
      <c r="JVP21" s="162"/>
      <c r="JVQ21" s="162"/>
      <c r="JVR21" s="162"/>
      <c r="JVS21" s="162"/>
      <c r="JVT21" s="162"/>
      <c r="JVU21" s="162"/>
      <c r="JVV21" s="162"/>
      <c r="JVW21" s="162"/>
      <c r="JVX21" s="162"/>
      <c r="JVY21" s="162"/>
      <c r="JVZ21" s="162"/>
      <c r="JWA21" s="162"/>
      <c r="JWB21" s="162"/>
      <c r="JWC21" s="162"/>
      <c r="JWD21" s="162"/>
      <c r="JWE21" s="162"/>
      <c r="JWF21" s="162"/>
      <c r="JWG21" s="162"/>
      <c r="JWH21" s="162"/>
      <c r="JWI21" s="162"/>
      <c r="JWJ21" s="162"/>
      <c r="JWK21" s="162"/>
      <c r="JWL21" s="162"/>
      <c r="JWM21" s="162"/>
      <c r="JWN21" s="162"/>
      <c r="JWO21" s="162"/>
      <c r="JWP21" s="162"/>
      <c r="JWQ21" s="162"/>
      <c r="JWR21" s="162"/>
      <c r="JWS21" s="162"/>
      <c r="JWT21" s="162"/>
      <c r="JWU21" s="162"/>
      <c r="JWV21" s="162"/>
      <c r="JWW21" s="162"/>
      <c r="JWX21" s="162"/>
      <c r="JWY21" s="162"/>
      <c r="JWZ21" s="162"/>
      <c r="JXA21" s="162"/>
      <c r="JXB21" s="162"/>
      <c r="JXC21" s="162"/>
      <c r="JXD21" s="162"/>
      <c r="JXE21" s="162"/>
      <c r="JXF21" s="162"/>
      <c r="JXG21" s="162"/>
      <c r="JXH21" s="162"/>
      <c r="JXI21" s="162"/>
      <c r="JXJ21" s="162"/>
      <c r="JXK21" s="162"/>
      <c r="JXL21" s="162"/>
      <c r="JXM21" s="162"/>
      <c r="JXN21" s="162"/>
      <c r="JXO21" s="162"/>
      <c r="JXP21" s="162"/>
      <c r="JXQ21" s="162"/>
      <c r="JXR21" s="162"/>
      <c r="JXS21" s="162"/>
      <c r="JXT21" s="162"/>
      <c r="JXU21" s="162"/>
      <c r="JXV21" s="162"/>
      <c r="JXW21" s="162"/>
      <c r="JXX21" s="162"/>
      <c r="JXY21" s="162"/>
      <c r="JXZ21" s="162"/>
      <c r="JYA21" s="162"/>
      <c r="JYB21" s="162"/>
      <c r="JYC21" s="162"/>
      <c r="JYD21" s="162"/>
      <c r="JYE21" s="162"/>
      <c r="JYF21" s="162"/>
      <c r="JYG21" s="162"/>
      <c r="JYH21" s="162"/>
      <c r="JYI21" s="162"/>
      <c r="JYJ21" s="162"/>
      <c r="JYK21" s="162"/>
      <c r="JYL21" s="162"/>
      <c r="JYM21" s="162"/>
      <c r="JYN21" s="162"/>
      <c r="JYO21" s="162"/>
      <c r="JYP21" s="162"/>
      <c r="JYQ21" s="162"/>
      <c r="JYR21" s="162"/>
      <c r="JYS21" s="162"/>
      <c r="JYT21" s="162"/>
      <c r="JYU21" s="162"/>
      <c r="JYV21" s="162"/>
      <c r="JYW21" s="162"/>
      <c r="JYX21" s="162"/>
      <c r="JYY21" s="162"/>
      <c r="JYZ21" s="162"/>
      <c r="JZA21" s="162"/>
      <c r="JZB21" s="162"/>
      <c r="JZC21" s="162"/>
      <c r="JZD21" s="162"/>
      <c r="JZE21" s="162"/>
      <c r="JZF21" s="162"/>
      <c r="JZG21" s="162"/>
      <c r="JZH21" s="162"/>
      <c r="JZI21" s="162"/>
      <c r="JZJ21" s="162"/>
      <c r="JZK21" s="162"/>
      <c r="JZL21" s="162"/>
      <c r="JZM21" s="162"/>
      <c r="JZN21" s="162"/>
      <c r="JZO21" s="162"/>
      <c r="JZP21" s="162"/>
      <c r="JZQ21" s="162"/>
      <c r="JZR21" s="162"/>
      <c r="JZS21" s="162"/>
      <c r="JZT21" s="162"/>
      <c r="JZU21" s="162"/>
      <c r="JZV21" s="162"/>
      <c r="JZW21" s="162"/>
      <c r="JZX21" s="162"/>
      <c r="JZY21" s="162"/>
      <c r="JZZ21" s="162"/>
      <c r="KAA21" s="162"/>
      <c r="KAB21" s="162"/>
      <c r="KAC21" s="162"/>
      <c r="KAD21" s="162"/>
      <c r="KAE21" s="162"/>
      <c r="KAF21" s="162"/>
      <c r="KAG21" s="162"/>
      <c r="KAH21" s="162"/>
      <c r="KAI21" s="162"/>
      <c r="KAJ21" s="162"/>
      <c r="KAK21" s="162"/>
      <c r="KAL21" s="162"/>
      <c r="KAM21" s="162"/>
      <c r="KAN21" s="162"/>
      <c r="KAO21" s="162"/>
      <c r="KAP21" s="162"/>
      <c r="KAQ21" s="162"/>
      <c r="KAR21" s="162"/>
      <c r="KAS21" s="162"/>
      <c r="KAT21" s="162"/>
      <c r="KAU21" s="162"/>
      <c r="KAV21" s="162"/>
      <c r="KAW21" s="162"/>
      <c r="KAX21" s="162"/>
      <c r="KAY21" s="162"/>
      <c r="KAZ21" s="162"/>
      <c r="KBA21" s="162"/>
      <c r="KBB21" s="162"/>
      <c r="KBC21" s="162"/>
      <c r="KBD21" s="162"/>
      <c r="KBE21" s="162"/>
      <c r="KBF21" s="162"/>
      <c r="KBG21" s="162"/>
      <c r="KBH21" s="162"/>
      <c r="KBI21" s="162"/>
      <c r="KBJ21" s="162"/>
      <c r="KBK21" s="162"/>
      <c r="KBL21" s="162"/>
      <c r="KBM21" s="162"/>
      <c r="KBN21" s="162"/>
      <c r="KBO21" s="162"/>
      <c r="KBP21" s="162"/>
      <c r="KBQ21" s="162"/>
      <c r="KBR21" s="162"/>
      <c r="KBS21" s="162"/>
      <c r="KBT21" s="162"/>
      <c r="KBU21" s="162"/>
      <c r="KBV21" s="162"/>
      <c r="KBW21" s="162"/>
      <c r="KBX21" s="162"/>
      <c r="KBY21" s="162"/>
      <c r="KBZ21" s="162"/>
      <c r="KCA21" s="162"/>
      <c r="KCB21" s="162"/>
      <c r="KCC21" s="162"/>
      <c r="KCD21" s="162"/>
      <c r="KCE21" s="162"/>
      <c r="KCF21" s="162"/>
      <c r="KCG21" s="162"/>
      <c r="KCH21" s="162"/>
      <c r="KCI21" s="162"/>
      <c r="KCJ21" s="162"/>
      <c r="KCK21" s="162"/>
      <c r="KCL21" s="162"/>
      <c r="KCM21" s="162"/>
      <c r="KCN21" s="162"/>
      <c r="KCO21" s="162"/>
      <c r="KCP21" s="162"/>
      <c r="KCQ21" s="162"/>
      <c r="KCR21" s="162"/>
      <c r="KCS21" s="162"/>
      <c r="KCT21" s="162"/>
      <c r="KCU21" s="162"/>
      <c r="KCV21" s="162"/>
      <c r="KCW21" s="162"/>
      <c r="KCX21" s="162"/>
      <c r="KCY21" s="162"/>
      <c r="KCZ21" s="162"/>
      <c r="KDA21" s="162"/>
      <c r="KDB21" s="162"/>
      <c r="KDC21" s="162"/>
      <c r="KDD21" s="162"/>
      <c r="KDE21" s="162"/>
      <c r="KDF21" s="162"/>
      <c r="KDG21" s="162"/>
      <c r="KDH21" s="162"/>
      <c r="KDI21" s="162"/>
      <c r="KDJ21" s="162"/>
      <c r="KDK21" s="162"/>
      <c r="KDL21" s="162"/>
      <c r="KDM21" s="162"/>
      <c r="KDN21" s="162"/>
      <c r="KDO21" s="162"/>
      <c r="KDP21" s="162"/>
      <c r="KDQ21" s="162"/>
      <c r="KDR21" s="162"/>
      <c r="KDS21" s="162"/>
      <c r="KDT21" s="162"/>
      <c r="KDU21" s="162"/>
      <c r="KDV21" s="162"/>
      <c r="KDW21" s="162"/>
      <c r="KDX21" s="162"/>
      <c r="KDY21" s="162"/>
      <c r="KDZ21" s="162"/>
      <c r="KEA21" s="162"/>
      <c r="KEB21" s="162"/>
      <c r="KEC21" s="162"/>
      <c r="KED21" s="162"/>
      <c r="KEE21" s="162"/>
      <c r="KEF21" s="162"/>
      <c r="KEG21" s="162"/>
      <c r="KEH21" s="162"/>
      <c r="KEI21" s="162"/>
      <c r="KEJ21" s="162"/>
      <c r="KEK21" s="162"/>
      <c r="KEL21" s="162"/>
      <c r="KEM21" s="162"/>
      <c r="KEN21" s="162"/>
      <c r="KEO21" s="162"/>
      <c r="KEP21" s="162"/>
      <c r="KEQ21" s="162"/>
      <c r="KER21" s="162"/>
      <c r="KES21" s="162"/>
      <c r="KET21" s="162"/>
      <c r="KEU21" s="162"/>
      <c r="KEV21" s="162"/>
      <c r="KEW21" s="162"/>
      <c r="KEX21" s="162"/>
      <c r="KEY21" s="162"/>
      <c r="KEZ21" s="162"/>
      <c r="KFA21" s="162"/>
      <c r="KFB21" s="162"/>
      <c r="KFC21" s="162"/>
      <c r="KFD21" s="162"/>
      <c r="KFE21" s="162"/>
      <c r="KFF21" s="162"/>
      <c r="KFG21" s="162"/>
      <c r="KFH21" s="162"/>
      <c r="KFI21" s="162"/>
      <c r="KFJ21" s="162"/>
      <c r="KFK21" s="162"/>
      <c r="KFL21" s="162"/>
      <c r="KFM21" s="162"/>
      <c r="KFN21" s="162"/>
      <c r="KFO21" s="162"/>
      <c r="KFP21" s="162"/>
      <c r="KFQ21" s="162"/>
      <c r="KFR21" s="162"/>
      <c r="KFS21" s="162"/>
      <c r="KFT21" s="162"/>
      <c r="KFU21" s="162"/>
      <c r="KFV21" s="162"/>
      <c r="KFW21" s="162"/>
      <c r="KFX21" s="162"/>
      <c r="KFY21" s="162"/>
      <c r="KFZ21" s="162"/>
      <c r="KGA21" s="162"/>
      <c r="KGB21" s="162"/>
      <c r="KGC21" s="162"/>
      <c r="KGD21" s="162"/>
      <c r="KGE21" s="162"/>
      <c r="KGF21" s="162"/>
      <c r="KGG21" s="162"/>
      <c r="KGH21" s="162"/>
      <c r="KGI21" s="162"/>
      <c r="KGJ21" s="162"/>
      <c r="KGK21" s="162"/>
      <c r="KGL21" s="162"/>
      <c r="KGM21" s="162"/>
      <c r="KGN21" s="162"/>
      <c r="KGO21" s="162"/>
      <c r="KGP21" s="162"/>
      <c r="KGQ21" s="162"/>
      <c r="KGR21" s="162"/>
      <c r="KGS21" s="162"/>
      <c r="KGT21" s="162"/>
      <c r="KGU21" s="162"/>
      <c r="KGV21" s="162"/>
      <c r="KGW21" s="162"/>
      <c r="KGX21" s="162"/>
      <c r="KGY21" s="162"/>
      <c r="KGZ21" s="162"/>
      <c r="KHA21" s="162"/>
      <c r="KHB21" s="162"/>
      <c r="KHC21" s="162"/>
      <c r="KHD21" s="162"/>
      <c r="KHE21" s="162"/>
      <c r="KHF21" s="162"/>
      <c r="KHG21" s="162"/>
      <c r="KHH21" s="162"/>
      <c r="KHI21" s="162"/>
      <c r="KHJ21" s="162"/>
      <c r="KHK21" s="162"/>
      <c r="KHL21" s="162"/>
      <c r="KHM21" s="162"/>
      <c r="KHN21" s="162"/>
      <c r="KHO21" s="162"/>
      <c r="KHP21" s="162"/>
      <c r="KHQ21" s="162"/>
      <c r="KHR21" s="162"/>
      <c r="KHS21" s="162"/>
      <c r="KHT21" s="162"/>
      <c r="KHU21" s="162"/>
      <c r="KHV21" s="162"/>
      <c r="KHW21" s="162"/>
      <c r="KHX21" s="162"/>
      <c r="KHY21" s="162"/>
      <c r="KHZ21" s="162"/>
      <c r="KIA21" s="162"/>
      <c r="KIB21" s="162"/>
      <c r="KIC21" s="162"/>
      <c r="KID21" s="162"/>
      <c r="KIE21" s="162"/>
      <c r="KIF21" s="162"/>
      <c r="KIG21" s="162"/>
      <c r="KIH21" s="162"/>
      <c r="KII21" s="162"/>
      <c r="KIJ21" s="162"/>
      <c r="KIK21" s="162"/>
      <c r="KIL21" s="162"/>
      <c r="KIM21" s="162"/>
      <c r="KIN21" s="162"/>
      <c r="KIO21" s="162"/>
      <c r="KIP21" s="162"/>
      <c r="KIQ21" s="162"/>
      <c r="KIR21" s="162"/>
      <c r="KIS21" s="162"/>
      <c r="KIT21" s="162"/>
      <c r="KIU21" s="162"/>
      <c r="KIV21" s="162"/>
      <c r="KIW21" s="162"/>
      <c r="KIX21" s="162"/>
      <c r="KIY21" s="162"/>
      <c r="KIZ21" s="162"/>
      <c r="KJA21" s="162"/>
      <c r="KJB21" s="162"/>
      <c r="KJC21" s="162"/>
      <c r="KJD21" s="162"/>
      <c r="KJE21" s="162"/>
      <c r="KJF21" s="162"/>
      <c r="KJG21" s="162"/>
      <c r="KJH21" s="162"/>
      <c r="KJI21" s="162"/>
      <c r="KJJ21" s="162"/>
      <c r="KJK21" s="162"/>
      <c r="KJL21" s="162"/>
      <c r="KJM21" s="162"/>
      <c r="KJN21" s="162"/>
      <c r="KJO21" s="162"/>
      <c r="KJP21" s="162"/>
      <c r="KJQ21" s="162"/>
      <c r="KJR21" s="162"/>
      <c r="KJS21" s="162"/>
      <c r="KJT21" s="162"/>
      <c r="KJU21" s="162"/>
      <c r="KJV21" s="162"/>
      <c r="KJW21" s="162"/>
      <c r="KJX21" s="162"/>
      <c r="KJY21" s="162"/>
      <c r="KJZ21" s="162"/>
      <c r="KKA21" s="162"/>
      <c r="KKB21" s="162"/>
      <c r="KKC21" s="162"/>
      <c r="KKD21" s="162"/>
      <c r="KKE21" s="162"/>
      <c r="KKF21" s="162"/>
      <c r="KKG21" s="162"/>
      <c r="KKH21" s="162"/>
      <c r="KKI21" s="162"/>
      <c r="KKJ21" s="162"/>
      <c r="KKK21" s="162"/>
      <c r="KKL21" s="162"/>
      <c r="KKM21" s="162"/>
      <c r="KKN21" s="162"/>
      <c r="KKO21" s="162"/>
      <c r="KKP21" s="162"/>
      <c r="KKQ21" s="162"/>
      <c r="KKR21" s="162"/>
      <c r="KKS21" s="162"/>
      <c r="KKT21" s="162"/>
      <c r="KKU21" s="162"/>
      <c r="KKV21" s="162"/>
      <c r="KKW21" s="162"/>
      <c r="KKX21" s="162"/>
      <c r="KKY21" s="162"/>
      <c r="KKZ21" s="162"/>
      <c r="KLA21" s="162"/>
      <c r="KLB21" s="162"/>
      <c r="KLC21" s="162"/>
      <c r="KLD21" s="162"/>
      <c r="KLE21" s="162"/>
      <c r="KLF21" s="162"/>
      <c r="KLG21" s="162"/>
      <c r="KLH21" s="162"/>
      <c r="KLI21" s="162"/>
      <c r="KLJ21" s="162"/>
      <c r="KLK21" s="162"/>
      <c r="KLL21" s="162"/>
      <c r="KLM21" s="162"/>
      <c r="KLN21" s="162"/>
      <c r="KLO21" s="162"/>
      <c r="KLP21" s="162"/>
      <c r="KLQ21" s="162"/>
      <c r="KLR21" s="162"/>
      <c r="KLS21" s="162"/>
      <c r="KLT21" s="162"/>
      <c r="KLU21" s="162"/>
      <c r="KLV21" s="162"/>
      <c r="KLW21" s="162"/>
      <c r="KLX21" s="162"/>
      <c r="KLY21" s="162"/>
      <c r="KLZ21" s="162"/>
      <c r="KMA21" s="162"/>
      <c r="KMB21" s="162"/>
      <c r="KMC21" s="162"/>
      <c r="KMD21" s="162"/>
      <c r="KME21" s="162"/>
      <c r="KMF21" s="162"/>
      <c r="KMG21" s="162"/>
      <c r="KMH21" s="162"/>
      <c r="KMI21" s="162"/>
      <c r="KMJ21" s="162"/>
      <c r="KMK21" s="162"/>
      <c r="KML21" s="162"/>
      <c r="KMM21" s="162"/>
      <c r="KMN21" s="162"/>
      <c r="KMO21" s="162"/>
      <c r="KMP21" s="162"/>
      <c r="KMQ21" s="162"/>
      <c r="KMR21" s="162"/>
      <c r="KMS21" s="162"/>
      <c r="KMT21" s="162"/>
      <c r="KMU21" s="162"/>
      <c r="KMV21" s="162"/>
      <c r="KMW21" s="162"/>
      <c r="KMX21" s="162"/>
      <c r="KMY21" s="162"/>
      <c r="KMZ21" s="162"/>
      <c r="KNA21" s="162"/>
      <c r="KNB21" s="162"/>
      <c r="KNC21" s="162"/>
      <c r="KND21" s="162"/>
      <c r="KNE21" s="162"/>
      <c r="KNF21" s="162"/>
      <c r="KNG21" s="162"/>
      <c r="KNH21" s="162"/>
      <c r="KNI21" s="162"/>
      <c r="KNJ21" s="162"/>
      <c r="KNK21" s="162"/>
      <c r="KNL21" s="162"/>
      <c r="KNM21" s="162"/>
      <c r="KNN21" s="162"/>
      <c r="KNO21" s="162"/>
      <c r="KNP21" s="162"/>
      <c r="KNQ21" s="162"/>
      <c r="KNR21" s="162"/>
      <c r="KNS21" s="162"/>
      <c r="KNT21" s="162"/>
      <c r="KNU21" s="162"/>
      <c r="KNV21" s="162"/>
      <c r="KNW21" s="162"/>
      <c r="KNX21" s="162"/>
      <c r="KNY21" s="162"/>
      <c r="KNZ21" s="162"/>
      <c r="KOA21" s="162"/>
      <c r="KOB21" s="162"/>
      <c r="KOC21" s="162"/>
      <c r="KOD21" s="162"/>
      <c r="KOE21" s="162"/>
      <c r="KOF21" s="162"/>
      <c r="KOG21" s="162"/>
      <c r="KOH21" s="162"/>
      <c r="KOI21" s="162"/>
      <c r="KOJ21" s="162"/>
      <c r="KOK21" s="162"/>
      <c r="KOL21" s="162"/>
      <c r="KOM21" s="162"/>
      <c r="KON21" s="162"/>
      <c r="KOO21" s="162"/>
      <c r="KOP21" s="162"/>
      <c r="KOQ21" s="162"/>
      <c r="KOR21" s="162"/>
      <c r="KOS21" s="162"/>
      <c r="KOT21" s="162"/>
      <c r="KOU21" s="162"/>
      <c r="KOV21" s="162"/>
      <c r="KOW21" s="162"/>
      <c r="KOX21" s="162"/>
      <c r="KOY21" s="162"/>
      <c r="KOZ21" s="162"/>
      <c r="KPA21" s="162"/>
      <c r="KPB21" s="162"/>
      <c r="KPC21" s="162"/>
      <c r="KPD21" s="162"/>
      <c r="KPE21" s="162"/>
      <c r="KPF21" s="162"/>
      <c r="KPG21" s="162"/>
      <c r="KPH21" s="162"/>
      <c r="KPI21" s="162"/>
      <c r="KPJ21" s="162"/>
      <c r="KPK21" s="162"/>
      <c r="KPL21" s="162"/>
      <c r="KPM21" s="162"/>
      <c r="KPN21" s="162"/>
      <c r="KPO21" s="162"/>
      <c r="KPP21" s="162"/>
      <c r="KPQ21" s="162"/>
      <c r="KPR21" s="162"/>
      <c r="KPS21" s="162"/>
      <c r="KPT21" s="162"/>
      <c r="KPU21" s="162"/>
      <c r="KPV21" s="162"/>
      <c r="KPW21" s="162"/>
      <c r="KPX21" s="162"/>
      <c r="KPY21" s="162"/>
      <c r="KPZ21" s="162"/>
      <c r="KQA21" s="162"/>
      <c r="KQB21" s="162"/>
      <c r="KQC21" s="162"/>
      <c r="KQD21" s="162"/>
      <c r="KQE21" s="162"/>
      <c r="KQF21" s="162"/>
      <c r="KQG21" s="162"/>
      <c r="KQH21" s="162"/>
      <c r="KQI21" s="162"/>
      <c r="KQJ21" s="162"/>
      <c r="KQK21" s="162"/>
      <c r="KQL21" s="162"/>
      <c r="KQM21" s="162"/>
      <c r="KQN21" s="162"/>
      <c r="KQO21" s="162"/>
      <c r="KQP21" s="162"/>
      <c r="KQQ21" s="162"/>
      <c r="KQR21" s="162"/>
      <c r="KQS21" s="162"/>
      <c r="KQT21" s="162"/>
      <c r="KQU21" s="162"/>
      <c r="KQV21" s="162"/>
      <c r="KQW21" s="162"/>
      <c r="KQX21" s="162"/>
      <c r="KQY21" s="162"/>
      <c r="KQZ21" s="162"/>
      <c r="KRA21" s="162"/>
      <c r="KRB21" s="162"/>
      <c r="KRC21" s="162"/>
      <c r="KRD21" s="162"/>
      <c r="KRE21" s="162"/>
      <c r="KRF21" s="162"/>
      <c r="KRG21" s="162"/>
      <c r="KRH21" s="162"/>
      <c r="KRI21" s="162"/>
      <c r="KRJ21" s="162"/>
      <c r="KRK21" s="162"/>
      <c r="KRL21" s="162"/>
      <c r="KRM21" s="162"/>
      <c r="KRN21" s="162"/>
      <c r="KRO21" s="162"/>
      <c r="KRP21" s="162"/>
      <c r="KRQ21" s="162"/>
      <c r="KRR21" s="162"/>
      <c r="KRS21" s="162"/>
      <c r="KRT21" s="162"/>
      <c r="KRU21" s="162"/>
      <c r="KRV21" s="162"/>
      <c r="KRW21" s="162"/>
      <c r="KRX21" s="162"/>
      <c r="KRY21" s="162"/>
      <c r="KRZ21" s="162"/>
      <c r="KSA21" s="162"/>
      <c r="KSB21" s="162"/>
      <c r="KSC21" s="162"/>
      <c r="KSD21" s="162"/>
      <c r="KSE21" s="162"/>
      <c r="KSF21" s="162"/>
      <c r="KSG21" s="162"/>
      <c r="KSH21" s="162"/>
      <c r="KSI21" s="162"/>
      <c r="KSJ21" s="162"/>
      <c r="KSK21" s="162"/>
      <c r="KSL21" s="162"/>
      <c r="KSM21" s="162"/>
      <c r="KSN21" s="162"/>
      <c r="KSO21" s="162"/>
      <c r="KSP21" s="162"/>
      <c r="KSQ21" s="162"/>
      <c r="KSR21" s="162"/>
      <c r="KSS21" s="162"/>
      <c r="KST21" s="162"/>
      <c r="KSU21" s="162"/>
      <c r="KSV21" s="162"/>
      <c r="KSW21" s="162"/>
      <c r="KSX21" s="162"/>
      <c r="KSY21" s="162"/>
      <c r="KSZ21" s="162"/>
      <c r="KTA21" s="162"/>
      <c r="KTB21" s="162"/>
      <c r="KTC21" s="162"/>
      <c r="KTD21" s="162"/>
      <c r="KTE21" s="162"/>
      <c r="KTF21" s="162"/>
      <c r="KTG21" s="162"/>
      <c r="KTH21" s="162"/>
      <c r="KTI21" s="162"/>
      <c r="KTJ21" s="162"/>
      <c r="KTK21" s="162"/>
      <c r="KTL21" s="162"/>
      <c r="KTM21" s="162"/>
      <c r="KTN21" s="162"/>
      <c r="KTO21" s="162"/>
      <c r="KTP21" s="162"/>
      <c r="KTQ21" s="162"/>
      <c r="KTR21" s="162"/>
      <c r="KTS21" s="162"/>
      <c r="KTT21" s="162"/>
      <c r="KTU21" s="162"/>
      <c r="KTV21" s="162"/>
      <c r="KTW21" s="162"/>
      <c r="KTX21" s="162"/>
      <c r="KTY21" s="162"/>
      <c r="KTZ21" s="162"/>
      <c r="KUA21" s="162"/>
      <c r="KUB21" s="162"/>
      <c r="KUC21" s="162"/>
      <c r="KUD21" s="162"/>
      <c r="KUE21" s="162"/>
      <c r="KUF21" s="162"/>
      <c r="KUG21" s="162"/>
      <c r="KUH21" s="162"/>
      <c r="KUI21" s="162"/>
      <c r="KUJ21" s="162"/>
      <c r="KUK21" s="162"/>
      <c r="KUL21" s="162"/>
      <c r="KUM21" s="162"/>
      <c r="KUN21" s="162"/>
      <c r="KUO21" s="162"/>
      <c r="KUP21" s="162"/>
      <c r="KUQ21" s="162"/>
      <c r="KUR21" s="162"/>
      <c r="KUS21" s="162"/>
      <c r="KUT21" s="162"/>
      <c r="KUU21" s="162"/>
      <c r="KUV21" s="162"/>
      <c r="KUW21" s="162"/>
      <c r="KUX21" s="162"/>
      <c r="KUY21" s="162"/>
      <c r="KUZ21" s="162"/>
      <c r="KVA21" s="162"/>
      <c r="KVB21" s="162"/>
      <c r="KVC21" s="162"/>
      <c r="KVD21" s="162"/>
      <c r="KVE21" s="162"/>
      <c r="KVF21" s="162"/>
      <c r="KVG21" s="162"/>
      <c r="KVH21" s="162"/>
      <c r="KVI21" s="162"/>
      <c r="KVJ21" s="162"/>
      <c r="KVK21" s="162"/>
      <c r="KVL21" s="162"/>
      <c r="KVM21" s="162"/>
      <c r="KVN21" s="162"/>
      <c r="KVO21" s="162"/>
      <c r="KVP21" s="162"/>
      <c r="KVQ21" s="162"/>
      <c r="KVR21" s="162"/>
      <c r="KVS21" s="162"/>
      <c r="KVT21" s="162"/>
      <c r="KVU21" s="162"/>
      <c r="KVV21" s="162"/>
      <c r="KVW21" s="162"/>
      <c r="KVX21" s="162"/>
      <c r="KVY21" s="162"/>
      <c r="KVZ21" s="162"/>
      <c r="KWA21" s="162"/>
      <c r="KWB21" s="162"/>
      <c r="KWC21" s="162"/>
      <c r="KWD21" s="162"/>
      <c r="KWE21" s="162"/>
      <c r="KWF21" s="162"/>
      <c r="KWG21" s="162"/>
      <c r="KWH21" s="162"/>
      <c r="KWI21" s="162"/>
      <c r="KWJ21" s="162"/>
      <c r="KWK21" s="162"/>
      <c r="KWL21" s="162"/>
      <c r="KWM21" s="162"/>
      <c r="KWN21" s="162"/>
      <c r="KWO21" s="162"/>
      <c r="KWP21" s="162"/>
      <c r="KWQ21" s="162"/>
      <c r="KWR21" s="162"/>
      <c r="KWS21" s="162"/>
      <c r="KWT21" s="162"/>
      <c r="KWU21" s="162"/>
      <c r="KWV21" s="162"/>
      <c r="KWW21" s="162"/>
      <c r="KWX21" s="162"/>
      <c r="KWY21" s="162"/>
      <c r="KWZ21" s="162"/>
      <c r="KXA21" s="162"/>
      <c r="KXB21" s="162"/>
      <c r="KXC21" s="162"/>
      <c r="KXD21" s="162"/>
      <c r="KXE21" s="162"/>
      <c r="KXF21" s="162"/>
      <c r="KXG21" s="162"/>
      <c r="KXH21" s="162"/>
      <c r="KXI21" s="162"/>
      <c r="KXJ21" s="162"/>
      <c r="KXK21" s="162"/>
      <c r="KXL21" s="162"/>
      <c r="KXM21" s="162"/>
      <c r="KXN21" s="162"/>
      <c r="KXO21" s="162"/>
      <c r="KXP21" s="162"/>
      <c r="KXQ21" s="162"/>
      <c r="KXR21" s="162"/>
      <c r="KXS21" s="162"/>
      <c r="KXT21" s="162"/>
      <c r="KXU21" s="162"/>
      <c r="KXV21" s="162"/>
      <c r="KXW21" s="162"/>
      <c r="KXX21" s="162"/>
      <c r="KXY21" s="162"/>
      <c r="KXZ21" s="162"/>
      <c r="KYA21" s="162"/>
      <c r="KYB21" s="162"/>
      <c r="KYC21" s="162"/>
      <c r="KYD21" s="162"/>
      <c r="KYE21" s="162"/>
      <c r="KYF21" s="162"/>
      <c r="KYG21" s="162"/>
      <c r="KYH21" s="162"/>
      <c r="KYI21" s="162"/>
      <c r="KYJ21" s="162"/>
      <c r="KYK21" s="162"/>
      <c r="KYL21" s="162"/>
      <c r="KYM21" s="162"/>
      <c r="KYN21" s="162"/>
      <c r="KYO21" s="162"/>
      <c r="KYP21" s="162"/>
      <c r="KYQ21" s="162"/>
      <c r="KYR21" s="162"/>
      <c r="KYS21" s="162"/>
      <c r="KYT21" s="162"/>
      <c r="KYU21" s="162"/>
      <c r="KYV21" s="162"/>
      <c r="KYW21" s="162"/>
      <c r="KYX21" s="162"/>
      <c r="KYY21" s="162"/>
      <c r="KYZ21" s="162"/>
      <c r="KZA21" s="162"/>
      <c r="KZB21" s="162"/>
      <c r="KZC21" s="162"/>
      <c r="KZD21" s="162"/>
      <c r="KZE21" s="162"/>
      <c r="KZF21" s="162"/>
      <c r="KZG21" s="162"/>
      <c r="KZH21" s="162"/>
      <c r="KZI21" s="162"/>
      <c r="KZJ21" s="162"/>
      <c r="KZK21" s="162"/>
      <c r="KZL21" s="162"/>
      <c r="KZM21" s="162"/>
      <c r="KZN21" s="162"/>
      <c r="KZO21" s="162"/>
      <c r="KZP21" s="162"/>
      <c r="KZQ21" s="162"/>
      <c r="KZR21" s="162"/>
      <c r="KZS21" s="162"/>
      <c r="KZT21" s="162"/>
      <c r="KZU21" s="162"/>
      <c r="KZV21" s="162"/>
      <c r="KZW21" s="162"/>
      <c r="KZX21" s="162"/>
      <c r="KZY21" s="162"/>
      <c r="KZZ21" s="162"/>
      <c r="LAA21" s="162"/>
      <c r="LAB21" s="162"/>
      <c r="LAC21" s="162"/>
      <c r="LAD21" s="162"/>
      <c r="LAE21" s="162"/>
      <c r="LAF21" s="162"/>
      <c r="LAG21" s="162"/>
      <c r="LAH21" s="162"/>
      <c r="LAI21" s="162"/>
      <c r="LAJ21" s="162"/>
      <c r="LAK21" s="162"/>
      <c r="LAL21" s="162"/>
      <c r="LAM21" s="162"/>
      <c r="LAN21" s="162"/>
      <c r="LAO21" s="162"/>
      <c r="LAP21" s="162"/>
      <c r="LAQ21" s="162"/>
      <c r="LAR21" s="162"/>
      <c r="LAS21" s="162"/>
      <c r="LAT21" s="162"/>
      <c r="LAU21" s="162"/>
      <c r="LAV21" s="162"/>
      <c r="LAW21" s="162"/>
      <c r="LAX21" s="162"/>
      <c r="LAY21" s="162"/>
      <c r="LAZ21" s="162"/>
      <c r="LBA21" s="162"/>
      <c r="LBB21" s="162"/>
      <c r="LBC21" s="162"/>
      <c r="LBD21" s="162"/>
      <c r="LBE21" s="162"/>
      <c r="LBF21" s="162"/>
      <c r="LBG21" s="162"/>
      <c r="LBH21" s="162"/>
      <c r="LBI21" s="162"/>
      <c r="LBJ21" s="162"/>
      <c r="LBK21" s="162"/>
      <c r="LBL21" s="162"/>
      <c r="LBM21" s="162"/>
      <c r="LBN21" s="162"/>
      <c r="LBO21" s="162"/>
      <c r="LBP21" s="162"/>
      <c r="LBQ21" s="162"/>
      <c r="LBR21" s="162"/>
      <c r="LBS21" s="162"/>
      <c r="LBT21" s="162"/>
      <c r="LBU21" s="162"/>
      <c r="LBV21" s="162"/>
      <c r="LBW21" s="162"/>
      <c r="LBX21" s="162"/>
      <c r="LBY21" s="162"/>
      <c r="LBZ21" s="162"/>
      <c r="LCA21" s="162"/>
      <c r="LCB21" s="162"/>
      <c r="LCC21" s="162"/>
      <c r="LCD21" s="162"/>
      <c r="LCE21" s="162"/>
      <c r="LCF21" s="162"/>
      <c r="LCG21" s="162"/>
      <c r="LCH21" s="162"/>
      <c r="LCI21" s="162"/>
      <c r="LCJ21" s="162"/>
      <c r="LCK21" s="162"/>
      <c r="LCL21" s="162"/>
      <c r="LCM21" s="162"/>
      <c r="LCN21" s="162"/>
      <c r="LCO21" s="162"/>
      <c r="LCP21" s="162"/>
      <c r="LCQ21" s="162"/>
      <c r="LCR21" s="162"/>
      <c r="LCS21" s="162"/>
      <c r="LCT21" s="162"/>
      <c r="LCU21" s="162"/>
      <c r="LCV21" s="162"/>
      <c r="LCW21" s="162"/>
      <c r="LCX21" s="162"/>
      <c r="LCY21" s="162"/>
      <c r="LCZ21" s="162"/>
      <c r="LDA21" s="162"/>
      <c r="LDB21" s="162"/>
      <c r="LDC21" s="162"/>
      <c r="LDD21" s="162"/>
      <c r="LDE21" s="162"/>
      <c r="LDF21" s="162"/>
      <c r="LDG21" s="162"/>
      <c r="LDH21" s="162"/>
      <c r="LDI21" s="162"/>
      <c r="LDJ21" s="162"/>
      <c r="LDK21" s="162"/>
      <c r="LDL21" s="162"/>
      <c r="LDM21" s="162"/>
      <c r="LDN21" s="162"/>
      <c r="LDO21" s="162"/>
      <c r="LDP21" s="162"/>
      <c r="LDQ21" s="162"/>
      <c r="LDR21" s="162"/>
      <c r="LDS21" s="162"/>
      <c r="LDT21" s="162"/>
      <c r="LDU21" s="162"/>
      <c r="LDV21" s="162"/>
      <c r="LDW21" s="162"/>
      <c r="LDX21" s="162"/>
      <c r="LDY21" s="162"/>
      <c r="LDZ21" s="162"/>
      <c r="LEA21" s="162"/>
      <c r="LEB21" s="162"/>
      <c r="LEC21" s="162"/>
      <c r="LED21" s="162"/>
      <c r="LEE21" s="162"/>
      <c r="LEF21" s="162"/>
      <c r="LEG21" s="162"/>
      <c r="LEH21" s="162"/>
      <c r="LEI21" s="162"/>
      <c r="LEJ21" s="162"/>
      <c r="LEK21" s="162"/>
      <c r="LEL21" s="162"/>
      <c r="LEM21" s="162"/>
      <c r="LEN21" s="162"/>
      <c r="LEO21" s="162"/>
      <c r="LEP21" s="162"/>
      <c r="LEQ21" s="162"/>
      <c r="LER21" s="162"/>
      <c r="LES21" s="162"/>
      <c r="LET21" s="162"/>
      <c r="LEU21" s="162"/>
      <c r="LEV21" s="162"/>
      <c r="LEW21" s="162"/>
      <c r="LEX21" s="162"/>
      <c r="LEY21" s="162"/>
      <c r="LEZ21" s="162"/>
      <c r="LFA21" s="162"/>
      <c r="LFB21" s="162"/>
      <c r="LFC21" s="162"/>
      <c r="LFD21" s="162"/>
      <c r="LFE21" s="162"/>
      <c r="LFF21" s="162"/>
      <c r="LFG21" s="162"/>
      <c r="LFH21" s="162"/>
      <c r="LFI21" s="162"/>
      <c r="LFJ21" s="162"/>
      <c r="LFK21" s="162"/>
      <c r="LFL21" s="162"/>
      <c r="LFM21" s="162"/>
      <c r="LFN21" s="162"/>
      <c r="LFO21" s="162"/>
      <c r="LFP21" s="162"/>
      <c r="LFQ21" s="162"/>
      <c r="LFR21" s="162"/>
      <c r="LFS21" s="162"/>
      <c r="LFT21" s="162"/>
      <c r="LFU21" s="162"/>
      <c r="LFV21" s="162"/>
      <c r="LFW21" s="162"/>
      <c r="LFX21" s="162"/>
      <c r="LFY21" s="162"/>
      <c r="LFZ21" s="162"/>
      <c r="LGA21" s="162"/>
      <c r="LGB21" s="162"/>
      <c r="LGC21" s="162"/>
      <c r="LGD21" s="162"/>
      <c r="LGE21" s="162"/>
      <c r="LGF21" s="162"/>
      <c r="LGG21" s="162"/>
      <c r="LGH21" s="162"/>
      <c r="LGI21" s="162"/>
      <c r="LGJ21" s="162"/>
      <c r="LGK21" s="162"/>
      <c r="LGL21" s="162"/>
      <c r="LGM21" s="162"/>
      <c r="LGN21" s="162"/>
      <c r="LGO21" s="162"/>
      <c r="LGP21" s="162"/>
      <c r="LGQ21" s="162"/>
      <c r="LGR21" s="162"/>
      <c r="LGS21" s="162"/>
      <c r="LGT21" s="162"/>
      <c r="LGU21" s="162"/>
      <c r="LGV21" s="162"/>
      <c r="LGW21" s="162"/>
      <c r="LGX21" s="162"/>
      <c r="LGY21" s="162"/>
      <c r="LGZ21" s="162"/>
      <c r="LHA21" s="162"/>
      <c r="LHB21" s="162"/>
      <c r="LHC21" s="162"/>
      <c r="LHD21" s="162"/>
      <c r="LHE21" s="162"/>
      <c r="LHF21" s="162"/>
      <c r="LHG21" s="162"/>
      <c r="LHH21" s="162"/>
      <c r="LHI21" s="162"/>
      <c r="LHJ21" s="162"/>
      <c r="LHK21" s="162"/>
      <c r="LHL21" s="162"/>
      <c r="LHM21" s="162"/>
      <c r="LHN21" s="162"/>
      <c r="LHO21" s="162"/>
      <c r="LHP21" s="162"/>
      <c r="LHQ21" s="162"/>
      <c r="LHR21" s="162"/>
      <c r="LHS21" s="162"/>
      <c r="LHT21" s="162"/>
      <c r="LHU21" s="162"/>
      <c r="LHV21" s="162"/>
      <c r="LHW21" s="162"/>
      <c r="LHX21" s="162"/>
      <c r="LHY21" s="162"/>
      <c r="LHZ21" s="162"/>
      <c r="LIA21" s="162"/>
      <c r="LIB21" s="162"/>
      <c r="LIC21" s="162"/>
      <c r="LID21" s="162"/>
      <c r="LIE21" s="162"/>
      <c r="LIF21" s="162"/>
      <c r="LIG21" s="162"/>
      <c r="LIH21" s="162"/>
      <c r="LII21" s="162"/>
      <c r="LIJ21" s="162"/>
      <c r="LIK21" s="162"/>
      <c r="LIL21" s="162"/>
      <c r="LIM21" s="162"/>
      <c r="LIN21" s="162"/>
      <c r="LIO21" s="162"/>
      <c r="LIP21" s="162"/>
      <c r="LIQ21" s="162"/>
      <c r="LIR21" s="162"/>
      <c r="LIS21" s="162"/>
      <c r="LIT21" s="162"/>
      <c r="LIU21" s="162"/>
      <c r="LIV21" s="162"/>
      <c r="LIW21" s="162"/>
      <c r="LIX21" s="162"/>
      <c r="LIY21" s="162"/>
      <c r="LIZ21" s="162"/>
      <c r="LJA21" s="162"/>
      <c r="LJB21" s="162"/>
      <c r="LJC21" s="162"/>
      <c r="LJD21" s="162"/>
      <c r="LJE21" s="162"/>
      <c r="LJF21" s="162"/>
      <c r="LJG21" s="162"/>
      <c r="LJH21" s="162"/>
      <c r="LJI21" s="162"/>
      <c r="LJJ21" s="162"/>
      <c r="LJK21" s="162"/>
      <c r="LJL21" s="162"/>
      <c r="LJM21" s="162"/>
      <c r="LJN21" s="162"/>
      <c r="LJO21" s="162"/>
      <c r="LJP21" s="162"/>
      <c r="LJQ21" s="162"/>
      <c r="LJR21" s="162"/>
      <c r="LJS21" s="162"/>
      <c r="LJT21" s="162"/>
      <c r="LJU21" s="162"/>
      <c r="LJV21" s="162"/>
      <c r="LJW21" s="162"/>
      <c r="LJX21" s="162"/>
      <c r="LJY21" s="162"/>
      <c r="LJZ21" s="162"/>
      <c r="LKA21" s="162"/>
      <c r="LKB21" s="162"/>
      <c r="LKC21" s="162"/>
      <c r="LKD21" s="162"/>
      <c r="LKE21" s="162"/>
      <c r="LKF21" s="162"/>
      <c r="LKG21" s="162"/>
      <c r="LKH21" s="162"/>
      <c r="LKI21" s="162"/>
      <c r="LKJ21" s="162"/>
      <c r="LKK21" s="162"/>
      <c r="LKL21" s="162"/>
      <c r="LKM21" s="162"/>
      <c r="LKN21" s="162"/>
      <c r="LKO21" s="162"/>
      <c r="LKP21" s="162"/>
      <c r="LKQ21" s="162"/>
      <c r="LKR21" s="162"/>
      <c r="LKS21" s="162"/>
      <c r="LKT21" s="162"/>
      <c r="LKU21" s="162"/>
      <c r="LKV21" s="162"/>
      <c r="LKW21" s="162"/>
      <c r="LKX21" s="162"/>
      <c r="LKY21" s="162"/>
      <c r="LKZ21" s="162"/>
      <c r="LLA21" s="162"/>
      <c r="LLB21" s="162"/>
      <c r="LLC21" s="162"/>
      <c r="LLD21" s="162"/>
      <c r="LLE21" s="162"/>
      <c r="LLF21" s="162"/>
      <c r="LLG21" s="162"/>
      <c r="LLH21" s="162"/>
      <c r="LLI21" s="162"/>
      <c r="LLJ21" s="162"/>
      <c r="LLK21" s="162"/>
      <c r="LLL21" s="162"/>
      <c r="LLM21" s="162"/>
      <c r="LLN21" s="162"/>
      <c r="LLO21" s="162"/>
      <c r="LLP21" s="162"/>
      <c r="LLQ21" s="162"/>
      <c r="LLR21" s="162"/>
      <c r="LLS21" s="162"/>
      <c r="LLT21" s="162"/>
      <c r="LLU21" s="162"/>
      <c r="LLV21" s="162"/>
      <c r="LLW21" s="162"/>
      <c r="LLX21" s="162"/>
      <c r="LLY21" s="162"/>
      <c r="LLZ21" s="162"/>
      <c r="LMA21" s="162"/>
      <c r="LMB21" s="162"/>
      <c r="LMC21" s="162"/>
      <c r="LMD21" s="162"/>
      <c r="LME21" s="162"/>
      <c r="LMF21" s="162"/>
      <c r="LMG21" s="162"/>
      <c r="LMH21" s="162"/>
      <c r="LMI21" s="162"/>
      <c r="LMJ21" s="162"/>
      <c r="LMK21" s="162"/>
      <c r="LML21" s="162"/>
      <c r="LMM21" s="162"/>
      <c r="LMN21" s="162"/>
      <c r="LMO21" s="162"/>
      <c r="LMP21" s="162"/>
      <c r="LMQ21" s="162"/>
      <c r="LMR21" s="162"/>
      <c r="LMS21" s="162"/>
      <c r="LMT21" s="162"/>
      <c r="LMU21" s="162"/>
      <c r="LMV21" s="162"/>
      <c r="LMW21" s="162"/>
      <c r="LMX21" s="162"/>
      <c r="LMY21" s="162"/>
      <c r="LMZ21" s="162"/>
      <c r="LNA21" s="162"/>
      <c r="LNB21" s="162"/>
      <c r="LNC21" s="162"/>
      <c r="LND21" s="162"/>
      <c r="LNE21" s="162"/>
      <c r="LNF21" s="162"/>
      <c r="LNG21" s="162"/>
      <c r="LNH21" s="162"/>
      <c r="LNI21" s="162"/>
      <c r="LNJ21" s="162"/>
      <c r="LNK21" s="162"/>
      <c r="LNL21" s="162"/>
      <c r="LNM21" s="162"/>
      <c r="LNN21" s="162"/>
      <c r="LNO21" s="162"/>
      <c r="LNP21" s="162"/>
      <c r="LNQ21" s="162"/>
      <c r="LNR21" s="162"/>
      <c r="LNS21" s="162"/>
      <c r="LNT21" s="162"/>
      <c r="LNU21" s="162"/>
      <c r="LNV21" s="162"/>
      <c r="LNW21" s="162"/>
      <c r="LNX21" s="162"/>
      <c r="LNY21" s="162"/>
      <c r="LNZ21" s="162"/>
      <c r="LOA21" s="162"/>
      <c r="LOB21" s="162"/>
      <c r="LOC21" s="162"/>
      <c r="LOD21" s="162"/>
      <c r="LOE21" s="162"/>
      <c r="LOF21" s="162"/>
      <c r="LOG21" s="162"/>
      <c r="LOH21" s="162"/>
      <c r="LOI21" s="162"/>
      <c r="LOJ21" s="162"/>
      <c r="LOK21" s="162"/>
      <c r="LOL21" s="162"/>
      <c r="LOM21" s="162"/>
      <c r="LON21" s="162"/>
      <c r="LOO21" s="162"/>
      <c r="LOP21" s="162"/>
      <c r="LOQ21" s="162"/>
      <c r="LOR21" s="162"/>
      <c r="LOS21" s="162"/>
      <c r="LOT21" s="162"/>
      <c r="LOU21" s="162"/>
      <c r="LOV21" s="162"/>
      <c r="LOW21" s="162"/>
      <c r="LOX21" s="162"/>
      <c r="LOY21" s="162"/>
      <c r="LOZ21" s="162"/>
      <c r="LPA21" s="162"/>
      <c r="LPB21" s="162"/>
      <c r="LPC21" s="162"/>
      <c r="LPD21" s="162"/>
      <c r="LPE21" s="162"/>
      <c r="LPF21" s="162"/>
      <c r="LPG21" s="162"/>
      <c r="LPH21" s="162"/>
      <c r="LPI21" s="162"/>
      <c r="LPJ21" s="162"/>
      <c r="LPK21" s="162"/>
      <c r="LPL21" s="162"/>
      <c r="LPM21" s="162"/>
      <c r="LPN21" s="162"/>
      <c r="LPO21" s="162"/>
      <c r="LPP21" s="162"/>
      <c r="LPQ21" s="162"/>
      <c r="LPR21" s="162"/>
      <c r="LPS21" s="162"/>
      <c r="LPT21" s="162"/>
      <c r="LPU21" s="162"/>
      <c r="LPV21" s="162"/>
      <c r="LPW21" s="162"/>
      <c r="LPX21" s="162"/>
      <c r="LPY21" s="162"/>
      <c r="LPZ21" s="162"/>
      <c r="LQA21" s="162"/>
      <c r="LQB21" s="162"/>
      <c r="LQC21" s="162"/>
      <c r="LQD21" s="162"/>
      <c r="LQE21" s="162"/>
      <c r="LQF21" s="162"/>
      <c r="LQG21" s="162"/>
      <c r="LQH21" s="162"/>
      <c r="LQI21" s="162"/>
      <c r="LQJ21" s="162"/>
      <c r="LQK21" s="162"/>
      <c r="LQL21" s="162"/>
      <c r="LQM21" s="162"/>
      <c r="LQN21" s="162"/>
      <c r="LQO21" s="162"/>
      <c r="LQP21" s="162"/>
      <c r="LQQ21" s="162"/>
      <c r="LQR21" s="162"/>
      <c r="LQS21" s="162"/>
      <c r="LQT21" s="162"/>
      <c r="LQU21" s="162"/>
      <c r="LQV21" s="162"/>
      <c r="LQW21" s="162"/>
      <c r="LQX21" s="162"/>
      <c r="LQY21" s="162"/>
      <c r="LQZ21" s="162"/>
      <c r="LRA21" s="162"/>
      <c r="LRB21" s="162"/>
      <c r="LRC21" s="162"/>
      <c r="LRD21" s="162"/>
      <c r="LRE21" s="162"/>
      <c r="LRF21" s="162"/>
      <c r="LRG21" s="162"/>
      <c r="LRH21" s="162"/>
      <c r="LRI21" s="162"/>
      <c r="LRJ21" s="162"/>
      <c r="LRK21" s="162"/>
      <c r="LRL21" s="162"/>
      <c r="LRM21" s="162"/>
      <c r="LRN21" s="162"/>
      <c r="LRO21" s="162"/>
      <c r="LRP21" s="162"/>
      <c r="LRQ21" s="162"/>
      <c r="LRR21" s="162"/>
      <c r="LRS21" s="162"/>
      <c r="LRT21" s="162"/>
      <c r="LRU21" s="162"/>
      <c r="LRV21" s="162"/>
      <c r="LRW21" s="162"/>
      <c r="LRX21" s="162"/>
      <c r="LRY21" s="162"/>
      <c r="LRZ21" s="162"/>
      <c r="LSA21" s="162"/>
      <c r="LSB21" s="162"/>
      <c r="LSC21" s="162"/>
      <c r="LSD21" s="162"/>
      <c r="LSE21" s="162"/>
      <c r="LSF21" s="162"/>
      <c r="LSG21" s="162"/>
      <c r="LSH21" s="162"/>
      <c r="LSI21" s="162"/>
      <c r="LSJ21" s="162"/>
      <c r="LSK21" s="162"/>
      <c r="LSL21" s="162"/>
      <c r="LSM21" s="162"/>
      <c r="LSN21" s="162"/>
      <c r="LSO21" s="162"/>
      <c r="LSP21" s="162"/>
      <c r="LSQ21" s="162"/>
      <c r="LSR21" s="162"/>
      <c r="LSS21" s="162"/>
      <c r="LST21" s="162"/>
      <c r="LSU21" s="162"/>
      <c r="LSV21" s="162"/>
      <c r="LSW21" s="162"/>
      <c r="LSX21" s="162"/>
      <c r="LSY21" s="162"/>
      <c r="LSZ21" s="162"/>
      <c r="LTA21" s="162"/>
      <c r="LTB21" s="162"/>
      <c r="LTC21" s="162"/>
      <c r="LTD21" s="162"/>
      <c r="LTE21" s="162"/>
      <c r="LTF21" s="162"/>
      <c r="LTG21" s="162"/>
      <c r="LTH21" s="162"/>
      <c r="LTI21" s="162"/>
      <c r="LTJ21" s="162"/>
      <c r="LTK21" s="162"/>
      <c r="LTL21" s="162"/>
      <c r="LTM21" s="162"/>
      <c r="LTN21" s="162"/>
      <c r="LTO21" s="162"/>
      <c r="LTP21" s="162"/>
      <c r="LTQ21" s="162"/>
      <c r="LTR21" s="162"/>
      <c r="LTS21" s="162"/>
      <c r="LTT21" s="162"/>
      <c r="LTU21" s="162"/>
      <c r="LTV21" s="162"/>
      <c r="LTW21" s="162"/>
      <c r="LTX21" s="162"/>
      <c r="LTY21" s="162"/>
      <c r="LTZ21" s="162"/>
      <c r="LUA21" s="162"/>
      <c r="LUB21" s="162"/>
      <c r="LUC21" s="162"/>
      <c r="LUD21" s="162"/>
      <c r="LUE21" s="162"/>
      <c r="LUF21" s="162"/>
      <c r="LUG21" s="162"/>
      <c r="LUH21" s="162"/>
      <c r="LUI21" s="162"/>
      <c r="LUJ21" s="162"/>
      <c r="LUK21" s="162"/>
      <c r="LUL21" s="162"/>
      <c r="LUM21" s="162"/>
      <c r="LUN21" s="162"/>
      <c r="LUO21" s="162"/>
      <c r="LUP21" s="162"/>
      <c r="LUQ21" s="162"/>
      <c r="LUR21" s="162"/>
      <c r="LUS21" s="162"/>
      <c r="LUT21" s="162"/>
      <c r="LUU21" s="162"/>
      <c r="LUV21" s="162"/>
      <c r="LUW21" s="162"/>
      <c r="LUX21" s="162"/>
      <c r="LUY21" s="162"/>
      <c r="LUZ21" s="162"/>
      <c r="LVA21" s="162"/>
      <c r="LVB21" s="162"/>
      <c r="LVC21" s="162"/>
      <c r="LVD21" s="162"/>
      <c r="LVE21" s="162"/>
      <c r="LVF21" s="162"/>
      <c r="LVG21" s="162"/>
      <c r="LVH21" s="162"/>
      <c r="LVI21" s="162"/>
      <c r="LVJ21" s="162"/>
      <c r="LVK21" s="162"/>
      <c r="LVL21" s="162"/>
      <c r="LVM21" s="162"/>
      <c r="LVN21" s="162"/>
      <c r="LVO21" s="162"/>
      <c r="LVP21" s="162"/>
      <c r="LVQ21" s="162"/>
      <c r="LVR21" s="162"/>
      <c r="LVS21" s="162"/>
      <c r="LVT21" s="162"/>
      <c r="LVU21" s="162"/>
      <c r="LVV21" s="162"/>
      <c r="LVW21" s="162"/>
      <c r="LVX21" s="162"/>
      <c r="LVY21" s="162"/>
      <c r="LVZ21" s="162"/>
      <c r="LWA21" s="162"/>
      <c r="LWB21" s="162"/>
      <c r="LWC21" s="162"/>
      <c r="LWD21" s="162"/>
      <c r="LWE21" s="162"/>
      <c r="LWF21" s="162"/>
      <c r="LWG21" s="162"/>
      <c r="LWH21" s="162"/>
      <c r="LWI21" s="162"/>
      <c r="LWJ21" s="162"/>
      <c r="LWK21" s="162"/>
      <c r="LWL21" s="162"/>
      <c r="LWM21" s="162"/>
      <c r="LWN21" s="162"/>
      <c r="LWO21" s="162"/>
      <c r="LWP21" s="162"/>
      <c r="LWQ21" s="162"/>
      <c r="LWR21" s="162"/>
      <c r="LWS21" s="162"/>
      <c r="LWT21" s="162"/>
      <c r="LWU21" s="162"/>
      <c r="LWV21" s="162"/>
      <c r="LWW21" s="162"/>
      <c r="LWX21" s="162"/>
      <c r="LWY21" s="162"/>
      <c r="LWZ21" s="162"/>
      <c r="LXA21" s="162"/>
      <c r="LXB21" s="162"/>
      <c r="LXC21" s="162"/>
      <c r="LXD21" s="162"/>
      <c r="LXE21" s="162"/>
      <c r="LXF21" s="162"/>
      <c r="LXG21" s="162"/>
      <c r="LXH21" s="162"/>
      <c r="LXI21" s="162"/>
      <c r="LXJ21" s="162"/>
      <c r="LXK21" s="162"/>
      <c r="LXL21" s="162"/>
      <c r="LXM21" s="162"/>
      <c r="LXN21" s="162"/>
      <c r="LXO21" s="162"/>
      <c r="LXP21" s="162"/>
      <c r="LXQ21" s="162"/>
      <c r="LXR21" s="162"/>
      <c r="LXS21" s="162"/>
      <c r="LXT21" s="162"/>
      <c r="LXU21" s="162"/>
      <c r="LXV21" s="162"/>
      <c r="LXW21" s="162"/>
      <c r="LXX21" s="162"/>
      <c r="LXY21" s="162"/>
      <c r="LXZ21" s="162"/>
      <c r="LYA21" s="162"/>
      <c r="LYB21" s="162"/>
      <c r="LYC21" s="162"/>
      <c r="LYD21" s="162"/>
      <c r="LYE21" s="162"/>
      <c r="LYF21" s="162"/>
      <c r="LYG21" s="162"/>
      <c r="LYH21" s="162"/>
      <c r="LYI21" s="162"/>
      <c r="LYJ21" s="162"/>
      <c r="LYK21" s="162"/>
      <c r="LYL21" s="162"/>
      <c r="LYM21" s="162"/>
      <c r="LYN21" s="162"/>
      <c r="LYO21" s="162"/>
      <c r="LYP21" s="162"/>
      <c r="LYQ21" s="162"/>
      <c r="LYR21" s="162"/>
      <c r="LYS21" s="162"/>
      <c r="LYT21" s="162"/>
      <c r="LYU21" s="162"/>
      <c r="LYV21" s="162"/>
      <c r="LYW21" s="162"/>
      <c r="LYX21" s="162"/>
      <c r="LYY21" s="162"/>
      <c r="LYZ21" s="162"/>
      <c r="LZA21" s="162"/>
      <c r="LZB21" s="162"/>
      <c r="LZC21" s="162"/>
      <c r="LZD21" s="162"/>
      <c r="LZE21" s="162"/>
      <c r="LZF21" s="162"/>
      <c r="LZG21" s="162"/>
      <c r="LZH21" s="162"/>
      <c r="LZI21" s="162"/>
      <c r="LZJ21" s="162"/>
      <c r="LZK21" s="162"/>
      <c r="LZL21" s="162"/>
      <c r="LZM21" s="162"/>
      <c r="LZN21" s="162"/>
      <c r="LZO21" s="162"/>
      <c r="LZP21" s="162"/>
      <c r="LZQ21" s="162"/>
      <c r="LZR21" s="162"/>
      <c r="LZS21" s="162"/>
      <c r="LZT21" s="162"/>
      <c r="LZU21" s="162"/>
      <c r="LZV21" s="162"/>
      <c r="LZW21" s="162"/>
      <c r="LZX21" s="162"/>
      <c r="LZY21" s="162"/>
      <c r="LZZ21" s="162"/>
      <c r="MAA21" s="162"/>
      <c r="MAB21" s="162"/>
      <c r="MAC21" s="162"/>
      <c r="MAD21" s="162"/>
      <c r="MAE21" s="162"/>
      <c r="MAF21" s="162"/>
      <c r="MAG21" s="162"/>
      <c r="MAH21" s="162"/>
      <c r="MAI21" s="162"/>
      <c r="MAJ21" s="162"/>
      <c r="MAK21" s="162"/>
      <c r="MAL21" s="162"/>
      <c r="MAM21" s="162"/>
      <c r="MAN21" s="162"/>
      <c r="MAO21" s="162"/>
      <c r="MAP21" s="162"/>
      <c r="MAQ21" s="162"/>
      <c r="MAR21" s="162"/>
      <c r="MAS21" s="162"/>
      <c r="MAT21" s="162"/>
      <c r="MAU21" s="162"/>
      <c r="MAV21" s="162"/>
      <c r="MAW21" s="162"/>
      <c r="MAX21" s="162"/>
      <c r="MAY21" s="162"/>
      <c r="MAZ21" s="162"/>
      <c r="MBA21" s="162"/>
      <c r="MBB21" s="162"/>
      <c r="MBC21" s="162"/>
      <c r="MBD21" s="162"/>
      <c r="MBE21" s="162"/>
      <c r="MBF21" s="162"/>
      <c r="MBG21" s="162"/>
      <c r="MBH21" s="162"/>
      <c r="MBI21" s="162"/>
      <c r="MBJ21" s="162"/>
      <c r="MBK21" s="162"/>
      <c r="MBL21" s="162"/>
      <c r="MBM21" s="162"/>
      <c r="MBN21" s="162"/>
      <c r="MBO21" s="162"/>
      <c r="MBP21" s="162"/>
      <c r="MBQ21" s="162"/>
      <c r="MBR21" s="162"/>
      <c r="MBS21" s="162"/>
      <c r="MBT21" s="162"/>
      <c r="MBU21" s="162"/>
      <c r="MBV21" s="162"/>
      <c r="MBW21" s="162"/>
      <c r="MBX21" s="162"/>
      <c r="MBY21" s="162"/>
      <c r="MBZ21" s="162"/>
      <c r="MCA21" s="162"/>
      <c r="MCB21" s="162"/>
      <c r="MCC21" s="162"/>
      <c r="MCD21" s="162"/>
      <c r="MCE21" s="162"/>
      <c r="MCF21" s="162"/>
      <c r="MCG21" s="162"/>
      <c r="MCH21" s="162"/>
      <c r="MCI21" s="162"/>
      <c r="MCJ21" s="162"/>
      <c r="MCK21" s="162"/>
      <c r="MCL21" s="162"/>
      <c r="MCM21" s="162"/>
      <c r="MCN21" s="162"/>
      <c r="MCO21" s="162"/>
      <c r="MCP21" s="162"/>
      <c r="MCQ21" s="162"/>
      <c r="MCR21" s="162"/>
      <c r="MCS21" s="162"/>
      <c r="MCT21" s="162"/>
      <c r="MCU21" s="162"/>
      <c r="MCV21" s="162"/>
      <c r="MCW21" s="162"/>
      <c r="MCX21" s="162"/>
      <c r="MCY21" s="162"/>
      <c r="MCZ21" s="162"/>
      <c r="MDA21" s="162"/>
      <c r="MDB21" s="162"/>
      <c r="MDC21" s="162"/>
      <c r="MDD21" s="162"/>
      <c r="MDE21" s="162"/>
      <c r="MDF21" s="162"/>
      <c r="MDG21" s="162"/>
      <c r="MDH21" s="162"/>
      <c r="MDI21" s="162"/>
      <c r="MDJ21" s="162"/>
      <c r="MDK21" s="162"/>
      <c r="MDL21" s="162"/>
      <c r="MDM21" s="162"/>
      <c r="MDN21" s="162"/>
      <c r="MDO21" s="162"/>
      <c r="MDP21" s="162"/>
      <c r="MDQ21" s="162"/>
      <c r="MDR21" s="162"/>
      <c r="MDS21" s="162"/>
      <c r="MDT21" s="162"/>
      <c r="MDU21" s="162"/>
      <c r="MDV21" s="162"/>
      <c r="MDW21" s="162"/>
      <c r="MDX21" s="162"/>
      <c r="MDY21" s="162"/>
      <c r="MDZ21" s="162"/>
      <c r="MEA21" s="162"/>
      <c r="MEB21" s="162"/>
      <c r="MEC21" s="162"/>
      <c r="MED21" s="162"/>
      <c r="MEE21" s="162"/>
      <c r="MEF21" s="162"/>
      <c r="MEG21" s="162"/>
      <c r="MEH21" s="162"/>
      <c r="MEI21" s="162"/>
      <c r="MEJ21" s="162"/>
      <c r="MEK21" s="162"/>
      <c r="MEL21" s="162"/>
      <c r="MEM21" s="162"/>
      <c r="MEN21" s="162"/>
      <c r="MEO21" s="162"/>
      <c r="MEP21" s="162"/>
      <c r="MEQ21" s="162"/>
      <c r="MER21" s="162"/>
      <c r="MES21" s="162"/>
      <c r="MET21" s="162"/>
      <c r="MEU21" s="162"/>
      <c r="MEV21" s="162"/>
      <c r="MEW21" s="162"/>
      <c r="MEX21" s="162"/>
      <c r="MEY21" s="162"/>
      <c r="MEZ21" s="162"/>
      <c r="MFA21" s="162"/>
      <c r="MFB21" s="162"/>
      <c r="MFC21" s="162"/>
      <c r="MFD21" s="162"/>
      <c r="MFE21" s="162"/>
      <c r="MFF21" s="162"/>
      <c r="MFG21" s="162"/>
      <c r="MFH21" s="162"/>
      <c r="MFI21" s="162"/>
      <c r="MFJ21" s="162"/>
      <c r="MFK21" s="162"/>
      <c r="MFL21" s="162"/>
      <c r="MFM21" s="162"/>
      <c r="MFN21" s="162"/>
      <c r="MFO21" s="162"/>
      <c r="MFP21" s="162"/>
      <c r="MFQ21" s="162"/>
      <c r="MFR21" s="162"/>
      <c r="MFS21" s="162"/>
      <c r="MFT21" s="162"/>
      <c r="MFU21" s="162"/>
      <c r="MFV21" s="162"/>
      <c r="MFW21" s="162"/>
      <c r="MFX21" s="162"/>
      <c r="MFY21" s="162"/>
      <c r="MFZ21" s="162"/>
      <c r="MGA21" s="162"/>
      <c r="MGB21" s="162"/>
      <c r="MGC21" s="162"/>
      <c r="MGD21" s="162"/>
      <c r="MGE21" s="162"/>
      <c r="MGF21" s="162"/>
      <c r="MGG21" s="162"/>
      <c r="MGH21" s="162"/>
      <c r="MGI21" s="162"/>
      <c r="MGJ21" s="162"/>
      <c r="MGK21" s="162"/>
      <c r="MGL21" s="162"/>
      <c r="MGM21" s="162"/>
      <c r="MGN21" s="162"/>
      <c r="MGO21" s="162"/>
      <c r="MGP21" s="162"/>
      <c r="MGQ21" s="162"/>
      <c r="MGR21" s="162"/>
      <c r="MGS21" s="162"/>
      <c r="MGT21" s="162"/>
      <c r="MGU21" s="162"/>
      <c r="MGV21" s="162"/>
      <c r="MGW21" s="162"/>
      <c r="MGX21" s="162"/>
      <c r="MGY21" s="162"/>
      <c r="MGZ21" s="162"/>
      <c r="MHA21" s="162"/>
      <c r="MHB21" s="162"/>
      <c r="MHC21" s="162"/>
      <c r="MHD21" s="162"/>
      <c r="MHE21" s="162"/>
      <c r="MHF21" s="162"/>
      <c r="MHG21" s="162"/>
      <c r="MHH21" s="162"/>
      <c r="MHI21" s="162"/>
      <c r="MHJ21" s="162"/>
      <c r="MHK21" s="162"/>
      <c r="MHL21" s="162"/>
      <c r="MHM21" s="162"/>
      <c r="MHN21" s="162"/>
      <c r="MHO21" s="162"/>
      <c r="MHP21" s="162"/>
      <c r="MHQ21" s="162"/>
      <c r="MHR21" s="162"/>
      <c r="MHS21" s="162"/>
      <c r="MHT21" s="162"/>
      <c r="MHU21" s="162"/>
      <c r="MHV21" s="162"/>
      <c r="MHW21" s="162"/>
      <c r="MHX21" s="162"/>
      <c r="MHY21" s="162"/>
      <c r="MHZ21" s="162"/>
      <c r="MIA21" s="162"/>
      <c r="MIB21" s="162"/>
      <c r="MIC21" s="162"/>
      <c r="MID21" s="162"/>
      <c r="MIE21" s="162"/>
      <c r="MIF21" s="162"/>
      <c r="MIG21" s="162"/>
      <c r="MIH21" s="162"/>
      <c r="MII21" s="162"/>
      <c r="MIJ21" s="162"/>
      <c r="MIK21" s="162"/>
      <c r="MIL21" s="162"/>
      <c r="MIM21" s="162"/>
      <c r="MIN21" s="162"/>
      <c r="MIO21" s="162"/>
      <c r="MIP21" s="162"/>
      <c r="MIQ21" s="162"/>
      <c r="MIR21" s="162"/>
      <c r="MIS21" s="162"/>
      <c r="MIT21" s="162"/>
      <c r="MIU21" s="162"/>
      <c r="MIV21" s="162"/>
      <c r="MIW21" s="162"/>
      <c r="MIX21" s="162"/>
      <c r="MIY21" s="162"/>
      <c r="MIZ21" s="162"/>
      <c r="MJA21" s="162"/>
      <c r="MJB21" s="162"/>
      <c r="MJC21" s="162"/>
      <c r="MJD21" s="162"/>
      <c r="MJE21" s="162"/>
      <c r="MJF21" s="162"/>
      <c r="MJG21" s="162"/>
      <c r="MJH21" s="162"/>
      <c r="MJI21" s="162"/>
      <c r="MJJ21" s="162"/>
      <c r="MJK21" s="162"/>
      <c r="MJL21" s="162"/>
      <c r="MJM21" s="162"/>
      <c r="MJN21" s="162"/>
      <c r="MJO21" s="162"/>
      <c r="MJP21" s="162"/>
      <c r="MJQ21" s="162"/>
      <c r="MJR21" s="162"/>
      <c r="MJS21" s="162"/>
      <c r="MJT21" s="162"/>
      <c r="MJU21" s="162"/>
      <c r="MJV21" s="162"/>
      <c r="MJW21" s="162"/>
      <c r="MJX21" s="162"/>
      <c r="MJY21" s="162"/>
      <c r="MJZ21" s="162"/>
      <c r="MKA21" s="162"/>
      <c r="MKB21" s="162"/>
      <c r="MKC21" s="162"/>
      <c r="MKD21" s="162"/>
      <c r="MKE21" s="162"/>
      <c r="MKF21" s="162"/>
      <c r="MKG21" s="162"/>
      <c r="MKH21" s="162"/>
      <c r="MKI21" s="162"/>
      <c r="MKJ21" s="162"/>
      <c r="MKK21" s="162"/>
      <c r="MKL21" s="162"/>
      <c r="MKM21" s="162"/>
      <c r="MKN21" s="162"/>
      <c r="MKO21" s="162"/>
      <c r="MKP21" s="162"/>
      <c r="MKQ21" s="162"/>
      <c r="MKR21" s="162"/>
      <c r="MKS21" s="162"/>
      <c r="MKT21" s="162"/>
      <c r="MKU21" s="162"/>
      <c r="MKV21" s="162"/>
      <c r="MKW21" s="162"/>
      <c r="MKX21" s="162"/>
      <c r="MKY21" s="162"/>
      <c r="MKZ21" s="162"/>
      <c r="MLA21" s="162"/>
      <c r="MLB21" s="162"/>
      <c r="MLC21" s="162"/>
      <c r="MLD21" s="162"/>
      <c r="MLE21" s="162"/>
      <c r="MLF21" s="162"/>
      <c r="MLG21" s="162"/>
      <c r="MLH21" s="162"/>
      <c r="MLI21" s="162"/>
      <c r="MLJ21" s="162"/>
      <c r="MLK21" s="162"/>
      <c r="MLL21" s="162"/>
      <c r="MLM21" s="162"/>
      <c r="MLN21" s="162"/>
      <c r="MLO21" s="162"/>
      <c r="MLP21" s="162"/>
      <c r="MLQ21" s="162"/>
      <c r="MLR21" s="162"/>
      <c r="MLS21" s="162"/>
      <c r="MLT21" s="162"/>
      <c r="MLU21" s="162"/>
      <c r="MLV21" s="162"/>
      <c r="MLW21" s="162"/>
      <c r="MLX21" s="162"/>
      <c r="MLY21" s="162"/>
      <c r="MLZ21" s="162"/>
      <c r="MMA21" s="162"/>
      <c r="MMB21" s="162"/>
      <c r="MMC21" s="162"/>
      <c r="MMD21" s="162"/>
      <c r="MME21" s="162"/>
      <c r="MMF21" s="162"/>
      <c r="MMG21" s="162"/>
      <c r="MMH21" s="162"/>
      <c r="MMI21" s="162"/>
      <c r="MMJ21" s="162"/>
      <c r="MMK21" s="162"/>
      <c r="MML21" s="162"/>
      <c r="MMM21" s="162"/>
      <c r="MMN21" s="162"/>
      <c r="MMO21" s="162"/>
      <c r="MMP21" s="162"/>
      <c r="MMQ21" s="162"/>
      <c r="MMR21" s="162"/>
      <c r="MMS21" s="162"/>
      <c r="MMT21" s="162"/>
      <c r="MMU21" s="162"/>
      <c r="MMV21" s="162"/>
      <c r="MMW21" s="162"/>
      <c r="MMX21" s="162"/>
      <c r="MMY21" s="162"/>
      <c r="MMZ21" s="162"/>
      <c r="MNA21" s="162"/>
      <c r="MNB21" s="162"/>
      <c r="MNC21" s="162"/>
      <c r="MND21" s="162"/>
      <c r="MNE21" s="162"/>
      <c r="MNF21" s="162"/>
      <c r="MNG21" s="162"/>
      <c r="MNH21" s="162"/>
      <c r="MNI21" s="162"/>
      <c r="MNJ21" s="162"/>
      <c r="MNK21" s="162"/>
      <c r="MNL21" s="162"/>
      <c r="MNM21" s="162"/>
      <c r="MNN21" s="162"/>
      <c r="MNO21" s="162"/>
      <c r="MNP21" s="162"/>
      <c r="MNQ21" s="162"/>
      <c r="MNR21" s="162"/>
      <c r="MNS21" s="162"/>
      <c r="MNT21" s="162"/>
      <c r="MNU21" s="162"/>
      <c r="MNV21" s="162"/>
      <c r="MNW21" s="162"/>
      <c r="MNX21" s="162"/>
      <c r="MNY21" s="162"/>
      <c r="MNZ21" s="162"/>
      <c r="MOA21" s="162"/>
      <c r="MOB21" s="162"/>
      <c r="MOC21" s="162"/>
      <c r="MOD21" s="162"/>
      <c r="MOE21" s="162"/>
      <c r="MOF21" s="162"/>
      <c r="MOG21" s="162"/>
      <c r="MOH21" s="162"/>
      <c r="MOI21" s="162"/>
      <c r="MOJ21" s="162"/>
      <c r="MOK21" s="162"/>
      <c r="MOL21" s="162"/>
      <c r="MOM21" s="162"/>
      <c r="MON21" s="162"/>
      <c r="MOO21" s="162"/>
      <c r="MOP21" s="162"/>
      <c r="MOQ21" s="162"/>
      <c r="MOR21" s="162"/>
      <c r="MOS21" s="162"/>
      <c r="MOT21" s="162"/>
      <c r="MOU21" s="162"/>
      <c r="MOV21" s="162"/>
      <c r="MOW21" s="162"/>
      <c r="MOX21" s="162"/>
      <c r="MOY21" s="162"/>
      <c r="MOZ21" s="162"/>
      <c r="MPA21" s="162"/>
      <c r="MPB21" s="162"/>
      <c r="MPC21" s="162"/>
      <c r="MPD21" s="162"/>
      <c r="MPE21" s="162"/>
      <c r="MPF21" s="162"/>
      <c r="MPG21" s="162"/>
      <c r="MPH21" s="162"/>
      <c r="MPI21" s="162"/>
      <c r="MPJ21" s="162"/>
      <c r="MPK21" s="162"/>
      <c r="MPL21" s="162"/>
      <c r="MPM21" s="162"/>
      <c r="MPN21" s="162"/>
      <c r="MPO21" s="162"/>
      <c r="MPP21" s="162"/>
      <c r="MPQ21" s="162"/>
      <c r="MPR21" s="162"/>
      <c r="MPS21" s="162"/>
      <c r="MPT21" s="162"/>
      <c r="MPU21" s="162"/>
      <c r="MPV21" s="162"/>
      <c r="MPW21" s="162"/>
      <c r="MPX21" s="162"/>
      <c r="MPY21" s="162"/>
      <c r="MPZ21" s="162"/>
      <c r="MQA21" s="162"/>
      <c r="MQB21" s="162"/>
      <c r="MQC21" s="162"/>
      <c r="MQD21" s="162"/>
      <c r="MQE21" s="162"/>
      <c r="MQF21" s="162"/>
      <c r="MQG21" s="162"/>
      <c r="MQH21" s="162"/>
      <c r="MQI21" s="162"/>
      <c r="MQJ21" s="162"/>
      <c r="MQK21" s="162"/>
      <c r="MQL21" s="162"/>
      <c r="MQM21" s="162"/>
      <c r="MQN21" s="162"/>
      <c r="MQO21" s="162"/>
      <c r="MQP21" s="162"/>
      <c r="MQQ21" s="162"/>
      <c r="MQR21" s="162"/>
      <c r="MQS21" s="162"/>
      <c r="MQT21" s="162"/>
      <c r="MQU21" s="162"/>
      <c r="MQV21" s="162"/>
      <c r="MQW21" s="162"/>
      <c r="MQX21" s="162"/>
      <c r="MQY21" s="162"/>
      <c r="MQZ21" s="162"/>
      <c r="MRA21" s="162"/>
      <c r="MRB21" s="162"/>
      <c r="MRC21" s="162"/>
      <c r="MRD21" s="162"/>
      <c r="MRE21" s="162"/>
      <c r="MRF21" s="162"/>
      <c r="MRG21" s="162"/>
      <c r="MRH21" s="162"/>
      <c r="MRI21" s="162"/>
      <c r="MRJ21" s="162"/>
      <c r="MRK21" s="162"/>
      <c r="MRL21" s="162"/>
      <c r="MRM21" s="162"/>
      <c r="MRN21" s="162"/>
      <c r="MRO21" s="162"/>
      <c r="MRP21" s="162"/>
      <c r="MRQ21" s="162"/>
      <c r="MRR21" s="162"/>
      <c r="MRS21" s="162"/>
      <c r="MRT21" s="162"/>
      <c r="MRU21" s="162"/>
      <c r="MRV21" s="162"/>
      <c r="MRW21" s="162"/>
      <c r="MRX21" s="162"/>
      <c r="MRY21" s="162"/>
      <c r="MRZ21" s="162"/>
      <c r="MSA21" s="162"/>
      <c r="MSB21" s="162"/>
      <c r="MSC21" s="162"/>
      <c r="MSD21" s="162"/>
      <c r="MSE21" s="162"/>
      <c r="MSF21" s="162"/>
      <c r="MSG21" s="162"/>
      <c r="MSH21" s="162"/>
      <c r="MSI21" s="162"/>
      <c r="MSJ21" s="162"/>
      <c r="MSK21" s="162"/>
      <c r="MSL21" s="162"/>
      <c r="MSM21" s="162"/>
      <c r="MSN21" s="162"/>
      <c r="MSO21" s="162"/>
      <c r="MSP21" s="162"/>
      <c r="MSQ21" s="162"/>
      <c r="MSR21" s="162"/>
      <c r="MSS21" s="162"/>
      <c r="MST21" s="162"/>
      <c r="MSU21" s="162"/>
      <c r="MSV21" s="162"/>
      <c r="MSW21" s="162"/>
      <c r="MSX21" s="162"/>
      <c r="MSY21" s="162"/>
      <c r="MSZ21" s="162"/>
      <c r="MTA21" s="162"/>
      <c r="MTB21" s="162"/>
      <c r="MTC21" s="162"/>
      <c r="MTD21" s="162"/>
      <c r="MTE21" s="162"/>
      <c r="MTF21" s="162"/>
      <c r="MTG21" s="162"/>
      <c r="MTH21" s="162"/>
      <c r="MTI21" s="162"/>
      <c r="MTJ21" s="162"/>
      <c r="MTK21" s="162"/>
      <c r="MTL21" s="162"/>
      <c r="MTM21" s="162"/>
      <c r="MTN21" s="162"/>
      <c r="MTO21" s="162"/>
      <c r="MTP21" s="162"/>
      <c r="MTQ21" s="162"/>
      <c r="MTR21" s="162"/>
      <c r="MTS21" s="162"/>
      <c r="MTT21" s="162"/>
      <c r="MTU21" s="162"/>
      <c r="MTV21" s="162"/>
      <c r="MTW21" s="162"/>
      <c r="MTX21" s="162"/>
      <c r="MTY21" s="162"/>
      <c r="MTZ21" s="162"/>
      <c r="MUA21" s="162"/>
      <c r="MUB21" s="162"/>
      <c r="MUC21" s="162"/>
      <c r="MUD21" s="162"/>
      <c r="MUE21" s="162"/>
      <c r="MUF21" s="162"/>
      <c r="MUG21" s="162"/>
      <c r="MUH21" s="162"/>
      <c r="MUI21" s="162"/>
      <c r="MUJ21" s="162"/>
      <c r="MUK21" s="162"/>
      <c r="MUL21" s="162"/>
      <c r="MUM21" s="162"/>
      <c r="MUN21" s="162"/>
      <c r="MUO21" s="162"/>
      <c r="MUP21" s="162"/>
      <c r="MUQ21" s="162"/>
      <c r="MUR21" s="162"/>
      <c r="MUS21" s="162"/>
      <c r="MUT21" s="162"/>
      <c r="MUU21" s="162"/>
      <c r="MUV21" s="162"/>
      <c r="MUW21" s="162"/>
      <c r="MUX21" s="162"/>
      <c r="MUY21" s="162"/>
      <c r="MUZ21" s="162"/>
      <c r="MVA21" s="162"/>
      <c r="MVB21" s="162"/>
      <c r="MVC21" s="162"/>
      <c r="MVD21" s="162"/>
      <c r="MVE21" s="162"/>
      <c r="MVF21" s="162"/>
      <c r="MVG21" s="162"/>
      <c r="MVH21" s="162"/>
      <c r="MVI21" s="162"/>
      <c r="MVJ21" s="162"/>
      <c r="MVK21" s="162"/>
      <c r="MVL21" s="162"/>
      <c r="MVM21" s="162"/>
      <c r="MVN21" s="162"/>
      <c r="MVO21" s="162"/>
      <c r="MVP21" s="162"/>
      <c r="MVQ21" s="162"/>
      <c r="MVR21" s="162"/>
      <c r="MVS21" s="162"/>
      <c r="MVT21" s="162"/>
      <c r="MVU21" s="162"/>
      <c r="MVV21" s="162"/>
      <c r="MVW21" s="162"/>
      <c r="MVX21" s="162"/>
      <c r="MVY21" s="162"/>
      <c r="MVZ21" s="162"/>
      <c r="MWA21" s="162"/>
      <c r="MWB21" s="162"/>
      <c r="MWC21" s="162"/>
      <c r="MWD21" s="162"/>
      <c r="MWE21" s="162"/>
      <c r="MWF21" s="162"/>
      <c r="MWG21" s="162"/>
      <c r="MWH21" s="162"/>
      <c r="MWI21" s="162"/>
      <c r="MWJ21" s="162"/>
      <c r="MWK21" s="162"/>
      <c r="MWL21" s="162"/>
      <c r="MWM21" s="162"/>
      <c r="MWN21" s="162"/>
      <c r="MWO21" s="162"/>
      <c r="MWP21" s="162"/>
      <c r="MWQ21" s="162"/>
      <c r="MWR21" s="162"/>
      <c r="MWS21" s="162"/>
      <c r="MWT21" s="162"/>
      <c r="MWU21" s="162"/>
      <c r="MWV21" s="162"/>
      <c r="MWW21" s="162"/>
      <c r="MWX21" s="162"/>
      <c r="MWY21" s="162"/>
      <c r="MWZ21" s="162"/>
      <c r="MXA21" s="162"/>
      <c r="MXB21" s="162"/>
      <c r="MXC21" s="162"/>
      <c r="MXD21" s="162"/>
      <c r="MXE21" s="162"/>
      <c r="MXF21" s="162"/>
      <c r="MXG21" s="162"/>
      <c r="MXH21" s="162"/>
      <c r="MXI21" s="162"/>
      <c r="MXJ21" s="162"/>
      <c r="MXK21" s="162"/>
      <c r="MXL21" s="162"/>
      <c r="MXM21" s="162"/>
      <c r="MXN21" s="162"/>
      <c r="MXO21" s="162"/>
      <c r="MXP21" s="162"/>
      <c r="MXQ21" s="162"/>
      <c r="MXR21" s="162"/>
      <c r="MXS21" s="162"/>
      <c r="MXT21" s="162"/>
      <c r="MXU21" s="162"/>
      <c r="MXV21" s="162"/>
      <c r="MXW21" s="162"/>
      <c r="MXX21" s="162"/>
      <c r="MXY21" s="162"/>
      <c r="MXZ21" s="162"/>
      <c r="MYA21" s="162"/>
      <c r="MYB21" s="162"/>
      <c r="MYC21" s="162"/>
      <c r="MYD21" s="162"/>
      <c r="MYE21" s="162"/>
      <c r="MYF21" s="162"/>
      <c r="MYG21" s="162"/>
      <c r="MYH21" s="162"/>
      <c r="MYI21" s="162"/>
      <c r="MYJ21" s="162"/>
      <c r="MYK21" s="162"/>
      <c r="MYL21" s="162"/>
      <c r="MYM21" s="162"/>
      <c r="MYN21" s="162"/>
      <c r="MYO21" s="162"/>
      <c r="MYP21" s="162"/>
      <c r="MYQ21" s="162"/>
      <c r="MYR21" s="162"/>
      <c r="MYS21" s="162"/>
      <c r="MYT21" s="162"/>
      <c r="MYU21" s="162"/>
      <c r="MYV21" s="162"/>
      <c r="MYW21" s="162"/>
      <c r="MYX21" s="162"/>
      <c r="MYY21" s="162"/>
      <c r="MYZ21" s="162"/>
      <c r="MZA21" s="162"/>
      <c r="MZB21" s="162"/>
      <c r="MZC21" s="162"/>
      <c r="MZD21" s="162"/>
      <c r="MZE21" s="162"/>
      <c r="MZF21" s="162"/>
      <c r="MZG21" s="162"/>
      <c r="MZH21" s="162"/>
      <c r="MZI21" s="162"/>
      <c r="MZJ21" s="162"/>
      <c r="MZK21" s="162"/>
      <c r="MZL21" s="162"/>
      <c r="MZM21" s="162"/>
      <c r="MZN21" s="162"/>
      <c r="MZO21" s="162"/>
      <c r="MZP21" s="162"/>
      <c r="MZQ21" s="162"/>
      <c r="MZR21" s="162"/>
      <c r="MZS21" s="162"/>
      <c r="MZT21" s="162"/>
      <c r="MZU21" s="162"/>
      <c r="MZV21" s="162"/>
      <c r="MZW21" s="162"/>
      <c r="MZX21" s="162"/>
      <c r="MZY21" s="162"/>
      <c r="MZZ21" s="162"/>
      <c r="NAA21" s="162"/>
      <c r="NAB21" s="162"/>
      <c r="NAC21" s="162"/>
      <c r="NAD21" s="162"/>
      <c r="NAE21" s="162"/>
      <c r="NAF21" s="162"/>
      <c r="NAG21" s="162"/>
      <c r="NAH21" s="162"/>
      <c r="NAI21" s="162"/>
      <c r="NAJ21" s="162"/>
      <c r="NAK21" s="162"/>
      <c r="NAL21" s="162"/>
      <c r="NAM21" s="162"/>
      <c r="NAN21" s="162"/>
      <c r="NAO21" s="162"/>
      <c r="NAP21" s="162"/>
      <c r="NAQ21" s="162"/>
      <c r="NAR21" s="162"/>
      <c r="NAS21" s="162"/>
      <c r="NAT21" s="162"/>
      <c r="NAU21" s="162"/>
      <c r="NAV21" s="162"/>
      <c r="NAW21" s="162"/>
      <c r="NAX21" s="162"/>
      <c r="NAY21" s="162"/>
      <c r="NAZ21" s="162"/>
      <c r="NBA21" s="162"/>
      <c r="NBB21" s="162"/>
      <c r="NBC21" s="162"/>
      <c r="NBD21" s="162"/>
      <c r="NBE21" s="162"/>
      <c r="NBF21" s="162"/>
      <c r="NBG21" s="162"/>
      <c r="NBH21" s="162"/>
      <c r="NBI21" s="162"/>
      <c r="NBJ21" s="162"/>
      <c r="NBK21" s="162"/>
      <c r="NBL21" s="162"/>
      <c r="NBM21" s="162"/>
      <c r="NBN21" s="162"/>
      <c r="NBO21" s="162"/>
      <c r="NBP21" s="162"/>
      <c r="NBQ21" s="162"/>
      <c r="NBR21" s="162"/>
      <c r="NBS21" s="162"/>
      <c r="NBT21" s="162"/>
      <c r="NBU21" s="162"/>
      <c r="NBV21" s="162"/>
      <c r="NBW21" s="162"/>
      <c r="NBX21" s="162"/>
      <c r="NBY21" s="162"/>
      <c r="NBZ21" s="162"/>
      <c r="NCA21" s="162"/>
      <c r="NCB21" s="162"/>
      <c r="NCC21" s="162"/>
      <c r="NCD21" s="162"/>
      <c r="NCE21" s="162"/>
      <c r="NCF21" s="162"/>
      <c r="NCG21" s="162"/>
      <c r="NCH21" s="162"/>
      <c r="NCI21" s="162"/>
      <c r="NCJ21" s="162"/>
      <c r="NCK21" s="162"/>
      <c r="NCL21" s="162"/>
      <c r="NCM21" s="162"/>
      <c r="NCN21" s="162"/>
      <c r="NCO21" s="162"/>
      <c r="NCP21" s="162"/>
      <c r="NCQ21" s="162"/>
      <c r="NCR21" s="162"/>
      <c r="NCS21" s="162"/>
      <c r="NCT21" s="162"/>
      <c r="NCU21" s="162"/>
      <c r="NCV21" s="162"/>
      <c r="NCW21" s="162"/>
      <c r="NCX21" s="162"/>
      <c r="NCY21" s="162"/>
      <c r="NCZ21" s="162"/>
      <c r="NDA21" s="162"/>
      <c r="NDB21" s="162"/>
      <c r="NDC21" s="162"/>
      <c r="NDD21" s="162"/>
      <c r="NDE21" s="162"/>
      <c r="NDF21" s="162"/>
      <c r="NDG21" s="162"/>
      <c r="NDH21" s="162"/>
      <c r="NDI21" s="162"/>
      <c r="NDJ21" s="162"/>
      <c r="NDK21" s="162"/>
      <c r="NDL21" s="162"/>
      <c r="NDM21" s="162"/>
      <c r="NDN21" s="162"/>
      <c r="NDO21" s="162"/>
      <c r="NDP21" s="162"/>
      <c r="NDQ21" s="162"/>
      <c r="NDR21" s="162"/>
      <c r="NDS21" s="162"/>
      <c r="NDT21" s="162"/>
      <c r="NDU21" s="162"/>
      <c r="NDV21" s="162"/>
      <c r="NDW21" s="162"/>
      <c r="NDX21" s="162"/>
      <c r="NDY21" s="162"/>
      <c r="NDZ21" s="162"/>
      <c r="NEA21" s="162"/>
      <c r="NEB21" s="162"/>
      <c r="NEC21" s="162"/>
      <c r="NED21" s="162"/>
      <c r="NEE21" s="162"/>
      <c r="NEF21" s="162"/>
      <c r="NEG21" s="162"/>
      <c r="NEH21" s="162"/>
      <c r="NEI21" s="162"/>
      <c r="NEJ21" s="162"/>
      <c r="NEK21" s="162"/>
      <c r="NEL21" s="162"/>
      <c r="NEM21" s="162"/>
      <c r="NEN21" s="162"/>
      <c r="NEO21" s="162"/>
      <c r="NEP21" s="162"/>
      <c r="NEQ21" s="162"/>
      <c r="NER21" s="162"/>
      <c r="NES21" s="162"/>
      <c r="NET21" s="162"/>
      <c r="NEU21" s="162"/>
      <c r="NEV21" s="162"/>
      <c r="NEW21" s="162"/>
      <c r="NEX21" s="162"/>
      <c r="NEY21" s="162"/>
      <c r="NEZ21" s="162"/>
      <c r="NFA21" s="162"/>
      <c r="NFB21" s="162"/>
      <c r="NFC21" s="162"/>
      <c r="NFD21" s="162"/>
      <c r="NFE21" s="162"/>
      <c r="NFF21" s="162"/>
      <c r="NFG21" s="162"/>
      <c r="NFH21" s="162"/>
      <c r="NFI21" s="162"/>
      <c r="NFJ21" s="162"/>
      <c r="NFK21" s="162"/>
      <c r="NFL21" s="162"/>
      <c r="NFM21" s="162"/>
      <c r="NFN21" s="162"/>
      <c r="NFO21" s="162"/>
      <c r="NFP21" s="162"/>
      <c r="NFQ21" s="162"/>
      <c r="NFR21" s="162"/>
      <c r="NFS21" s="162"/>
      <c r="NFT21" s="162"/>
      <c r="NFU21" s="162"/>
      <c r="NFV21" s="162"/>
      <c r="NFW21" s="162"/>
      <c r="NFX21" s="162"/>
      <c r="NFY21" s="162"/>
      <c r="NFZ21" s="162"/>
      <c r="NGA21" s="162"/>
      <c r="NGB21" s="162"/>
      <c r="NGC21" s="162"/>
      <c r="NGD21" s="162"/>
      <c r="NGE21" s="162"/>
      <c r="NGF21" s="162"/>
      <c r="NGG21" s="162"/>
      <c r="NGH21" s="162"/>
      <c r="NGI21" s="162"/>
      <c r="NGJ21" s="162"/>
      <c r="NGK21" s="162"/>
      <c r="NGL21" s="162"/>
      <c r="NGM21" s="162"/>
      <c r="NGN21" s="162"/>
      <c r="NGO21" s="162"/>
      <c r="NGP21" s="162"/>
      <c r="NGQ21" s="162"/>
      <c r="NGR21" s="162"/>
      <c r="NGS21" s="162"/>
      <c r="NGT21" s="162"/>
      <c r="NGU21" s="162"/>
      <c r="NGV21" s="162"/>
      <c r="NGW21" s="162"/>
      <c r="NGX21" s="162"/>
      <c r="NGY21" s="162"/>
      <c r="NGZ21" s="162"/>
      <c r="NHA21" s="162"/>
      <c r="NHB21" s="162"/>
      <c r="NHC21" s="162"/>
      <c r="NHD21" s="162"/>
      <c r="NHE21" s="162"/>
      <c r="NHF21" s="162"/>
      <c r="NHG21" s="162"/>
      <c r="NHH21" s="162"/>
      <c r="NHI21" s="162"/>
      <c r="NHJ21" s="162"/>
      <c r="NHK21" s="162"/>
      <c r="NHL21" s="162"/>
      <c r="NHM21" s="162"/>
      <c r="NHN21" s="162"/>
      <c r="NHO21" s="162"/>
      <c r="NHP21" s="162"/>
      <c r="NHQ21" s="162"/>
      <c r="NHR21" s="162"/>
      <c r="NHS21" s="162"/>
      <c r="NHT21" s="162"/>
      <c r="NHU21" s="162"/>
      <c r="NHV21" s="162"/>
      <c r="NHW21" s="162"/>
      <c r="NHX21" s="162"/>
      <c r="NHY21" s="162"/>
      <c r="NHZ21" s="162"/>
      <c r="NIA21" s="162"/>
      <c r="NIB21" s="162"/>
      <c r="NIC21" s="162"/>
      <c r="NID21" s="162"/>
      <c r="NIE21" s="162"/>
      <c r="NIF21" s="162"/>
      <c r="NIG21" s="162"/>
      <c r="NIH21" s="162"/>
      <c r="NII21" s="162"/>
      <c r="NIJ21" s="162"/>
      <c r="NIK21" s="162"/>
      <c r="NIL21" s="162"/>
      <c r="NIM21" s="162"/>
      <c r="NIN21" s="162"/>
      <c r="NIO21" s="162"/>
      <c r="NIP21" s="162"/>
      <c r="NIQ21" s="162"/>
      <c r="NIR21" s="162"/>
      <c r="NIS21" s="162"/>
      <c r="NIT21" s="162"/>
      <c r="NIU21" s="162"/>
      <c r="NIV21" s="162"/>
      <c r="NIW21" s="162"/>
      <c r="NIX21" s="162"/>
      <c r="NIY21" s="162"/>
      <c r="NIZ21" s="162"/>
      <c r="NJA21" s="162"/>
      <c r="NJB21" s="162"/>
      <c r="NJC21" s="162"/>
      <c r="NJD21" s="162"/>
      <c r="NJE21" s="162"/>
      <c r="NJF21" s="162"/>
      <c r="NJG21" s="162"/>
      <c r="NJH21" s="162"/>
      <c r="NJI21" s="162"/>
      <c r="NJJ21" s="162"/>
      <c r="NJK21" s="162"/>
      <c r="NJL21" s="162"/>
      <c r="NJM21" s="162"/>
      <c r="NJN21" s="162"/>
      <c r="NJO21" s="162"/>
      <c r="NJP21" s="162"/>
      <c r="NJQ21" s="162"/>
      <c r="NJR21" s="162"/>
      <c r="NJS21" s="162"/>
      <c r="NJT21" s="162"/>
      <c r="NJU21" s="162"/>
      <c r="NJV21" s="162"/>
      <c r="NJW21" s="162"/>
      <c r="NJX21" s="162"/>
      <c r="NJY21" s="162"/>
      <c r="NJZ21" s="162"/>
      <c r="NKA21" s="162"/>
      <c r="NKB21" s="162"/>
      <c r="NKC21" s="162"/>
      <c r="NKD21" s="162"/>
      <c r="NKE21" s="162"/>
      <c r="NKF21" s="162"/>
      <c r="NKG21" s="162"/>
      <c r="NKH21" s="162"/>
      <c r="NKI21" s="162"/>
      <c r="NKJ21" s="162"/>
      <c r="NKK21" s="162"/>
      <c r="NKL21" s="162"/>
      <c r="NKM21" s="162"/>
      <c r="NKN21" s="162"/>
      <c r="NKO21" s="162"/>
      <c r="NKP21" s="162"/>
      <c r="NKQ21" s="162"/>
      <c r="NKR21" s="162"/>
      <c r="NKS21" s="162"/>
      <c r="NKT21" s="162"/>
      <c r="NKU21" s="162"/>
      <c r="NKV21" s="162"/>
      <c r="NKW21" s="162"/>
      <c r="NKX21" s="162"/>
      <c r="NKY21" s="162"/>
      <c r="NKZ21" s="162"/>
      <c r="NLA21" s="162"/>
      <c r="NLB21" s="162"/>
      <c r="NLC21" s="162"/>
      <c r="NLD21" s="162"/>
      <c r="NLE21" s="162"/>
      <c r="NLF21" s="162"/>
      <c r="NLG21" s="162"/>
      <c r="NLH21" s="162"/>
      <c r="NLI21" s="162"/>
      <c r="NLJ21" s="162"/>
      <c r="NLK21" s="162"/>
      <c r="NLL21" s="162"/>
      <c r="NLM21" s="162"/>
      <c r="NLN21" s="162"/>
      <c r="NLO21" s="162"/>
      <c r="NLP21" s="162"/>
      <c r="NLQ21" s="162"/>
      <c r="NLR21" s="162"/>
      <c r="NLS21" s="162"/>
      <c r="NLT21" s="162"/>
      <c r="NLU21" s="162"/>
      <c r="NLV21" s="162"/>
      <c r="NLW21" s="162"/>
      <c r="NLX21" s="162"/>
      <c r="NLY21" s="162"/>
      <c r="NLZ21" s="162"/>
      <c r="NMA21" s="162"/>
      <c r="NMB21" s="162"/>
      <c r="NMC21" s="162"/>
      <c r="NMD21" s="162"/>
      <c r="NME21" s="162"/>
      <c r="NMF21" s="162"/>
      <c r="NMG21" s="162"/>
      <c r="NMH21" s="162"/>
      <c r="NMI21" s="162"/>
      <c r="NMJ21" s="162"/>
      <c r="NMK21" s="162"/>
      <c r="NML21" s="162"/>
      <c r="NMM21" s="162"/>
      <c r="NMN21" s="162"/>
      <c r="NMO21" s="162"/>
      <c r="NMP21" s="162"/>
      <c r="NMQ21" s="162"/>
      <c r="NMR21" s="162"/>
      <c r="NMS21" s="162"/>
      <c r="NMT21" s="162"/>
      <c r="NMU21" s="162"/>
      <c r="NMV21" s="162"/>
      <c r="NMW21" s="162"/>
      <c r="NMX21" s="162"/>
      <c r="NMY21" s="162"/>
      <c r="NMZ21" s="162"/>
      <c r="NNA21" s="162"/>
      <c r="NNB21" s="162"/>
      <c r="NNC21" s="162"/>
      <c r="NND21" s="162"/>
      <c r="NNE21" s="162"/>
      <c r="NNF21" s="162"/>
      <c r="NNG21" s="162"/>
      <c r="NNH21" s="162"/>
      <c r="NNI21" s="162"/>
      <c r="NNJ21" s="162"/>
      <c r="NNK21" s="162"/>
      <c r="NNL21" s="162"/>
      <c r="NNM21" s="162"/>
      <c r="NNN21" s="162"/>
      <c r="NNO21" s="162"/>
      <c r="NNP21" s="162"/>
      <c r="NNQ21" s="162"/>
      <c r="NNR21" s="162"/>
      <c r="NNS21" s="162"/>
      <c r="NNT21" s="162"/>
      <c r="NNU21" s="162"/>
      <c r="NNV21" s="162"/>
      <c r="NNW21" s="162"/>
      <c r="NNX21" s="162"/>
      <c r="NNY21" s="162"/>
      <c r="NNZ21" s="162"/>
      <c r="NOA21" s="162"/>
      <c r="NOB21" s="162"/>
      <c r="NOC21" s="162"/>
      <c r="NOD21" s="162"/>
      <c r="NOE21" s="162"/>
      <c r="NOF21" s="162"/>
      <c r="NOG21" s="162"/>
      <c r="NOH21" s="162"/>
      <c r="NOI21" s="162"/>
      <c r="NOJ21" s="162"/>
      <c r="NOK21" s="162"/>
      <c r="NOL21" s="162"/>
      <c r="NOM21" s="162"/>
      <c r="NON21" s="162"/>
      <c r="NOO21" s="162"/>
      <c r="NOP21" s="162"/>
      <c r="NOQ21" s="162"/>
      <c r="NOR21" s="162"/>
      <c r="NOS21" s="162"/>
      <c r="NOT21" s="162"/>
      <c r="NOU21" s="162"/>
      <c r="NOV21" s="162"/>
      <c r="NOW21" s="162"/>
      <c r="NOX21" s="162"/>
      <c r="NOY21" s="162"/>
      <c r="NOZ21" s="162"/>
      <c r="NPA21" s="162"/>
      <c r="NPB21" s="162"/>
      <c r="NPC21" s="162"/>
      <c r="NPD21" s="162"/>
      <c r="NPE21" s="162"/>
      <c r="NPF21" s="162"/>
      <c r="NPG21" s="162"/>
      <c r="NPH21" s="162"/>
      <c r="NPI21" s="162"/>
      <c r="NPJ21" s="162"/>
      <c r="NPK21" s="162"/>
      <c r="NPL21" s="162"/>
      <c r="NPM21" s="162"/>
      <c r="NPN21" s="162"/>
      <c r="NPO21" s="162"/>
      <c r="NPP21" s="162"/>
      <c r="NPQ21" s="162"/>
      <c r="NPR21" s="162"/>
      <c r="NPS21" s="162"/>
      <c r="NPT21" s="162"/>
      <c r="NPU21" s="162"/>
      <c r="NPV21" s="162"/>
      <c r="NPW21" s="162"/>
      <c r="NPX21" s="162"/>
      <c r="NPY21" s="162"/>
      <c r="NPZ21" s="162"/>
      <c r="NQA21" s="162"/>
      <c r="NQB21" s="162"/>
      <c r="NQC21" s="162"/>
      <c r="NQD21" s="162"/>
      <c r="NQE21" s="162"/>
      <c r="NQF21" s="162"/>
      <c r="NQG21" s="162"/>
      <c r="NQH21" s="162"/>
      <c r="NQI21" s="162"/>
      <c r="NQJ21" s="162"/>
      <c r="NQK21" s="162"/>
      <c r="NQL21" s="162"/>
      <c r="NQM21" s="162"/>
      <c r="NQN21" s="162"/>
      <c r="NQO21" s="162"/>
      <c r="NQP21" s="162"/>
      <c r="NQQ21" s="162"/>
      <c r="NQR21" s="162"/>
      <c r="NQS21" s="162"/>
      <c r="NQT21" s="162"/>
      <c r="NQU21" s="162"/>
      <c r="NQV21" s="162"/>
      <c r="NQW21" s="162"/>
      <c r="NQX21" s="162"/>
      <c r="NQY21" s="162"/>
      <c r="NQZ21" s="162"/>
      <c r="NRA21" s="162"/>
      <c r="NRB21" s="162"/>
      <c r="NRC21" s="162"/>
      <c r="NRD21" s="162"/>
      <c r="NRE21" s="162"/>
      <c r="NRF21" s="162"/>
      <c r="NRG21" s="162"/>
      <c r="NRH21" s="162"/>
      <c r="NRI21" s="162"/>
      <c r="NRJ21" s="162"/>
      <c r="NRK21" s="162"/>
      <c r="NRL21" s="162"/>
      <c r="NRM21" s="162"/>
      <c r="NRN21" s="162"/>
      <c r="NRO21" s="162"/>
      <c r="NRP21" s="162"/>
      <c r="NRQ21" s="162"/>
      <c r="NRR21" s="162"/>
      <c r="NRS21" s="162"/>
      <c r="NRT21" s="162"/>
      <c r="NRU21" s="162"/>
      <c r="NRV21" s="162"/>
      <c r="NRW21" s="162"/>
      <c r="NRX21" s="162"/>
      <c r="NRY21" s="162"/>
      <c r="NRZ21" s="162"/>
      <c r="NSA21" s="162"/>
      <c r="NSB21" s="162"/>
      <c r="NSC21" s="162"/>
      <c r="NSD21" s="162"/>
      <c r="NSE21" s="162"/>
      <c r="NSF21" s="162"/>
      <c r="NSG21" s="162"/>
      <c r="NSH21" s="162"/>
      <c r="NSI21" s="162"/>
      <c r="NSJ21" s="162"/>
      <c r="NSK21" s="162"/>
      <c r="NSL21" s="162"/>
      <c r="NSM21" s="162"/>
      <c r="NSN21" s="162"/>
      <c r="NSO21" s="162"/>
      <c r="NSP21" s="162"/>
      <c r="NSQ21" s="162"/>
      <c r="NSR21" s="162"/>
      <c r="NSS21" s="162"/>
      <c r="NST21" s="162"/>
      <c r="NSU21" s="162"/>
      <c r="NSV21" s="162"/>
      <c r="NSW21" s="162"/>
      <c r="NSX21" s="162"/>
      <c r="NSY21" s="162"/>
      <c r="NSZ21" s="162"/>
      <c r="NTA21" s="162"/>
      <c r="NTB21" s="162"/>
      <c r="NTC21" s="162"/>
      <c r="NTD21" s="162"/>
      <c r="NTE21" s="162"/>
      <c r="NTF21" s="162"/>
      <c r="NTG21" s="162"/>
      <c r="NTH21" s="162"/>
      <c r="NTI21" s="162"/>
      <c r="NTJ21" s="162"/>
      <c r="NTK21" s="162"/>
      <c r="NTL21" s="162"/>
      <c r="NTM21" s="162"/>
      <c r="NTN21" s="162"/>
      <c r="NTO21" s="162"/>
      <c r="NTP21" s="162"/>
      <c r="NTQ21" s="162"/>
      <c r="NTR21" s="162"/>
      <c r="NTS21" s="162"/>
      <c r="NTT21" s="162"/>
      <c r="NTU21" s="162"/>
      <c r="NTV21" s="162"/>
      <c r="NTW21" s="162"/>
      <c r="NTX21" s="162"/>
      <c r="NTY21" s="162"/>
      <c r="NTZ21" s="162"/>
      <c r="NUA21" s="162"/>
      <c r="NUB21" s="162"/>
      <c r="NUC21" s="162"/>
      <c r="NUD21" s="162"/>
      <c r="NUE21" s="162"/>
      <c r="NUF21" s="162"/>
      <c r="NUG21" s="162"/>
      <c r="NUH21" s="162"/>
      <c r="NUI21" s="162"/>
      <c r="NUJ21" s="162"/>
      <c r="NUK21" s="162"/>
      <c r="NUL21" s="162"/>
      <c r="NUM21" s="162"/>
      <c r="NUN21" s="162"/>
      <c r="NUO21" s="162"/>
      <c r="NUP21" s="162"/>
      <c r="NUQ21" s="162"/>
      <c r="NUR21" s="162"/>
      <c r="NUS21" s="162"/>
      <c r="NUT21" s="162"/>
      <c r="NUU21" s="162"/>
      <c r="NUV21" s="162"/>
      <c r="NUW21" s="162"/>
      <c r="NUX21" s="162"/>
      <c r="NUY21" s="162"/>
      <c r="NUZ21" s="162"/>
      <c r="NVA21" s="162"/>
      <c r="NVB21" s="162"/>
      <c r="NVC21" s="162"/>
      <c r="NVD21" s="162"/>
      <c r="NVE21" s="162"/>
      <c r="NVF21" s="162"/>
      <c r="NVG21" s="162"/>
      <c r="NVH21" s="162"/>
      <c r="NVI21" s="162"/>
      <c r="NVJ21" s="162"/>
      <c r="NVK21" s="162"/>
      <c r="NVL21" s="162"/>
      <c r="NVM21" s="162"/>
      <c r="NVN21" s="162"/>
      <c r="NVO21" s="162"/>
      <c r="NVP21" s="162"/>
      <c r="NVQ21" s="162"/>
      <c r="NVR21" s="162"/>
      <c r="NVS21" s="162"/>
      <c r="NVT21" s="162"/>
      <c r="NVU21" s="162"/>
      <c r="NVV21" s="162"/>
      <c r="NVW21" s="162"/>
      <c r="NVX21" s="162"/>
      <c r="NVY21" s="162"/>
      <c r="NVZ21" s="162"/>
      <c r="NWA21" s="162"/>
      <c r="NWB21" s="162"/>
      <c r="NWC21" s="162"/>
      <c r="NWD21" s="162"/>
      <c r="NWE21" s="162"/>
      <c r="NWF21" s="162"/>
      <c r="NWG21" s="162"/>
      <c r="NWH21" s="162"/>
      <c r="NWI21" s="162"/>
      <c r="NWJ21" s="162"/>
      <c r="NWK21" s="162"/>
      <c r="NWL21" s="162"/>
      <c r="NWM21" s="162"/>
      <c r="NWN21" s="162"/>
      <c r="NWO21" s="162"/>
      <c r="NWP21" s="162"/>
      <c r="NWQ21" s="162"/>
      <c r="NWR21" s="162"/>
      <c r="NWS21" s="162"/>
      <c r="NWT21" s="162"/>
      <c r="NWU21" s="162"/>
      <c r="NWV21" s="162"/>
      <c r="NWW21" s="162"/>
      <c r="NWX21" s="162"/>
      <c r="NWY21" s="162"/>
      <c r="NWZ21" s="162"/>
      <c r="NXA21" s="162"/>
      <c r="NXB21" s="162"/>
      <c r="NXC21" s="162"/>
      <c r="NXD21" s="162"/>
      <c r="NXE21" s="162"/>
      <c r="NXF21" s="162"/>
      <c r="NXG21" s="162"/>
      <c r="NXH21" s="162"/>
      <c r="NXI21" s="162"/>
      <c r="NXJ21" s="162"/>
      <c r="NXK21" s="162"/>
      <c r="NXL21" s="162"/>
      <c r="NXM21" s="162"/>
      <c r="NXN21" s="162"/>
      <c r="NXO21" s="162"/>
      <c r="NXP21" s="162"/>
      <c r="NXQ21" s="162"/>
      <c r="NXR21" s="162"/>
      <c r="NXS21" s="162"/>
      <c r="NXT21" s="162"/>
      <c r="NXU21" s="162"/>
      <c r="NXV21" s="162"/>
      <c r="NXW21" s="162"/>
      <c r="NXX21" s="162"/>
      <c r="NXY21" s="162"/>
      <c r="NXZ21" s="162"/>
      <c r="NYA21" s="162"/>
      <c r="NYB21" s="162"/>
      <c r="NYC21" s="162"/>
      <c r="NYD21" s="162"/>
      <c r="NYE21" s="162"/>
      <c r="NYF21" s="162"/>
      <c r="NYG21" s="162"/>
      <c r="NYH21" s="162"/>
      <c r="NYI21" s="162"/>
      <c r="NYJ21" s="162"/>
      <c r="NYK21" s="162"/>
      <c r="NYL21" s="162"/>
      <c r="NYM21" s="162"/>
      <c r="NYN21" s="162"/>
      <c r="NYO21" s="162"/>
      <c r="NYP21" s="162"/>
      <c r="NYQ21" s="162"/>
      <c r="NYR21" s="162"/>
      <c r="NYS21" s="162"/>
      <c r="NYT21" s="162"/>
      <c r="NYU21" s="162"/>
      <c r="NYV21" s="162"/>
      <c r="NYW21" s="162"/>
      <c r="NYX21" s="162"/>
      <c r="NYY21" s="162"/>
      <c r="NYZ21" s="162"/>
      <c r="NZA21" s="162"/>
      <c r="NZB21" s="162"/>
      <c r="NZC21" s="162"/>
      <c r="NZD21" s="162"/>
      <c r="NZE21" s="162"/>
      <c r="NZF21" s="162"/>
      <c r="NZG21" s="162"/>
      <c r="NZH21" s="162"/>
      <c r="NZI21" s="162"/>
      <c r="NZJ21" s="162"/>
      <c r="NZK21" s="162"/>
      <c r="NZL21" s="162"/>
      <c r="NZM21" s="162"/>
      <c r="NZN21" s="162"/>
      <c r="NZO21" s="162"/>
      <c r="NZP21" s="162"/>
      <c r="NZQ21" s="162"/>
      <c r="NZR21" s="162"/>
      <c r="NZS21" s="162"/>
      <c r="NZT21" s="162"/>
      <c r="NZU21" s="162"/>
      <c r="NZV21" s="162"/>
      <c r="NZW21" s="162"/>
      <c r="NZX21" s="162"/>
      <c r="NZY21" s="162"/>
      <c r="NZZ21" s="162"/>
      <c r="OAA21" s="162"/>
      <c r="OAB21" s="162"/>
      <c r="OAC21" s="162"/>
      <c r="OAD21" s="162"/>
      <c r="OAE21" s="162"/>
      <c r="OAF21" s="162"/>
      <c r="OAG21" s="162"/>
      <c r="OAH21" s="162"/>
      <c r="OAI21" s="162"/>
      <c r="OAJ21" s="162"/>
      <c r="OAK21" s="162"/>
      <c r="OAL21" s="162"/>
      <c r="OAM21" s="162"/>
      <c r="OAN21" s="162"/>
      <c r="OAO21" s="162"/>
      <c r="OAP21" s="162"/>
      <c r="OAQ21" s="162"/>
      <c r="OAR21" s="162"/>
      <c r="OAS21" s="162"/>
      <c r="OAT21" s="162"/>
      <c r="OAU21" s="162"/>
      <c r="OAV21" s="162"/>
      <c r="OAW21" s="162"/>
      <c r="OAX21" s="162"/>
      <c r="OAY21" s="162"/>
      <c r="OAZ21" s="162"/>
      <c r="OBA21" s="162"/>
      <c r="OBB21" s="162"/>
      <c r="OBC21" s="162"/>
      <c r="OBD21" s="162"/>
      <c r="OBE21" s="162"/>
      <c r="OBF21" s="162"/>
      <c r="OBG21" s="162"/>
      <c r="OBH21" s="162"/>
      <c r="OBI21" s="162"/>
      <c r="OBJ21" s="162"/>
      <c r="OBK21" s="162"/>
      <c r="OBL21" s="162"/>
      <c r="OBM21" s="162"/>
      <c r="OBN21" s="162"/>
      <c r="OBO21" s="162"/>
      <c r="OBP21" s="162"/>
      <c r="OBQ21" s="162"/>
      <c r="OBR21" s="162"/>
      <c r="OBS21" s="162"/>
      <c r="OBT21" s="162"/>
      <c r="OBU21" s="162"/>
      <c r="OBV21" s="162"/>
      <c r="OBW21" s="162"/>
      <c r="OBX21" s="162"/>
      <c r="OBY21" s="162"/>
      <c r="OBZ21" s="162"/>
      <c r="OCA21" s="162"/>
      <c r="OCB21" s="162"/>
      <c r="OCC21" s="162"/>
      <c r="OCD21" s="162"/>
      <c r="OCE21" s="162"/>
      <c r="OCF21" s="162"/>
      <c r="OCG21" s="162"/>
      <c r="OCH21" s="162"/>
      <c r="OCI21" s="162"/>
      <c r="OCJ21" s="162"/>
      <c r="OCK21" s="162"/>
      <c r="OCL21" s="162"/>
      <c r="OCM21" s="162"/>
      <c r="OCN21" s="162"/>
      <c r="OCO21" s="162"/>
      <c r="OCP21" s="162"/>
      <c r="OCQ21" s="162"/>
      <c r="OCR21" s="162"/>
      <c r="OCS21" s="162"/>
      <c r="OCT21" s="162"/>
      <c r="OCU21" s="162"/>
      <c r="OCV21" s="162"/>
      <c r="OCW21" s="162"/>
      <c r="OCX21" s="162"/>
      <c r="OCY21" s="162"/>
      <c r="OCZ21" s="162"/>
      <c r="ODA21" s="162"/>
      <c r="ODB21" s="162"/>
      <c r="ODC21" s="162"/>
      <c r="ODD21" s="162"/>
      <c r="ODE21" s="162"/>
      <c r="ODF21" s="162"/>
      <c r="ODG21" s="162"/>
      <c r="ODH21" s="162"/>
      <c r="ODI21" s="162"/>
      <c r="ODJ21" s="162"/>
      <c r="ODK21" s="162"/>
      <c r="ODL21" s="162"/>
      <c r="ODM21" s="162"/>
      <c r="ODN21" s="162"/>
      <c r="ODO21" s="162"/>
      <c r="ODP21" s="162"/>
      <c r="ODQ21" s="162"/>
      <c r="ODR21" s="162"/>
      <c r="ODS21" s="162"/>
      <c r="ODT21" s="162"/>
      <c r="ODU21" s="162"/>
      <c r="ODV21" s="162"/>
      <c r="ODW21" s="162"/>
      <c r="ODX21" s="162"/>
      <c r="ODY21" s="162"/>
      <c r="ODZ21" s="162"/>
      <c r="OEA21" s="162"/>
      <c r="OEB21" s="162"/>
      <c r="OEC21" s="162"/>
      <c r="OED21" s="162"/>
      <c r="OEE21" s="162"/>
      <c r="OEF21" s="162"/>
      <c r="OEG21" s="162"/>
      <c r="OEH21" s="162"/>
      <c r="OEI21" s="162"/>
      <c r="OEJ21" s="162"/>
      <c r="OEK21" s="162"/>
      <c r="OEL21" s="162"/>
      <c r="OEM21" s="162"/>
      <c r="OEN21" s="162"/>
      <c r="OEO21" s="162"/>
      <c r="OEP21" s="162"/>
      <c r="OEQ21" s="162"/>
      <c r="OER21" s="162"/>
      <c r="OES21" s="162"/>
      <c r="OET21" s="162"/>
      <c r="OEU21" s="162"/>
      <c r="OEV21" s="162"/>
      <c r="OEW21" s="162"/>
      <c r="OEX21" s="162"/>
      <c r="OEY21" s="162"/>
      <c r="OEZ21" s="162"/>
      <c r="OFA21" s="162"/>
      <c r="OFB21" s="162"/>
      <c r="OFC21" s="162"/>
      <c r="OFD21" s="162"/>
      <c r="OFE21" s="162"/>
      <c r="OFF21" s="162"/>
      <c r="OFG21" s="162"/>
      <c r="OFH21" s="162"/>
      <c r="OFI21" s="162"/>
      <c r="OFJ21" s="162"/>
      <c r="OFK21" s="162"/>
      <c r="OFL21" s="162"/>
      <c r="OFM21" s="162"/>
      <c r="OFN21" s="162"/>
      <c r="OFO21" s="162"/>
      <c r="OFP21" s="162"/>
      <c r="OFQ21" s="162"/>
      <c r="OFR21" s="162"/>
      <c r="OFS21" s="162"/>
      <c r="OFT21" s="162"/>
      <c r="OFU21" s="162"/>
      <c r="OFV21" s="162"/>
      <c r="OFW21" s="162"/>
      <c r="OFX21" s="162"/>
      <c r="OFY21" s="162"/>
      <c r="OFZ21" s="162"/>
      <c r="OGA21" s="162"/>
      <c r="OGB21" s="162"/>
      <c r="OGC21" s="162"/>
      <c r="OGD21" s="162"/>
      <c r="OGE21" s="162"/>
      <c r="OGF21" s="162"/>
      <c r="OGG21" s="162"/>
      <c r="OGH21" s="162"/>
      <c r="OGI21" s="162"/>
      <c r="OGJ21" s="162"/>
      <c r="OGK21" s="162"/>
      <c r="OGL21" s="162"/>
      <c r="OGM21" s="162"/>
      <c r="OGN21" s="162"/>
      <c r="OGO21" s="162"/>
      <c r="OGP21" s="162"/>
      <c r="OGQ21" s="162"/>
      <c r="OGR21" s="162"/>
      <c r="OGS21" s="162"/>
      <c r="OGT21" s="162"/>
      <c r="OGU21" s="162"/>
      <c r="OGV21" s="162"/>
      <c r="OGW21" s="162"/>
      <c r="OGX21" s="162"/>
      <c r="OGY21" s="162"/>
      <c r="OGZ21" s="162"/>
      <c r="OHA21" s="162"/>
      <c r="OHB21" s="162"/>
      <c r="OHC21" s="162"/>
      <c r="OHD21" s="162"/>
      <c r="OHE21" s="162"/>
      <c r="OHF21" s="162"/>
      <c r="OHG21" s="162"/>
      <c r="OHH21" s="162"/>
      <c r="OHI21" s="162"/>
      <c r="OHJ21" s="162"/>
      <c r="OHK21" s="162"/>
      <c r="OHL21" s="162"/>
      <c r="OHM21" s="162"/>
      <c r="OHN21" s="162"/>
      <c r="OHO21" s="162"/>
      <c r="OHP21" s="162"/>
      <c r="OHQ21" s="162"/>
      <c r="OHR21" s="162"/>
      <c r="OHS21" s="162"/>
      <c r="OHT21" s="162"/>
      <c r="OHU21" s="162"/>
      <c r="OHV21" s="162"/>
      <c r="OHW21" s="162"/>
      <c r="OHX21" s="162"/>
      <c r="OHY21" s="162"/>
      <c r="OHZ21" s="162"/>
      <c r="OIA21" s="162"/>
      <c r="OIB21" s="162"/>
      <c r="OIC21" s="162"/>
      <c r="OID21" s="162"/>
      <c r="OIE21" s="162"/>
      <c r="OIF21" s="162"/>
      <c r="OIG21" s="162"/>
      <c r="OIH21" s="162"/>
      <c r="OII21" s="162"/>
      <c r="OIJ21" s="162"/>
      <c r="OIK21" s="162"/>
      <c r="OIL21" s="162"/>
      <c r="OIM21" s="162"/>
      <c r="OIN21" s="162"/>
      <c r="OIO21" s="162"/>
      <c r="OIP21" s="162"/>
      <c r="OIQ21" s="162"/>
      <c r="OIR21" s="162"/>
      <c r="OIS21" s="162"/>
      <c r="OIT21" s="162"/>
      <c r="OIU21" s="162"/>
      <c r="OIV21" s="162"/>
      <c r="OIW21" s="162"/>
      <c r="OIX21" s="162"/>
      <c r="OIY21" s="162"/>
      <c r="OIZ21" s="162"/>
      <c r="OJA21" s="162"/>
      <c r="OJB21" s="162"/>
      <c r="OJC21" s="162"/>
      <c r="OJD21" s="162"/>
      <c r="OJE21" s="162"/>
      <c r="OJF21" s="162"/>
      <c r="OJG21" s="162"/>
      <c r="OJH21" s="162"/>
      <c r="OJI21" s="162"/>
      <c r="OJJ21" s="162"/>
      <c r="OJK21" s="162"/>
      <c r="OJL21" s="162"/>
      <c r="OJM21" s="162"/>
      <c r="OJN21" s="162"/>
      <c r="OJO21" s="162"/>
      <c r="OJP21" s="162"/>
      <c r="OJQ21" s="162"/>
      <c r="OJR21" s="162"/>
      <c r="OJS21" s="162"/>
      <c r="OJT21" s="162"/>
      <c r="OJU21" s="162"/>
      <c r="OJV21" s="162"/>
      <c r="OJW21" s="162"/>
      <c r="OJX21" s="162"/>
      <c r="OJY21" s="162"/>
      <c r="OJZ21" s="162"/>
      <c r="OKA21" s="162"/>
      <c r="OKB21" s="162"/>
      <c r="OKC21" s="162"/>
      <c r="OKD21" s="162"/>
      <c r="OKE21" s="162"/>
      <c r="OKF21" s="162"/>
      <c r="OKG21" s="162"/>
      <c r="OKH21" s="162"/>
      <c r="OKI21" s="162"/>
      <c r="OKJ21" s="162"/>
      <c r="OKK21" s="162"/>
      <c r="OKL21" s="162"/>
      <c r="OKM21" s="162"/>
      <c r="OKN21" s="162"/>
      <c r="OKO21" s="162"/>
      <c r="OKP21" s="162"/>
      <c r="OKQ21" s="162"/>
      <c r="OKR21" s="162"/>
      <c r="OKS21" s="162"/>
      <c r="OKT21" s="162"/>
      <c r="OKU21" s="162"/>
      <c r="OKV21" s="162"/>
      <c r="OKW21" s="162"/>
      <c r="OKX21" s="162"/>
      <c r="OKY21" s="162"/>
      <c r="OKZ21" s="162"/>
      <c r="OLA21" s="162"/>
      <c r="OLB21" s="162"/>
      <c r="OLC21" s="162"/>
      <c r="OLD21" s="162"/>
      <c r="OLE21" s="162"/>
      <c r="OLF21" s="162"/>
      <c r="OLG21" s="162"/>
      <c r="OLH21" s="162"/>
      <c r="OLI21" s="162"/>
      <c r="OLJ21" s="162"/>
      <c r="OLK21" s="162"/>
      <c r="OLL21" s="162"/>
      <c r="OLM21" s="162"/>
      <c r="OLN21" s="162"/>
      <c r="OLO21" s="162"/>
      <c r="OLP21" s="162"/>
      <c r="OLQ21" s="162"/>
      <c r="OLR21" s="162"/>
      <c r="OLS21" s="162"/>
      <c r="OLT21" s="162"/>
      <c r="OLU21" s="162"/>
      <c r="OLV21" s="162"/>
      <c r="OLW21" s="162"/>
      <c r="OLX21" s="162"/>
      <c r="OLY21" s="162"/>
      <c r="OLZ21" s="162"/>
      <c r="OMA21" s="162"/>
      <c r="OMB21" s="162"/>
      <c r="OMC21" s="162"/>
      <c r="OMD21" s="162"/>
      <c r="OME21" s="162"/>
      <c r="OMF21" s="162"/>
      <c r="OMG21" s="162"/>
      <c r="OMH21" s="162"/>
      <c r="OMI21" s="162"/>
      <c r="OMJ21" s="162"/>
      <c r="OMK21" s="162"/>
      <c r="OML21" s="162"/>
      <c r="OMM21" s="162"/>
      <c r="OMN21" s="162"/>
      <c r="OMO21" s="162"/>
      <c r="OMP21" s="162"/>
      <c r="OMQ21" s="162"/>
      <c r="OMR21" s="162"/>
      <c r="OMS21" s="162"/>
      <c r="OMT21" s="162"/>
      <c r="OMU21" s="162"/>
      <c r="OMV21" s="162"/>
      <c r="OMW21" s="162"/>
      <c r="OMX21" s="162"/>
      <c r="OMY21" s="162"/>
      <c r="OMZ21" s="162"/>
      <c r="ONA21" s="162"/>
      <c r="ONB21" s="162"/>
      <c r="ONC21" s="162"/>
      <c r="OND21" s="162"/>
      <c r="ONE21" s="162"/>
      <c r="ONF21" s="162"/>
      <c r="ONG21" s="162"/>
      <c r="ONH21" s="162"/>
      <c r="ONI21" s="162"/>
      <c r="ONJ21" s="162"/>
      <c r="ONK21" s="162"/>
      <c r="ONL21" s="162"/>
      <c r="ONM21" s="162"/>
      <c r="ONN21" s="162"/>
      <c r="ONO21" s="162"/>
      <c r="ONP21" s="162"/>
      <c r="ONQ21" s="162"/>
      <c r="ONR21" s="162"/>
      <c r="ONS21" s="162"/>
      <c r="ONT21" s="162"/>
      <c r="ONU21" s="162"/>
      <c r="ONV21" s="162"/>
      <c r="ONW21" s="162"/>
      <c r="ONX21" s="162"/>
      <c r="ONY21" s="162"/>
      <c r="ONZ21" s="162"/>
      <c r="OOA21" s="162"/>
      <c r="OOB21" s="162"/>
      <c r="OOC21" s="162"/>
      <c r="OOD21" s="162"/>
      <c r="OOE21" s="162"/>
      <c r="OOF21" s="162"/>
      <c r="OOG21" s="162"/>
      <c r="OOH21" s="162"/>
      <c r="OOI21" s="162"/>
      <c r="OOJ21" s="162"/>
      <c r="OOK21" s="162"/>
      <c r="OOL21" s="162"/>
      <c r="OOM21" s="162"/>
      <c r="OON21" s="162"/>
      <c r="OOO21" s="162"/>
      <c r="OOP21" s="162"/>
      <c r="OOQ21" s="162"/>
      <c r="OOR21" s="162"/>
      <c r="OOS21" s="162"/>
      <c r="OOT21" s="162"/>
      <c r="OOU21" s="162"/>
      <c r="OOV21" s="162"/>
      <c r="OOW21" s="162"/>
      <c r="OOX21" s="162"/>
      <c r="OOY21" s="162"/>
      <c r="OOZ21" s="162"/>
      <c r="OPA21" s="162"/>
      <c r="OPB21" s="162"/>
      <c r="OPC21" s="162"/>
      <c r="OPD21" s="162"/>
      <c r="OPE21" s="162"/>
      <c r="OPF21" s="162"/>
      <c r="OPG21" s="162"/>
      <c r="OPH21" s="162"/>
      <c r="OPI21" s="162"/>
      <c r="OPJ21" s="162"/>
      <c r="OPK21" s="162"/>
      <c r="OPL21" s="162"/>
      <c r="OPM21" s="162"/>
      <c r="OPN21" s="162"/>
      <c r="OPO21" s="162"/>
      <c r="OPP21" s="162"/>
      <c r="OPQ21" s="162"/>
      <c r="OPR21" s="162"/>
      <c r="OPS21" s="162"/>
      <c r="OPT21" s="162"/>
      <c r="OPU21" s="162"/>
      <c r="OPV21" s="162"/>
      <c r="OPW21" s="162"/>
      <c r="OPX21" s="162"/>
      <c r="OPY21" s="162"/>
      <c r="OPZ21" s="162"/>
      <c r="OQA21" s="162"/>
      <c r="OQB21" s="162"/>
      <c r="OQC21" s="162"/>
      <c r="OQD21" s="162"/>
      <c r="OQE21" s="162"/>
      <c r="OQF21" s="162"/>
      <c r="OQG21" s="162"/>
      <c r="OQH21" s="162"/>
      <c r="OQI21" s="162"/>
      <c r="OQJ21" s="162"/>
      <c r="OQK21" s="162"/>
      <c r="OQL21" s="162"/>
      <c r="OQM21" s="162"/>
      <c r="OQN21" s="162"/>
      <c r="OQO21" s="162"/>
      <c r="OQP21" s="162"/>
      <c r="OQQ21" s="162"/>
      <c r="OQR21" s="162"/>
      <c r="OQS21" s="162"/>
      <c r="OQT21" s="162"/>
      <c r="OQU21" s="162"/>
      <c r="OQV21" s="162"/>
      <c r="OQW21" s="162"/>
      <c r="OQX21" s="162"/>
      <c r="OQY21" s="162"/>
      <c r="OQZ21" s="162"/>
      <c r="ORA21" s="162"/>
      <c r="ORB21" s="162"/>
      <c r="ORC21" s="162"/>
      <c r="ORD21" s="162"/>
      <c r="ORE21" s="162"/>
      <c r="ORF21" s="162"/>
      <c r="ORG21" s="162"/>
      <c r="ORH21" s="162"/>
      <c r="ORI21" s="162"/>
      <c r="ORJ21" s="162"/>
      <c r="ORK21" s="162"/>
      <c r="ORL21" s="162"/>
      <c r="ORM21" s="162"/>
      <c r="ORN21" s="162"/>
      <c r="ORO21" s="162"/>
      <c r="ORP21" s="162"/>
      <c r="ORQ21" s="162"/>
      <c r="ORR21" s="162"/>
      <c r="ORS21" s="162"/>
      <c r="ORT21" s="162"/>
      <c r="ORU21" s="162"/>
      <c r="ORV21" s="162"/>
      <c r="ORW21" s="162"/>
      <c r="ORX21" s="162"/>
      <c r="ORY21" s="162"/>
      <c r="ORZ21" s="162"/>
      <c r="OSA21" s="162"/>
      <c r="OSB21" s="162"/>
      <c r="OSC21" s="162"/>
      <c r="OSD21" s="162"/>
      <c r="OSE21" s="162"/>
      <c r="OSF21" s="162"/>
      <c r="OSG21" s="162"/>
      <c r="OSH21" s="162"/>
      <c r="OSI21" s="162"/>
      <c r="OSJ21" s="162"/>
      <c r="OSK21" s="162"/>
      <c r="OSL21" s="162"/>
      <c r="OSM21" s="162"/>
      <c r="OSN21" s="162"/>
      <c r="OSO21" s="162"/>
      <c r="OSP21" s="162"/>
      <c r="OSQ21" s="162"/>
      <c r="OSR21" s="162"/>
      <c r="OSS21" s="162"/>
      <c r="OST21" s="162"/>
      <c r="OSU21" s="162"/>
      <c r="OSV21" s="162"/>
      <c r="OSW21" s="162"/>
      <c r="OSX21" s="162"/>
      <c r="OSY21" s="162"/>
      <c r="OSZ21" s="162"/>
      <c r="OTA21" s="162"/>
      <c r="OTB21" s="162"/>
      <c r="OTC21" s="162"/>
      <c r="OTD21" s="162"/>
      <c r="OTE21" s="162"/>
      <c r="OTF21" s="162"/>
      <c r="OTG21" s="162"/>
      <c r="OTH21" s="162"/>
      <c r="OTI21" s="162"/>
      <c r="OTJ21" s="162"/>
      <c r="OTK21" s="162"/>
      <c r="OTL21" s="162"/>
      <c r="OTM21" s="162"/>
      <c r="OTN21" s="162"/>
      <c r="OTO21" s="162"/>
      <c r="OTP21" s="162"/>
      <c r="OTQ21" s="162"/>
      <c r="OTR21" s="162"/>
      <c r="OTS21" s="162"/>
      <c r="OTT21" s="162"/>
      <c r="OTU21" s="162"/>
      <c r="OTV21" s="162"/>
      <c r="OTW21" s="162"/>
      <c r="OTX21" s="162"/>
      <c r="OTY21" s="162"/>
      <c r="OTZ21" s="162"/>
      <c r="OUA21" s="162"/>
      <c r="OUB21" s="162"/>
      <c r="OUC21" s="162"/>
      <c r="OUD21" s="162"/>
      <c r="OUE21" s="162"/>
      <c r="OUF21" s="162"/>
      <c r="OUG21" s="162"/>
      <c r="OUH21" s="162"/>
      <c r="OUI21" s="162"/>
      <c r="OUJ21" s="162"/>
      <c r="OUK21" s="162"/>
      <c r="OUL21" s="162"/>
      <c r="OUM21" s="162"/>
      <c r="OUN21" s="162"/>
      <c r="OUO21" s="162"/>
      <c r="OUP21" s="162"/>
      <c r="OUQ21" s="162"/>
      <c r="OUR21" s="162"/>
      <c r="OUS21" s="162"/>
      <c r="OUT21" s="162"/>
      <c r="OUU21" s="162"/>
      <c r="OUV21" s="162"/>
      <c r="OUW21" s="162"/>
      <c r="OUX21" s="162"/>
      <c r="OUY21" s="162"/>
      <c r="OUZ21" s="162"/>
      <c r="OVA21" s="162"/>
      <c r="OVB21" s="162"/>
      <c r="OVC21" s="162"/>
      <c r="OVD21" s="162"/>
      <c r="OVE21" s="162"/>
      <c r="OVF21" s="162"/>
      <c r="OVG21" s="162"/>
      <c r="OVH21" s="162"/>
      <c r="OVI21" s="162"/>
      <c r="OVJ21" s="162"/>
      <c r="OVK21" s="162"/>
      <c r="OVL21" s="162"/>
      <c r="OVM21" s="162"/>
      <c r="OVN21" s="162"/>
      <c r="OVO21" s="162"/>
      <c r="OVP21" s="162"/>
      <c r="OVQ21" s="162"/>
      <c r="OVR21" s="162"/>
      <c r="OVS21" s="162"/>
      <c r="OVT21" s="162"/>
      <c r="OVU21" s="162"/>
      <c r="OVV21" s="162"/>
      <c r="OVW21" s="162"/>
      <c r="OVX21" s="162"/>
      <c r="OVY21" s="162"/>
      <c r="OVZ21" s="162"/>
      <c r="OWA21" s="162"/>
      <c r="OWB21" s="162"/>
      <c r="OWC21" s="162"/>
      <c r="OWD21" s="162"/>
      <c r="OWE21" s="162"/>
      <c r="OWF21" s="162"/>
      <c r="OWG21" s="162"/>
      <c r="OWH21" s="162"/>
      <c r="OWI21" s="162"/>
      <c r="OWJ21" s="162"/>
      <c r="OWK21" s="162"/>
      <c r="OWL21" s="162"/>
      <c r="OWM21" s="162"/>
      <c r="OWN21" s="162"/>
      <c r="OWO21" s="162"/>
      <c r="OWP21" s="162"/>
      <c r="OWQ21" s="162"/>
      <c r="OWR21" s="162"/>
      <c r="OWS21" s="162"/>
      <c r="OWT21" s="162"/>
      <c r="OWU21" s="162"/>
      <c r="OWV21" s="162"/>
      <c r="OWW21" s="162"/>
      <c r="OWX21" s="162"/>
      <c r="OWY21" s="162"/>
      <c r="OWZ21" s="162"/>
      <c r="OXA21" s="162"/>
      <c r="OXB21" s="162"/>
      <c r="OXC21" s="162"/>
      <c r="OXD21" s="162"/>
      <c r="OXE21" s="162"/>
      <c r="OXF21" s="162"/>
      <c r="OXG21" s="162"/>
      <c r="OXH21" s="162"/>
      <c r="OXI21" s="162"/>
      <c r="OXJ21" s="162"/>
      <c r="OXK21" s="162"/>
      <c r="OXL21" s="162"/>
      <c r="OXM21" s="162"/>
      <c r="OXN21" s="162"/>
      <c r="OXO21" s="162"/>
      <c r="OXP21" s="162"/>
      <c r="OXQ21" s="162"/>
      <c r="OXR21" s="162"/>
      <c r="OXS21" s="162"/>
      <c r="OXT21" s="162"/>
      <c r="OXU21" s="162"/>
      <c r="OXV21" s="162"/>
      <c r="OXW21" s="162"/>
      <c r="OXX21" s="162"/>
      <c r="OXY21" s="162"/>
      <c r="OXZ21" s="162"/>
      <c r="OYA21" s="162"/>
      <c r="OYB21" s="162"/>
      <c r="OYC21" s="162"/>
      <c r="OYD21" s="162"/>
      <c r="OYE21" s="162"/>
      <c r="OYF21" s="162"/>
      <c r="OYG21" s="162"/>
      <c r="OYH21" s="162"/>
      <c r="OYI21" s="162"/>
      <c r="OYJ21" s="162"/>
      <c r="OYK21" s="162"/>
      <c r="OYL21" s="162"/>
      <c r="OYM21" s="162"/>
      <c r="OYN21" s="162"/>
      <c r="OYO21" s="162"/>
      <c r="OYP21" s="162"/>
      <c r="OYQ21" s="162"/>
      <c r="OYR21" s="162"/>
      <c r="OYS21" s="162"/>
      <c r="OYT21" s="162"/>
      <c r="OYU21" s="162"/>
      <c r="OYV21" s="162"/>
      <c r="OYW21" s="162"/>
      <c r="OYX21" s="162"/>
      <c r="OYY21" s="162"/>
      <c r="OYZ21" s="162"/>
      <c r="OZA21" s="162"/>
      <c r="OZB21" s="162"/>
      <c r="OZC21" s="162"/>
      <c r="OZD21" s="162"/>
      <c r="OZE21" s="162"/>
      <c r="OZF21" s="162"/>
      <c r="OZG21" s="162"/>
      <c r="OZH21" s="162"/>
      <c r="OZI21" s="162"/>
      <c r="OZJ21" s="162"/>
      <c r="OZK21" s="162"/>
      <c r="OZL21" s="162"/>
      <c r="OZM21" s="162"/>
      <c r="OZN21" s="162"/>
      <c r="OZO21" s="162"/>
      <c r="OZP21" s="162"/>
      <c r="OZQ21" s="162"/>
      <c r="OZR21" s="162"/>
      <c r="OZS21" s="162"/>
      <c r="OZT21" s="162"/>
      <c r="OZU21" s="162"/>
      <c r="OZV21" s="162"/>
      <c r="OZW21" s="162"/>
      <c r="OZX21" s="162"/>
      <c r="OZY21" s="162"/>
      <c r="OZZ21" s="162"/>
      <c r="PAA21" s="162"/>
      <c r="PAB21" s="162"/>
      <c r="PAC21" s="162"/>
      <c r="PAD21" s="162"/>
      <c r="PAE21" s="162"/>
      <c r="PAF21" s="162"/>
      <c r="PAG21" s="162"/>
      <c r="PAH21" s="162"/>
      <c r="PAI21" s="162"/>
      <c r="PAJ21" s="162"/>
      <c r="PAK21" s="162"/>
      <c r="PAL21" s="162"/>
      <c r="PAM21" s="162"/>
      <c r="PAN21" s="162"/>
      <c r="PAO21" s="162"/>
      <c r="PAP21" s="162"/>
      <c r="PAQ21" s="162"/>
      <c r="PAR21" s="162"/>
      <c r="PAS21" s="162"/>
      <c r="PAT21" s="162"/>
      <c r="PAU21" s="162"/>
      <c r="PAV21" s="162"/>
      <c r="PAW21" s="162"/>
      <c r="PAX21" s="162"/>
      <c r="PAY21" s="162"/>
      <c r="PAZ21" s="162"/>
      <c r="PBA21" s="162"/>
      <c r="PBB21" s="162"/>
      <c r="PBC21" s="162"/>
      <c r="PBD21" s="162"/>
      <c r="PBE21" s="162"/>
      <c r="PBF21" s="162"/>
      <c r="PBG21" s="162"/>
      <c r="PBH21" s="162"/>
      <c r="PBI21" s="162"/>
      <c r="PBJ21" s="162"/>
      <c r="PBK21" s="162"/>
      <c r="PBL21" s="162"/>
      <c r="PBM21" s="162"/>
      <c r="PBN21" s="162"/>
      <c r="PBO21" s="162"/>
      <c r="PBP21" s="162"/>
      <c r="PBQ21" s="162"/>
      <c r="PBR21" s="162"/>
      <c r="PBS21" s="162"/>
      <c r="PBT21" s="162"/>
      <c r="PBU21" s="162"/>
      <c r="PBV21" s="162"/>
      <c r="PBW21" s="162"/>
      <c r="PBX21" s="162"/>
      <c r="PBY21" s="162"/>
      <c r="PBZ21" s="162"/>
      <c r="PCA21" s="162"/>
      <c r="PCB21" s="162"/>
      <c r="PCC21" s="162"/>
      <c r="PCD21" s="162"/>
      <c r="PCE21" s="162"/>
      <c r="PCF21" s="162"/>
      <c r="PCG21" s="162"/>
      <c r="PCH21" s="162"/>
      <c r="PCI21" s="162"/>
      <c r="PCJ21" s="162"/>
      <c r="PCK21" s="162"/>
      <c r="PCL21" s="162"/>
      <c r="PCM21" s="162"/>
      <c r="PCN21" s="162"/>
      <c r="PCO21" s="162"/>
      <c r="PCP21" s="162"/>
      <c r="PCQ21" s="162"/>
      <c r="PCR21" s="162"/>
      <c r="PCS21" s="162"/>
      <c r="PCT21" s="162"/>
      <c r="PCU21" s="162"/>
      <c r="PCV21" s="162"/>
      <c r="PCW21" s="162"/>
      <c r="PCX21" s="162"/>
      <c r="PCY21" s="162"/>
      <c r="PCZ21" s="162"/>
      <c r="PDA21" s="162"/>
      <c r="PDB21" s="162"/>
      <c r="PDC21" s="162"/>
      <c r="PDD21" s="162"/>
      <c r="PDE21" s="162"/>
      <c r="PDF21" s="162"/>
      <c r="PDG21" s="162"/>
      <c r="PDH21" s="162"/>
      <c r="PDI21" s="162"/>
      <c r="PDJ21" s="162"/>
      <c r="PDK21" s="162"/>
      <c r="PDL21" s="162"/>
      <c r="PDM21" s="162"/>
      <c r="PDN21" s="162"/>
      <c r="PDO21" s="162"/>
      <c r="PDP21" s="162"/>
      <c r="PDQ21" s="162"/>
      <c r="PDR21" s="162"/>
      <c r="PDS21" s="162"/>
      <c r="PDT21" s="162"/>
      <c r="PDU21" s="162"/>
      <c r="PDV21" s="162"/>
      <c r="PDW21" s="162"/>
      <c r="PDX21" s="162"/>
      <c r="PDY21" s="162"/>
      <c r="PDZ21" s="162"/>
      <c r="PEA21" s="162"/>
      <c r="PEB21" s="162"/>
      <c r="PEC21" s="162"/>
      <c r="PED21" s="162"/>
      <c r="PEE21" s="162"/>
      <c r="PEF21" s="162"/>
      <c r="PEG21" s="162"/>
      <c r="PEH21" s="162"/>
      <c r="PEI21" s="162"/>
      <c r="PEJ21" s="162"/>
      <c r="PEK21" s="162"/>
      <c r="PEL21" s="162"/>
      <c r="PEM21" s="162"/>
      <c r="PEN21" s="162"/>
      <c r="PEO21" s="162"/>
      <c r="PEP21" s="162"/>
      <c r="PEQ21" s="162"/>
      <c r="PER21" s="162"/>
      <c r="PES21" s="162"/>
      <c r="PET21" s="162"/>
      <c r="PEU21" s="162"/>
      <c r="PEV21" s="162"/>
      <c r="PEW21" s="162"/>
      <c r="PEX21" s="162"/>
      <c r="PEY21" s="162"/>
      <c r="PEZ21" s="162"/>
      <c r="PFA21" s="162"/>
      <c r="PFB21" s="162"/>
      <c r="PFC21" s="162"/>
      <c r="PFD21" s="162"/>
      <c r="PFE21" s="162"/>
      <c r="PFF21" s="162"/>
      <c r="PFG21" s="162"/>
      <c r="PFH21" s="162"/>
      <c r="PFI21" s="162"/>
      <c r="PFJ21" s="162"/>
      <c r="PFK21" s="162"/>
      <c r="PFL21" s="162"/>
      <c r="PFM21" s="162"/>
      <c r="PFN21" s="162"/>
      <c r="PFO21" s="162"/>
      <c r="PFP21" s="162"/>
      <c r="PFQ21" s="162"/>
      <c r="PFR21" s="162"/>
      <c r="PFS21" s="162"/>
      <c r="PFT21" s="162"/>
      <c r="PFU21" s="162"/>
      <c r="PFV21" s="162"/>
      <c r="PFW21" s="162"/>
      <c r="PFX21" s="162"/>
      <c r="PFY21" s="162"/>
      <c r="PFZ21" s="162"/>
      <c r="PGA21" s="162"/>
      <c r="PGB21" s="162"/>
      <c r="PGC21" s="162"/>
      <c r="PGD21" s="162"/>
      <c r="PGE21" s="162"/>
      <c r="PGF21" s="162"/>
      <c r="PGG21" s="162"/>
      <c r="PGH21" s="162"/>
      <c r="PGI21" s="162"/>
      <c r="PGJ21" s="162"/>
      <c r="PGK21" s="162"/>
      <c r="PGL21" s="162"/>
      <c r="PGM21" s="162"/>
      <c r="PGN21" s="162"/>
      <c r="PGO21" s="162"/>
      <c r="PGP21" s="162"/>
      <c r="PGQ21" s="162"/>
      <c r="PGR21" s="162"/>
      <c r="PGS21" s="162"/>
      <c r="PGT21" s="162"/>
      <c r="PGU21" s="162"/>
      <c r="PGV21" s="162"/>
      <c r="PGW21" s="162"/>
      <c r="PGX21" s="162"/>
      <c r="PGY21" s="162"/>
      <c r="PGZ21" s="162"/>
      <c r="PHA21" s="162"/>
      <c r="PHB21" s="162"/>
      <c r="PHC21" s="162"/>
      <c r="PHD21" s="162"/>
      <c r="PHE21" s="162"/>
      <c r="PHF21" s="162"/>
      <c r="PHG21" s="162"/>
      <c r="PHH21" s="162"/>
      <c r="PHI21" s="162"/>
      <c r="PHJ21" s="162"/>
      <c r="PHK21" s="162"/>
      <c r="PHL21" s="162"/>
      <c r="PHM21" s="162"/>
      <c r="PHN21" s="162"/>
      <c r="PHO21" s="162"/>
      <c r="PHP21" s="162"/>
      <c r="PHQ21" s="162"/>
      <c r="PHR21" s="162"/>
      <c r="PHS21" s="162"/>
      <c r="PHT21" s="162"/>
      <c r="PHU21" s="162"/>
      <c r="PHV21" s="162"/>
      <c r="PHW21" s="162"/>
      <c r="PHX21" s="162"/>
      <c r="PHY21" s="162"/>
      <c r="PHZ21" s="162"/>
      <c r="PIA21" s="162"/>
      <c r="PIB21" s="162"/>
      <c r="PIC21" s="162"/>
      <c r="PID21" s="162"/>
      <c r="PIE21" s="162"/>
      <c r="PIF21" s="162"/>
      <c r="PIG21" s="162"/>
      <c r="PIH21" s="162"/>
      <c r="PII21" s="162"/>
      <c r="PIJ21" s="162"/>
      <c r="PIK21" s="162"/>
      <c r="PIL21" s="162"/>
      <c r="PIM21" s="162"/>
      <c r="PIN21" s="162"/>
      <c r="PIO21" s="162"/>
      <c r="PIP21" s="162"/>
      <c r="PIQ21" s="162"/>
      <c r="PIR21" s="162"/>
      <c r="PIS21" s="162"/>
      <c r="PIT21" s="162"/>
      <c r="PIU21" s="162"/>
      <c r="PIV21" s="162"/>
      <c r="PIW21" s="162"/>
      <c r="PIX21" s="162"/>
      <c r="PIY21" s="162"/>
      <c r="PIZ21" s="162"/>
      <c r="PJA21" s="162"/>
      <c r="PJB21" s="162"/>
      <c r="PJC21" s="162"/>
      <c r="PJD21" s="162"/>
      <c r="PJE21" s="162"/>
      <c r="PJF21" s="162"/>
      <c r="PJG21" s="162"/>
      <c r="PJH21" s="162"/>
      <c r="PJI21" s="162"/>
      <c r="PJJ21" s="162"/>
      <c r="PJK21" s="162"/>
      <c r="PJL21" s="162"/>
      <c r="PJM21" s="162"/>
      <c r="PJN21" s="162"/>
      <c r="PJO21" s="162"/>
      <c r="PJP21" s="162"/>
      <c r="PJQ21" s="162"/>
      <c r="PJR21" s="162"/>
      <c r="PJS21" s="162"/>
      <c r="PJT21" s="162"/>
      <c r="PJU21" s="162"/>
      <c r="PJV21" s="162"/>
      <c r="PJW21" s="162"/>
      <c r="PJX21" s="162"/>
      <c r="PJY21" s="162"/>
      <c r="PJZ21" s="162"/>
      <c r="PKA21" s="162"/>
      <c r="PKB21" s="162"/>
      <c r="PKC21" s="162"/>
      <c r="PKD21" s="162"/>
      <c r="PKE21" s="162"/>
      <c r="PKF21" s="162"/>
      <c r="PKG21" s="162"/>
      <c r="PKH21" s="162"/>
      <c r="PKI21" s="162"/>
      <c r="PKJ21" s="162"/>
      <c r="PKK21" s="162"/>
      <c r="PKL21" s="162"/>
      <c r="PKM21" s="162"/>
      <c r="PKN21" s="162"/>
      <c r="PKO21" s="162"/>
      <c r="PKP21" s="162"/>
      <c r="PKQ21" s="162"/>
      <c r="PKR21" s="162"/>
      <c r="PKS21" s="162"/>
      <c r="PKT21" s="162"/>
      <c r="PKU21" s="162"/>
      <c r="PKV21" s="162"/>
      <c r="PKW21" s="162"/>
      <c r="PKX21" s="162"/>
      <c r="PKY21" s="162"/>
      <c r="PKZ21" s="162"/>
      <c r="PLA21" s="162"/>
      <c r="PLB21" s="162"/>
      <c r="PLC21" s="162"/>
      <c r="PLD21" s="162"/>
      <c r="PLE21" s="162"/>
      <c r="PLF21" s="162"/>
      <c r="PLG21" s="162"/>
      <c r="PLH21" s="162"/>
      <c r="PLI21" s="162"/>
      <c r="PLJ21" s="162"/>
      <c r="PLK21" s="162"/>
      <c r="PLL21" s="162"/>
      <c r="PLM21" s="162"/>
      <c r="PLN21" s="162"/>
      <c r="PLO21" s="162"/>
      <c r="PLP21" s="162"/>
      <c r="PLQ21" s="162"/>
      <c r="PLR21" s="162"/>
      <c r="PLS21" s="162"/>
      <c r="PLT21" s="162"/>
      <c r="PLU21" s="162"/>
      <c r="PLV21" s="162"/>
      <c r="PLW21" s="162"/>
      <c r="PLX21" s="162"/>
      <c r="PLY21" s="162"/>
      <c r="PLZ21" s="162"/>
      <c r="PMA21" s="162"/>
      <c r="PMB21" s="162"/>
      <c r="PMC21" s="162"/>
      <c r="PMD21" s="162"/>
      <c r="PME21" s="162"/>
      <c r="PMF21" s="162"/>
      <c r="PMG21" s="162"/>
      <c r="PMH21" s="162"/>
      <c r="PMI21" s="162"/>
      <c r="PMJ21" s="162"/>
      <c r="PMK21" s="162"/>
      <c r="PML21" s="162"/>
      <c r="PMM21" s="162"/>
      <c r="PMN21" s="162"/>
      <c r="PMO21" s="162"/>
      <c r="PMP21" s="162"/>
      <c r="PMQ21" s="162"/>
      <c r="PMR21" s="162"/>
      <c r="PMS21" s="162"/>
      <c r="PMT21" s="162"/>
      <c r="PMU21" s="162"/>
      <c r="PMV21" s="162"/>
      <c r="PMW21" s="162"/>
      <c r="PMX21" s="162"/>
      <c r="PMY21" s="162"/>
      <c r="PMZ21" s="162"/>
      <c r="PNA21" s="162"/>
      <c r="PNB21" s="162"/>
      <c r="PNC21" s="162"/>
      <c r="PND21" s="162"/>
      <c r="PNE21" s="162"/>
      <c r="PNF21" s="162"/>
      <c r="PNG21" s="162"/>
      <c r="PNH21" s="162"/>
      <c r="PNI21" s="162"/>
      <c r="PNJ21" s="162"/>
      <c r="PNK21" s="162"/>
      <c r="PNL21" s="162"/>
      <c r="PNM21" s="162"/>
      <c r="PNN21" s="162"/>
      <c r="PNO21" s="162"/>
      <c r="PNP21" s="162"/>
      <c r="PNQ21" s="162"/>
      <c r="PNR21" s="162"/>
      <c r="PNS21" s="162"/>
      <c r="PNT21" s="162"/>
      <c r="PNU21" s="162"/>
      <c r="PNV21" s="162"/>
      <c r="PNW21" s="162"/>
      <c r="PNX21" s="162"/>
      <c r="PNY21" s="162"/>
      <c r="PNZ21" s="162"/>
      <c r="POA21" s="162"/>
      <c r="POB21" s="162"/>
      <c r="POC21" s="162"/>
      <c r="POD21" s="162"/>
      <c r="POE21" s="162"/>
      <c r="POF21" s="162"/>
      <c r="POG21" s="162"/>
      <c r="POH21" s="162"/>
      <c r="POI21" s="162"/>
      <c r="POJ21" s="162"/>
      <c r="POK21" s="162"/>
      <c r="POL21" s="162"/>
      <c r="POM21" s="162"/>
      <c r="PON21" s="162"/>
      <c r="POO21" s="162"/>
      <c r="POP21" s="162"/>
      <c r="POQ21" s="162"/>
      <c r="POR21" s="162"/>
      <c r="POS21" s="162"/>
      <c r="POT21" s="162"/>
      <c r="POU21" s="162"/>
      <c r="POV21" s="162"/>
      <c r="POW21" s="162"/>
      <c r="POX21" s="162"/>
      <c r="POY21" s="162"/>
      <c r="POZ21" s="162"/>
      <c r="PPA21" s="162"/>
      <c r="PPB21" s="162"/>
      <c r="PPC21" s="162"/>
      <c r="PPD21" s="162"/>
      <c r="PPE21" s="162"/>
      <c r="PPF21" s="162"/>
      <c r="PPG21" s="162"/>
      <c r="PPH21" s="162"/>
      <c r="PPI21" s="162"/>
      <c r="PPJ21" s="162"/>
      <c r="PPK21" s="162"/>
      <c r="PPL21" s="162"/>
      <c r="PPM21" s="162"/>
      <c r="PPN21" s="162"/>
      <c r="PPO21" s="162"/>
      <c r="PPP21" s="162"/>
      <c r="PPQ21" s="162"/>
      <c r="PPR21" s="162"/>
      <c r="PPS21" s="162"/>
      <c r="PPT21" s="162"/>
      <c r="PPU21" s="162"/>
      <c r="PPV21" s="162"/>
      <c r="PPW21" s="162"/>
      <c r="PPX21" s="162"/>
      <c r="PPY21" s="162"/>
      <c r="PPZ21" s="162"/>
      <c r="PQA21" s="162"/>
      <c r="PQB21" s="162"/>
      <c r="PQC21" s="162"/>
      <c r="PQD21" s="162"/>
      <c r="PQE21" s="162"/>
      <c r="PQF21" s="162"/>
      <c r="PQG21" s="162"/>
      <c r="PQH21" s="162"/>
      <c r="PQI21" s="162"/>
      <c r="PQJ21" s="162"/>
      <c r="PQK21" s="162"/>
      <c r="PQL21" s="162"/>
      <c r="PQM21" s="162"/>
      <c r="PQN21" s="162"/>
      <c r="PQO21" s="162"/>
      <c r="PQP21" s="162"/>
      <c r="PQQ21" s="162"/>
      <c r="PQR21" s="162"/>
      <c r="PQS21" s="162"/>
      <c r="PQT21" s="162"/>
      <c r="PQU21" s="162"/>
      <c r="PQV21" s="162"/>
      <c r="PQW21" s="162"/>
      <c r="PQX21" s="162"/>
      <c r="PQY21" s="162"/>
      <c r="PQZ21" s="162"/>
      <c r="PRA21" s="162"/>
      <c r="PRB21" s="162"/>
      <c r="PRC21" s="162"/>
      <c r="PRD21" s="162"/>
      <c r="PRE21" s="162"/>
      <c r="PRF21" s="162"/>
      <c r="PRG21" s="162"/>
      <c r="PRH21" s="162"/>
      <c r="PRI21" s="162"/>
      <c r="PRJ21" s="162"/>
      <c r="PRK21" s="162"/>
      <c r="PRL21" s="162"/>
      <c r="PRM21" s="162"/>
      <c r="PRN21" s="162"/>
      <c r="PRO21" s="162"/>
      <c r="PRP21" s="162"/>
      <c r="PRQ21" s="162"/>
      <c r="PRR21" s="162"/>
      <c r="PRS21" s="162"/>
      <c r="PRT21" s="162"/>
      <c r="PRU21" s="162"/>
      <c r="PRV21" s="162"/>
      <c r="PRW21" s="162"/>
      <c r="PRX21" s="162"/>
      <c r="PRY21" s="162"/>
      <c r="PRZ21" s="162"/>
      <c r="PSA21" s="162"/>
      <c r="PSB21" s="162"/>
      <c r="PSC21" s="162"/>
      <c r="PSD21" s="162"/>
      <c r="PSE21" s="162"/>
      <c r="PSF21" s="162"/>
      <c r="PSG21" s="162"/>
      <c r="PSH21" s="162"/>
      <c r="PSI21" s="162"/>
      <c r="PSJ21" s="162"/>
      <c r="PSK21" s="162"/>
      <c r="PSL21" s="162"/>
      <c r="PSM21" s="162"/>
      <c r="PSN21" s="162"/>
      <c r="PSO21" s="162"/>
      <c r="PSP21" s="162"/>
      <c r="PSQ21" s="162"/>
      <c r="PSR21" s="162"/>
      <c r="PSS21" s="162"/>
      <c r="PST21" s="162"/>
      <c r="PSU21" s="162"/>
      <c r="PSV21" s="162"/>
      <c r="PSW21" s="162"/>
      <c r="PSX21" s="162"/>
      <c r="PSY21" s="162"/>
      <c r="PSZ21" s="162"/>
      <c r="PTA21" s="162"/>
      <c r="PTB21" s="162"/>
      <c r="PTC21" s="162"/>
      <c r="PTD21" s="162"/>
      <c r="PTE21" s="162"/>
      <c r="PTF21" s="162"/>
      <c r="PTG21" s="162"/>
      <c r="PTH21" s="162"/>
      <c r="PTI21" s="162"/>
      <c r="PTJ21" s="162"/>
      <c r="PTK21" s="162"/>
      <c r="PTL21" s="162"/>
      <c r="PTM21" s="162"/>
      <c r="PTN21" s="162"/>
      <c r="PTO21" s="162"/>
      <c r="PTP21" s="162"/>
      <c r="PTQ21" s="162"/>
      <c r="PTR21" s="162"/>
      <c r="PTS21" s="162"/>
      <c r="PTT21" s="162"/>
      <c r="PTU21" s="162"/>
      <c r="PTV21" s="162"/>
      <c r="PTW21" s="162"/>
      <c r="PTX21" s="162"/>
      <c r="PTY21" s="162"/>
      <c r="PTZ21" s="162"/>
      <c r="PUA21" s="162"/>
      <c r="PUB21" s="162"/>
      <c r="PUC21" s="162"/>
      <c r="PUD21" s="162"/>
      <c r="PUE21" s="162"/>
      <c r="PUF21" s="162"/>
      <c r="PUG21" s="162"/>
      <c r="PUH21" s="162"/>
      <c r="PUI21" s="162"/>
      <c r="PUJ21" s="162"/>
      <c r="PUK21" s="162"/>
      <c r="PUL21" s="162"/>
      <c r="PUM21" s="162"/>
      <c r="PUN21" s="162"/>
      <c r="PUO21" s="162"/>
      <c r="PUP21" s="162"/>
      <c r="PUQ21" s="162"/>
      <c r="PUR21" s="162"/>
      <c r="PUS21" s="162"/>
      <c r="PUT21" s="162"/>
      <c r="PUU21" s="162"/>
      <c r="PUV21" s="162"/>
      <c r="PUW21" s="162"/>
      <c r="PUX21" s="162"/>
      <c r="PUY21" s="162"/>
      <c r="PUZ21" s="162"/>
      <c r="PVA21" s="162"/>
      <c r="PVB21" s="162"/>
      <c r="PVC21" s="162"/>
      <c r="PVD21" s="162"/>
      <c r="PVE21" s="162"/>
      <c r="PVF21" s="162"/>
      <c r="PVG21" s="162"/>
      <c r="PVH21" s="162"/>
      <c r="PVI21" s="162"/>
      <c r="PVJ21" s="162"/>
      <c r="PVK21" s="162"/>
      <c r="PVL21" s="162"/>
      <c r="PVM21" s="162"/>
      <c r="PVN21" s="162"/>
      <c r="PVO21" s="162"/>
      <c r="PVP21" s="162"/>
      <c r="PVQ21" s="162"/>
      <c r="PVR21" s="162"/>
      <c r="PVS21" s="162"/>
      <c r="PVT21" s="162"/>
      <c r="PVU21" s="162"/>
      <c r="PVV21" s="162"/>
      <c r="PVW21" s="162"/>
      <c r="PVX21" s="162"/>
      <c r="PVY21" s="162"/>
      <c r="PVZ21" s="162"/>
      <c r="PWA21" s="162"/>
      <c r="PWB21" s="162"/>
      <c r="PWC21" s="162"/>
      <c r="PWD21" s="162"/>
      <c r="PWE21" s="162"/>
      <c r="PWF21" s="162"/>
      <c r="PWG21" s="162"/>
      <c r="PWH21" s="162"/>
      <c r="PWI21" s="162"/>
      <c r="PWJ21" s="162"/>
      <c r="PWK21" s="162"/>
      <c r="PWL21" s="162"/>
      <c r="PWM21" s="162"/>
      <c r="PWN21" s="162"/>
      <c r="PWO21" s="162"/>
      <c r="PWP21" s="162"/>
      <c r="PWQ21" s="162"/>
      <c r="PWR21" s="162"/>
      <c r="PWS21" s="162"/>
      <c r="PWT21" s="162"/>
      <c r="PWU21" s="162"/>
      <c r="PWV21" s="162"/>
      <c r="PWW21" s="162"/>
      <c r="PWX21" s="162"/>
      <c r="PWY21" s="162"/>
      <c r="PWZ21" s="162"/>
      <c r="PXA21" s="162"/>
      <c r="PXB21" s="162"/>
      <c r="PXC21" s="162"/>
      <c r="PXD21" s="162"/>
      <c r="PXE21" s="162"/>
      <c r="PXF21" s="162"/>
      <c r="PXG21" s="162"/>
      <c r="PXH21" s="162"/>
      <c r="PXI21" s="162"/>
      <c r="PXJ21" s="162"/>
      <c r="PXK21" s="162"/>
      <c r="PXL21" s="162"/>
      <c r="PXM21" s="162"/>
      <c r="PXN21" s="162"/>
      <c r="PXO21" s="162"/>
      <c r="PXP21" s="162"/>
      <c r="PXQ21" s="162"/>
      <c r="PXR21" s="162"/>
      <c r="PXS21" s="162"/>
      <c r="PXT21" s="162"/>
      <c r="PXU21" s="162"/>
      <c r="PXV21" s="162"/>
      <c r="PXW21" s="162"/>
      <c r="PXX21" s="162"/>
      <c r="PXY21" s="162"/>
      <c r="PXZ21" s="162"/>
      <c r="PYA21" s="162"/>
      <c r="PYB21" s="162"/>
      <c r="PYC21" s="162"/>
      <c r="PYD21" s="162"/>
      <c r="PYE21" s="162"/>
      <c r="PYF21" s="162"/>
      <c r="PYG21" s="162"/>
      <c r="PYH21" s="162"/>
      <c r="PYI21" s="162"/>
      <c r="PYJ21" s="162"/>
      <c r="PYK21" s="162"/>
      <c r="PYL21" s="162"/>
      <c r="PYM21" s="162"/>
      <c r="PYN21" s="162"/>
      <c r="PYO21" s="162"/>
      <c r="PYP21" s="162"/>
      <c r="PYQ21" s="162"/>
      <c r="PYR21" s="162"/>
      <c r="PYS21" s="162"/>
      <c r="PYT21" s="162"/>
      <c r="PYU21" s="162"/>
      <c r="PYV21" s="162"/>
      <c r="PYW21" s="162"/>
      <c r="PYX21" s="162"/>
      <c r="PYY21" s="162"/>
      <c r="PYZ21" s="162"/>
      <c r="PZA21" s="162"/>
      <c r="PZB21" s="162"/>
      <c r="PZC21" s="162"/>
      <c r="PZD21" s="162"/>
      <c r="PZE21" s="162"/>
      <c r="PZF21" s="162"/>
      <c r="PZG21" s="162"/>
      <c r="PZH21" s="162"/>
      <c r="PZI21" s="162"/>
      <c r="PZJ21" s="162"/>
      <c r="PZK21" s="162"/>
      <c r="PZL21" s="162"/>
      <c r="PZM21" s="162"/>
      <c r="PZN21" s="162"/>
      <c r="PZO21" s="162"/>
      <c r="PZP21" s="162"/>
      <c r="PZQ21" s="162"/>
      <c r="PZR21" s="162"/>
      <c r="PZS21" s="162"/>
      <c r="PZT21" s="162"/>
      <c r="PZU21" s="162"/>
      <c r="PZV21" s="162"/>
      <c r="PZW21" s="162"/>
      <c r="PZX21" s="162"/>
      <c r="PZY21" s="162"/>
      <c r="PZZ21" s="162"/>
      <c r="QAA21" s="162"/>
      <c r="QAB21" s="162"/>
      <c r="QAC21" s="162"/>
      <c r="QAD21" s="162"/>
      <c r="QAE21" s="162"/>
      <c r="QAF21" s="162"/>
      <c r="QAG21" s="162"/>
      <c r="QAH21" s="162"/>
      <c r="QAI21" s="162"/>
      <c r="QAJ21" s="162"/>
      <c r="QAK21" s="162"/>
      <c r="QAL21" s="162"/>
      <c r="QAM21" s="162"/>
      <c r="QAN21" s="162"/>
      <c r="QAO21" s="162"/>
      <c r="QAP21" s="162"/>
      <c r="QAQ21" s="162"/>
      <c r="QAR21" s="162"/>
      <c r="QAS21" s="162"/>
      <c r="QAT21" s="162"/>
      <c r="QAU21" s="162"/>
      <c r="QAV21" s="162"/>
      <c r="QAW21" s="162"/>
      <c r="QAX21" s="162"/>
      <c r="QAY21" s="162"/>
      <c r="QAZ21" s="162"/>
      <c r="QBA21" s="162"/>
      <c r="QBB21" s="162"/>
      <c r="QBC21" s="162"/>
      <c r="QBD21" s="162"/>
      <c r="QBE21" s="162"/>
      <c r="QBF21" s="162"/>
      <c r="QBG21" s="162"/>
      <c r="QBH21" s="162"/>
      <c r="QBI21" s="162"/>
      <c r="QBJ21" s="162"/>
      <c r="QBK21" s="162"/>
      <c r="QBL21" s="162"/>
      <c r="QBM21" s="162"/>
      <c r="QBN21" s="162"/>
      <c r="QBO21" s="162"/>
      <c r="QBP21" s="162"/>
      <c r="QBQ21" s="162"/>
      <c r="QBR21" s="162"/>
      <c r="QBS21" s="162"/>
      <c r="QBT21" s="162"/>
      <c r="QBU21" s="162"/>
      <c r="QBV21" s="162"/>
      <c r="QBW21" s="162"/>
      <c r="QBX21" s="162"/>
      <c r="QBY21" s="162"/>
      <c r="QBZ21" s="162"/>
      <c r="QCA21" s="162"/>
      <c r="QCB21" s="162"/>
      <c r="QCC21" s="162"/>
      <c r="QCD21" s="162"/>
      <c r="QCE21" s="162"/>
      <c r="QCF21" s="162"/>
      <c r="QCG21" s="162"/>
      <c r="QCH21" s="162"/>
      <c r="QCI21" s="162"/>
      <c r="QCJ21" s="162"/>
      <c r="QCK21" s="162"/>
      <c r="QCL21" s="162"/>
      <c r="QCM21" s="162"/>
      <c r="QCN21" s="162"/>
      <c r="QCO21" s="162"/>
      <c r="QCP21" s="162"/>
      <c r="QCQ21" s="162"/>
      <c r="QCR21" s="162"/>
      <c r="QCS21" s="162"/>
      <c r="QCT21" s="162"/>
      <c r="QCU21" s="162"/>
      <c r="QCV21" s="162"/>
      <c r="QCW21" s="162"/>
      <c r="QCX21" s="162"/>
      <c r="QCY21" s="162"/>
      <c r="QCZ21" s="162"/>
      <c r="QDA21" s="162"/>
      <c r="QDB21" s="162"/>
      <c r="QDC21" s="162"/>
      <c r="QDD21" s="162"/>
      <c r="QDE21" s="162"/>
      <c r="QDF21" s="162"/>
      <c r="QDG21" s="162"/>
      <c r="QDH21" s="162"/>
      <c r="QDI21" s="162"/>
      <c r="QDJ21" s="162"/>
      <c r="QDK21" s="162"/>
      <c r="QDL21" s="162"/>
      <c r="QDM21" s="162"/>
      <c r="QDN21" s="162"/>
      <c r="QDO21" s="162"/>
      <c r="QDP21" s="162"/>
      <c r="QDQ21" s="162"/>
      <c r="QDR21" s="162"/>
      <c r="QDS21" s="162"/>
      <c r="QDT21" s="162"/>
      <c r="QDU21" s="162"/>
      <c r="QDV21" s="162"/>
      <c r="QDW21" s="162"/>
      <c r="QDX21" s="162"/>
      <c r="QDY21" s="162"/>
      <c r="QDZ21" s="162"/>
      <c r="QEA21" s="162"/>
      <c r="QEB21" s="162"/>
      <c r="QEC21" s="162"/>
      <c r="QED21" s="162"/>
      <c r="QEE21" s="162"/>
      <c r="QEF21" s="162"/>
      <c r="QEG21" s="162"/>
      <c r="QEH21" s="162"/>
      <c r="QEI21" s="162"/>
      <c r="QEJ21" s="162"/>
      <c r="QEK21" s="162"/>
      <c r="QEL21" s="162"/>
      <c r="QEM21" s="162"/>
      <c r="QEN21" s="162"/>
      <c r="QEO21" s="162"/>
      <c r="QEP21" s="162"/>
      <c r="QEQ21" s="162"/>
      <c r="QER21" s="162"/>
      <c r="QES21" s="162"/>
      <c r="QET21" s="162"/>
      <c r="QEU21" s="162"/>
      <c r="QEV21" s="162"/>
      <c r="QEW21" s="162"/>
      <c r="QEX21" s="162"/>
      <c r="QEY21" s="162"/>
      <c r="QEZ21" s="162"/>
      <c r="QFA21" s="162"/>
      <c r="QFB21" s="162"/>
      <c r="QFC21" s="162"/>
      <c r="QFD21" s="162"/>
      <c r="QFE21" s="162"/>
      <c r="QFF21" s="162"/>
      <c r="QFG21" s="162"/>
      <c r="QFH21" s="162"/>
      <c r="QFI21" s="162"/>
      <c r="QFJ21" s="162"/>
      <c r="QFK21" s="162"/>
      <c r="QFL21" s="162"/>
      <c r="QFM21" s="162"/>
      <c r="QFN21" s="162"/>
      <c r="QFO21" s="162"/>
      <c r="QFP21" s="162"/>
      <c r="QFQ21" s="162"/>
      <c r="QFR21" s="162"/>
      <c r="QFS21" s="162"/>
      <c r="QFT21" s="162"/>
      <c r="QFU21" s="162"/>
      <c r="QFV21" s="162"/>
      <c r="QFW21" s="162"/>
      <c r="QFX21" s="162"/>
      <c r="QFY21" s="162"/>
      <c r="QFZ21" s="162"/>
      <c r="QGA21" s="162"/>
      <c r="QGB21" s="162"/>
      <c r="QGC21" s="162"/>
      <c r="QGD21" s="162"/>
      <c r="QGE21" s="162"/>
      <c r="QGF21" s="162"/>
      <c r="QGG21" s="162"/>
      <c r="QGH21" s="162"/>
      <c r="QGI21" s="162"/>
      <c r="QGJ21" s="162"/>
      <c r="QGK21" s="162"/>
      <c r="QGL21" s="162"/>
      <c r="QGM21" s="162"/>
      <c r="QGN21" s="162"/>
      <c r="QGO21" s="162"/>
      <c r="QGP21" s="162"/>
      <c r="QGQ21" s="162"/>
      <c r="QGR21" s="162"/>
      <c r="QGS21" s="162"/>
      <c r="QGT21" s="162"/>
      <c r="QGU21" s="162"/>
      <c r="QGV21" s="162"/>
      <c r="QGW21" s="162"/>
      <c r="QGX21" s="162"/>
      <c r="QGY21" s="162"/>
      <c r="QGZ21" s="162"/>
      <c r="QHA21" s="162"/>
      <c r="QHB21" s="162"/>
      <c r="QHC21" s="162"/>
      <c r="QHD21" s="162"/>
      <c r="QHE21" s="162"/>
      <c r="QHF21" s="162"/>
      <c r="QHG21" s="162"/>
      <c r="QHH21" s="162"/>
      <c r="QHI21" s="162"/>
      <c r="QHJ21" s="162"/>
      <c r="QHK21" s="162"/>
      <c r="QHL21" s="162"/>
      <c r="QHM21" s="162"/>
      <c r="QHN21" s="162"/>
      <c r="QHO21" s="162"/>
      <c r="QHP21" s="162"/>
      <c r="QHQ21" s="162"/>
      <c r="QHR21" s="162"/>
      <c r="QHS21" s="162"/>
      <c r="QHT21" s="162"/>
      <c r="QHU21" s="162"/>
      <c r="QHV21" s="162"/>
      <c r="QHW21" s="162"/>
      <c r="QHX21" s="162"/>
      <c r="QHY21" s="162"/>
      <c r="QHZ21" s="162"/>
      <c r="QIA21" s="162"/>
      <c r="QIB21" s="162"/>
      <c r="QIC21" s="162"/>
      <c r="QID21" s="162"/>
      <c r="QIE21" s="162"/>
      <c r="QIF21" s="162"/>
      <c r="QIG21" s="162"/>
      <c r="QIH21" s="162"/>
      <c r="QII21" s="162"/>
      <c r="QIJ21" s="162"/>
      <c r="QIK21" s="162"/>
      <c r="QIL21" s="162"/>
      <c r="QIM21" s="162"/>
      <c r="QIN21" s="162"/>
      <c r="QIO21" s="162"/>
      <c r="QIP21" s="162"/>
      <c r="QIQ21" s="162"/>
      <c r="QIR21" s="162"/>
      <c r="QIS21" s="162"/>
      <c r="QIT21" s="162"/>
      <c r="QIU21" s="162"/>
      <c r="QIV21" s="162"/>
      <c r="QIW21" s="162"/>
      <c r="QIX21" s="162"/>
      <c r="QIY21" s="162"/>
      <c r="QIZ21" s="162"/>
      <c r="QJA21" s="162"/>
      <c r="QJB21" s="162"/>
      <c r="QJC21" s="162"/>
      <c r="QJD21" s="162"/>
      <c r="QJE21" s="162"/>
      <c r="QJF21" s="162"/>
      <c r="QJG21" s="162"/>
      <c r="QJH21" s="162"/>
      <c r="QJI21" s="162"/>
      <c r="QJJ21" s="162"/>
      <c r="QJK21" s="162"/>
      <c r="QJL21" s="162"/>
      <c r="QJM21" s="162"/>
      <c r="QJN21" s="162"/>
      <c r="QJO21" s="162"/>
      <c r="QJP21" s="162"/>
      <c r="QJQ21" s="162"/>
      <c r="QJR21" s="162"/>
      <c r="QJS21" s="162"/>
      <c r="QJT21" s="162"/>
      <c r="QJU21" s="162"/>
      <c r="QJV21" s="162"/>
      <c r="QJW21" s="162"/>
      <c r="QJX21" s="162"/>
      <c r="QJY21" s="162"/>
      <c r="QJZ21" s="162"/>
      <c r="QKA21" s="162"/>
      <c r="QKB21" s="162"/>
      <c r="QKC21" s="162"/>
      <c r="QKD21" s="162"/>
      <c r="QKE21" s="162"/>
      <c r="QKF21" s="162"/>
      <c r="QKG21" s="162"/>
      <c r="QKH21" s="162"/>
      <c r="QKI21" s="162"/>
      <c r="QKJ21" s="162"/>
      <c r="QKK21" s="162"/>
      <c r="QKL21" s="162"/>
      <c r="QKM21" s="162"/>
      <c r="QKN21" s="162"/>
      <c r="QKO21" s="162"/>
      <c r="QKP21" s="162"/>
      <c r="QKQ21" s="162"/>
      <c r="QKR21" s="162"/>
      <c r="QKS21" s="162"/>
      <c r="QKT21" s="162"/>
      <c r="QKU21" s="162"/>
      <c r="QKV21" s="162"/>
      <c r="QKW21" s="162"/>
      <c r="QKX21" s="162"/>
      <c r="QKY21" s="162"/>
      <c r="QKZ21" s="162"/>
      <c r="QLA21" s="162"/>
      <c r="QLB21" s="162"/>
      <c r="QLC21" s="162"/>
      <c r="QLD21" s="162"/>
      <c r="QLE21" s="162"/>
      <c r="QLF21" s="162"/>
      <c r="QLG21" s="162"/>
      <c r="QLH21" s="162"/>
      <c r="QLI21" s="162"/>
      <c r="QLJ21" s="162"/>
      <c r="QLK21" s="162"/>
      <c r="QLL21" s="162"/>
      <c r="QLM21" s="162"/>
      <c r="QLN21" s="162"/>
      <c r="QLO21" s="162"/>
      <c r="QLP21" s="162"/>
      <c r="QLQ21" s="162"/>
      <c r="QLR21" s="162"/>
      <c r="QLS21" s="162"/>
      <c r="QLT21" s="162"/>
      <c r="QLU21" s="162"/>
      <c r="QLV21" s="162"/>
      <c r="QLW21" s="162"/>
      <c r="QLX21" s="162"/>
      <c r="QLY21" s="162"/>
      <c r="QLZ21" s="162"/>
      <c r="QMA21" s="162"/>
      <c r="QMB21" s="162"/>
      <c r="QMC21" s="162"/>
      <c r="QMD21" s="162"/>
      <c r="QME21" s="162"/>
      <c r="QMF21" s="162"/>
      <c r="QMG21" s="162"/>
      <c r="QMH21" s="162"/>
      <c r="QMI21" s="162"/>
      <c r="QMJ21" s="162"/>
      <c r="QMK21" s="162"/>
      <c r="QML21" s="162"/>
      <c r="QMM21" s="162"/>
      <c r="QMN21" s="162"/>
      <c r="QMO21" s="162"/>
      <c r="QMP21" s="162"/>
      <c r="QMQ21" s="162"/>
      <c r="QMR21" s="162"/>
      <c r="QMS21" s="162"/>
      <c r="QMT21" s="162"/>
      <c r="QMU21" s="162"/>
      <c r="QMV21" s="162"/>
      <c r="QMW21" s="162"/>
      <c r="QMX21" s="162"/>
      <c r="QMY21" s="162"/>
      <c r="QMZ21" s="162"/>
      <c r="QNA21" s="162"/>
      <c r="QNB21" s="162"/>
      <c r="QNC21" s="162"/>
      <c r="QND21" s="162"/>
      <c r="QNE21" s="162"/>
      <c r="QNF21" s="162"/>
      <c r="QNG21" s="162"/>
      <c r="QNH21" s="162"/>
      <c r="QNI21" s="162"/>
      <c r="QNJ21" s="162"/>
      <c r="QNK21" s="162"/>
      <c r="QNL21" s="162"/>
      <c r="QNM21" s="162"/>
      <c r="QNN21" s="162"/>
      <c r="QNO21" s="162"/>
      <c r="QNP21" s="162"/>
      <c r="QNQ21" s="162"/>
      <c r="QNR21" s="162"/>
      <c r="QNS21" s="162"/>
      <c r="QNT21" s="162"/>
      <c r="QNU21" s="162"/>
      <c r="QNV21" s="162"/>
      <c r="QNW21" s="162"/>
      <c r="QNX21" s="162"/>
      <c r="QNY21" s="162"/>
      <c r="QNZ21" s="162"/>
      <c r="QOA21" s="162"/>
      <c r="QOB21" s="162"/>
      <c r="QOC21" s="162"/>
      <c r="QOD21" s="162"/>
      <c r="QOE21" s="162"/>
      <c r="QOF21" s="162"/>
      <c r="QOG21" s="162"/>
      <c r="QOH21" s="162"/>
      <c r="QOI21" s="162"/>
      <c r="QOJ21" s="162"/>
      <c r="QOK21" s="162"/>
      <c r="QOL21" s="162"/>
      <c r="QOM21" s="162"/>
      <c r="QON21" s="162"/>
      <c r="QOO21" s="162"/>
      <c r="QOP21" s="162"/>
      <c r="QOQ21" s="162"/>
      <c r="QOR21" s="162"/>
      <c r="QOS21" s="162"/>
      <c r="QOT21" s="162"/>
      <c r="QOU21" s="162"/>
      <c r="QOV21" s="162"/>
      <c r="QOW21" s="162"/>
      <c r="QOX21" s="162"/>
      <c r="QOY21" s="162"/>
      <c r="QOZ21" s="162"/>
      <c r="QPA21" s="162"/>
      <c r="QPB21" s="162"/>
      <c r="QPC21" s="162"/>
      <c r="QPD21" s="162"/>
      <c r="QPE21" s="162"/>
      <c r="QPF21" s="162"/>
      <c r="QPG21" s="162"/>
      <c r="QPH21" s="162"/>
      <c r="QPI21" s="162"/>
      <c r="QPJ21" s="162"/>
      <c r="QPK21" s="162"/>
      <c r="QPL21" s="162"/>
      <c r="QPM21" s="162"/>
      <c r="QPN21" s="162"/>
      <c r="QPO21" s="162"/>
      <c r="QPP21" s="162"/>
      <c r="QPQ21" s="162"/>
      <c r="QPR21" s="162"/>
      <c r="QPS21" s="162"/>
      <c r="QPT21" s="162"/>
      <c r="QPU21" s="162"/>
      <c r="QPV21" s="162"/>
      <c r="QPW21" s="162"/>
      <c r="QPX21" s="162"/>
      <c r="QPY21" s="162"/>
      <c r="QPZ21" s="162"/>
      <c r="QQA21" s="162"/>
      <c r="QQB21" s="162"/>
      <c r="QQC21" s="162"/>
      <c r="QQD21" s="162"/>
      <c r="QQE21" s="162"/>
      <c r="QQF21" s="162"/>
      <c r="QQG21" s="162"/>
      <c r="QQH21" s="162"/>
      <c r="QQI21" s="162"/>
      <c r="QQJ21" s="162"/>
      <c r="QQK21" s="162"/>
      <c r="QQL21" s="162"/>
      <c r="QQM21" s="162"/>
      <c r="QQN21" s="162"/>
      <c r="QQO21" s="162"/>
      <c r="QQP21" s="162"/>
      <c r="QQQ21" s="162"/>
      <c r="QQR21" s="162"/>
      <c r="QQS21" s="162"/>
      <c r="QQT21" s="162"/>
      <c r="QQU21" s="162"/>
      <c r="QQV21" s="162"/>
      <c r="QQW21" s="162"/>
      <c r="QQX21" s="162"/>
      <c r="QQY21" s="162"/>
      <c r="QQZ21" s="162"/>
      <c r="QRA21" s="162"/>
      <c r="QRB21" s="162"/>
      <c r="QRC21" s="162"/>
      <c r="QRD21" s="162"/>
      <c r="QRE21" s="162"/>
      <c r="QRF21" s="162"/>
      <c r="QRG21" s="162"/>
      <c r="QRH21" s="162"/>
      <c r="QRI21" s="162"/>
      <c r="QRJ21" s="162"/>
      <c r="QRK21" s="162"/>
      <c r="QRL21" s="162"/>
      <c r="QRM21" s="162"/>
      <c r="QRN21" s="162"/>
      <c r="QRO21" s="162"/>
      <c r="QRP21" s="162"/>
      <c r="QRQ21" s="162"/>
      <c r="QRR21" s="162"/>
      <c r="QRS21" s="162"/>
      <c r="QRT21" s="162"/>
      <c r="QRU21" s="162"/>
      <c r="QRV21" s="162"/>
      <c r="QRW21" s="162"/>
      <c r="QRX21" s="162"/>
      <c r="QRY21" s="162"/>
      <c r="QRZ21" s="162"/>
      <c r="QSA21" s="162"/>
      <c r="QSB21" s="162"/>
      <c r="QSC21" s="162"/>
      <c r="QSD21" s="162"/>
      <c r="QSE21" s="162"/>
      <c r="QSF21" s="162"/>
      <c r="QSG21" s="162"/>
      <c r="QSH21" s="162"/>
      <c r="QSI21" s="162"/>
      <c r="QSJ21" s="162"/>
      <c r="QSK21" s="162"/>
      <c r="QSL21" s="162"/>
      <c r="QSM21" s="162"/>
      <c r="QSN21" s="162"/>
      <c r="QSO21" s="162"/>
      <c r="QSP21" s="162"/>
      <c r="QSQ21" s="162"/>
      <c r="QSR21" s="162"/>
      <c r="QSS21" s="162"/>
      <c r="QST21" s="162"/>
      <c r="QSU21" s="162"/>
      <c r="QSV21" s="162"/>
      <c r="QSW21" s="162"/>
      <c r="QSX21" s="162"/>
      <c r="QSY21" s="162"/>
      <c r="QSZ21" s="162"/>
      <c r="QTA21" s="162"/>
      <c r="QTB21" s="162"/>
      <c r="QTC21" s="162"/>
      <c r="QTD21" s="162"/>
      <c r="QTE21" s="162"/>
      <c r="QTF21" s="162"/>
      <c r="QTG21" s="162"/>
      <c r="QTH21" s="162"/>
      <c r="QTI21" s="162"/>
      <c r="QTJ21" s="162"/>
      <c r="QTK21" s="162"/>
      <c r="QTL21" s="162"/>
      <c r="QTM21" s="162"/>
      <c r="QTN21" s="162"/>
      <c r="QTO21" s="162"/>
      <c r="QTP21" s="162"/>
      <c r="QTQ21" s="162"/>
      <c r="QTR21" s="162"/>
      <c r="QTS21" s="162"/>
      <c r="QTT21" s="162"/>
      <c r="QTU21" s="162"/>
      <c r="QTV21" s="162"/>
      <c r="QTW21" s="162"/>
      <c r="QTX21" s="162"/>
      <c r="QTY21" s="162"/>
      <c r="QTZ21" s="162"/>
      <c r="QUA21" s="162"/>
      <c r="QUB21" s="162"/>
      <c r="QUC21" s="162"/>
      <c r="QUD21" s="162"/>
      <c r="QUE21" s="162"/>
      <c r="QUF21" s="162"/>
      <c r="QUG21" s="162"/>
      <c r="QUH21" s="162"/>
      <c r="QUI21" s="162"/>
      <c r="QUJ21" s="162"/>
      <c r="QUK21" s="162"/>
      <c r="QUL21" s="162"/>
      <c r="QUM21" s="162"/>
      <c r="QUN21" s="162"/>
      <c r="QUO21" s="162"/>
      <c r="QUP21" s="162"/>
      <c r="QUQ21" s="162"/>
      <c r="QUR21" s="162"/>
      <c r="QUS21" s="162"/>
      <c r="QUT21" s="162"/>
      <c r="QUU21" s="162"/>
      <c r="QUV21" s="162"/>
      <c r="QUW21" s="162"/>
      <c r="QUX21" s="162"/>
      <c r="QUY21" s="162"/>
      <c r="QUZ21" s="162"/>
      <c r="QVA21" s="162"/>
      <c r="QVB21" s="162"/>
      <c r="QVC21" s="162"/>
      <c r="QVD21" s="162"/>
      <c r="QVE21" s="162"/>
      <c r="QVF21" s="162"/>
      <c r="QVG21" s="162"/>
      <c r="QVH21" s="162"/>
      <c r="QVI21" s="162"/>
      <c r="QVJ21" s="162"/>
      <c r="QVK21" s="162"/>
      <c r="QVL21" s="162"/>
      <c r="QVM21" s="162"/>
      <c r="QVN21" s="162"/>
      <c r="QVO21" s="162"/>
      <c r="QVP21" s="162"/>
      <c r="QVQ21" s="162"/>
      <c r="QVR21" s="162"/>
      <c r="QVS21" s="162"/>
      <c r="QVT21" s="162"/>
      <c r="QVU21" s="162"/>
      <c r="QVV21" s="162"/>
      <c r="QVW21" s="162"/>
      <c r="QVX21" s="162"/>
      <c r="QVY21" s="162"/>
      <c r="QVZ21" s="162"/>
      <c r="QWA21" s="162"/>
      <c r="QWB21" s="162"/>
      <c r="QWC21" s="162"/>
      <c r="QWD21" s="162"/>
      <c r="QWE21" s="162"/>
      <c r="QWF21" s="162"/>
      <c r="QWG21" s="162"/>
      <c r="QWH21" s="162"/>
      <c r="QWI21" s="162"/>
      <c r="QWJ21" s="162"/>
      <c r="QWK21" s="162"/>
      <c r="QWL21" s="162"/>
      <c r="QWM21" s="162"/>
      <c r="QWN21" s="162"/>
      <c r="QWO21" s="162"/>
      <c r="QWP21" s="162"/>
      <c r="QWQ21" s="162"/>
      <c r="QWR21" s="162"/>
      <c r="QWS21" s="162"/>
      <c r="QWT21" s="162"/>
      <c r="QWU21" s="162"/>
      <c r="QWV21" s="162"/>
      <c r="QWW21" s="162"/>
      <c r="QWX21" s="162"/>
      <c r="QWY21" s="162"/>
      <c r="QWZ21" s="162"/>
      <c r="QXA21" s="162"/>
      <c r="QXB21" s="162"/>
      <c r="QXC21" s="162"/>
      <c r="QXD21" s="162"/>
      <c r="QXE21" s="162"/>
      <c r="QXF21" s="162"/>
      <c r="QXG21" s="162"/>
      <c r="QXH21" s="162"/>
      <c r="QXI21" s="162"/>
      <c r="QXJ21" s="162"/>
      <c r="QXK21" s="162"/>
      <c r="QXL21" s="162"/>
      <c r="QXM21" s="162"/>
      <c r="QXN21" s="162"/>
      <c r="QXO21" s="162"/>
      <c r="QXP21" s="162"/>
      <c r="QXQ21" s="162"/>
      <c r="QXR21" s="162"/>
      <c r="QXS21" s="162"/>
      <c r="QXT21" s="162"/>
      <c r="QXU21" s="162"/>
      <c r="QXV21" s="162"/>
      <c r="QXW21" s="162"/>
      <c r="QXX21" s="162"/>
      <c r="QXY21" s="162"/>
      <c r="QXZ21" s="162"/>
      <c r="QYA21" s="162"/>
      <c r="QYB21" s="162"/>
      <c r="QYC21" s="162"/>
      <c r="QYD21" s="162"/>
      <c r="QYE21" s="162"/>
      <c r="QYF21" s="162"/>
      <c r="QYG21" s="162"/>
      <c r="QYH21" s="162"/>
      <c r="QYI21" s="162"/>
      <c r="QYJ21" s="162"/>
      <c r="QYK21" s="162"/>
      <c r="QYL21" s="162"/>
      <c r="QYM21" s="162"/>
      <c r="QYN21" s="162"/>
      <c r="QYO21" s="162"/>
      <c r="QYP21" s="162"/>
      <c r="QYQ21" s="162"/>
      <c r="QYR21" s="162"/>
      <c r="QYS21" s="162"/>
      <c r="QYT21" s="162"/>
      <c r="QYU21" s="162"/>
      <c r="QYV21" s="162"/>
      <c r="QYW21" s="162"/>
      <c r="QYX21" s="162"/>
      <c r="QYY21" s="162"/>
      <c r="QYZ21" s="162"/>
      <c r="QZA21" s="162"/>
      <c r="QZB21" s="162"/>
      <c r="QZC21" s="162"/>
      <c r="QZD21" s="162"/>
      <c r="QZE21" s="162"/>
      <c r="QZF21" s="162"/>
      <c r="QZG21" s="162"/>
      <c r="QZH21" s="162"/>
      <c r="QZI21" s="162"/>
      <c r="QZJ21" s="162"/>
      <c r="QZK21" s="162"/>
      <c r="QZL21" s="162"/>
      <c r="QZM21" s="162"/>
      <c r="QZN21" s="162"/>
      <c r="QZO21" s="162"/>
      <c r="QZP21" s="162"/>
      <c r="QZQ21" s="162"/>
      <c r="QZR21" s="162"/>
      <c r="QZS21" s="162"/>
      <c r="QZT21" s="162"/>
      <c r="QZU21" s="162"/>
      <c r="QZV21" s="162"/>
      <c r="QZW21" s="162"/>
      <c r="QZX21" s="162"/>
      <c r="QZY21" s="162"/>
      <c r="QZZ21" s="162"/>
      <c r="RAA21" s="162"/>
      <c r="RAB21" s="162"/>
      <c r="RAC21" s="162"/>
      <c r="RAD21" s="162"/>
      <c r="RAE21" s="162"/>
      <c r="RAF21" s="162"/>
      <c r="RAG21" s="162"/>
      <c r="RAH21" s="162"/>
      <c r="RAI21" s="162"/>
      <c r="RAJ21" s="162"/>
      <c r="RAK21" s="162"/>
      <c r="RAL21" s="162"/>
      <c r="RAM21" s="162"/>
      <c r="RAN21" s="162"/>
      <c r="RAO21" s="162"/>
      <c r="RAP21" s="162"/>
      <c r="RAQ21" s="162"/>
      <c r="RAR21" s="162"/>
      <c r="RAS21" s="162"/>
      <c r="RAT21" s="162"/>
      <c r="RAU21" s="162"/>
      <c r="RAV21" s="162"/>
      <c r="RAW21" s="162"/>
      <c r="RAX21" s="162"/>
      <c r="RAY21" s="162"/>
      <c r="RAZ21" s="162"/>
      <c r="RBA21" s="162"/>
      <c r="RBB21" s="162"/>
      <c r="RBC21" s="162"/>
      <c r="RBD21" s="162"/>
      <c r="RBE21" s="162"/>
      <c r="RBF21" s="162"/>
      <c r="RBG21" s="162"/>
      <c r="RBH21" s="162"/>
      <c r="RBI21" s="162"/>
      <c r="RBJ21" s="162"/>
      <c r="RBK21" s="162"/>
      <c r="RBL21" s="162"/>
      <c r="RBM21" s="162"/>
      <c r="RBN21" s="162"/>
      <c r="RBO21" s="162"/>
      <c r="RBP21" s="162"/>
      <c r="RBQ21" s="162"/>
      <c r="RBR21" s="162"/>
      <c r="RBS21" s="162"/>
      <c r="RBT21" s="162"/>
      <c r="RBU21" s="162"/>
      <c r="RBV21" s="162"/>
      <c r="RBW21" s="162"/>
      <c r="RBX21" s="162"/>
      <c r="RBY21" s="162"/>
      <c r="RBZ21" s="162"/>
      <c r="RCA21" s="162"/>
      <c r="RCB21" s="162"/>
      <c r="RCC21" s="162"/>
      <c r="RCD21" s="162"/>
      <c r="RCE21" s="162"/>
      <c r="RCF21" s="162"/>
      <c r="RCG21" s="162"/>
      <c r="RCH21" s="162"/>
      <c r="RCI21" s="162"/>
      <c r="RCJ21" s="162"/>
      <c r="RCK21" s="162"/>
      <c r="RCL21" s="162"/>
      <c r="RCM21" s="162"/>
      <c r="RCN21" s="162"/>
      <c r="RCO21" s="162"/>
      <c r="RCP21" s="162"/>
      <c r="RCQ21" s="162"/>
      <c r="RCR21" s="162"/>
      <c r="RCS21" s="162"/>
      <c r="RCT21" s="162"/>
      <c r="RCU21" s="162"/>
      <c r="RCV21" s="162"/>
      <c r="RCW21" s="162"/>
      <c r="RCX21" s="162"/>
      <c r="RCY21" s="162"/>
      <c r="RCZ21" s="162"/>
      <c r="RDA21" s="162"/>
      <c r="RDB21" s="162"/>
      <c r="RDC21" s="162"/>
      <c r="RDD21" s="162"/>
      <c r="RDE21" s="162"/>
      <c r="RDF21" s="162"/>
      <c r="RDG21" s="162"/>
      <c r="RDH21" s="162"/>
      <c r="RDI21" s="162"/>
      <c r="RDJ21" s="162"/>
      <c r="RDK21" s="162"/>
      <c r="RDL21" s="162"/>
      <c r="RDM21" s="162"/>
      <c r="RDN21" s="162"/>
      <c r="RDO21" s="162"/>
      <c r="RDP21" s="162"/>
      <c r="RDQ21" s="162"/>
      <c r="RDR21" s="162"/>
      <c r="RDS21" s="162"/>
      <c r="RDT21" s="162"/>
      <c r="RDU21" s="162"/>
      <c r="RDV21" s="162"/>
      <c r="RDW21" s="162"/>
      <c r="RDX21" s="162"/>
      <c r="RDY21" s="162"/>
      <c r="RDZ21" s="162"/>
      <c r="REA21" s="162"/>
      <c r="REB21" s="162"/>
      <c r="REC21" s="162"/>
      <c r="RED21" s="162"/>
      <c r="REE21" s="162"/>
      <c r="REF21" s="162"/>
      <c r="REG21" s="162"/>
      <c r="REH21" s="162"/>
      <c r="REI21" s="162"/>
      <c r="REJ21" s="162"/>
      <c r="REK21" s="162"/>
      <c r="REL21" s="162"/>
      <c r="REM21" s="162"/>
      <c r="REN21" s="162"/>
      <c r="REO21" s="162"/>
      <c r="REP21" s="162"/>
      <c r="REQ21" s="162"/>
      <c r="RER21" s="162"/>
      <c r="RES21" s="162"/>
      <c r="RET21" s="162"/>
      <c r="REU21" s="162"/>
      <c r="REV21" s="162"/>
      <c r="REW21" s="162"/>
      <c r="REX21" s="162"/>
      <c r="REY21" s="162"/>
      <c r="REZ21" s="162"/>
      <c r="RFA21" s="162"/>
      <c r="RFB21" s="162"/>
      <c r="RFC21" s="162"/>
      <c r="RFD21" s="162"/>
      <c r="RFE21" s="162"/>
      <c r="RFF21" s="162"/>
      <c r="RFG21" s="162"/>
      <c r="RFH21" s="162"/>
      <c r="RFI21" s="162"/>
      <c r="RFJ21" s="162"/>
      <c r="RFK21" s="162"/>
      <c r="RFL21" s="162"/>
      <c r="RFM21" s="162"/>
      <c r="RFN21" s="162"/>
      <c r="RFO21" s="162"/>
      <c r="RFP21" s="162"/>
      <c r="RFQ21" s="162"/>
      <c r="RFR21" s="162"/>
      <c r="RFS21" s="162"/>
      <c r="RFT21" s="162"/>
      <c r="RFU21" s="162"/>
      <c r="RFV21" s="162"/>
      <c r="RFW21" s="162"/>
      <c r="RFX21" s="162"/>
      <c r="RFY21" s="162"/>
      <c r="RFZ21" s="162"/>
      <c r="RGA21" s="162"/>
      <c r="RGB21" s="162"/>
      <c r="RGC21" s="162"/>
      <c r="RGD21" s="162"/>
      <c r="RGE21" s="162"/>
      <c r="RGF21" s="162"/>
      <c r="RGG21" s="162"/>
      <c r="RGH21" s="162"/>
      <c r="RGI21" s="162"/>
      <c r="RGJ21" s="162"/>
      <c r="RGK21" s="162"/>
      <c r="RGL21" s="162"/>
      <c r="RGM21" s="162"/>
      <c r="RGN21" s="162"/>
      <c r="RGO21" s="162"/>
      <c r="RGP21" s="162"/>
      <c r="RGQ21" s="162"/>
      <c r="RGR21" s="162"/>
      <c r="RGS21" s="162"/>
      <c r="RGT21" s="162"/>
      <c r="RGU21" s="162"/>
      <c r="RGV21" s="162"/>
      <c r="RGW21" s="162"/>
      <c r="RGX21" s="162"/>
      <c r="RGY21" s="162"/>
      <c r="RGZ21" s="162"/>
      <c r="RHA21" s="162"/>
      <c r="RHB21" s="162"/>
      <c r="RHC21" s="162"/>
      <c r="RHD21" s="162"/>
      <c r="RHE21" s="162"/>
      <c r="RHF21" s="162"/>
      <c r="RHG21" s="162"/>
      <c r="RHH21" s="162"/>
      <c r="RHI21" s="162"/>
      <c r="RHJ21" s="162"/>
      <c r="RHK21" s="162"/>
      <c r="RHL21" s="162"/>
      <c r="RHM21" s="162"/>
      <c r="RHN21" s="162"/>
      <c r="RHO21" s="162"/>
      <c r="RHP21" s="162"/>
      <c r="RHQ21" s="162"/>
      <c r="RHR21" s="162"/>
      <c r="RHS21" s="162"/>
      <c r="RHT21" s="162"/>
      <c r="RHU21" s="162"/>
      <c r="RHV21" s="162"/>
      <c r="RHW21" s="162"/>
      <c r="RHX21" s="162"/>
      <c r="RHY21" s="162"/>
      <c r="RHZ21" s="162"/>
      <c r="RIA21" s="162"/>
      <c r="RIB21" s="162"/>
      <c r="RIC21" s="162"/>
      <c r="RID21" s="162"/>
      <c r="RIE21" s="162"/>
      <c r="RIF21" s="162"/>
      <c r="RIG21" s="162"/>
      <c r="RIH21" s="162"/>
      <c r="RII21" s="162"/>
      <c r="RIJ21" s="162"/>
      <c r="RIK21" s="162"/>
      <c r="RIL21" s="162"/>
      <c r="RIM21" s="162"/>
      <c r="RIN21" s="162"/>
      <c r="RIO21" s="162"/>
      <c r="RIP21" s="162"/>
      <c r="RIQ21" s="162"/>
      <c r="RIR21" s="162"/>
      <c r="RIS21" s="162"/>
      <c r="RIT21" s="162"/>
      <c r="RIU21" s="162"/>
      <c r="RIV21" s="162"/>
      <c r="RIW21" s="162"/>
      <c r="RIX21" s="162"/>
      <c r="RIY21" s="162"/>
      <c r="RIZ21" s="162"/>
      <c r="RJA21" s="162"/>
      <c r="RJB21" s="162"/>
      <c r="RJC21" s="162"/>
      <c r="RJD21" s="162"/>
      <c r="RJE21" s="162"/>
      <c r="RJF21" s="162"/>
      <c r="RJG21" s="162"/>
      <c r="RJH21" s="162"/>
      <c r="RJI21" s="162"/>
      <c r="RJJ21" s="162"/>
      <c r="RJK21" s="162"/>
      <c r="RJL21" s="162"/>
      <c r="RJM21" s="162"/>
      <c r="RJN21" s="162"/>
      <c r="RJO21" s="162"/>
      <c r="RJP21" s="162"/>
      <c r="RJQ21" s="162"/>
      <c r="RJR21" s="162"/>
      <c r="RJS21" s="162"/>
      <c r="RJT21" s="162"/>
      <c r="RJU21" s="162"/>
      <c r="RJV21" s="162"/>
      <c r="RJW21" s="162"/>
      <c r="RJX21" s="162"/>
      <c r="RJY21" s="162"/>
      <c r="RJZ21" s="162"/>
      <c r="RKA21" s="162"/>
      <c r="RKB21" s="162"/>
      <c r="RKC21" s="162"/>
      <c r="RKD21" s="162"/>
      <c r="RKE21" s="162"/>
      <c r="RKF21" s="162"/>
      <c r="RKG21" s="162"/>
      <c r="RKH21" s="162"/>
      <c r="RKI21" s="162"/>
      <c r="RKJ21" s="162"/>
      <c r="RKK21" s="162"/>
      <c r="RKL21" s="162"/>
      <c r="RKM21" s="162"/>
      <c r="RKN21" s="162"/>
      <c r="RKO21" s="162"/>
      <c r="RKP21" s="162"/>
      <c r="RKQ21" s="162"/>
      <c r="RKR21" s="162"/>
      <c r="RKS21" s="162"/>
      <c r="RKT21" s="162"/>
      <c r="RKU21" s="162"/>
      <c r="RKV21" s="162"/>
      <c r="RKW21" s="162"/>
      <c r="RKX21" s="162"/>
      <c r="RKY21" s="162"/>
      <c r="RKZ21" s="162"/>
      <c r="RLA21" s="162"/>
      <c r="RLB21" s="162"/>
      <c r="RLC21" s="162"/>
      <c r="RLD21" s="162"/>
      <c r="RLE21" s="162"/>
      <c r="RLF21" s="162"/>
      <c r="RLG21" s="162"/>
      <c r="RLH21" s="162"/>
      <c r="RLI21" s="162"/>
      <c r="RLJ21" s="162"/>
      <c r="RLK21" s="162"/>
      <c r="RLL21" s="162"/>
      <c r="RLM21" s="162"/>
      <c r="RLN21" s="162"/>
      <c r="RLO21" s="162"/>
      <c r="RLP21" s="162"/>
      <c r="RLQ21" s="162"/>
      <c r="RLR21" s="162"/>
      <c r="RLS21" s="162"/>
      <c r="RLT21" s="162"/>
      <c r="RLU21" s="162"/>
      <c r="RLV21" s="162"/>
      <c r="RLW21" s="162"/>
      <c r="RLX21" s="162"/>
      <c r="RLY21" s="162"/>
      <c r="RLZ21" s="162"/>
      <c r="RMA21" s="162"/>
      <c r="RMB21" s="162"/>
      <c r="RMC21" s="162"/>
      <c r="RMD21" s="162"/>
      <c r="RME21" s="162"/>
      <c r="RMF21" s="162"/>
      <c r="RMG21" s="162"/>
      <c r="RMH21" s="162"/>
      <c r="RMI21" s="162"/>
      <c r="RMJ21" s="162"/>
      <c r="RMK21" s="162"/>
      <c r="RML21" s="162"/>
      <c r="RMM21" s="162"/>
      <c r="RMN21" s="162"/>
      <c r="RMO21" s="162"/>
      <c r="RMP21" s="162"/>
      <c r="RMQ21" s="162"/>
      <c r="RMR21" s="162"/>
      <c r="RMS21" s="162"/>
      <c r="RMT21" s="162"/>
      <c r="RMU21" s="162"/>
      <c r="RMV21" s="162"/>
      <c r="RMW21" s="162"/>
      <c r="RMX21" s="162"/>
      <c r="RMY21" s="162"/>
      <c r="RMZ21" s="162"/>
      <c r="RNA21" s="162"/>
      <c r="RNB21" s="162"/>
      <c r="RNC21" s="162"/>
      <c r="RND21" s="162"/>
      <c r="RNE21" s="162"/>
      <c r="RNF21" s="162"/>
      <c r="RNG21" s="162"/>
      <c r="RNH21" s="162"/>
      <c r="RNI21" s="162"/>
      <c r="RNJ21" s="162"/>
      <c r="RNK21" s="162"/>
      <c r="RNL21" s="162"/>
      <c r="RNM21" s="162"/>
      <c r="RNN21" s="162"/>
      <c r="RNO21" s="162"/>
      <c r="RNP21" s="162"/>
      <c r="RNQ21" s="162"/>
      <c r="RNR21" s="162"/>
      <c r="RNS21" s="162"/>
      <c r="RNT21" s="162"/>
      <c r="RNU21" s="162"/>
      <c r="RNV21" s="162"/>
      <c r="RNW21" s="162"/>
      <c r="RNX21" s="162"/>
      <c r="RNY21" s="162"/>
      <c r="RNZ21" s="162"/>
      <c r="ROA21" s="162"/>
      <c r="ROB21" s="162"/>
      <c r="ROC21" s="162"/>
      <c r="ROD21" s="162"/>
      <c r="ROE21" s="162"/>
      <c r="ROF21" s="162"/>
      <c r="ROG21" s="162"/>
      <c r="ROH21" s="162"/>
      <c r="ROI21" s="162"/>
      <c r="ROJ21" s="162"/>
      <c r="ROK21" s="162"/>
      <c r="ROL21" s="162"/>
      <c r="ROM21" s="162"/>
      <c r="RON21" s="162"/>
      <c r="ROO21" s="162"/>
      <c r="ROP21" s="162"/>
      <c r="ROQ21" s="162"/>
      <c r="ROR21" s="162"/>
      <c r="ROS21" s="162"/>
      <c r="ROT21" s="162"/>
      <c r="ROU21" s="162"/>
      <c r="ROV21" s="162"/>
      <c r="ROW21" s="162"/>
      <c r="ROX21" s="162"/>
      <c r="ROY21" s="162"/>
      <c r="ROZ21" s="162"/>
      <c r="RPA21" s="162"/>
      <c r="RPB21" s="162"/>
      <c r="RPC21" s="162"/>
      <c r="RPD21" s="162"/>
      <c r="RPE21" s="162"/>
      <c r="RPF21" s="162"/>
      <c r="RPG21" s="162"/>
      <c r="RPH21" s="162"/>
      <c r="RPI21" s="162"/>
      <c r="RPJ21" s="162"/>
      <c r="RPK21" s="162"/>
      <c r="RPL21" s="162"/>
      <c r="RPM21" s="162"/>
      <c r="RPN21" s="162"/>
      <c r="RPO21" s="162"/>
      <c r="RPP21" s="162"/>
      <c r="RPQ21" s="162"/>
      <c r="RPR21" s="162"/>
      <c r="RPS21" s="162"/>
      <c r="RPT21" s="162"/>
      <c r="RPU21" s="162"/>
      <c r="RPV21" s="162"/>
      <c r="RPW21" s="162"/>
      <c r="RPX21" s="162"/>
      <c r="RPY21" s="162"/>
      <c r="RPZ21" s="162"/>
      <c r="RQA21" s="162"/>
      <c r="RQB21" s="162"/>
      <c r="RQC21" s="162"/>
      <c r="RQD21" s="162"/>
      <c r="RQE21" s="162"/>
      <c r="RQF21" s="162"/>
      <c r="RQG21" s="162"/>
      <c r="RQH21" s="162"/>
      <c r="RQI21" s="162"/>
      <c r="RQJ21" s="162"/>
      <c r="RQK21" s="162"/>
      <c r="RQL21" s="162"/>
      <c r="RQM21" s="162"/>
      <c r="RQN21" s="162"/>
      <c r="RQO21" s="162"/>
      <c r="RQP21" s="162"/>
      <c r="RQQ21" s="162"/>
      <c r="RQR21" s="162"/>
      <c r="RQS21" s="162"/>
      <c r="RQT21" s="162"/>
      <c r="RQU21" s="162"/>
      <c r="RQV21" s="162"/>
      <c r="RQW21" s="162"/>
      <c r="RQX21" s="162"/>
      <c r="RQY21" s="162"/>
      <c r="RQZ21" s="162"/>
      <c r="RRA21" s="162"/>
      <c r="RRB21" s="162"/>
      <c r="RRC21" s="162"/>
      <c r="RRD21" s="162"/>
      <c r="RRE21" s="162"/>
      <c r="RRF21" s="162"/>
      <c r="RRG21" s="162"/>
      <c r="RRH21" s="162"/>
      <c r="RRI21" s="162"/>
      <c r="RRJ21" s="162"/>
      <c r="RRK21" s="162"/>
      <c r="RRL21" s="162"/>
      <c r="RRM21" s="162"/>
      <c r="RRN21" s="162"/>
      <c r="RRO21" s="162"/>
      <c r="RRP21" s="162"/>
      <c r="RRQ21" s="162"/>
      <c r="RRR21" s="162"/>
      <c r="RRS21" s="162"/>
      <c r="RRT21" s="162"/>
      <c r="RRU21" s="162"/>
      <c r="RRV21" s="162"/>
      <c r="RRW21" s="162"/>
      <c r="RRX21" s="162"/>
      <c r="RRY21" s="162"/>
      <c r="RRZ21" s="162"/>
      <c r="RSA21" s="162"/>
      <c r="RSB21" s="162"/>
      <c r="RSC21" s="162"/>
      <c r="RSD21" s="162"/>
      <c r="RSE21" s="162"/>
      <c r="RSF21" s="162"/>
      <c r="RSG21" s="162"/>
      <c r="RSH21" s="162"/>
      <c r="RSI21" s="162"/>
      <c r="RSJ21" s="162"/>
      <c r="RSK21" s="162"/>
      <c r="RSL21" s="162"/>
      <c r="RSM21" s="162"/>
      <c r="RSN21" s="162"/>
      <c r="RSO21" s="162"/>
      <c r="RSP21" s="162"/>
      <c r="RSQ21" s="162"/>
      <c r="RSR21" s="162"/>
      <c r="RSS21" s="162"/>
      <c r="RST21" s="162"/>
      <c r="RSU21" s="162"/>
      <c r="RSV21" s="162"/>
      <c r="RSW21" s="162"/>
      <c r="RSX21" s="162"/>
      <c r="RSY21" s="162"/>
      <c r="RSZ21" s="162"/>
      <c r="RTA21" s="162"/>
      <c r="RTB21" s="162"/>
      <c r="RTC21" s="162"/>
      <c r="RTD21" s="162"/>
      <c r="RTE21" s="162"/>
      <c r="RTF21" s="162"/>
      <c r="RTG21" s="162"/>
      <c r="RTH21" s="162"/>
      <c r="RTI21" s="162"/>
      <c r="RTJ21" s="162"/>
      <c r="RTK21" s="162"/>
      <c r="RTL21" s="162"/>
      <c r="RTM21" s="162"/>
      <c r="RTN21" s="162"/>
      <c r="RTO21" s="162"/>
      <c r="RTP21" s="162"/>
      <c r="RTQ21" s="162"/>
      <c r="RTR21" s="162"/>
      <c r="RTS21" s="162"/>
      <c r="RTT21" s="162"/>
      <c r="RTU21" s="162"/>
      <c r="RTV21" s="162"/>
      <c r="RTW21" s="162"/>
      <c r="RTX21" s="162"/>
      <c r="RTY21" s="162"/>
      <c r="RTZ21" s="162"/>
      <c r="RUA21" s="162"/>
      <c r="RUB21" s="162"/>
      <c r="RUC21" s="162"/>
      <c r="RUD21" s="162"/>
      <c r="RUE21" s="162"/>
      <c r="RUF21" s="162"/>
      <c r="RUG21" s="162"/>
      <c r="RUH21" s="162"/>
      <c r="RUI21" s="162"/>
      <c r="RUJ21" s="162"/>
      <c r="RUK21" s="162"/>
      <c r="RUL21" s="162"/>
      <c r="RUM21" s="162"/>
      <c r="RUN21" s="162"/>
      <c r="RUO21" s="162"/>
      <c r="RUP21" s="162"/>
      <c r="RUQ21" s="162"/>
      <c r="RUR21" s="162"/>
      <c r="RUS21" s="162"/>
      <c r="RUT21" s="162"/>
      <c r="RUU21" s="162"/>
      <c r="RUV21" s="162"/>
      <c r="RUW21" s="162"/>
      <c r="RUX21" s="162"/>
      <c r="RUY21" s="162"/>
      <c r="RUZ21" s="162"/>
      <c r="RVA21" s="162"/>
      <c r="RVB21" s="162"/>
      <c r="RVC21" s="162"/>
      <c r="RVD21" s="162"/>
      <c r="RVE21" s="162"/>
      <c r="RVF21" s="162"/>
      <c r="RVG21" s="162"/>
      <c r="RVH21" s="162"/>
      <c r="RVI21" s="162"/>
      <c r="RVJ21" s="162"/>
      <c r="RVK21" s="162"/>
      <c r="RVL21" s="162"/>
      <c r="RVM21" s="162"/>
      <c r="RVN21" s="162"/>
      <c r="RVO21" s="162"/>
      <c r="RVP21" s="162"/>
      <c r="RVQ21" s="162"/>
      <c r="RVR21" s="162"/>
      <c r="RVS21" s="162"/>
      <c r="RVT21" s="162"/>
      <c r="RVU21" s="162"/>
      <c r="RVV21" s="162"/>
      <c r="RVW21" s="162"/>
      <c r="RVX21" s="162"/>
      <c r="RVY21" s="162"/>
      <c r="RVZ21" s="162"/>
      <c r="RWA21" s="162"/>
      <c r="RWB21" s="162"/>
      <c r="RWC21" s="162"/>
      <c r="RWD21" s="162"/>
      <c r="RWE21" s="162"/>
      <c r="RWF21" s="162"/>
      <c r="RWG21" s="162"/>
      <c r="RWH21" s="162"/>
      <c r="RWI21" s="162"/>
      <c r="RWJ21" s="162"/>
      <c r="RWK21" s="162"/>
      <c r="RWL21" s="162"/>
      <c r="RWM21" s="162"/>
      <c r="RWN21" s="162"/>
      <c r="RWO21" s="162"/>
      <c r="RWP21" s="162"/>
      <c r="RWQ21" s="162"/>
      <c r="RWR21" s="162"/>
      <c r="RWS21" s="162"/>
      <c r="RWT21" s="162"/>
      <c r="RWU21" s="162"/>
      <c r="RWV21" s="162"/>
      <c r="RWW21" s="162"/>
      <c r="RWX21" s="162"/>
      <c r="RWY21" s="162"/>
      <c r="RWZ21" s="162"/>
      <c r="RXA21" s="162"/>
      <c r="RXB21" s="162"/>
      <c r="RXC21" s="162"/>
      <c r="RXD21" s="162"/>
      <c r="RXE21" s="162"/>
      <c r="RXF21" s="162"/>
      <c r="RXG21" s="162"/>
      <c r="RXH21" s="162"/>
      <c r="RXI21" s="162"/>
      <c r="RXJ21" s="162"/>
      <c r="RXK21" s="162"/>
      <c r="RXL21" s="162"/>
      <c r="RXM21" s="162"/>
      <c r="RXN21" s="162"/>
      <c r="RXO21" s="162"/>
      <c r="RXP21" s="162"/>
      <c r="RXQ21" s="162"/>
      <c r="RXR21" s="162"/>
      <c r="RXS21" s="162"/>
      <c r="RXT21" s="162"/>
      <c r="RXU21" s="162"/>
      <c r="RXV21" s="162"/>
      <c r="RXW21" s="162"/>
      <c r="RXX21" s="162"/>
      <c r="RXY21" s="162"/>
      <c r="RXZ21" s="162"/>
      <c r="RYA21" s="162"/>
      <c r="RYB21" s="162"/>
      <c r="RYC21" s="162"/>
      <c r="RYD21" s="162"/>
      <c r="RYE21" s="162"/>
      <c r="RYF21" s="162"/>
      <c r="RYG21" s="162"/>
      <c r="RYH21" s="162"/>
      <c r="RYI21" s="162"/>
      <c r="RYJ21" s="162"/>
      <c r="RYK21" s="162"/>
      <c r="RYL21" s="162"/>
      <c r="RYM21" s="162"/>
      <c r="RYN21" s="162"/>
      <c r="RYO21" s="162"/>
      <c r="RYP21" s="162"/>
      <c r="RYQ21" s="162"/>
      <c r="RYR21" s="162"/>
      <c r="RYS21" s="162"/>
      <c r="RYT21" s="162"/>
      <c r="RYU21" s="162"/>
      <c r="RYV21" s="162"/>
      <c r="RYW21" s="162"/>
      <c r="RYX21" s="162"/>
      <c r="RYY21" s="162"/>
      <c r="RYZ21" s="162"/>
      <c r="RZA21" s="162"/>
      <c r="RZB21" s="162"/>
      <c r="RZC21" s="162"/>
      <c r="RZD21" s="162"/>
      <c r="RZE21" s="162"/>
      <c r="RZF21" s="162"/>
      <c r="RZG21" s="162"/>
      <c r="RZH21" s="162"/>
      <c r="RZI21" s="162"/>
      <c r="RZJ21" s="162"/>
      <c r="RZK21" s="162"/>
      <c r="RZL21" s="162"/>
      <c r="RZM21" s="162"/>
      <c r="RZN21" s="162"/>
      <c r="RZO21" s="162"/>
      <c r="RZP21" s="162"/>
      <c r="RZQ21" s="162"/>
      <c r="RZR21" s="162"/>
      <c r="RZS21" s="162"/>
      <c r="RZT21" s="162"/>
      <c r="RZU21" s="162"/>
      <c r="RZV21" s="162"/>
      <c r="RZW21" s="162"/>
      <c r="RZX21" s="162"/>
      <c r="RZY21" s="162"/>
      <c r="RZZ21" s="162"/>
      <c r="SAA21" s="162"/>
      <c r="SAB21" s="162"/>
      <c r="SAC21" s="162"/>
      <c r="SAD21" s="162"/>
      <c r="SAE21" s="162"/>
      <c r="SAF21" s="162"/>
      <c r="SAG21" s="162"/>
      <c r="SAH21" s="162"/>
      <c r="SAI21" s="162"/>
      <c r="SAJ21" s="162"/>
      <c r="SAK21" s="162"/>
      <c r="SAL21" s="162"/>
      <c r="SAM21" s="162"/>
      <c r="SAN21" s="162"/>
      <c r="SAO21" s="162"/>
      <c r="SAP21" s="162"/>
      <c r="SAQ21" s="162"/>
      <c r="SAR21" s="162"/>
      <c r="SAS21" s="162"/>
      <c r="SAT21" s="162"/>
      <c r="SAU21" s="162"/>
      <c r="SAV21" s="162"/>
      <c r="SAW21" s="162"/>
      <c r="SAX21" s="162"/>
      <c r="SAY21" s="162"/>
      <c r="SAZ21" s="162"/>
      <c r="SBA21" s="162"/>
      <c r="SBB21" s="162"/>
      <c r="SBC21" s="162"/>
      <c r="SBD21" s="162"/>
      <c r="SBE21" s="162"/>
      <c r="SBF21" s="162"/>
      <c r="SBG21" s="162"/>
      <c r="SBH21" s="162"/>
      <c r="SBI21" s="162"/>
      <c r="SBJ21" s="162"/>
      <c r="SBK21" s="162"/>
      <c r="SBL21" s="162"/>
      <c r="SBM21" s="162"/>
      <c r="SBN21" s="162"/>
      <c r="SBO21" s="162"/>
      <c r="SBP21" s="162"/>
      <c r="SBQ21" s="162"/>
      <c r="SBR21" s="162"/>
      <c r="SBS21" s="162"/>
      <c r="SBT21" s="162"/>
      <c r="SBU21" s="162"/>
      <c r="SBV21" s="162"/>
      <c r="SBW21" s="162"/>
      <c r="SBX21" s="162"/>
      <c r="SBY21" s="162"/>
      <c r="SBZ21" s="162"/>
      <c r="SCA21" s="162"/>
      <c r="SCB21" s="162"/>
      <c r="SCC21" s="162"/>
      <c r="SCD21" s="162"/>
      <c r="SCE21" s="162"/>
      <c r="SCF21" s="162"/>
      <c r="SCG21" s="162"/>
      <c r="SCH21" s="162"/>
      <c r="SCI21" s="162"/>
      <c r="SCJ21" s="162"/>
      <c r="SCK21" s="162"/>
      <c r="SCL21" s="162"/>
      <c r="SCM21" s="162"/>
      <c r="SCN21" s="162"/>
      <c r="SCO21" s="162"/>
      <c r="SCP21" s="162"/>
      <c r="SCQ21" s="162"/>
      <c r="SCR21" s="162"/>
      <c r="SCS21" s="162"/>
      <c r="SCT21" s="162"/>
      <c r="SCU21" s="162"/>
      <c r="SCV21" s="162"/>
      <c r="SCW21" s="162"/>
      <c r="SCX21" s="162"/>
      <c r="SCY21" s="162"/>
      <c r="SCZ21" s="162"/>
      <c r="SDA21" s="162"/>
      <c r="SDB21" s="162"/>
      <c r="SDC21" s="162"/>
      <c r="SDD21" s="162"/>
      <c r="SDE21" s="162"/>
      <c r="SDF21" s="162"/>
      <c r="SDG21" s="162"/>
      <c r="SDH21" s="162"/>
      <c r="SDI21" s="162"/>
      <c r="SDJ21" s="162"/>
      <c r="SDK21" s="162"/>
      <c r="SDL21" s="162"/>
      <c r="SDM21" s="162"/>
      <c r="SDN21" s="162"/>
      <c r="SDO21" s="162"/>
      <c r="SDP21" s="162"/>
      <c r="SDQ21" s="162"/>
      <c r="SDR21" s="162"/>
      <c r="SDS21" s="162"/>
      <c r="SDT21" s="162"/>
      <c r="SDU21" s="162"/>
      <c r="SDV21" s="162"/>
      <c r="SDW21" s="162"/>
      <c r="SDX21" s="162"/>
      <c r="SDY21" s="162"/>
      <c r="SDZ21" s="162"/>
      <c r="SEA21" s="162"/>
      <c r="SEB21" s="162"/>
      <c r="SEC21" s="162"/>
      <c r="SED21" s="162"/>
      <c r="SEE21" s="162"/>
      <c r="SEF21" s="162"/>
      <c r="SEG21" s="162"/>
      <c r="SEH21" s="162"/>
      <c r="SEI21" s="162"/>
      <c r="SEJ21" s="162"/>
      <c r="SEK21" s="162"/>
      <c r="SEL21" s="162"/>
      <c r="SEM21" s="162"/>
      <c r="SEN21" s="162"/>
      <c r="SEO21" s="162"/>
      <c r="SEP21" s="162"/>
      <c r="SEQ21" s="162"/>
      <c r="SER21" s="162"/>
      <c r="SES21" s="162"/>
      <c r="SET21" s="162"/>
      <c r="SEU21" s="162"/>
      <c r="SEV21" s="162"/>
      <c r="SEW21" s="162"/>
      <c r="SEX21" s="162"/>
      <c r="SEY21" s="162"/>
      <c r="SEZ21" s="162"/>
      <c r="SFA21" s="162"/>
      <c r="SFB21" s="162"/>
      <c r="SFC21" s="162"/>
      <c r="SFD21" s="162"/>
      <c r="SFE21" s="162"/>
      <c r="SFF21" s="162"/>
      <c r="SFG21" s="162"/>
      <c r="SFH21" s="162"/>
      <c r="SFI21" s="162"/>
      <c r="SFJ21" s="162"/>
      <c r="SFK21" s="162"/>
      <c r="SFL21" s="162"/>
      <c r="SFM21" s="162"/>
      <c r="SFN21" s="162"/>
      <c r="SFO21" s="162"/>
      <c r="SFP21" s="162"/>
      <c r="SFQ21" s="162"/>
      <c r="SFR21" s="162"/>
      <c r="SFS21" s="162"/>
      <c r="SFT21" s="162"/>
      <c r="SFU21" s="162"/>
      <c r="SFV21" s="162"/>
      <c r="SFW21" s="162"/>
      <c r="SFX21" s="162"/>
      <c r="SFY21" s="162"/>
      <c r="SFZ21" s="162"/>
      <c r="SGA21" s="162"/>
      <c r="SGB21" s="162"/>
      <c r="SGC21" s="162"/>
      <c r="SGD21" s="162"/>
      <c r="SGE21" s="162"/>
      <c r="SGF21" s="162"/>
      <c r="SGG21" s="162"/>
      <c r="SGH21" s="162"/>
      <c r="SGI21" s="162"/>
      <c r="SGJ21" s="162"/>
      <c r="SGK21" s="162"/>
      <c r="SGL21" s="162"/>
      <c r="SGM21" s="162"/>
      <c r="SGN21" s="162"/>
      <c r="SGO21" s="162"/>
      <c r="SGP21" s="162"/>
      <c r="SGQ21" s="162"/>
      <c r="SGR21" s="162"/>
      <c r="SGS21" s="162"/>
      <c r="SGT21" s="162"/>
      <c r="SGU21" s="162"/>
      <c r="SGV21" s="162"/>
      <c r="SGW21" s="162"/>
      <c r="SGX21" s="162"/>
      <c r="SGY21" s="162"/>
      <c r="SGZ21" s="162"/>
      <c r="SHA21" s="162"/>
      <c r="SHB21" s="162"/>
      <c r="SHC21" s="162"/>
      <c r="SHD21" s="162"/>
      <c r="SHE21" s="162"/>
      <c r="SHF21" s="162"/>
      <c r="SHG21" s="162"/>
      <c r="SHH21" s="162"/>
      <c r="SHI21" s="162"/>
      <c r="SHJ21" s="162"/>
      <c r="SHK21" s="162"/>
      <c r="SHL21" s="162"/>
      <c r="SHM21" s="162"/>
      <c r="SHN21" s="162"/>
      <c r="SHO21" s="162"/>
      <c r="SHP21" s="162"/>
      <c r="SHQ21" s="162"/>
      <c r="SHR21" s="162"/>
      <c r="SHS21" s="162"/>
      <c r="SHT21" s="162"/>
      <c r="SHU21" s="162"/>
      <c r="SHV21" s="162"/>
      <c r="SHW21" s="162"/>
      <c r="SHX21" s="162"/>
      <c r="SHY21" s="162"/>
      <c r="SHZ21" s="162"/>
      <c r="SIA21" s="162"/>
      <c r="SIB21" s="162"/>
      <c r="SIC21" s="162"/>
      <c r="SID21" s="162"/>
      <c r="SIE21" s="162"/>
      <c r="SIF21" s="162"/>
      <c r="SIG21" s="162"/>
      <c r="SIH21" s="162"/>
      <c r="SII21" s="162"/>
      <c r="SIJ21" s="162"/>
      <c r="SIK21" s="162"/>
      <c r="SIL21" s="162"/>
      <c r="SIM21" s="162"/>
      <c r="SIN21" s="162"/>
      <c r="SIO21" s="162"/>
      <c r="SIP21" s="162"/>
      <c r="SIQ21" s="162"/>
      <c r="SIR21" s="162"/>
      <c r="SIS21" s="162"/>
      <c r="SIT21" s="162"/>
      <c r="SIU21" s="162"/>
      <c r="SIV21" s="162"/>
      <c r="SIW21" s="162"/>
      <c r="SIX21" s="162"/>
      <c r="SIY21" s="162"/>
      <c r="SIZ21" s="162"/>
      <c r="SJA21" s="162"/>
      <c r="SJB21" s="162"/>
      <c r="SJC21" s="162"/>
      <c r="SJD21" s="162"/>
      <c r="SJE21" s="162"/>
      <c r="SJF21" s="162"/>
      <c r="SJG21" s="162"/>
      <c r="SJH21" s="162"/>
      <c r="SJI21" s="162"/>
      <c r="SJJ21" s="162"/>
      <c r="SJK21" s="162"/>
      <c r="SJL21" s="162"/>
      <c r="SJM21" s="162"/>
      <c r="SJN21" s="162"/>
      <c r="SJO21" s="162"/>
      <c r="SJP21" s="162"/>
      <c r="SJQ21" s="162"/>
      <c r="SJR21" s="162"/>
      <c r="SJS21" s="162"/>
      <c r="SJT21" s="162"/>
      <c r="SJU21" s="162"/>
      <c r="SJV21" s="162"/>
      <c r="SJW21" s="162"/>
      <c r="SJX21" s="162"/>
      <c r="SJY21" s="162"/>
      <c r="SJZ21" s="162"/>
      <c r="SKA21" s="162"/>
      <c r="SKB21" s="162"/>
      <c r="SKC21" s="162"/>
      <c r="SKD21" s="162"/>
      <c r="SKE21" s="162"/>
      <c r="SKF21" s="162"/>
      <c r="SKG21" s="162"/>
      <c r="SKH21" s="162"/>
      <c r="SKI21" s="162"/>
      <c r="SKJ21" s="162"/>
      <c r="SKK21" s="162"/>
      <c r="SKL21" s="162"/>
      <c r="SKM21" s="162"/>
      <c r="SKN21" s="162"/>
      <c r="SKO21" s="162"/>
      <c r="SKP21" s="162"/>
      <c r="SKQ21" s="162"/>
      <c r="SKR21" s="162"/>
      <c r="SKS21" s="162"/>
      <c r="SKT21" s="162"/>
      <c r="SKU21" s="162"/>
      <c r="SKV21" s="162"/>
      <c r="SKW21" s="162"/>
      <c r="SKX21" s="162"/>
      <c r="SKY21" s="162"/>
      <c r="SKZ21" s="162"/>
      <c r="SLA21" s="162"/>
      <c r="SLB21" s="162"/>
      <c r="SLC21" s="162"/>
      <c r="SLD21" s="162"/>
      <c r="SLE21" s="162"/>
      <c r="SLF21" s="162"/>
      <c r="SLG21" s="162"/>
      <c r="SLH21" s="162"/>
      <c r="SLI21" s="162"/>
      <c r="SLJ21" s="162"/>
      <c r="SLK21" s="162"/>
      <c r="SLL21" s="162"/>
      <c r="SLM21" s="162"/>
      <c r="SLN21" s="162"/>
      <c r="SLO21" s="162"/>
      <c r="SLP21" s="162"/>
      <c r="SLQ21" s="162"/>
      <c r="SLR21" s="162"/>
      <c r="SLS21" s="162"/>
      <c r="SLT21" s="162"/>
      <c r="SLU21" s="162"/>
      <c r="SLV21" s="162"/>
      <c r="SLW21" s="162"/>
      <c r="SLX21" s="162"/>
      <c r="SLY21" s="162"/>
      <c r="SLZ21" s="162"/>
      <c r="SMA21" s="162"/>
      <c r="SMB21" s="162"/>
      <c r="SMC21" s="162"/>
      <c r="SMD21" s="162"/>
      <c r="SME21" s="162"/>
      <c r="SMF21" s="162"/>
      <c r="SMG21" s="162"/>
      <c r="SMH21" s="162"/>
      <c r="SMI21" s="162"/>
      <c r="SMJ21" s="162"/>
      <c r="SMK21" s="162"/>
      <c r="SML21" s="162"/>
      <c r="SMM21" s="162"/>
      <c r="SMN21" s="162"/>
      <c r="SMO21" s="162"/>
      <c r="SMP21" s="162"/>
      <c r="SMQ21" s="162"/>
      <c r="SMR21" s="162"/>
      <c r="SMS21" s="162"/>
      <c r="SMT21" s="162"/>
      <c r="SMU21" s="162"/>
      <c r="SMV21" s="162"/>
      <c r="SMW21" s="162"/>
      <c r="SMX21" s="162"/>
      <c r="SMY21" s="162"/>
      <c r="SMZ21" s="162"/>
      <c r="SNA21" s="162"/>
      <c r="SNB21" s="162"/>
      <c r="SNC21" s="162"/>
      <c r="SND21" s="162"/>
      <c r="SNE21" s="162"/>
      <c r="SNF21" s="162"/>
      <c r="SNG21" s="162"/>
      <c r="SNH21" s="162"/>
      <c r="SNI21" s="162"/>
      <c r="SNJ21" s="162"/>
      <c r="SNK21" s="162"/>
      <c r="SNL21" s="162"/>
      <c r="SNM21" s="162"/>
      <c r="SNN21" s="162"/>
      <c r="SNO21" s="162"/>
      <c r="SNP21" s="162"/>
      <c r="SNQ21" s="162"/>
      <c r="SNR21" s="162"/>
      <c r="SNS21" s="162"/>
      <c r="SNT21" s="162"/>
      <c r="SNU21" s="162"/>
      <c r="SNV21" s="162"/>
      <c r="SNW21" s="162"/>
      <c r="SNX21" s="162"/>
      <c r="SNY21" s="162"/>
      <c r="SNZ21" s="162"/>
      <c r="SOA21" s="162"/>
      <c r="SOB21" s="162"/>
      <c r="SOC21" s="162"/>
      <c r="SOD21" s="162"/>
      <c r="SOE21" s="162"/>
      <c r="SOF21" s="162"/>
      <c r="SOG21" s="162"/>
      <c r="SOH21" s="162"/>
      <c r="SOI21" s="162"/>
      <c r="SOJ21" s="162"/>
      <c r="SOK21" s="162"/>
      <c r="SOL21" s="162"/>
      <c r="SOM21" s="162"/>
      <c r="SON21" s="162"/>
      <c r="SOO21" s="162"/>
      <c r="SOP21" s="162"/>
      <c r="SOQ21" s="162"/>
      <c r="SOR21" s="162"/>
      <c r="SOS21" s="162"/>
      <c r="SOT21" s="162"/>
      <c r="SOU21" s="162"/>
      <c r="SOV21" s="162"/>
      <c r="SOW21" s="162"/>
      <c r="SOX21" s="162"/>
      <c r="SOY21" s="162"/>
      <c r="SOZ21" s="162"/>
      <c r="SPA21" s="162"/>
      <c r="SPB21" s="162"/>
      <c r="SPC21" s="162"/>
      <c r="SPD21" s="162"/>
      <c r="SPE21" s="162"/>
      <c r="SPF21" s="162"/>
      <c r="SPG21" s="162"/>
      <c r="SPH21" s="162"/>
      <c r="SPI21" s="162"/>
      <c r="SPJ21" s="162"/>
      <c r="SPK21" s="162"/>
      <c r="SPL21" s="162"/>
      <c r="SPM21" s="162"/>
      <c r="SPN21" s="162"/>
      <c r="SPO21" s="162"/>
      <c r="SPP21" s="162"/>
      <c r="SPQ21" s="162"/>
      <c r="SPR21" s="162"/>
      <c r="SPS21" s="162"/>
      <c r="SPT21" s="162"/>
      <c r="SPU21" s="162"/>
      <c r="SPV21" s="162"/>
      <c r="SPW21" s="162"/>
      <c r="SPX21" s="162"/>
      <c r="SPY21" s="162"/>
      <c r="SPZ21" s="162"/>
      <c r="SQA21" s="162"/>
      <c r="SQB21" s="162"/>
      <c r="SQC21" s="162"/>
      <c r="SQD21" s="162"/>
      <c r="SQE21" s="162"/>
      <c r="SQF21" s="162"/>
      <c r="SQG21" s="162"/>
      <c r="SQH21" s="162"/>
      <c r="SQI21" s="162"/>
      <c r="SQJ21" s="162"/>
      <c r="SQK21" s="162"/>
      <c r="SQL21" s="162"/>
      <c r="SQM21" s="162"/>
      <c r="SQN21" s="162"/>
      <c r="SQO21" s="162"/>
      <c r="SQP21" s="162"/>
      <c r="SQQ21" s="162"/>
      <c r="SQR21" s="162"/>
      <c r="SQS21" s="162"/>
      <c r="SQT21" s="162"/>
      <c r="SQU21" s="162"/>
      <c r="SQV21" s="162"/>
      <c r="SQW21" s="162"/>
      <c r="SQX21" s="162"/>
      <c r="SQY21" s="162"/>
      <c r="SQZ21" s="162"/>
      <c r="SRA21" s="162"/>
      <c r="SRB21" s="162"/>
      <c r="SRC21" s="162"/>
      <c r="SRD21" s="162"/>
      <c r="SRE21" s="162"/>
      <c r="SRF21" s="162"/>
      <c r="SRG21" s="162"/>
      <c r="SRH21" s="162"/>
      <c r="SRI21" s="162"/>
      <c r="SRJ21" s="162"/>
      <c r="SRK21" s="162"/>
      <c r="SRL21" s="162"/>
      <c r="SRM21" s="162"/>
      <c r="SRN21" s="162"/>
      <c r="SRO21" s="162"/>
      <c r="SRP21" s="162"/>
      <c r="SRQ21" s="162"/>
      <c r="SRR21" s="162"/>
      <c r="SRS21" s="162"/>
      <c r="SRT21" s="162"/>
      <c r="SRU21" s="162"/>
      <c r="SRV21" s="162"/>
      <c r="SRW21" s="162"/>
      <c r="SRX21" s="162"/>
      <c r="SRY21" s="162"/>
      <c r="SRZ21" s="162"/>
      <c r="SSA21" s="162"/>
      <c r="SSB21" s="162"/>
      <c r="SSC21" s="162"/>
      <c r="SSD21" s="162"/>
      <c r="SSE21" s="162"/>
      <c r="SSF21" s="162"/>
      <c r="SSG21" s="162"/>
      <c r="SSH21" s="162"/>
      <c r="SSI21" s="162"/>
      <c r="SSJ21" s="162"/>
      <c r="SSK21" s="162"/>
      <c r="SSL21" s="162"/>
      <c r="SSM21" s="162"/>
      <c r="SSN21" s="162"/>
      <c r="SSO21" s="162"/>
      <c r="SSP21" s="162"/>
      <c r="SSQ21" s="162"/>
      <c r="SSR21" s="162"/>
      <c r="SSS21" s="162"/>
      <c r="SST21" s="162"/>
      <c r="SSU21" s="162"/>
      <c r="SSV21" s="162"/>
      <c r="SSW21" s="162"/>
      <c r="SSX21" s="162"/>
      <c r="SSY21" s="162"/>
      <c r="SSZ21" s="162"/>
      <c r="STA21" s="162"/>
      <c r="STB21" s="162"/>
      <c r="STC21" s="162"/>
      <c r="STD21" s="162"/>
      <c r="STE21" s="162"/>
      <c r="STF21" s="162"/>
      <c r="STG21" s="162"/>
      <c r="STH21" s="162"/>
      <c r="STI21" s="162"/>
      <c r="STJ21" s="162"/>
      <c r="STK21" s="162"/>
      <c r="STL21" s="162"/>
      <c r="STM21" s="162"/>
      <c r="STN21" s="162"/>
      <c r="STO21" s="162"/>
      <c r="STP21" s="162"/>
      <c r="STQ21" s="162"/>
      <c r="STR21" s="162"/>
      <c r="STS21" s="162"/>
      <c r="STT21" s="162"/>
      <c r="STU21" s="162"/>
      <c r="STV21" s="162"/>
      <c r="STW21" s="162"/>
      <c r="STX21" s="162"/>
      <c r="STY21" s="162"/>
      <c r="STZ21" s="162"/>
      <c r="SUA21" s="162"/>
      <c r="SUB21" s="162"/>
      <c r="SUC21" s="162"/>
      <c r="SUD21" s="162"/>
      <c r="SUE21" s="162"/>
      <c r="SUF21" s="162"/>
      <c r="SUG21" s="162"/>
      <c r="SUH21" s="162"/>
      <c r="SUI21" s="162"/>
      <c r="SUJ21" s="162"/>
      <c r="SUK21" s="162"/>
      <c r="SUL21" s="162"/>
      <c r="SUM21" s="162"/>
      <c r="SUN21" s="162"/>
      <c r="SUO21" s="162"/>
      <c r="SUP21" s="162"/>
      <c r="SUQ21" s="162"/>
      <c r="SUR21" s="162"/>
      <c r="SUS21" s="162"/>
      <c r="SUT21" s="162"/>
      <c r="SUU21" s="162"/>
      <c r="SUV21" s="162"/>
      <c r="SUW21" s="162"/>
      <c r="SUX21" s="162"/>
      <c r="SUY21" s="162"/>
      <c r="SUZ21" s="162"/>
      <c r="SVA21" s="162"/>
      <c r="SVB21" s="162"/>
      <c r="SVC21" s="162"/>
      <c r="SVD21" s="162"/>
      <c r="SVE21" s="162"/>
      <c r="SVF21" s="162"/>
      <c r="SVG21" s="162"/>
      <c r="SVH21" s="162"/>
      <c r="SVI21" s="162"/>
      <c r="SVJ21" s="162"/>
      <c r="SVK21" s="162"/>
      <c r="SVL21" s="162"/>
      <c r="SVM21" s="162"/>
      <c r="SVN21" s="162"/>
      <c r="SVO21" s="162"/>
      <c r="SVP21" s="162"/>
      <c r="SVQ21" s="162"/>
      <c r="SVR21" s="162"/>
      <c r="SVS21" s="162"/>
      <c r="SVT21" s="162"/>
      <c r="SVU21" s="162"/>
      <c r="SVV21" s="162"/>
      <c r="SVW21" s="162"/>
      <c r="SVX21" s="162"/>
      <c r="SVY21" s="162"/>
      <c r="SVZ21" s="162"/>
      <c r="SWA21" s="162"/>
      <c r="SWB21" s="162"/>
      <c r="SWC21" s="162"/>
      <c r="SWD21" s="162"/>
      <c r="SWE21" s="162"/>
      <c r="SWF21" s="162"/>
      <c r="SWG21" s="162"/>
      <c r="SWH21" s="162"/>
      <c r="SWI21" s="162"/>
      <c r="SWJ21" s="162"/>
      <c r="SWK21" s="162"/>
      <c r="SWL21" s="162"/>
      <c r="SWM21" s="162"/>
      <c r="SWN21" s="162"/>
      <c r="SWO21" s="162"/>
      <c r="SWP21" s="162"/>
      <c r="SWQ21" s="162"/>
      <c r="SWR21" s="162"/>
      <c r="SWS21" s="162"/>
      <c r="SWT21" s="162"/>
      <c r="SWU21" s="162"/>
      <c r="SWV21" s="162"/>
      <c r="SWW21" s="162"/>
      <c r="SWX21" s="162"/>
      <c r="SWY21" s="162"/>
      <c r="SWZ21" s="162"/>
      <c r="SXA21" s="162"/>
      <c r="SXB21" s="162"/>
      <c r="SXC21" s="162"/>
      <c r="SXD21" s="162"/>
      <c r="SXE21" s="162"/>
      <c r="SXF21" s="162"/>
      <c r="SXG21" s="162"/>
      <c r="SXH21" s="162"/>
      <c r="SXI21" s="162"/>
      <c r="SXJ21" s="162"/>
      <c r="SXK21" s="162"/>
      <c r="SXL21" s="162"/>
      <c r="SXM21" s="162"/>
      <c r="SXN21" s="162"/>
      <c r="SXO21" s="162"/>
      <c r="SXP21" s="162"/>
      <c r="SXQ21" s="162"/>
      <c r="SXR21" s="162"/>
      <c r="SXS21" s="162"/>
      <c r="SXT21" s="162"/>
      <c r="SXU21" s="162"/>
      <c r="SXV21" s="162"/>
      <c r="SXW21" s="162"/>
      <c r="SXX21" s="162"/>
      <c r="SXY21" s="162"/>
      <c r="SXZ21" s="162"/>
      <c r="SYA21" s="162"/>
      <c r="SYB21" s="162"/>
      <c r="SYC21" s="162"/>
      <c r="SYD21" s="162"/>
      <c r="SYE21" s="162"/>
      <c r="SYF21" s="162"/>
      <c r="SYG21" s="162"/>
      <c r="SYH21" s="162"/>
      <c r="SYI21" s="162"/>
      <c r="SYJ21" s="162"/>
      <c r="SYK21" s="162"/>
      <c r="SYL21" s="162"/>
      <c r="SYM21" s="162"/>
      <c r="SYN21" s="162"/>
      <c r="SYO21" s="162"/>
      <c r="SYP21" s="162"/>
      <c r="SYQ21" s="162"/>
      <c r="SYR21" s="162"/>
      <c r="SYS21" s="162"/>
      <c r="SYT21" s="162"/>
      <c r="SYU21" s="162"/>
      <c r="SYV21" s="162"/>
      <c r="SYW21" s="162"/>
      <c r="SYX21" s="162"/>
      <c r="SYY21" s="162"/>
      <c r="SYZ21" s="162"/>
      <c r="SZA21" s="162"/>
      <c r="SZB21" s="162"/>
      <c r="SZC21" s="162"/>
      <c r="SZD21" s="162"/>
      <c r="SZE21" s="162"/>
      <c r="SZF21" s="162"/>
      <c r="SZG21" s="162"/>
      <c r="SZH21" s="162"/>
      <c r="SZI21" s="162"/>
      <c r="SZJ21" s="162"/>
      <c r="SZK21" s="162"/>
      <c r="SZL21" s="162"/>
      <c r="SZM21" s="162"/>
      <c r="SZN21" s="162"/>
      <c r="SZO21" s="162"/>
      <c r="SZP21" s="162"/>
      <c r="SZQ21" s="162"/>
      <c r="SZR21" s="162"/>
      <c r="SZS21" s="162"/>
      <c r="SZT21" s="162"/>
      <c r="SZU21" s="162"/>
      <c r="SZV21" s="162"/>
      <c r="SZW21" s="162"/>
      <c r="SZX21" s="162"/>
      <c r="SZY21" s="162"/>
      <c r="SZZ21" s="162"/>
      <c r="TAA21" s="162"/>
      <c r="TAB21" s="162"/>
      <c r="TAC21" s="162"/>
      <c r="TAD21" s="162"/>
      <c r="TAE21" s="162"/>
      <c r="TAF21" s="162"/>
      <c r="TAG21" s="162"/>
      <c r="TAH21" s="162"/>
      <c r="TAI21" s="162"/>
      <c r="TAJ21" s="162"/>
      <c r="TAK21" s="162"/>
      <c r="TAL21" s="162"/>
      <c r="TAM21" s="162"/>
      <c r="TAN21" s="162"/>
      <c r="TAO21" s="162"/>
      <c r="TAP21" s="162"/>
      <c r="TAQ21" s="162"/>
      <c r="TAR21" s="162"/>
      <c r="TAS21" s="162"/>
      <c r="TAT21" s="162"/>
      <c r="TAU21" s="162"/>
      <c r="TAV21" s="162"/>
      <c r="TAW21" s="162"/>
      <c r="TAX21" s="162"/>
      <c r="TAY21" s="162"/>
      <c r="TAZ21" s="162"/>
      <c r="TBA21" s="162"/>
      <c r="TBB21" s="162"/>
      <c r="TBC21" s="162"/>
      <c r="TBD21" s="162"/>
      <c r="TBE21" s="162"/>
      <c r="TBF21" s="162"/>
      <c r="TBG21" s="162"/>
      <c r="TBH21" s="162"/>
      <c r="TBI21" s="162"/>
      <c r="TBJ21" s="162"/>
      <c r="TBK21" s="162"/>
      <c r="TBL21" s="162"/>
      <c r="TBM21" s="162"/>
      <c r="TBN21" s="162"/>
      <c r="TBO21" s="162"/>
      <c r="TBP21" s="162"/>
      <c r="TBQ21" s="162"/>
      <c r="TBR21" s="162"/>
      <c r="TBS21" s="162"/>
      <c r="TBT21" s="162"/>
      <c r="TBU21" s="162"/>
      <c r="TBV21" s="162"/>
      <c r="TBW21" s="162"/>
      <c r="TBX21" s="162"/>
      <c r="TBY21" s="162"/>
      <c r="TBZ21" s="162"/>
      <c r="TCA21" s="162"/>
      <c r="TCB21" s="162"/>
      <c r="TCC21" s="162"/>
      <c r="TCD21" s="162"/>
      <c r="TCE21" s="162"/>
      <c r="TCF21" s="162"/>
      <c r="TCG21" s="162"/>
      <c r="TCH21" s="162"/>
      <c r="TCI21" s="162"/>
      <c r="TCJ21" s="162"/>
      <c r="TCK21" s="162"/>
      <c r="TCL21" s="162"/>
      <c r="TCM21" s="162"/>
      <c r="TCN21" s="162"/>
      <c r="TCO21" s="162"/>
      <c r="TCP21" s="162"/>
      <c r="TCQ21" s="162"/>
      <c r="TCR21" s="162"/>
      <c r="TCS21" s="162"/>
      <c r="TCT21" s="162"/>
      <c r="TCU21" s="162"/>
      <c r="TCV21" s="162"/>
      <c r="TCW21" s="162"/>
      <c r="TCX21" s="162"/>
      <c r="TCY21" s="162"/>
      <c r="TCZ21" s="162"/>
      <c r="TDA21" s="162"/>
      <c r="TDB21" s="162"/>
      <c r="TDC21" s="162"/>
      <c r="TDD21" s="162"/>
      <c r="TDE21" s="162"/>
      <c r="TDF21" s="162"/>
      <c r="TDG21" s="162"/>
      <c r="TDH21" s="162"/>
      <c r="TDI21" s="162"/>
      <c r="TDJ21" s="162"/>
      <c r="TDK21" s="162"/>
      <c r="TDL21" s="162"/>
      <c r="TDM21" s="162"/>
      <c r="TDN21" s="162"/>
      <c r="TDO21" s="162"/>
      <c r="TDP21" s="162"/>
      <c r="TDQ21" s="162"/>
      <c r="TDR21" s="162"/>
      <c r="TDS21" s="162"/>
      <c r="TDT21" s="162"/>
      <c r="TDU21" s="162"/>
      <c r="TDV21" s="162"/>
      <c r="TDW21" s="162"/>
      <c r="TDX21" s="162"/>
      <c r="TDY21" s="162"/>
      <c r="TDZ21" s="162"/>
      <c r="TEA21" s="162"/>
      <c r="TEB21" s="162"/>
      <c r="TEC21" s="162"/>
      <c r="TED21" s="162"/>
      <c r="TEE21" s="162"/>
      <c r="TEF21" s="162"/>
      <c r="TEG21" s="162"/>
      <c r="TEH21" s="162"/>
      <c r="TEI21" s="162"/>
      <c r="TEJ21" s="162"/>
      <c r="TEK21" s="162"/>
      <c r="TEL21" s="162"/>
      <c r="TEM21" s="162"/>
      <c r="TEN21" s="162"/>
      <c r="TEO21" s="162"/>
      <c r="TEP21" s="162"/>
      <c r="TEQ21" s="162"/>
      <c r="TER21" s="162"/>
      <c r="TES21" s="162"/>
      <c r="TET21" s="162"/>
      <c r="TEU21" s="162"/>
      <c r="TEV21" s="162"/>
      <c r="TEW21" s="162"/>
      <c r="TEX21" s="162"/>
      <c r="TEY21" s="162"/>
      <c r="TEZ21" s="162"/>
      <c r="TFA21" s="162"/>
      <c r="TFB21" s="162"/>
      <c r="TFC21" s="162"/>
      <c r="TFD21" s="162"/>
      <c r="TFE21" s="162"/>
      <c r="TFF21" s="162"/>
      <c r="TFG21" s="162"/>
      <c r="TFH21" s="162"/>
      <c r="TFI21" s="162"/>
      <c r="TFJ21" s="162"/>
      <c r="TFK21" s="162"/>
      <c r="TFL21" s="162"/>
      <c r="TFM21" s="162"/>
      <c r="TFN21" s="162"/>
      <c r="TFO21" s="162"/>
      <c r="TFP21" s="162"/>
      <c r="TFQ21" s="162"/>
      <c r="TFR21" s="162"/>
      <c r="TFS21" s="162"/>
      <c r="TFT21" s="162"/>
      <c r="TFU21" s="162"/>
      <c r="TFV21" s="162"/>
      <c r="TFW21" s="162"/>
      <c r="TFX21" s="162"/>
      <c r="TFY21" s="162"/>
      <c r="TFZ21" s="162"/>
      <c r="TGA21" s="162"/>
      <c r="TGB21" s="162"/>
      <c r="TGC21" s="162"/>
      <c r="TGD21" s="162"/>
      <c r="TGE21" s="162"/>
      <c r="TGF21" s="162"/>
      <c r="TGG21" s="162"/>
      <c r="TGH21" s="162"/>
      <c r="TGI21" s="162"/>
      <c r="TGJ21" s="162"/>
      <c r="TGK21" s="162"/>
      <c r="TGL21" s="162"/>
      <c r="TGM21" s="162"/>
      <c r="TGN21" s="162"/>
      <c r="TGO21" s="162"/>
      <c r="TGP21" s="162"/>
      <c r="TGQ21" s="162"/>
      <c r="TGR21" s="162"/>
      <c r="TGS21" s="162"/>
      <c r="TGT21" s="162"/>
      <c r="TGU21" s="162"/>
      <c r="TGV21" s="162"/>
      <c r="TGW21" s="162"/>
      <c r="TGX21" s="162"/>
      <c r="TGY21" s="162"/>
      <c r="TGZ21" s="162"/>
      <c r="THA21" s="162"/>
      <c r="THB21" s="162"/>
      <c r="THC21" s="162"/>
      <c r="THD21" s="162"/>
      <c r="THE21" s="162"/>
      <c r="THF21" s="162"/>
      <c r="THG21" s="162"/>
      <c r="THH21" s="162"/>
      <c r="THI21" s="162"/>
      <c r="THJ21" s="162"/>
      <c r="THK21" s="162"/>
      <c r="THL21" s="162"/>
      <c r="THM21" s="162"/>
      <c r="THN21" s="162"/>
      <c r="THO21" s="162"/>
      <c r="THP21" s="162"/>
      <c r="THQ21" s="162"/>
      <c r="THR21" s="162"/>
      <c r="THS21" s="162"/>
      <c r="THT21" s="162"/>
      <c r="THU21" s="162"/>
      <c r="THV21" s="162"/>
      <c r="THW21" s="162"/>
      <c r="THX21" s="162"/>
      <c r="THY21" s="162"/>
      <c r="THZ21" s="162"/>
      <c r="TIA21" s="162"/>
      <c r="TIB21" s="162"/>
      <c r="TIC21" s="162"/>
      <c r="TID21" s="162"/>
      <c r="TIE21" s="162"/>
      <c r="TIF21" s="162"/>
      <c r="TIG21" s="162"/>
      <c r="TIH21" s="162"/>
      <c r="TII21" s="162"/>
      <c r="TIJ21" s="162"/>
      <c r="TIK21" s="162"/>
      <c r="TIL21" s="162"/>
      <c r="TIM21" s="162"/>
      <c r="TIN21" s="162"/>
      <c r="TIO21" s="162"/>
      <c r="TIP21" s="162"/>
      <c r="TIQ21" s="162"/>
      <c r="TIR21" s="162"/>
      <c r="TIS21" s="162"/>
      <c r="TIT21" s="162"/>
      <c r="TIU21" s="162"/>
      <c r="TIV21" s="162"/>
      <c r="TIW21" s="162"/>
      <c r="TIX21" s="162"/>
      <c r="TIY21" s="162"/>
      <c r="TIZ21" s="162"/>
      <c r="TJA21" s="162"/>
      <c r="TJB21" s="162"/>
      <c r="TJC21" s="162"/>
      <c r="TJD21" s="162"/>
      <c r="TJE21" s="162"/>
      <c r="TJF21" s="162"/>
      <c r="TJG21" s="162"/>
      <c r="TJH21" s="162"/>
      <c r="TJI21" s="162"/>
      <c r="TJJ21" s="162"/>
      <c r="TJK21" s="162"/>
      <c r="TJL21" s="162"/>
      <c r="TJM21" s="162"/>
      <c r="TJN21" s="162"/>
      <c r="TJO21" s="162"/>
      <c r="TJP21" s="162"/>
      <c r="TJQ21" s="162"/>
      <c r="TJR21" s="162"/>
      <c r="TJS21" s="162"/>
      <c r="TJT21" s="162"/>
      <c r="TJU21" s="162"/>
      <c r="TJV21" s="162"/>
      <c r="TJW21" s="162"/>
      <c r="TJX21" s="162"/>
      <c r="TJY21" s="162"/>
      <c r="TJZ21" s="162"/>
      <c r="TKA21" s="162"/>
      <c r="TKB21" s="162"/>
      <c r="TKC21" s="162"/>
      <c r="TKD21" s="162"/>
      <c r="TKE21" s="162"/>
      <c r="TKF21" s="162"/>
      <c r="TKG21" s="162"/>
      <c r="TKH21" s="162"/>
      <c r="TKI21" s="162"/>
      <c r="TKJ21" s="162"/>
      <c r="TKK21" s="162"/>
      <c r="TKL21" s="162"/>
      <c r="TKM21" s="162"/>
      <c r="TKN21" s="162"/>
      <c r="TKO21" s="162"/>
      <c r="TKP21" s="162"/>
      <c r="TKQ21" s="162"/>
      <c r="TKR21" s="162"/>
      <c r="TKS21" s="162"/>
      <c r="TKT21" s="162"/>
      <c r="TKU21" s="162"/>
      <c r="TKV21" s="162"/>
      <c r="TKW21" s="162"/>
      <c r="TKX21" s="162"/>
      <c r="TKY21" s="162"/>
      <c r="TKZ21" s="162"/>
      <c r="TLA21" s="162"/>
      <c r="TLB21" s="162"/>
      <c r="TLC21" s="162"/>
      <c r="TLD21" s="162"/>
      <c r="TLE21" s="162"/>
      <c r="TLF21" s="162"/>
      <c r="TLG21" s="162"/>
      <c r="TLH21" s="162"/>
      <c r="TLI21" s="162"/>
      <c r="TLJ21" s="162"/>
      <c r="TLK21" s="162"/>
      <c r="TLL21" s="162"/>
      <c r="TLM21" s="162"/>
      <c r="TLN21" s="162"/>
      <c r="TLO21" s="162"/>
      <c r="TLP21" s="162"/>
      <c r="TLQ21" s="162"/>
      <c r="TLR21" s="162"/>
      <c r="TLS21" s="162"/>
      <c r="TLT21" s="162"/>
      <c r="TLU21" s="162"/>
      <c r="TLV21" s="162"/>
      <c r="TLW21" s="162"/>
      <c r="TLX21" s="162"/>
      <c r="TLY21" s="162"/>
      <c r="TLZ21" s="162"/>
      <c r="TMA21" s="162"/>
      <c r="TMB21" s="162"/>
      <c r="TMC21" s="162"/>
      <c r="TMD21" s="162"/>
      <c r="TME21" s="162"/>
      <c r="TMF21" s="162"/>
      <c r="TMG21" s="162"/>
      <c r="TMH21" s="162"/>
      <c r="TMI21" s="162"/>
      <c r="TMJ21" s="162"/>
      <c r="TMK21" s="162"/>
      <c r="TML21" s="162"/>
      <c r="TMM21" s="162"/>
      <c r="TMN21" s="162"/>
      <c r="TMO21" s="162"/>
      <c r="TMP21" s="162"/>
      <c r="TMQ21" s="162"/>
      <c r="TMR21" s="162"/>
      <c r="TMS21" s="162"/>
      <c r="TMT21" s="162"/>
      <c r="TMU21" s="162"/>
      <c r="TMV21" s="162"/>
      <c r="TMW21" s="162"/>
      <c r="TMX21" s="162"/>
      <c r="TMY21" s="162"/>
      <c r="TMZ21" s="162"/>
      <c r="TNA21" s="162"/>
      <c r="TNB21" s="162"/>
      <c r="TNC21" s="162"/>
      <c r="TND21" s="162"/>
      <c r="TNE21" s="162"/>
      <c r="TNF21" s="162"/>
      <c r="TNG21" s="162"/>
      <c r="TNH21" s="162"/>
      <c r="TNI21" s="162"/>
      <c r="TNJ21" s="162"/>
      <c r="TNK21" s="162"/>
      <c r="TNL21" s="162"/>
      <c r="TNM21" s="162"/>
      <c r="TNN21" s="162"/>
      <c r="TNO21" s="162"/>
      <c r="TNP21" s="162"/>
      <c r="TNQ21" s="162"/>
      <c r="TNR21" s="162"/>
      <c r="TNS21" s="162"/>
      <c r="TNT21" s="162"/>
      <c r="TNU21" s="162"/>
      <c r="TNV21" s="162"/>
      <c r="TNW21" s="162"/>
      <c r="TNX21" s="162"/>
      <c r="TNY21" s="162"/>
      <c r="TNZ21" s="162"/>
      <c r="TOA21" s="162"/>
      <c r="TOB21" s="162"/>
      <c r="TOC21" s="162"/>
      <c r="TOD21" s="162"/>
      <c r="TOE21" s="162"/>
      <c r="TOF21" s="162"/>
      <c r="TOG21" s="162"/>
      <c r="TOH21" s="162"/>
      <c r="TOI21" s="162"/>
      <c r="TOJ21" s="162"/>
      <c r="TOK21" s="162"/>
      <c r="TOL21" s="162"/>
      <c r="TOM21" s="162"/>
      <c r="TON21" s="162"/>
      <c r="TOO21" s="162"/>
      <c r="TOP21" s="162"/>
      <c r="TOQ21" s="162"/>
      <c r="TOR21" s="162"/>
      <c r="TOS21" s="162"/>
      <c r="TOT21" s="162"/>
      <c r="TOU21" s="162"/>
      <c r="TOV21" s="162"/>
      <c r="TOW21" s="162"/>
      <c r="TOX21" s="162"/>
      <c r="TOY21" s="162"/>
      <c r="TOZ21" s="162"/>
      <c r="TPA21" s="162"/>
      <c r="TPB21" s="162"/>
      <c r="TPC21" s="162"/>
      <c r="TPD21" s="162"/>
      <c r="TPE21" s="162"/>
      <c r="TPF21" s="162"/>
      <c r="TPG21" s="162"/>
      <c r="TPH21" s="162"/>
      <c r="TPI21" s="162"/>
      <c r="TPJ21" s="162"/>
      <c r="TPK21" s="162"/>
      <c r="TPL21" s="162"/>
      <c r="TPM21" s="162"/>
      <c r="TPN21" s="162"/>
      <c r="TPO21" s="162"/>
      <c r="TPP21" s="162"/>
      <c r="TPQ21" s="162"/>
      <c r="TPR21" s="162"/>
      <c r="TPS21" s="162"/>
      <c r="TPT21" s="162"/>
      <c r="TPU21" s="162"/>
      <c r="TPV21" s="162"/>
      <c r="TPW21" s="162"/>
      <c r="TPX21" s="162"/>
      <c r="TPY21" s="162"/>
      <c r="TPZ21" s="162"/>
      <c r="TQA21" s="162"/>
      <c r="TQB21" s="162"/>
      <c r="TQC21" s="162"/>
      <c r="TQD21" s="162"/>
      <c r="TQE21" s="162"/>
      <c r="TQF21" s="162"/>
      <c r="TQG21" s="162"/>
      <c r="TQH21" s="162"/>
      <c r="TQI21" s="162"/>
      <c r="TQJ21" s="162"/>
      <c r="TQK21" s="162"/>
      <c r="TQL21" s="162"/>
      <c r="TQM21" s="162"/>
      <c r="TQN21" s="162"/>
      <c r="TQO21" s="162"/>
      <c r="TQP21" s="162"/>
      <c r="TQQ21" s="162"/>
      <c r="TQR21" s="162"/>
      <c r="TQS21" s="162"/>
      <c r="TQT21" s="162"/>
      <c r="TQU21" s="162"/>
      <c r="TQV21" s="162"/>
      <c r="TQW21" s="162"/>
      <c r="TQX21" s="162"/>
      <c r="TQY21" s="162"/>
      <c r="TQZ21" s="162"/>
      <c r="TRA21" s="162"/>
      <c r="TRB21" s="162"/>
      <c r="TRC21" s="162"/>
      <c r="TRD21" s="162"/>
      <c r="TRE21" s="162"/>
      <c r="TRF21" s="162"/>
      <c r="TRG21" s="162"/>
      <c r="TRH21" s="162"/>
      <c r="TRI21" s="162"/>
      <c r="TRJ21" s="162"/>
      <c r="TRK21" s="162"/>
      <c r="TRL21" s="162"/>
      <c r="TRM21" s="162"/>
      <c r="TRN21" s="162"/>
      <c r="TRO21" s="162"/>
      <c r="TRP21" s="162"/>
      <c r="TRQ21" s="162"/>
      <c r="TRR21" s="162"/>
      <c r="TRS21" s="162"/>
      <c r="TRT21" s="162"/>
      <c r="TRU21" s="162"/>
      <c r="TRV21" s="162"/>
      <c r="TRW21" s="162"/>
      <c r="TRX21" s="162"/>
      <c r="TRY21" s="162"/>
      <c r="TRZ21" s="162"/>
      <c r="TSA21" s="162"/>
      <c r="TSB21" s="162"/>
      <c r="TSC21" s="162"/>
      <c r="TSD21" s="162"/>
      <c r="TSE21" s="162"/>
      <c r="TSF21" s="162"/>
      <c r="TSG21" s="162"/>
      <c r="TSH21" s="162"/>
      <c r="TSI21" s="162"/>
      <c r="TSJ21" s="162"/>
      <c r="TSK21" s="162"/>
      <c r="TSL21" s="162"/>
      <c r="TSM21" s="162"/>
      <c r="TSN21" s="162"/>
      <c r="TSO21" s="162"/>
      <c r="TSP21" s="162"/>
      <c r="TSQ21" s="162"/>
      <c r="TSR21" s="162"/>
      <c r="TSS21" s="162"/>
      <c r="TST21" s="162"/>
      <c r="TSU21" s="162"/>
      <c r="TSV21" s="162"/>
      <c r="TSW21" s="162"/>
      <c r="TSX21" s="162"/>
      <c r="TSY21" s="162"/>
      <c r="TSZ21" s="162"/>
      <c r="TTA21" s="162"/>
      <c r="TTB21" s="162"/>
      <c r="TTC21" s="162"/>
      <c r="TTD21" s="162"/>
      <c r="TTE21" s="162"/>
      <c r="TTF21" s="162"/>
      <c r="TTG21" s="162"/>
      <c r="TTH21" s="162"/>
      <c r="TTI21" s="162"/>
      <c r="TTJ21" s="162"/>
      <c r="TTK21" s="162"/>
      <c r="TTL21" s="162"/>
      <c r="TTM21" s="162"/>
      <c r="TTN21" s="162"/>
      <c r="TTO21" s="162"/>
      <c r="TTP21" s="162"/>
      <c r="TTQ21" s="162"/>
      <c r="TTR21" s="162"/>
      <c r="TTS21" s="162"/>
      <c r="TTT21" s="162"/>
      <c r="TTU21" s="162"/>
      <c r="TTV21" s="162"/>
      <c r="TTW21" s="162"/>
      <c r="TTX21" s="162"/>
      <c r="TTY21" s="162"/>
      <c r="TTZ21" s="162"/>
      <c r="TUA21" s="162"/>
      <c r="TUB21" s="162"/>
      <c r="TUC21" s="162"/>
      <c r="TUD21" s="162"/>
      <c r="TUE21" s="162"/>
      <c r="TUF21" s="162"/>
      <c r="TUG21" s="162"/>
      <c r="TUH21" s="162"/>
      <c r="TUI21" s="162"/>
      <c r="TUJ21" s="162"/>
      <c r="TUK21" s="162"/>
      <c r="TUL21" s="162"/>
      <c r="TUM21" s="162"/>
      <c r="TUN21" s="162"/>
      <c r="TUO21" s="162"/>
      <c r="TUP21" s="162"/>
      <c r="TUQ21" s="162"/>
      <c r="TUR21" s="162"/>
      <c r="TUS21" s="162"/>
      <c r="TUT21" s="162"/>
      <c r="TUU21" s="162"/>
      <c r="TUV21" s="162"/>
      <c r="TUW21" s="162"/>
      <c r="TUX21" s="162"/>
      <c r="TUY21" s="162"/>
      <c r="TUZ21" s="162"/>
      <c r="TVA21" s="162"/>
      <c r="TVB21" s="162"/>
      <c r="TVC21" s="162"/>
      <c r="TVD21" s="162"/>
      <c r="TVE21" s="162"/>
      <c r="TVF21" s="162"/>
      <c r="TVG21" s="162"/>
      <c r="TVH21" s="162"/>
      <c r="TVI21" s="162"/>
      <c r="TVJ21" s="162"/>
      <c r="TVK21" s="162"/>
      <c r="TVL21" s="162"/>
      <c r="TVM21" s="162"/>
      <c r="TVN21" s="162"/>
      <c r="TVO21" s="162"/>
      <c r="TVP21" s="162"/>
      <c r="TVQ21" s="162"/>
      <c r="TVR21" s="162"/>
      <c r="TVS21" s="162"/>
      <c r="TVT21" s="162"/>
      <c r="TVU21" s="162"/>
      <c r="TVV21" s="162"/>
      <c r="TVW21" s="162"/>
      <c r="TVX21" s="162"/>
      <c r="TVY21" s="162"/>
      <c r="TVZ21" s="162"/>
      <c r="TWA21" s="162"/>
      <c r="TWB21" s="162"/>
      <c r="TWC21" s="162"/>
      <c r="TWD21" s="162"/>
      <c r="TWE21" s="162"/>
      <c r="TWF21" s="162"/>
      <c r="TWG21" s="162"/>
      <c r="TWH21" s="162"/>
      <c r="TWI21" s="162"/>
      <c r="TWJ21" s="162"/>
      <c r="TWK21" s="162"/>
      <c r="TWL21" s="162"/>
      <c r="TWM21" s="162"/>
      <c r="TWN21" s="162"/>
      <c r="TWO21" s="162"/>
      <c r="TWP21" s="162"/>
      <c r="TWQ21" s="162"/>
      <c r="TWR21" s="162"/>
      <c r="TWS21" s="162"/>
      <c r="TWT21" s="162"/>
      <c r="TWU21" s="162"/>
      <c r="TWV21" s="162"/>
      <c r="TWW21" s="162"/>
      <c r="TWX21" s="162"/>
      <c r="TWY21" s="162"/>
      <c r="TWZ21" s="162"/>
      <c r="TXA21" s="162"/>
      <c r="TXB21" s="162"/>
      <c r="TXC21" s="162"/>
      <c r="TXD21" s="162"/>
      <c r="TXE21" s="162"/>
      <c r="TXF21" s="162"/>
      <c r="TXG21" s="162"/>
      <c r="TXH21" s="162"/>
      <c r="TXI21" s="162"/>
      <c r="TXJ21" s="162"/>
      <c r="TXK21" s="162"/>
      <c r="TXL21" s="162"/>
      <c r="TXM21" s="162"/>
      <c r="TXN21" s="162"/>
      <c r="TXO21" s="162"/>
      <c r="TXP21" s="162"/>
      <c r="TXQ21" s="162"/>
      <c r="TXR21" s="162"/>
      <c r="TXS21" s="162"/>
      <c r="TXT21" s="162"/>
      <c r="TXU21" s="162"/>
      <c r="TXV21" s="162"/>
      <c r="TXW21" s="162"/>
      <c r="TXX21" s="162"/>
      <c r="TXY21" s="162"/>
      <c r="TXZ21" s="162"/>
      <c r="TYA21" s="162"/>
      <c r="TYB21" s="162"/>
      <c r="TYC21" s="162"/>
      <c r="TYD21" s="162"/>
      <c r="TYE21" s="162"/>
      <c r="TYF21" s="162"/>
      <c r="TYG21" s="162"/>
      <c r="TYH21" s="162"/>
      <c r="TYI21" s="162"/>
      <c r="TYJ21" s="162"/>
      <c r="TYK21" s="162"/>
      <c r="TYL21" s="162"/>
      <c r="TYM21" s="162"/>
      <c r="TYN21" s="162"/>
      <c r="TYO21" s="162"/>
      <c r="TYP21" s="162"/>
      <c r="TYQ21" s="162"/>
      <c r="TYR21" s="162"/>
      <c r="TYS21" s="162"/>
      <c r="TYT21" s="162"/>
      <c r="TYU21" s="162"/>
      <c r="TYV21" s="162"/>
      <c r="TYW21" s="162"/>
      <c r="TYX21" s="162"/>
      <c r="TYY21" s="162"/>
      <c r="TYZ21" s="162"/>
      <c r="TZA21" s="162"/>
      <c r="TZB21" s="162"/>
      <c r="TZC21" s="162"/>
      <c r="TZD21" s="162"/>
      <c r="TZE21" s="162"/>
      <c r="TZF21" s="162"/>
      <c r="TZG21" s="162"/>
      <c r="TZH21" s="162"/>
      <c r="TZI21" s="162"/>
      <c r="TZJ21" s="162"/>
      <c r="TZK21" s="162"/>
      <c r="TZL21" s="162"/>
      <c r="TZM21" s="162"/>
      <c r="TZN21" s="162"/>
      <c r="TZO21" s="162"/>
      <c r="TZP21" s="162"/>
      <c r="TZQ21" s="162"/>
      <c r="TZR21" s="162"/>
      <c r="TZS21" s="162"/>
      <c r="TZT21" s="162"/>
      <c r="TZU21" s="162"/>
      <c r="TZV21" s="162"/>
      <c r="TZW21" s="162"/>
      <c r="TZX21" s="162"/>
      <c r="TZY21" s="162"/>
      <c r="TZZ21" s="162"/>
      <c r="UAA21" s="162"/>
      <c r="UAB21" s="162"/>
      <c r="UAC21" s="162"/>
      <c r="UAD21" s="162"/>
      <c r="UAE21" s="162"/>
      <c r="UAF21" s="162"/>
      <c r="UAG21" s="162"/>
      <c r="UAH21" s="162"/>
      <c r="UAI21" s="162"/>
      <c r="UAJ21" s="162"/>
      <c r="UAK21" s="162"/>
      <c r="UAL21" s="162"/>
      <c r="UAM21" s="162"/>
      <c r="UAN21" s="162"/>
      <c r="UAO21" s="162"/>
      <c r="UAP21" s="162"/>
      <c r="UAQ21" s="162"/>
      <c r="UAR21" s="162"/>
      <c r="UAS21" s="162"/>
      <c r="UAT21" s="162"/>
      <c r="UAU21" s="162"/>
      <c r="UAV21" s="162"/>
      <c r="UAW21" s="162"/>
      <c r="UAX21" s="162"/>
      <c r="UAY21" s="162"/>
      <c r="UAZ21" s="162"/>
      <c r="UBA21" s="162"/>
      <c r="UBB21" s="162"/>
      <c r="UBC21" s="162"/>
      <c r="UBD21" s="162"/>
      <c r="UBE21" s="162"/>
      <c r="UBF21" s="162"/>
      <c r="UBG21" s="162"/>
      <c r="UBH21" s="162"/>
      <c r="UBI21" s="162"/>
      <c r="UBJ21" s="162"/>
      <c r="UBK21" s="162"/>
      <c r="UBL21" s="162"/>
      <c r="UBM21" s="162"/>
      <c r="UBN21" s="162"/>
      <c r="UBO21" s="162"/>
      <c r="UBP21" s="162"/>
      <c r="UBQ21" s="162"/>
      <c r="UBR21" s="162"/>
      <c r="UBS21" s="162"/>
      <c r="UBT21" s="162"/>
      <c r="UBU21" s="162"/>
      <c r="UBV21" s="162"/>
      <c r="UBW21" s="162"/>
      <c r="UBX21" s="162"/>
      <c r="UBY21" s="162"/>
      <c r="UBZ21" s="162"/>
      <c r="UCA21" s="162"/>
      <c r="UCB21" s="162"/>
      <c r="UCC21" s="162"/>
      <c r="UCD21" s="162"/>
      <c r="UCE21" s="162"/>
      <c r="UCF21" s="162"/>
      <c r="UCG21" s="162"/>
      <c r="UCH21" s="162"/>
      <c r="UCI21" s="162"/>
      <c r="UCJ21" s="162"/>
      <c r="UCK21" s="162"/>
      <c r="UCL21" s="162"/>
      <c r="UCM21" s="162"/>
      <c r="UCN21" s="162"/>
      <c r="UCO21" s="162"/>
      <c r="UCP21" s="162"/>
      <c r="UCQ21" s="162"/>
      <c r="UCR21" s="162"/>
      <c r="UCS21" s="162"/>
      <c r="UCT21" s="162"/>
      <c r="UCU21" s="162"/>
      <c r="UCV21" s="162"/>
      <c r="UCW21" s="162"/>
      <c r="UCX21" s="162"/>
      <c r="UCY21" s="162"/>
      <c r="UCZ21" s="162"/>
      <c r="UDA21" s="162"/>
      <c r="UDB21" s="162"/>
      <c r="UDC21" s="162"/>
      <c r="UDD21" s="162"/>
      <c r="UDE21" s="162"/>
      <c r="UDF21" s="162"/>
      <c r="UDG21" s="162"/>
      <c r="UDH21" s="162"/>
      <c r="UDI21" s="162"/>
      <c r="UDJ21" s="162"/>
      <c r="UDK21" s="162"/>
      <c r="UDL21" s="162"/>
      <c r="UDM21" s="162"/>
      <c r="UDN21" s="162"/>
      <c r="UDO21" s="162"/>
      <c r="UDP21" s="162"/>
      <c r="UDQ21" s="162"/>
      <c r="UDR21" s="162"/>
      <c r="UDS21" s="162"/>
      <c r="UDT21" s="162"/>
      <c r="UDU21" s="162"/>
      <c r="UDV21" s="162"/>
      <c r="UDW21" s="162"/>
      <c r="UDX21" s="162"/>
      <c r="UDY21" s="162"/>
      <c r="UDZ21" s="162"/>
      <c r="UEA21" s="162"/>
      <c r="UEB21" s="162"/>
      <c r="UEC21" s="162"/>
      <c r="UED21" s="162"/>
      <c r="UEE21" s="162"/>
      <c r="UEF21" s="162"/>
      <c r="UEG21" s="162"/>
      <c r="UEH21" s="162"/>
      <c r="UEI21" s="162"/>
      <c r="UEJ21" s="162"/>
      <c r="UEK21" s="162"/>
      <c r="UEL21" s="162"/>
      <c r="UEM21" s="162"/>
      <c r="UEN21" s="162"/>
      <c r="UEO21" s="162"/>
      <c r="UEP21" s="162"/>
      <c r="UEQ21" s="162"/>
      <c r="UER21" s="162"/>
      <c r="UES21" s="162"/>
      <c r="UET21" s="162"/>
      <c r="UEU21" s="162"/>
      <c r="UEV21" s="162"/>
      <c r="UEW21" s="162"/>
      <c r="UEX21" s="162"/>
      <c r="UEY21" s="162"/>
      <c r="UEZ21" s="162"/>
      <c r="UFA21" s="162"/>
      <c r="UFB21" s="162"/>
      <c r="UFC21" s="162"/>
      <c r="UFD21" s="162"/>
      <c r="UFE21" s="162"/>
      <c r="UFF21" s="162"/>
      <c r="UFG21" s="162"/>
      <c r="UFH21" s="162"/>
      <c r="UFI21" s="162"/>
      <c r="UFJ21" s="162"/>
      <c r="UFK21" s="162"/>
      <c r="UFL21" s="162"/>
      <c r="UFM21" s="162"/>
      <c r="UFN21" s="162"/>
      <c r="UFO21" s="162"/>
      <c r="UFP21" s="162"/>
      <c r="UFQ21" s="162"/>
      <c r="UFR21" s="162"/>
      <c r="UFS21" s="162"/>
      <c r="UFT21" s="162"/>
      <c r="UFU21" s="162"/>
      <c r="UFV21" s="162"/>
      <c r="UFW21" s="162"/>
      <c r="UFX21" s="162"/>
      <c r="UFY21" s="162"/>
      <c r="UFZ21" s="162"/>
      <c r="UGA21" s="162"/>
      <c r="UGB21" s="162"/>
      <c r="UGC21" s="162"/>
      <c r="UGD21" s="162"/>
      <c r="UGE21" s="162"/>
      <c r="UGF21" s="162"/>
      <c r="UGG21" s="162"/>
      <c r="UGH21" s="162"/>
      <c r="UGI21" s="162"/>
      <c r="UGJ21" s="162"/>
      <c r="UGK21" s="162"/>
      <c r="UGL21" s="162"/>
      <c r="UGM21" s="162"/>
      <c r="UGN21" s="162"/>
      <c r="UGO21" s="162"/>
      <c r="UGP21" s="162"/>
      <c r="UGQ21" s="162"/>
      <c r="UGR21" s="162"/>
      <c r="UGS21" s="162"/>
      <c r="UGT21" s="162"/>
      <c r="UGU21" s="162"/>
      <c r="UGV21" s="162"/>
      <c r="UGW21" s="162"/>
      <c r="UGX21" s="162"/>
      <c r="UGY21" s="162"/>
      <c r="UGZ21" s="162"/>
      <c r="UHA21" s="162"/>
      <c r="UHB21" s="162"/>
      <c r="UHC21" s="162"/>
      <c r="UHD21" s="162"/>
      <c r="UHE21" s="162"/>
      <c r="UHF21" s="162"/>
      <c r="UHG21" s="162"/>
      <c r="UHH21" s="162"/>
      <c r="UHI21" s="162"/>
      <c r="UHJ21" s="162"/>
      <c r="UHK21" s="162"/>
      <c r="UHL21" s="162"/>
      <c r="UHM21" s="162"/>
      <c r="UHN21" s="162"/>
      <c r="UHO21" s="162"/>
      <c r="UHP21" s="162"/>
      <c r="UHQ21" s="162"/>
      <c r="UHR21" s="162"/>
      <c r="UHS21" s="162"/>
      <c r="UHT21" s="162"/>
      <c r="UHU21" s="162"/>
      <c r="UHV21" s="162"/>
      <c r="UHW21" s="162"/>
      <c r="UHX21" s="162"/>
      <c r="UHY21" s="162"/>
      <c r="UHZ21" s="162"/>
      <c r="UIA21" s="162"/>
      <c r="UIB21" s="162"/>
      <c r="UIC21" s="162"/>
      <c r="UID21" s="162"/>
      <c r="UIE21" s="162"/>
      <c r="UIF21" s="162"/>
      <c r="UIG21" s="162"/>
      <c r="UIH21" s="162"/>
      <c r="UII21" s="162"/>
      <c r="UIJ21" s="162"/>
      <c r="UIK21" s="162"/>
      <c r="UIL21" s="162"/>
      <c r="UIM21" s="162"/>
      <c r="UIN21" s="162"/>
      <c r="UIO21" s="162"/>
      <c r="UIP21" s="162"/>
      <c r="UIQ21" s="162"/>
      <c r="UIR21" s="162"/>
      <c r="UIS21" s="162"/>
      <c r="UIT21" s="162"/>
      <c r="UIU21" s="162"/>
      <c r="UIV21" s="162"/>
      <c r="UIW21" s="162"/>
      <c r="UIX21" s="162"/>
      <c r="UIY21" s="162"/>
      <c r="UIZ21" s="162"/>
      <c r="UJA21" s="162"/>
      <c r="UJB21" s="162"/>
      <c r="UJC21" s="162"/>
      <c r="UJD21" s="162"/>
      <c r="UJE21" s="162"/>
      <c r="UJF21" s="162"/>
      <c r="UJG21" s="162"/>
      <c r="UJH21" s="162"/>
      <c r="UJI21" s="162"/>
      <c r="UJJ21" s="162"/>
      <c r="UJK21" s="162"/>
      <c r="UJL21" s="162"/>
      <c r="UJM21" s="162"/>
      <c r="UJN21" s="162"/>
      <c r="UJO21" s="162"/>
      <c r="UJP21" s="162"/>
      <c r="UJQ21" s="162"/>
      <c r="UJR21" s="162"/>
      <c r="UJS21" s="162"/>
      <c r="UJT21" s="162"/>
      <c r="UJU21" s="162"/>
      <c r="UJV21" s="162"/>
      <c r="UJW21" s="162"/>
      <c r="UJX21" s="162"/>
      <c r="UJY21" s="162"/>
      <c r="UJZ21" s="162"/>
      <c r="UKA21" s="162"/>
      <c r="UKB21" s="162"/>
      <c r="UKC21" s="162"/>
      <c r="UKD21" s="162"/>
      <c r="UKE21" s="162"/>
      <c r="UKF21" s="162"/>
      <c r="UKG21" s="162"/>
      <c r="UKH21" s="162"/>
      <c r="UKI21" s="162"/>
      <c r="UKJ21" s="162"/>
      <c r="UKK21" s="162"/>
      <c r="UKL21" s="162"/>
      <c r="UKM21" s="162"/>
      <c r="UKN21" s="162"/>
      <c r="UKO21" s="162"/>
      <c r="UKP21" s="162"/>
      <c r="UKQ21" s="162"/>
      <c r="UKR21" s="162"/>
      <c r="UKS21" s="162"/>
      <c r="UKT21" s="162"/>
      <c r="UKU21" s="162"/>
      <c r="UKV21" s="162"/>
      <c r="UKW21" s="162"/>
      <c r="UKX21" s="162"/>
      <c r="UKY21" s="162"/>
      <c r="UKZ21" s="162"/>
      <c r="ULA21" s="162"/>
      <c r="ULB21" s="162"/>
      <c r="ULC21" s="162"/>
      <c r="ULD21" s="162"/>
      <c r="ULE21" s="162"/>
      <c r="ULF21" s="162"/>
      <c r="ULG21" s="162"/>
      <c r="ULH21" s="162"/>
      <c r="ULI21" s="162"/>
      <c r="ULJ21" s="162"/>
      <c r="ULK21" s="162"/>
      <c r="ULL21" s="162"/>
      <c r="ULM21" s="162"/>
      <c r="ULN21" s="162"/>
      <c r="ULO21" s="162"/>
      <c r="ULP21" s="162"/>
      <c r="ULQ21" s="162"/>
      <c r="ULR21" s="162"/>
      <c r="ULS21" s="162"/>
      <c r="ULT21" s="162"/>
      <c r="ULU21" s="162"/>
      <c r="ULV21" s="162"/>
      <c r="ULW21" s="162"/>
      <c r="ULX21" s="162"/>
      <c r="ULY21" s="162"/>
      <c r="ULZ21" s="162"/>
      <c r="UMA21" s="162"/>
      <c r="UMB21" s="162"/>
      <c r="UMC21" s="162"/>
      <c r="UMD21" s="162"/>
      <c r="UME21" s="162"/>
      <c r="UMF21" s="162"/>
      <c r="UMG21" s="162"/>
      <c r="UMH21" s="162"/>
      <c r="UMI21" s="162"/>
      <c r="UMJ21" s="162"/>
      <c r="UMK21" s="162"/>
      <c r="UML21" s="162"/>
      <c r="UMM21" s="162"/>
      <c r="UMN21" s="162"/>
      <c r="UMO21" s="162"/>
      <c r="UMP21" s="162"/>
      <c r="UMQ21" s="162"/>
      <c r="UMR21" s="162"/>
      <c r="UMS21" s="162"/>
      <c r="UMT21" s="162"/>
      <c r="UMU21" s="162"/>
      <c r="UMV21" s="162"/>
      <c r="UMW21" s="162"/>
      <c r="UMX21" s="162"/>
      <c r="UMY21" s="162"/>
      <c r="UMZ21" s="162"/>
      <c r="UNA21" s="162"/>
      <c r="UNB21" s="162"/>
      <c r="UNC21" s="162"/>
      <c r="UND21" s="162"/>
      <c r="UNE21" s="162"/>
      <c r="UNF21" s="162"/>
      <c r="UNG21" s="162"/>
      <c r="UNH21" s="162"/>
      <c r="UNI21" s="162"/>
      <c r="UNJ21" s="162"/>
      <c r="UNK21" s="162"/>
      <c r="UNL21" s="162"/>
      <c r="UNM21" s="162"/>
      <c r="UNN21" s="162"/>
      <c r="UNO21" s="162"/>
      <c r="UNP21" s="162"/>
      <c r="UNQ21" s="162"/>
      <c r="UNR21" s="162"/>
      <c r="UNS21" s="162"/>
      <c r="UNT21" s="162"/>
      <c r="UNU21" s="162"/>
      <c r="UNV21" s="162"/>
      <c r="UNW21" s="162"/>
      <c r="UNX21" s="162"/>
      <c r="UNY21" s="162"/>
      <c r="UNZ21" s="162"/>
      <c r="UOA21" s="162"/>
      <c r="UOB21" s="162"/>
      <c r="UOC21" s="162"/>
      <c r="UOD21" s="162"/>
      <c r="UOE21" s="162"/>
      <c r="UOF21" s="162"/>
      <c r="UOG21" s="162"/>
      <c r="UOH21" s="162"/>
      <c r="UOI21" s="162"/>
      <c r="UOJ21" s="162"/>
      <c r="UOK21" s="162"/>
      <c r="UOL21" s="162"/>
      <c r="UOM21" s="162"/>
      <c r="UON21" s="162"/>
      <c r="UOO21" s="162"/>
      <c r="UOP21" s="162"/>
      <c r="UOQ21" s="162"/>
      <c r="UOR21" s="162"/>
      <c r="UOS21" s="162"/>
      <c r="UOT21" s="162"/>
      <c r="UOU21" s="162"/>
      <c r="UOV21" s="162"/>
      <c r="UOW21" s="162"/>
      <c r="UOX21" s="162"/>
      <c r="UOY21" s="162"/>
      <c r="UOZ21" s="162"/>
      <c r="UPA21" s="162"/>
      <c r="UPB21" s="162"/>
      <c r="UPC21" s="162"/>
      <c r="UPD21" s="162"/>
      <c r="UPE21" s="162"/>
      <c r="UPF21" s="162"/>
      <c r="UPG21" s="162"/>
      <c r="UPH21" s="162"/>
      <c r="UPI21" s="162"/>
      <c r="UPJ21" s="162"/>
      <c r="UPK21" s="162"/>
      <c r="UPL21" s="162"/>
      <c r="UPM21" s="162"/>
      <c r="UPN21" s="162"/>
      <c r="UPO21" s="162"/>
      <c r="UPP21" s="162"/>
      <c r="UPQ21" s="162"/>
      <c r="UPR21" s="162"/>
      <c r="UPS21" s="162"/>
      <c r="UPT21" s="162"/>
      <c r="UPU21" s="162"/>
      <c r="UPV21" s="162"/>
      <c r="UPW21" s="162"/>
      <c r="UPX21" s="162"/>
      <c r="UPY21" s="162"/>
      <c r="UPZ21" s="162"/>
      <c r="UQA21" s="162"/>
      <c r="UQB21" s="162"/>
      <c r="UQC21" s="162"/>
      <c r="UQD21" s="162"/>
      <c r="UQE21" s="162"/>
      <c r="UQF21" s="162"/>
      <c r="UQG21" s="162"/>
      <c r="UQH21" s="162"/>
      <c r="UQI21" s="162"/>
      <c r="UQJ21" s="162"/>
      <c r="UQK21" s="162"/>
      <c r="UQL21" s="162"/>
      <c r="UQM21" s="162"/>
      <c r="UQN21" s="162"/>
      <c r="UQO21" s="162"/>
      <c r="UQP21" s="162"/>
      <c r="UQQ21" s="162"/>
      <c r="UQR21" s="162"/>
      <c r="UQS21" s="162"/>
      <c r="UQT21" s="162"/>
      <c r="UQU21" s="162"/>
      <c r="UQV21" s="162"/>
      <c r="UQW21" s="162"/>
      <c r="UQX21" s="162"/>
      <c r="UQY21" s="162"/>
      <c r="UQZ21" s="162"/>
      <c r="URA21" s="162"/>
      <c r="URB21" s="162"/>
      <c r="URC21" s="162"/>
      <c r="URD21" s="162"/>
      <c r="URE21" s="162"/>
      <c r="URF21" s="162"/>
      <c r="URG21" s="162"/>
      <c r="URH21" s="162"/>
      <c r="URI21" s="162"/>
      <c r="URJ21" s="162"/>
      <c r="URK21" s="162"/>
      <c r="URL21" s="162"/>
      <c r="URM21" s="162"/>
      <c r="URN21" s="162"/>
      <c r="URO21" s="162"/>
      <c r="URP21" s="162"/>
      <c r="URQ21" s="162"/>
      <c r="URR21" s="162"/>
      <c r="URS21" s="162"/>
      <c r="URT21" s="162"/>
      <c r="URU21" s="162"/>
      <c r="URV21" s="162"/>
      <c r="URW21" s="162"/>
      <c r="URX21" s="162"/>
      <c r="URY21" s="162"/>
      <c r="URZ21" s="162"/>
      <c r="USA21" s="162"/>
      <c r="USB21" s="162"/>
      <c r="USC21" s="162"/>
      <c r="USD21" s="162"/>
      <c r="USE21" s="162"/>
      <c r="USF21" s="162"/>
      <c r="USG21" s="162"/>
      <c r="USH21" s="162"/>
      <c r="USI21" s="162"/>
      <c r="USJ21" s="162"/>
      <c r="USK21" s="162"/>
      <c r="USL21" s="162"/>
      <c r="USM21" s="162"/>
      <c r="USN21" s="162"/>
      <c r="USO21" s="162"/>
      <c r="USP21" s="162"/>
      <c r="USQ21" s="162"/>
      <c r="USR21" s="162"/>
      <c r="USS21" s="162"/>
      <c r="UST21" s="162"/>
      <c r="USU21" s="162"/>
      <c r="USV21" s="162"/>
      <c r="USW21" s="162"/>
      <c r="USX21" s="162"/>
      <c r="USY21" s="162"/>
      <c r="USZ21" s="162"/>
      <c r="UTA21" s="162"/>
      <c r="UTB21" s="162"/>
      <c r="UTC21" s="162"/>
      <c r="UTD21" s="162"/>
      <c r="UTE21" s="162"/>
      <c r="UTF21" s="162"/>
      <c r="UTG21" s="162"/>
      <c r="UTH21" s="162"/>
      <c r="UTI21" s="162"/>
      <c r="UTJ21" s="162"/>
      <c r="UTK21" s="162"/>
      <c r="UTL21" s="162"/>
      <c r="UTM21" s="162"/>
      <c r="UTN21" s="162"/>
      <c r="UTO21" s="162"/>
      <c r="UTP21" s="162"/>
      <c r="UTQ21" s="162"/>
      <c r="UTR21" s="162"/>
      <c r="UTS21" s="162"/>
      <c r="UTT21" s="162"/>
      <c r="UTU21" s="162"/>
      <c r="UTV21" s="162"/>
      <c r="UTW21" s="162"/>
      <c r="UTX21" s="162"/>
      <c r="UTY21" s="162"/>
      <c r="UTZ21" s="162"/>
      <c r="UUA21" s="162"/>
      <c r="UUB21" s="162"/>
      <c r="UUC21" s="162"/>
      <c r="UUD21" s="162"/>
      <c r="UUE21" s="162"/>
      <c r="UUF21" s="162"/>
      <c r="UUG21" s="162"/>
      <c r="UUH21" s="162"/>
      <c r="UUI21" s="162"/>
      <c r="UUJ21" s="162"/>
      <c r="UUK21" s="162"/>
      <c r="UUL21" s="162"/>
      <c r="UUM21" s="162"/>
      <c r="UUN21" s="162"/>
      <c r="UUO21" s="162"/>
      <c r="UUP21" s="162"/>
      <c r="UUQ21" s="162"/>
      <c r="UUR21" s="162"/>
      <c r="UUS21" s="162"/>
      <c r="UUT21" s="162"/>
      <c r="UUU21" s="162"/>
      <c r="UUV21" s="162"/>
      <c r="UUW21" s="162"/>
      <c r="UUX21" s="162"/>
      <c r="UUY21" s="162"/>
      <c r="UUZ21" s="162"/>
      <c r="UVA21" s="162"/>
      <c r="UVB21" s="162"/>
      <c r="UVC21" s="162"/>
      <c r="UVD21" s="162"/>
      <c r="UVE21" s="162"/>
      <c r="UVF21" s="162"/>
      <c r="UVG21" s="162"/>
      <c r="UVH21" s="162"/>
      <c r="UVI21" s="162"/>
      <c r="UVJ21" s="162"/>
      <c r="UVK21" s="162"/>
      <c r="UVL21" s="162"/>
      <c r="UVM21" s="162"/>
      <c r="UVN21" s="162"/>
      <c r="UVO21" s="162"/>
      <c r="UVP21" s="162"/>
      <c r="UVQ21" s="162"/>
      <c r="UVR21" s="162"/>
      <c r="UVS21" s="162"/>
      <c r="UVT21" s="162"/>
      <c r="UVU21" s="162"/>
      <c r="UVV21" s="162"/>
      <c r="UVW21" s="162"/>
      <c r="UVX21" s="162"/>
      <c r="UVY21" s="162"/>
      <c r="UVZ21" s="162"/>
      <c r="UWA21" s="162"/>
      <c r="UWB21" s="162"/>
      <c r="UWC21" s="162"/>
      <c r="UWD21" s="162"/>
      <c r="UWE21" s="162"/>
      <c r="UWF21" s="162"/>
      <c r="UWG21" s="162"/>
      <c r="UWH21" s="162"/>
      <c r="UWI21" s="162"/>
      <c r="UWJ21" s="162"/>
      <c r="UWK21" s="162"/>
      <c r="UWL21" s="162"/>
      <c r="UWM21" s="162"/>
      <c r="UWN21" s="162"/>
      <c r="UWO21" s="162"/>
      <c r="UWP21" s="162"/>
      <c r="UWQ21" s="162"/>
      <c r="UWR21" s="162"/>
      <c r="UWS21" s="162"/>
      <c r="UWT21" s="162"/>
      <c r="UWU21" s="162"/>
      <c r="UWV21" s="162"/>
      <c r="UWW21" s="162"/>
      <c r="UWX21" s="162"/>
      <c r="UWY21" s="162"/>
      <c r="UWZ21" s="162"/>
      <c r="UXA21" s="162"/>
      <c r="UXB21" s="162"/>
      <c r="UXC21" s="162"/>
      <c r="UXD21" s="162"/>
      <c r="UXE21" s="162"/>
      <c r="UXF21" s="162"/>
      <c r="UXG21" s="162"/>
      <c r="UXH21" s="162"/>
      <c r="UXI21" s="162"/>
      <c r="UXJ21" s="162"/>
      <c r="UXK21" s="162"/>
      <c r="UXL21" s="162"/>
      <c r="UXM21" s="162"/>
      <c r="UXN21" s="162"/>
      <c r="UXO21" s="162"/>
      <c r="UXP21" s="162"/>
      <c r="UXQ21" s="162"/>
      <c r="UXR21" s="162"/>
      <c r="UXS21" s="162"/>
      <c r="UXT21" s="162"/>
      <c r="UXU21" s="162"/>
      <c r="UXV21" s="162"/>
      <c r="UXW21" s="162"/>
      <c r="UXX21" s="162"/>
      <c r="UXY21" s="162"/>
      <c r="UXZ21" s="162"/>
      <c r="UYA21" s="162"/>
      <c r="UYB21" s="162"/>
      <c r="UYC21" s="162"/>
      <c r="UYD21" s="162"/>
      <c r="UYE21" s="162"/>
      <c r="UYF21" s="162"/>
      <c r="UYG21" s="162"/>
      <c r="UYH21" s="162"/>
      <c r="UYI21" s="162"/>
      <c r="UYJ21" s="162"/>
      <c r="UYK21" s="162"/>
      <c r="UYL21" s="162"/>
      <c r="UYM21" s="162"/>
      <c r="UYN21" s="162"/>
      <c r="UYO21" s="162"/>
      <c r="UYP21" s="162"/>
      <c r="UYQ21" s="162"/>
      <c r="UYR21" s="162"/>
      <c r="UYS21" s="162"/>
      <c r="UYT21" s="162"/>
      <c r="UYU21" s="162"/>
      <c r="UYV21" s="162"/>
      <c r="UYW21" s="162"/>
      <c r="UYX21" s="162"/>
      <c r="UYY21" s="162"/>
      <c r="UYZ21" s="162"/>
      <c r="UZA21" s="162"/>
      <c r="UZB21" s="162"/>
      <c r="UZC21" s="162"/>
      <c r="UZD21" s="162"/>
      <c r="UZE21" s="162"/>
      <c r="UZF21" s="162"/>
      <c r="UZG21" s="162"/>
      <c r="UZH21" s="162"/>
      <c r="UZI21" s="162"/>
      <c r="UZJ21" s="162"/>
      <c r="UZK21" s="162"/>
      <c r="UZL21" s="162"/>
      <c r="UZM21" s="162"/>
      <c r="UZN21" s="162"/>
      <c r="UZO21" s="162"/>
      <c r="UZP21" s="162"/>
      <c r="UZQ21" s="162"/>
      <c r="UZR21" s="162"/>
      <c r="UZS21" s="162"/>
      <c r="UZT21" s="162"/>
      <c r="UZU21" s="162"/>
      <c r="UZV21" s="162"/>
      <c r="UZW21" s="162"/>
      <c r="UZX21" s="162"/>
      <c r="UZY21" s="162"/>
      <c r="UZZ21" s="162"/>
      <c r="VAA21" s="162"/>
      <c r="VAB21" s="162"/>
      <c r="VAC21" s="162"/>
      <c r="VAD21" s="162"/>
      <c r="VAE21" s="162"/>
      <c r="VAF21" s="162"/>
      <c r="VAG21" s="162"/>
      <c r="VAH21" s="162"/>
      <c r="VAI21" s="162"/>
      <c r="VAJ21" s="162"/>
      <c r="VAK21" s="162"/>
      <c r="VAL21" s="162"/>
      <c r="VAM21" s="162"/>
      <c r="VAN21" s="162"/>
      <c r="VAO21" s="162"/>
      <c r="VAP21" s="162"/>
      <c r="VAQ21" s="162"/>
      <c r="VAR21" s="162"/>
      <c r="VAS21" s="162"/>
      <c r="VAT21" s="162"/>
      <c r="VAU21" s="162"/>
      <c r="VAV21" s="162"/>
      <c r="VAW21" s="162"/>
      <c r="VAX21" s="162"/>
      <c r="VAY21" s="162"/>
      <c r="VAZ21" s="162"/>
      <c r="VBA21" s="162"/>
      <c r="VBB21" s="162"/>
      <c r="VBC21" s="162"/>
      <c r="VBD21" s="162"/>
      <c r="VBE21" s="162"/>
      <c r="VBF21" s="162"/>
      <c r="VBG21" s="162"/>
      <c r="VBH21" s="162"/>
      <c r="VBI21" s="162"/>
      <c r="VBJ21" s="162"/>
      <c r="VBK21" s="162"/>
      <c r="VBL21" s="162"/>
      <c r="VBM21" s="162"/>
      <c r="VBN21" s="162"/>
      <c r="VBO21" s="162"/>
      <c r="VBP21" s="162"/>
      <c r="VBQ21" s="162"/>
      <c r="VBR21" s="162"/>
      <c r="VBS21" s="162"/>
      <c r="VBT21" s="162"/>
      <c r="VBU21" s="162"/>
      <c r="VBV21" s="162"/>
      <c r="VBW21" s="162"/>
      <c r="VBX21" s="162"/>
      <c r="VBY21" s="162"/>
      <c r="VBZ21" s="162"/>
      <c r="VCA21" s="162"/>
      <c r="VCB21" s="162"/>
      <c r="VCC21" s="162"/>
      <c r="VCD21" s="162"/>
      <c r="VCE21" s="162"/>
      <c r="VCF21" s="162"/>
      <c r="VCG21" s="162"/>
      <c r="VCH21" s="162"/>
      <c r="VCI21" s="162"/>
      <c r="VCJ21" s="162"/>
      <c r="VCK21" s="162"/>
      <c r="VCL21" s="162"/>
      <c r="VCM21" s="162"/>
      <c r="VCN21" s="162"/>
      <c r="VCO21" s="162"/>
      <c r="VCP21" s="162"/>
      <c r="VCQ21" s="162"/>
      <c r="VCR21" s="162"/>
      <c r="VCS21" s="162"/>
      <c r="VCT21" s="162"/>
      <c r="VCU21" s="162"/>
      <c r="VCV21" s="162"/>
      <c r="VCW21" s="162"/>
      <c r="VCX21" s="162"/>
      <c r="VCY21" s="162"/>
      <c r="VCZ21" s="162"/>
      <c r="VDA21" s="162"/>
      <c r="VDB21" s="162"/>
      <c r="VDC21" s="162"/>
      <c r="VDD21" s="162"/>
      <c r="VDE21" s="162"/>
      <c r="VDF21" s="162"/>
      <c r="VDG21" s="162"/>
      <c r="VDH21" s="162"/>
      <c r="VDI21" s="162"/>
      <c r="VDJ21" s="162"/>
      <c r="VDK21" s="162"/>
      <c r="VDL21" s="162"/>
      <c r="VDM21" s="162"/>
      <c r="VDN21" s="162"/>
      <c r="VDO21" s="162"/>
      <c r="VDP21" s="162"/>
      <c r="VDQ21" s="162"/>
      <c r="VDR21" s="162"/>
      <c r="VDS21" s="162"/>
      <c r="VDT21" s="162"/>
      <c r="VDU21" s="162"/>
      <c r="VDV21" s="162"/>
      <c r="VDW21" s="162"/>
      <c r="VDX21" s="162"/>
      <c r="VDY21" s="162"/>
      <c r="VDZ21" s="162"/>
      <c r="VEA21" s="162"/>
      <c r="VEB21" s="162"/>
      <c r="VEC21" s="162"/>
      <c r="VED21" s="162"/>
      <c r="VEE21" s="162"/>
      <c r="VEF21" s="162"/>
      <c r="VEG21" s="162"/>
      <c r="VEH21" s="162"/>
      <c r="VEI21" s="162"/>
      <c r="VEJ21" s="162"/>
      <c r="VEK21" s="162"/>
      <c r="VEL21" s="162"/>
      <c r="VEM21" s="162"/>
      <c r="VEN21" s="162"/>
      <c r="VEO21" s="162"/>
      <c r="VEP21" s="162"/>
      <c r="VEQ21" s="162"/>
      <c r="VER21" s="162"/>
      <c r="VES21" s="162"/>
      <c r="VET21" s="162"/>
      <c r="VEU21" s="162"/>
      <c r="VEV21" s="162"/>
      <c r="VEW21" s="162"/>
      <c r="VEX21" s="162"/>
      <c r="VEY21" s="162"/>
      <c r="VEZ21" s="162"/>
      <c r="VFA21" s="162"/>
      <c r="VFB21" s="162"/>
      <c r="VFC21" s="162"/>
      <c r="VFD21" s="162"/>
      <c r="VFE21" s="162"/>
      <c r="VFF21" s="162"/>
      <c r="VFG21" s="162"/>
      <c r="VFH21" s="162"/>
      <c r="VFI21" s="162"/>
      <c r="VFJ21" s="162"/>
      <c r="VFK21" s="162"/>
      <c r="VFL21" s="162"/>
      <c r="VFM21" s="162"/>
      <c r="VFN21" s="162"/>
      <c r="VFO21" s="162"/>
      <c r="VFP21" s="162"/>
      <c r="VFQ21" s="162"/>
      <c r="VFR21" s="162"/>
      <c r="VFS21" s="162"/>
      <c r="VFT21" s="162"/>
      <c r="VFU21" s="162"/>
      <c r="VFV21" s="162"/>
      <c r="VFW21" s="162"/>
      <c r="VFX21" s="162"/>
      <c r="VFY21" s="162"/>
      <c r="VFZ21" s="162"/>
      <c r="VGA21" s="162"/>
      <c r="VGB21" s="162"/>
      <c r="VGC21" s="162"/>
      <c r="VGD21" s="162"/>
      <c r="VGE21" s="162"/>
      <c r="VGF21" s="162"/>
      <c r="VGG21" s="162"/>
      <c r="VGH21" s="162"/>
      <c r="VGI21" s="162"/>
      <c r="VGJ21" s="162"/>
      <c r="VGK21" s="162"/>
      <c r="VGL21" s="162"/>
      <c r="VGM21" s="162"/>
      <c r="VGN21" s="162"/>
      <c r="VGO21" s="162"/>
      <c r="VGP21" s="162"/>
      <c r="VGQ21" s="162"/>
      <c r="VGR21" s="162"/>
      <c r="VGS21" s="162"/>
      <c r="VGT21" s="162"/>
      <c r="VGU21" s="162"/>
      <c r="VGV21" s="162"/>
      <c r="VGW21" s="162"/>
      <c r="VGX21" s="162"/>
      <c r="VGY21" s="162"/>
      <c r="VGZ21" s="162"/>
      <c r="VHA21" s="162"/>
      <c r="VHB21" s="162"/>
      <c r="VHC21" s="162"/>
      <c r="VHD21" s="162"/>
      <c r="VHE21" s="162"/>
      <c r="VHF21" s="162"/>
      <c r="VHG21" s="162"/>
      <c r="VHH21" s="162"/>
      <c r="VHI21" s="162"/>
      <c r="VHJ21" s="162"/>
      <c r="VHK21" s="162"/>
      <c r="VHL21" s="162"/>
      <c r="VHM21" s="162"/>
      <c r="VHN21" s="162"/>
      <c r="VHO21" s="162"/>
      <c r="VHP21" s="162"/>
      <c r="VHQ21" s="162"/>
      <c r="VHR21" s="162"/>
      <c r="VHS21" s="162"/>
      <c r="VHT21" s="162"/>
      <c r="VHU21" s="162"/>
      <c r="VHV21" s="162"/>
      <c r="VHW21" s="162"/>
      <c r="VHX21" s="162"/>
      <c r="VHY21" s="162"/>
      <c r="VHZ21" s="162"/>
      <c r="VIA21" s="162"/>
      <c r="VIB21" s="162"/>
      <c r="VIC21" s="162"/>
      <c r="VID21" s="162"/>
      <c r="VIE21" s="162"/>
      <c r="VIF21" s="162"/>
      <c r="VIG21" s="162"/>
      <c r="VIH21" s="162"/>
      <c r="VII21" s="162"/>
      <c r="VIJ21" s="162"/>
      <c r="VIK21" s="162"/>
      <c r="VIL21" s="162"/>
      <c r="VIM21" s="162"/>
      <c r="VIN21" s="162"/>
      <c r="VIO21" s="162"/>
      <c r="VIP21" s="162"/>
      <c r="VIQ21" s="162"/>
      <c r="VIR21" s="162"/>
      <c r="VIS21" s="162"/>
      <c r="VIT21" s="162"/>
      <c r="VIU21" s="162"/>
      <c r="VIV21" s="162"/>
      <c r="VIW21" s="162"/>
      <c r="VIX21" s="162"/>
      <c r="VIY21" s="162"/>
      <c r="VIZ21" s="162"/>
      <c r="VJA21" s="162"/>
      <c r="VJB21" s="162"/>
      <c r="VJC21" s="162"/>
      <c r="VJD21" s="162"/>
      <c r="VJE21" s="162"/>
      <c r="VJF21" s="162"/>
      <c r="VJG21" s="162"/>
      <c r="VJH21" s="162"/>
      <c r="VJI21" s="162"/>
      <c r="VJJ21" s="162"/>
      <c r="VJK21" s="162"/>
      <c r="VJL21" s="162"/>
      <c r="VJM21" s="162"/>
      <c r="VJN21" s="162"/>
      <c r="VJO21" s="162"/>
      <c r="VJP21" s="162"/>
      <c r="VJQ21" s="162"/>
      <c r="VJR21" s="162"/>
      <c r="VJS21" s="162"/>
      <c r="VJT21" s="162"/>
      <c r="VJU21" s="162"/>
      <c r="VJV21" s="162"/>
      <c r="VJW21" s="162"/>
      <c r="VJX21" s="162"/>
      <c r="VJY21" s="162"/>
      <c r="VJZ21" s="162"/>
      <c r="VKA21" s="162"/>
      <c r="VKB21" s="162"/>
      <c r="VKC21" s="162"/>
      <c r="VKD21" s="162"/>
      <c r="VKE21" s="162"/>
      <c r="VKF21" s="162"/>
      <c r="VKG21" s="162"/>
      <c r="VKH21" s="162"/>
      <c r="VKI21" s="162"/>
      <c r="VKJ21" s="162"/>
      <c r="VKK21" s="162"/>
      <c r="VKL21" s="162"/>
      <c r="VKM21" s="162"/>
      <c r="VKN21" s="162"/>
      <c r="VKO21" s="162"/>
      <c r="VKP21" s="162"/>
      <c r="VKQ21" s="162"/>
      <c r="VKR21" s="162"/>
      <c r="VKS21" s="162"/>
      <c r="VKT21" s="162"/>
      <c r="VKU21" s="162"/>
      <c r="VKV21" s="162"/>
      <c r="VKW21" s="162"/>
      <c r="VKX21" s="162"/>
      <c r="VKY21" s="162"/>
      <c r="VKZ21" s="162"/>
      <c r="VLA21" s="162"/>
      <c r="VLB21" s="162"/>
      <c r="VLC21" s="162"/>
      <c r="VLD21" s="162"/>
      <c r="VLE21" s="162"/>
      <c r="VLF21" s="162"/>
      <c r="VLG21" s="162"/>
      <c r="VLH21" s="162"/>
      <c r="VLI21" s="162"/>
      <c r="VLJ21" s="162"/>
      <c r="VLK21" s="162"/>
      <c r="VLL21" s="162"/>
      <c r="VLM21" s="162"/>
      <c r="VLN21" s="162"/>
      <c r="VLO21" s="162"/>
      <c r="VLP21" s="162"/>
      <c r="VLQ21" s="162"/>
      <c r="VLR21" s="162"/>
      <c r="VLS21" s="162"/>
      <c r="VLT21" s="162"/>
      <c r="VLU21" s="162"/>
      <c r="VLV21" s="162"/>
      <c r="VLW21" s="162"/>
      <c r="VLX21" s="162"/>
      <c r="VLY21" s="162"/>
      <c r="VLZ21" s="162"/>
      <c r="VMA21" s="162"/>
      <c r="VMB21" s="162"/>
      <c r="VMC21" s="162"/>
      <c r="VMD21" s="162"/>
      <c r="VME21" s="162"/>
      <c r="VMF21" s="162"/>
      <c r="VMG21" s="162"/>
      <c r="VMH21" s="162"/>
      <c r="VMI21" s="162"/>
      <c r="VMJ21" s="162"/>
      <c r="VMK21" s="162"/>
      <c r="VML21" s="162"/>
      <c r="VMM21" s="162"/>
      <c r="VMN21" s="162"/>
      <c r="VMO21" s="162"/>
      <c r="VMP21" s="162"/>
      <c r="VMQ21" s="162"/>
      <c r="VMR21" s="162"/>
      <c r="VMS21" s="162"/>
      <c r="VMT21" s="162"/>
      <c r="VMU21" s="162"/>
      <c r="VMV21" s="162"/>
      <c r="VMW21" s="162"/>
      <c r="VMX21" s="162"/>
      <c r="VMY21" s="162"/>
      <c r="VMZ21" s="162"/>
      <c r="VNA21" s="162"/>
      <c r="VNB21" s="162"/>
      <c r="VNC21" s="162"/>
      <c r="VND21" s="162"/>
      <c r="VNE21" s="162"/>
      <c r="VNF21" s="162"/>
      <c r="VNG21" s="162"/>
      <c r="VNH21" s="162"/>
      <c r="VNI21" s="162"/>
      <c r="VNJ21" s="162"/>
      <c r="VNK21" s="162"/>
      <c r="VNL21" s="162"/>
      <c r="VNM21" s="162"/>
      <c r="VNN21" s="162"/>
      <c r="VNO21" s="162"/>
      <c r="VNP21" s="162"/>
      <c r="VNQ21" s="162"/>
      <c r="VNR21" s="162"/>
      <c r="VNS21" s="162"/>
      <c r="VNT21" s="162"/>
      <c r="VNU21" s="162"/>
      <c r="VNV21" s="162"/>
      <c r="VNW21" s="162"/>
      <c r="VNX21" s="162"/>
      <c r="VNY21" s="162"/>
      <c r="VNZ21" s="162"/>
      <c r="VOA21" s="162"/>
      <c r="VOB21" s="162"/>
      <c r="VOC21" s="162"/>
      <c r="VOD21" s="162"/>
      <c r="VOE21" s="162"/>
      <c r="VOF21" s="162"/>
      <c r="VOG21" s="162"/>
      <c r="VOH21" s="162"/>
      <c r="VOI21" s="162"/>
      <c r="VOJ21" s="162"/>
      <c r="VOK21" s="162"/>
      <c r="VOL21" s="162"/>
      <c r="VOM21" s="162"/>
      <c r="VON21" s="162"/>
      <c r="VOO21" s="162"/>
      <c r="VOP21" s="162"/>
      <c r="VOQ21" s="162"/>
      <c r="VOR21" s="162"/>
      <c r="VOS21" s="162"/>
      <c r="VOT21" s="162"/>
      <c r="VOU21" s="162"/>
      <c r="VOV21" s="162"/>
      <c r="VOW21" s="162"/>
      <c r="VOX21" s="162"/>
      <c r="VOY21" s="162"/>
      <c r="VOZ21" s="162"/>
      <c r="VPA21" s="162"/>
      <c r="VPB21" s="162"/>
      <c r="VPC21" s="162"/>
      <c r="VPD21" s="162"/>
      <c r="VPE21" s="162"/>
      <c r="VPF21" s="162"/>
      <c r="VPG21" s="162"/>
      <c r="VPH21" s="162"/>
      <c r="VPI21" s="162"/>
      <c r="VPJ21" s="162"/>
      <c r="VPK21" s="162"/>
      <c r="VPL21" s="162"/>
      <c r="VPM21" s="162"/>
      <c r="VPN21" s="162"/>
      <c r="VPO21" s="162"/>
      <c r="VPP21" s="162"/>
      <c r="VPQ21" s="162"/>
      <c r="VPR21" s="162"/>
      <c r="VPS21" s="162"/>
      <c r="VPT21" s="162"/>
      <c r="VPU21" s="162"/>
      <c r="VPV21" s="162"/>
      <c r="VPW21" s="162"/>
      <c r="VPX21" s="162"/>
      <c r="VPY21" s="162"/>
      <c r="VPZ21" s="162"/>
      <c r="VQA21" s="162"/>
      <c r="VQB21" s="162"/>
      <c r="VQC21" s="162"/>
      <c r="VQD21" s="162"/>
      <c r="VQE21" s="162"/>
      <c r="VQF21" s="162"/>
      <c r="VQG21" s="162"/>
      <c r="VQH21" s="162"/>
      <c r="VQI21" s="162"/>
      <c r="VQJ21" s="162"/>
      <c r="VQK21" s="162"/>
      <c r="VQL21" s="162"/>
      <c r="VQM21" s="162"/>
      <c r="VQN21" s="162"/>
      <c r="VQO21" s="162"/>
      <c r="VQP21" s="162"/>
      <c r="VQQ21" s="162"/>
      <c r="VQR21" s="162"/>
      <c r="VQS21" s="162"/>
      <c r="VQT21" s="162"/>
      <c r="VQU21" s="162"/>
      <c r="VQV21" s="162"/>
      <c r="VQW21" s="162"/>
      <c r="VQX21" s="162"/>
      <c r="VQY21" s="162"/>
      <c r="VQZ21" s="162"/>
      <c r="VRA21" s="162"/>
      <c r="VRB21" s="162"/>
      <c r="VRC21" s="162"/>
      <c r="VRD21" s="162"/>
      <c r="VRE21" s="162"/>
      <c r="VRF21" s="162"/>
      <c r="VRG21" s="162"/>
      <c r="VRH21" s="162"/>
      <c r="VRI21" s="162"/>
      <c r="VRJ21" s="162"/>
      <c r="VRK21" s="162"/>
      <c r="VRL21" s="162"/>
      <c r="VRM21" s="162"/>
      <c r="VRN21" s="162"/>
      <c r="VRO21" s="162"/>
      <c r="VRP21" s="162"/>
      <c r="VRQ21" s="162"/>
      <c r="VRR21" s="162"/>
      <c r="VRS21" s="162"/>
      <c r="VRT21" s="162"/>
      <c r="VRU21" s="162"/>
      <c r="VRV21" s="162"/>
      <c r="VRW21" s="162"/>
      <c r="VRX21" s="162"/>
      <c r="VRY21" s="162"/>
      <c r="VRZ21" s="162"/>
      <c r="VSA21" s="162"/>
      <c r="VSB21" s="162"/>
      <c r="VSC21" s="162"/>
      <c r="VSD21" s="162"/>
      <c r="VSE21" s="162"/>
      <c r="VSF21" s="162"/>
      <c r="VSG21" s="162"/>
      <c r="VSH21" s="162"/>
      <c r="VSI21" s="162"/>
      <c r="VSJ21" s="162"/>
      <c r="VSK21" s="162"/>
      <c r="VSL21" s="162"/>
      <c r="VSM21" s="162"/>
      <c r="VSN21" s="162"/>
      <c r="VSO21" s="162"/>
      <c r="VSP21" s="162"/>
      <c r="VSQ21" s="162"/>
      <c r="VSR21" s="162"/>
      <c r="VSS21" s="162"/>
      <c r="VST21" s="162"/>
      <c r="VSU21" s="162"/>
      <c r="VSV21" s="162"/>
      <c r="VSW21" s="162"/>
      <c r="VSX21" s="162"/>
      <c r="VSY21" s="162"/>
      <c r="VSZ21" s="162"/>
      <c r="VTA21" s="162"/>
      <c r="VTB21" s="162"/>
      <c r="VTC21" s="162"/>
      <c r="VTD21" s="162"/>
      <c r="VTE21" s="162"/>
      <c r="VTF21" s="162"/>
      <c r="VTG21" s="162"/>
      <c r="VTH21" s="162"/>
      <c r="VTI21" s="162"/>
      <c r="VTJ21" s="162"/>
      <c r="VTK21" s="162"/>
      <c r="VTL21" s="162"/>
      <c r="VTM21" s="162"/>
      <c r="VTN21" s="162"/>
      <c r="VTO21" s="162"/>
      <c r="VTP21" s="162"/>
      <c r="VTQ21" s="162"/>
      <c r="VTR21" s="162"/>
      <c r="VTS21" s="162"/>
      <c r="VTT21" s="162"/>
      <c r="VTU21" s="162"/>
      <c r="VTV21" s="162"/>
      <c r="VTW21" s="162"/>
      <c r="VTX21" s="162"/>
      <c r="VTY21" s="162"/>
      <c r="VTZ21" s="162"/>
      <c r="VUA21" s="162"/>
      <c r="VUB21" s="162"/>
      <c r="VUC21" s="162"/>
      <c r="VUD21" s="162"/>
      <c r="VUE21" s="162"/>
      <c r="VUF21" s="162"/>
      <c r="VUG21" s="162"/>
      <c r="VUH21" s="162"/>
      <c r="VUI21" s="162"/>
      <c r="VUJ21" s="162"/>
      <c r="VUK21" s="162"/>
      <c r="VUL21" s="162"/>
      <c r="VUM21" s="162"/>
      <c r="VUN21" s="162"/>
      <c r="VUO21" s="162"/>
      <c r="VUP21" s="162"/>
      <c r="VUQ21" s="162"/>
      <c r="VUR21" s="162"/>
      <c r="VUS21" s="162"/>
      <c r="VUT21" s="162"/>
      <c r="VUU21" s="162"/>
      <c r="VUV21" s="162"/>
      <c r="VUW21" s="162"/>
      <c r="VUX21" s="162"/>
      <c r="VUY21" s="162"/>
      <c r="VUZ21" s="162"/>
      <c r="VVA21" s="162"/>
      <c r="VVB21" s="162"/>
      <c r="VVC21" s="162"/>
      <c r="VVD21" s="162"/>
      <c r="VVE21" s="162"/>
      <c r="VVF21" s="162"/>
      <c r="VVG21" s="162"/>
      <c r="VVH21" s="162"/>
      <c r="VVI21" s="162"/>
      <c r="VVJ21" s="162"/>
      <c r="VVK21" s="162"/>
      <c r="VVL21" s="162"/>
      <c r="VVM21" s="162"/>
      <c r="VVN21" s="162"/>
      <c r="VVO21" s="162"/>
      <c r="VVP21" s="162"/>
      <c r="VVQ21" s="162"/>
      <c r="VVR21" s="162"/>
      <c r="VVS21" s="162"/>
      <c r="VVT21" s="162"/>
      <c r="VVU21" s="162"/>
      <c r="VVV21" s="162"/>
      <c r="VVW21" s="162"/>
      <c r="VVX21" s="162"/>
      <c r="VVY21" s="162"/>
      <c r="VVZ21" s="162"/>
      <c r="VWA21" s="162"/>
      <c r="VWB21" s="162"/>
      <c r="VWC21" s="162"/>
      <c r="VWD21" s="162"/>
      <c r="VWE21" s="162"/>
      <c r="VWF21" s="162"/>
      <c r="VWG21" s="162"/>
      <c r="VWH21" s="162"/>
      <c r="VWI21" s="162"/>
      <c r="VWJ21" s="162"/>
      <c r="VWK21" s="162"/>
      <c r="VWL21" s="162"/>
      <c r="VWM21" s="162"/>
      <c r="VWN21" s="162"/>
      <c r="VWO21" s="162"/>
      <c r="VWP21" s="162"/>
      <c r="VWQ21" s="162"/>
      <c r="VWR21" s="162"/>
      <c r="VWS21" s="162"/>
      <c r="VWT21" s="162"/>
      <c r="VWU21" s="162"/>
      <c r="VWV21" s="162"/>
      <c r="VWW21" s="162"/>
      <c r="VWX21" s="162"/>
      <c r="VWY21" s="162"/>
      <c r="VWZ21" s="162"/>
      <c r="VXA21" s="162"/>
      <c r="VXB21" s="162"/>
      <c r="VXC21" s="162"/>
      <c r="VXD21" s="162"/>
      <c r="VXE21" s="162"/>
      <c r="VXF21" s="162"/>
      <c r="VXG21" s="162"/>
      <c r="VXH21" s="162"/>
      <c r="VXI21" s="162"/>
      <c r="VXJ21" s="162"/>
      <c r="VXK21" s="162"/>
      <c r="VXL21" s="162"/>
      <c r="VXM21" s="162"/>
      <c r="VXN21" s="162"/>
      <c r="VXO21" s="162"/>
      <c r="VXP21" s="162"/>
      <c r="VXQ21" s="162"/>
      <c r="VXR21" s="162"/>
      <c r="VXS21" s="162"/>
      <c r="VXT21" s="162"/>
      <c r="VXU21" s="162"/>
      <c r="VXV21" s="162"/>
      <c r="VXW21" s="162"/>
      <c r="VXX21" s="162"/>
      <c r="VXY21" s="162"/>
      <c r="VXZ21" s="162"/>
      <c r="VYA21" s="162"/>
      <c r="VYB21" s="162"/>
      <c r="VYC21" s="162"/>
      <c r="VYD21" s="162"/>
      <c r="VYE21" s="162"/>
      <c r="VYF21" s="162"/>
      <c r="VYG21" s="162"/>
      <c r="VYH21" s="162"/>
      <c r="VYI21" s="162"/>
      <c r="VYJ21" s="162"/>
      <c r="VYK21" s="162"/>
      <c r="VYL21" s="162"/>
      <c r="VYM21" s="162"/>
      <c r="VYN21" s="162"/>
      <c r="VYO21" s="162"/>
      <c r="VYP21" s="162"/>
      <c r="VYQ21" s="162"/>
      <c r="VYR21" s="162"/>
      <c r="VYS21" s="162"/>
      <c r="VYT21" s="162"/>
      <c r="VYU21" s="162"/>
      <c r="VYV21" s="162"/>
      <c r="VYW21" s="162"/>
      <c r="VYX21" s="162"/>
      <c r="VYY21" s="162"/>
      <c r="VYZ21" s="162"/>
      <c r="VZA21" s="162"/>
      <c r="VZB21" s="162"/>
      <c r="VZC21" s="162"/>
      <c r="VZD21" s="162"/>
      <c r="VZE21" s="162"/>
      <c r="VZF21" s="162"/>
      <c r="VZG21" s="162"/>
      <c r="VZH21" s="162"/>
      <c r="VZI21" s="162"/>
      <c r="VZJ21" s="162"/>
      <c r="VZK21" s="162"/>
      <c r="VZL21" s="162"/>
      <c r="VZM21" s="162"/>
      <c r="VZN21" s="162"/>
      <c r="VZO21" s="162"/>
      <c r="VZP21" s="162"/>
      <c r="VZQ21" s="162"/>
      <c r="VZR21" s="162"/>
      <c r="VZS21" s="162"/>
      <c r="VZT21" s="162"/>
      <c r="VZU21" s="162"/>
      <c r="VZV21" s="162"/>
      <c r="VZW21" s="162"/>
      <c r="VZX21" s="162"/>
      <c r="VZY21" s="162"/>
      <c r="VZZ21" s="162"/>
      <c r="WAA21" s="162"/>
      <c r="WAB21" s="162"/>
      <c r="WAC21" s="162"/>
      <c r="WAD21" s="162"/>
      <c r="WAE21" s="162"/>
      <c r="WAF21" s="162"/>
      <c r="WAG21" s="162"/>
      <c r="WAH21" s="162"/>
      <c r="WAI21" s="162"/>
      <c r="WAJ21" s="162"/>
      <c r="WAK21" s="162"/>
      <c r="WAL21" s="162"/>
      <c r="WAM21" s="162"/>
      <c r="WAN21" s="162"/>
      <c r="WAO21" s="162"/>
      <c r="WAP21" s="162"/>
      <c r="WAQ21" s="162"/>
      <c r="WAR21" s="162"/>
      <c r="WAS21" s="162"/>
      <c r="WAT21" s="162"/>
      <c r="WAU21" s="162"/>
      <c r="WAV21" s="162"/>
      <c r="WAW21" s="162"/>
      <c r="WAX21" s="162"/>
      <c r="WAY21" s="162"/>
      <c r="WAZ21" s="162"/>
      <c r="WBA21" s="162"/>
      <c r="WBB21" s="162"/>
      <c r="WBC21" s="162"/>
      <c r="WBD21" s="162"/>
      <c r="WBE21" s="162"/>
      <c r="WBF21" s="162"/>
      <c r="WBG21" s="162"/>
      <c r="WBH21" s="162"/>
      <c r="WBI21" s="162"/>
      <c r="WBJ21" s="162"/>
      <c r="WBK21" s="162"/>
      <c r="WBL21" s="162"/>
      <c r="WBM21" s="162"/>
      <c r="WBN21" s="162"/>
      <c r="WBO21" s="162"/>
      <c r="WBP21" s="162"/>
      <c r="WBQ21" s="162"/>
      <c r="WBR21" s="162"/>
      <c r="WBS21" s="162"/>
      <c r="WBT21" s="162"/>
      <c r="WBU21" s="162"/>
      <c r="WBV21" s="162"/>
      <c r="WBW21" s="162"/>
      <c r="WBX21" s="162"/>
      <c r="WBY21" s="162"/>
      <c r="WBZ21" s="162"/>
      <c r="WCA21" s="162"/>
      <c r="WCB21" s="162"/>
      <c r="WCC21" s="162"/>
      <c r="WCD21" s="162"/>
      <c r="WCE21" s="162"/>
      <c r="WCF21" s="162"/>
      <c r="WCG21" s="162"/>
      <c r="WCH21" s="162"/>
      <c r="WCI21" s="162"/>
      <c r="WCJ21" s="162"/>
      <c r="WCK21" s="162"/>
      <c r="WCL21" s="162"/>
      <c r="WCM21" s="162"/>
      <c r="WCN21" s="162"/>
      <c r="WCO21" s="162"/>
      <c r="WCP21" s="162"/>
      <c r="WCQ21" s="162"/>
      <c r="WCR21" s="162"/>
      <c r="WCS21" s="162"/>
      <c r="WCT21" s="162"/>
      <c r="WCU21" s="162"/>
      <c r="WCV21" s="162"/>
      <c r="WCW21" s="162"/>
      <c r="WCX21" s="162"/>
      <c r="WCY21" s="162"/>
      <c r="WCZ21" s="162"/>
      <c r="WDA21" s="162"/>
      <c r="WDB21" s="162"/>
      <c r="WDC21" s="162"/>
      <c r="WDD21" s="162"/>
      <c r="WDE21" s="162"/>
      <c r="WDF21" s="162"/>
      <c r="WDG21" s="162"/>
      <c r="WDH21" s="162"/>
      <c r="WDI21" s="162"/>
      <c r="WDJ21" s="162"/>
      <c r="WDK21" s="162"/>
      <c r="WDL21" s="162"/>
      <c r="WDM21" s="162"/>
      <c r="WDN21" s="162"/>
      <c r="WDO21" s="162"/>
      <c r="WDP21" s="162"/>
      <c r="WDQ21" s="162"/>
      <c r="WDR21" s="162"/>
      <c r="WDS21" s="162"/>
      <c r="WDT21" s="162"/>
      <c r="WDU21" s="162"/>
      <c r="WDV21" s="162"/>
      <c r="WDW21" s="162"/>
      <c r="WDX21" s="162"/>
      <c r="WDY21" s="162"/>
      <c r="WDZ21" s="162"/>
      <c r="WEA21" s="162"/>
      <c r="WEB21" s="162"/>
      <c r="WEC21" s="162"/>
      <c r="WED21" s="162"/>
      <c r="WEE21" s="162"/>
      <c r="WEF21" s="162"/>
      <c r="WEG21" s="162"/>
      <c r="WEH21" s="162"/>
      <c r="WEI21" s="162"/>
      <c r="WEJ21" s="162"/>
      <c r="WEK21" s="162"/>
      <c r="WEL21" s="162"/>
      <c r="WEM21" s="162"/>
      <c r="WEN21" s="162"/>
      <c r="WEO21" s="162"/>
      <c r="WEP21" s="162"/>
      <c r="WEQ21" s="162"/>
      <c r="WER21" s="162"/>
      <c r="WES21" s="162"/>
      <c r="WET21" s="162"/>
      <c r="WEU21" s="162"/>
      <c r="WEV21" s="162"/>
      <c r="WEW21" s="162"/>
      <c r="WEX21" s="162"/>
      <c r="WEY21" s="162"/>
      <c r="WEZ21" s="162"/>
      <c r="WFA21" s="162"/>
      <c r="WFB21" s="162"/>
      <c r="WFC21" s="162"/>
      <c r="WFD21" s="162"/>
      <c r="WFE21" s="162"/>
      <c r="WFF21" s="162"/>
      <c r="WFG21" s="162"/>
      <c r="WFH21" s="162"/>
      <c r="WFI21" s="162"/>
      <c r="WFJ21" s="162"/>
      <c r="WFK21" s="162"/>
      <c r="WFL21" s="162"/>
      <c r="WFM21" s="162"/>
      <c r="WFN21" s="162"/>
      <c r="WFO21" s="162"/>
      <c r="WFP21" s="162"/>
      <c r="WFQ21" s="162"/>
      <c r="WFR21" s="162"/>
      <c r="WFS21" s="162"/>
      <c r="WFT21" s="162"/>
      <c r="WFU21" s="162"/>
      <c r="WFV21" s="162"/>
      <c r="WFW21" s="162"/>
      <c r="WFX21" s="162"/>
      <c r="WFY21" s="162"/>
      <c r="WFZ21" s="162"/>
      <c r="WGA21" s="162"/>
      <c r="WGB21" s="162"/>
      <c r="WGC21" s="162"/>
      <c r="WGD21" s="162"/>
      <c r="WGE21" s="162"/>
      <c r="WGF21" s="162"/>
      <c r="WGG21" s="162"/>
      <c r="WGH21" s="162"/>
      <c r="WGI21" s="162"/>
      <c r="WGJ21" s="162"/>
      <c r="WGK21" s="162"/>
      <c r="WGL21" s="162"/>
      <c r="WGM21" s="162"/>
      <c r="WGN21" s="162"/>
      <c r="WGO21" s="162"/>
      <c r="WGP21" s="162"/>
      <c r="WGQ21" s="162"/>
      <c r="WGR21" s="162"/>
      <c r="WGS21" s="162"/>
      <c r="WGT21" s="162"/>
      <c r="WGU21" s="162"/>
      <c r="WGV21" s="162"/>
      <c r="WGW21" s="162"/>
      <c r="WGX21" s="162"/>
      <c r="WGY21" s="162"/>
      <c r="WGZ21" s="162"/>
      <c r="WHA21" s="162"/>
      <c r="WHB21" s="162"/>
      <c r="WHC21" s="162"/>
      <c r="WHD21" s="162"/>
      <c r="WHE21" s="162"/>
      <c r="WHF21" s="162"/>
      <c r="WHG21" s="162"/>
      <c r="WHH21" s="162"/>
      <c r="WHI21" s="162"/>
      <c r="WHJ21" s="162"/>
      <c r="WHK21" s="162"/>
      <c r="WHL21" s="162"/>
      <c r="WHM21" s="162"/>
      <c r="WHN21" s="162"/>
      <c r="WHO21" s="162"/>
      <c r="WHP21" s="162"/>
      <c r="WHQ21" s="162"/>
      <c r="WHR21" s="162"/>
      <c r="WHS21" s="162"/>
      <c r="WHT21" s="162"/>
      <c r="WHU21" s="162"/>
      <c r="WHV21" s="162"/>
      <c r="WHW21" s="162"/>
      <c r="WHX21" s="162"/>
      <c r="WHY21" s="162"/>
      <c r="WHZ21" s="162"/>
      <c r="WIA21" s="162"/>
      <c r="WIB21" s="162"/>
      <c r="WIC21" s="162"/>
      <c r="WID21" s="162"/>
      <c r="WIE21" s="162"/>
      <c r="WIF21" s="162"/>
      <c r="WIG21" s="162"/>
      <c r="WIH21" s="162"/>
      <c r="WII21" s="162"/>
      <c r="WIJ21" s="162"/>
      <c r="WIK21" s="162"/>
      <c r="WIL21" s="162"/>
      <c r="WIM21" s="162"/>
      <c r="WIN21" s="162"/>
      <c r="WIO21" s="162"/>
      <c r="WIP21" s="162"/>
      <c r="WIQ21" s="162"/>
      <c r="WIR21" s="162"/>
      <c r="WIS21" s="162"/>
      <c r="WIT21" s="162"/>
      <c r="WIU21" s="162"/>
      <c r="WIV21" s="162"/>
      <c r="WIW21" s="162"/>
      <c r="WIX21" s="162"/>
      <c r="WIY21" s="162"/>
      <c r="WIZ21" s="162"/>
      <c r="WJA21" s="162"/>
      <c r="WJB21" s="162"/>
      <c r="WJC21" s="162"/>
      <c r="WJD21" s="162"/>
      <c r="WJE21" s="162"/>
      <c r="WJF21" s="162"/>
      <c r="WJG21" s="162"/>
      <c r="WJH21" s="162"/>
      <c r="WJI21" s="162"/>
      <c r="WJJ21" s="162"/>
      <c r="WJK21" s="162"/>
      <c r="WJL21" s="162"/>
      <c r="WJM21" s="162"/>
      <c r="WJN21" s="162"/>
      <c r="WJO21" s="162"/>
      <c r="WJP21" s="162"/>
      <c r="WJQ21" s="162"/>
      <c r="WJR21" s="162"/>
      <c r="WJS21" s="162"/>
      <c r="WJT21" s="162"/>
      <c r="WJU21" s="162"/>
      <c r="WJV21" s="162"/>
      <c r="WJW21" s="162"/>
      <c r="WJX21" s="162"/>
      <c r="WJY21" s="162"/>
      <c r="WJZ21" s="162"/>
      <c r="WKA21" s="162"/>
      <c r="WKB21" s="162"/>
      <c r="WKC21" s="162"/>
      <c r="WKD21" s="162"/>
      <c r="WKE21" s="162"/>
      <c r="WKF21" s="162"/>
      <c r="WKG21" s="162"/>
      <c r="WKH21" s="162"/>
      <c r="WKI21" s="162"/>
      <c r="WKJ21" s="162"/>
      <c r="WKK21" s="162"/>
      <c r="WKL21" s="162"/>
      <c r="WKM21" s="162"/>
      <c r="WKN21" s="162"/>
      <c r="WKO21" s="162"/>
      <c r="WKP21" s="162"/>
      <c r="WKQ21" s="162"/>
      <c r="WKR21" s="162"/>
      <c r="WKS21" s="162"/>
      <c r="WKT21" s="162"/>
      <c r="WKU21" s="162"/>
      <c r="WKV21" s="162"/>
      <c r="WKW21" s="162"/>
      <c r="WKX21" s="162"/>
      <c r="WKY21" s="162"/>
      <c r="WKZ21" s="162"/>
      <c r="WLA21" s="162"/>
      <c r="WLB21" s="162"/>
      <c r="WLC21" s="162"/>
      <c r="WLD21" s="162"/>
      <c r="WLE21" s="162"/>
      <c r="WLF21" s="162"/>
      <c r="WLG21" s="162"/>
      <c r="WLH21" s="162"/>
      <c r="WLI21" s="162"/>
      <c r="WLJ21" s="162"/>
      <c r="WLK21" s="162"/>
      <c r="WLL21" s="162"/>
      <c r="WLM21" s="162"/>
      <c r="WLN21" s="162"/>
      <c r="WLO21" s="162"/>
      <c r="WLP21" s="162"/>
      <c r="WLQ21" s="162"/>
      <c r="WLR21" s="162"/>
      <c r="WLS21" s="162"/>
      <c r="WLT21" s="162"/>
      <c r="WLU21" s="162"/>
      <c r="WLV21" s="162"/>
      <c r="WLW21" s="162"/>
      <c r="WLX21" s="162"/>
      <c r="WLY21" s="162"/>
      <c r="WLZ21" s="162"/>
      <c r="WMA21" s="162"/>
      <c r="WMB21" s="162"/>
      <c r="WMC21" s="162"/>
      <c r="WMD21" s="162"/>
      <c r="WME21" s="162"/>
      <c r="WMF21" s="162"/>
      <c r="WMG21" s="162"/>
      <c r="WMH21" s="162"/>
      <c r="WMI21" s="162"/>
      <c r="WMJ21" s="162"/>
      <c r="WMK21" s="162"/>
      <c r="WML21" s="162"/>
      <c r="WMM21" s="162"/>
      <c r="WMN21" s="162"/>
      <c r="WMO21" s="162"/>
      <c r="WMP21" s="162"/>
      <c r="WMQ21" s="162"/>
      <c r="WMR21" s="162"/>
      <c r="WMS21" s="162"/>
      <c r="WMT21" s="162"/>
      <c r="WMU21" s="162"/>
      <c r="WMV21" s="162"/>
      <c r="WMW21" s="162"/>
      <c r="WMX21" s="162"/>
      <c r="WMY21" s="162"/>
      <c r="WMZ21" s="162"/>
      <c r="WNA21" s="162"/>
      <c r="WNB21" s="162"/>
      <c r="WNC21" s="162"/>
      <c r="WND21" s="162"/>
      <c r="WNE21" s="162"/>
      <c r="WNF21" s="162"/>
      <c r="WNG21" s="162"/>
      <c r="WNH21" s="162"/>
      <c r="WNI21" s="162"/>
      <c r="WNJ21" s="162"/>
      <c r="WNK21" s="162"/>
      <c r="WNL21" s="162"/>
      <c r="WNM21" s="162"/>
      <c r="WNN21" s="162"/>
      <c r="WNO21" s="162"/>
      <c r="WNP21" s="162"/>
      <c r="WNQ21" s="162"/>
      <c r="WNR21" s="162"/>
      <c r="WNS21" s="162"/>
      <c r="WNT21" s="162"/>
      <c r="WNU21" s="162"/>
      <c r="WNV21" s="162"/>
      <c r="WNW21" s="162"/>
      <c r="WNX21" s="162"/>
      <c r="WNY21" s="162"/>
      <c r="WNZ21" s="162"/>
      <c r="WOA21" s="162"/>
      <c r="WOB21" s="162"/>
      <c r="WOC21" s="162"/>
      <c r="WOD21" s="162"/>
      <c r="WOE21" s="162"/>
      <c r="WOF21" s="162"/>
      <c r="WOG21" s="162"/>
      <c r="WOH21" s="162"/>
      <c r="WOI21" s="162"/>
      <c r="WOJ21" s="162"/>
      <c r="WOK21" s="162"/>
      <c r="WOL21" s="162"/>
      <c r="WOM21" s="162"/>
      <c r="WON21" s="162"/>
      <c r="WOO21" s="162"/>
      <c r="WOP21" s="162"/>
      <c r="WOQ21" s="162"/>
      <c r="WOR21" s="162"/>
      <c r="WOS21" s="162"/>
      <c r="WOT21" s="162"/>
      <c r="WOU21" s="162"/>
      <c r="WOV21" s="162"/>
      <c r="WOW21" s="162"/>
      <c r="WOX21" s="162"/>
      <c r="WOY21" s="162"/>
      <c r="WOZ21" s="162"/>
      <c r="WPA21" s="162"/>
      <c r="WPB21" s="162"/>
      <c r="WPC21" s="162"/>
      <c r="WPD21" s="162"/>
      <c r="WPE21" s="162"/>
      <c r="WPF21" s="162"/>
      <c r="WPG21" s="162"/>
      <c r="WPH21" s="162"/>
      <c r="WPI21" s="162"/>
      <c r="WPJ21" s="162"/>
      <c r="WPK21" s="162"/>
      <c r="WPL21" s="162"/>
      <c r="WPM21" s="162"/>
      <c r="WPN21" s="162"/>
      <c r="WPO21" s="162"/>
      <c r="WPP21" s="162"/>
      <c r="WPQ21" s="162"/>
      <c r="WPR21" s="162"/>
      <c r="WPS21" s="162"/>
      <c r="WPT21" s="162"/>
      <c r="WPU21" s="162"/>
      <c r="WPV21" s="162"/>
      <c r="WPW21" s="162"/>
      <c r="WPX21" s="162"/>
      <c r="WPY21" s="162"/>
      <c r="WPZ21" s="162"/>
      <c r="WQA21" s="162"/>
      <c r="WQB21" s="162"/>
      <c r="WQC21" s="162"/>
      <c r="WQD21" s="162"/>
      <c r="WQE21" s="162"/>
      <c r="WQF21" s="162"/>
      <c r="WQG21" s="162"/>
      <c r="WQH21" s="162"/>
      <c r="WQI21" s="162"/>
      <c r="WQJ21" s="162"/>
      <c r="WQK21" s="162"/>
      <c r="WQL21" s="162"/>
      <c r="WQM21" s="162"/>
      <c r="WQN21" s="162"/>
      <c r="WQO21" s="162"/>
      <c r="WQP21" s="162"/>
      <c r="WQQ21" s="162"/>
      <c r="WQR21" s="162"/>
      <c r="WQS21" s="162"/>
      <c r="WQT21" s="162"/>
      <c r="WQU21" s="162"/>
      <c r="WQV21" s="162"/>
      <c r="WQW21" s="162"/>
      <c r="WQX21" s="162"/>
      <c r="WQY21" s="162"/>
      <c r="WQZ21" s="162"/>
      <c r="WRA21" s="162"/>
      <c r="WRB21" s="162"/>
      <c r="WRC21" s="162"/>
      <c r="WRD21" s="162"/>
      <c r="WRE21" s="162"/>
      <c r="WRF21" s="162"/>
      <c r="WRG21" s="162"/>
      <c r="WRH21" s="162"/>
      <c r="WRI21" s="162"/>
      <c r="WRJ21" s="162"/>
      <c r="WRK21" s="162"/>
      <c r="WRL21" s="162"/>
      <c r="WRM21" s="162"/>
      <c r="WRN21" s="162"/>
      <c r="WRO21" s="162"/>
      <c r="WRP21" s="162"/>
      <c r="WRQ21" s="162"/>
      <c r="WRR21" s="162"/>
      <c r="WRS21" s="162"/>
      <c r="WRT21" s="162"/>
      <c r="WRU21" s="162"/>
      <c r="WRV21" s="162"/>
      <c r="WRW21" s="162"/>
      <c r="WRX21" s="162"/>
      <c r="WRY21" s="162"/>
      <c r="WRZ21" s="162"/>
      <c r="WSA21" s="162"/>
      <c r="WSB21" s="162"/>
      <c r="WSC21" s="162"/>
      <c r="WSD21" s="162"/>
      <c r="WSE21" s="162"/>
      <c r="WSF21" s="162"/>
      <c r="WSG21" s="162"/>
      <c r="WSH21" s="162"/>
      <c r="WSI21" s="162"/>
      <c r="WSJ21" s="162"/>
      <c r="WSK21" s="162"/>
      <c r="WSL21" s="162"/>
      <c r="WSM21" s="162"/>
      <c r="WSN21" s="162"/>
      <c r="WSO21" s="162"/>
      <c r="WSP21" s="162"/>
      <c r="WSQ21" s="162"/>
      <c r="WSR21" s="162"/>
      <c r="WSS21" s="162"/>
      <c r="WST21" s="162"/>
      <c r="WSU21" s="162"/>
      <c r="WSV21" s="162"/>
      <c r="WSW21" s="162"/>
      <c r="WSX21" s="162"/>
      <c r="WSY21" s="162"/>
      <c r="WSZ21" s="162"/>
      <c r="WTA21" s="162"/>
      <c r="WTB21" s="162"/>
      <c r="WTC21" s="162"/>
      <c r="WTD21" s="162"/>
      <c r="WTE21" s="162"/>
      <c r="WTF21" s="162"/>
      <c r="WTG21" s="162"/>
      <c r="WTH21" s="162"/>
      <c r="WTI21" s="162"/>
      <c r="WTJ21" s="162"/>
      <c r="WTK21" s="162"/>
      <c r="WTL21" s="162"/>
      <c r="WTM21" s="162"/>
      <c r="WTN21" s="162"/>
      <c r="WTO21" s="162"/>
      <c r="WTP21" s="162"/>
      <c r="WTQ21" s="162"/>
      <c r="WTR21" s="162"/>
      <c r="WTS21" s="162"/>
      <c r="WTT21" s="162"/>
      <c r="WTU21" s="162"/>
      <c r="WTV21" s="162"/>
      <c r="WTW21" s="162"/>
      <c r="WTX21" s="162"/>
      <c r="WTY21" s="162"/>
      <c r="WTZ21" s="162"/>
      <c r="WUA21" s="162"/>
      <c r="WUB21" s="162"/>
      <c r="WUC21" s="162"/>
      <c r="WUD21" s="162"/>
      <c r="WUE21" s="162"/>
      <c r="WUF21" s="162"/>
      <c r="WUG21" s="162"/>
      <c r="WUH21" s="162"/>
      <c r="WUI21" s="162"/>
      <c r="WUJ21" s="162"/>
      <c r="WUK21" s="162"/>
      <c r="WUL21" s="162"/>
      <c r="WUM21" s="162"/>
      <c r="WUN21" s="162"/>
      <c r="WUO21" s="162"/>
      <c r="WUP21" s="162"/>
      <c r="WUQ21" s="162"/>
      <c r="WUR21" s="162"/>
      <c r="WUS21" s="162"/>
      <c r="WUT21" s="162"/>
      <c r="WUU21" s="162"/>
      <c r="WUV21" s="162"/>
      <c r="WUW21" s="162"/>
      <c r="WUX21" s="162"/>
      <c r="WUY21" s="162"/>
      <c r="WUZ21" s="162"/>
      <c r="WVA21" s="162"/>
      <c r="WVB21" s="162"/>
      <c r="WVC21" s="162"/>
      <c r="WVD21" s="162"/>
      <c r="WVE21" s="162"/>
      <c r="WVF21" s="162"/>
      <c r="WVG21" s="162"/>
      <c r="WVH21" s="162"/>
      <c r="WVI21" s="162"/>
      <c r="WVJ21" s="162"/>
      <c r="WVK21" s="162"/>
      <c r="WVL21" s="162"/>
      <c r="WVM21" s="162"/>
      <c r="WVN21" s="162"/>
      <c r="WVO21" s="162"/>
      <c r="WVP21" s="162"/>
      <c r="WVQ21" s="162"/>
      <c r="WVR21" s="162"/>
      <c r="WVS21" s="162"/>
      <c r="WVT21" s="162"/>
      <c r="WVU21" s="162"/>
      <c r="WVV21" s="162"/>
      <c r="WVW21" s="162"/>
      <c r="WVX21" s="162"/>
      <c r="WVY21" s="162"/>
      <c r="WVZ21" s="162"/>
      <c r="WWA21" s="162"/>
      <c r="WWB21" s="162"/>
      <c r="WWC21" s="162"/>
      <c r="WWD21" s="162"/>
      <c r="WWE21" s="162"/>
      <c r="WWF21" s="162"/>
      <c r="WWG21" s="162"/>
      <c r="WWH21" s="162"/>
      <c r="WWI21" s="162"/>
      <c r="WWJ21" s="162"/>
      <c r="WWK21" s="162"/>
      <c r="WWL21" s="162"/>
      <c r="WWM21" s="162"/>
      <c r="WWN21" s="162"/>
      <c r="WWO21" s="162"/>
      <c r="WWP21" s="162"/>
      <c r="WWQ21" s="162"/>
      <c r="WWR21" s="162"/>
      <c r="WWS21" s="162"/>
      <c r="WWT21" s="162"/>
      <c r="WWU21" s="162"/>
      <c r="WWV21" s="162"/>
      <c r="WWW21" s="162"/>
      <c r="WWX21" s="162"/>
      <c r="WWY21" s="162"/>
      <c r="WWZ21" s="162"/>
      <c r="WXA21" s="162"/>
      <c r="WXB21" s="162"/>
      <c r="WXC21" s="162"/>
      <c r="WXD21" s="162"/>
      <c r="WXE21" s="162"/>
      <c r="WXF21" s="162"/>
      <c r="WXG21" s="162"/>
      <c r="WXH21" s="162"/>
      <c r="WXI21" s="162"/>
      <c r="WXJ21" s="162"/>
      <c r="WXK21" s="162"/>
      <c r="WXL21" s="162"/>
      <c r="WXM21" s="162"/>
      <c r="WXN21" s="162"/>
      <c r="WXO21" s="162"/>
      <c r="WXP21" s="162"/>
      <c r="WXQ21" s="162"/>
      <c r="WXR21" s="162"/>
      <c r="WXS21" s="162"/>
      <c r="WXT21" s="162"/>
      <c r="WXU21" s="162"/>
      <c r="WXV21" s="162"/>
      <c r="WXW21" s="162"/>
      <c r="WXX21" s="162"/>
      <c r="WXY21" s="162"/>
      <c r="WXZ21" s="162"/>
      <c r="WYA21" s="162"/>
      <c r="WYB21" s="162"/>
      <c r="WYC21" s="162"/>
      <c r="WYD21" s="162"/>
      <c r="WYE21" s="162"/>
      <c r="WYF21" s="162"/>
      <c r="WYG21" s="162"/>
      <c r="WYH21" s="162"/>
      <c r="WYI21" s="162"/>
      <c r="WYJ21" s="162"/>
      <c r="WYK21" s="162"/>
      <c r="WYL21" s="162"/>
      <c r="WYM21" s="162"/>
      <c r="WYN21" s="162"/>
      <c r="WYO21" s="162"/>
      <c r="WYP21" s="162"/>
      <c r="WYQ21" s="162"/>
      <c r="WYR21" s="162"/>
      <c r="WYS21" s="162"/>
      <c r="WYT21" s="162"/>
      <c r="WYU21" s="162"/>
      <c r="WYV21" s="162"/>
      <c r="WYW21" s="162"/>
      <c r="WYX21" s="162"/>
      <c r="WYY21" s="162"/>
      <c r="WYZ21" s="162"/>
      <c r="WZA21" s="162"/>
      <c r="WZB21" s="162"/>
      <c r="WZC21" s="162"/>
      <c r="WZD21" s="162"/>
      <c r="WZE21" s="162"/>
      <c r="WZF21" s="162"/>
      <c r="WZG21" s="162"/>
      <c r="WZH21" s="162"/>
      <c r="WZI21" s="162"/>
      <c r="WZJ21" s="162"/>
      <c r="WZK21" s="162"/>
      <c r="WZL21" s="162"/>
      <c r="WZM21" s="162"/>
      <c r="WZN21" s="162"/>
      <c r="WZO21" s="162"/>
      <c r="WZP21" s="162"/>
      <c r="WZQ21" s="162"/>
      <c r="WZR21" s="162"/>
      <c r="WZS21" s="162"/>
      <c r="WZT21" s="162"/>
      <c r="WZU21" s="162"/>
      <c r="WZV21" s="162"/>
      <c r="WZW21" s="162"/>
      <c r="WZX21" s="162"/>
      <c r="WZY21" s="162"/>
      <c r="WZZ21" s="162"/>
      <c r="XAA21" s="162"/>
      <c r="XAB21" s="162"/>
      <c r="XAC21" s="162"/>
      <c r="XAD21" s="162"/>
      <c r="XAE21" s="162"/>
      <c r="XAF21" s="162"/>
      <c r="XAG21" s="162"/>
      <c r="XAH21" s="162"/>
      <c r="XAI21" s="162"/>
      <c r="XAJ21" s="162"/>
      <c r="XAK21" s="162"/>
      <c r="XAL21" s="162"/>
      <c r="XAM21" s="162"/>
      <c r="XAN21" s="162"/>
      <c r="XAO21" s="162"/>
      <c r="XAP21" s="162"/>
      <c r="XAQ21" s="162"/>
      <c r="XAR21" s="162"/>
      <c r="XAS21" s="162"/>
      <c r="XAT21" s="162"/>
      <c r="XAU21" s="162"/>
      <c r="XAV21" s="162"/>
      <c r="XAW21" s="162"/>
      <c r="XAX21" s="162"/>
      <c r="XAY21" s="162"/>
      <c r="XAZ21" s="162"/>
      <c r="XBA21" s="162"/>
      <c r="XBB21" s="162"/>
      <c r="XBC21" s="162"/>
      <c r="XBD21" s="162"/>
      <c r="XBE21" s="162"/>
      <c r="XBF21" s="162"/>
      <c r="XBG21" s="162"/>
      <c r="XBH21" s="162"/>
      <c r="XBI21" s="162"/>
      <c r="XBJ21" s="162"/>
      <c r="XBK21" s="162"/>
      <c r="XBL21" s="162"/>
      <c r="XBM21" s="162"/>
      <c r="XBN21" s="162"/>
      <c r="XBO21" s="162"/>
      <c r="XBP21" s="162"/>
      <c r="XBQ21" s="162"/>
      <c r="XBR21" s="162"/>
      <c r="XBS21" s="162"/>
      <c r="XBT21" s="162"/>
      <c r="XBU21" s="162"/>
      <c r="XBV21" s="162"/>
      <c r="XBW21" s="162"/>
      <c r="XBX21" s="162"/>
      <c r="XBY21" s="162"/>
      <c r="XBZ21" s="162"/>
      <c r="XCA21" s="162"/>
      <c r="XCB21" s="162"/>
      <c r="XCC21" s="162"/>
      <c r="XCD21" s="162"/>
      <c r="XCE21" s="162"/>
      <c r="XCF21" s="162"/>
      <c r="XCG21" s="162"/>
      <c r="XCH21" s="162"/>
      <c r="XCI21" s="162"/>
      <c r="XCJ21" s="162"/>
      <c r="XCK21" s="162"/>
      <c r="XCL21" s="162"/>
      <c r="XCM21" s="162"/>
      <c r="XCN21" s="162"/>
      <c r="XCO21" s="162"/>
      <c r="XCP21" s="162"/>
      <c r="XCQ21" s="162"/>
      <c r="XCR21" s="162"/>
      <c r="XCS21" s="162"/>
      <c r="XCT21" s="162"/>
      <c r="XCU21" s="162"/>
      <c r="XCV21" s="162"/>
      <c r="XCW21" s="162"/>
      <c r="XCX21" s="162"/>
      <c r="XCY21" s="162"/>
      <c r="XCZ21" s="162"/>
      <c r="XDA21" s="162"/>
      <c r="XDB21" s="162"/>
      <c r="XDC21" s="162"/>
      <c r="XDD21" s="162"/>
      <c r="XDE21" s="162"/>
      <c r="XDF21" s="162"/>
      <c r="XDG21" s="162"/>
      <c r="XDH21" s="162"/>
      <c r="XDI21" s="162"/>
      <c r="XDJ21" s="162"/>
      <c r="XDK21" s="162"/>
      <c r="XDL21" s="162"/>
      <c r="XDM21" s="162"/>
      <c r="XDN21" s="162"/>
      <c r="XDO21" s="162"/>
      <c r="XDP21" s="162"/>
      <c r="XDQ21" s="162"/>
      <c r="XDR21" s="162"/>
      <c r="XDS21" s="162"/>
      <c r="XDT21" s="162"/>
      <c r="XDU21" s="162"/>
      <c r="XDV21" s="162"/>
      <c r="XDW21" s="162"/>
      <c r="XDX21" s="162"/>
      <c r="XDY21" s="162"/>
      <c r="XDZ21" s="162"/>
      <c r="XEA21" s="162"/>
      <c r="XEB21" s="162"/>
      <c r="XEC21" s="162"/>
      <c r="XED21" s="162"/>
      <c r="XEE21" s="162"/>
      <c r="XEF21" s="162"/>
      <c r="XEG21" s="162"/>
      <c r="XEH21" s="162"/>
      <c r="XEI21" s="162"/>
      <c r="XEJ21" s="162"/>
      <c r="XEK21" s="162"/>
      <c r="XEL21" s="162"/>
      <c r="XEM21" s="162"/>
      <c r="XEN21" s="162"/>
      <c r="XEO21" s="162"/>
      <c r="XEP21" s="162"/>
      <c r="XEQ21" s="162"/>
      <c r="XER21" s="162"/>
      <c r="XES21" s="162"/>
      <c r="XET21" s="162"/>
      <c r="XEU21" s="162"/>
      <c r="XEV21" s="162"/>
      <c r="XEW21" s="162"/>
      <c r="XEX21" s="162"/>
      <c r="XEY21" s="162"/>
      <c r="XEZ21" s="162"/>
      <c r="XFA21" s="162"/>
      <c r="XFB21" s="162"/>
      <c r="XFC21" s="162"/>
    </row>
    <row r="22" spans="1:16383" outlineLevel="1">
      <c r="C22" s="178"/>
      <c r="D22" s="16" t="str">
        <f t="shared" si="1"/>
        <v>NSP</v>
      </c>
      <c r="E22" s="107" t="s">
        <v>62</v>
      </c>
      <c r="F22" s="124">
        <v>46539</v>
      </c>
      <c r="G22" s="21"/>
      <c r="H22" s="21"/>
      <c r="J22" s="109"/>
      <c r="K22" s="109"/>
      <c r="L22" s="109"/>
      <c r="M22" s="109"/>
      <c r="N22" s="109"/>
      <c r="O22" s="123"/>
      <c r="P22" s="123"/>
      <c r="Q22" s="123"/>
      <c r="R22" s="123"/>
      <c r="S22" s="123"/>
      <c r="T22" s="56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162"/>
      <c r="DC22" s="162"/>
      <c r="DD22" s="162"/>
      <c r="DE22" s="162"/>
      <c r="DF22" s="162"/>
      <c r="DG22" s="162"/>
      <c r="DH22" s="162"/>
      <c r="DI22" s="162"/>
      <c r="DJ22" s="162"/>
      <c r="DK22" s="162"/>
      <c r="DL22" s="162"/>
      <c r="DM22" s="162"/>
      <c r="DN22" s="162"/>
      <c r="DO22" s="162"/>
      <c r="DP22" s="162"/>
      <c r="DQ22" s="162"/>
      <c r="DR22" s="162"/>
      <c r="DS22" s="162"/>
      <c r="DT22" s="162"/>
      <c r="DU22" s="162"/>
      <c r="DV22" s="162"/>
      <c r="DW22" s="162"/>
      <c r="DX22" s="162"/>
      <c r="DY22" s="162"/>
      <c r="DZ22" s="162"/>
      <c r="EA22" s="162"/>
      <c r="EB22" s="162"/>
      <c r="EC22" s="162"/>
      <c r="ED22" s="162"/>
      <c r="EE22" s="162"/>
      <c r="EF22" s="162"/>
      <c r="EG22" s="162"/>
      <c r="EH22" s="162"/>
      <c r="EI22" s="162"/>
      <c r="EJ22" s="162"/>
      <c r="EK22" s="162"/>
      <c r="EL22" s="162"/>
      <c r="EM22" s="162"/>
      <c r="EN22" s="162"/>
      <c r="EO22" s="162"/>
      <c r="EP22" s="162"/>
      <c r="EQ22" s="162"/>
      <c r="ER22" s="162"/>
      <c r="ES22" s="162"/>
      <c r="ET22" s="162"/>
      <c r="EU22" s="162"/>
      <c r="EV22" s="162"/>
      <c r="EW22" s="162"/>
      <c r="EX22" s="162"/>
      <c r="EY22" s="162"/>
      <c r="EZ22" s="162"/>
      <c r="FA22" s="162"/>
      <c r="FB22" s="162"/>
      <c r="FC22" s="162"/>
      <c r="FD22" s="162"/>
      <c r="FE22" s="162"/>
      <c r="FF22" s="162"/>
      <c r="FG22" s="162"/>
      <c r="FH22" s="162"/>
      <c r="FI22" s="162"/>
      <c r="FJ22" s="162"/>
      <c r="FK22" s="162"/>
      <c r="FL22" s="162"/>
      <c r="FM22" s="162"/>
      <c r="FN22" s="162"/>
      <c r="FO22" s="162"/>
      <c r="FP22" s="162"/>
      <c r="FQ22" s="162"/>
      <c r="FR22" s="162"/>
      <c r="FS22" s="162"/>
      <c r="FT22" s="162"/>
      <c r="FU22" s="162"/>
      <c r="FV22" s="162"/>
      <c r="FW22" s="162"/>
      <c r="FX22" s="162"/>
      <c r="FY22" s="162"/>
      <c r="FZ22" s="162"/>
      <c r="GA22" s="162"/>
      <c r="GB22" s="162"/>
      <c r="GC22" s="162"/>
      <c r="GD22" s="162"/>
      <c r="GE22" s="162"/>
      <c r="GF22" s="162"/>
      <c r="GG22" s="162"/>
      <c r="GH22" s="162"/>
      <c r="GI22" s="162"/>
      <c r="GJ22" s="16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D22" s="162"/>
      <c r="HE22" s="162"/>
      <c r="HF22" s="162"/>
      <c r="HG22" s="162"/>
      <c r="HH22" s="162"/>
      <c r="HI22" s="162"/>
      <c r="HJ22" s="162"/>
      <c r="HK22" s="162"/>
      <c r="HL22" s="162"/>
      <c r="HM22" s="162"/>
      <c r="HN22" s="162"/>
      <c r="HO22" s="162"/>
      <c r="HP22" s="162"/>
      <c r="HQ22" s="162"/>
      <c r="HR22" s="162"/>
      <c r="HS22" s="162"/>
      <c r="HT22" s="162"/>
      <c r="HU22" s="162"/>
      <c r="HV22" s="162"/>
      <c r="HW22" s="162"/>
      <c r="HX22" s="162"/>
      <c r="HY22" s="162"/>
      <c r="HZ22" s="162"/>
      <c r="IA22" s="162"/>
      <c r="IB22" s="162"/>
      <c r="IC22" s="162"/>
      <c r="ID22" s="162"/>
      <c r="IE22" s="162"/>
      <c r="IF22" s="162"/>
      <c r="IG22" s="162"/>
      <c r="IH22" s="162"/>
      <c r="II22" s="162"/>
      <c r="IJ22" s="162"/>
      <c r="IK22" s="162"/>
      <c r="IL22" s="162"/>
      <c r="IM22" s="162"/>
      <c r="IN22" s="162"/>
      <c r="IO22" s="162"/>
      <c r="IP22" s="162"/>
      <c r="IQ22" s="162"/>
      <c r="IR22" s="162"/>
      <c r="IS22" s="162"/>
      <c r="IT22" s="162"/>
      <c r="IU22" s="162"/>
      <c r="IV22" s="162"/>
      <c r="IW22" s="162"/>
      <c r="IX22" s="162"/>
      <c r="IY22" s="162"/>
      <c r="IZ22" s="162"/>
      <c r="JA22" s="162"/>
      <c r="JB22" s="162"/>
      <c r="JC22" s="162"/>
      <c r="JD22" s="162"/>
      <c r="JE22" s="162"/>
      <c r="JF22" s="162"/>
      <c r="JG22" s="162"/>
      <c r="JH22" s="162"/>
      <c r="JI22" s="162"/>
      <c r="JJ22" s="162"/>
      <c r="JK22" s="162"/>
      <c r="JL22" s="162"/>
      <c r="JM22" s="162"/>
      <c r="JN22" s="162"/>
      <c r="JO22" s="162"/>
      <c r="JP22" s="162"/>
      <c r="JQ22" s="162"/>
      <c r="JR22" s="162"/>
      <c r="JS22" s="162"/>
      <c r="JT22" s="162"/>
      <c r="JU22" s="162"/>
      <c r="JV22" s="162"/>
      <c r="JW22" s="162"/>
      <c r="JX22" s="162"/>
      <c r="JY22" s="162"/>
      <c r="JZ22" s="162"/>
      <c r="KA22" s="162"/>
      <c r="KB22" s="162"/>
      <c r="KC22" s="162"/>
      <c r="KD22" s="162"/>
      <c r="KE22" s="162"/>
      <c r="KF22" s="162"/>
      <c r="KG22" s="162"/>
      <c r="KH22" s="162"/>
      <c r="KI22" s="162"/>
      <c r="KJ22" s="162"/>
      <c r="KK22" s="162"/>
      <c r="KL22" s="162"/>
      <c r="KM22" s="162"/>
      <c r="KN22" s="162"/>
      <c r="KO22" s="162"/>
      <c r="KP22" s="162"/>
      <c r="KQ22" s="162"/>
      <c r="KR22" s="162"/>
      <c r="KS22" s="162"/>
      <c r="KT22" s="162"/>
      <c r="KU22" s="162"/>
      <c r="KV22" s="162"/>
      <c r="KW22" s="162"/>
      <c r="KX22" s="162"/>
      <c r="KY22" s="162"/>
      <c r="KZ22" s="162"/>
      <c r="LA22" s="162"/>
      <c r="LB22" s="162"/>
      <c r="LC22" s="162"/>
      <c r="LD22" s="162"/>
      <c r="LE22" s="162"/>
      <c r="LF22" s="162"/>
      <c r="LG22" s="162"/>
      <c r="LH22" s="162"/>
      <c r="LI22" s="162"/>
      <c r="LJ22" s="162"/>
      <c r="LK22" s="162"/>
      <c r="LL22" s="162"/>
      <c r="LM22" s="162"/>
      <c r="LN22" s="162"/>
      <c r="LO22" s="162"/>
      <c r="LP22" s="162"/>
      <c r="LQ22" s="162"/>
      <c r="LR22" s="162"/>
      <c r="LS22" s="162"/>
      <c r="LT22" s="162"/>
      <c r="LU22" s="162"/>
      <c r="LV22" s="162"/>
      <c r="LW22" s="162"/>
      <c r="LX22" s="162"/>
      <c r="LY22" s="162"/>
      <c r="LZ22" s="162"/>
      <c r="MA22" s="162"/>
      <c r="MB22" s="162"/>
      <c r="MC22" s="162"/>
      <c r="MD22" s="162"/>
      <c r="ME22" s="162"/>
      <c r="MF22" s="162"/>
      <c r="MG22" s="162"/>
      <c r="MH22" s="162"/>
      <c r="MI22" s="162"/>
      <c r="MJ22" s="162"/>
      <c r="MK22" s="162"/>
      <c r="ML22" s="162"/>
      <c r="MM22" s="162"/>
      <c r="MN22" s="162"/>
      <c r="MO22" s="162"/>
      <c r="MP22" s="162"/>
      <c r="MQ22" s="162"/>
      <c r="MR22" s="162"/>
      <c r="MS22" s="162"/>
      <c r="MT22" s="162"/>
      <c r="MU22" s="162"/>
      <c r="MV22" s="162"/>
      <c r="MW22" s="162"/>
      <c r="MX22" s="162"/>
      <c r="MY22" s="162"/>
      <c r="MZ22" s="162"/>
      <c r="NA22" s="162"/>
      <c r="NB22" s="162"/>
      <c r="NC22" s="162"/>
      <c r="ND22" s="162"/>
      <c r="NE22" s="162"/>
      <c r="NF22" s="162"/>
      <c r="NG22" s="162"/>
      <c r="NH22" s="162"/>
      <c r="NI22" s="162"/>
      <c r="NJ22" s="162"/>
      <c r="NK22" s="162"/>
      <c r="NL22" s="162"/>
      <c r="NM22" s="162"/>
      <c r="NN22" s="162"/>
      <c r="NO22" s="162"/>
      <c r="NP22" s="162"/>
      <c r="NQ22" s="162"/>
      <c r="NR22" s="162"/>
      <c r="NS22" s="162"/>
      <c r="NT22" s="162"/>
      <c r="NU22" s="162"/>
      <c r="NV22" s="162"/>
      <c r="NW22" s="162"/>
      <c r="NX22" s="162"/>
      <c r="NY22" s="162"/>
      <c r="NZ22" s="162"/>
      <c r="OA22" s="162"/>
      <c r="OB22" s="162"/>
      <c r="OC22" s="162"/>
      <c r="OD22" s="162"/>
      <c r="OE22" s="162"/>
      <c r="OF22" s="162"/>
      <c r="OG22" s="162"/>
      <c r="OH22" s="162"/>
      <c r="OI22" s="162"/>
      <c r="OJ22" s="162"/>
      <c r="OK22" s="162"/>
      <c r="OL22" s="162"/>
      <c r="OM22" s="162"/>
      <c r="ON22" s="162"/>
      <c r="OO22" s="162"/>
      <c r="OP22" s="162"/>
      <c r="OQ22" s="162"/>
      <c r="OR22" s="162"/>
      <c r="OS22" s="162"/>
      <c r="OT22" s="162"/>
      <c r="OU22" s="162"/>
      <c r="OV22" s="162"/>
      <c r="OW22" s="162"/>
      <c r="OX22" s="162"/>
      <c r="OY22" s="162"/>
      <c r="OZ22" s="162"/>
      <c r="PA22" s="162"/>
      <c r="PB22" s="162"/>
      <c r="PC22" s="162"/>
      <c r="PD22" s="162"/>
      <c r="PE22" s="162"/>
      <c r="PF22" s="162"/>
      <c r="PG22" s="162"/>
      <c r="PH22" s="162"/>
      <c r="PI22" s="162"/>
      <c r="PJ22" s="162"/>
      <c r="PK22" s="162"/>
      <c r="PL22" s="162"/>
      <c r="PM22" s="162"/>
      <c r="PN22" s="162"/>
      <c r="PO22" s="162"/>
      <c r="PP22" s="162"/>
      <c r="PQ22" s="162"/>
      <c r="PR22" s="162"/>
      <c r="PS22" s="162"/>
      <c r="PT22" s="162"/>
      <c r="PU22" s="162"/>
      <c r="PV22" s="162"/>
      <c r="PW22" s="162"/>
      <c r="PX22" s="162"/>
      <c r="PY22" s="162"/>
      <c r="PZ22" s="162"/>
      <c r="QA22" s="162"/>
      <c r="QB22" s="162"/>
      <c r="QC22" s="162"/>
      <c r="QD22" s="162"/>
      <c r="QE22" s="162"/>
      <c r="QF22" s="162"/>
      <c r="QG22" s="162"/>
      <c r="QH22" s="162"/>
      <c r="QI22" s="162"/>
      <c r="QJ22" s="162"/>
      <c r="QK22" s="162"/>
      <c r="QL22" s="162"/>
      <c r="QM22" s="162"/>
      <c r="QN22" s="162"/>
      <c r="QO22" s="162"/>
      <c r="QP22" s="162"/>
      <c r="QQ22" s="162"/>
      <c r="QR22" s="162"/>
      <c r="QS22" s="162"/>
      <c r="QT22" s="162"/>
      <c r="QU22" s="162"/>
      <c r="QV22" s="162"/>
      <c r="QW22" s="162"/>
      <c r="QX22" s="162"/>
      <c r="QY22" s="162"/>
      <c r="QZ22" s="162"/>
      <c r="RA22" s="162"/>
      <c r="RB22" s="162"/>
      <c r="RC22" s="162"/>
      <c r="RD22" s="162"/>
      <c r="RE22" s="162"/>
      <c r="RF22" s="162"/>
      <c r="RG22" s="162"/>
      <c r="RH22" s="162"/>
      <c r="RI22" s="162"/>
      <c r="RJ22" s="162"/>
      <c r="RK22" s="162"/>
      <c r="RL22" s="162"/>
      <c r="RM22" s="162"/>
      <c r="RN22" s="162"/>
      <c r="RO22" s="162"/>
      <c r="RP22" s="162"/>
      <c r="RQ22" s="162"/>
      <c r="RR22" s="162"/>
      <c r="RS22" s="162"/>
      <c r="RT22" s="162"/>
      <c r="RU22" s="162"/>
      <c r="RV22" s="162"/>
      <c r="RW22" s="162"/>
      <c r="RX22" s="162"/>
      <c r="RY22" s="162"/>
      <c r="RZ22" s="162"/>
      <c r="SA22" s="162"/>
      <c r="SB22" s="162"/>
      <c r="SC22" s="162"/>
      <c r="SD22" s="162"/>
      <c r="SE22" s="162"/>
      <c r="SF22" s="162"/>
      <c r="SG22" s="162"/>
      <c r="SH22" s="162"/>
      <c r="SI22" s="162"/>
      <c r="SJ22" s="162"/>
      <c r="SK22" s="162"/>
      <c r="SL22" s="162"/>
      <c r="SM22" s="162"/>
      <c r="SN22" s="162"/>
      <c r="SO22" s="162"/>
      <c r="SP22" s="162"/>
      <c r="SQ22" s="162"/>
      <c r="SR22" s="162"/>
      <c r="SS22" s="162"/>
      <c r="ST22" s="162"/>
      <c r="SU22" s="162"/>
      <c r="SV22" s="162"/>
      <c r="SW22" s="162"/>
      <c r="SX22" s="162"/>
      <c r="SY22" s="162"/>
      <c r="SZ22" s="162"/>
      <c r="TA22" s="162"/>
      <c r="TB22" s="162"/>
      <c r="TC22" s="162"/>
      <c r="TD22" s="162"/>
      <c r="TE22" s="162"/>
      <c r="TF22" s="162"/>
      <c r="TG22" s="162"/>
      <c r="TH22" s="162"/>
      <c r="TI22" s="162"/>
      <c r="TJ22" s="162"/>
      <c r="TK22" s="162"/>
      <c r="TL22" s="162"/>
      <c r="TM22" s="162"/>
      <c r="TN22" s="162"/>
      <c r="TO22" s="162"/>
      <c r="TP22" s="162"/>
      <c r="TQ22" s="162"/>
      <c r="TR22" s="162"/>
      <c r="TS22" s="162"/>
      <c r="TT22" s="162"/>
      <c r="TU22" s="162"/>
      <c r="TV22" s="162"/>
      <c r="TW22" s="162"/>
      <c r="TX22" s="162"/>
      <c r="TY22" s="162"/>
      <c r="TZ22" s="162"/>
      <c r="UA22" s="162"/>
      <c r="UB22" s="162"/>
      <c r="UC22" s="162"/>
      <c r="UD22" s="162"/>
      <c r="UE22" s="162"/>
      <c r="UF22" s="162"/>
      <c r="UG22" s="162"/>
      <c r="UH22" s="162"/>
      <c r="UI22" s="162"/>
      <c r="UJ22" s="162"/>
      <c r="UK22" s="162"/>
      <c r="UL22" s="162"/>
      <c r="UM22" s="162"/>
      <c r="UN22" s="162"/>
      <c r="UO22" s="162"/>
      <c r="UP22" s="162"/>
      <c r="UQ22" s="162"/>
      <c r="UR22" s="162"/>
      <c r="US22" s="162"/>
      <c r="UT22" s="162"/>
      <c r="UU22" s="162"/>
      <c r="UV22" s="162"/>
      <c r="UW22" s="162"/>
      <c r="UX22" s="162"/>
      <c r="UY22" s="162"/>
      <c r="UZ22" s="162"/>
      <c r="VA22" s="162"/>
      <c r="VB22" s="162"/>
      <c r="VC22" s="162"/>
      <c r="VD22" s="162"/>
      <c r="VE22" s="162"/>
      <c r="VF22" s="162"/>
      <c r="VG22" s="162"/>
      <c r="VH22" s="162"/>
      <c r="VI22" s="162"/>
      <c r="VJ22" s="162"/>
      <c r="VK22" s="162"/>
      <c r="VL22" s="162"/>
      <c r="VM22" s="162"/>
      <c r="VN22" s="162"/>
      <c r="VO22" s="162"/>
      <c r="VP22" s="162"/>
      <c r="VQ22" s="162"/>
      <c r="VR22" s="162"/>
      <c r="VS22" s="162"/>
      <c r="VT22" s="162"/>
      <c r="VU22" s="162"/>
      <c r="VV22" s="162"/>
      <c r="VW22" s="162"/>
      <c r="VX22" s="162"/>
      <c r="VY22" s="162"/>
      <c r="VZ22" s="162"/>
      <c r="WA22" s="162"/>
      <c r="WB22" s="162"/>
      <c r="WC22" s="162"/>
      <c r="WD22" s="162"/>
      <c r="WE22" s="162"/>
      <c r="WF22" s="162"/>
      <c r="WG22" s="162"/>
      <c r="WH22" s="162"/>
      <c r="WI22" s="162"/>
      <c r="WJ22" s="162"/>
      <c r="WK22" s="162"/>
      <c r="WL22" s="162"/>
      <c r="WM22" s="162"/>
      <c r="WN22" s="162"/>
      <c r="WO22" s="162"/>
      <c r="WP22" s="162"/>
      <c r="WQ22" s="162"/>
      <c r="WR22" s="162"/>
      <c r="WS22" s="162"/>
      <c r="WT22" s="162"/>
      <c r="WU22" s="162"/>
      <c r="WV22" s="162"/>
      <c r="WW22" s="162"/>
      <c r="WX22" s="162"/>
      <c r="WY22" s="162"/>
      <c r="WZ22" s="162"/>
      <c r="XA22" s="162"/>
      <c r="XB22" s="162"/>
      <c r="XC22" s="162"/>
      <c r="XD22" s="162"/>
      <c r="XE22" s="162"/>
      <c r="XF22" s="162"/>
      <c r="XG22" s="162"/>
      <c r="XH22" s="162"/>
      <c r="XI22" s="162"/>
      <c r="XJ22" s="162"/>
      <c r="XK22" s="162"/>
      <c r="XL22" s="162"/>
      <c r="XM22" s="162"/>
      <c r="XN22" s="162"/>
      <c r="XO22" s="162"/>
      <c r="XP22" s="162"/>
      <c r="XQ22" s="162"/>
      <c r="XR22" s="162"/>
      <c r="XS22" s="162"/>
      <c r="XT22" s="162"/>
      <c r="XU22" s="162"/>
      <c r="XV22" s="162"/>
      <c r="XW22" s="162"/>
      <c r="XX22" s="162"/>
      <c r="XY22" s="162"/>
      <c r="XZ22" s="162"/>
      <c r="YA22" s="162"/>
      <c r="YB22" s="162"/>
      <c r="YC22" s="162"/>
      <c r="YD22" s="162"/>
      <c r="YE22" s="162"/>
      <c r="YF22" s="162"/>
      <c r="YG22" s="162"/>
      <c r="YH22" s="162"/>
      <c r="YI22" s="162"/>
      <c r="YJ22" s="162"/>
      <c r="YK22" s="162"/>
      <c r="YL22" s="162"/>
      <c r="YM22" s="162"/>
      <c r="YN22" s="162"/>
      <c r="YO22" s="162"/>
      <c r="YP22" s="162"/>
      <c r="YQ22" s="162"/>
      <c r="YR22" s="162"/>
      <c r="YS22" s="162"/>
      <c r="YT22" s="162"/>
      <c r="YU22" s="162"/>
      <c r="YV22" s="162"/>
      <c r="YW22" s="162"/>
      <c r="YX22" s="162"/>
      <c r="YY22" s="162"/>
      <c r="YZ22" s="162"/>
      <c r="ZA22" s="162"/>
      <c r="ZB22" s="162"/>
      <c r="ZC22" s="162"/>
      <c r="ZD22" s="162"/>
      <c r="ZE22" s="162"/>
      <c r="ZF22" s="162"/>
      <c r="ZG22" s="162"/>
      <c r="ZH22" s="162"/>
      <c r="ZI22" s="162"/>
      <c r="ZJ22" s="162"/>
      <c r="ZK22" s="162"/>
      <c r="ZL22" s="162"/>
      <c r="ZM22" s="162"/>
      <c r="ZN22" s="162"/>
      <c r="ZO22" s="162"/>
      <c r="ZP22" s="162"/>
      <c r="ZQ22" s="162"/>
      <c r="ZR22" s="162"/>
      <c r="ZS22" s="162"/>
      <c r="ZT22" s="162"/>
      <c r="ZU22" s="162"/>
      <c r="ZV22" s="162"/>
      <c r="ZW22" s="162"/>
      <c r="ZX22" s="162"/>
      <c r="ZY22" s="162"/>
      <c r="ZZ22" s="162"/>
      <c r="AAA22" s="162"/>
      <c r="AAB22" s="162"/>
      <c r="AAC22" s="162"/>
      <c r="AAD22" s="162"/>
      <c r="AAE22" s="162"/>
      <c r="AAF22" s="162"/>
      <c r="AAG22" s="162"/>
      <c r="AAH22" s="162"/>
      <c r="AAI22" s="162"/>
      <c r="AAJ22" s="162"/>
      <c r="AAK22" s="162"/>
      <c r="AAL22" s="162"/>
      <c r="AAM22" s="162"/>
      <c r="AAN22" s="162"/>
      <c r="AAO22" s="162"/>
      <c r="AAP22" s="162"/>
      <c r="AAQ22" s="162"/>
      <c r="AAR22" s="162"/>
      <c r="AAS22" s="162"/>
      <c r="AAT22" s="162"/>
      <c r="AAU22" s="162"/>
      <c r="AAV22" s="162"/>
      <c r="AAW22" s="162"/>
      <c r="AAX22" s="162"/>
      <c r="AAY22" s="162"/>
      <c r="AAZ22" s="162"/>
      <c r="ABA22" s="162"/>
      <c r="ABB22" s="162"/>
      <c r="ABC22" s="162"/>
      <c r="ABD22" s="162"/>
      <c r="ABE22" s="162"/>
      <c r="ABF22" s="162"/>
      <c r="ABG22" s="162"/>
      <c r="ABH22" s="162"/>
      <c r="ABI22" s="162"/>
      <c r="ABJ22" s="162"/>
      <c r="ABK22" s="162"/>
      <c r="ABL22" s="162"/>
      <c r="ABM22" s="162"/>
      <c r="ABN22" s="162"/>
      <c r="ABO22" s="162"/>
      <c r="ABP22" s="162"/>
      <c r="ABQ22" s="162"/>
      <c r="ABR22" s="162"/>
      <c r="ABS22" s="162"/>
      <c r="ABT22" s="162"/>
      <c r="ABU22" s="162"/>
      <c r="ABV22" s="162"/>
      <c r="ABW22" s="162"/>
      <c r="ABX22" s="162"/>
      <c r="ABY22" s="162"/>
      <c r="ABZ22" s="162"/>
      <c r="ACA22" s="162"/>
      <c r="ACB22" s="162"/>
      <c r="ACC22" s="162"/>
      <c r="ACD22" s="162"/>
      <c r="ACE22" s="162"/>
      <c r="ACF22" s="162"/>
      <c r="ACG22" s="162"/>
      <c r="ACH22" s="162"/>
      <c r="ACI22" s="162"/>
      <c r="ACJ22" s="162"/>
      <c r="ACK22" s="162"/>
      <c r="ACL22" s="162"/>
      <c r="ACM22" s="162"/>
      <c r="ACN22" s="162"/>
      <c r="ACO22" s="162"/>
      <c r="ACP22" s="162"/>
      <c r="ACQ22" s="162"/>
      <c r="ACR22" s="162"/>
      <c r="ACS22" s="162"/>
      <c r="ACT22" s="162"/>
      <c r="ACU22" s="162"/>
      <c r="ACV22" s="162"/>
      <c r="ACW22" s="162"/>
      <c r="ACX22" s="162"/>
      <c r="ACY22" s="162"/>
      <c r="ACZ22" s="162"/>
      <c r="ADA22" s="162"/>
      <c r="ADB22" s="162"/>
      <c r="ADC22" s="162"/>
      <c r="ADD22" s="162"/>
      <c r="ADE22" s="162"/>
      <c r="ADF22" s="162"/>
      <c r="ADG22" s="162"/>
      <c r="ADH22" s="162"/>
      <c r="ADI22" s="162"/>
      <c r="ADJ22" s="162"/>
      <c r="ADK22" s="162"/>
      <c r="ADL22" s="162"/>
      <c r="ADM22" s="162"/>
      <c r="ADN22" s="162"/>
      <c r="ADO22" s="162"/>
      <c r="ADP22" s="162"/>
      <c r="ADQ22" s="162"/>
      <c r="ADR22" s="162"/>
      <c r="ADS22" s="162"/>
      <c r="ADT22" s="162"/>
      <c r="ADU22" s="162"/>
      <c r="ADV22" s="162"/>
      <c r="ADW22" s="162"/>
      <c r="ADX22" s="162"/>
      <c r="ADY22" s="162"/>
      <c r="ADZ22" s="162"/>
      <c r="AEA22" s="162"/>
      <c r="AEB22" s="162"/>
      <c r="AEC22" s="162"/>
      <c r="AED22" s="162"/>
      <c r="AEE22" s="162"/>
      <c r="AEF22" s="162"/>
      <c r="AEG22" s="162"/>
      <c r="AEH22" s="162"/>
      <c r="AEI22" s="162"/>
      <c r="AEJ22" s="162"/>
      <c r="AEK22" s="162"/>
      <c r="AEL22" s="162"/>
      <c r="AEM22" s="162"/>
      <c r="AEN22" s="162"/>
      <c r="AEO22" s="162"/>
      <c r="AEP22" s="162"/>
      <c r="AEQ22" s="162"/>
      <c r="AER22" s="162"/>
      <c r="AES22" s="162"/>
      <c r="AET22" s="162"/>
      <c r="AEU22" s="162"/>
      <c r="AEV22" s="162"/>
      <c r="AEW22" s="162"/>
      <c r="AEX22" s="162"/>
      <c r="AEY22" s="162"/>
      <c r="AEZ22" s="162"/>
      <c r="AFA22" s="162"/>
      <c r="AFB22" s="162"/>
      <c r="AFC22" s="162"/>
      <c r="AFD22" s="162"/>
      <c r="AFE22" s="162"/>
      <c r="AFF22" s="162"/>
      <c r="AFG22" s="162"/>
      <c r="AFH22" s="162"/>
      <c r="AFI22" s="162"/>
      <c r="AFJ22" s="162"/>
      <c r="AFK22" s="162"/>
      <c r="AFL22" s="162"/>
      <c r="AFM22" s="162"/>
      <c r="AFN22" s="162"/>
      <c r="AFO22" s="162"/>
      <c r="AFP22" s="162"/>
      <c r="AFQ22" s="162"/>
      <c r="AFR22" s="162"/>
      <c r="AFS22" s="162"/>
      <c r="AFT22" s="162"/>
      <c r="AFU22" s="162"/>
      <c r="AFV22" s="162"/>
      <c r="AFW22" s="162"/>
      <c r="AFX22" s="162"/>
      <c r="AFY22" s="162"/>
      <c r="AFZ22" s="162"/>
      <c r="AGA22" s="162"/>
      <c r="AGB22" s="162"/>
      <c r="AGC22" s="162"/>
      <c r="AGD22" s="162"/>
      <c r="AGE22" s="162"/>
      <c r="AGF22" s="162"/>
      <c r="AGG22" s="162"/>
      <c r="AGH22" s="162"/>
      <c r="AGI22" s="162"/>
      <c r="AGJ22" s="162"/>
      <c r="AGK22" s="162"/>
      <c r="AGL22" s="162"/>
      <c r="AGM22" s="162"/>
      <c r="AGN22" s="162"/>
      <c r="AGO22" s="162"/>
      <c r="AGP22" s="162"/>
      <c r="AGQ22" s="162"/>
      <c r="AGR22" s="162"/>
      <c r="AGS22" s="162"/>
      <c r="AGT22" s="162"/>
      <c r="AGU22" s="162"/>
      <c r="AGV22" s="162"/>
      <c r="AGW22" s="162"/>
      <c r="AGX22" s="162"/>
      <c r="AGY22" s="162"/>
      <c r="AGZ22" s="162"/>
      <c r="AHA22" s="162"/>
      <c r="AHB22" s="162"/>
      <c r="AHC22" s="162"/>
      <c r="AHD22" s="162"/>
      <c r="AHE22" s="162"/>
      <c r="AHF22" s="162"/>
      <c r="AHG22" s="162"/>
      <c r="AHH22" s="162"/>
      <c r="AHI22" s="162"/>
      <c r="AHJ22" s="162"/>
      <c r="AHK22" s="162"/>
      <c r="AHL22" s="162"/>
      <c r="AHM22" s="162"/>
      <c r="AHN22" s="162"/>
      <c r="AHO22" s="162"/>
      <c r="AHP22" s="162"/>
      <c r="AHQ22" s="162"/>
      <c r="AHR22" s="162"/>
      <c r="AHS22" s="162"/>
      <c r="AHT22" s="162"/>
      <c r="AHU22" s="162"/>
      <c r="AHV22" s="162"/>
      <c r="AHW22" s="162"/>
      <c r="AHX22" s="162"/>
      <c r="AHY22" s="162"/>
      <c r="AHZ22" s="162"/>
      <c r="AIA22" s="162"/>
      <c r="AIB22" s="162"/>
      <c r="AIC22" s="162"/>
      <c r="AID22" s="162"/>
      <c r="AIE22" s="162"/>
      <c r="AIF22" s="162"/>
      <c r="AIG22" s="162"/>
      <c r="AIH22" s="162"/>
      <c r="AII22" s="162"/>
      <c r="AIJ22" s="162"/>
      <c r="AIK22" s="162"/>
      <c r="AIL22" s="162"/>
      <c r="AIM22" s="162"/>
      <c r="AIN22" s="162"/>
      <c r="AIO22" s="162"/>
      <c r="AIP22" s="162"/>
      <c r="AIQ22" s="162"/>
      <c r="AIR22" s="162"/>
      <c r="AIS22" s="162"/>
      <c r="AIT22" s="162"/>
      <c r="AIU22" s="162"/>
      <c r="AIV22" s="162"/>
      <c r="AIW22" s="162"/>
      <c r="AIX22" s="162"/>
      <c r="AIY22" s="162"/>
      <c r="AIZ22" s="162"/>
      <c r="AJA22" s="162"/>
      <c r="AJB22" s="162"/>
      <c r="AJC22" s="162"/>
      <c r="AJD22" s="162"/>
      <c r="AJE22" s="162"/>
      <c r="AJF22" s="162"/>
      <c r="AJG22" s="162"/>
      <c r="AJH22" s="162"/>
      <c r="AJI22" s="162"/>
      <c r="AJJ22" s="162"/>
      <c r="AJK22" s="162"/>
      <c r="AJL22" s="162"/>
      <c r="AJM22" s="162"/>
      <c r="AJN22" s="162"/>
      <c r="AJO22" s="162"/>
      <c r="AJP22" s="162"/>
      <c r="AJQ22" s="162"/>
      <c r="AJR22" s="162"/>
      <c r="AJS22" s="162"/>
      <c r="AJT22" s="162"/>
      <c r="AJU22" s="162"/>
      <c r="AJV22" s="162"/>
      <c r="AJW22" s="162"/>
      <c r="AJX22" s="162"/>
      <c r="AJY22" s="162"/>
      <c r="AJZ22" s="162"/>
      <c r="AKA22" s="162"/>
      <c r="AKB22" s="162"/>
      <c r="AKC22" s="162"/>
      <c r="AKD22" s="162"/>
      <c r="AKE22" s="162"/>
      <c r="AKF22" s="162"/>
      <c r="AKG22" s="162"/>
      <c r="AKH22" s="162"/>
      <c r="AKI22" s="162"/>
      <c r="AKJ22" s="162"/>
      <c r="AKK22" s="162"/>
      <c r="AKL22" s="162"/>
      <c r="AKM22" s="162"/>
      <c r="AKN22" s="162"/>
      <c r="AKO22" s="162"/>
      <c r="AKP22" s="162"/>
      <c r="AKQ22" s="162"/>
      <c r="AKR22" s="162"/>
      <c r="AKS22" s="162"/>
      <c r="AKT22" s="162"/>
      <c r="AKU22" s="162"/>
      <c r="AKV22" s="162"/>
      <c r="AKW22" s="162"/>
      <c r="AKX22" s="162"/>
      <c r="AKY22" s="162"/>
      <c r="AKZ22" s="162"/>
      <c r="ALA22" s="162"/>
      <c r="ALB22" s="162"/>
      <c r="ALC22" s="162"/>
      <c r="ALD22" s="162"/>
      <c r="ALE22" s="162"/>
      <c r="ALF22" s="162"/>
      <c r="ALG22" s="162"/>
      <c r="ALH22" s="162"/>
      <c r="ALI22" s="162"/>
      <c r="ALJ22" s="162"/>
      <c r="ALK22" s="162"/>
      <c r="ALL22" s="162"/>
      <c r="ALM22" s="162"/>
      <c r="ALN22" s="162"/>
      <c r="ALO22" s="162"/>
      <c r="ALP22" s="162"/>
      <c r="ALQ22" s="162"/>
      <c r="ALR22" s="162"/>
      <c r="ALS22" s="162"/>
      <c r="ALT22" s="162"/>
      <c r="ALU22" s="162"/>
      <c r="ALV22" s="162"/>
      <c r="ALW22" s="162"/>
      <c r="ALX22" s="162"/>
      <c r="ALY22" s="162"/>
      <c r="ALZ22" s="162"/>
      <c r="AMA22" s="162"/>
      <c r="AMB22" s="162"/>
      <c r="AMC22" s="162"/>
      <c r="AMD22" s="162"/>
      <c r="AME22" s="162"/>
      <c r="AMF22" s="162"/>
      <c r="AMG22" s="162"/>
      <c r="AMH22" s="162"/>
      <c r="AMI22" s="162"/>
      <c r="AMJ22" s="162"/>
      <c r="AMK22" s="162"/>
      <c r="AML22" s="162"/>
      <c r="AMM22" s="162"/>
      <c r="AMN22" s="162"/>
      <c r="AMO22" s="162"/>
      <c r="AMP22" s="162"/>
      <c r="AMQ22" s="162"/>
      <c r="AMR22" s="162"/>
      <c r="AMS22" s="162"/>
      <c r="AMT22" s="162"/>
      <c r="AMU22" s="162"/>
      <c r="AMV22" s="162"/>
      <c r="AMW22" s="162"/>
      <c r="AMX22" s="162"/>
      <c r="AMY22" s="162"/>
      <c r="AMZ22" s="162"/>
      <c r="ANA22" s="162"/>
      <c r="ANB22" s="162"/>
      <c r="ANC22" s="162"/>
      <c r="AND22" s="162"/>
      <c r="ANE22" s="162"/>
      <c r="ANF22" s="162"/>
      <c r="ANG22" s="162"/>
      <c r="ANH22" s="162"/>
      <c r="ANI22" s="162"/>
      <c r="ANJ22" s="162"/>
      <c r="ANK22" s="162"/>
      <c r="ANL22" s="162"/>
      <c r="ANM22" s="162"/>
      <c r="ANN22" s="162"/>
      <c r="ANO22" s="162"/>
      <c r="ANP22" s="162"/>
      <c r="ANQ22" s="162"/>
      <c r="ANR22" s="162"/>
      <c r="ANS22" s="162"/>
      <c r="ANT22" s="162"/>
      <c r="ANU22" s="162"/>
      <c r="ANV22" s="162"/>
      <c r="ANW22" s="162"/>
      <c r="ANX22" s="162"/>
      <c r="ANY22" s="162"/>
      <c r="ANZ22" s="162"/>
      <c r="AOA22" s="162"/>
      <c r="AOB22" s="162"/>
      <c r="AOC22" s="162"/>
      <c r="AOD22" s="162"/>
      <c r="AOE22" s="162"/>
      <c r="AOF22" s="162"/>
      <c r="AOG22" s="162"/>
      <c r="AOH22" s="162"/>
      <c r="AOI22" s="162"/>
      <c r="AOJ22" s="162"/>
      <c r="AOK22" s="162"/>
      <c r="AOL22" s="162"/>
      <c r="AOM22" s="162"/>
      <c r="AON22" s="162"/>
      <c r="AOO22" s="162"/>
      <c r="AOP22" s="162"/>
      <c r="AOQ22" s="162"/>
      <c r="AOR22" s="162"/>
      <c r="AOS22" s="162"/>
      <c r="AOT22" s="162"/>
      <c r="AOU22" s="162"/>
      <c r="AOV22" s="162"/>
      <c r="AOW22" s="162"/>
      <c r="AOX22" s="162"/>
      <c r="AOY22" s="162"/>
      <c r="AOZ22" s="162"/>
      <c r="APA22" s="162"/>
      <c r="APB22" s="162"/>
      <c r="APC22" s="162"/>
      <c r="APD22" s="162"/>
      <c r="APE22" s="162"/>
      <c r="APF22" s="162"/>
      <c r="APG22" s="162"/>
      <c r="APH22" s="162"/>
      <c r="API22" s="162"/>
      <c r="APJ22" s="162"/>
      <c r="APK22" s="162"/>
      <c r="APL22" s="162"/>
      <c r="APM22" s="162"/>
      <c r="APN22" s="162"/>
      <c r="APO22" s="162"/>
      <c r="APP22" s="162"/>
      <c r="APQ22" s="162"/>
      <c r="APR22" s="162"/>
      <c r="APS22" s="162"/>
      <c r="APT22" s="162"/>
      <c r="APU22" s="162"/>
      <c r="APV22" s="162"/>
      <c r="APW22" s="162"/>
      <c r="APX22" s="162"/>
      <c r="APY22" s="162"/>
      <c r="APZ22" s="162"/>
      <c r="AQA22" s="162"/>
      <c r="AQB22" s="162"/>
      <c r="AQC22" s="162"/>
      <c r="AQD22" s="162"/>
      <c r="AQE22" s="162"/>
      <c r="AQF22" s="162"/>
      <c r="AQG22" s="162"/>
      <c r="AQH22" s="162"/>
      <c r="AQI22" s="162"/>
      <c r="AQJ22" s="162"/>
      <c r="AQK22" s="162"/>
      <c r="AQL22" s="162"/>
      <c r="AQM22" s="162"/>
      <c r="AQN22" s="162"/>
      <c r="AQO22" s="162"/>
      <c r="AQP22" s="162"/>
      <c r="AQQ22" s="162"/>
      <c r="AQR22" s="162"/>
      <c r="AQS22" s="162"/>
      <c r="AQT22" s="162"/>
      <c r="AQU22" s="162"/>
      <c r="AQV22" s="162"/>
      <c r="AQW22" s="162"/>
      <c r="AQX22" s="162"/>
      <c r="AQY22" s="162"/>
      <c r="AQZ22" s="162"/>
      <c r="ARA22" s="162"/>
      <c r="ARB22" s="162"/>
      <c r="ARC22" s="162"/>
      <c r="ARD22" s="162"/>
      <c r="ARE22" s="162"/>
      <c r="ARF22" s="162"/>
      <c r="ARG22" s="162"/>
      <c r="ARH22" s="162"/>
      <c r="ARI22" s="162"/>
      <c r="ARJ22" s="162"/>
      <c r="ARK22" s="162"/>
      <c r="ARL22" s="162"/>
      <c r="ARM22" s="162"/>
      <c r="ARN22" s="162"/>
      <c r="ARO22" s="162"/>
      <c r="ARP22" s="162"/>
      <c r="ARQ22" s="162"/>
      <c r="ARR22" s="162"/>
      <c r="ARS22" s="162"/>
      <c r="ART22" s="162"/>
      <c r="ARU22" s="162"/>
      <c r="ARV22" s="162"/>
      <c r="ARW22" s="162"/>
      <c r="ARX22" s="162"/>
      <c r="ARY22" s="162"/>
      <c r="ARZ22" s="162"/>
      <c r="ASA22" s="162"/>
      <c r="ASB22" s="162"/>
      <c r="ASC22" s="162"/>
      <c r="ASD22" s="162"/>
      <c r="ASE22" s="162"/>
      <c r="ASF22" s="162"/>
      <c r="ASG22" s="162"/>
      <c r="ASH22" s="162"/>
      <c r="ASI22" s="162"/>
      <c r="ASJ22" s="162"/>
      <c r="ASK22" s="162"/>
      <c r="ASL22" s="162"/>
      <c r="ASM22" s="162"/>
      <c r="ASN22" s="162"/>
      <c r="ASO22" s="162"/>
      <c r="ASP22" s="162"/>
      <c r="ASQ22" s="162"/>
      <c r="ASR22" s="162"/>
      <c r="ASS22" s="162"/>
      <c r="AST22" s="162"/>
      <c r="ASU22" s="162"/>
      <c r="ASV22" s="162"/>
      <c r="ASW22" s="162"/>
      <c r="ASX22" s="162"/>
      <c r="ASY22" s="162"/>
      <c r="ASZ22" s="162"/>
      <c r="ATA22" s="162"/>
      <c r="ATB22" s="162"/>
      <c r="ATC22" s="162"/>
      <c r="ATD22" s="162"/>
      <c r="ATE22" s="162"/>
      <c r="ATF22" s="162"/>
      <c r="ATG22" s="162"/>
      <c r="ATH22" s="162"/>
      <c r="ATI22" s="162"/>
      <c r="ATJ22" s="162"/>
      <c r="ATK22" s="162"/>
      <c r="ATL22" s="162"/>
      <c r="ATM22" s="162"/>
      <c r="ATN22" s="162"/>
      <c r="ATO22" s="162"/>
      <c r="ATP22" s="162"/>
      <c r="ATQ22" s="162"/>
      <c r="ATR22" s="162"/>
      <c r="ATS22" s="162"/>
      <c r="ATT22" s="162"/>
      <c r="ATU22" s="162"/>
      <c r="ATV22" s="162"/>
      <c r="ATW22" s="162"/>
      <c r="ATX22" s="162"/>
      <c r="ATY22" s="162"/>
      <c r="ATZ22" s="162"/>
      <c r="AUA22" s="162"/>
      <c r="AUB22" s="162"/>
      <c r="AUC22" s="162"/>
      <c r="AUD22" s="162"/>
      <c r="AUE22" s="162"/>
      <c r="AUF22" s="162"/>
      <c r="AUG22" s="162"/>
      <c r="AUH22" s="162"/>
      <c r="AUI22" s="162"/>
      <c r="AUJ22" s="162"/>
      <c r="AUK22" s="162"/>
      <c r="AUL22" s="162"/>
      <c r="AUM22" s="162"/>
      <c r="AUN22" s="162"/>
      <c r="AUO22" s="162"/>
      <c r="AUP22" s="162"/>
      <c r="AUQ22" s="162"/>
      <c r="AUR22" s="162"/>
      <c r="AUS22" s="162"/>
      <c r="AUT22" s="162"/>
      <c r="AUU22" s="162"/>
      <c r="AUV22" s="162"/>
      <c r="AUW22" s="162"/>
      <c r="AUX22" s="162"/>
      <c r="AUY22" s="162"/>
      <c r="AUZ22" s="162"/>
      <c r="AVA22" s="162"/>
      <c r="AVB22" s="162"/>
      <c r="AVC22" s="162"/>
      <c r="AVD22" s="162"/>
      <c r="AVE22" s="162"/>
      <c r="AVF22" s="162"/>
      <c r="AVG22" s="162"/>
      <c r="AVH22" s="162"/>
      <c r="AVI22" s="162"/>
      <c r="AVJ22" s="162"/>
      <c r="AVK22" s="162"/>
      <c r="AVL22" s="162"/>
      <c r="AVM22" s="162"/>
      <c r="AVN22" s="162"/>
      <c r="AVO22" s="162"/>
      <c r="AVP22" s="162"/>
      <c r="AVQ22" s="162"/>
      <c r="AVR22" s="162"/>
      <c r="AVS22" s="162"/>
      <c r="AVT22" s="162"/>
      <c r="AVU22" s="162"/>
      <c r="AVV22" s="162"/>
      <c r="AVW22" s="162"/>
      <c r="AVX22" s="162"/>
      <c r="AVY22" s="162"/>
      <c r="AVZ22" s="162"/>
      <c r="AWA22" s="162"/>
      <c r="AWB22" s="162"/>
      <c r="AWC22" s="162"/>
      <c r="AWD22" s="162"/>
      <c r="AWE22" s="162"/>
      <c r="AWF22" s="162"/>
      <c r="AWG22" s="162"/>
      <c r="AWH22" s="162"/>
      <c r="AWI22" s="162"/>
      <c r="AWJ22" s="162"/>
      <c r="AWK22" s="162"/>
      <c r="AWL22" s="162"/>
      <c r="AWM22" s="162"/>
      <c r="AWN22" s="162"/>
      <c r="AWO22" s="162"/>
      <c r="AWP22" s="162"/>
      <c r="AWQ22" s="162"/>
      <c r="AWR22" s="162"/>
      <c r="AWS22" s="162"/>
      <c r="AWT22" s="162"/>
      <c r="AWU22" s="162"/>
      <c r="AWV22" s="162"/>
      <c r="AWW22" s="162"/>
      <c r="AWX22" s="162"/>
      <c r="AWY22" s="162"/>
      <c r="AWZ22" s="162"/>
      <c r="AXA22" s="162"/>
      <c r="AXB22" s="162"/>
      <c r="AXC22" s="162"/>
      <c r="AXD22" s="162"/>
      <c r="AXE22" s="162"/>
      <c r="AXF22" s="162"/>
      <c r="AXG22" s="162"/>
      <c r="AXH22" s="162"/>
      <c r="AXI22" s="162"/>
      <c r="AXJ22" s="162"/>
      <c r="AXK22" s="162"/>
      <c r="AXL22" s="162"/>
      <c r="AXM22" s="162"/>
      <c r="AXN22" s="162"/>
      <c r="AXO22" s="162"/>
      <c r="AXP22" s="162"/>
      <c r="AXQ22" s="162"/>
      <c r="AXR22" s="162"/>
      <c r="AXS22" s="162"/>
      <c r="AXT22" s="162"/>
      <c r="AXU22" s="162"/>
      <c r="AXV22" s="162"/>
      <c r="AXW22" s="162"/>
      <c r="AXX22" s="162"/>
      <c r="AXY22" s="162"/>
      <c r="AXZ22" s="162"/>
      <c r="AYA22" s="162"/>
      <c r="AYB22" s="162"/>
      <c r="AYC22" s="162"/>
      <c r="AYD22" s="162"/>
      <c r="AYE22" s="162"/>
      <c r="AYF22" s="162"/>
      <c r="AYG22" s="162"/>
      <c r="AYH22" s="162"/>
      <c r="AYI22" s="162"/>
      <c r="AYJ22" s="162"/>
      <c r="AYK22" s="162"/>
      <c r="AYL22" s="162"/>
      <c r="AYM22" s="162"/>
      <c r="AYN22" s="162"/>
      <c r="AYO22" s="162"/>
      <c r="AYP22" s="162"/>
      <c r="AYQ22" s="162"/>
      <c r="AYR22" s="162"/>
      <c r="AYS22" s="162"/>
      <c r="AYT22" s="162"/>
      <c r="AYU22" s="162"/>
      <c r="AYV22" s="162"/>
      <c r="AYW22" s="162"/>
      <c r="AYX22" s="162"/>
      <c r="AYY22" s="162"/>
      <c r="AYZ22" s="162"/>
      <c r="AZA22" s="162"/>
      <c r="AZB22" s="162"/>
      <c r="AZC22" s="162"/>
      <c r="AZD22" s="162"/>
      <c r="AZE22" s="162"/>
      <c r="AZF22" s="162"/>
      <c r="AZG22" s="162"/>
      <c r="AZH22" s="162"/>
      <c r="AZI22" s="162"/>
      <c r="AZJ22" s="162"/>
      <c r="AZK22" s="162"/>
      <c r="AZL22" s="162"/>
      <c r="AZM22" s="162"/>
      <c r="AZN22" s="162"/>
      <c r="AZO22" s="162"/>
      <c r="AZP22" s="162"/>
      <c r="AZQ22" s="162"/>
      <c r="AZR22" s="162"/>
      <c r="AZS22" s="162"/>
      <c r="AZT22" s="162"/>
      <c r="AZU22" s="162"/>
      <c r="AZV22" s="162"/>
      <c r="AZW22" s="162"/>
      <c r="AZX22" s="162"/>
      <c r="AZY22" s="162"/>
      <c r="AZZ22" s="162"/>
      <c r="BAA22" s="162"/>
      <c r="BAB22" s="162"/>
      <c r="BAC22" s="162"/>
      <c r="BAD22" s="162"/>
      <c r="BAE22" s="162"/>
      <c r="BAF22" s="162"/>
      <c r="BAG22" s="162"/>
      <c r="BAH22" s="162"/>
      <c r="BAI22" s="162"/>
      <c r="BAJ22" s="162"/>
      <c r="BAK22" s="162"/>
      <c r="BAL22" s="162"/>
      <c r="BAM22" s="162"/>
      <c r="BAN22" s="162"/>
      <c r="BAO22" s="162"/>
      <c r="BAP22" s="162"/>
      <c r="BAQ22" s="162"/>
      <c r="BAR22" s="162"/>
      <c r="BAS22" s="162"/>
      <c r="BAT22" s="162"/>
      <c r="BAU22" s="162"/>
      <c r="BAV22" s="162"/>
      <c r="BAW22" s="162"/>
      <c r="BAX22" s="162"/>
      <c r="BAY22" s="162"/>
      <c r="BAZ22" s="162"/>
      <c r="BBA22" s="162"/>
      <c r="BBB22" s="162"/>
      <c r="BBC22" s="162"/>
      <c r="BBD22" s="162"/>
      <c r="BBE22" s="162"/>
      <c r="BBF22" s="162"/>
      <c r="BBG22" s="162"/>
      <c r="BBH22" s="162"/>
      <c r="BBI22" s="162"/>
      <c r="BBJ22" s="162"/>
      <c r="BBK22" s="162"/>
      <c r="BBL22" s="162"/>
      <c r="BBM22" s="162"/>
      <c r="BBN22" s="162"/>
      <c r="BBO22" s="162"/>
      <c r="BBP22" s="162"/>
      <c r="BBQ22" s="162"/>
      <c r="BBR22" s="162"/>
      <c r="BBS22" s="162"/>
      <c r="BBT22" s="162"/>
      <c r="BBU22" s="162"/>
      <c r="BBV22" s="162"/>
      <c r="BBW22" s="162"/>
      <c r="BBX22" s="162"/>
      <c r="BBY22" s="162"/>
      <c r="BBZ22" s="162"/>
      <c r="BCA22" s="162"/>
      <c r="BCB22" s="162"/>
      <c r="BCC22" s="162"/>
      <c r="BCD22" s="162"/>
      <c r="BCE22" s="162"/>
      <c r="BCF22" s="162"/>
      <c r="BCG22" s="162"/>
      <c r="BCH22" s="162"/>
      <c r="BCI22" s="162"/>
      <c r="BCJ22" s="162"/>
      <c r="BCK22" s="162"/>
      <c r="BCL22" s="162"/>
      <c r="BCM22" s="162"/>
      <c r="BCN22" s="162"/>
      <c r="BCO22" s="162"/>
      <c r="BCP22" s="162"/>
      <c r="BCQ22" s="162"/>
      <c r="BCR22" s="162"/>
      <c r="BCS22" s="162"/>
      <c r="BCT22" s="162"/>
      <c r="BCU22" s="162"/>
      <c r="BCV22" s="162"/>
      <c r="BCW22" s="162"/>
      <c r="BCX22" s="162"/>
      <c r="BCY22" s="162"/>
      <c r="BCZ22" s="162"/>
      <c r="BDA22" s="162"/>
      <c r="BDB22" s="162"/>
      <c r="BDC22" s="162"/>
      <c r="BDD22" s="162"/>
      <c r="BDE22" s="162"/>
      <c r="BDF22" s="162"/>
      <c r="BDG22" s="162"/>
      <c r="BDH22" s="162"/>
      <c r="BDI22" s="162"/>
      <c r="BDJ22" s="162"/>
      <c r="BDK22" s="162"/>
      <c r="BDL22" s="162"/>
      <c r="BDM22" s="162"/>
      <c r="BDN22" s="162"/>
      <c r="BDO22" s="162"/>
      <c r="BDP22" s="162"/>
      <c r="BDQ22" s="162"/>
      <c r="BDR22" s="162"/>
      <c r="BDS22" s="162"/>
      <c r="BDT22" s="162"/>
      <c r="BDU22" s="162"/>
      <c r="BDV22" s="162"/>
      <c r="BDW22" s="162"/>
      <c r="BDX22" s="162"/>
      <c r="BDY22" s="162"/>
      <c r="BDZ22" s="162"/>
      <c r="BEA22" s="162"/>
      <c r="BEB22" s="162"/>
      <c r="BEC22" s="162"/>
      <c r="BED22" s="162"/>
      <c r="BEE22" s="162"/>
      <c r="BEF22" s="162"/>
      <c r="BEG22" s="162"/>
      <c r="BEH22" s="162"/>
      <c r="BEI22" s="162"/>
      <c r="BEJ22" s="162"/>
      <c r="BEK22" s="162"/>
      <c r="BEL22" s="162"/>
      <c r="BEM22" s="162"/>
      <c r="BEN22" s="162"/>
      <c r="BEO22" s="162"/>
      <c r="BEP22" s="162"/>
      <c r="BEQ22" s="162"/>
      <c r="BER22" s="162"/>
      <c r="BES22" s="162"/>
      <c r="BET22" s="162"/>
      <c r="BEU22" s="162"/>
      <c r="BEV22" s="162"/>
      <c r="BEW22" s="162"/>
      <c r="BEX22" s="162"/>
      <c r="BEY22" s="162"/>
      <c r="BEZ22" s="162"/>
      <c r="BFA22" s="162"/>
      <c r="BFB22" s="162"/>
      <c r="BFC22" s="162"/>
      <c r="BFD22" s="162"/>
      <c r="BFE22" s="162"/>
      <c r="BFF22" s="162"/>
      <c r="BFG22" s="162"/>
      <c r="BFH22" s="162"/>
      <c r="BFI22" s="162"/>
      <c r="BFJ22" s="162"/>
      <c r="BFK22" s="162"/>
      <c r="BFL22" s="162"/>
      <c r="BFM22" s="162"/>
      <c r="BFN22" s="162"/>
      <c r="BFO22" s="162"/>
      <c r="BFP22" s="162"/>
      <c r="BFQ22" s="162"/>
      <c r="BFR22" s="162"/>
      <c r="BFS22" s="162"/>
      <c r="BFT22" s="162"/>
      <c r="BFU22" s="162"/>
      <c r="BFV22" s="162"/>
      <c r="BFW22" s="162"/>
      <c r="BFX22" s="162"/>
      <c r="BFY22" s="162"/>
      <c r="BFZ22" s="162"/>
      <c r="BGA22" s="162"/>
      <c r="BGB22" s="162"/>
      <c r="BGC22" s="162"/>
      <c r="BGD22" s="162"/>
      <c r="BGE22" s="162"/>
      <c r="BGF22" s="162"/>
      <c r="BGG22" s="162"/>
      <c r="BGH22" s="162"/>
      <c r="BGI22" s="162"/>
      <c r="BGJ22" s="162"/>
      <c r="BGK22" s="162"/>
      <c r="BGL22" s="162"/>
      <c r="BGM22" s="162"/>
      <c r="BGN22" s="162"/>
      <c r="BGO22" s="162"/>
      <c r="BGP22" s="162"/>
      <c r="BGQ22" s="162"/>
      <c r="BGR22" s="162"/>
      <c r="BGS22" s="162"/>
      <c r="BGT22" s="162"/>
      <c r="BGU22" s="162"/>
      <c r="BGV22" s="162"/>
      <c r="BGW22" s="162"/>
      <c r="BGX22" s="162"/>
      <c r="BGY22" s="162"/>
      <c r="BGZ22" s="162"/>
      <c r="BHA22" s="162"/>
      <c r="BHB22" s="162"/>
      <c r="BHC22" s="162"/>
      <c r="BHD22" s="162"/>
      <c r="BHE22" s="162"/>
      <c r="BHF22" s="162"/>
      <c r="BHG22" s="162"/>
      <c r="BHH22" s="162"/>
      <c r="BHI22" s="162"/>
      <c r="BHJ22" s="162"/>
      <c r="BHK22" s="162"/>
      <c r="BHL22" s="162"/>
      <c r="BHM22" s="162"/>
      <c r="BHN22" s="162"/>
      <c r="BHO22" s="162"/>
      <c r="BHP22" s="162"/>
      <c r="BHQ22" s="162"/>
      <c r="BHR22" s="162"/>
      <c r="BHS22" s="162"/>
      <c r="BHT22" s="162"/>
      <c r="BHU22" s="162"/>
      <c r="BHV22" s="162"/>
      <c r="BHW22" s="162"/>
      <c r="BHX22" s="162"/>
      <c r="BHY22" s="162"/>
      <c r="BHZ22" s="162"/>
      <c r="BIA22" s="162"/>
      <c r="BIB22" s="162"/>
      <c r="BIC22" s="162"/>
      <c r="BID22" s="162"/>
      <c r="BIE22" s="162"/>
      <c r="BIF22" s="162"/>
      <c r="BIG22" s="162"/>
      <c r="BIH22" s="162"/>
      <c r="BII22" s="162"/>
      <c r="BIJ22" s="162"/>
      <c r="BIK22" s="162"/>
      <c r="BIL22" s="162"/>
      <c r="BIM22" s="162"/>
      <c r="BIN22" s="162"/>
      <c r="BIO22" s="162"/>
      <c r="BIP22" s="162"/>
      <c r="BIQ22" s="162"/>
      <c r="BIR22" s="162"/>
      <c r="BIS22" s="162"/>
      <c r="BIT22" s="162"/>
      <c r="BIU22" s="162"/>
      <c r="BIV22" s="162"/>
      <c r="BIW22" s="162"/>
      <c r="BIX22" s="162"/>
      <c r="BIY22" s="162"/>
      <c r="BIZ22" s="162"/>
      <c r="BJA22" s="162"/>
      <c r="BJB22" s="162"/>
      <c r="BJC22" s="162"/>
      <c r="BJD22" s="162"/>
      <c r="BJE22" s="162"/>
      <c r="BJF22" s="162"/>
      <c r="BJG22" s="162"/>
      <c r="BJH22" s="162"/>
      <c r="BJI22" s="162"/>
      <c r="BJJ22" s="162"/>
      <c r="BJK22" s="162"/>
      <c r="BJL22" s="162"/>
      <c r="BJM22" s="162"/>
      <c r="BJN22" s="162"/>
      <c r="BJO22" s="162"/>
      <c r="BJP22" s="162"/>
      <c r="BJQ22" s="162"/>
      <c r="BJR22" s="162"/>
      <c r="BJS22" s="162"/>
      <c r="BJT22" s="162"/>
      <c r="BJU22" s="162"/>
      <c r="BJV22" s="162"/>
      <c r="BJW22" s="162"/>
      <c r="BJX22" s="162"/>
      <c r="BJY22" s="162"/>
      <c r="BJZ22" s="162"/>
      <c r="BKA22" s="162"/>
      <c r="BKB22" s="162"/>
      <c r="BKC22" s="162"/>
      <c r="BKD22" s="162"/>
      <c r="BKE22" s="162"/>
      <c r="BKF22" s="162"/>
      <c r="BKG22" s="162"/>
      <c r="BKH22" s="162"/>
      <c r="BKI22" s="162"/>
      <c r="BKJ22" s="162"/>
      <c r="BKK22" s="162"/>
      <c r="BKL22" s="162"/>
      <c r="BKM22" s="162"/>
      <c r="BKN22" s="162"/>
      <c r="BKO22" s="162"/>
      <c r="BKP22" s="162"/>
      <c r="BKQ22" s="162"/>
      <c r="BKR22" s="162"/>
      <c r="BKS22" s="162"/>
      <c r="BKT22" s="162"/>
      <c r="BKU22" s="162"/>
      <c r="BKV22" s="162"/>
      <c r="BKW22" s="162"/>
      <c r="BKX22" s="162"/>
      <c r="BKY22" s="162"/>
      <c r="BKZ22" s="162"/>
      <c r="BLA22" s="162"/>
      <c r="BLB22" s="162"/>
      <c r="BLC22" s="162"/>
      <c r="BLD22" s="162"/>
      <c r="BLE22" s="162"/>
      <c r="BLF22" s="162"/>
      <c r="BLG22" s="162"/>
      <c r="BLH22" s="162"/>
      <c r="BLI22" s="162"/>
      <c r="BLJ22" s="162"/>
      <c r="BLK22" s="162"/>
      <c r="BLL22" s="162"/>
      <c r="BLM22" s="162"/>
      <c r="BLN22" s="162"/>
      <c r="BLO22" s="162"/>
      <c r="BLP22" s="162"/>
      <c r="BLQ22" s="162"/>
      <c r="BLR22" s="162"/>
      <c r="BLS22" s="162"/>
      <c r="BLT22" s="162"/>
      <c r="BLU22" s="162"/>
      <c r="BLV22" s="162"/>
      <c r="BLW22" s="162"/>
      <c r="BLX22" s="162"/>
      <c r="BLY22" s="162"/>
      <c r="BLZ22" s="162"/>
      <c r="BMA22" s="162"/>
      <c r="BMB22" s="162"/>
      <c r="BMC22" s="162"/>
      <c r="BMD22" s="162"/>
      <c r="BME22" s="162"/>
      <c r="BMF22" s="162"/>
      <c r="BMG22" s="162"/>
      <c r="BMH22" s="162"/>
      <c r="BMI22" s="162"/>
      <c r="BMJ22" s="162"/>
      <c r="BMK22" s="162"/>
      <c r="BML22" s="162"/>
      <c r="BMM22" s="162"/>
      <c r="BMN22" s="162"/>
      <c r="BMO22" s="162"/>
      <c r="BMP22" s="162"/>
      <c r="BMQ22" s="162"/>
      <c r="BMR22" s="162"/>
      <c r="BMS22" s="162"/>
      <c r="BMT22" s="162"/>
      <c r="BMU22" s="162"/>
      <c r="BMV22" s="162"/>
      <c r="BMW22" s="162"/>
      <c r="BMX22" s="162"/>
      <c r="BMY22" s="162"/>
      <c r="BMZ22" s="162"/>
      <c r="BNA22" s="162"/>
      <c r="BNB22" s="162"/>
      <c r="BNC22" s="162"/>
      <c r="BND22" s="162"/>
      <c r="BNE22" s="162"/>
      <c r="BNF22" s="162"/>
      <c r="BNG22" s="162"/>
      <c r="BNH22" s="162"/>
      <c r="BNI22" s="162"/>
      <c r="BNJ22" s="162"/>
      <c r="BNK22" s="162"/>
      <c r="BNL22" s="162"/>
      <c r="BNM22" s="162"/>
      <c r="BNN22" s="162"/>
      <c r="BNO22" s="162"/>
      <c r="BNP22" s="162"/>
      <c r="BNQ22" s="162"/>
      <c r="BNR22" s="162"/>
      <c r="BNS22" s="162"/>
      <c r="BNT22" s="162"/>
      <c r="BNU22" s="162"/>
      <c r="BNV22" s="162"/>
      <c r="BNW22" s="162"/>
      <c r="BNX22" s="162"/>
      <c r="BNY22" s="162"/>
      <c r="BNZ22" s="162"/>
      <c r="BOA22" s="162"/>
      <c r="BOB22" s="162"/>
      <c r="BOC22" s="162"/>
      <c r="BOD22" s="162"/>
      <c r="BOE22" s="162"/>
      <c r="BOF22" s="162"/>
      <c r="BOG22" s="162"/>
      <c r="BOH22" s="162"/>
      <c r="BOI22" s="162"/>
      <c r="BOJ22" s="162"/>
      <c r="BOK22" s="162"/>
      <c r="BOL22" s="162"/>
      <c r="BOM22" s="162"/>
      <c r="BON22" s="162"/>
      <c r="BOO22" s="162"/>
      <c r="BOP22" s="162"/>
      <c r="BOQ22" s="162"/>
      <c r="BOR22" s="162"/>
      <c r="BOS22" s="162"/>
      <c r="BOT22" s="162"/>
      <c r="BOU22" s="162"/>
      <c r="BOV22" s="162"/>
      <c r="BOW22" s="162"/>
      <c r="BOX22" s="162"/>
      <c r="BOY22" s="162"/>
      <c r="BOZ22" s="162"/>
      <c r="BPA22" s="162"/>
      <c r="BPB22" s="162"/>
      <c r="BPC22" s="162"/>
      <c r="BPD22" s="162"/>
      <c r="BPE22" s="162"/>
      <c r="BPF22" s="162"/>
      <c r="BPG22" s="162"/>
      <c r="BPH22" s="162"/>
      <c r="BPI22" s="162"/>
      <c r="BPJ22" s="162"/>
      <c r="BPK22" s="162"/>
      <c r="BPL22" s="162"/>
      <c r="BPM22" s="162"/>
      <c r="BPN22" s="162"/>
      <c r="BPO22" s="162"/>
      <c r="BPP22" s="162"/>
      <c r="BPQ22" s="162"/>
      <c r="BPR22" s="162"/>
      <c r="BPS22" s="162"/>
      <c r="BPT22" s="162"/>
      <c r="BPU22" s="162"/>
      <c r="BPV22" s="162"/>
      <c r="BPW22" s="162"/>
      <c r="BPX22" s="162"/>
      <c r="BPY22" s="162"/>
      <c r="BPZ22" s="162"/>
      <c r="BQA22" s="162"/>
      <c r="BQB22" s="162"/>
      <c r="BQC22" s="162"/>
      <c r="BQD22" s="162"/>
      <c r="BQE22" s="162"/>
      <c r="BQF22" s="162"/>
      <c r="BQG22" s="162"/>
      <c r="BQH22" s="162"/>
      <c r="BQI22" s="162"/>
      <c r="BQJ22" s="162"/>
      <c r="BQK22" s="162"/>
      <c r="BQL22" s="162"/>
      <c r="BQM22" s="162"/>
      <c r="BQN22" s="162"/>
      <c r="BQO22" s="162"/>
      <c r="BQP22" s="162"/>
      <c r="BQQ22" s="162"/>
      <c r="BQR22" s="162"/>
      <c r="BQS22" s="162"/>
      <c r="BQT22" s="162"/>
      <c r="BQU22" s="162"/>
      <c r="BQV22" s="162"/>
      <c r="BQW22" s="162"/>
      <c r="BQX22" s="162"/>
      <c r="BQY22" s="162"/>
      <c r="BQZ22" s="162"/>
      <c r="BRA22" s="162"/>
      <c r="BRB22" s="162"/>
      <c r="BRC22" s="162"/>
      <c r="BRD22" s="162"/>
      <c r="BRE22" s="162"/>
      <c r="BRF22" s="162"/>
      <c r="BRG22" s="162"/>
      <c r="BRH22" s="162"/>
      <c r="BRI22" s="162"/>
      <c r="BRJ22" s="162"/>
      <c r="BRK22" s="162"/>
      <c r="BRL22" s="162"/>
      <c r="BRM22" s="162"/>
      <c r="BRN22" s="162"/>
      <c r="BRO22" s="162"/>
      <c r="BRP22" s="162"/>
      <c r="BRQ22" s="162"/>
      <c r="BRR22" s="162"/>
      <c r="BRS22" s="162"/>
      <c r="BRT22" s="162"/>
      <c r="BRU22" s="162"/>
      <c r="BRV22" s="162"/>
      <c r="BRW22" s="162"/>
      <c r="BRX22" s="162"/>
      <c r="BRY22" s="162"/>
      <c r="BRZ22" s="162"/>
      <c r="BSA22" s="162"/>
      <c r="BSB22" s="162"/>
      <c r="BSC22" s="162"/>
      <c r="BSD22" s="162"/>
      <c r="BSE22" s="162"/>
      <c r="BSF22" s="162"/>
      <c r="BSG22" s="162"/>
      <c r="BSH22" s="162"/>
      <c r="BSI22" s="162"/>
      <c r="BSJ22" s="162"/>
      <c r="BSK22" s="162"/>
      <c r="BSL22" s="162"/>
      <c r="BSM22" s="162"/>
      <c r="BSN22" s="162"/>
      <c r="BSO22" s="162"/>
      <c r="BSP22" s="162"/>
      <c r="BSQ22" s="162"/>
      <c r="BSR22" s="162"/>
      <c r="BSS22" s="162"/>
      <c r="BST22" s="162"/>
      <c r="BSU22" s="162"/>
      <c r="BSV22" s="162"/>
      <c r="BSW22" s="162"/>
      <c r="BSX22" s="162"/>
      <c r="BSY22" s="162"/>
      <c r="BSZ22" s="162"/>
      <c r="BTA22" s="162"/>
      <c r="BTB22" s="162"/>
      <c r="BTC22" s="162"/>
      <c r="BTD22" s="162"/>
      <c r="BTE22" s="162"/>
      <c r="BTF22" s="162"/>
      <c r="BTG22" s="162"/>
      <c r="BTH22" s="162"/>
      <c r="BTI22" s="162"/>
      <c r="BTJ22" s="162"/>
      <c r="BTK22" s="162"/>
      <c r="BTL22" s="162"/>
      <c r="BTM22" s="162"/>
      <c r="BTN22" s="162"/>
      <c r="BTO22" s="162"/>
      <c r="BTP22" s="162"/>
      <c r="BTQ22" s="162"/>
      <c r="BTR22" s="162"/>
      <c r="BTS22" s="162"/>
      <c r="BTT22" s="162"/>
      <c r="BTU22" s="162"/>
      <c r="BTV22" s="162"/>
      <c r="BTW22" s="162"/>
      <c r="BTX22" s="162"/>
      <c r="BTY22" s="162"/>
      <c r="BTZ22" s="162"/>
      <c r="BUA22" s="162"/>
      <c r="BUB22" s="162"/>
      <c r="BUC22" s="162"/>
      <c r="BUD22" s="162"/>
      <c r="BUE22" s="162"/>
      <c r="BUF22" s="162"/>
      <c r="BUG22" s="162"/>
      <c r="BUH22" s="162"/>
      <c r="BUI22" s="162"/>
      <c r="BUJ22" s="162"/>
      <c r="BUK22" s="162"/>
      <c r="BUL22" s="162"/>
      <c r="BUM22" s="162"/>
      <c r="BUN22" s="162"/>
      <c r="BUO22" s="162"/>
      <c r="BUP22" s="162"/>
      <c r="BUQ22" s="162"/>
      <c r="BUR22" s="162"/>
      <c r="BUS22" s="162"/>
      <c r="BUT22" s="162"/>
      <c r="BUU22" s="162"/>
      <c r="BUV22" s="162"/>
      <c r="BUW22" s="162"/>
      <c r="BUX22" s="162"/>
      <c r="BUY22" s="162"/>
      <c r="BUZ22" s="162"/>
      <c r="BVA22" s="162"/>
      <c r="BVB22" s="162"/>
      <c r="BVC22" s="162"/>
      <c r="BVD22" s="162"/>
      <c r="BVE22" s="162"/>
      <c r="BVF22" s="162"/>
      <c r="BVG22" s="162"/>
      <c r="BVH22" s="162"/>
      <c r="BVI22" s="162"/>
      <c r="BVJ22" s="162"/>
      <c r="BVK22" s="162"/>
      <c r="BVL22" s="162"/>
      <c r="BVM22" s="162"/>
      <c r="BVN22" s="162"/>
      <c r="BVO22" s="162"/>
      <c r="BVP22" s="162"/>
      <c r="BVQ22" s="162"/>
      <c r="BVR22" s="162"/>
      <c r="BVS22" s="162"/>
      <c r="BVT22" s="162"/>
      <c r="BVU22" s="162"/>
      <c r="BVV22" s="162"/>
      <c r="BVW22" s="162"/>
      <c r="BVX22" s="162"/>
      <c r="BVY22" s="162"/>
      <c r="BVZ22" s="162"/>
      <c r="BWA22" s="162"/>
      <c r="BWB22" s="162"/>
      <c r="BWC22" s="162"/>
      <c r="BWD22" s="162"/>
      <c r="BWE22" s="162"/>
      <c r="BWF22" s="162"/>
      <c r="BWG22" s="162"/>
      <c r="BWH22" s="162"/>
      <c r="BWI22" s="162"/>
      <c r="BWJ22" s="162"/>
      <c r="BWK22" s="162"/>
      <c r="BWL22" s="162"/>
      <c r="BWM22" s="162"/>
      <c r="BWN22" s="162"/>
      <c r="BWO22" s="162"/>
      <c r="BWP22" s="162"/>
      <c r="BWQ22" s="162"/>
      <c r="BWR22" s="162"/>
      <c r="BWS22" s="162"/>
      <c r="BWT22" s="162"/>
      <c r="BWU22" s="162"/>
      <c r="BWV22" s="162"/>
      <c r="BWW22" s="162"/>
      <c r="BWX22" s="162"/>
      <c r="BWY22" s="162"/>
      <c r="BWZ22" s="162"/>
      <c r="BXA22" s="162"/>
      <c r="BXB22" s="162"/>
      <c r="BXC22" s="162"/>
      <c r="BXD22" s="162"/>
      <c r="BXE22" s="162"/>
      <c r="BXF22" s="162"/>
      <c r="BXG22" s="162"/>
      <c r="BXH22" s="162"/>
      <c r="BXI22" s="162"/>
      <c r="BXJ22" s="162"/>
      <c r="BXK22" s="162"/>
      <c r="BXL22" s="162"/>
      <c r="BXM22" s="162"/>
      <c r="BXN22" s="162"/>
      <c r="BXO22" s="162"/>
      <c r="BXP22" s="162"/>
      <c r="BXQ22" s="162"/>
      <c r="BXR22" s="162"/>
      <c r="BXS22" s="162"/>
      <c r="BXT22" s="162"/>
      <c r="BXU22" s="162"/>
      <c r="BXV22" s="162"/>
      <c r="BXW22" s="162"/>
      <c r="BXX22" s="162"/>
      <c r="BXY22" s="162"/>
      <c r="BXZ22" s="162"/>
      <c r="BYA22" s="162"/>
      <c r="BYB22" s="162"/>
      <c r="BYC22" s="162"/>
      <c r="BYD22" s="162"/>
      <c r="BYE22" s="162"/>
      <c r="BYF22" s="162"/>
      <c r="BYG22" s="162"/>
      <c r="BYH22" s="162"/>
      <c r="BYI22" s="162"/>
      <c r="BYJ22" s="162"/>
      <c r="BYK22" s="162"/>
      <c r="BYL22" s="162"/>
      <c r="BYM22" s="162"/>
      <c r="BYN22" s="162"/>
      <c r="BYO22" s="162"/>
      <c r="BYP22" s="162"/>
      <c r="BYQ22" s="162"/>
      <c r="BYR22" s="162"/>
      <c r="BYS22" s="162"/>
      <c r="BYT22" s="162"/>
      <c r="BYU22" s="162"/>
      <c r="BYV22" s="162"/>
      <c r="BYW22" s="162"/>
      <c r="BYX22" s="162"/>
      <c r="BYY22" s="162"/>
      <c r="BYZ22" s="162"/>
      <c r="BZA22" s="162"/>
      <c r="BZB22" s="162"/>
      <c r="BZC22" s="162"/>
      <c r="BZD22" s="162"/>
      <c r="BZE22" s="162"/>
      <c r="BZF22" s="162"/>
      <c r="BZG22" s="162"/>
      <c r="BZH22" s="162"/>
      <c r="BZI22" s="162"/>
      <c r="BZJ22" s="162"/>
      <c r="BZK22" s="162"/>
      <c r="BZL22" s="162"/>
      <c r="BZM22" s="162"/>
      <c r="BZN22" s="162"/>
      <c r="BZO22" s="162"/>
      <c r="BZP22" s="162"/>
      <c r="BZQ22" s="162"/>
      <c r="BZR22" s="162"/>
      <c r="BZS22" s="162"/>
      <c r="BZT22" s="162"/>
      <c r="BZU22" s="162"/>
      <c r="BZV22" s="162"/>
      <c r="BZW22" s="162"/>
      <c r="BZX22" s="162"/>
      <c r="BZY22" s="162"/>
      <c r="BZZ22" s="162"/>
      <c r="CAA22" s="162"/>
      <c r="CAB22" s="162"/>
      <c r="CAC22" s="162"/>
      <c r="CAD22" s="162"/>
      <c r="CAE22" s="162"/>
      <c r="CAF22" s="162"/>
      <c r="CAG22" s="162"/>
      <c r="CAH22" s="162"/>
      <c r="CAI22" s="162"/>
      <c r="CAJ22" s="162"/>
      <c r="CAK22" s="162"/>
      <c r="CAL22" s="162"/>
      <c r="CAM22" s="162"/>
      <c r="CAN22" s="162"/>
      <c r="CAO22" s="162"/>
      <c r="CAP22" s="162"/>
      <c r="CAQ22" s="162"/>
      <c r="CAR22" s="162"/>
      <c r="CAS22" s="162"/>
      <c r="CAT22" s="162"/>
      <c r="CAU22" s="162"/>
      <c r="CAV22" s="162"/>
      <c r="CAW22" s="162"/>
      <c r="CAX22" s="162"/>
      <c r="CAY22" s="162"/>
      <c r="CAZ22" s="162"/>
      <c r="CBA22" s="162"/>
      <c r="CBB22" s="162"/>
      <c r="CBC22" s="162"/>
      <c r="CBD22" s="162"/>
      <c r="CBE22" s="162"/>
      <c r="CBF22" s="162"/>
      <c r="CBG22" s="162"/>
      <c r="CBH22" s="162"/>
      <c r="CBI22" s="162"/>
      <c r="CBJ22" s="162"/>
      <c r="CBK22" s="162"/>
      <c r="CBL22" s="162"/>
      <c r="CBM22" s="162"/>
      <c r="CBN22" s="162"/>
      <c r="CBO22" s="162"/>
      <c r="CBP22" s="162"/>
      <c r="CBQ22" s="162"/>
      <c r="CBR22" s="162"/>
      <c r="CBS22" s="162"/>
      <c r="CBT22" s="162"/>
      <c r="CBU22" s="162"/>
      <c r="CBV22" s="162"/>
      <c r="CBW22" s="162"/>
      <c r="CBX22" s="162"/>
      <c r="CBY22" s="162"/>
      <c r="CBZ22" s="162"/>
      <c r="CCA22" s="162"/>
      <c r="CCB22" s="162"/>
      <c r="CCC22" s="162"/>
      <c r="CCD22" s="162"/>
      <c r="CCE22" s="162"/>
      <c r="CCF22" s="162"/>
      <c r="CCG22" s="162"/>
      <c r="CCH22" s="162"/>
      <c r="CCI22" s="162"/>
      <c r="CCJ22" s="162"/>
      <c r="CCK22" s="162"/>
      <c r="CCL22" s="162"/>
      <c r="CCM22" s="162"/>
      <c r="CCN22" s="162"/>
      <c r="CCO22" s="162"/>
      <c r="CCP22" s="162"/>
      <c r="CCQ22" s="162"/>
      <c r="CCR22" s="162"/>
      <c r="CCS22" s="162"/>
      <c r="CCT22" s="162"/>
      <c r="CCU22" s="162"/>
      <c r="CCV22" s="162"/>
      <c r="CCW22" s="162"/>
      <c r="CCX22" s="162"/>
      <c r="CCY22" s="162"/>
      <c r="CCZ22" s="162"/>
      <c r="CDA22" s="162"/>
      <c r="CDB22" s="162"/>
      <c r="CDC22" s="162"/>
      <c r="CDD22" s="162"/>
      <c r="CDE22" s="162"/>
      <c r="CDF22" s="162"/>
      <c r="CDG22" s="162"/>
      <c r="CDH22" s="162"/>
      <c r="CDI22" s="162"/>
      <c r="CDJ22" s="162"/>
      <c r="CDK22" s="162"/>
      <c r="CDL22" s="162"/>
      <c r="CDM22" s="162"/>
      <c r="CDN22" s="162"/>
      <c r="CDO22" s="162"/>
      <c r="CDP22" s="162"/>
      <c r="CDQ22" s="162"/>
      <c r="CDR22" s="162"/>
      <c r="CDS22" s="162"/>
      <c r="CDT22" s="162"/>
      <c r="CDU22" s="162"/>
      <c r="CDV22" s="162"/>
      <c r="CDW22" s="162"/>
      <c r="CDX22" s="162"/>
      <c r="CDY22" s="162"/>
      <c r="CDZ22" s="162"/>
      <c r="CEA22" s="162"/>
      <c r="CEB22" s="162"/>
      <c r="CEC22" s="162"/>
      <c r="CED22" s="162"/>
      <c r="CEE22" s="162"/>
      <c r="CEF22" s="162"/>
      <c r="CEG22" s="162"/>
      <c r="CEH22" s="162"/>
      <c r="CEI22" s="162"/>
      <c r="CEJ22" s="162"/>
      <c r="CEK22" s="162"/>
      <c r="CEL22" s="162"/>
      <c r="CEM22" s="162"/>
      <c r="CEN22" s="162"/>
      <c r="CEO22" s="162"/>
      <c r="CEP22" s="162"/>
      <c r="CEQ22" s="162"/>
      <c r="CER22" s="162"/>
      <c r="CES22" s="162"/>
      <c r="CET22" s="162"/>
      <c r="CEU22" s="162"/>
      <c r="CEV22" s="162"/>
      <c r="CEW22" s="162"/>
      <c r="CEX22" s="162"/>
      <c r="CEY22" s="162"/>
      <c r="CEZ22" s="162"/>
      <c r="CFA22" s="162"/>
      <c r="CFB22" s="162"/>
      <c r="CFC22" s="162"/>
      <c r="CFD22" s="162"/>
      <c r="CFE22" s="162"/>
      <c r="CFF22" s="162"/>
      <c r="CFG22" s="162"/>
      <c r="CFH22" s="162"/>
      <c r="CFI22" s="162"/>
      <c r="CFJ22" s="162"/>
      <c r="CFK22" s="162"/>
      <c r="CFL22" s="162"/>
      <c r="CFM22" s="162"/>
      <c r="CFN22" s="162"/>
      <c r="CFO22" s="162"/>
      <c r="CFP22" s="162"/>
      <c r="CFQ22" s="162"/>
      <c r="CFR22" s="162"/>
      <c r="CFS22" s="162"/>
      <c r="CFT22" s="162"/>
      <c r="CFU22" s="162"/>
      <c r="CFV22" s="162"/>
      <c r="CFW22" s="162"/>
      <c r="CFX22" s="162"/>
      <c r="CFY22" s="162"/>
      <c r="CFZ22" s="162"/>
      <c r="CGA22" s="162"/>
      <c r="CGB22" s="162"/>
      <c r="CGC22" s="162"/>
      <c r="CGD22" s="162"/>
      <c r="CGE22" s="162"/>
      <c r="CGF22" s="162"/>
      <c r="CGG22" s="162"/>
      <c r="CGH22" s="162"/>
      <c r="CGI22" s="162"/>
      <c r="CGJ22" s="162"/>
      <c r="CGK22" s="162"/>
      <c r="CGL22" s="162"/>
      <c r="CGM22" s="162"/>
      <c r="CGN22" s="162"/>
      <c r="CGO22" s="162"/>
      <c r="CGP22" s="162"/>
      <c r="CGQ22" s="162"/>
      <c r="CGR22" s="162"/>
      <c r="CGS22" s="162"/>
      <c r="CGT22" s="162"/>
      <c r="CGU22" s="162"/>
      <c r="CGV22" s="162"/>
      <c r="CGW22" s="162"/>
      <c r="CGX22" s="162"/>
      <c r="CGY22" s="162"/>
      <c r="CGZ22" s="162"/>
      <c r="CHA22" s="162"/>
      <c r="CHB22" s="162"/>
      <c r="CHC22" s="162"/>
      <c r="CHD22" s="162"/>
      <c r="CHE22" s="162"/>
      <c r="CHF22" s="162"/>
      <c r="CHG22" s="162"/>
      <c r="CHH22" s="162"/>
      <c r="CHI22" s="162"/>
      <c r="CHJ22" s="162"/>
      <c r="CHK22" s="162"/>
      <c r="CHL22" s="162"/>
      <c r="CHM22" s="162"/>
      <c r="CHN22" s="162"/>
      <c r="CHO22" s="162"/>
      <c r="CHP22" s="162"/>
      <c r="CHQ22" s="162"/>
      <c r="CHR22" s="162"/>
      <c r="CHS22" s="162"/>
      <c r="CHT22" s="162"/>
      <c r="CHU22" s="162"/>
      <c r="CHV22" s="162"/>
      <c r="CHW22" s="162"/>
      <c r="CHX22" s="162"/>
      <c r="CHY22" s="162"/>
      <c r="CHZ22" s="162"/>
      <c r="CIA22" s="162"/>
      <c r="CIB22" s="162"/>
      <c r="CIC22" s="162"/>
      <c r="CID22" s="162"/>
      <c r="CIE22" s="162"/>
      <c r="CIF22" s="162"/>
      <c r="CIG22" s="162"/>
      <c r="CIH22" s="162"/>
      <c r="CII22" s="162"/>
      <c r="CIJ22" s="162"/>
      <c r="CIK22" s="162"/>
      <c r="CIL22" s="162"/>
      <c r="CIM22" s="162"/>
      <c r="CIN22" s="162"/>
      <c r="CIO22" s="162"/>
      <c r="CIP22" s="162"/>
      <c r="CIQ22" s="162"/>
      <c r="CIR22" s="162"/>
      <c r="CIS22" s="162"/>
      <c r="CIT22" s="162"/>
      <c r="CIU22" s="162"/>
      <c r="CIV22" s="162"/>
      <c r="CIW22" s="162"/>
      <c r="CIX22" s="162"/>
      <c r="CIY22" s="162"/>
      <c r="CIZ22" s="162"/>
      <c r="CJA22" s="162"/>
      <c r="CJB22" s="162"/>
      <c r="CJC22" s="162"/>
      <c r="CJD22" s="162"/>
      <c r="CJE22" s="162"/>
      <c r="CJF22" s="162"/>
      <c r="CJG22" s="162"/>
      <c r="CJH22" s="162"/>
      <c r="CJI22" s="162"/>
      <c r="CJJ22" s="162"/>
      <c r="CJK22" s="162"/>
      <c r="CJL22" s="162"/>
      <c r="CJM22" s="162"/>
      <c r="CJN22" s="162"/>
      <c r="CJO22" s="162"/>
      <c r="CJP22" s="162"/>
      <c r="CJQ22" s="162"/>
      <c r="CJR22" s="162"/>
      <c r="CJS22" s="162"/>
      <c r="CJT22" s="162"/>
      <c r="CJU22" s="162"/>
      <c r="CJV22" s="162"/>
      <c r="CJW22" s="162"/>
      <c r="CJX22" s="162"/>
      <c r="CJY22" s="162"/>
      <c r="CJZ22" s="162"/>
      <c r="CKA22" s="162"/>
      <c r="CKB22" s="162"/>
      <c r="CKC22" s="162"/>
      <c r="CKD22" s="162"/>
      <c r="CKE22" s="162"/>
      <c r="CKF22" s="162"/>
      <c r="CKG22" s="162"/>
      <c r="CKH22" s="162"/>
      <c r="CKI22" s="162"/>
      <c r="CKJ22" s="162"/>
      <c r="CKK22" s="162"/>
      <c r="CKL22" s="162"/>
      <c r="CKM22" s="162"/>
      <c r="CKN22" s="162"/>
      <c r="CKO22" s="162"/>
      <c r="CKP22" s="162"/>
      <c r="CKQ22" s="162"/>
      <c r="CKR22" s="162"/>
      <c r="CKS22" s="162"/>
      <c r="CKT22" s="162"/>
      <c r="CKU22" s="162"/>
      <c r="CKV22" s="162"/>
      <c r="CKW22" s="162"/>
      <c r="CKX22" s="162"/>
      <c r="CKY22" s="162"/>
      <c r="CKZ22" s="162"/>
      <c r="CLA22" s="162"/>
      <c r="CLB22" s="162"/>
      <c r="CLC22" s="162"/>
      <c r="CLD22" s="162"/>
      <c r="CLE22" s="162"/>
      <c r="CLF22" s="162"/>
      <c r="CLG22" s="162"/>
      <c r="CLH22" s="162"/>
      <c r="CLI22" s="162"/>
      <c r="CLJ22" s="162"/>
      <c r="CLK22" s="162"/>
      <c r="CLL22" s="162"/>
      <c r="CLM22" s="162"/>
      <c r="CLN22" s="162"/>
      <c r="CLO22" s="162"/>
      <c r="CLP22" s="162"/>
      <c r="CLQ22" s="162"/>
      <c r="CLR22" s="162"/>
      <c r="CLS22" s="162"/>
      <c r="CLT22" s="162"/>
      <c r="CLU22" s="162"/>
      <c r="CLV22" s="162"/>
      <c r="CLW22" s="162"/>
      <c r="CLX22" s="162"/>
      <c r="CLY22" s="162"/>
      <c r="CLZ22" s="162"/>
      <c r="CMA22" s="162"/>
      <c r="CMB22" s="162"/>
      <c r="CMC22" s="162"/>
      <c r="CMD22" s="162"/>
      <c r="CME22" s="162"/>
      <c r="CMF22" s="162"/>
      <c r="CMG22" s="162"/>
      <c r="CMH22" s="162"/>
      <c r="CMI22" s="162"/>
      <c r="CMJ22" s="162"/>
      <c r="CMK22" s="162"/>
      <c r="CML22" s="162"/>
      <c r="CMM22" s="162"/>
      <c r="CMN22" s="162"/>
      <c r="CMO22" s="162"/>
      <c r="CMP22" s="162"/>
      <c r="CMQ22" s="162"/>
      <c r="CMR22" s="162"/>
      <c r="CMS22" s="162"/>
      <c r="CMT22" s="162"/>
      <c r="CMU22" s="162"/>
      <c r="CMV22" s="162"/>
      <c r="CMW22" s="162"/>
      <c r="CMX22" s="162"/>
      <c r="CMY22" s="162"/>
      <c r="CMZ22" s="162"/>
      <c r="CNA22" s="162"/>
      <c r="CNB22" s="162"/>
      <c r="CNC22" s="162"/>
      <c r="CND22" s="162"/>
      <c r="CNE22" s="162"/>
      <c r="CNF22" s="162"/>
      <c r="CNG22" s="162"/>
      <c r="CNH22" s="162"/>
      <c r="CNI22" s="162"/>
      <c r="CNJ22" s="162"/>
      <c r="CNK22" s="162"/>
      <c r="CNL22" s="162"/>
      <c r="CNM22" s="162"/>
      <c r="CNN22" s="162"/>
      <c r="CNO22" s="162"/>
      <c r="CNP22" s="162"/>
      <c r="CNQ22" s="162"/>
      <c r="CNR22" s="162"/>
      <c r="CNS22" s="162"/>
      <c r="CNT22" s="162"/>
      <c r="CNU22" s="162"/>
      <c r="CNV22" s="162"/>
      <c r="CNW22" s="162"/>
      <c r="CNX22" s="162"/>
      <c r="CNY22" s="162"/>
      <c r="CNZ22" s="162"/>
      <c r="COA22" s="162"/>
      <c r="COB22" s="162"/>
      <c r="COC22" s="162"/>
      <c r="COD22" s="162"/>
      <c r="COE22" s="162"/>
      <c r="COF22" s="162"/>
      <c r="COG22" s="162"/>
      <c r="COH22" s="162"/>
      <c r="COI22" s="162"/>
      <c r="COJ22" s="162"/>
      <c r="COK22" s="162"/>
      <c r="COL22" s="162"/>
      <c r="COM22" s="162"/>
      <c r="CON22" s="162"/>
      <c r="COO22" s="162"/>
      <c r="COP22" s="162"/>
      <c r="COQ22" s="162"/>
      <c r="COR22" s="162"/>
      <c r="COS22" s="162"/>
      <c r="COT22" s="162"/>
      <c r="COU22" s="162"/>
      <c r="COV22" s="162"/>
      <c r="COW22" s="162"/>
      <c r="COX22" s="162"/>
      <c r="COY22" s="162"/>
      <c r="COZ22" s="162"/>
      <c r="CPA22" s="162"/>
      <c r="CPB22" s="162"/>
      <c r="CPC22" s="162"/>
      <c r="CPD22" s="162"/>
      <c r="CPE22" s="162"/>
      <c r="CPF22" s="162"/>
      <c r="CPG22" s="162"/>
      <c r="CPH22" s="162"/>
      <c r="CPI22" s="162"/>
      <c r="CPJ22" s="162"/>
      <c r="CPK22" s="162"/>
      <c r="CPL22" s="162"/>
      <c r="CPM22" s="162"/>
      <c r="CPN22" s="162"/>
      <c r="CPO22" s="162"/>
      <c r="CPP22" s="162"/>
      <c r="CPQ22" s="162"/>
      <c r="CPR22" s="162"/>
      <c r="CPS22" s="162"/>
      <c r="CPT22" s="162"/>
      <c r="CPU22" s="162"/>
      <c r="CPV22" s="162"/>
      <c r="CPW22" s="162"/>
      <c r="CPX22" s="162"/>
      <c r="CPY22" s="162"/>
      <c r="CPZ22" s="162"/>
      <c r="CQA22" s="162"/>
      <c r="CQB22" s="162"/>
      <c r="CQC22" s="162"/>
      <c r="CQD22" s="162"/>
      <c r="CQE22" s="162"/>
      <c r="CQF22" s="162"/>
      <c r="CQG22" s="162"/>
      <c r="CQH22" s="162"/>
      <c r="CQI22" s="162"/>
      <c r="CQJ22" s="162"/>
      <c r="CQK22" s="162"/>
      <c r="CQL22" s="162"/>
      <c r="CQM22" s="162"/>
      <c r="CQN22" s="162"/>
      <c r="CQO22" s="162"/>
      <c r="CQP22" s="162"/>
      <c r="CQQ22" s="162"/>
      <c r="CQR22" s="162"/>
      <c r="CQS22" s="162"/>
      <c r="CQT22" s="162"/>
      <c r="CQU22" s="162"/>
      <c r="CQV22" s="162"/>
      <c r="CQW22" s="162"/>
      <c r="CQX22" s="162"/>
      <c r="CQY22" s="162"/>
      <c r="CQZ22" s="162"/>
      <c r="CRA22" s="162"/>
      <c r="CRB22" s="162"/>
      <c r="CRC22" s="162"/>
      <c r="CRD22" s="162"/>
      <c r="CRE22" s="162"/>
      <c r="CRF22" s="162"/>
      <c r="CRG22" s="162"/>
      <c r="CRH22" s="162"/>
      <c r="CRI22" s="162"/>
      <c r="CRJ22" s="162"/>
      <c r="CRK22" s="162"/>
      <c r="CRL22" s="162"/>
      <c r="CRM22" s="162"/>
      <c r="CRN22" s="162"/>
      <c r="CRO22" s="162"/>
      <c r="CRP22" s="162"/>
      <c r="CRQ22" s="162"/>
      <c r="CRR22" s="162"/>
      <c r="CRS22" s="162"/>
      <c r="CRT22" s="162"/>
      <c r="CRU22" s="162"/>
      <c r="CRV22" s="162"/>
      <c r="CRW22" s="162"/>
      <c r="CRX22" s="162"/>
      <c r="CRY22" s="162"/>
      <c r="CRZ22" s="162"/>
      <c r="CSA22" s="162"/>
      <c r="CSB22" s="162"/>
      <c r="CSC22" s="162"/>
      <c r="CSD22" s="162"/>
      <c r="CSE22" s="162"/>
      <c r="CSF22" s="162"/>
      <c r="CSG22" s="162"/>
      <c r="CSH22" s="162"/>
      <c r="CSI22" s="162"/>
      <c r="CSJ22" s="162"/>
      <c r="CSK22" s="162"/>
      <c r="CSL22" s="162"/>
      <c r="CSM22" s="162"/>
      <c r="CSN22" s="162"/>
      <c r="CSO22" s="162"/>
      <c r="CSP22" s="162"/>
      <c r="CSQ22" s="162"/>
      <c r="CSR22" s="162"/>
      <c r="CSS22" s="162"/>
      <c r="CST22" s="162"/>
      <c r="CSU22" s="162"/>
      <c r="CSV22" s="162"/>
      <c r="CSW22" s="162"/>
      <c r="CSX22" s="162"/>
      <c r="CSY22" s="162"/>
      <c r="CSZ22" s="162"/>
      <c r="CTA22" s="162"/>
      <c r="CTB22" s="162"/>
      <c r="CTC22" s="162"/>
      <c r="CTD22" s="162"/>
      <c r="CTE22" s="162"/>
      <c r="CTF22" s="162"/>
      <c r="CTG22" s="162"/>
      <c r="CTH22" s="162"/>
      <c r="CTI22" s="162"/>
      <c r="CTJ22" s="162"/>
      <c r="CTK22" s="162"/>
      <c r="CTL22" s="162"/>
      <c r="CTM22" s="162"/>
      <c r="CTN22" s="162"/>
      <c r="CTO22" s="162"/>
      <c r="CTP22" s="162"/>
      <c r="CTQ22" s="162"/>
      <c r="CTR22" s="162"/>
      <c r="CTS22" s="162"/>
      <c r="CTT22" s="162"/>
      <c r="CTU22" s="162"/>
      <c r="CTV22" s="162"/>
      <c r="CTW22" s="162"/>
      <c r="CTX22" s="162"/>
      <c r="CTY22" s="162"/>
      <c r="CTZ22" s="162"/>
      <c r="CUA22" s="162"/>
      <c r="CUB22" s="162"/>
      <c r="CUC22" s="162"/>
      <c r="CUD22" s="162"/>
      <c r="CUE22" s="162"/>
      <c r="CUF22" s="162"/>
      <c r="CUG22" s="162"/>
      <c r="CUH22" s="162"/>
      <c r="CUI22" s="162"/>
      <c r="CUJ22" s="162"/>
      <c r="CUK22" s="162"/>
      <c r="CUL22" s="162"/>
      <c r="CUM22" s="162"/>
      <c r="CUN22" s="162"/>
      <c r="CUO22" s="162"/>
      <c r="CUP22" s="162"/>
      <c r="CUQ22" s="162"/>
      <c r="CUR22" s="162"/>
      <c r="CUS22" s="162"/>
      <c r="CUT22" s="162"/>
      <c r="CUU22" s="162"/>
      <c r="CUV22" s="162"/>
      <c r="CUW22" s="162"/>
      <c r="CUX22" s="162"/>
      <c r="CUY22" s="162"/>
      <c r="CUZ22" s="162"/>
      <c r="CVA22" s="162"/>
      <c r="CVB22" s="162"/>
      <c r="CVC22" s="162"/>
      <c r="CVD22" s="162"/>
      <c r="CVE22" s="162"/>
      <c r="CVF22" s="162"/>
      <c r="CVG22" s="162"/>
      <c r="CVH22" s="162"/>
      <c r="CVI22" s="162"/>
      <c r="CVJ22" s="162"/>
      <c r="CVK22" s="162"/>
      <c r="CVL22" s="162"/>
      <c r="CVM22" s="162"/>
      <c r="CVN22" s="162"/>
      <c r="CVO22" s="162"/>
      <c r="CVP22" s="162"/>
      <c r="CVQ22" s="162"/>
      <c r="CVR22" s="162"/>
      <c r="CVS22" s="162"/>
      <c r="CVT22" s="162"/>
      <c r="CVU22" s="162"/>
      <c r="CVV22" s="162"/>
      <c r="CVW22" s="162"/>
      <c r="CVX22" s="162"/>
      <c r="CVY22" s="162"/>
      <c r="CVZ22" s="162"/>
      <c r="CWA22" s="162"/>
      <c r="CWB22" s="162"/>
      <c r="CWC22" s="162"/>
      <c r="CWD22" s="162"/>
      <c r="CWE22" s="162"/>
      <c r="CWF22" s="162"/>
      <c r="CWG22" s="162"/>
      <c r="CWH22" s="162"/>
      <c r="CWI22" s="162"/>
      <c r="CWJ22" s="162"/>
      <c r="CWK22" s="162"/>
      <c r="CWL22" s="162"/>
      <c r="CWM22" s="162"/>
      <c r="CWN22" s="162"/>
      <c r="CWO22" s="162"/>
      <c r="CWP22" s="162"/>
      <c r="CWQ22" s="162"/>
      <c r="CWR22" s="162"/>
      <c r="CWS22" s="162"/>
      <c r="CWT22" s="162"/>
      <c r="CWU22" s="162"/>
      <c r="CWV22" s="162"/>
      <c r="CWW22" s="162"/>
      <c r="CWX22" s="162"/>
      <c r="CWY22" s="162"/>
      <c r="CWZ22" s="162"/>
      <c r="CXA22" s="162"/>
      <c r="CXB22" s="162"/>
      <c r="CXC22" s="162"/>
      <c r="CXD22" s="162"/>
      <c r="CXE22" s="162"/>
      <c r="CXF22" s="162"/>
      <c r="CXG22" s="162"/>
      <c r="CXH22" s="162"/>
      <c r="CXI22" s="162"/>
      <c r="CXJ22" s="162"/>
      <c r="CXK22" s="162"/>
      <c r="CXL22" s="162"/>
      <c r="CXM22" s="162"/>
      <c r="CXN22" s="162"/>
      <c r="CXO22" s="162"/>
      <c r="CXP22" s="162"/>
      <c r="CXQ22" s="162"/>
      <c r="CXR22" s="162"/>
      <c r="CXS22" s="162"/>
      <c r="CXT22" s="162"/>
      <c r="CXU22" s="162"/>
      <c r="CXV22" s="162"/>
      <c r="CXW22" s="162"/>
      <c r="CXX22" s="162"/>
      <c r="CXY22" s="162"/>
      <c r="CXZ22" s="162"/>
      <c r="CYA22" s="162"/>
      <c r="CYB22" s="162"/>
      <c r="CYC22" s="162"/>
      <c r="CYD22" s="162"/>
      <c r="CYE22" s="162"/>
      <c r="CYF22" s="162"/>
      <c r="CYG22" s="162"/>
      <c r="CYH22" s="162"/>
      <c r="CYI22" s="162"/>
      <c r="CYJ22" s="162"/>
      <c r="CYK22" s="162"/>
      <c r="CYL22" s="162"/>
      <c r="CYM22" s="162"/>
      <c r="CYN22" s="162"/>
      <c r="CYO22" s="162"/>
      <c r="CYP22" s="162"/>
      <c r="CYQ22" s="162"/>
      <c r="CYR22" s="162"/>
      <c r="CYS22" s="162"/>
      <c r="CYT22" s="162"/>
      <c r="CYU22" s="162"/>
      <c r="CYV22" s="162"/>
      <c r="CYW22" s="162"/>
      <c r="CYX22" s="162"/>
      <c r="CYY22" s="162"/>
      <c r="CYZ22" s="162"/>
      <c r="CZA22" s="162"/>
      <c r="CZB22" s="162"/>
      <c r="CZC22" s="162"/>
      <c r="CZD22" s="162"/>
      <c r="CZE22" s="162"/>
      <c r="CZF22" s="162"/>
      <c r="CZG22" s="162"/>
      <c r="CZH22" s="162"/>
      <c r="CZI22" s="162"/>
      <c r="CZJ22" s="162"/>
      <c r="CZK22" s="162"/>
      <c r="CZL22" s="162"/>
      <c r="CZM22" s="162"/>
      <c r="CZN22" s="162"/>
      <c r="CZO22" s="162"/>
      <c r="CZP22" s="162"/>
      <c r="CZQ22" s="162"/>
      <c r="CZR22" s="162"/>
      <c r="CZS22" s="162"/>
      <c r="CZT22" s="162"/>
      <c r="CZU22" s="162"/>
      <c r="CZV22" s="162"/>
      <c r="CZW22" s="162"/>
      <c r="CZX22" s="162"/>
      <c r="CZY22" s="162"/>
      <c r="CZZ22" s="162"/>
      <c r="DAA22" s="162"/>
      <c r="DAB22" s="162"/>
      <c r="DAC22" s="162"/>
      <c r="DAD22" s="162"/>
      <c r="DAE22" s="162"/>
      <c r="DAF22" s="162"/>
      <c r="DAG22" s="162"/>
      <c r="DAH22" s="162"/>
      <c r="DAI22" s="162"/>
      <c r="DAJ22" s="162"/>
      <c r="DAK22" s="162"/>
      <c r="DAL22" s="162"/>
      <c r="DAM22" s="162"/>
      <c r="DAN22" s="162"/>
      <c r="DAO22" s="162"/>
      <c r="DAP22" s="162"/>
      <c r="DAQ22" s="162"/>
      <c r="DAR22" s="162"/>
      <c r="DAS22" s="162"/>
      <c r="DAT22" s="162"/>
      <c r="DAU22" s="162"/>
      <c r="DAV22" s="162"/>
      <c r="DAW22" s="162"/>
      <c r="DAX22" s="162"/>
      <c r="DAY22" s="162"/>
      <c r="DAZ22" s="162"/>
      <c r="DBA22" s="162"/>
      <c r="DBB22" s="162"/>
      <c r="DBC22" s="162"/>
      <c r="DBD22" s="162"/>
      <c r="DBE22" s="162"/>
      <c r="DBF22" s="162"/>
      <c r="DBG22" s="162"/>
      <c r="DBH22" s="162"/>
      <c r="DBI22" s="162"/>
      <c r="DBJ22" s="162"/>
      <c r="DBK22" s="162"/>
      <c r="DBL22" s="162"/>
      <c r="DBM22" s="162"/>
      <c r="DBN22" s="162"/>
      <c r="DBO22" s="162"/>
      <c r="DBP22" s="162"/>
      <c r="DBQ22" s="162"/>
      <c r="DBR22" s="162"/>
      <c r="DBS22" s="162"/>
      <c r="DBT22" s="162"/>
      <c r="DBU22" s="162"/>
      <c r="DBV22" s="162"/>
      <c r="DBW22" s="162"/>
      <c r="DBX22" s="162"/>
      <c r="DBY22" s="162"/>
      <c r="DBZ22" s="162"/>
      <c r="DCA22" s="162"/>
      <c r="DCB22" s="162"/>
      <c r="DCC22" s="162"/>
      <c r="DCD22" s="162"/>
      <c r="DCE22" s="162"/>
      <c r="DCF22" s="162"/>
      <c r="DCG22" s="162"/>
      <c r="DCH22" s="162"/>
      <c r="DCI22" s="162"/>
      <c r="DCJ22" s="162"/>
      <c r="DCK22" s="162"/>
      <c r="DCL22" s="162"/>
      <c r="DCM22" s="162"/>
      <c r="DCN22" s="162"/>
      <c r="DCO22" s="162"/>
      <c r="DCP22" s="162"/>
      <c r="DCQ22" s="162"/>
      <c r="DCR22" s="162"/>
      <c r="DCS22" s="162"/>
      <c r="DCT22" s="162"/>
      <c r="DCU22" s="162"/>
      <c r="DCV22" s="162"/>
      <c r="DCW22" s="162"/>
      <c r="DCX22" s="162"/>
      <c r="DCY22" s="162"/>
      <c r="DCZ22" s="162"/>
      <c r="DDA22" s="162"/>
      <c r="DDB22" s="162"/>
      <c r="DDC22" s="162"/>
      <c r="DDD22" s="162"/>
      <c r="DDE22" s="162"/>
      <c r="DDF22" s="162"/>
      <c r="DDG22" s="162"/>
      <c r="DDH22" s="162"/>
      <c r="DDI22" s="162"/>
      <c r="DDJ22" s="162"/>
      <c r="DDK22" s="162"/>
      <c r="DDL22" s="162"/>
      <c r="DDM22" s="162"/>
      <c r="DDN22" s="162"/>
      <c r="DDO22" s="162"/>
      <c r="DDP22" s="162"/>
      <c r="DDQ22" s="162"/>
      <c r="DDR22" s="162"/>
      <c r="DDS22" s="162"/>
      <c r="DDT22" s="162"/>
      <c r="DDU22" s="162"/>
      <c r="DDV22" s="162"/>
      <c r="DDW22" s="162"/>
      <c r="DDX22" s="162"/>
      <c r="DDY22" s="162"/>
      <c r="DDZ22" s="162"/>
      <c r="DEA22" s="162"/>
      <c r="DEB22" s="162"/>
      <c r="DEC22" s="162"/>
      <c r="DED22" s="162"/>
      <c r="DEE22" s="162"/>
      <c r="DEF22" s="162"/>
      <c r="DEG22" s="162"/>
      <c r="DEH22" s="162"/>
      <c r="DEI22" s="162"/>
      <c r="DEJ22" s="162"/>
      <c r="DEK22" s="162"/>
      <c r="DEL22" s="162"/>
      <c r="DEM22" s="162"/>
      <c r="DEN22" s="162"/>
      <c r="DEO22" s="162"/>
      <c r="DEP22" s="162"/>
      <c r="DEQ22" s="162"/>
      <c r="DER22" s="162"/>
      <c r="DES22" s="162"/>
      <c r="DET22" s="162"/>
      <c r="DEU22" s="162"/>
      <c r="DEV22" s="162"/>
      <c r="DEW22" s="162"/>
      <c r="DEX22" s="162"/>
      <c r="DEY22" s="162"/>
      <c r="DEZ22" s="162"/>
      <c r="DFA22" s="162"/>
      <c r="DFB22" s="162"/>
      <c r="DFC22" s="162"/>
      <c r="DFD22" s="162"/>
      <c r="DFE22" s="162"/>
      <c r="DFF22" s="162"/>
      <c r="DFG22" s="162"/>
      <c r="DFH22" s="162"/>
      <c r="DFI22" s="162"/>
      <c r="DFJ22" s="162"/>
      <c r="DFK22" s="162"/>
      <c r="DFL22" s="162"/>
      <c r="DFM22" s="162"/>
      <c r="DFN22" s="162"/>
      <c r="DFO22" s="162"/>
      <c r="DFP22" s="162"/>
      <c r="DFQ22" s="162"/>
      <c r="DFR22" s="162"/>
      <c r="DFS22" s="162"/>
      <c r="DFT22" s="162"/>
      <c r="DFU22" s="162"/>
      <c r="DFV22" s="162"/>
      <c r="DFW22" s="162"/>
      <c r="DFX22" s="162"/>
      <c r="DFY22" s="162"/>
      <c r="DFZ22" s="162"/>
      <c r="DGA22" s="162"/>
      <c r="DGB22" s="162"/>
      <c r="DGC22" s="162"/>
      <c r="DGD22" s="162"/>
      <c r="DGE22" s="162"/>
      <c r="DGF22" s="162"/>
      <c r="DGG22" s="162"/>
      <c r="DGH22" s="162"/>
      <c r="DGI22" s="162"/>
      <c r="DGJ22" s="162"/>
      <c r="DGK22" s="162"/>
      <c r="DGL22" s="162"/>
      <c r="DGM22" s="162"/>
      <c r="DGN22" s="162"/>
      <c r="DGO22" s="162"/>
      <c r="DGP22" s="162"/>
      <c r="DGQ22" s="162"/>
      <c r="DGR22" s="162"/>
      <c r="DGS22" s="162"/>
      <c r="DGT22" s="162"/>
      <c r="DGU22" s="162"/>
      <c r="DGV22" s="162"/>
      <c r="DGW22" s="162"/>
      <c r="DGX22" s="162"/>
      <c r="DGY22" s="162"/>
      <c r="DGZ22" s="162"/>
      <c r="DHA22" s="162"/>
      <c r="DHB22" s="162"/>
      <c r="DHC22" s="162"/>
      <c r="DHD22" s="162"/>
      <c r="DHE22" s="162"/>
      <c r="DHF22" s="162"/>
      <c r="DHG22" s="162"/>
      <c r="DHH22" s="162"/>
      <c r="DHI22" s="162"/>
      <c r="DHJ22" s="162"/>
      <c r="DHK22" s="162"/>
      <c r="DHL22" s="162"/>
      <c r="DHM22" s="162"/>
      <c r="DHN22" s="162"/>
      <c r="DHO22" s="162"/>
      <c r="DHP22" s="162"/>
      <c r="DHQ22" s="162"/>
      <c r="DHR22" s="162"/>
      <c r="DHS22" s="162"/>
      <c r="DHT22" s="162"/>
      <c r="DHU22" s="162"/>
      <c r="DHV22" s="162"/>
      <c r="DHW22" s="162"/>
      <c r="DHX22" s="162"/>
      <c r="DHY22" s="162"/>
      <c r="DHZ22" s="162"/>
      <c r="DIA22" s="162"/>
      <c r="DIB22" s="162"/>
      <c r="DIC22" s="162"/>
      <c r="DID22" s="162"/>
      <c r="DIE22" s="162"/>
      <c r="DIF22" s="162"/>
      <c r="DIG22" s="162"/>
      <c r="DIH22" s="162"/>
      <c r="DII22" s="162"/>
      <c r="DIJ22" s="162"/>
      <c r="DIK22" s="162"/>
      <c r="DIL22" s="162"/>
      <c r="DIM22" s="162"/>
      <c r="DIN22" s="162"/>
      <c r="DIO22" s="162"/>
      <c r="DIP22" s="162"/>
      <c r="DIQ22" s="162"/>
      <c r="DIR22" s="162"/>
      <c r="DIS22" s="162"/>
      <c r="DIT22" s="162"/>
      <c r="DIU22" s="162"/>
      <c r="DIV22" s="162"/>
      <c r="DIW22" s="162"/>
      <c r="DIX22" s="162"/>
      <c r="DIY22" s="162"/>
      <c r="DIZ22" s="162"/>
      <c r="DJA22" s="162"/>
      <c r="DJB22" s="162"/>
      <c r="DJC22" s="162"/>
      <c r="DJD22" s="162"/>
      <c r="DJE22" s="162"/>
      <c r="DJF22" s="162"/>
      <c r="DJG22" s="162"/>
      <c r="DJH22" s="162"/>
      <c r="DJI22" s="162"/>
      <c r="DJJ22" s="162"/>
      <c r="DJK22" s="162"/>
      <c r="DJL22" s="162"/>
      <c r="DJM22" s="162"/>
      <c r="DJN22" s="162"/>
      <c r="DJO22" s="162"/>
      <c r="DJP22" s="162"/>
      <c r="DJQ22" s="162"/>
      <c r="DJR22" s="162"/>
      <c r="DJS22" s="162"/>
      <c r="DJT22" s="162"/>
      <c r="DJU22" s="162"/>
      <c r="DJV22" s="162"/>
      <c r="DJW22" s="162"/>
      <c r="DJX22" s="162"/>
      <c r="DJY22" s="162"/>
      <c r="DJZ22" s="162"/>
      <c r="DKA22" s="162"/>
      <c r="DKB22" s="162"/>
      <c r="DKC22" s="162"/>
      <c r="DKD22" s="162"/>
      <c r="DKE22" s="162"/>
      <c r="DKF22" s="162"/>
      <c r="DKG22" s="162"/>
      <c r="DKH22" s="162"/>
      <c r="DKI22" s="162"/>
      <c r="DKJ22" s="162"/>
      <c r="DKK22" s="162"/>
      <c r="DKL22" s="162"/>
      <c r="DKM22" s="162"/>
      <c r="DKN22" s="162"/>
      <c r="DKO22" s="162"/>
      <c r="DKP22" s="162"/>
      <c r="DKQ22" s="162"/>
      <c r="DKR22" s="162"/>
      <c r="DKS22" s="162"/>
      <c r="DKT22" s="162"/>
      <c r="DKU22" s="162"/>
      <c r="DKV22" s="162"/>
      <c r="DKW22" s="162"/>
      <c r="DKX22" s="162"/>
      <c r="DKY22" s="162"/>
      <c r="DKZ22" s="162"/>
      <c r="DLA22" s="162"/>
      <c r="DLB22" s="162"/>
      <c r="DLC22" s="162"/>
      <c r="DLD22" s="162"/>
      <c r="DLE22" s="162"/>
      <c r="DLF22" s="162"/>
      <c r="DLG22" s="162"/>
      <c r="DLH22" s="162"/>
      <c r="DLI22" s="162"/>
      <c r="DLJ22" s="162"/>
      <c r="DLK22" s="162"/>
      <c r="DLL22" s="162"/>
      <c r="DLM22" s="162"/>
      <c r="DLN22" s="162"/>
      <c r="DLO22" s="162"/>
      <c r="DLP22" s="162"/>
      <c r="DLQ22" s="162"/>
      <c r="DLR22" s="162"/>
      <c r="DLS22" s="162"/>
      <c r="DLT22" s="162"/>
      <c r="DLU22" s="162"/>
      <c r="DLV22" s="162"/>
      <c r="DLW22" s="162"/>
      <c r="DLX22" s="162"/>
      <c r="DLY22" s="162"/>
      <c r="DLZ22" s="162"/>
      <c r="DMA22" s="162"/>
      <c r="DMB22" s="162"/>
      <c r="DMC22" s="162"/>
      <c r="DMD22" s="162"/>
      <c r="DME22" s="162"/>
      <c r="DMF22" s="162"/>
      <c r="DMG22" s="162"/>
      <c r="DMH22" s="162"/>
      <c r="DMI22" s="162"/>
      <c r="DMJ22" s="162"/>
      <c r="DMK22" s="162"/>
      <c r="DML22" s="162"/>
      <c r="DMM22" s="162"/>
      <c r="DMN22" s="162"/>
      <c r="DMO22" s="162"/>
      <c r="DMP22" s="162"/>
      <c r="DMQ22" s="162"/>
      <c r="DMR22" s="162"/>
      <c r="DMS22" s="162"/>
      <c r="DMT22" s="162"/>
      <c r="DMU22" s="162"/>
      <c r="DMV22" s="162"/>
      <c r="DMW22" s="162"/>
      <c r="DMX22" s="162"/>
      <c r="DMY22" s="162"/>
      <c r="DMZ22" s="162"/>
      <c r="DNA22" s="162"/>
      <c r="DNB22" s="162"/>
      <c r="DNC22" s="162"/>
      <c r="DND22" s="162"/>
      <c r="DNE22" s="162"/>
      <c r="DNF22" s="162"/>
      <c r="DNG22" s="162"/>
      <c r="DNH22" s="162"/>
      <c r="DNI22" s="162"/>
      <c r="DNJ22" s="162"/>
      <c r="DNK22" s="162"/>
      <c r="DNL22" s="162"/>
      <c r="DNM22" s="162"/>
      <c r="DNN22" s="162"/>
      <c r="DNO22" s="162"/>
      <c r="DNP22" s="162"/>
      <c r="DNQ22" s="162"/>
      <c r="DNR22" s="162"/>
      <c r="DNS22" s="162"/>
      <c r="DNT22" s="162"/>
      <c r="DNU22" s="162"/>
      <c r="DNV22" s="162"/>
      <c r="DNW22" s="162"/>
      <c r="DNX22" s="162"/>
      <c r="DNY22" s="162"/>
      <c r="DNZ22" s="162"/>
      <c r="DOA22" s="162"/>
      <c r="DOB22" s="162"/>
      <c r="DOC22" s="162"/>
      <c r="DOD22" s="162"/>
      <c r="DOE22" s="162"/>
      <c r="DOF22" s="162"/>
      <c r="DOG22" s="162"/>
      <c r="DOH22" s="162"/>
      <c r="DOI22" s="162"/>
      <c r="DOJ22" s="162"/>
      <c r="DOK22" s="162"/>
      <c r="DOL22" s="162"/>
      <c r="DOM22" s="162"/>
      <c r="DON22" s="162"/>
      <c r="DOO22" s="162"/>
      <c r="DOP22" s="162"/>
      <c r="DOQ22" s="162"/>
      <c r="DOR22" s="162"/>
      <c r="DOS22" s="162"/>
      <c r="DOT22" s="162"/>
      <c r="DOU22" s="162"/>
      <c r="DOV22" s="162"/>
      <c r="DOW22" s="162"/>
      <c r="DOX22" s="162"/>
      <c r="DOY22" s="162"/>
      <c r="DOZ22" s="162"/>
      <c r="DPA22" s="162"/>
      <c r="DPB22" s="162"/>
      <c r="DPC22" s="162"/>
      <c r="DPD22" s="162"/>
      <c r="DPE22" s="162"/>
      <c r="DPF22" s="162"/>
      <c r="DPG22" s="162"/>
      <c r="DPH22" s="162"/>
      <c r="DPI22" s="162"/>
      <c r="DPJ22" s="162"/>
      <c r="DPK22" s="162"/>
      <c r="DPL22" s="162"/>
      <c r="DPM22" s="162"/>
      <c r="DPN22" s="162"/>
      <c r="DPO22" s="162"/>
      <c r="DPP22" s="162"/>
      <c r="DPQ22" s="162"/>
      <c r="DPR22" s="162"/>
      <c r="DPS22" s="162"/>
      <c r="DPT22" s="162"/>
      <c r="DPU22" s="162"/>
      <c r="DPV22" s="162"/>
      <c r="DPW22" s="162"/>
      <c r="DPX22" s="162"/>
      <c r="DPY22" s="162"/>
      <c r="DPZ22" s="162"/>
      <c r="DQA22" s="162"/>
      <c r="DQB22" s="162"/>
      <c r="DQC22" s="162"/>
      <c r="DQD22" s="162"/>
      <c r="DQE22" s="162"/>
      <c r="DQF22" s="162"/>
      <c r="DQG22" s="162"/>
      <c r="DQH22" s="162"/>
      <c r="DQI22" s="162"/>
      <c r="DQJ22" s="162"/>
      <c r="DQK22" s="162"/>
      <c r="DQL22" s="162"/>
      <c r="DQM22" s="162"/>
      <c r="DQN22" s="162"/>
      <c r="DQO22" s="162"/>
      <c r="DQP22" s="162"/>
      <c r="DQQ22" s="162"/>
      <c r="DQR22" s="162"/>
      <c r="DQS22" s="162"/>
      <c r="DQT22" s="162"/>
      <c r="DQU22" s="162"/>
      <c r="DQV22" s="162"/>
      <c r="DQW22" s="162"/>
      <c r="DQX22" s="162"/>
      <c r="DQY22" s="162"/>
      <c r="DQZ22" s="162"/>
      <c r="DRA22" s="162"/>
      <c r="DRB22" s="162"/>
      <c r="DRC22" s="162"/>
      <c r="DRD22" s="162"/>
      <c r="DRE22" s="162"/>
      <c r="DRF22" s="162"/>
      <c r="DRG22" s="162"/>
      <c r="DRH22" s="162"/>
      <c r="DRI22" s="162"/>
      <c r="DRJ22" s="162"/>
      <c r="DRK22" s="162"/>
      <c r="DRL22" s="162"/>
      <c r="DRM22" s="162"/>
      <c r="DRN22" s="162"/>
      <c r="DRO22" s="162"/>
      <c r="DRP22" s="162"/>
      <c r="DRQ22" s="162"/>
      <c r="DRR22" s="162"/>
      <c r="DRS22" s="162"/>
      <c r="DRT22" s="162"/>
      <c r="DRU22" s="162"/>
      <c r="DRV22" s="162"/>
      <c r="DRW22" s="162"/>
      <c r="DRX22" s="162"/>
      <c r="DRY22" s="162"/>
      <c r="DRZ22" s="162"/>
      <c r="DSA22" s="162"/>
      <c r="DSB22" s="162"/>
      <c r="DSC22" s="162"/>
      <c r="DSD22" s="162"/>
      <c r="DSE22" s="162"/>
      <c r="DSF22" s="162"/>
      <c r="DSG22" s="162"/>
      <c r="DSH22" s="162"/>
      <c r="DSI22" s="162"/>
      <c r="DSJ22" s="162"/>
      <c r="DSK22" s="162"/>
      <c r="DSL22" s="162"/>
      <c r="DSM22" s="162"/>
      <c r="DSN22" s="162"/>
      <c r="DSO22" s="162"/>
      <c r="DSP22" s="162"/>
      <c r="DSQ22" s="162"/>
      <c r="DSR22" s="162"/>
      <c r="DSS22" s="162"/>
      <c r="DST22" s="162"/>
      <c r="DSU22" s="162"/>
      <c r="DSV22" s="162"/>
      <c r="DSW22" s="162"/>
      <c r="DSX22" s="162"/>
      <c r="DSY22" s="162"/>
      <c r="DSZ22" s="162"/>
      <c r="DTA22" s="162"/>
      <c r="DTB22" s="162"/>
      <c r="DTC22" s="162"/>
      <c r="DTD22" s="162"/>
      <c r="DTE22" s="162"/>
      <c r="DTF22" s="162"/>
      <c r="DTG22" s="162"/>
      <c r="DTH22" s="162"/>
      <c r="DTI22" s="162"/>
      <c r="DTJ22" s="162"/>
      <c r="DTK22" s="162"/>
      <c r="DTL22" s="162"/>
      <c r="DTM22" s="162"/>
      <c r="DTN22" s="162"/>
      <c r="DTO22" s="162"/>
      <c r="DTP22" s="162"/>
      <c r="DTQ22" s="162"/>
      <c r="DTR22" s="162"/>
      <c r="DTS22" s="162"/>
      <c r="DTT22" s="162"/>
      <c r="DTU22" s="162"/>
      <c r="DTV22" s="162"/>
      <c r="DTW22" s="162"/>
      <c r="DTX22" s="162"/>
      <c r="DTY22" s="162"/>
      <c r="DTZ22" s="162"/>
      <c r="DUA22" s="162"/>
      <c r="DUB22" s="162"/>
      <c r="DUC22" s="162"/>
      <c r="DUD22" s="162"/>
      <c r="DUE22" s="162"/>
      <c r="DUF22" s="162"/>
      <c r="DUG22" s="162"/>
      <c r="DUH22" s="162"/>
      <c r="DUI22" s="162"/>
      <c r="DUJ22" s="162"/>
      <c r="DUK22" s="162"/>
      <c r="DUL22" s="162"/>
      <c r="DUM22" s="162"/>
      <c r="DUN22" s="162"/>
      <c r="DUO22" s="162"/>
      <c r="DUP22" s="162"/>
      <c r="DUQ22" s="162"/>
      <c r="DUR22" s="162"/>
      <c r="DUS22" s="162"/>
      <c r="DUT22" s="162"/>
      <c r="DUU22" s="162"/>
      <c r="DUV22" s="162"/>
      <c r="DUW22" s="162"/>
      <c r="DUX22" s="162"/>
      <c r="DUY22" s="162"/>
      <c r="DUZ22" s="162"/>
      <c r="DVA22" s="162"/>
      <c r="DVB22" s="162"/>
      <c r="DVC22" s="162"/>
      <c r="DVD22" s="162"/>
      <c r="DVE22" s="162"/>
      <c r="DVF22" s="162"/>
      <c r="DVG22" s="162"/>
      <c r="DVH22" s="162"/>
      <c r="DVI22" s="162"/>
      <c r="DVJ22" s="162"/>
      <c r="DVK22" s="162"/>
      <c r="DVL22" s="162"/>
      <c r="DVM22" s="162"/>
      <c r="DVN22" s="162"/>
      <c r="DVO22" s="162"/>
      <c r="DVP22" s="162"/>
      <c r="DVQ22" s="162"/>
      <c r="DVR22" s="162"/>
      <c r="DVS22" s="162"/>
      <c r="DVT22" s="162"/>
      <c r="DVU22" s="162"/>
      <c r="DVV22" s="162"/>
      <c r="DVW22" s="162"/>
      <c r="DVX22" s="162"/>
      <c r="DVY22" s="162"/>
      <c r="DVZ22" s="162"/>
      <c r="DWA22" s="162"/>
      <c r="DWB22" s="162"/>
      <c r="DWC22" s="162"/>
      <c r="DWD22" s="162"/>
      <c r="DWE22" s="162"/>
      <c r="DWF22" s="162"/>
      <c r="DWG22" s="162"/>
      <c r="DWH22" s="162"/>
      <c r="DWI22" s="162"/>
      <c r="DWJ22" s="162"/>
      <c r="DWK22" s="162"/>
      <c r="DWL22" s="162"/>
      <c r="DWM22" s="162"/>
      <c r="DWN22" s="162"/>
      <c r="DWO22" s="162"/>
      <c r="DWP22" s="162"/>
      <c r="DWQ22" s="162"/>
      <c r="DWR22" s="162"/>
      <c r="DWS22" s="162"/>
      <c r="DWT22" s="162"/>
      <c r="DWU22" s="162"/>
      <c r="DWV22" s="162"/>
      <c r="DWW22" s="162"/>
      <c r="DWX22" s="162"/>
      <c r="DWY22" s="162"/>
      <c r="DWZ22" s="162"/>
      <c r="DXA22" s="162"/>
      <c r="DXB22" s="162"/>
      <c r="DXC22" s="162"/>
      <c r="DXD22" s="162"/>
      <c r="DXE22" s="162"/>
      <c r="DXF22" s="162"/>
      <c r="DXG22" s="162"/>
      <c r="DXH22" s="162"/>
      <c r="DXI22" s="162"/>
      <c r="DXJ22" s="162"/>
      <c r="DXK22" s="162"/>
      <c r="DXL22" s="162"/>
      <c r="DXM22" s="162"/>
      <c r="DXN22" s="162"/>
      <c r="DXO22" s="162"/>
      <c r="DXP22" s="162"/>
      <c r="DXQ22" s="162"/>
      <c r="DXR22" s="162"/>
      <c r="DXS22" s="162"/>
      <c r="DXT22" s="162"/>
      <c r="DXU22" s="162"/>
      <c r="DXV22" s="162"/>
      <c r="DXW22" s="162"/>
      <c r="DXX22" s="162"/>
      <c r="DXY22" s="162"/>
      <c r="DXZ22" s="162"/>
      <c r="DYA22" s="162"/>
      <c r="DYB22" s="162"/>
      <c r="DYC22" s="162"/>
      <c r="DYD22" s="162"/>
      <c r="DYE22" s="162"/>
      <c r="DYF22" s="162"/>
      <c r="DYG22" s="162"/>
      <c r="DYH22" s="162"/>
      <c r="DYI22" s="162"/>
      <c r="DYJ22" s="162"/>
      <c r="DYK22" s="162"/>
      <c r="DYL22" s="162"/>
      <c r="DYM22" s="162"/>
      <c r="DYN22" s="162"/>
      <c r="DYO22" s="162"/>
      <c r="DYP22" s="162"/>
      <c r="DYQ22" s="162"/>
      <c r="DYR22" s="162"/>
      <c r="DYS22" s="162"/>
      <c r="DYT22" s="162"/>
      <c r="DYU22" s="162"/>
      <c r="DYV22" s="162"/>
      <c r="DYW22" s="162"/>
      <c r="DYX22" s="162"/>
      <c r="DYY22" s="162"/>
      <c r="DYZ22" s="162"/>
      <c r="DZA22" s="162"/>
      <c r="DZB22" s="162"/>
      <c r="DZC22" s="162"/>
      <c r="DZD22" s="162"/>
      <c r="DZE22" s="162"/>
      <c r="DZF22" s="162"/>
      <c r="DZG22" s="162"/>
      <c r="DZH22" s="162"/>
      <c r="DZI22" s="162"/>
      <c r="DZJ22" s="162"/>
      <c r="DZK22" s="162"/>
      <c r="DZL22" s="162"/>
      <c r="DZM22" s="162"/>
      <c r="DZN22" s="162"/>
      <c r="DZO22" s="162"/>
      <c r="DZP22" s="162"/>
      <c r="DZQ22" s="162"/>
      <c r="DZR22" s="162"/>
      <c r="DZS22" s="162"/>
      <c r="DZT22" s="162"/>
      <c r="DZU22" s="162"/>
      <c r="DZV22" s="162"/>
      <c r="DZW22" s="162"/>
      <c r="DZX22" s="162"/>
      <c r="DZY22" s="162"/>
      <c r="DZZ22" s="162"/>
      <c r="EAA22" s="162"/>
      <c r="EAB22" s="162"/>
      <c r="EAC22" s="162"/>
      <c r="EAD22" s="162"/>
      <c r="EAE22" s="162"/>
      <c r="EAF22" s="162"/>
      <c r="EAG22" s="162"/>
      <c r="EAH22" s="162"/>
      <c r="EAI22" s="162"/>
      <c r="EAJ22" s="162"/>
      <c r="EAK22" s="162"/>
      <c r="EAL22" s="162"/>
      <c r="EAM22" s="162"/>
      <c r="EAN22" s="162"/>
      <c r="EAO22" s="162"/>
      <c r="EAP22" s="162"/>
      <c r="EAQ22" s="162"/>
      <c r="EAR22" s="162"/>
      <c r="EAS22" s="162"/>
      <c r="EAT22" s="162"/>
      <c r="EAU22" s="162"/>
      <c r="EAV22" s="162"/>
      <c r="EAW22" s="162"/>
      <c r="EAX22" s="162"/>
      <c r="EAY22" s="162"/>
      <c r="EAZ22" s="162"/>
      <c r="EBA22" s="162"/>
      <c r="EBB22" s="162"/>
      <c r="EBC22" s="162"/>
      <c r="EBD22" s="162"/>
      <c r="EBE22" s="162"/>
      <c r="EBF22" s="162"/>
      <c r="EBG22" s="162"/>
      <c r="EBH22" s="162"/>
      <c r="EBI22" s="162"/>
      <c r="EBJ22" s="162"/>
      <c r="EBK22" s="162"/>
      <c r="EBL22" s="162"/>
      <c r="EBM22" s="162"/>
      <c r="EBN22" s="162"/>
      <c r="EBO22" s="162"/>
      <c r="EBP22" s="162"/>
      <c r="EBQ22" s="162"/>
      <c r="EBR22" s="162"/>
      <c r="EBS22" s="162"/>
      <c r="EBT22" s="162"/>
      <c r="EBU22" s="162"/>
      <c r="EBV22" s="162"/>
      <c r="EBW22" s="162"/>
      <c r="EBX22" s="162"/>
      <c r="EBY22" s="162"/>
      <c r="EBZ22" s="162"/>
      <c r="ECA22" s="162"/>
      <c r="ECB22" s="162"/>
      <c r="ECC22" s="162"/>
      <c r="ECD22" s="162"/>
      <c r="ECE22" s="162"/>
      <c r="ECF22" s="162"/>
      <c r="ECG22" s="162"/>
      <c r="ECH22" s="162"/>
      <c r="ECI22" s="162"/>
      <c r="ECJ22" s="162"/>
      <c r="ECK22" s="162"/>
      <c r="ECL22" s="162"/>
      <c r="ECM22" s="162"/>
      <c r="ECN22" s="162"/>
      <c r="ECO22" s="162"/>
      <c r="ECP22" s="162"/>
      <c r="ECQ22" s="162"/>
      <c r="ECR22" s="162"/>
      <c r="ECS22" s="162"/>
      <c r="ECT22" s="162"/>
      <c r="ECU22" s="162"/>
      <c r="ECV22" s="162"/>
      <c r="ECW22" s="162"/>
      <c r="ECX22" s="162"/>
      <c r="ECY22" s="162"/>
      <c r="ECZ22" s="162"/>
      <c r="EDA22" s="162"/>
      <c r="EDB22" s="162"/>
      <c r="EDC22" s="162"/>
      <c r="EDD22" s="162"/>
      <c r="EDE22" s="162"/>
      <c r="EDF22" s="162"/>
      <c r="EDG22" s="162"/>
      <c r="EDH22" s="162"/>
      <c r="EDI22" s="162"/>
      <c r="EDJ22" s="162"/>
      <c r="EDK22" s="162"/>
      <c r="EDL22" s="162"/>
      <c r="EDM22" s="162"/>
      <c r="EDN22" s="162"/>
      <c r="EDO22" s="162"/>
      <c r="EDP22" s="162"/>
      <c r="EDQ22" s="162"/>
      <c r="EDR22" s="162"/>
      <c r="EDS22" s="162"/>
      <c r="EDT22" s="162"/>
      <c r="EDU22" s="162"/>
      <c r="EDV22" s="162"/>
      <c r="EDW22" s="162"/>
      <c r="EDX22" s="162"/>
      <c r="EDY22" s="162"/>
      <c r="EDZ22" s="162"/>
      <c r="EEA22" s="162"/>
      <c r="EEB22" s="162"/>
      <c r="EEC22" s="162"/>
      <c r="EED22" s="162"/>
      <c r="EEE22" s="162"/>
      <c r="EEF22" s="162"/>
      <c r="EEG22" s="162"/>
      <c r="EEH22" s="162"/>
      <c r="EEI22" s="162"/>
      <c r="EEJ22" s="162"/>
      <c r="EEK22" s="162"/>
      <c r="EEL22" s="162"/>
      <c r="EEM22" s="162"/>
      <c r="EEN22" s="162"/>
      <c r="EEO22" s="162"/>
      <c r="EEP22" s="162"/>
      <c r="EEQ22" s="162"/>
      <c r="EER22" s="162"/>
      <c r="EES22" s="162"/>
      <c r="EET22" s="162"/>
      <c r="EEU22" s="162"/>
      <c r="EEV22" s="162"/>
      <c r="EEW22" s="162"/>
      <c r="EEX22" s="162"/>
      <c r="EEY22" s="162"/>
      <c r="EEZ22" s="162"/>
      <c r="EFA22" s="162"/>
      <c r="EFB22" s="162"/>
      <c r="EFC22" s="162"/>
      <c r="EFD22" s="162"/>
      <c r="EFE22" s="162"/>
      <c r="EFF22" s="162"/>
      <c r="EFG22" s="162"/>
      <c r="EFH22" s="162"/>
      <c r="EFI22" s="162"/>
      <c r="EFJ22" s="162"/>
      <c r="EFK22" s="162"/>
      <c r="EFL22" s="162"/>
      <c r="EFM22" s="162"/>
      <c r="EFN22" s="162"/>
      <c r="EFO22" s="162"/>
      <c r="EFP22" s="162"/>
      <c r="EFQ22" s="162"/>
      <c r="EFR22" s="162"/>
      <c r="EFS22" s="162"/>
      <c r="EFT22" s="162"/>
      <c r="EFU22" s="162"/>
      <c r="EFV22" s="162"/>
      <c r="EFW22" s="162"/>
      <c r="EFX22" s="162"/>
      <c r="EFY22" s="162"/>
      <c r="EFZ22" s="162"/>
      <c r="EGA22" s="162"/>
      <c r="EGB22" s="162"/>
      <c r="EGC22" s="162"/>
      <c r="EGD22" s="162"/>
      <c r="EGE22" s="162"/>
      <c r="EGF22" s="162"/>
      <c r="EGG22" s="162"/>
      <c r="EGH22" s="162"/>
      <c r="EGI22" s="162"/>
      <c r="EGJ22" s="162"/>
      <c r="EGK22" s="162"/>
      <c r="EGL22" s="162"/>
      <c r="EGM22" s="162"/>
      <c r="EGN22" s="162"/>
      <c r="EGO22" s="162"/>
      <c r="EGP22" s="162"/>
      <c r="EGQ22" s="162"/>
      <c r="EGR22" s="162"/>
      <c r="EGS22" s="162"/>
      <c r="EGT22" s="162"/>
      <c r="EGU22" s="162"/>
      <c r="EGV22" s="162"/>
      <c r="EGW22" s="162"/>
      <c r="EGX22" s="162"/>
      <c r="EGY22" s="162"/>
      <c r="EGZ22" s="162"/>
      <c r="EHA22" s="162"/>
      <c r="EHB22" s="162"/>
      <c r="EHC22" s="162"/>
      <c r="EHD22" s="162"/>
      <c r="EHE22" s="162"/>
      <c r="EHF22" s="162"/>
      <c r="EHG22" s="162"/>
      <c r="EHH22" s="162"/>
      <c r="EHI22" s="162"/>
      <c r="EHJ22" s="162"/>
      <c r="EHK22" s="162"/>
      <c r="EHL22" s="162"/>
      <c r="EHM22" s="162"/>
      <c r="EHN22" s="162"/>
      <c r="EHO22" s="162"/>
      <c r="EHP22" s="162"/>
      <c r="EHQ22" s="162"/>
      <c r="EHR22" s="162"/>
      <c r="EHS22" s="162"/>
      <c r="EHT22" s="162"/>
      <c r="EHU22" s="162"/>
      <c r="EHV22" s="162"/>
      <c r="EHW22" s="162"/>
      <c r="EHX22" s="162"/>
      <c r="EHY22" s="162"/>
      <c r="EHZ22" s="162"/>
      <c r="EIA22" s="162"/>
      <c r="EIB22" s="162"/>
      <c r="EIC22" s="162"/>
      <c r="EID22" s="162"/>
      <c r="EIE22" s="162"/>
      <c r="EIF22" s="162"/>
      <c r="EIG22" s="162"/>
      <c r="EIH22" s="162"/>
      <c r="EII22" s="162"/>
      <c r="EIJ22" s="162"/>
      <c r="EIK22" s="162"/>
      <c r="EIL22" s="162"/>
      <c r="EIM22" s="162"/>
      <c r="EIN22" s="162"/>
      <c r="EIO22" s="162"/>
      <c r="EIP22" s="162"/>
      <c r="EIQ22" s="162"/>
      <c r="EIR22" s="162"/>
      <c r="EIS22" s="162"/>
      <c r="EIT22" s="162"/>
      <c r="EIU22" s="162"/>
      <c r="EIV22" s="162"/>
      <c r="EIW22" s="162"/>
      <c r="EIX22" s="162"/>
      <c r="EIY22" s="162"/>
      <c r="EIZ22" s="162"/>
      <c r="EJA22" s="162"/>
      <c r="EJB22" s="162"/>
      <c r="EJC22" s="162"/>
      <c r="EJD22" s="162"/>
      <c r="EJE22" s="162"/>
      <c r="EJF22" s="162"/>
      <c r="EJG22" s="162"/>
      <c r="EJH22" s="162"/>
      <c r="EJI22" s="162"/>
      <c r="EJJ22" s="162"/>
      <c r="EJK22" s="162"/>
      <c r="EJL22" s="162"/>
      <c r="EJM22" s="162"/>
      <c r="EJN22" s="162"/>
      <c r="EJO22" s="162"/>
      <c r="EJP22" s="162"/>
      <c r="EJQ22" s="162"/>
      <c r="EJR22" s="162"/>
      <c r="EJS22" s="162"/>
      <c r="EJT22" s="162"/>
      <c r="EJU22" s="162"/>
      <c r="EJV22" s="162"/>
      <c r="EJW22" s="162"/>
      <c r="EJX22" s="162"/>
      <c r="EJY22" s="162"/>
      <c r="EJZ22" s="162"/>
      <c r="EKA22" s="162"/>
      <c r="EKB22" s="162"/>
      <c r="EKC22" s="162"/>
      <c r="EKD22" s="162"/>
      <c r="EKE22" s="162"/>
      <c r="EKF22" s="162"/>
      <c r="EKG22" s="162"/>
      <c r="EKH22" s="162"/>
      <c r="EKI22" s="162"/>
      <c r="EKJ22" s="162"/>
      <c r="EKK22" s="162"/>
      <c r="EKL22" s="162"/>
      <c r="EKM22" s="162"/>
      <c r="EKN22" s="162"/>
      <c r="EKO22" s="162"/>
      <c r="EKP22" s="162"/>
      <c r="EKQ22" s="162"/>
      <c r="EKR22" s="162"/>
      <c r="EKS22" s="162"/>
      <c r="EKT22" s="162"/>
      <c r="EKU22" s="162"/>
      <c r="EKV22" s="162"/>
      <c r="EKW22" s="162"/>
      <c r="EKX22" s="162"/>
      <c r="EKY22" s="162"/>
      <c r="EKZ22" s="162"/>
      <c r="ELA22" s="162"/>
      <c r="ELB22" s="162"/>
      <c r="ELC22" s="162"/>
      <c r="ELD22" s="162"/>
      <c r="ELE22" s="162"/>
      <c r="ELF22" s="162"/>
      <c r="ELG22" s="162"/>
      <c r="ELH22" s="162"/>
      <c r="ELI22" s="162"/>
      <c r="ELJ22" s="162"/>
      <c r="ELK22" s="162"/>
      <c r="ELL22" s="162"/>
      <c r="ELM22" s="162"/>
      <c r="ELN22" s="162"/>
      <c r="ELO22" s="162"/>
      <c r="ELP22" s="162"/>
      <c r="ELQ22" s="162"/>
      <c r="ELR22" s="162"/>
      <c r="ELS22" s="162"/>
      <c r="ELT22" s="162"/>
      <c r="ELU22" s="162"/>
      <c r="ELV22" s="162"/>
      <c r="ELW22" s="162"/>
      <c r="ELX22" s="162"/>
      <c r="ELY22" s="162"/>
      <c r="ELZ22" s="162"/>
      <c r="EMA22" s="162"/>
      <c r="EMB22" s="162"/>
      <c r="EMC22" s="162"/>
      <c r="EMD22" s="162"/>
      <c r="EME22" s="162"/>
      <c r="EMF22" s="162"/>
      <c r="EMG22" s="162"/>
      <c r="EMH22" s="162"/>
      <c r="EMI22" s="162"/>
      <c r="EMJ22" s="162"/>
      <c r="EMK22" s="162"/>
      <c r="EML22" s="162"/>
      <c r="EMM22" s="162"/>
      <c r="EMN22" s="162"/>
      <c r="EMO22" s="162"/>
      <c r="EMP22" s="162"/>
      <c r="EMQ22" s="162"/>
      <c r="EMR22" s="162"/>
      <c r="EMS22" s="162"/>
      <c r="EMT22" s="162"/>
      <c r="EMU22" s="162"/>
      <c r="EMV22" s="162"/>
      <c r="EMW22" s="162"/>
      <c r="EMX22" s="162"/>
      <c r="EMY22" s="162"/>
      <c r="EMZ22" s="162"/>
      <c r="ENA22" s="162"/>
      <c r="ENB22" s="162"/>
      <c r="ENC22" s="162"/>
      <c r="END22" s="162"/>
      <c r="ENE22" s="162"/>
      <c r="ENF22" s="162"/>
      <c r="ENG22" s="162"/>
      <c r="ENH22" s="162"/>
      <c r="ENI22" s="162"/>
      <c r="ENJ22" s="162"/>
      <c r="ENK22" s="162"/>
      <c r="ENL22" s="162"/>
      <c r="ENM22" s="162"/>
      <c r="ENN22" s="162"/>
      <c r="ENO22" s="162"/>
      <c r="ENP22" s="162"/>
      <c r="ENQ22" s="162"/>
      <c r="ENR22" s="162"/>
      <c r="ENS22" s="162"/>
      <c r="ENT22" s="162"/>
      <c r="ENU22" s="162"/>
      <c r="ENV22" s="162"/>
      <c r="ENW22" s="162"/>
      <c r="ENX22" s="162"/>
      <c r="ENY22" s="162"/>
      <c r="ENZ22" s="162"/>
      <c r="EOA22" s="162"/>
      <c r="EOB22" s="162"/>
      <c r="EOC22" s="162"/>
      <c r="EOD22" s="162"/>
      <c r="EOE22" s="162"/>
      <c r="EOF22" s="162"/>
      <c r="EOG22" s="162"/>
      <c r="EOH22" s="162"/>
      <c r="EOI22" s="162"/>
      <c r="EOJ22" s="162"/>
      <c r="EOK22" s="162"/>
      <c r="EOL22" s="162"/>
      <c r="EOM22" s="162"/>
      <c r="EON22" s="162"/>
      <c r="EOO22" s="162"/>
      <c r="EOP22" s="162"/>
      <c r="EOQ22" s="162"/>
      <c r="EOR22" s="162"/>
      <c r="EOS22" s="162"/>
      <c r="EOT22" s="162"/>
      <c r="EOU22" s="162"/>
      <c r="EOV22" s="162"/>
      <c r="EOW22" s="162"/>
      <c r="EOX22" s="162"/>
      <c r="EOY22" s="162"/>
      <c r="EOZ22" s="162"/>
      <c r="EPA22" s="162"/>
      <c r="EPB22" s="162"/>
      <c r="EPC22" s="162"/>
      <c r="EPD22" s="162"/>
      <c r="EPE22" s="162"/>
      <c r="EPF22" s="162"/>
      <c r="EPG22" s="162"/>
      <c r="EPH22" s="162"/>
      <c r="EPI22" s="162"/>
      <c r="EPJ22" s="162"/>
      <c r="EPK22" s="162"/>
      <c r="EPL22" s="162"/>
      <c r="EPM22" s="162"/>
      <c r="EPN22" s="162"/>
      <c r="EPO22" s="162"/>
      <c r="EPP22" s="162"/>
      <c r="EPQ22" s="162"/>
      <c r="EPR22" s="162"/>
      <c r="EPS22" s="162"/>
      <c r="EPT22" s="162"/>
      <c r="EPU22" s="162"/>
      <c r="EPV22" s="162"/>
      <c r="EPW22" s="162"/>
      <c r="EPX22" s="162"/>
      <c r="EPY22" s="162"/>
      <c r="EPZ22" s="162"/>
      <c r="EQA22" s="162"/>
      <c r="EQB22" s="162"/>
      <c r="EQC22" s="162"/>
      <c r="EQD22" s="162"/>
      <c r="EQE22" s="162"/>
      <c r="EQF22" s="162"/>
      <c r="EQG22" s="162"/>
      <c r="EQH22" s="162"/>
      <c r="EQI22" s="162"/>
      <c r="EQJ22" s="162"/>
      <c r="EQK22" s="162"/>
      <c r="EQL22" s="162"/>
      <c r="EQM22" s="162"/>
      <c r="EQN22" s="162"/>
      <c r="EQO22" s="162"/>
      <c r="EQP22" s="162"/>
      <c r="EQQ22" s="162"/>
      <c r="EQR22" s="162"/>
      <c r="EQS22" s="162"/>
      <c r="EQT22" s="162"/>
      <c r="EQU22" s="162"/>
      <c r="EQV22" s="162"/>
      <c r="EQW22" s="162"/>
      <c r="EQX22" s="162"/>
      <c r="EQY22" s="162"/>
      <c r="EQZ22" s="162"/>
      <c r="ERA22" s="162"/>
      <c r="ERB22" s="162"/>
      <c r="ERC22" s="162"/>
      <c r="ERD22" s="162"/>
      <c r="ERE22" s="162"/>
      <c r="ERF22" s="162"/>
      <c r="ERG22" s="162"/>
      <c r="ERH22" s="162"/>
      <c r="ERI22" s="162"/>
      <c r="ERJ22" s="162"/>
      <c r="ERK22" s="162"/>
      <c r="ERL22" s="162"/>
      <c r="ERM22" s="162"/>
      <c r="ERN22" s="162"/>
      <c r="ERO22" s="162"/>
      <c r="ERP22" s="162"/>
      <c r="ERQ22" s="162"/>
      <c r="ERR22" s="162"/>
      <c r="ERS22" s="162"/>
      <c r="ERT22" s="162"/>
      <c r="ERU22" s="162"/>
      <c r="ERV22" s="162"/>
      <c r="ERW22" s="162"/>
      <c r="ERX22" s="162"/>
      <c r="ERY22" s="162"/>
      <c r="ERZ22" s="162"/>
      <c r="ESA22" s="162"/>
      <c r="ESB22" s="162"/>
      <c r="ESC22" s="162"/>
      <c r="ESD22" s="162"/>
      <c r="ESE22" s="162"/>
      <c r="ESF22" s="162"/>
      <c r="ESG22" s="162"/>
      <c r="ESH22" s="162"/>
      <c r="ESI22" s="162"/>
      <c r="ESJ22" s="162"/>
      <c r="ESK22" s="162"/>
      <c r="ESL22" s="162"/>
      <c r="ESM22" s="162"/>
      <c r="ESN22" s="162"/>
      <c r="ESO22" s="162"/>
      <c r="ESP22" s="162"/>
      <c r="ESQ22" s="162"/>
      <c r="ESR22" s="162"/>
      <c r="ESS22" s="162"/>
      <c r="EST22" s="162"/>
      <c r="ESU22" s="162"/>
      <c r="ESV22" s="162"/>
      <c r="ESW22" s="162"/>
      <c r="ESX22" s="162"/>
      <c r="ESY22" s="162"/>
      <c r="ESZ22" s="162"/>
      <c r="ETA22" s="162"/>
      <c r="ETB22" s="162"/>
      <c r="ETC22" s="162"/>
      <c r="ETD22" s="162"/>
      <c r="ETE22" s="162"/>
      <c r="ETF22" s="162"/>
      <c r="ETG22" s="162"/>
      <c r="ETH22" s="162"/>
      <c r="ETI22" s="162"/>
      <c r="ETJ22" s="162"/>
      <c r="ETK22" s="162"/>
      <c r="ETL22" s="162"/>
      <c r="ETM22" s="162"/>
      <c r="ETN22" s="162"/>
      <c r="ETO22" s="162"/>
      <c r="ETP22" s="162"/>
      <c r="ETQ22" s="162"/>
      <c r="ETR22" s="162"/>
      <c r="ETS22" s="162"/>
      <c r="ETT22" s="162"/>
      <c r="ETU22" s="162"/>
      <c r="ETV22" s="162"/>
      <c r="ETW22" s="162"/>
      <c r="ETX22" s="162"/>
      <c r="ETY22" s="162"/>
      <c r="ETZ22" s="162"/>
      <c r="EUA22" s="162"/>
      <c r="EUB22" s="162"/>
      <c r="EUC22" s="162"/>
      <c r="EUD22" s="162"/>
      <c r="EUE22" s="162"/>
      <c r="EUF22" s="162"/>
      <c r="EUG22" s="162"/>
      <c r="EUH22" s="162"/>
      <c r="EUI22" s="162"/>
      <c r="EUJ22" s="162"/>
      <c r="EUK22" s="162"/>
      <c r="EUL22" s="162"/>
      <c r="EUM22" s="162"/>
      <c r="EUN22" s="162"/>
      <c r="EUO22" s="162"/>
      <c r="EUP22" s="162"/>
      <c r="EUQ22" s="162"/>
      <c r="EUR22" s="162"/>
      <c r="EUS22" s="162"/>
      <c r="EUT22" s="162"/>
      <c r="EUU22" s="162"/>
      <c r="EUV22" s="162"/>
      <c r="EUW22" s="162"/>
      <c r="EUX22" s="162"/>
      <c r="EUY22" s="162"/>
      <c r="EUZ22" s="162"/>
      <c r="EVA22" s="162"/>
      <c r="EVB22" s="162"/>
      <c r="EVC22" s="162"/>
      <c r="EVD22" s="162"/>
      <c r="EVE22" s="162"/>
      <c r="EVF22" s="162"/>
      <c r="EVG22" s="162"/>
      <c r="EVH22" s="162"/>
      <c r="EVI22" s="162"/>
      <c r="EVJ22" s="162"/>
      <c r="EVK22" s="162"/>
      <c r="EVL22" s="162"/>
      <c r="EVM22" s="162"/>
      <c r="EVN22" s="162"/>
      <c r="EVO22" s="162"/>
      <c r="EVP22" s="162"/>
      <c r="EVQ22" s="162"/>
      <c r="EVR22" s="162"/>
      <c r="EVS22" s="162"/>
      <c r="EVT22" s="162"/>
      <c r="EVU22" s="162"/>
      <c r="EVV22" s="162"/>
      <c r="EVW22" s="162"/>
      <c r="EVX22" s="162"/>
      <c r="EVY22" s="162"/>
      <c r="EVZ22" s="162"/>
      <c r="EWA22" s="162"/>
      <c r="EWB22" s="162"/>
      <c r="EWC22" s="162"/>
      <c r="EWD22" s="162"/>
      <c r="EWE22" s="162"/>
      <c r="EWF22" s="162"/>
      <c r="EWG22" s="162"/>
      <c r="EWH22" s="162"/>
      <c r="EWI22" s="162"/>
      <c r="EWJ22" s="162"/>
      <c r="EWK22" s="162"/>
      <c r="EWL22" s="162"/>
      <c r="EWM22" s="162"/>
      <c r="EWN22" s="162"/>
      <c r="EWO22" s="162"/>
      <c r="EWP22" s="162"/>
      <c r="EWQ22" s="162"/>
      <c r="EWR22" s="162"/>
      <c r="EWS22" s="162"/>
      <c r="EWT22" s="162"/>
      <c r="EWU22" s="162"/>
      <c r="EWV22" s="162"/>
      <c r="EWW22" s="162"/>
      <c r="EWX22" s="162"/>
      <c r="EWY22" s="162"/>
      <c r="EWZ22" s="162"/>
      <c r="EXA22" s="162"/>
      <c r="EXB22" s="162"/>
      <c r="EXC22" s="162"/>
      <c r="EXD22" s="162"/>
      <c r="EXE22" s="162"/>
      <c r="EXF22" s="162"/>
      <c r="EXG22" s="162"/>
      <c r="EXH22" s="162"/>
      <c r="EXI22" s="162"/>
      <c r="EXJ22" s="162"/>
      <c r="EXK22" s="162"/>
      <c r="EXL22" s="162"/>
      <c r="EXM22" s="162"/>
      <c r="EXN22" s="162"/>
      <c r="EXO22" s="162"/>
      <c r="EXP22" s="162"/>
      <c r="EXQ22" s="162"/>
      <c r="EXR22" s="162"/>
      <c r="EXS22" s="162"/>
      <c r="EXT22" s="162"/>
      <c r="EXU22" s="162"/>
      <c r="EXV22" s="162"/>
      <c r="EXW22" s="162"/>
      <c r="EXX22" s="162"/>
      <c r="EXY22" s="162"/>
      <c r="EXZ22" s="162"/>
      <c r="EYA22" s="162"/>
      <c r="EYB22" s="162"/>
      <c r="EYC22" s="162"/>
      <c r="EYD22" s="162"/>
      <c r="EYE22" s="162"/>
      <c r="EYF22" s="162"/>
      <c r="EYG22" s="162"/>
      <c r="EYH22" s="162"/>
      <c r="EYI22" s="162"/>
      <c r="EYJ22" s="162"/>
      <c r="EYK22" s="162"/>
      <c r="EYL22" s="162"/>
      <c r="EYM22" s="162"/>
      <c r="EYN22" s="162"/>
      <c r="EYO22" s="162"/>
      <c r="EYP22" s="162"/>
      <c r="EYQ22" s="162"/>
      <c r="EYR22" s="162"/>
      <c r="EYS22" s="162"/>
      <c r="EYT22" s="162"/>
      <c r="EYU22" s="162"/>
      <c r="EYV22" s="162"/>
      <c r="EYW22" s="162"/>
      <c r="EYX22" s="162"/>
      <c r="EYY22" s="162"/>
      <c r="EYZ22" s="162"/>
      <c r="EZA22" s="162"/>
      <c r="EZB22" s="162"/>
      <c r="EZC22" s="162"/>
      <c r="EZD22" s="162"/>
      <c r="EZE22" s="162"/>
      <c r="EZF22" s="162"/>
      <c r="EZG22" s="162"/>
      <c r="EZH22" s="162"/>
      <c r="EZI22" s="162"/>
      <c r="EZJ22" s="162"/>
      <c r="EZK22" s="162"/>
      <c r="EZL22" s="162"/>
      <c r="EZM22" s="162"/>
      <c r="EZN22" s="162"/>
      <c r="EZO22" s="162"/>
      <c r="EZP22" s="162"/>
      <c r="EZQ22" s="162"/>
      <c r="EZR22" s="162"/>
      <c r="EZS22" s="162"/>
      <c r="EZT22" s="162"/>
      <c r="EZU22" s="162"/>
      <c r="EZV22" s="162"/>
      <c r="EZW22" s="162"/>
      <c r="EZX22" s="162"/>
      <c r="EZY22" s="162"/>
      <c r="EZZ22" s="162"/>
      <c r="FAA22" s="162"/>
      <c r="FAB22" s="162"/>
      <c r="FAC22" s="162"/>
      <c r="FAD22" s="162"/>
      <c r="FAE22" s="162"/>
      <c r="FAF22" s="162"/>
      <c r="FAG22" s="162"/>
      <c r="FAH22" s="162"/>
      <c r="FAI22" s="162"/>
      <c r="FAJ22" s="162"/>
      <c r="FAK22" s="162"/>
      <c r="FAL22" s="162"/>
      <c r="FAM22" s="162"/>
      <c r="FAN22" s="162"/>
      <c r="FAO22" s="162"/>
      <c r="FAP22" s="162"/>
      <c r="FAQ22" s="162"/>
      <c r="FAR22" s="162"/>
      <c r="FAS22" s="162"/>
      <c r="FAT22" s="162"/>
      <c r="FAU22" s="162"/>
      <c r="FAV22" s="162"/>
      <c r="FAW22" s="162"/>
      <c r="FAX22" s="162"/>
      <c r="FAY22" s="162"/>
      <c r="FAZ22" s="162"/>
      <c r="FBA22" s="162"/>
      <c r="FBB22" s="162"/>
      <c r="FBC22" s="162"/>
      <c r="FBD22" s="162"/>
      <c r="FBE22" s="162"/>
      <c r="FBF22" s="162"/>
      <c r="FBG22" s="162"/>
      <c r="FBH22" s="162"/>
      <c r="FBI22" s="162"/>
      <c r="FBJ22" s="162"/>
      <c r="FBK22" s="162"/>
      <c r="FBL22" s="162"/>
      <c r="FBM22" s="162"/>
      <c r="FBN22" s="162"/>
      <c r="FBO22" s="162"/>
      <c r="FBP22" s="162"/>
      <c r="FBQ22" s="162"/>
      <c r="FBR22" s="162"/>
      <c r="FBS22" s="162"/>
      <c r="FBT22" s="162"/>
      <c r="FBU22" s="162"/>
      <c r="FBV22" s="162"/>
      <c r="FBW22" s="162"/>
      <c r="FBX22" s="162"/>
      <c r="FBY22" s="162"/>
      <c r="FBZ22" s="162"/>
      <c r="FCA22" s="162"/>
      <c r="FCB22" s="162"/>
      <c r="FCC22" s="162"/>
      <c r="FCD22" s="162"/>
      <c r="FCE22" s="162"/>
      <c r="FCF22" s="162"/>
      <c r="FCG22" s="162"/>
      <c r="FCH22" s="162"/>
      <c r="FCI22" s="162"/>
      <c r="FCJ22" s="162"/>
      <c r="FCK22" s="162"/>
      <c r="FCL22" s="162"/>
      <c r="FCM22" s="162"/>
      <c r="FCN22" s="162"/>
      <c r="FCO22" s="162"/>
      <c r="FCP22" s="162"/>
      <c r="FCQ22" s="162"/>
      <c r="FCR22" s="162"/>
      <c r="FCS22" s="162"/>
      <c r="FCT22" s="162"/>
      <c r="FCU22" s="162"/>
      <c r="FCV22" s="162"/>
      <c r="FCW22" s="162"/>
      <c r="FCX22" s="162"/>
      <c r="FCY22" s="162"/>
      <c r="FCZ22" s="162"/>
      <c r="FDA22" s="162"/>
      <c r="FDB22" s="162"/>
      <c r="FDC22" s="162"/>
      <c r="FDD22" s="162"/>
      <c r="FDE22" s="162"/>
      <c r="FDF22" s="162"/>
      <c r="FDG22" s="162"/>
      <c r="FDH22" s="162"/>
      <c r="FDI22" s="162"/>
      <c r="FDJ22" s="162"/>
      <c r="FDK22" s="162"/>
      <c r="FDL22" s="162"/>
      <c r="FDM22" s="162"/>
      <c r="FDN22" s="162"/>
      <c r="FDO22" s="162"/>
      <c r="FDP22" s="162"/>
      <c r="FDQ22" s="162"/>
      <c r="FDR22" s="162"/>
      <c r="FDS22" s="162"/>
      <c r="FDT22" s="162"/>
      <c r="FDU22" s="162"/>
      <c r="FDV22" s="162"/>
      <c r="FDW22" s="162"/>
      <c r="FDX22" s="162"/>
      <c r="FDY22" s="162"/>
      <c r="FDZ22" s="162"/>
      <c r="FEA22" s="162"/>
      <c r="FEB22" s="162"/>
      <c r="FEC22" s="162"/>
      <c r="FED22" s="162"/>
      <c r="FEE22" s="162"/>
      <c r="FEF22" s="162"/>
      <c r="FEG22" s="162"/>
      <c r="FEH22" s="162"/>
      <c r="FEI22" s="162"/>
      <c r="FEJ22" s="162"/>
      <c r="FEK22" s="162"/>
      <c r="FEL22" s="162"/>
      <c r="FEM22" s="162"/>
      <c r="FEN22" s="162"/>
      <c r="FEO22" s="162"/>
      <c r="FEP22" s="162"/>
      <c r="FEQ22" s="162"/>
      <c r="FER22" s="162"/>
      <c r="FES22" s="162"/>
      <c r="FET22" s="162"/>
      <c r="FEU22" s="162"/>
      <c r="FEV22" s="162"/>
      <c r="FEW22" s="162"/>
      <c r="FEX22" s="162"/>
      <c r="FEY22" s="162"/>
      <c r="FEZ22" s="162"/>
      <c r="FFA22" s="162"/>
      <c r="FFB22" s="162"/>
      <c r="FFC22" s="162"/>
      <c r="FFD22" s="162"/>
      <c r="FFE22" s="162"/>
      <c r="FFF22" s="162"/>
      <c r="FFG22" s="162"/>
      <c r="FFH22" s="162"/>
      <c r="FFI22" s="162"/>
      <c r="FFJ22" s="162"/>
      <c r="FFK22" s="162"/>
      <c r="FFL22" s="162"/>
      <c r="FFM22" s="162"/>
      <c r="FFN22" s="162"/>
      <c r="FFO22" s="162"/>
      <c r="FFP22" s="162"/>
      <c r="FFQ22" s="162"/>
      <c r="FFR22" s="162"/>
      <c r="FFS22" s="162"/>
      <c r="FFT22" s="162"/>
      <c r="FFU22" s="162"/>
      <c r="FFV22" s="162"/>
      <c r="FFW22" s="162"/>
      <c r="FFX22" s="162"/>
      <c r="FFY22" s="162"/>
      <c r="FFZ22" s="162"/>
      <c r="FGA22" s="162"/>
      <c r="FGB22" s="162"/>
      <c r="FGC22" s="162"/>
      <c r="FGD22" s="162"/>
      <c r="FGE22" s="162"/>
      <c r="FGF22" s="162"/>
      <c r="FGG22" s="162"/>
      <c r="FGH22" s="162"/>
      <c r="FGI22" s="162"/>
      <c r="FGJ22" s="162"/>
      <c r="FGK22" s="162"/>
      <c r="FGL22" s="162"/>
      <c r="FGM22" s="162"/>
      <c r="FGN22" s="162"/>
      <c r="FGO22" s="162"/>
      <c r="FGP22" s="162"/>
      <c r="FGQ22" s="162"/>
      <c r="FGR22" s="162"/>
      <c r="FGS22" s="162"/>
      <c r="FGT22" s="162"/>
      <c r="FGU22" s="162"/>
      <c r="FGV22" s="162"/>
      <c r="FGW22" s="162"/>
      <c r="FGX22" s="162"/>
      <c r="FGY22" s="162"/>
      <c r="FGZ22" s="162"/>
      <c r="FHA22" s="162"/>
      <c r="FHB22" s="162"/>
      <c r="FHC22" s="162"/>
      <c r="FHD22" s="162"/>
      <c r="FHE22" s="162"/>
      <c r="FHF22" s="162"/>
      <c r="FHG22" s="162"/>
      <c r="FHH22" s="162"/>
      <c r="FHI22" s="162"/>
      <c r="FHJ22" s="162"/>
      <c r="FHK22" s="162"/>
      <c r="FHL22" s="162"/>
      <c r="FHM22" s="162"/>
      <c r="FHN22" s="162"/>
      <c r="FHO22" s="162"/>
      <c r="FHP22" s="162"/>
      <c r="FHQ22" s="162"/>
      <c r="FHR22" s="162"/>
      <c r="FHS22" s="162"/>
      <c r="FHT22" s="162"/>
      <c r="FHU22" s="162"/>
      <c r="FHV22" s="162"/>
      <c r="FHW22" s="162"/>
      <c r="FHX22" s="162"/>
      <c r="FHY22" s="162"/>
      <c r="FHZ22" s="162"/>
      <c r="FIA22" s="162"/>
      <c r="FIB22" s="162"/>
      <c r="FIC22" s="162"/>
      <c r="FID22" s="162"/>
      <c r="FIE22" s="162"/>
      <c r="FIF22" s="162"/>
      <c r="FIG22" s="162"/>
      <c r="FIH22" s="162"/>
      <c r="FII22" s="162"/>
      <c r="FIJ22" s="162"/>
      <c r="FIK22" s="162"/>
      <c r="FIL22" s="162"/>
      <c r="FIM22" s="162"/>
      <c r="FIN22" s="162"/>
      <c r="FIO22" s="162"/>
      <c r="FIP22" s="162"/>
      <c r="FIQ22" s="162"/>
      <c r="FIR22" s="162"/>
      <c r="FIS22" s="162"/>
      <c r="FIT22" s="162"/>
      <c r="FIU22" s="162"/>
      <c r="FIV22" s="162"/>
      <c r="FIW22" s="162"/>
      <c r="FIX22" s="162"/>
      <c r="FIY22" s="162"/>
      <c r="FIZ22" s="162"/>
      <c r="FJA22" s="162"/>
      <c r="FJB22" s="162"/>
      <c r="FJC22" s="162"/>
      <c r="FJD22" s="162"/>
      <c r="FJE22" s="162"/>
      <c r="FJF22" s="162"/>
      <c r="FJG22" s="162"/>
      <c r="FJH22" s="162"/>
      <c r="FJI22" s="162"/>
      <c r="FJJ22" s="162"/>
      <c r="FJK22" s="162"/>
      <c r="FJL22" s="162"/>
      <c r="FJM22" s="162"/>
      <c r="FJN22" s="162"/>
      <c r="FJO22" s="162"/>
      <c r="FJP22" s="162"/>
      <c r="FJQ22" s="162"/>
      <c r="FJR22" s="162"/>
      <c r="FJS22" s="162"/>
      <c r="FJT22" s="162"/>
      <c r="FJU22" s="162"/>
      <c r="FJV22" s="162"/>
      <c r="FJW22" s="162"/>
      <c r="FJX22" s="162"/>
      <c r="FJY22" s="162"/>
      <c r="FJZ22" s="162"/>
      <c r="FKA22" s="162"/>
      <c r="FKB22" s="162"/>
      <c r="FKC22" s="162"/>
      <c r="FKD22" s="162"/>
      <c r="FKE22" s="162"/>
      <c r="FKF22" s="162"/>
      <c r="FKG22" s="162"/>
      <c r="FKH22" s="162"/>
      <c r="FKI22" s="162"/>
      <c r="FKJ22" s="162"/>
      <c r="FKK22" s="162"/>
      <c r="FKL22" s="162"/>
      <c r="FKM22" s="162"/>
      <c r="FKN22" s="162"/>
      <c r="FKO22" s="162"/>
      <c r="FKP22" s="162"/>
      <c r="FKQ22" s="162"/>
      <c r="FKR22" s="162"/>
      <c r="FKS22" s="162"/>
      <c r="FKT22" s="162"/>
      <c r="FKU22" s="162"/>
      <c r="FKV22" s="162"/>
      <c r="FKW22" s="162"/>
      <c r="FKX22" s="162"/>
      <c r="FKY22" s="162"/>
      <c r="FKZ22" s="162"/>
      <c r="FLA22" s="162"/>
      <c r="FLB22" s="162"/>
      <c r="FLC22" s="162"/>
      <c r="FLD22" s="162"/>
      <c r="FLE22" s="162"/>
      <c r="FLF22" s="162"/>
      <c r="FLG22" s="162"/>
      <c r="FLH22" s="162"/>
      <c r="FLI22" s="162"/>
      <c r="FLJ22" s="162"/>
      <c r="FLK22" s="162"/>
      <c r="FLL22" s="162"/>
      <c r="FLM22" s="162"/>
      <c r="FLN22" s="162"/>
      <c r="FLO22" s="162"/>
      <c r="FLP22" s="162"/>
      <c r="FLQ22" s="162"/>
      <c r="FLR22" s="162"/>
      <c r="FLS22" s="162"/>
      <c r="FLT22" s="162"/>
      <c r="FLU22" s="162"/>
      <c r="FLV22" s="162"/>
      <c r="FLW22" s="162"/>
      <c r="FLX22" s="162"/>
      <c r="FLY22" s="162"/>
      <c r="FLZ22" s="162"/>
      <c r="FMA22" s="162"/>
      <c r="FMB22" s="162"/>
      <c r="FMC22" s="162"/>
      <c r="FMD22" s="162"/>
      <c r="FME22" s="162"/>
      <c r="FMF22" s="162"/>
      <c r="FMG22" s="162"/>
      <c r="FMH22" s="162"/>
      <c r="FMI22" s="162"/>
      <c r="FMJ22" s="162"/>
      <c r="FMK22" s="162"/>
      <c r="FML22" s="162"/>
      <c r="FMM22" s="162"/>
      <c r="FMN22" s="162"/>
      <c r="FMO22" s="162"/>
      <c r="FMP22" s="162"/>
      <c r="FMQ22" s="162"/>
      <c r="FMR22" s="162"/>
      <c r="FMS22" s="162"/>
      <c r="FMT22" s="162"/>
      <c r="FMU22" s="162"/>
      <c r="FMV22" s="162"/>
      <c r="FMW22" s="162"/>
      <c r="FMX22" s="162"/>
      <c r="FMY22" s="162"/>
      <c r="FMZ22" s="162"/>
      <c r="FNA22" s="162"/>
      <c r="FNB22" s="162"/>
      <c r="FNC22" s="162"/>
      <c r="FND22" s="162"/>
      <c r="FNE22" s="162"/>
      <c r="FNF22" s="162"/>
      <c r="FNG22" s="162"/>
      <c r="FNH22" s="162"/>
      <c r="FNI22" s="162"/>
      <c r="FNJ22" s="162"/>
      <c r="FNK22" s="162"/>
      <c r="FNL22" s="162"/>
      <c r="FNM22" s="162"/>
      <c r="FNN22" s="162"/>
      <c r="FNO22" s="162"/>
      <c r="FNP22" s="162"/>
      <c r="FNQ22" s="162"/>
      <c r="FNR22" s="162"/>
      <c r="FNS22" s="162"/>
      <c r="FNT22" s="162"/>
      <c r="FNU22" s="162"/>
      <c r="FNV22" s="162"/>
      <c r="FNW22" s="162"/>
      <c r="FNX22" s="162"/>
      <c r="FNY22" s="162"/>
      <c r="FNZ22" s="162"/>
      <c r="FOA22" s="162"/>
      <c r="FOB22" s="162"/>
      <c r="FOC22" s="162"/>
      <c r="FOD22" s="162"/>
      <c r="FOE22" s="162"/>
      <c r="FOF22" s="162"/>
      <c r="FOG22" s="162"/>
      <c r="FOH22" s="162"/>
      <c r="FOI22" s="162"/>
      <c r="FOJ22" s="162"/>
      <c r="FOK22" s="162"/>
      <c r="FOL22" s="162"/>
      <c r="FOM22" s="162"/>
      <c r="FON22" s="162"/>
      <c r="FOO22" s="162"/>
      <c r="FOP22" s="162"/>
      <c r="FOQ22" s="162"/>
      <c r="FOR22" s="162"/>
      <c r="FOS22" s="162"/>
      <c r="FOT22" s="162"/>
      <c r="FOU22" s="162"/>
      <c r="FOV22" s="162"/>
      <c r="FOW22" s="162"/>
      <c r="FOX22" s="162"/>
      <c r="FOY22" s="162"/>
      <c r="FOZ22" s="162"/>
      <c r="FPA22" s="162"/>
      <c r="FPB22" s="162"/>
      <c r="FPC22" s="162"/>
      <c r="FPD22" s="162"/>
      <c r="FPE22" s="162"/>
      <c r="FPF22" s="162"/>
      <c r="FPG22" s="162"/>
      <c r="FPH22" s="162"/>
      <c r="FPI22" s="162"/>
      <c r="FPJ22" s="162"/>
      <c r="FPK22" s="162"/>
      <c r="FPL22" s="162"/>
      <c r="FPM22" s="162"/>
      <c r="FPN22" s="162"/>
      <c r="FPO22" s="162"/>
      <c r="FPP22" s="162"/>
      <c r="FPQ22" s="162"/>
      <c r="FPR22" s="162"/>
      <c r="FPS22" s="162"/>
      <c r="FPT22" s="162"/>
      <c r="FPU22" s="162"/>
      <c r="FPV22" s="162"/>
      <c r="FPW22" s="162"/>
      <c r="FPX22" s="162"/>
      <c r="FPY22" s="162"/>
      <c r="FPZ22" s="162"/>
      <c r="FQA22" s="162"/>
      <c r="FQB22" s="162"/>
      <c r="FQC22" s="162"/>
      <c r="FQD22" s="162"/>
      <c r="FQE22" s="162"/>
      <c r="FQF22" s="162"/>
      <c r="FQG22" s="162"/>
      <c r="FQH22" s="162"/>
      <c r="FQI22" s="162"/>
      <c r="FQJ22" s="162"/>
      <c r="FQK22" s="162"/>
      <c r="FQL22" s="162"/>
      <c r="FQM22" s="162"/>
      <c r="FQN22" s="162"/>
      <c r="FQO22" s="162"/>
      <c r="FQP22" s="162"/>
      <c r="FQQ22" s="162"/>
      <c r="FQR22" s="162"/>
      <c r="FQS22" s="162"/>
      <c r="FQT22" s="162"/>
      <c r="FQU22" s="162"/>
      <c r="FQV22" s="162"/>
      <c r="FQW22" s="162"/>
      <c r="FQX22" s="162"/>
      <c r="FQY22" s="162"/>
      <c r="FQZ22" s="162"/>
      <c r="FRA22" s="162"/>
      <c r="FRB22" s="162"/>
      <c r="FRC22" s="162"/>
      <c r="FRD22" s="162"/>
      <c r="FRE22" s="162"/>
      <c r="FRF22" s="162"/>
      <c r="FRG22" s="162"/>
      <c r="FRH22" s="162"/>
      <c r="FRI22" s="162"/>
      <c r="FRJ22" s="162"/>
      <c r="FRK22" s="162"/>
      <c r="FRL22" s="162"/>
      <c r="FRM22" s="162"/>
      <c r="FRN22" s="162"/>
      <c r="FRO22" s="162"/>
      <c r="FRP22" s="162"/>
      <c r="FRQ22" s="162"/>
      <c r="FRR22" s="162"/>
      <c r="FRS22" s="162"/>
      <c r="FRT22" s="162"/>
      <c r="FRU22" s="162"/>
      <c r="FRV22" s="162"/>
      <c r="FRW22" s="162"/>
      <c r="FRX22" s="162"/>
      <c r="FRY22" s="162"/>
      <c r="FRZ22" s="162"/>
      <c r="FSA22" s="162"/>
      <c r="FSB22" s="162"/>
      <c r="FSC22" s="162"/>
      <c r="FSD22" s="162"/>
      <c r="FSE22" s="162"/>
      <c r="FSF22" s="162"/>
      <c r="FSG22" s="162"/>
      <c r="FSH22" s="162"/>
      <c r="FSI22" s="162"/>
      <c r="FSJ22" s="162"/>
      <c r="FSK22" s="162"/>
      <c r="FSL22" s="162"/>
      <c r="FSM22" s="162"/>
      <c r="FSN22" s="162"/>
      <c r="FSO22" s="162"/>
      <c r="FSP22" s="162"/>
      <c r="FSQ22" s="162"/>
      <c r="FSR22" s="162"/>
      <c r="FSS22" s="162"/>
      <c r="FST22" s="162"/>
      <c r="FSU22" s="162"/>
      <c r="FSV22" s="162"/>
      <c r="FSW22" s="162"/>
      <c r="FSX22" s="162"/>
      <c r="FSY22" s="162"/>
      <c r="FSZ22" s="162"/>
      <c r="FTA22" s="162"/>
      <c r="FTB22" s="162"/>
      <c r="FTC22" s="162"/>
      <c r="FTD22" s="162"/>
      <c r="FTE22" s="162"/>
      <c r="FTF22" s="162"/>
      <c r="FTG22" s="162"/>
      <c r="FTH22" s="162"/>
      <c r="FTI22" s="162"/>
      <c r="FTJ22" s="162"/>
      <c r="FTK22" s="162"/>
      <c r="FTL22" s="162"/>
      <c r="FTM22" s="162"/>
      <c r="FTN22" s="162"/>
      <c r="FTO22" s="162"/>
      <c r="FTP22" s="162"/>
      <c r="FTQ22" s="162"/>
      <c r="FTR22" s="162"/>
      <c r="FTS22" s="162"/>
      <c r="FTT22" s="162"/>
      <c r="FTU22" s="162"/>
      <c r="FTV22" s="162"/>
      <c r="FTW22" s="162"/>
      <c r="FTX22" s="162"/>
      <c r="FTY22" s="162"/>
      <c r="FTZ22" s="162"/>
      <c r="FUA22" s="162"/>
      <c r="FUB22" s="162"/>
      <c r="FUC22" s="162"/>
      <c r="FUD22" s="162"/>
      <c r="FUE22" s="162"/>
      <c r="FUF22" s="162"/>
      <c r="FUG22" s="162"/>
      <c r="FUH22" s="162"/>
      <c r="FUI22" s="162"/>
      <c r="FUJ22" s="162"/>
      <c r="FUK22" s="162"/>
      <c r="FUL22" s="162"/>
      <c r="FUM22" s="162"/>
      <c r="FUN22" s="162"/>
      <c r="FUO22" s="162"/>
      <c r="FUP22" s="162"/>
      <c r="FUQ22" s="162"/>
      <c r="FUR22" s="162"/>
      <c r="FUS22" s="162"/>
      <c r="FUT22" s="162"/>
      <c r="FUU22" s="162"/>
      <c r="FUV22" s="162"/>
      <c r="FUW22" s="162"/>
      <c r="FUX22" s="162"/>
      <c r="FUY22" s="162"/>
      <c r="FUZ22" s="162"/>
      <c r="FVA22" s="162"/>
      <c r="FVB22" s="162"/>
      <c r="FVC22" s="162"/>
      <c r="FVD22" s="162"/>
      <c r="FVE22" s="162"/>
      <c r="FVF22" s="162"/>
      <c r="FVG22" s="162"/>
      <c r="FVH22" s="162"/>
      <c r="FVI22" s="162"/>
      <c r="FVJ22" s="162"/>
      <c r="FVK22" s="162"/>
      <c r="FVL22" s="162"/>
      <c r="FVM22" s="162"/>
      <c r="FVN22" s="162"/>
      <c r="FVO22" s="162"/>
      <c r="FVP22" s="162"/>
      <c r="FVQ22" s="162"/>
      <c r="FVR22" s="162"/>
      <c r="FVS22" s="162"/>
      <c r="FVT22" s="162"/>
      <c r="FVU22" s="162"/>
      <c r="FVV22" s="162"/>
      <c r="FVW22" s="162"/>
      <c r="FVX22" s="162"/>
      <c r="FVY22" s="162"/>
      <c r="FVZ22" s="162"/>
      <c r="FWA22" s="162"/>
      <c r="FWB22" s="162"/>
      <c r="FWC22" s="162"/>
      <c r="FWD22" s="162"/>
      <c r="FWE22" s="162"/>
      <c r="FWF22" s="162"/>
      <c r="FWG22" s="162"/>
      <c r="FWH22" s="162"/>
      <c r="FWI22" s="162"/>
      <c r="FWJ22" s="162"/>
      <c r="FWK22" s="162"/>
      <c r="FWL22" s="162"/>
      <c r="FWM22" s="162"/>
      <c r="FWN22" s="162"/>
      <c r="FWO22" s="162"/>
      <c r="FWP22" s="162"/>
      <c r="FWQ22" s="162"/>
      <c r="FWR22" s="162"/>
      <c r="FWS22" s="162"/>
      <c r="FWT22" s="162"/>
      <c r="FWU22" s="162"/>
      <c r="FWV22" s="162"/>
      <c r="FWW22" s="162"/>
      <c r="FWX22" s="162"/>
      <c r="FWY22" s="162"/>
      <c r="FWZ22" s="162"/>
      <c r="FXA22" s="162"/>
      <c r="FXB22" s="162"/>
      <c r="FXC22" s="162"/>
      <c r="FXD22" s="162"/>
      <c r="FXE22" s="162"/>
      <c r="FXF22" s="162"/>
      <c r="FXG22" s="162"/>
      <c r="FXH22" s="162"/>
      <c r="FXI22" s="162"/>
      <c r="FXJ22" s="162"/>
      <c r="FXK22" s="162"/>
      <c r="FXL22" s="162"/>
      <c r="FXM22" s="162"/>
      <c r="FXN22" s="162"/>
      <c r="FXO22" s="162"/>
      <c r="FXP22" s="162"/>
      <c r="FXQ22" s="162"/>
      <c r="FXR22" s="162"/>
      <c r="FXS22" s="162"/>
      <c r="FXT22" s="162"/>
      <c r="FXU22" s="162"/>
      <c r="FXV22" s="162"/>
      <c r="FXW22" s="162"/>
      <c r="FXX22" s="162"/>
      <c r="FXY22" s="162"/>
      <c r="FXZ22" s="162"/>
      <c r="FYA22" s="162"/>
      <c r="FYB22" s="162"/>
      <c r="FYC22" s="162"/>
      <c r="FYD22" s="162"/>
      <c r="FYE22" s="162"/>
      <c r="FYF22" s="162"/>
      <c r="FYG22" s="162"/>
      <c r="FYH22" s="162"/>
      <c r="FYI22" s="162"/>
      <c r="FYJ22" s="162"/>
      <c r="FYK22" s="162"/>
      <c r="FYL22" s="162"/>
      <c r="FYM22" s="162"/>
      <c r="FYN22" s="162"/>
      <c r="FYO22" s="162"/>
      <c r="FYP22" s="162"/>
      <c r="FYQ22" s="162"/>
      <c r="FYR22" s="162"/>
      <c r="FYS22" s="162"/>
      <c r="FYT22" s="162"/>
      <c r="FYU22" s="162"/>
      <c r="FYV22" s="162"/>
      <c r="FYW22" s="162"/>
      <c r="FYX22" s="162"/>
      <c r="FYY22" s="162"/>
      <c r="FYZ22" s="162"/>
      <c r="FZA22" s="162"/>
      <c r="FZB22" s="162"/>
      <c r="FZC22" s="162"/>
      <c r="FZD22" s="162"/>
      <c r="FZE22" s="162"/>
      <c r="FZF22" s="162"/>
      <c r="FZG22" s="162"/>
      <c r="FZH22" s="162"/>
      <c r="FZI22" s="162"/>
      <c r="FZJ22" s="162"/>
      <c r="FZK22" s="162"/>
      <c r="FZL22" s="162"/>
      <c r="FZM22" s="162"/>
      <c r="FZN22" s="162"/>
      <c r="FZO22" s="162"/>
      <c r="FZP22" s="162"/>
      <c r="FZQ22" s="162"/>
      <c r="FZR22" s="162"/>
      <c r="FZS22" s="162"/>
      <c r="FZT22" s="162"/>
      <c r="FZU22" s="162"/>
      <c r="FZV22" s="162"/>
      <c r="FZW22" s="162"/>
      <c r="FZX22" s="162"/>
      <c r="FZY22" s="162"/>
      <c r="FZZ22" s="162"/>
      <c r="GAA22" s="162"/>
      <c r="GAB22" s="162"/>
      <c r="GAC22" s="162"/>
      <c r="GAD22" s="162"/>
      <c r="GAE22" s="162"/>
      <c r="GAF22" s="162"/>
      <c r="GAG22" s="162"/>
      <c r="GAH22" s="162"/>
      <c r="GAI22" s="162"/>
      <c r="GAJ22" s="162"/>
      <c r="GAK22" s="162"/>
      <c r="GAL22" s="162"/>
      <c r="GAM22" s="162"/>
      <c r="GAN22" s="162"/>
      <c r="GAO22" s="162"/>
      <c r="GAP22" s="162"/>
      <c r="GAQ22" s="162"/>
      <c r="GAR22" s="162"/>
      <c r="GAS22" s="162"/>
      <c r="GAT22" s="162"/>
      <c r="GAU22" s="162"/>
      <c r="GAV22" s="162"/>
      <c r="GAW22" s="162"/>
      <c r="GAX22" s="162"/>
      <c r="GAY22" s="162"/>
      <c r="GAZ22" s="162"/>
      <c r="GBA22" s="162"/>
      <c r="GBB22" s="162"/>
      <c r="GBC22" s="162"/>
      <c r="GBD22" s="162"/>
      <c r="GBE22" s="162"/>
      <c r="GBF22" s="162"/>
      <c r="GBG22" s="162"/>
      <c r="GBH22" s="162"/>
      <c r="GBI22" s="162"/>
      <c r="GBJ22" s="162"/>
      <c r="GBK22" s="162"/>
      <c r="GBL22" s="162"/>
      <c r="GBM22" s="162"/>
      <c r="GBN22" s="162"/>
      <c r="GBO22" s="162"/>
      <c r="GBP22" s="162"/>
      <c r="GBQ22" s="162"/>
      <c r="GBR22" s="162"/>
      <c r="GBS22" s="162"/>
      <c r="GBT22" s="162"/>
      <c r="GBU22" s="162"/>
      <c r="GBV22" s="162"/>
      <c r="GBW22" s="162"/>
      <c r="GBX22" s="162"/>
      <c r="GBY22" s="162"/>
      <c r="GBZ22" s="162"/>
      <c r="GCA22" s="162"/>
      <c r="GCB22" s="162"/>
      <c r="GCC22" s="162"/>
      <c r="GCD22" s="162"/>
      <c r="GCE22" s="162"/>
      <c r="GCF22" s="162"/>
      <c r="GCG22" s="162"/>
      <c r="GCH22" s="162"/>
      <c r="GCI22" s="162"/>
      <c r="GCJ22" s="162"/>
      <c r="GCK22" s="162"/>
      <c r="GCL22" s="162"/>
      <c r="GCM22" s="162"/>
      <c r="GCN22" s="162"/>
      <c r="GCO22" s="162"/>
      <c r="GCP22" s="162"/>
      <c r="GCQ22" s="162"/>
      <c r="GCR22" s="162"/>
      <c r="GCS22" s="162"/>
      <c r="GCT22" s="162"/>
      <c r="GCU22" s="162"/>
      <c r="GCV22" s="162"/>
      <c r="GCW22" s="162"/>
      <c r="GCX22" s="162"/>
      <c r="GCY22" s="162"/>
      <c r="GCZ22" s="162"/>
      <c r="GDA22" s="162"/>
      <c r="GDB22" s="162"/>
      <c r="GDC22" s="162"/>
      <c r="GDD22" s="162"/>
      <c r="GDE22" s="162"/>
      <c r="GDF22" s="162"/>
      <c r="GDG22" s="162"/>
      <c r="GDH22" s="162"/>
      <c r="GDI22" s="162"/>
      <c r="GDJ22" s="162"/>
      <c r="GDK22" s="162"/>
      <c r="GDL22" s="162"/>
      <c r="GDM22" s="162"/>
      <c r="GDN22" s="162"/>
      <c r="GDO22" s="162"/>
      <c r="GDP22" s="162"/>
      <c r="GDQ22" s="162"/>
      <c r="GDR22" s="162"/>
      <c r="GDS22" s="162"/>
      <c r="GDT22" s="162"/>
      <c r="GDU22" s="162"/>
      <c r="GDV22" s="162"/>
      <c r="GDW22" s="162"/>
      <c r="GDX22" s="162"/>
      <c r="GDY22" s="162"/>
      <c r="GDZ22" s="162"/>
      <c r="GEA22" s="162"/>
      <c r="GEB22" s="162"/>
      <c r="GEC22" s="162"/>
      <c r="GED22" s="162"/>
      <c r="GEE22" s="162"/>
      <c r="GEF22" s="162"/>
      <c r="GEG22" s="162"/>
      <c r="GEH22" s="162"/>
      <c r="GEI22" s="162"/>
      <c r="GEJ22" s="162"/>
      <c r="GEK22" s="162"/>
      <c r="GEL22" s="162"/>
      <c r="GEM22" s="162"/>
      <c r="GEN22" s="162"/>
      <c r="GEO22" s="162"/>
      <c r="GEP22" s="162"/>
      <c r="GEQ22" s="162"/>
      <c r="GER22" s="162"/>
      <c r="GES22" s="162"/>
      <c r="GET22" s="162"/>
      <c r="GEU22" s="162"/>
      <c r="GEV22" s="162"/>
      <c r="GEW22" s="162"/>
      <c r="GEX22" s="162"/>
      <c r="GEY22" s="162"/>
      <c r="GEZ22" s="162"/>
      <c r="GFA22" s="162"/>
      <c r="GFB22" s="162"/>
      <c r="GFC22" s="162"/>
      <c r="GFD22" s="162"/>
      <c r="GFE22" s="162"/>
      <c r="GFF22" s="162"/>
      <c r="GFG22" s="162"/>
      <c r="GFH22" s="162"/>
      <c r="GFI22" s="162"/>
      <c r="GFJ22" s="162"/>
      <c r="GFK22" s="162"/>
      <c r="GFL22" s="162"/>
      <c r="GFM22" s="162"/>
      <c r="GFN22" s="162"/>
      <c r="GFO22" s="162"/>
      <c r="GFP22" s="162"/>
      <c r="GFQ22" s="162"/>
      <c r="GFR22" s="162"/>
      <c r="GFS22" s="162"/>
      <c r="GFT22" s="162"/>
      <c r="GFU22" s="162"/>
      <c r="GFV22" s="162"/>
      <c r="GFW22" s="162"/>
      <c r="GFX22" s="162"/>
      <c r="GFY22" s="162"/>
      <c r="GFZ22" s="162"/>
      <c r="GGA22" s="162"/>
      <c r="GGB22" s="162"/>
      <c r="GGC22" s="162"/>
      <c r="GGD22" s="162"/>
      <c r="GGE22" s="162"/>
      <c r="GGF22" s="162"/>
      <c r="GGG22" s="162"/>
      <c r="GGH22" s="162"/>
      <c r="GGI22" s="162"/>
      <c r="GGJ22" s="162"/>
      <c r="GGK22" s="162"/>
      <c r="GGL22" s="162"/>
      <c r="GGM22" s="162"/>
      <c r="GGN22" s="162"/>
      <c r="GGO22" s="162"/>
      <c r="GGP22" s="162"/>
      <c r="GGQ22" s="162"/>
      <c r="GGR22" s="162"/>
      <c r="GGS22" s="162"/>
      <c r="GGT22" s="162"/>
      <c r="GGU22" s="162"/>
      <c r="GGV22" s="162"/>
      <c r="GGW22" s="162"/>
      <c r="GGX22" s="162"/>
      <c r="GGY22" s="162"/>
      <c r="GGZ22" s="162"/>
      <c r="GHA22" s="162"/>
      <c r="GHB22" s="162"/>
      <c r="GHC22" s="162"/>
      <c r="GHD22" s="162"/>
      <c r="GHE22" s="162"/>
      <c r="GHF22" s="162"/>
      <c r="GHG22" s="162"/>
      <c r="GHH22" s="162"/>
      <c r="GHI22" s="162"/>
      <c r="GHJ22" s="162"/>
      <c r="GHK22" s="162"/>
      <c r="GHL22" s="162"/>
      <c r="GHM22" s="162"/>
      <c r="GHN22" s="162"/>
      <c r="GHO22" s="162"/>
      <c r="GHP22" s="162"/>
      <c r="GHQ22" s="162"/>
      <c r="GHR22" s="162"/>
      <c r="GHS22" s="162"/>
      <c r="GHT22" s="162"/>
      <c r="GHU22" s="162"/>
      <c r="GHV22" s="162"/>
      <c r="GHW22" s="162"/>
      <c r="GHX22" s="162"/>
      <c r="GHY22" s="162"/>
      <c r="GHZ22" s="162"/>
      <c r="GIA22" s="162"/>
      <c r="GIB22" s="162"/>
      <c r="GIC22" s="162"/>
      <c r="GID22" s="162"/>
      <c r="GIE22" s="162"/>
      <c r="GIF22" s="162"/>
      <c r="GIG22" s="162"/>
      <c r="GIH22" s="162"/>
      <c r="GII22" s="162"/>
      <c r="GIJ22" s="162"/>
      <c r="GIK22" s="162"/>
      <c r="GIL22" s="162"/>
      <c r="GIM22" s="162"/>
      <c r="GIN22" s="162"/>
      <c r="GIO22" s="162"/>
      <c r="GIP22" s="162"/>
      <c r="GIQ22" s="162"/>
      <c r="GIR22" s="162"/>
      <c r="GIS22" s="162"/>
      <c r="GIT22" s="162"/>
      <c r="GIU22" s="162"/>
      <c r="GIV22" s="162"/>
      <c r="GIW22" s="162"/>
      <c r="GIX22" s="162"/>
      <c r="GIY22" s="162"/>
      <c r="GIZ22" s="162"/>
      <c r="GJA22" s="162"/>
      <c r="GJB22" s="162"/>
      <c r="GJC22" s="162"/>
      <c r="GJD22" s="162"/>
      <c r="GJE22" s="162"/>
      <c r="GJF22" s="162"/>
      <c r="GJG22" s="162"/>
      <c r="GJH22" s="162"/>
      <c r="GJI22" s="162"/>
      <c r="GJJ22" s="162"/>
      <c r="GJK22" s="162"/>
      <c r="GJL22" s="162"/>
      <c r="GJM22" s="162"/>
      <c r="GJN22" s="162"/>
      <c r="GJO22" s="162"/>
      <c r="GJP22" s="162"/>
      <c r="GJQ22" s="162"/>
      <c r="GJR22" s="162"/>
      <c r="GJS22" s="162"/>
      <c r="GJT22" s="162"/>
      <c r="GJU22" s="162"/>
      <c r="GJV22" s="162"/>
      <c r="GJW22" s="162"/>
      <c r="GJX22" s="162"/>
      <c r="GJY22" s="162"/>
      <c r="GJZ22" s="162"/>
      <c r="GKA22" s="162"/>
      <c r="GKB22" s="162"/>
      <c r="GKC22" s="162"/>
      <c r="GKD22" s="162"/>
      <c r="GKE22" s="162"/>
      <c r="GKF22" s="162"/>
      <c r="GKG22" s="162"/>
      <c r="GKH22" s="162"/>
      <c r="GKI22" s="162"/>
      <c r="GKJ22" s="162"/>
      <c r="GKK22" s="162"/>
      <c r="GKL22" s="162"/>
      <c r="GKM22" s="162"/>
      <c r="GKN22" s="162"/>
      <c r="GKO22" s="162"/>
      <c r="GKP22" s="162"/>
      <c r="GKQ22" s="162"/>
      <c r="GKR22" s="162"/>
      <c r="GKS22" s="162"/>
      <c r="GKT22" s="162"/>
      <c r="GKU22" s="162"/>
      <c r="GKV22" s="162"/>
      <c r="GKW22" s="162"/>
      <c r="GKX22" s="162"/>
      <c r="GKY22" s="162"/>
      <c r="GKZ22" s="162"/>
      <c r="GLA22" s="162"/>
      <c r="GLB22" s="162"/>
      <c r="GLC22" s="162"/>
      <c r="GLD22" s="162"/>
      <c r="GLE22" s="162"/>
      <c r="GLF22" s="162"/>
      <c r="GLG22" s="162"/>
      <c r="GLH22" s="162"/>
      <c r="GLI22" s="162"/>
      <c r="GLJ22" s="162"/>
      <c r="GLK22" s="162"/>
      <c r="GLL22" s="162"/>
      <c r="GLM22" s="162"/>
      <c r="GLN22" s="162"/>
      <c r="GLO22" s="162"/>
      <c r="GLP22" s="162"/>
      <c r="GLQ22" s="162"/>
      <c r="GLR22" s="162"/>
      <c r="GLS22" s="162"/>
      <c r="GLT22" s="162"/>
      <c r="GLU22" s="162"/>
      <c r="GLV22" s="162"/>
      <c r="GLW22" s="162"/>
      <c r="GLX22" s="162"/>
      <c r="GLY22" s="162"/>
      <c r="GLZ22" s="162"/>
      <c r="GMA22" s="162"/>
      <c r="GMB22" s="162"/>
      <c r="GMC22" s="162"/>
      <c r="GMD22" s="162"/>
      <c r="GME22" s="162"/>
      <c r="GMF22" s="162"/>
      <c r="GMG22" s="162"/>
      <c r="GMH22" s="162"/>
      <c r="GMI22" s="162"/>
      <c r="GMJ22" s="162"/>
      <c r="GMK22" s="162"/>
      <c r="GML22" s="162"/>
      <c r="GMM22" s="162"/>
      <c r="GMN22" s="162"/>
      <c r="GMO22" s="162"/>
      <c r="GMP22" s="162"/>
      <c r="GMQ22" s="162"/>
      <c r="GMR22" s="162"/>
      <c r="GMS22" s="162"/>
      <c r="GMT22" s="162"/>
      <c r="GMU22" s="162"/>
      <c r="GMV22" s="162"/>
      <c r="GMW22" s="162"/>
      <c r="GMX22" s="162"/>
      <c r="GMY22" s="162"/>
      <c r="GMZ22" s="162"/>
      <c r="GNA22" s="162"/>
      <c r="GNB22" s="162"/>
      <c r="GNC22" s="162"/>
      <c r="GND22" s="162"/>
      <c r="GNE22" s="162"/>
      <c r="GNF22" s="162"/>
      <c r="GNG22" s="162"/>
      <c r="GNH22" s="162"/>
      <c r="GNI22" s="162"/>
      <c r="GNJ22" s="162"/>
      <c r="GNK22" s="162"/>
      <c r="GNL22" s="162"/>
      <c r="GNM22" s="162"/>
      <c r="GNN22" s="162"/>
      <c r="GNO22" s="162"/>
      <c r="GNP22" s="162"/>
      <c r="GNQ22" s="162"/>
      <c r="GNR22" s="162"/>
      <c r="GNS22" s="162"/>
      <c r="GNT22" s="162"/>
      <c r="GNU22" s="162"/>
      <c r="GNV22" s="162"/>
      <c r="GNW22" s="162"/>
      <c r="GNX22" s="162"/>
      <c r="GNY22" s="162"/>
      <c r="GNZ22" s="162"/>
      <c r="GOA22" s="162"/>
      <c r="GOB22" s="162"/>
      <c r="GOC22" s="162"/>
      <c r="GOD22" s="162"/>
      <c r="GOE22" s="162"/>
      <c r="GOF22" s="162"/>
      <c r="GOG22" s="162"/>
      <c r="GOH22" s="162"/>
      <c r="GOI22" s="162"/>
      <c r="GOJ22" s="162"/>
      <c r="GOK22" s="162"/>
      <c r="GOL22" s="162"/>
      <c r="GOM22" s="162"/>
      <c r="GON22" s="162"/>
      <c r="GOO22" s="162"/>
      <c r="GOP22" s="162"/>
      <c r="GOQ22" s="162"/>
      <c r="GOR22" s="162"/>
      <c r="GOS22" s="162"/>
      <c r="GOT22" s="162"/>
      <c r="GOU22" s="162"/>
      <c r="GOV22" s="162"/>
      <c r="GOW22" s="162"/>
      <c r="GOX22" s="162"/>
      <c r="GOY22" s="162"/>
      <c r="GOZ22" s="162"/>
      <c r="GPA22" s="162"/>
      <c r="GPB22" s="162"/>
      <c r="GPC22" s="162"/>
      <c r="GPD22" s="162"/>
      <c r="GPE22" s="162"/>
      <c r="GPF22" s="162"/>
      <c r="GPG22" s="162"/>
      <c r="GPH22" s="162"/>
      <c r="GPI22" s="162"/>
      <c r="GPJ22" s="162"/>
      <c r="GPK22" s="162"/>
      <c r="GPL22" s="162"/>
      <c r="GPM22" s="162"/>
      <c r="GPN22" s="162"/>
      <c r="GPO22" s="162"/>
      <c r="GPP22" s="162"/>
      <c r="GPQ22" s="162"/>
      <c r="GPR22" s="162"/>
      <c r="GPS22" s="162"/>
      <c r="GPT22" s="162"/>
      <c r="GPU22" s="162"/>
      <c r="GPV22" s="162"/>
      <c r="GPW22" s="162"/>
      <c r="GPX22" s="162"/>
      <c r="GPY22" s="162"/>
      <c r="GPZ22" s="162"/>
      <c r="GQA22" s="162"/>
      <c r="GQB22" s="162"/>
      <c r="GQC22" s="162"/>
      <c r="GQD22" s="162"/>
      <c r="GQE22" s="162"/>
      <c r="GQF22" s="162"/>
      <c r="GQG22" s="162"/>
      <c r="GQH22" s="162"/>
      <c r="GQI22" s="162"/>
      <c r="GQJ22" s="162"/>
      <c r="GQK22" s="162"/>
      <c r="GQL22" s="162"/>
      <c r="GQM22" s="162"/>
      <c r="GQN22" s="162"/>
      <c r="GQO22" s="162"/>
      <c r="GQP22" s="162"/>
      <c r="GQQ22" s="162"/>
      <c r="GQR22" s="162"/>
      <c r="GQS22" s="162"/>
      <c r="GQT22" s="162"/>
      <c r="GQU22" s="162"/>
      <c r="GQV22" s="162"/>
      <c r="GQW22" s="162"/>
      <c r="GQX22" s="162"/>
      <c r="GQY22" s="162"/>
      <c r="GQZ22" s="162"/>
      <c r="GRA22" s="162"/>
      <c r="GRB22" s="162"/>
      <c r="GRC22" s="162"/>
      <c r="GRD22" s="162"/>
      <c r="GRE22" s="162"/>
      <c r="GRF22" s="162"/>
      <c r="GRG22" s="162"/>
      <c r="GRH22" s="162"/>
      <c r="GRI22" s="162"/>
      <c r="GRJ22" s="162"/>
      <c r="GRK22" s="162"/>
      <c r="GRL22" s="162"/>
      <c r="GRM22" s="162"/>
      <c r="GRN22" s="162"/>
      <c r="GRO22" s="162"/>
      <c r="GRP22" s="162"/>
      <c r="GRQ22" s="162"/>
      <c r="GRR22" s="162"/>
      <c r="GRS22" s="162"/>
      <c r="GRT22" s="162"/>
      <c r="GRU22" s="162"/>
      <c r="GRV22" s="162"/>
      <c r="GRW22" s="162"/>
      <c r="GRX22" s="162"/>
      <c r="GRY22" s="162"/>
      <c r="GRZ22" s="162"/>
      <c r="GSA22" s="162"/>
      <c r="GSB22" s="162"/>
      <c r="GSC22" s="162"/>
      <c r="GSD22" s="162"/>
      <c r="GSE22" s="162"/>
      <c r="GSF22" s="162"/>
      <c r="GSG22" s="162"/>
      <c r="GSH22" s="162"/>
      <c r="GSI22" s="162"/>
      <c r="GSJ22" s="162"/>
      <c r="GSK22" s="162"/>
      <c r="GSL22" s="162"/>
      <c r="GSM22" s="162"/>
      <c r="GSN22" s="162"/>
      <c r="GSO22" s="162"/>
      <c r="GSP22" s="162"/>
      <c r="GSQ22" s="162"/>
      <c r="GSR22" s="162"/>
      <c r="GSS22" s="162"/>
      <c r="GST22" s="162"/>
      <c r="GSU22" s="162"/>
      <c r="GSV22" s="162"/>
      <c r="GSW22" s="162"/>
      <c r="GSX22" s="162"/>
      <c r="GSY22" s="162"/>
      <c r="GSZ22" s="162"/>
      <c r="GTA22" s="162"/>
      <c r="GTB22" s="162"/>
      <c r="GTC22" s="162"/>
      <c r="GTD22" s="162"/>
      <c r="GTE22" s="162"/>
      <c r="GTF22" s="162"/>
      <c r="GTG22" s="162"/>
      <c r="GTH22" s="162"/>
      <c r="GTI22" s="162"/>
      <c r="GTJ22" s="162"/>
      <c r="GTK22" s="162"/>
      <c r="GTL22" s="162"/>
      <c r="GTM22" s="162"/>
      <c r="GTN22" s="162"/>
      <c r="GTO22" s="162"/>
      <c r="GTP22" s="162"/>
      <c r="GTQ22" s="162"/>
      <c r="GTR22" s="162"/>
      <c r="GTS22" s="162"/>
      <c r="GTT22" s="162"/>
      <c r="GTU22" s="162"/>
      <c r="GTV22" s="162"/>
      <c r="GTW22" s="162"/>
      <c r="GTX22" s="162"/>
      <c r="GTY22" s="162"/>
      <c r="GTZ22" s="162"/>
      <c r="GUA22" s="162"/>
      <c r="GUB22" s="162"/>
      <c r="GUC22" s="162"/>
      <c r="GUD22" s="162"/>
      <c r="GUE22" s="162"/>
      <c r="GUF22" s="162"/>
      <c r="GUG22" s="162"/>
      <c r="GUH22" s="162"/>
      <c r="GUI22" s="162"/>
      <c r="GUJ22" s="162"/>
      <c r="GUK22" s="162"/>
      <c r="GUL22" s="162"/>
      <c r="GUM22" s="162"/>
      <c r="GUN22" s="162"/>
      <c r="GUO22" s="162"/>
      <c r="GUP22" s="162"/>
      <c r="GUQ22" s="162"/>
      <c r="GUR22" s="162"/>
      <c r="GUS22" s="162"/>
      <c r="GUT22" s="162"/>
      <c r="GUU22" s="162"/>
      <c r="GUV22" s="162"/>
      <c r="GUW22" s="162"/>
      <c r="GUX22" s="162"/>
      <c r="GUY22" s="162"/>
      <c r="GUZ22" s="162"/>
      <c r="GVA22" s="162"/>
      <c r="GVB22" s="162"/>
      <c r="GVC22" s="162"/>
      <c r="GVD22" s="162"/>
      <c r="GVE22" s="162"/>
      <c r="GVF22" s="162"/>
      <c r="GVG22" s="162"/>
      <c r="GVH22" s="162"/>
      <c r="GVI22" s="162"/>
      <c r="GVJ22" s="162"/>
      <c r="GVK22" s="162"/>
      <c r="GVL22" s="162"/>
      <c r="GVM22" s="162"/>
      <c r="GVN22" s="162"/>
      <c r="GVO22" s="162"/>
      <c r="GVP22" s="162"/>
      <c r="GVQ22" s="162"/>
      <c r="GVR22" s="162"/>
      <c r="GVS22" s="162"/>
      <c r="GVT22" s="162"/>
      <c r="GVU22" s="162"/>
      <c r="GVV22" s="162"/>
      <c r="GVW22" s="162"/>
      <c r="GVX22" s="162"/>
      <c r="GVY22" s="162"/>
      <c r="GVZ22" s="162"/>
      <c r="GWA22" s="162"/>
      <c r="GWB22" s="162"/>
      <c r="GWC22" s="162"/>
      <c r="GWD22" s="162"/>
      <c r="GWE22" s="162"/>
      <c r="GWF22" s="162"/>
      <c r="GWG22" s="162"/>
      <c r="GWH22" s="162"/>
      <c r="GWI22" s="162"/>
      <c r="GWJ22" s="162"/>
      <c r="GWK22" s="162"/>
      <c r="GWL22" s="162"/>
      <c r="GWM22" s="162"/>
      <c r="GWN22" s="162"/>
      <c r="GWO22" s="162"/>
      <c r="GWP22" s="162"/>
      <c r="GWQ22" s="162"/>
      <c r="GWR22" s="162"/>
      <c r="GWS22" s="162"/>
      <c r="GWT22" s="162"/>
      <c r="GWU22" s="162"/>
      <c r="GWV22" s="162"/>
      <c r="GWW22" s="162"/>
      <c r="GWX22" s="162"/>
      <c r="GWY22" s="162"/>
      <c r="GWZ22" s="162"/>
      <c r="GXA22" s="162"/>
      <c r="GXB22" s="162"/>
      <c r="GXC22" s="162"/>
      <c r="GXD22" s="162"/>
      <c r="GXE22" s="162"/>
      <c r="GXF22" s="162"/>
      <c r="GXG22" s="162"/>
      <c r="GXH22" s="162"/>
      <c r="GXI22" s="162"/>
      <c r="GXJ22" s="162"/>
      <c r="GXK22" s="162"/>
      <c r="GXL22" s="162"/>
      <c r="GXM22" s="162"/>
      <c r="GXN22" s="162"/>
      <c r="GXO22" s="162"/>
      <c r="GXP22" s="162"/>
      <c r="GXQ22" s="162"/>
      <c r="GXR22" s="162"/>
      <c r="GXS22" s="162"/>
      <c r="GXT22" s="162"/>
      <c r="GXU22" s="162"/>
      <c r="GXV22" s="162"/>
      <c r="GXW22" s="162"/>
      <c r="GXX22" s="162"/>
      <c r="GXY22" s="162"/>
      <c r="GXZ22" s="162"/>
      <c r="GYA22" s="162"/>
      <c r="GYB22" s="162"/>
      <c r="GYC22" s="162"/>
      <c r="GYD22" s="162"/>
      <c r="GYE22" s="162"/>
      <c r="GYF22" s="162"/>
      <c r="GYG22" s="162"/>
      <c r="GYH22" s="162"/>
      <c r="GYI22" s="162"/>
      <c r="GYJ22" s="162"/>
      <c r="GYK22" s="162"/>
      <c r="GYL22" s="162"/>
      <c r="GYM22" s="162"/>
      <c r="GYN22" s="162"/>
      <c r="GYO22" s="162"/>
      <c r="GYP22" s="162"/>
      <c r="GYQ22" s="162"/>
      <c r="GYR22" s="162"/>
      <c r="GYS22" s="162"/>
      <c r="GYT22" s="162"/>
      <c r="GYU22" s="162"/>
      <c r="GYV22" s="162"/>
      <c r="GYW22" s="162"/>
      <c r="GYX22" s="162"/>
      <c r="GYY22" s="162"/>
      <c r="GYZ22" s="162"/>
      <c r="GZA22" s="162"/>
      <c r="GZB22" s="162"/>
      <c r="GZC22" s="162"/>
      <c r="GZD22" s="162"/>
      <c r="GZE22" s="162"/>
      <c r="GZF22" s="162"/>
      <c r="GZG22" s="162"/>
      <c r="GZH22" s="162"/>
      <c r="GZI22" s="162"/>
      <c r="GZJ22" s="162"/>
      <c r="GZK22" s="162"/>
      <c r="GZL22" s="162"/>
      <c r="GZM22" s="162"/>
      <c r="GZN22" s="162"/>
      <c r="GZO22" s="162"/>
      <c r="GZP22" s="162"/>
      <c r="GZQ22" s="162"/>
      <c r="GZR22" s="162"/>
      <c r="GZS22" s="162"/>
      <c r="GZT22" s="162"/>
      <c r="GZU22" s="162"/>
      <c r="GZV22" s="162"/>
      <c r="GZW22" s="162"/>
      <c r="GZX22" s="162"/>
      <c r="GZY22" s="162"/>
      <c r="GZZ22" s="162"/>
      <c r="HAA22" s="162"/>
      <c r="HAB22" s="162"/>
      <c r="HAC22" s="162"/>
      <c r="HAD22" s="162"/>
      <c r="HAE22" s="162"/>
      <c r="HAF22" s="162"/>
      <c r="HAG22" s="162"/>
      <c r="HAH22" s="162"/>
      <c r="HAI22" s="162"/>
      <c r="HAJ22" s="162"/>
      <c r="HAK22" s="162"/>
      <c r="HAL22" s="162"/>
      <c r="HAM22" s="162"/>
      <c r="HAN22" s="162"/>
      <c r="HAO22" s="162"/>
      <c r="HAP22" s="162"/>
      <c r="HAQ22" s="162"/>
      <c r="HAR22" s="162"/>
      <c r="HAS22" s="162"/>
      <c r="HAT22" s="162"/>
      <c r="HAU22" s="162"/>
      <c r="HAV22" s="162"/>
      <c r="HAW22" s="162"/>
      <c r="HAX22" s="162"/>
      <c r="HAY22" s="162"/>
      <c r="HAZ22" s="162"/>
      <c r="HBA22" s="162"/>
      <c r="HBB22" s="162"/>
      <c r="HBC22" s="162"/>
      <c r="HBD22" s="162"/>
      <c r="HBE22" s="162"/>
      <c r="HBF22" s="162"/>
      <c r="HBG22" s="162"/>
      <c r="HBH22" s="162"/>
      <c r="HBI22" s="162"/>
      <c r="HBJ22" s="162"/>
      <c r="HBK22" s="162"/>
      <c r="HBL22" s="162"/>
      <c r="HBM22" s="162"/>
      <c r="HBN22" s="162"/>
      <c r="HBO22" s="162"/>
      <c r="HBP22" s="162"/>
      <c r="HBQ22" s="162"/>
      <c r="HBR22" s="162"/>
      <c r="HBS22" s="162"/>
      <c r="HBT22" s="162"/>
      <c r="HBU22" s="162"/>
      <c r="HBV22" s="162"/>
      <c r="HBW22" s="162"/>
      <c r="HBX22" s="162"/>
      <c r="HBY22" s="162"/>
      <c r="HBZ22" s="162"/>
      <c r="HCA22" s="162"/>
      <c r="HCB22" s="162"/>
      <c r="HCC22" s="162"/>
      <c r="HCD22" s="162"/>
      <c r="HCE22" s="162"/>
      <c r="HCF22" s="162"/>
      <c r="HCG22" s="162"/>
      <c r="HCH22" s="162"/>
      <c r="HCI22" s="162"/>
      <c r="HCJ22" s="162"/>
      <c r="HCK22" s="162"/>
      <c r="HCL22" s="162"/>
      <c r="HCM22" s="162"/>
      <c r="HCN22" s="162"/>
      <c r="HCO22" s="162"/>
      <c r="HCP22" s="162"/>
      <c r="HCQ22" s="162"/>
      <c r="HCR22" s="162"/>
      <c r="HCS22" s="162"/>
      <c r="HCT22" s="162"/>
      <c r="HCU22" s="162"/>
      <c r="HCV22" s="162"/>
      <c r="HCW22" s="162"/>
      <c r="HCX22" s="162"/>
      <c r="HCY22" s="162"/>
      <c r="HCZ22" s="162"/>
      <c r="HDA22" s="162"/>
      <c r="HDB22" s="162"/>
      <c r="HDC22" s="162"/>
      <c r="HDD22" s="162"/>
      <c r="HDE22" s="162"/>
      <c r="HDF22" s="162"/>
      <c r="HDG22" s="162"/>
      <c r="HDH22" s="162"/>
      <c r="HDI22" s="162"/>
      <c r="HDJ22" s="162"/>
      <c r="HDK22" s="162"/>
      <c r="HDL22" s="162"/>
      <c r="HDM22" s="162"/>
      <c r="HDN22" s="162"/>
      <c r="HDO22" s="162"/>
      <c r="HDP22" s="162"/>
      <c r="HDQ22" s="162"/>
      <c r="HDR22" s="162"/>
      <c r="HDS22" s="162"/>
      <c r="HDT22" s="162"/>
      <c r="HDU22" s="162"/>
      <c r="HDV22" s="162"/>
      <c r="HDW22" s="162"/>
      <c r="HDX22" s="162"/>
      <c r="HDY22" s="162"/>
      <c r="HDZ22" s="162"/>
      <c r="HEA22" s="162"/>
      <c r="HEB22" s="162"/>
      <c r="HEC22" s="162"/>
      <c r="HED22" s="162"/>
      <c r="HEE22" s="162"/>
      <c r="HEF22" s="162"/>
      <c r="HEG22" s="162"/>
      <c r="HEH22" s="162"/>
      <c r="HEI22" s="162"/>
      <c r="HEJ22" s="162"/>
      <c r="HEK22" s="162"/>
      <c r="HEL22" s="162"/>
      <c r="HEM22" s="162"/>
      <c r="HEN22" s="162"/>
      <c r="HEO22" s="162"/>
      <c r="HEP22" s="162"/>
      <c r="HEQ22" s="162"/>
      <c r="HER22" s="162"/>
      <c r="HES22" s="162"/>
      <c r="HET22" s="162"/>
      <c r="HEU22" s="162"/>
      <c r="HEV22" s="162"/>
      <c r="HEW22" s="162"/>
      <c r="HEX22" s="162"/>
      <c r="HEY22" s="162"/>
      <c r="HEZ22" s="162"/>
      <c r="HFA22" s="162"/>
      <c r="HFB22" s="162"/>
      <c r="HFC22" s="162"/>
      <c r="HFD22" s="162"/>
      <c r="HFE22" s="162"/>
      <c r="HFF22" s="162"/>
      <c r="HFG22" s="162"/>
      <c r="HFH22" s="162"/>
      <c r="HFI22" s="162"/>
      <c r="HFJ22" s="162"/>
      <c r="HFK22" s="162"/>
      <c r="HFL22" s="162"/>
      <c r="HFM22" s="162"/>
      <c r="HFN22" s="162"/>
      <c r="HFO22" s="162"/>
      <c r="HFP22" s="162"/>
      <c r="HFQ22" s="162"/>
      <c r="HFR22" s="162"/>
      <c r="HFS22" s="162"/>
      <c r="HFT22" s="162"/>
      <c r="HFU22" s="162"/>
      <c r="HFV22" s="162"/>
      <c r="HFW22" s="162"/>
      <c r="HFX22" s="162"/>
      <c r="HFY22" s="162"/>
      <c r="HFZ22" s="162"/>
      <c r="HGA22" s="162"/>
      <c r="HGB22" s="162"/>
      <c r="HGC22" s="162"/>
      <c r="HGD22" s="162"/>
      <c r="HGE22" s="162"/>
      <c r="HGF22" s="162"/>
      <c r="HGG22" s="162"/>
      <c r="HGH22" s="162"/>
      <c r="HGI22" s="162"/>
      <c r="HGJ22" s="162"/>
      <c r="HGK22" s="162"/>
      <c r="HGL22" s="162"/>
      <c r="HGM22" s="162"/>
      <c r="HGN22" s="162"/>
      <c r="HGO22" s="162"/>
      <c r="HGP22" s="162"/>
      <c r="HGQ22" s="162"/>
      <c r="HGR22" s="162"/>
      <c r="HGS22" s="162"/>
      <c r="HGT22" s="162"/>
      <c r="HGU22" s="162"/>
      <c r="HGV22" s="162"/>
      <c r="HGW22" s="162"/>
      <c r="HGX22" s="162"/>
      <c r="HGY22" s="162"/>
      <c r="HGZ22" s="162"/>
      <c r="HHA22" s="162"/>
      <c r="HHB22" s="162"/>
      <c r="HHC22" s="162"/>
      <c r="HHD22" s="162"/>
      <c r="HHE22" s="162"/>
      <c r="HHF22" s="162"/>
      <c r="HHG22" s="162"/>
      <c r="HHH22" s="162"/>
      <c r="HHI22" s="162"/>
      <c r="HHJ22" s="162"/>
      <c r="HHK22" s="162"/>
      <c r="HHL22" s="162"/>
      <c r="HHM22" s="162"/>
      <c r="HHN22" s="162"/>
      <c r="HHO22" s="162"/>
      <c r="HHP22" s="162"/>
      <c r="HHQ22" s="162"/>
      <c r="HHR22" s="162"/>
      <c r="HHS22" s="162"/>
      <c r="HHT22" s="162"/>
      <c r="HHU22" s="162"/>
      <c r="HHV22" s="162"/>
      <c r="HHW22" s="162"/>
      <c r="HHX22" s="162"/>
      <c r="HHY22" s="162"/>
      <c r="HHZ22" s="162"/>
      <c r="HIA22" s="162"/>
      <c r="HIB22" s="162"/>
      <c r="HIC22" s="162"/>
      <c r="HID22" s="162"/>
      <c r="HIE22" s="162"/>
      <c r="HIF22" s="162"/>
      <c r="HIG22" s="162"/>
      <c r="HIH22" s="162"/>
      <c r="HII22" s="162"/>
      <c r="HIJ22" s="162"/>
      <c r="HIK22" s="162"/>
      <c r="HIL22" s="162"/>
      <c r="HIM22" s="162"/>
      <c r="HIN22" s="162"/>
      <c r="HIO22" s="162"/>
      <c r="HIP22" s="162"/>
      <c r="HIQ22" s="162"/>
      <c r="HIR22" s="162"/>
      <c r="HIS22" s="162"/>
      <c r="HIT22" s="162"/>
      <c r="HIU22" s="162"/>
      <c r="HIV22" s="162"/>
      <c r="HIW22" s="162"/>
      <c r="HIX22" s="162"/>
      <c r="HIY22" s="162"/>
      <c r="HIZ22" s="162"/>
      <c r="HJA22" s="162"/>
      <c r="HJB22" s="162"/>
      <c r="HJC22" s="162"/>
      <c r="HJD22" s="162"/>
      <c r="HJE22" s="162"/>
      <c r="HJF22" s="162"/>
      <c r="HJG22" s="162"/>
      <c r="HJH22" s="162"/>
      <c r="HJI22" s="162"/>
      <c r="HJJ22" s="162"/>
      <c r="HJK22" s="162"/>
      <c r="HJL22" s="162"/>
      <c r="HJM22" s="162"/>
      <c r="HJN22" s="162"/>
      <c r="HJO22" s="162"/>
      <c r="HJP22" s="162"/>
      <c r="HJQ22" s="162"/>
      <c r="HJR22" s="162"/>
      <c r="HJS22" s="162"/>
      <c r="HJT22" s="162"/>
      <c r="HJU22" s="162"/>
      <c r="HJV22" s="162"/>
      <c r="HJW22" s="162"/>
      <c r="HJX22" s="162"/>
      <c r="HJY22" s="162"/>
      <c r="HJZ22" s="162"/>
      <c r="HKA22" s="162"/>
      <c r="HKB22" s="162"/>
      <c r="HKC22" s="162"/>
      <c r="HKD22" s="162"/>
      <c r="HKE22" s="162"/>
      <c r="HKF22" s="162"/>
      <c r="HKG22" s="162"/>
      <c r="HKH22" s="162"/>
      <c r="HKI22" s="162"/>
      <c r="HKJ22" s="162"/>
      <c r="HKK22" s="162"/>
      <c r="HKL22" s="162"/>
      <c r="HKM22" s="162"/>
      <c r="HKN22" s="162"/>
      <c r="HKO22" s="162"/>
      <c r="HKP22" s="162"/>
      <c r="HKQ22" s="162"/>
      <c r="HKR22" s="162"/>
      <c r="HKS22" s="162"/>
      <c r="HKT22" s="162"/>
      <c r="HKU22" s="162"/>
      <c r="HKV22" s="162"/>
      <c r="HKW22" s="162"/>
      <c r="HKX22" s="162"/>
      <c r="HKY22" s="162"/>
      <c r="HKZ22" s="162"/>
      <c r="HLA22" s="162"/>
      <c r="HLB22" s="162"/>
      <c r="HLC22" s="162"/>
      <c r="HLD22" s="162"/>
      <c r="HLE22" s="162"/>
      <c r="HLF22" s="162"/>
      <c r="HLG22" s="162"/>
      <c r="HLH22" s="162"/>
      <c r="HLI22" s="162"/>
      <c r="HLJ22" s="162"/>
      <c r="HLK22" s="162"/>
      <c r="HLL22" s="162"/>
      <c r="HLM22" s="162"/>
      <c r="HLN22" s="162"/>
      <c r="HLO22" s="162"/>
      <c r="HLP22" s="162"/>
      <c r="HLQ22" s="162"/>
      <c r="HLR22" s="162"/>
      <c r="HLS22" s="162"/>
      <c r="HLT22" s="162"/>
      <c r="HLU22" s="162"/>
      <c r="HLV22" s="162"/>
      <c r="HLW22" s="162"/>
      <c r="HLX22" s="162"/>
      <c r="HLY22" s="162"/>
      <c r="HLZ22" s="162"/>
      <c r="HMA22" s="162"/>
      <c r="HMB22" s="162"/>
      <c r="HMC22" s="162"/>
      <c r="HMD22" s="162"/>
      <c r="HME22" s="162"/>
      <c r="HMF22" s="162"/>
      <c r="HMG22" s="162"/>
      <c r="HMH22" s="162"/>
      <c r="HMI22" s="162"/>
      <c r="HMJ22" s="162"/>
      <c r="HMK22" s="162"/>
      <c r="HML22" s="162"/>
      <c r="HMM22" s="162"/>
      <c r="HMN22" s="162"/>
      <c r="HMO22" s="162"/>
      <c r="HMP22" s="162"/>
      <c r="HMQ22" s="162"/>
      <c r="HMR22" s="162"/>
      <c r="HMS22" s="162"/>
      <c r="HMT22" s="162"/>
      <c r="HMU22" s="162"/>
      <c r="HMV22" s="162"/>
      <c r="HMW22" s="162"/>
      <c r="HMX22" s="162"/>
      <c r="HMY22" s="162"/>
      <c r="HMZ22" s="162"/>
      <c r="HNA22" s="162"/>
      <c r="HNB22" s="162"/>
      <c r="HNC22" s="162"/>
      <c r="HND22" s="162"/>
      <c r="HNE22" s="162"/>
      <c r="HNF22" s="162"/>
      <c r="HNG22" s="162"/>
      <c r="HNH22" s="162"/>
      <c r="HNI22" s="162"/>
      <c r="HNJ22" s="162"/>
      <c r="HNK22" s="162"/>
      <c r="HNL22" s="162"/>
      <c r="HNM22" s="162"/>
      <c r="HNN22" s="162"/>
      <c r="HNO22" s="162"/>
      <c r="HNP22" s="162"/>
      <c r="HNQ22" s="162"/>
      <c r="HNR22" s="162"/>
      <c r="HNS22" s="162"/>
      <c r="HNT22" s="162"/>
      <c r="HNU22" s="162"/>
      <c r="HNV22" s="162"/>
      <c r="HNW22" s="162"/>
      <c r="HNX22" s="162"/>
      <c r="HNY22" s="162"/>
      <c r="HNZ22" s="162"/>
      <c r="HOA22" s="162"/>
      <c r="HOB22" s="162"/>
      <c r="HOC22" s="162"/>
      <c r="HOD22" s="162"/>
      <c r="HOE22" s="162"/>
      <c r="HOF22" s="162"/>
      <c r="HOG22" s="162"/>
      <c r="HOH22" s="162"/>
      <c r="HOI22" s="162"/>
      <c r="HOJ22" s="162"/>
      <c r="HOK22" s="162"/>
      <c r="HOL22" s="162"/>
      <c r="HOM22" s="162"/>
      <c r="HON22" s="162"/>
      <c r="HOO22" s="162"/>
      <c r="HOP22" s="162"/>
      <c r="HOQ22" s="162"/>
      <c r="HOR22" s="162"/>
      <c r="HOS22" s="162"/>
      <c r="HOT22" s="162"/>
      <c r="HOU22" s="162"/>
      <c r="HOV22" s="162"/>
      <c r="HOW22" s="162"/>
      <c r="HOX22" s="162"/>
      <c r="HOY22" s="162"/>
      <c r="HOZ22" s="162"/>
      <c r="HPA22" s="162"/>
      <c r="HPB22" s="162"/>
      <c r="HPC22" s="162"/>
      <c r="HPD22" s="162"/>
      <c r="HPE22" s="162"/>
      <c r="HPF22" s="162"/>
      <c r="HPG22" s="162"/>
      <c r="HPH22" s="162"/>
      <c r="HPI22" s="162"/>
      <c r="HPJ22" s="162"/>
      <c r="HPK22" s="162"/>
      <c r="HPL22" s="162"/>
      <c r="HPM22" s="162"/>
      <c r="HPN22" s="162"/>
      <c r="HPO22" s="162"/>
      <c r="HPP22" s="162"/>
      <c r="HPQ22" s="162"/>
      <c r="HPR22" s="162"/>
      <c r="HPS22" s="162"/>
      <c r="HPT22" s="162"/>
      <c r="HPU22" s="162"/>
      <c r="HPV22" s="162"/>
      <c r="HPW22" s="162"/>
      <c r="HPX22" s="162"/>
      <c r="HPY22" s="162"/>
      <c r="HPZ22" s="162"/>
      <c r="HQA22" s="162"/>
      <c r="HQB22" s="162"/>
      <c r="HQC22" s="162"/>
      <c r="HQD22" s="162"/>
      <c r="HQE22" s="162"/>
      <c r="HQF22" s="162"/>
      <c r="HQG22" s="162"/>
      <c r="HQH22" s="162"/>
      <c r="HQI22" s="162"/>
      <c r="HQJ22" s="162"/>
      <c r="HQK22" s="162"/>
      <c r="HQL22" s="162"/>
      <c r="HQM22" s="162"/>
      <c r="HQN22" s="162"/>
      <c r="HQO22" s="162"/>
      <c r="HQP22" s="162"/>
      <c r="HQQ22" s="162"/>
      <c r="HQR22" s="162"/>
      <c r="HQS22" s="162"/>
      <c r="HQT22" s="162"/>
      <c r="HQU22" s="162"/>
      <c r="HQV22" s="162"/>
      <c r="HQW22" s="162"/>
      <c r="HQX22" s="162"/>
      <c r="HQY22" s="162"/>
      <c r="HQZ22" s="162"/>
      <c r="HRA22" s="162"/>
      <c r="HRB22" s="162"/>
      <c r="HRC22" s="162"/>
      <c r="HRD22" s="162"/>
      <c r="HRE22" s="162"/>
      <c r="HRF22" s="162"/>
      <c r="HRG22" s="162"/>
      <c r="HRH22" s="162"/>
      <c r="HRI22" s="162"/>
      <c r="HRJ22" s="162"/>
      <c r="HRK22" s="162"/>
      <c r="HRL22" s="162"/>
      <c r="HRM22" s="162"/>
      <c r="HRN22" s="162"/>
      <c r="HRO22" s="162"/>
      <c r="HRP22" s="162"/>
      <c r="HRQ22" s="162"/>
      <c r="HRR22" s="162"/>
      <c r="HRS22" s="162"/>
      <c r="HRT22" s="162"/>
      <c r="HRU22" s="162"/>
      <c r="HRV22" s="162"/>
      <c r="HRW22" s="162"/>
      <c r="HRX22" s="162"/>
      <c r="HRY22" s="162"/>
      <c r="HRZ22" s="162"/>
      <c r="HSA22" s="162"/>
      <c r="HSB22" s="162"/>
      <c r="HSC22" s="162"/>
      <c r="HSD22" s="162"/>
      <c r="HSE22" s="162"/>
      <c r="HSF22" s="162"/>
      <c r="HSG22" s="162"/>
      <c r="HSH22" s="162"/>
      <c r="HSI22" s="162"/>
      <c r="HSJ22" s="162"/>
      <c r="HSK22" s="162"/>
      <c r="HSL22" s="162"/>
      <c r="HSM22" s="162"/>
      <c r="HSN22" s="162"/>
      <c r="HSO22" s="162"/>
      <c r="HSP22" s="162"/>
      <c r="HSQ22" s="162"/>
      <c r="HSR22" s="162"/>
      <c r="HSS22" s="162"/>
      <c r="HST22" s="162"/>
      <c r="HSU22" s="162"/>
      <c r="HSV22" s="162"/>
      <c r="HSW22" s="162"/>
      <c r="HSX22" s="162"/>
      <c r="HSY22" s="162"/>
      <c r="HSZ22" s="162"/>
      <c r="HTA22" s="162"/>
      <c r="HTB22" s="162"/>
      <c r="HTC22" s="162"/>
      <c r="HTD22" s="162"/>
      <c r="HTE22" s="162"/>
      <c r="HTF22" s="162"/>
      <c r="HTG22" s="162"/>
      <c r="HTH22" s="162"/>
      <c r="HTI22" s="162"/>
      <c r="HTJ22" s="162"/>
      <c r="HTK22" s="162"/>
      <c r="HTL22" s="162"/>
      <c r="HTM22" s="162"/>
      <c r="HTN22" s="162"/>
      <c r="HTO22" s="162"/>
      <c r="HTP22" s="162"/>
      <c r="HTQ22" s="162"/>
      <c r="HTR22" s="162"/>
      <c r="HTS22" s="162"/>
      <c r="HTT22" s="162"/>
      <c r="HTU22" s="162"/>
      <c r="HTV22" s="162"/>
      <c r="HTW22" s="162"/>
      <c r="HTX22" s="162"/>
      <c r="HTY22" s="162"/>
      <c r="HTZ22" s="162"/>
      <c r="HUA22" s="162"/>
      <c r="HUB22" s="162"/>
      <c r="HUC22" s="162"/>
      <c r="HUD22" s="162"/>
      <c r="HUE22" s="162"/>
      <c r="HUF22" s="162"/>
      <c r="HUG22" s="162"/>
      <c r="HUH22" s="162"/>
      <c r="HUI22" s="162"/>
      <c r="HUJ22" s="162"/>
      <c r="HUK22" s="162"/>
      <c r="HUL22" s="162"/>
      <c r="HUM22" s="162"/>
      <c r="HUN22" s="162"/>
      <c r="HUO22" s="162"/>
      <c r="HUP22" s="162"/>
      <c r="HUQ22" s="162"/>
      <c r="HUR22" s="162"/>
      <c r="HUS22" s="162"/>
      <c r="HUT22" s="162"/>
      <c r="HUU22" s="162"/>
      <c r="HUV22" s="162"/>
      <c r="HUW22" s="162"/>
      <c r="HUX22" s="162"/>
      <c r="HUY22" s="162"/>
      <c r="HUZ22" s="162"/>
      <c r="HVA22" s="162"/>
      <c r="HVB22" s="162"/>
      <c r="HVC22" s="162"/>
      <c r="HVD22" s="162"/>
      <c r="HVE22" s="162"/>
      <c r="HVF22" s="162"/>
      <c r="HVG22" s="162"/>
      <c r="HVH22" s="162"/>
      <c r="HVI22" s="162"/>
      <c r="HVJ22" s="162"/>
      <c r="HVK22" s="162"/>
      <c r="HVL22" s="162"/>
      <c r="HVM22" s="162"/>
      <c r="HVN22" s="162"/>
      <c r="HVO22" s="162"/>
      <c r="HVP22" s="162"/>
      <c r="HVQ22" s="162"/>
      <c r="HVR22" s="162"/>
      <c r="HVS22" s="162"/>
      <c r="HVT22" s="162"/>
      <c r="HVU22" s="162"/>
      <c r="HVV22" s="162"/>
      <c r="HVW22" s="162"/>
      <c r="HVX22" s="162"/>
      <c r="HVY22" s="162"/>
      <c r="HVZ22" s="162"/>
      <c r="HWA22" s="162"/>
      <c r="HWB22" s="162"/>
      <c r="HWC22" s="162"/>
      <c r="HWD22" s="162"/>
      <c r="HWE22" s="162"/>
      <c r="HWF22" s="162"/>
      <c r="HWG22" s="162"/>
      <c r="HWH22" s="162"/>
      <c r="HWI22" s="162"/>
      <c r="HWJ22" s="162"/>
      <c r="HWK22" s="162"/>
      <c r="HWL22" s="162"/>
      <c r="HWM22" s="162"/>
      <c r="HWN22" s="162"/>
      <c r="HWO22" s="162"/>
      <c r="HWP22" s="162"/>
      <c r="HWQ22" s="162"/>
      <c r="HWR22" s="162"/>
      <c r="HWS22" s="162"/>
      <c r="HWT22" s="162"/>
      <c r="HWU22" s="162"/>
      <c r="HWV22" s="162"/>
      <c r="HWW22" s="162"/>
      <c r="HWX22" s="162"/>
      <c r="HWY22" s="162"/>
      <c r="HWZ22" s="162"/>
      <c r="HXA22" s="162"/>
      <c r="HXB22" s="162"/>
      <c r="HXC22" s="162"/>
      <c r="HXD22" s="162"/>
      <c r="HXE22" s="162"/>
      <c r="HXF22" s="162"/>
      <c r="HXG22" s="162"/>
      <c r="HXH22" s="162"/>
      <c r="HXI22" s="162"/>
      <c r="HXJ22" s="162"/>
      <c r="HXK22" s="162"/>
      <c r="HXL22" s="162"/>
      <c r="HXM22" s="162"/>
      <c r="HXN22" s="162"/>
      <c r="HXO22" s="162"/>
      <c r="HXP22" s="162"/>
      <c r="HXQ22" s="162"/>
      <c r="HXR22" s="162"/>
      <c r="HXS22" s="162"/>
      <c r="HXT22" s="162"/>
      <c r="HXU22" s="162"/>
      <c r="HXV22" s="162"/>
      <c r="HXW22" s="162"/>
      <c r="HXX22" s="162"/>
      <c r="HXY22" s="162"/>
      <c r="HXZ22" s="162"/>
      <c r="HYA22" s="162"/>
      <c r="HYB22" s="162"/>
      <c r="HYC22" s="162"/>
      <c r="HYD22" s="162"/>
      <c r="HYE22" s="162"/>
      <c r="HYF22" s="162"/>
      <c r="HYG22" s="162"/>
      <c r="HYH22" s="162"/>
      <c r="HYI22" s="162"/>
      <c r="HYJ22" s="162"/>
      <c r="HYK22" s="162"/>
      <c r="HYL22" s="162"/>
      <c r="HYM22" s="162"/>
      <c r="HYN22" s="162"/>
      <c r="HYO22" s="162"/>
      <c r="HYP22" s="162"/>
      <c r="HYQ22" s="162"/>
      <c r="HYR22" s="162"/>
      <c r="HYS22" s="162"/>
      <c r="HYT22" s="162"/>
      <c r="HYU22" s="162"/>
      <c r="HYV22" s="162"/>
      <c r="HYW22" s="162"/>
      <c r="HYX22" s="162"/>
      <c r="HYY22" s="162"/>
      <c r="HYZ22" s="162"/>
      <c r="HZA22" s="162"/>
      <c r="HZB22" s="162"/>
      <c r="HZC22" s="162"/>
      <c r="HZD22" s="162"/>
      <c r="HZE22" s="162"/>
      <c r="HZF22" s="162"/>
      <c r="HZG22" s="162"/>
      <c r="HZH22" s="162"/>
      <c r="HZI22" s="162"/>
      <c r="HZJ22" s="162"/>
      <c r="HZK22" s="162"/>
      <c r="HZL22" s="162"/>
      <c r="HZM22" s="162"/>
      <c r="HZN22" s="162"/>
      <c r="HZO22" s="162"/>
      <c r="HZP22" s="162"/>
      <c r="HZQ22" s="162"/>
      <c r="HZR22" s="162"/>
      <c r="HZS22" s="162"/>
      <c r="HZT22" s="162"/>
      <c r="HZU22" s="162"/>
      <c r="HZV22" s="162"/>
      <c r="HZW22" s="162"/>
      <c r="HZX22" s="162"/>
      <c r="HZY22" s="162"/>
      <c r="HZZ22" s="162"/>
      <c r="IAA22" s="162"/>
      <c r="IAB22" s="162"/>
      <c r="IAC22" s="162"/>
      <c r="IAD22" s="162"/>
      <c r="IAE22" s="162"/>
      <c r="IAF22" s="162"/>
      <c r="IAG22" s="162"/>
      <c r="IAH22" s="162"/>
      <c r="IAI22" s="162"/>
      <c r="IAJ22" s="162"/>
      <c r="IAK22" s="162"/>
      <c r="IAL22" s="162"/>
      <c r="IAM22" s="162"/>
      <c r="IAN22" s="162"/>
      <c r="IAO22" s="162"/>
      <c r="IAP22" s="162"/>
      <c r="IAQ22" s="162"/>
      <c r="IAR22" s="162"/>
      <c r="IAS22" s="162"/>
      <c r="IAT22" s="162"/>
      <c r="IAU22" s="162"/>
      <c r="IAV22" s="162"/>
      <c r="IAW22" s="162"/>
      <c r="IAX22" s="162"/>
      <c r="IAY22" s="162"/>
      <c r="IAZ22" s="162"/>
      <c r="IBA22" s="162"/>
      <c r="IBB22" s="162"/>
      <c r="IBC22" s="162"/>
      <c r="IBD22" s="162"/>
      <c r="IBE22" s="162"/>
      <c r="IBF22" s="162"/>
      <c r="IBG22" s="162"/>
      <c r="IBH22" s="162"/>
      <c r="IBI22" s="162"/>
      <c r="IBJ22" s="162"/>
      <c r="IBK22" s="162"/>
      <c r="IBL22" s="162"/>
      <c r="IBM22" s="162"/>
      <c r="IBN22" s="162"/>
      <c r="IBO22" s="162"/>
      <c r="IBP22" s="162"/>
      <c r="IBQ22" s="162"/>
      <c r="IBR22" s="162"/>
      <c r="IBS22" s="162"/>
      <c r="IBT22" s="162"/>
      <c r="IBU22" s="162"/>
      <c r="IBV22" s="162"/>
      <c r="IBW22" s="162"/>
      <c r="IBX22" s="162"/>
      <c r="IBY22" s="162"/>
      <c r="IBZ22" s="162"/>
      <c r="ICA22" s="162"/>
      <c r="ICB22" s="162"/>
      <c r="ICC22" s="162"/>
      <c r="ICD22" s="162"/>
      <c r="ICE22" s="162"/>
      <c r="ICF22" s="162"/>
      <c r="ICG22" s="162"/>
      <c r="ICH22" s="162"/>
      <c r="ICI22" s="162"/>
      <c r="ICJ22" s="162"/>
      <c r="ICK22" s="162"/>
      <c r="ICL22" s="162"/>
      <c r="ICM22" s="162"/>
      <c r="ICN22" s="162"/>
      <c r="ICO22" s="162"/>
      <c r="ICP22" s="162"/>
      <c r="ICQ22" s="162"/>
      <c r="ICR22" s="162"/>
      <c r="ICS22" s="162"/>
      <c r="ICT22" s="162"/>
      <c r="ICU22" s="162"/>
      <c r="ICV22" s="162"/>
      <c r="ICW22" s="162"/>
      <c r="ICX22" s="162"/>
      <c r="ICY22" s="162"/>
      <c r="ICZ22" s="162"/>
      <c r="IDA22" s="162"/>
      <c r="IDB22" s="162"/>
      <c r="IDC22" s="162"/>
      <c r="IDD22" s="162"/>
      <c r="IDE22" s="162"/>
      <c r="IDF22" s="162"/>
      <c r="IDG22" s="162"/>
      <c r="IDH22" s="162"/>
      <c r="IDI22" s="162"/>
      <c r="IDJ22" s="162"/>
      <c r="IDK22" s="162"/>
      <c r="IDL22" s="162"/>
      <c r="IDM22" s="162"/>
      <c r="IDN22" s="162"/>
      <c r="IDO22" s="162"/>
      <c r="IDP22" s="162"/>
      <c r="IDQ22" s="162"/>
      <c r="IDR22" s="162"/>
      <c r="IDS22" s="162"/>
      <c r="IDT22" s="162"/>
      <c r="IDU22" s="162"/>
      <c r="IDV22" s="162"/>
      <c r="IDW22" s="162"/>
      <c r="IDX22" s="162"/>
      <c r="IDY22" s="162"/>
      <c r="IDZ22" s="162"/>
      <c r="IEA22" s="162"/>
      <c r="IEB22" s="162"/>
      <c r="IEC22" s="162"/>
      <c r="IED22" s="162"/>
      <c r="IEE22" s="162"/>
      <c r="IEF22" s="162"/>
      <c r="IEG22" s="162"/>
      <c r="IEH22" s="162"/>
      <c r="IEI22" s="162"/>
      <c r="IEJ22" s="162"/>
      <c r="IEK22" s="162"/>
      <c r="IEL22" s="162"/>
      <c r="IEM22" s="162"/>
      <c r="IEN22" s="162"/>
      <c r="IEO22" s="162"/>
      <c r="IEP22" s="162"/>
      <c r="IEQ22" s="162"/>
      <c r="IER22" s="162"/>
      <c r="IES22" s="162"/>
      <c r="IET22" s="162"/>
      <c r="IEU22" s="162"/>
      <c r="IEV22" s="162"/>
      <c r="IEW22" s="162"/>
      <c r="IEX22" s="162"/>
      <c r="IEY22" s="162"/>
      <c r="IEZ22" s="162"/>
      <c r="IFA22" s="162"/>
      <c r="IFB22" s="162"/>
      <c r="IFC22" s="162"/>
      <c r="IFD22" s="162"/>
      <c r="IFE22" s="162"/>
      <c r="IFF22" s="162"/>
      <c r="IFG22" s="162"/>
      <c r="IFH22" s="162"/>
      <c r="IFI22" s="162"/>
      <c r="IFJ22" s="162"/>
      <c r="IFK22" s="162"/>
      <c r="IFL22" s="162"/>
      <c r="IFM22" s="162"/>
      <c r="IFN22" s="162"/>
      <c r="IFO22" s="162"/>
      <c r="IFP22" s="162"/>
      <c r="IFQ22" s="162"/>
      <c r="IFR22" s="162"/>
      <c r="IFS22" s="162"/>
      <c r="IFT22" s="162"/>
      <c r="IFU22" s="162"/>
      <c r="IFV22" s="162"/>
      <c r="IFW22" s="162"/>
      <c r="IFX22" s="162"/>
      <c r="IFY22" s="162"/>
      <c r="IFZ22" s="162"/>
      <c r="IGA22" s="162"/>
      <c r="IGB22" s="162"/>
      <c r="IGC22" s="162"/>
      <c r="IGD22" s="162"/>
      <c r="IGE22" s="162"/>
      <c r="IGF22" s="162"/>
      <c r="IGG22" s="162"/>
      <c r="IGH22" s="162"/>
      <c r="IGI22" s="162"/>
      <c r="IGJ22" s="162"/>
      <c r="IGK22" s="162"/>
      <c r="IGL22" s="162"/>
      <c r="IGM22" s="162"/>
      <c r="IGN22" s="162"/>
      <c r="IGO22" s="162"/>
      <c r="IGP22" s="162"/>
      <c r="IGQ22" s="162"/>
      <c r="IGR22" s="162"/>
      <c r="IGS22" s="162"/>
      <c r="IGT22" s="162"/>
      <c r="IGU22" s="162"/>
      <c r="IGV22" s="162"/>
      <c r="IGW22" s="162"/>
      <c r="IGX22" s="162"/>
      <c r="IGY22" s="162"/>
      <c r="IGZ22" s="162"/>
      <c r="IHA22" s="162"/>
      <c r="IHB22" s="162"/>
      <c r="IHC22" s="162"/>
      <c r="IHD22" s="162"/>
      <c r="IHE22" s="162"/>
      <c r="IHF22" s="162"/>
      <c r="IHG22" s="162"/>
      <c r="IHH22" s="162"/>
      <c r="IHI22" s="162"/>
      <c r="IHJ22" s="162"/>
      <c r="IHK22" s="162"/>
      <c r="IHL22" s="162"/>
      <c r="IHM22" s="162"/>
      <c r="IHN22" s="162"/>
      <c r="IHO22" s="162"/>
      <c r="IHP22" s="162"/>
      <c r="IHQ22" s="162"/>
      <c r="IHR22" s="162"/>
      <c r="IHS22" s="162"/>
      <c r="IHT22" s="162"/>
      <c r="IHU22" s="162"/>
      <c r="IHV22" s="162"/>
      <c r="IHW22" s="162"/>
      <c r="IHX22" s="162"/>
      <c r="IHY22" s="162"/>
      <c r="IHZ22" s="162"/>
      <c r="IIA22" s="162"/>
      <c r="IIB22" s="162"/>
      <c r="IIC22" s="162"/>
      <c r="IID22" s="162"/>
      <c r="IIE22" s="162"/>
      <c r="IIF22" s="162"/>
      <c r="IIG22" s="162"/>
      <c r="IIH22" s="162"/>
      <c r="III22" s="162"/>
      <c r="IIJ22" s="162"/>
      <c r="IIK22" s="162"/>
      <c r="IIL22" s="162"/>
      <c r="IIM22" s="162"/>
      <c r="IIN22" s="162"/>
      <c r="IIO22" s="162"/>
      <c r="IIP22" s="162"/>
      <c r="IIQ22" s="162"/>
      <c r="IIR22" s="162"/>
      <c r="IIS22" s="162"/>
      <c r="IIT22" s="162"/>
      <c r="IIU22" s="162"/>
      <c r="IIV22" s="162"/>
      <c r="IIW22" s="162"/>
      <c r="IIX22" s="162"/>
      <c r="IIY22" s="162"/>
      <c r="IIZ22" s="162"/>
      <c r="IJA22" s="162"/>
      <c r="IJB22" s="162"/>
      <c r="IJC22" s="162"/>
      <c r="IJD22" s="162"/>
      <c r="IJE22" s="162"/>
      <c r="IJF22" s="162"/>
      <c r="IJG22" s="162"/>
      <c r="IJH22" s="162"/>
      <c r="IJI22" s="162"/>
      <c r="IJJ22" s="162"/>
      <c r="IJK22" s="162"/>
      <c r="IJL22" s="162"/>
      <c r="IJM22" s="162"/>
      <c r="IJN22" s="162"/>
      <c r="IJO22" s="162"/>
      <c r="IJP22" s="162"/>
      <c r="IJQ22" s="162"/>
      <c r="IJR22" s="162"/>
      <c r="IJS22" s="162"/>
      <c r="IJT22" s="162"/>
      <c r="IJU22" s="162"/>
      <c r="IJV22" s="162"/>
      <c r="IJW22" s="162"/>
      <c r="IJX22" s="162"/>
      <c r="IJY22" s="162"/>
      <c r="IJZ22" s="162"/>
      <c r="IKA22" s="162"/>
      <c r="IKB22" s="162"/>
      <c r="IKC22" s="162"/>
      <c r="IKD22" s="162"/>
      <c r="IKE22" s="162"/>
      <c r="IKF22" s="162"/>
      <c r="IKG22" s="162"/>
      <c r="IKH22" s="162"/>
      <c r="IKI22" s="162"/>
      <c r="IKJ22" s="162"/>
      <c r="IKK22" s="162"/>
      <c r="IKL22" s="162"/>
      <c r="IKM22" s="162"/>
      <c r="IKN22" s="162"/>
      <c r="IKO22" s="162"/>
      <c r="IKP22" s="162"/>
      <c r="IKQ22" s="162"/>
      <c r="IKR22" s="162"/>
      <c r="IKS22" s="162"/>
      <c r="IKT22" s="162"/>
      <c r="IKU22" s="162"/>
      <c r="IKV22" s="162"/>
      <c r="IKW22" s="162"/>
      <c r="IKX22" s="162"/>
      <c r="IKY22" s="162"/>
      <c r="IKZ22" s="162"/>
      <c r="ILA22" s="162"/>
      <c r="ILB22" s="162"/>
      <c r="ILC22" s="162"/>
      <c r="ILD22" s="162"/>
      <c r="ILE22" s="162"/>
      <c r="ILF22" s="162"/>
      <c r="ILG22" s="162"/>
      <c r="ILH22" s="162"/>
      <c r="ILI22" s="162"/>
      <c r="ILJ22" s="162"/>
      <c r="ILK22" s="162"/>
      <c r="ILL22" s="162"/>
      <c r="ILM22" s="162"/>
      <c r="ILN22" s="162"/>
      <c r="ILO22" s="162"/>
      <c r="ILP22" s="162"/>
      <c r="ILQ22" s="162"/>
      <c r="ILR22" s="162"/>
      <c r="ILS22" s="162"/>
      <c r="ILT22" s="162"/>
      <c r="ILU22" s="162"/>
      <c r="ILV22" s="162"/>
      <c r="ILW22" s="162"/>
      <c r="ILX22" s="162"/>
      <c r="ILY22" s="162"/>
      <c r="ILZ22" s="162"/>
      <c r="IMA22" s="162"/>
      <c r="IMB22" s="162"/>
      <c r="IMC22" s="162"/>
      <c r="IMD22" s="162"/>
      <c r="IME22" s="162"/>
      <c r="IMF22" s="162"/>
      <c r="IMG22" s="162"/>
      <c r="IMH22" s="162"/>
      <c r="IMI22" s="162"/>
      <c r="IMJ22" s="162"/>
      <c r="IMK22" s="162"/>
      <c r="IML22" s="162"/>
      <c r="IMM22" s="162"/>
      <c r="IMN22" s="162"/>
      <c r="IMO22" s="162"/>
      <c r="IMP22" s="162"/>
      <c r="IMQ22" s="162"/>
      <c r="IMR22" s="162"/>
      <c r="IMS22" s="162"/>
      <c r="IMT22" s="162"/>
      <c r="IMU22" s="162"/>
      <c r="IMV22" s="162"/>
      <c r="IMW22" s="162"/>
      <c r="IMX22" s="162"/>
      <c r="IMY22" s="162"/>
      <c r="IMZ22" s="162"/>
      <c r="INA22" s="162"/>
      <c r="INB22" s="162"/>
      <c r="INC22" s="162"/>
      <c r="IND22" s="162"/>
      <c r="INE22" s="162"/>
      <c r="INF22" s="162"/>
      <c r="ING22" s="162"/>
      <c r="INH22" s="162"/>
      <c r="INI22" s="162"/>
      <c r="INJ22" s="162"/>
      <c r="INK22" s="162"/>
      <c r="INL22" s="162"/>
      <c r="INM22" s="162"/>
      <c r="INN22" s="162"/>
      <c r="INO22" s="162"/>
      <c r="INP22" s="162"/>
      <c r="INQ22" s="162"/>
      <c r="INR22" s="162"/>
      <c r="INS22" s="162"/>
      <c r="INT22" s="162"/>
      <c r="INU22" s="162"/>
      <c r="INV22" s="162"/>
      <c r="INW22" s="162"/>
      <c r="INX22" s="162"/>
      <c r="INY22" s="162"/>
      <c r="INZ22" s="162"/>
      <c r="IOA22" s="162"/>
      <c r="IOB22" s="162"/>
      <c r="IOC22" s="162"/>
      <c r="IOD22" s="162"/>
      <c r="IOE22" s="162"/>
      <c r="IOF22" s="162"/>
      <c r="IOG22" s="162"/>
      <c r="IOH22" s="162"/>
      <c r="IOI22" s="162"/>
      <c r="IOJ22" s="162"/>
      <c r="IOK22" s="162"/>
      <c r="IOL22" s="162"/>
      <c r="IOM22" s="162"/>
      <c r="ION22" s="162"/>
      <c r="IOO22" s="162"/>
      <c r="IOP22" s="162"/>
      <c r="IOQ22" s="162"/>
      <c r="IOR22" s="162"/>
      <c r="IOS22" s="162"/>
      <c r="IOT22" s="162"/>
      <c r="IOU22" s="162"/>
      <c r="IOV22" s="162"/>
      <c r="IOW22" s="162"/>
      <c r="IOX22" s="162"/>
      <c r="IOY22" s="162"/>
      <c r="IOZ22" s="162"/>
      <c r="IPA22" s="162"/>
      <c r="IPB22" s="162"/>
      <c r="IPC22" s="162"/>
      <c r="IPD22" s="162"/>
      <c r="IPE22" s="162"/>
      <c r="IPF22" s="162"/>
      <c r="IPG22" s="162"/>
      <c r="IPH22" s="162"/>
      <c r="IPI22" s="162"/>
      <c r="IPJ22" s="162"/>
      <c r="IPK22" s="162"/>
      <c r="IPL22" s="162"/>
      <c r="IPM22" s="162"/>
      <c r="IPN22" s="162"/>
      <c r="IPO22" s="162"/>
      <c r="IPP22" s="162"/>
      <c r="IPQ22" s="162"/>
      <c r="IPR22" s="162"/>
      <c r="IPS22" s="162"/>
      <c r="IPT22" s="162"/>
      <c r="IPU22" s="162"/>
      <c r="IPV22" s="162"/>
      <c r="IPW22" s="162"/>
      <c r="IPX22" s="162"/>
      <c r="IPY22" s="162"/>
      <c r="IPZ22" s="162"/>
      <c r="IQA22" s="162"/>
      <c r="IQB22" s="162"/>
      <c r="IQC22" s="162"/>
      <c r="IQD22" s="162"/>
      <c r="IQE22" s="162"/>
      <c r="IQF22" s="162"/>
      <c r="IQG22" s="162"/>
      <c r="IQH22" s="162"/>
      <c r="IQI22" s="162"/>
      <c r="IQJ22" s="162"/>
      <c r="IQK22" s="162"/>
      <c r="IQL22" s="162"/>
      <c r="IQM22" s="162"/>
      <c r="IQN22" s="162"/>
      <c r="IQO22" s="162"/>
      <c r="IQP22" s="162"/>
      <c r="IQQ22" s="162"/>
      <c r="IQR22" s="162"/>
      <c r="IQS22" s="162"/>
      <c r="IQT22" s="162"/>
      <c r="IQU22" s="162"/>
      <c r="IQV22" s="162"/>
      <c r="IQW22" s="162"/>
      <c r="IQX22" s="162"/>
      <c r="IQY22" s="162"/>
      <c r="IQZ22" s="162"/>
      <c r="IRA22" s="162"/>
      <c r="IRB22" s="162"/>
      <c r="IRC22" s="162"/>
      <c r="IRD22" s="162"/>
      <c r="IRE22" s="162"/>
      <c r="IRF22" s="162"/>
      <c r="IRG22" s="162"/>
      <c r="IRH22" s="162"/>
      <c r="IRI22" s="162"/>
      <c r="IRJ22" s="162"/>
      <c r="IRK22" s="162"/>
      <c r="IRL22" s="162"/>
      <c r="IRM22" s="162"/>
      <c r="IRN22" s="162"/>
      <c r="IRO22" s="162"/>
      <c r="IRP22" s="162"/>
      <c r="IRQ22" s="162"/>
      <c r="IRR22" s="162"/>
      <c r="IRS22" s="162"/>
      <c r="IRT22" s="162"/>
      <c r="IRU22" s="162"/>
      <c r="IRV22" s="162"/>
      <c r="IRW22" s="162"/>
      <c r="IRX22" s="162"/>
      <c r="IRY22" s="162"/>
      <c r="IRZ22" s="162"/>
      <c r="ISA22" s="162"/>
      <c r="ISB22" s="162"/>
      <c r="ISC22" s="162"/>
      <c r="ISD22" s="162"/>
      <c r="ISE22" s="162"/>
      <c r="ISF22" s="162"/>
      <c r="ISG22" s="162"/>
      <c r="ISH22" s="162"/>
      <c r="ISI22" s="162"/>
      <c r="ISJ22" s="162"/>
      <c r="ISK22" s="162"/>
      <c r="ISL22" s="162"/>
      <c r="ISM22" s="162"/>
      <c r="ISN22" s="162"/>
      <c r="ISO22" s="162"/>
      <c r="ISP22" s="162"/>
      <c r="ISQ22" s="162"/>
      <c r="ISR22" s="162"/>
      <c r="ISS22" s="162"/>
      <c r="IST22" s="162"/>
      <c r="ISU22" s="162"/>
      <c r="ISV22" s="162"/>
      <c r="ISW22" s="162"/>
      <c r="ISX22" s="162"/>
      <c r="ISY22" s="162"/>
      <c r="ISZ22" s="162"/>
      <c r="ITA22" s="162"/>
      <c r="ITB22" s="162"/>
      <c r="ITC22" s="162"/>
      <c r="ITD22" s="162"/>
      <c r="ITE22" s="162"/>
      <c r="ITF22" s="162"/>
      <c r="ITG22" s="162"/>
      <c r="ITH22" s="162"/>
      <c r="ITI22" s="162"/>
      <c r="ITJ22" s="162"/>
      <c r="ITK22" s="162"/>
      <c r="ITL22" s="162"/>
      <c r="ITM22" s="162"/>
      <c r="ITN22" s="162"/>
      <c r="ITO22" s="162"/>
      <c r="ITP22" s="162"/>
      <c r="ITQ22" s="162"/>
      <c r="ITR22" s="162"/>
      <c r="ITS22" s="162"/>
      <c r="ITT22" s="162"/>
      <c r="ITU22" s="162"/>
      <c r="ITV22" s="162"/>
      <c r="ITW22" s="162"/>
      <c r="ITX22" s="162"/>
      <c r="ITY22" s="162"/>
      <c r="ITZ22" s="162"/>
      <c r="IUA22" s="162"/>
      <c r="IUB22" s="162"/>
      <c r="IUC22" s="162"/>
      <c r="IUD22" s="162"/>
      <c r="IUE22" s="162"/>
      <c r="IUF22" s="162"/>
      <c r="IUG22" s="162"/>
      <c r="IUH22" s="162"/>
      <c r="IUI22" s="162"/>
      <c r="IUJ22" s="162"/>
      <c r="IUK22" s="162"/>
      <c r="IUL22" s="162"/>
      <c r="IUM22" s="162"/>
      <c r="IUN22" s="162"/>
      <c r="IUO22" s="162"/>
      <c r="IUP22" s="162"/>
      <c r="IUQ22" s="162"/>
      <c r="IUR22" s="162"/>
      <c r="IUS22" s="162"/>
      <c r="IUT22" s="162"/>
      <c r="IUU22" s="162"/>
      <c r="IUV22" s="162"/>
      <c r="IUW22" s="162"/>
      <c r="IUX22" s="162"/>
      <c r="IUY22" s="162"/>
      <c r="IUZ22" s="162"/>
      <c r="IVA22" s="162"/>
      <c r="IVB22" s="162"/>
      <c r="IVC22" s="162"/>
      <c r="IVD22" s="162"/>
      <c r="IVE22" s="162"/>
      <c r="IVF22" s="162"/>
      <c r="IVG22" s="162"/>
      <c r="IVH22" s="162"/>
      <c r="IVI22" s="162"/>
      <c r="IVJ22" s="162"/>
      <c r="IVK22" s="162"/>
      <c r="IVL22" s="162"/>
      <c r="IVM22" s="162"/>
      <c r="IVN22" s="162"/>
      <c r="IVO22" s="162"/>
      <c r="IVP22" s="162"/>
      <c r="IVQ22" s="162"/>
      <c r="IVR22" s="162"/>
      <c r="IVS22" s="162"/>
      <c r="IVT22" s="162"/>
      <c r="IVU22" s="162"/>
      <c r="IVV22" s="162"/>
      <c r="IVW22" s="162"/>
      <c r="IVX22" s="162"/>
      <c r="IVY22" s="162"/>
      <c r="IVZ22" s="162"/>
      <c r="IWA22" s="162"/>
      <c r="IWB22" s="162"/>
      <c r="IWC22" s="162"/>
      <c r="IWD22" s="162"/>
      <c r="IWE22" s="162"/>
      <c r="IWF22" s="162"/>
      <c r="IWG22" s="162"/>
      <c r="IWH22" s="162"/>
      <c r="IWI22" s="162"/>
      <c r="IWJ22" s="162"/>
      <c r="IWK22" s="162"/>
      <c r="IWL22" s="162"/>
      <c r="IWM22" s="162"/>
      <c r="IWN22" s="162"/>
      <c r="IWO22" s="162"/>
      <c r="IWP22" s="162"/>
      <c r="IWQ22" s="162"/>
      <c r="IWR22" s="162"/>
      <c r="IWS22" s="162"/>
      <c r="IWT22" s="162"/>
      <c r="IWU22" s="162"/>
      <c r="IWV22" s="162"/>
      <c r="IWW22" s="162"/>
      <c r="IWX22" s="162"/>
      <c r="IWY22" s="162"/>
      <c r="IWZ22" s="162"/>
      <c r="IXA22" s="162"/>
      <c r="IXB22" s="162"/>
      <c r="IXC22" s="162"/>
      <c r="IXD22" s="162"/>
      <c r="IXE22" s="162"/>
      <c r="IXF22" s="162"/>
      <c r="IXG22" s="162"/>
      <c r="IXH22" s="162"/>
      <c r="IXI22" s="162"/>
      <c r="IXJ22" s="162"/>
      <c r="IXK22" s="162"/>
      <c r="IXL22" s="162"/>
      <c r="IXM22" s="162"/>
      <c r="IXN22" s="162"/>
      <c r="IXO22" s="162"/>
      <c r="IXP22" s="162"/>
      <c r="IXQ22" s="162"/>
      <c r="IXR22" s="162"/>
      <c r="IXS22" s="162"/>
      <c r="IXT22" s="162"/>
      <c r="IXU22" s="162"/>
      <c r="IXV22" s="162"/>
      <c r="IXW22" s="162"/>
      <c r="IXX22" s="162"/>
      <c r="IXY22" s="162"/>
      <c r="IXZ22" s="162"/>
      <c r="IYA22" s="162"/>
      <c r="IYB22" s="162"/>
      <c r="IYC22" s="162"/>
      <c r="IYD22" s="162"/>
      <c r="IYE22" s="162"/>
      <c r="IYF22" s="162"/>
      <c r="IYG22" s="162"/>
      <c r="IYH22" s="162"/>
      <c r="IYI22" s="162"/>
      <c r="IYJ22" s="162"/>
      <c r="IYK22" s="162"/>
      <c r="IYL22" s="162"/>
      <c r="IYM22" s="162"/>
      <c r="IYN22" s="162"/>
      <c r="IYO22" s="162"/>
      <c r="IYP22" s="162"/>
      <c r="IYQ22" s="162"/>
      <c r="IYR22" s="162"/>
      <c r="IYS22" s="162"/>
      <c r="IYT22" s="162"/>
      <c r="IYU22" s="162"/>
      <c r="IYV22" s="162"/>
      <c r="IYW22" s="162"/>
      <c r="IYX22" s="162"/>
      <c r="IYY22" s="162"/>
      <c r="IYZ22" s="162"/>
      <c r="IZA22" s="162"/>
      <c r="IZB22" s="162"/>
      <c r="IZC22" s="162"/>
      <c r="IZD22" s="162"/>
      <c r="IZE22" s="162"/>
      <c r="IZF22" s="162"/>
      <c r="IZG22" s="162"/>
      <c r="IZH22" s="162"/>
      <c r="IZI22" s="162"/>
      <c r="IZJ22" s="162"/>
      <c r="IZK22" s="162"/>
      <c r="IZL22" s="162"/>
      <c r="IZM22" s="162"/>
      <c r="IZN22" s="162"/>
      <c r="IZO22" s="162"/>
      <c r="IZP22" s="162"/>
      <c r="IZQ22" s="162"/>
      <c r="IZR22" s="162"/>
      <c r="IZS22" s="162"/>
      <c r="IZT22" s="162"/>
      <c r="IZU22" s="162"/>
      <c r="IZV22" s="162"/>
      <c r="IZW22" s="162"/>
      <c r="IZX22" s="162"/>
      <c r="IZY22" s="162"/>
      <c r="IZZ22" s="162"/>
      <c r="JAA22" s="162"/>
      <c r="JAB22" s="162"/>
      <c r="JAC22" s="162"/>
      <c r="JAD22" s="162"/>
      <c r="JAE22" s="162"/>
      <c r="JAF22" s="162"/>
      <c r="JAG22" s="162"/>
      <c r="JAH22" s="162"/>
      <c r="JAI22" s="162"/>
      <c r="JAJ22" s="162"/>
      <c r="JAK22" s="162"/>
      <c r="JAL22" s="162"/>
      <c r="JAM22" s="162"/>
      <c r="JAN22" s="162"/>
      <c r="JAO22" s="162"/>
      <c r="JAP22" s="162"/>
      <c r="JAQ22" s="162"/>
      <c r="JAR22" s="162"/>
      <c r="JAS22" s="162"/>
      <c r="JAT22" s="162"/>
      <c r="JAU22" s="162"/>
      <c r="JAV22" s="162"/>
      <c r="JAW22" s="162"/>
      <c r="JAX22" s="162"/>
      <c r="JAY22" s="162"/>
      <c r="JAZ22" s="162"/>
      <c r="JBA22" s="162"/>
      <c r="JBB22" s="162"/>
      <c r="JBC22" s="162"/>
      <c r="JBD22" s="162"/>
      <c r="JBE22" s="162"/>
      <c r="JBF22" s="162"/>
      <c r="JBG22" s="162"/>
      <c r="JBH22" s="162"/>
      <c r="JBI22" s="162"/>
      <c r="JBJ22" s="162"/>
      <c r="JBK22" s="162"/>
      <c r="JBL22" s="162"/>
      <c r="JBM22" s="162"/>
      <c r="JBN22" s="162"/>
      <c r="JBO22" s="162"/>
      <c r="JBP22" s="162"/>
      <c r="JBQ22" s="162"/>
      <c r="JBR22" s="162"/>
      <c r="JBS22" s="162"/>
      <c r="JBT22" s="162"/>
      <c r="JBU22" s="162"/>
      <c r="JBV22" s="162"/>
      <c r="JBW22" s="162"/>
      <c r="JBX22" s="162"/>
      <c r="JBY22" s="162"/>
      <c r="JBZ22" s="162"/>
      <c r="JCA22" s="162"/>
      <c r="JCB22" s="162"/>
      <c r="JCC22" s="162"/>
      <c r="JCD22" s="162"/>
      <c r="JCE22" s="162"/>
      <c r="JCF22" s="162"/>
      <c r="JCG22" s="162"/>
      <c r="JCH22" s="162"/>
      <c r="JCI22" s="162"/>
      <c r="JCJ22" s="162"/>
      <c r="JCK22" s="162"/>
      <c r="JCL22" s="162"/>
      <c r="JCM22" s="162"/>
      <c r="JCN22" s="162"/>
      <c r="JCO22" s="162"/>
      <c r="JCP22" s="162"/>
      <c r="JCQ22" s="162"/>
      <c r="JCR22" s="162"/>
      <c r="JCS22" s="162"/>
      <c r="JCT22" s="162"/>
      <c r="JCU22" s="162"/>
      <c r="JCV22" s="162"/>
      <c r="JCW22" s="162"/>
      <c r="JCX22" s="162"/>
      <c r="JCY22" s="162"/>
      <c r="JCZ22" s="162"/>
      <c r="JDA22" s="162"/>
      <c r="JDB22" s="162"/>
      <c r="JDC22" s="162"/>
      <c r="JDD22" s="162"/>
      <c r="JDE22" s="162"/>
      <c r="JDF22" s="162"/>
      <c r="JDG22" s="162"/>
      <c r="JDH22" s="162"/>
      <c r="JDI22" s="162"/>
      <c r="JDJ22" s="162"/>
      <c r="JDK22" s="162"/>
      <c r="JDL22" s="162"/>
      <c r="JDM22" s="162"/>
      <c r="JDN22" s="162"/>
      <c r="JDO22" s="162"/>
      <c r="JDP22" s="162"/>
      <c r="JDQ22" s="162"/>
      <c r="JDR22" s="162"/>
      <c r="JDS22" s="162"/>
      <c r="JDT22" s="162"/>
      <c r="JDU22" s="162"/>
      <c r="JDV22" s="162"/>
      <c r="JDW22" s="162"/>
      <c r="JDX22" s="162"/>
      <c r="JDY22" s="162"/>
      <c r="JDZ22" s="162"/>
      <c r="JEA22" s="162"/>
      <c r="JEB22" s="162"/>
      <c r="JEC22" s="162"/>
      <c r="JED22" s="162"/>
      <c r="JEE22" s="162"/>
      <c r="JEF22" s="162"/>
      <c r="JEG22" s="162"/>
      <c r="JEH22" s="162"/>
      <c r="JEI22" s="162"/>
      <c r="JEJ22" s="162"/>
      <c r="JEK22" s="162"/>
      <c r="JEL22" s="162"/>
      <c r="JEM22" s="162"/>
      <c r="JEN22" s="162"/>
      <c r="JEO22" s="162"/>
      <c r="JEP22" s="162"/>
      <c r="JEQ22" s="162"/>
      <c r="JER22" s="162"/>
      <c r="JES22" s="162"/>
      <c r="JET22" s="162"/>
      <c r="JEU22" s="162"/>
      <c r="JEV22" s="162"/>
      <c r="JEW22" s="162"/>
      <c r="JEX22" s="162"/>
      <c r="JEY22" s="162"/>
      <c r="JEZ22" s="162"/>
      <c r="JFA22" s="162"/>
      <c r="JFB22" s="162"/>
      <c r="JFC22" s="162"/>
      <c r="JFD22" s="162"/>
      <c r="JFE22" s="162"/>
      <c r="JFF22" s="162"/>
      <c r="JFG22" s="162"/>
      <c r="JFH22" s="162"/>
      <c r="JFI22" s="162"/>
      <c r="JFJ22" s="162"/>
      <c r="JFK22" s="162"/>
      <c r="JFL22" s="162"/>
      <c r="JFM22" s="162"/>
      <c r="JFN22" s="162"/>
      <c r="JFO22" s="162"/>
      <c r="JFP22" s="162"/>
      <c r="JFQ22" s="162"/>
      <c r="JFR22" s="162"/>
      <c r="JFS22" s="162"/>
      <c r="JFT22" s="162"/>
      <c r="JFU22" s="162"/>
      <c r="JFV22" s="162"/>
      <c r="JFW22" s="162"/>
      <c r="JFX22" s="162"/>
      <c r="JFY22" s="162"/>
      <c r="JFZ22" s="162"/>
      <c r="JGA22" s="162"/>
      <c r="JGB22" s="162"/>
      <c r="JGC22" s="162"/>
      <c r="JGD22" s="162"/>
      <c r="JGE22" s="162"/>
      <c r="JGF22" s="162"/>
      <c r="JGG22" s="162"/>
      <c r="JGH22" s="162"/>
      <c r="JGI22" s="162"/>
      <c r="JGJ22" s="162"/>
      <c r="JGK22" s="162"/>
      <c r="JGL22" s="162"/>
      <c r="JGM22" s="162"/>
      <c r="JGN22" s="162"/>
      <c r="JGO22" s="162"/>
      <c r="JGP22" s="162"/>
      <c r="JGQ22" s="162"/>
      <c r="JGR22" s="162"/>
      <c r="JGS22" s="162"/>
      <c r="JGT22" s="162"/>
      <c r="JGU22" s="162"/>
      <c r="JGV22" s="162"/>
      <c r="JGW22" s="162"/>
      <c r="JGX22" s="162"/>
      <c r="JGY22" s="162"/>
      <c r="JGZ22" s="162"/>
      <c r="JHA22" s="162"/>
      <c r="JHB22" s="162"/>
      <c r="JHC22" s="162"/>
      <c r="JHD22" s="162"/>
      <c r="JHE22" s="162"/>
      <c r="JHF22" s="162"/>
      <c r="JHG22" s="162"/>
      <c r="JHH22" s="162"/>
      <c r="JHI22" s="162"/>
      <c r="JHJ22" s="162"/>
      <c r="JHK22" s="162"/>
      <c r="JHL22" s="162"/>
      <c r="JHM22" s="162"/>
      <c r="JHN22" s="162"/>
      <c r="JHO22" s="162"/>
      <c r="JHP22" s="162"/>
      <c r="JHQ22" s="162"/>
      <c r="JHR22" s="162"/>
      <c r="JHS22" s="162"/>
      <c r="JHT22" s="162"/>
      <c r="JHU22" s="162"/>
      <c r="JHV22" s="162"/>
      <c r="JHW22" s="162"/>
      <c r="JHX22" s="162"/>
      <c r="JHY22" s="162"/>
      <c r="JHZ22" s="162"/>
      <c r="JIA22" s="162"/>
      <c r="JIB22" s="162"/>
      <c r="JIC22" s="162"/>
      <c r="JID22" s="162"/>
      <c r="JIE22" s="162"/>
      <c r="JIF22" s="162"/>
      <c r="JIG22" s="162"/>
      <c r="JIH22" s="162"/>
      <c r="JII22" s="162"/>
      <c r="JIJ22" s="162"/>
      <c r="JIK22" s="162"/>
      <c r="JIL22" s="162"/>
      <c r="JIM22" s="162"/>
      <c r="JIN22" s="162"/>
      <c r="JIO22" s="162"/>
      <c r="JIP22" s="162"/>
      <c r="JIQ22" s="162"/>
      <c r="JIR22" s="162"/>
      <c r="JIS22" s="162"/>
      <c r="JIT22" s="162"/>
      <c r="JIU22" s="162"/>
      <c r="JIV22" s="162"/>
      <c r="JIW22" s="162"/>
      <c r="JIX22" s="162"/>
      <c r="JIY22" s="162"/>
      <c r="JIZ22" s="162"/>
      <c r="JJA22" s="162"/>
      <c r="JJB22" s="162"/>
      <c r="JJC22" s="162"/>
      <c r="JJD22" s="162"/>
      <c r="JJE22" s="162"/>
      <c r="JJF22" s="162"/>
      <c r="JJG22" s="162"/>
      <c r="JJH22" s="162"/>
      <c r="JJI22" s="162"/>
      <c r="JJJ22" s="162"/>
      <c r="JJK22" s="162"/>
      <c r="JJL22" s="162"/>
      <c r="JJM22" s="162"/>
      <c r="JJN22" s="162"/>
      <c r="JJO22" s="162"/>
      <c r="JJP22" s="162"/>
      <c r="JJQ22" s="162"/>
      <c r="JJR22" s="162"/>
      <c r="JJS22" s="162"/>
      <c r="JJT22" s="162"/>
      <c r="JJU22" s="162"/>
      <c r="JJV22" s="162"/>
      <c r="JJW22" s="162"/>
      <c r="JJX22" s="162"/>
      <c r="JJY22" s="162"/>
      <c r="JJZ22" s="162"/>
      <c r="JKA22" s="162"/>
      <c r="JKB22" s="162"/>
      <c r="JKC22" s="162"/>
      <c r="JKD22" s="162"/>
      <c r="JKE22" s="162"/>
      <c r="JKF22" s="162"/>
      <c r="JKG22" s="162"/>
      <c r="JKH22" s="162"/>
      <c r="JKI22" s="162"/>
      <c r="JKJ22" s="162"/>
      <c r="JKK22" s="162"/>
      <c r="JKL22" s="162"/>
      <c r="JKM22" s="162"/>
      <c r="JKN22" s="162"/>
      <c r="JKO22" s="162"/>
      <c r="JKP22" s="162"/>
      <c r="JKQ22" s="162"/>
      <c r="JKR22" s="162"/>
      <c r="JKS22" s="162"/>
      <c r="JKT22" s="162"/>
      <c r="JKU22" s="162"/>
      <c r="JKV22" s="162"/>
      <c r="JKW22" s="162"/>
      <c r="JKX22" s="162"/>
      <c r="JKY22" s="162"/>
      <c r="JKZ22" s="162"/>
      <c r="JLA22" s="162"/>
      <c r="JLB22" s="162"/>
      <c r="JLC22" s="162"/>
      <c r="JLD22" s="162"/>
      <c r="JLE22" s="162"/>
      <c r="JLF22" s="162"/>
      <c r="JLG22" s="162"/>
      <c r="JLH22" s="162"/>
      <c r="JLI22" s="162"/>
      <c r="JLJ22" s="162"/>
      <c r="JLK22" s="162"/>
      <c r="JLL22" s="162"/>
      <c r="JLM22" s="162"/>
      <c r="JLN22" s="162"/>
      <c r="JLO22" s="162"/>
      <c r="JLP22" s="162"/>
      <c r="JLQ22" s="162"/>
      <c r="JLR22" s="162"/>
      <c r="JLS22" s="162"/>
      <c r="JLT22" s="162"/>
      <c r="JLU22" s="162"/>
      <c r="JLV22" s="162"/>
      <c r="JLW22" s="162"/>
      <c r="JLX22" s="162"/>
      <c r="JLY22" s="162"/>
      <c r="JLZ22" s="162"/>
      <c r="JMA22" s="162"/>
      <c r="JMB22" s="162"/>
      <c r="JMC22" s="162"/>
      <c r="JMD22" s="162"/>
      <c r="JME22" s="162"/>
      <c r="JMF22" s="162"/>
      <c r="JMG22" s="162"/>
      <c r="JMH22" s="162"/>
      <c r="JMI22" s="162"/>
      <c r="JMJ22" s="162"/>
      <c r="JMK22" s="162"/>
      <c r="JML22" s="162"/>
      <c r="JMM22" s="162"/>
      <c r="JMN22" s="162"/>
      <c r="JMO22" s="162"/>
      <c r="JMP22" s="162"/>
      <c r="JMQ22" s="162"/>
      <c r="JMR22" s="162"/>
      <c r="JMS22" s="162"/>
      <c r="JMT22" s="162"/>
      <c r="JMU22" s="162"/>
      <c r="JMV22" s="162"/>
      <c r="JMW22" s="162"/>
      <c r="JMX22" s="162"/>
      <c r="JMY22" s="162"/>
      <c r="JMZ22" s="162"/>
      <c r="JNA22" s="162"/>
      <c r="JNB22" s="162"/>
      <c r="JNC22" s="162"/>
      <c r="JND22" s="162"/>
      <c r="JNE22" s="162"/>
      <c r="JNF22" s="162"/>
      <c r="JNG22" s="162"/>
      <c r="JNH22" s="162"/>
      <c r="JNI22" s="162"/>
      <c r="JNJ22" s="162"/>
      <c r="JNK22" s="162"/>
      <c r="JNL22" s="162"/>
      <c r="JNM22" s="162"/>
      <c r="JNN22" s="162"/>
      <c r="JNO22" s="162"/>
      <c r="JNP22" s="162"/>
      <c r="JNQ22" s="162"/>
      <c r="JNR22" s="162"/>
      <c r="JNS22" s="162"/>
      <c r="JNT22" s="162"/>
      <c r="JNU22" s="162"/>
      <c r="JNV22" s="162"/>
      <c r="JNW22" s="162"/>
      <c r="JNX22" s="162"/>
      <c r="JNY22" s="162"/>
      <c r="JNZ22" s="162"/>
      <c r="JOA22" s="162"/>
      <c r="JOB22" s="162"/>
      <c r="JOC22" s="162"/>
      <c r="JOD22" s="162"/>
      <c r="JOE22" s="162"/>
      <c r="JOF22" s="162"/>
      <c r="JOG22" s="162"/>
      <c r="JOH22" s="162"/>
      <c r="JOI22" s="162"/>
      <c r="JOJ22" s="162"/>
      <c r="JOK22" s="162"/>
      <c r="JOL22" s="162"/>
      <c r="JOM22" s="162"/>
      <c r="JON22" s="162"/>
      <c r="JOO22" s="162"/>
      <c r="JOP22" s="162"/>
      <c r="JOQ22" s="162"/>
      <c r="JOR22" s="162"/>
      <c r="JOS22" s="162"/>
      <c r="JOT22" s="162"/>
      <c r="JOU22" s="162"/>
      <c r="JOV22" s="162"/>
      <c r="JOW22" s="162"/>
      <c r="JOX22" s="162"/>
      <c r="JOY22" s="162"/>
      <c r="JOZ22" s="162"/>
      <c r="JPA22" s="162"/>
      <c r="JPB22" s="162"/>
      <c r="JPC22" s="162"/>
      <c r="JPD22" s="162"/>
      <c r="JPE22" s="162"/>
      <c r="JPF22" s="162"/>
      <c r="JPG22" s="162"/>
      <c r="JPH22" s="162"/>
      <c r="JPI22" s="162"/>
      <c r="JPJ22" s="162"/>
      <c r="JPK22" s="162"/>
      <c r="JPL22" s="162"/>
      <c r="JPM22" s="162"/>
      <c r="JPN22" s="162"/>
      <c r="JPO22" s="162"/>
      <c r="JPP22" s="162"/>
      <c r="JPQ22" s="162"/>
      <c r="JPR22" s="162"/>
      <c r="JPS22" s="162"/>
      <c r="JPT22" s="162"/>
      <c r="JPU22" s="162"/>
      <c r="JPV22" s="162"/>
      <c r="JPW22" s="162"/>
      <c r="JPX22" s="162"/>
      <c r="JPY22" s="162"/>
      <c r="JPZ22" s="162"/>
      <c r="JQA22" s="162"/>
      <c r="JQB22" s="162"/>
      <c r="JQC22" s="162"/>
      <c r="JQD22" s="162"/>
      <c r="JQE22" s="162"/>
      <c r="JQF22" s="162"/>
      <c r="JQG22" s="162"/>
      <c r="JQH22" s="162"/>
      <c r="JQI22" s="162"/>
      <c r="JQJ22" s="162"/>
      <c r="JQK22" s="162"/>
      <c r="JQL22" s="162"/>
      <c r="JQM22" s="162"/>
      <c r="JQN22" s="162"/>
      <c r="JQO22" s="162"/>
      <c r="JQP22" s="162"/>
      <c r="JQQ22" s="162"/>
      <c r="JQR22" s="162"/>
      <c r="JQS22" s="162"/>
      <c r="JQT22" s="162"/>
      <c r="JQU22" s="162"/>
      <c r="JQV22" s="162"/>
      <c r="JQW22" s="162"/>
      <c r="JQX22" s="162"/>
      <c r="JQY22" s="162"/>
      <c r="JQZ22" s="162"/>
      <c r="JRA22" s="162"/>
      <c r="JRB22" s="162"/>
      <c r="JRC22" s="162"/>
      <c r="JRD22" s="162"/>
      <c r="JRE22" s="162"/>
      <c r="JRF22" s="162"/>
      <c r="JRG22" s="162"/>
      <c r="JRH22" s="162"/>
      <c r="JRI22" s="162"/>
      <c r="JRJ22" s="162"/>
      <c r="JRK22" s="162"/>
      <c r="JRL22" s="162"/>
      <c r="JRM22" s="162"/>
      <c r="JRN22" s="162"/>
      <c r="JRO22" s="162"/>
      <c r="JRP22" s="162"/>
      <c r="JRQ22" s="162"/>
      <c r="JRR22" s="162"/>
      <c r="JRS22" s="162"/>
      <c r="JRT22" s="162"/>
      <c r="JRU22" s="162"/>
      <c r="JRV22" s="162"/>
      <c r="JRW22" s="162"/>
      <c r="JRX22" s="162"/>
      <c r="JRY22" s="162"/>
      <c r="JRZ22" s="162"/>
      <c r="JSA22" s="162"/>
      <c r="JSB22" s="162"/>
      <c r="JSC22" s="162"/>
      <c r="JSD22" s="162"/>
      <c r="JSE22" s="162"/>
      <c r="JSF22" s="162"/>
      <c r="JSG22" s="162"/>
      <c r="JSH22" s="162"/>
      <c r="JSI22" s="162"/>
      <c r="JSJ22" s="162"/>
      <c r="JSK22" s="162"/>
      <c r="JSL22" s="162"/>
      <c r="JSM22" s="162"/>
      <c r="JSN22" s="162"/>
      <c r="JSO22" s="162"/>
      <c r="JSP22" s="162"/>
      <c r="JSQ22" s="162"/>
      <c r="JSR22" s="162"/>
      <c r="JSS22" s="162"/>
      <c r="JST22" s="162"/>
      <c r="JSU22" s="162"/>
      <c r="JSV22" s="162"/>
      <c r="JSW22" s="162"/>
      <c r="JSX22" s="162"/>
      <c r="JSY22" s="162"/>
      <c r="JSZ22" s="162"/>
      <c r="JTA22" s="162"/>
      <c r="JTB22" s="162"/>
      <c r="JTC22" s="162"/>
      <c r="JTD22" s="162"/>
      <c r="JTE22" s="162"/>
      <c r="JTF22" s="162"/>
      <c r="JTG22" s="162"/>
      <c r="JTH22" s="162"/>
      <c r="JTI22" s="162"/>
      <c r="JTJ22" s="162"/>
      <c r="JTK22" s="162"/>
      <c r="JTL22" s="162"/>
      <c r="JTM22" s="162"/>
      <c r="JTN22" s="162"/>
      <c r="JTO22" s="162"/>
      <c r="JTP22" s="162"/>
      <c r="JTQ22" s="162"/>
      <c r="JTR22" s="162"/>
      <c r="JTS22" s="162"/>
      <c r="JTT22" s="162"/>
      <c r="JTU22" s="162"/>
      <c r="JTV22" s="162"/>
      <c r="JTW22" s="162"/>
      <c r="JTX22" s="162"/>
      <c r="JTY22" s="162"/>
      <c r="JTZ22" s="162"/>
      <c r="JUA22" s="162"/>
      <c r="JUB22" s="162"/>
      <c r="JUC22" s="162"/>
      <c r="JUD22" s="162"/>
      <c r="JUE22" s="162"/>
      <c r="JUF22" s="162"/>
      <c r="JUG22" s="162"/>
      <c r="JUH22" s="162"/>
      <c r="JUI22" s="162"/>
      <c r="JUJ22" s="162"/>
      <c r="JUK22" s="162"/>
      <c r="JUL22" s="162"/>
      <c r="JUM22" s="162"/>
      <c r="JUN22" s="162"/>
      <c r="JUO22" s="162"/>
      <c r="JUP22" s="162"/>
      <c r="JUQ22" s="162"/>
      <c r="JUR22" s="162"/>
      <c r="JUS22" s="162"/>
      <c r="JUT22" s="162"/>
      <c r="JUU22" s="162"/>
      <c r="JUV22" s="162"/>
      <c r="JUW22" s="162"/>
      <c r="JUX22" s="162"/>
      <c r="JUY22" s="162"/>
      <c r="JUZ22" s="162"/>
      <c r="JVA22" s="162"/>
      <c r="JVB22" s="162"/>
      <c r="JVC22" s="162"/>
      <c r="JVD22" s="162"/>
      <c r="JVE22" s="162"/>
      <c r="JVF22" s="162"/>
      <c r="JVG22" s="162"/>
      <c r="JVH22" s="162"/>
      <c r="JVI22" s="162"/>
      <c r="JVJ22" s="162"/>
      <c r="JVK22" s="162"/>
      <c r="JVL22" s="162"/>
      <c r="JVM22" s="162"/>
      <c r="JVN22" s="162"/>
      <c r="JVO22" s="162"/>
      <c r="JVP22" s="162"/>
      <c r="JVQ22" s="162"/>
      <c r="JVR22" s="162"/>
      <c r="JVS22" s="162"/>
      <c r="JVT22" s="162"/>
      <c r="JVU22" s="162"/>
      <c r="JVV22" s="162"/>
      <c r="JVW22" s="162"/>
      <c r="JVX22" s="162"/>
      <c r="JVY22" s="162"/>
      <c r="JVZ22" s="162"/>
      <c r="JWA22" s="162"/>
      <c r="JWB22" s="162"/>
      <c r="JWC22" s="162"/>
      <c r="JWD22" s="162"/>
      <c r="JWE22" s="162"/>
      <c r="JWF22" s="162"/>
      <c r="JWG22" s="162"/>
      <c r="JWH22" s="162"/>
      <c r="JWI22" s="162"/>
      <c r="JWJ22" s="162"/>
      <c r="JWK22" s="162"/>
      <c r="JWL22" s="162"/>
      <c r="JWM22" s="162"/>
      <c r="JWN22" s="162"/>
      <c r="JWO22" s="162"/>
      <c r="JWP22" s="162"/>
      <c r="JWQ22" s="162"/>
      <c r="JWR22" s="162"/>
      <c r="JWS22" s="162"/>
      <c r="JWT22" s="162"/>
      <c r="JWU22" s="162"/>
      <c r="JWV22" s="162"/>
      <c r="JWW22" s="162"/>
      <c r="JWX22" s="162"/>
      <c r="JWY22" s="162"/>
      <c r="JWZ22" s="162"/>
      <c r="JXA22" s="162"/>
      <c r="JXB22" s="162"/>
      <c r="JXC22" s="162"/>
      <c r="JXD22" s="162"/>
      <c r="JXE22" s="162"/>
      <c r="JXF22" s="162"/>
      <c r="JXG22" s="162"/>
      <c r="JXH22" s="162"/>
      <c r="JXI22" s="162"/>
      <c r="JXJ22" s="162"/>
      <c r="JXK22" s="162"/>
      <c r="JXL22" s="162"/>
      <c r="JXM22" s="162"/>
      <c r="JXN22" s="162"/>
      <c r="JXO22" s="162"/>
      <c r="JXP22" s="162"/>
      <c r="JXQ22" s="162"/>
      <c r="JXR22" s="162"/>
      <c r="JXS22" s="162"/>
      <c r="JXT22" s="162"/>
      <c r="JXU22" s="162"/>
      <c r="JXV22" s="162"/>
      <c r="JXW22" s="162"/>
      <c r="JXX22" s="162"/>
      <c r="JXY22" s="162"/>
      <c r="JXZ22" s="162"/>
      <c r="JYA22" s="162"/>
      <c r="JYB22" s="162"/>
      <c r="JYC22" s="162"/>
      <c r="JYD22" s="162"/>
      <c r="JYE22" s="162"/>
      <c r="JYF22" s="162"/>
      <c r="JYG22" s="162"/>
      <c r="JYH22" s="162"/>
      <c r="JYI22" s="162"/>
      <c r="JYJ22" s="162"/>
      <c r="JYK22" s="162"/>
      <c r="JYL22" s="162"/>
      <c r="JYM22" s="162"/>
      <c r="JYN22" s="162"/>
      <c r="JYO22" s="162"/>
      <c r="JYP22" s="162"/>
      <c r="JYQ22" s="162"/>
      <c r="JYR22" s="162"/>
      <c r="JYS22" s="162"/>
      <c r="JYT22" s="162"/>
      <c r="JYU22" s="162"/>
      <c r="JYV22" s="162"/>
      <c r="JYW22" s="162"/>
      <c r="JYX22" s="162"/>
      <c r="JYY22" s="162"/>
      <c r="JYZ22" s="162"/>
      <c r="JZA22" s="162"/>
      <c r="JZB22" s="162"/>
      <c r="JZC22" s="162"/>
      <c r="JZD22" s="162"/>
      <c r="JZE22" s="162"/>
      <c r="JZF22" s="162"/>
      <c r="JZG22" s="162"/>
      <c r="JZH22" s="162"/>
      <c r="JZI22" s="162"/>
      <c r="JZJ22" s="162"/>
      <c r="JZK22" s="162"/>
      <c r="JZL22" s="162"/>
      <c r="JZM22" s="162"/>
      <c r="JZN22" s="162"/>
      <c r="JZO22" s="162"/>
      <c r="JZP22" s="162"/>
      <c r="JZQ22" s="162"/>
      <c r="JZR22" s="162"/>
      <c r="JZS22" s="162"/>
      <c r="JZT22" s="162"/>
      <c r="JZU22" s="162"/>
      <c r="JZV22" s="162"/>
      <c r="JZW22" s="162"/>
      <c r="JZX22" s="162"/>
      <c r="JZY22" s="162"/>
      <c r="JZZ22" s="162"/>
      <c r="KAA22" s="162"/>
      <c r="KAB22" s="162"/>
      <c r="KAC22" s="162"/>
      <c r="KAD22" s="162"/>
      <c r="KAE22" s="162"/>
      <c r="KAF22" s="162"/>
      <c r="KAG22" s="162"/>
      <c r="KAH22" s="162"/>
      <c r="KAI22" s="162"/>
      <c r="KAJ22" s="162"/>
      <c r="KAK22" s="162"/>
      <c r="KAL22" s="162"/>
      <c r="KAM22" s="162"/>
      <c r="KAN22" s="162"/>
      <c r="KAO22" s="162"/>
      <c r="KAP22" s="162"/>
      <c r="KAQ22" s="162"/>
      <c r="KAR22" s="162"/>
      <c r="KAS22" s="162"/>
      <c r="KAT22" s="162"/>
      <c r="KAU22" s="162"/>
      <c r="KAV22" s="162"/>
      <c r="KAW22" s="162"/>
      <c r="KAX22" s="162"/>
      <c r="KAY22" s="162"/>
      <c r="KAZ22" s="162"/>
      <c r="KBA22" s="162"/>
      <c r="KBB22" s="162"/>
      <c r="KBC22" s="162"/>
      <c r="KBD22" s="162"/>
      <c r="KBE22" s="162"/>
      <c r="KBF22" s="162"/>
      <c r="KBG22" s="162"/>
      <c r="KBH22" s="162"/>
      <c r="KBI22" s="162"/>
      <c r="KBJ22" s="162"/>
      <c r="KBK22" s="162"/>
      <c r="KBL22" s="162"/>
      <c r="KBM22" s="162"/>
      <c r="KBN22" s="162"/>
      <c r="KBO22" s="162"/>
      <c r="KBP22" s="162"/>
      <c r="KBQ22" s="162"/>
      <c r="KBR22" s="162"/>
      <c r="KBS22" s="162"/>
      <c r="KBT22" s="162"/>
      <c r="KBU22" s="162"/>
      <c r="KBV22" s="162"/>
      <c r="KBW22" s="162"/>
      <c r="KBX22" s="162"/>
      <c r="KBY22" s="162"/>
      <c r="KBZ22" s="162"/>
      <c r="KCA22" s="162"/>
      <c r="KCB22" s="162"/>
      <c r="KCC22" s="162"/>
      <c r="KCD22" s="162"/>
      <c r="KCE22" s="162"/>
      <c r="KCF22" s="162"/>
      <c r="KCG22" s="162"/>
      <c r="KCH22" s="162"/>
      <c r="KCI22" s="162"/>
      <c r="KCJ22" s="162"/>
      <c r="KCK22" s="162"/>
      <c r="KCL22" s="162"/>
      <c r="KCM22" s="162"/>
      <c r="KCN22" s="162"/>
      <c r="KCO22" s="162"/>
      <c r="KCP22" s="162"/>
      <c r="KCQ22" s="162"/>
      <c r="KCR22" s="162"/>
      <c r="KCS22" s="162"/>
      <c r="KCT22" s="162"/>
      <c r="KCU22" s="162"/>
      <c r="KCV22" s="162"/>
      <c r="KCW22" s="162"/>
      <c r="KCX22" s="162"/>
      <c r="KCY22" s="162"/>
      <c r="KCZ22" s="162"/>
      <c r="KDA22" s="162"/>
      <c r="KDB22" s="162"/>
      <c r="KDC22" s="162"/>
      <c r="KDD22" s="162"/>
      <c r="KDE22" s="162"/>
      <c r="KDF22" s="162"/>
      <c r="KDG22" s="162"/>
      <c r="KDH22" s="162"/>
      <c r="KDI22" s="162"/>
      <c r="KDJ22" s="162"/>
      <c r="KDK22" s="162"/>
      <c r="KDL22" s="162"/>
      <c r="KDM22" s="162"/>
      <c r="KDN22" s="162"/>
      <c r="KDO22" s="162"/>
      <c r="KDP22" s="162"/>
      <c r="KDQ22" s="162"/>
      <c r="KDR22" s="162"/>
      <c r="KDS22" s="162"/>
      <c r="KDT22" s="162"/>
      <c r="KDU22" s="162"/>
      <c r="KDV22" s="162"/>
      <c r="KDW22" s="162"/>
      <c r="KDX22" s="162"/>
      <c r="KDY22" s="162"/>
      <c r="KDZ22" s="162"/>
      <c r="KEA22" s="162"/>
      <c r="KEB22" s="162"/>
      <c r="KEC22" s="162"/>
      <c r="KED22" s="162"/>
      <c r="KEE22" s="162"/>
      <c r="KEF22" s="162"/>
      <c r="KEG22" s="162"/>
      <c r="KEH22" s="162"/>
      <c r="KEI22" s="162"/>
      <c r="KEJ22" s="162"/>
      <c r="KEK22" s="162"/>
      <c r="KEL22" s="162"/>
      <c r="KEM22" s="162"/>
      <c r="KEN22" s="162"/>
      <c r="KEO22" s="162"/>
      <c r="KEP22" s="162"/>
      <c r="KEQ22" s="162"/>
      <c r="KER22" s="162"/>
      <c r="KES22" s="162"/>
      <c r="KET22" s="162"/>
      <c r="KEU22" s="162"/>
      <c r="KEV22" s="162"/>
      <c r="KEW22" s="162"/>
      <c r="KEX22" s="162"/>
      <c r="KEY22" s="162"/>
      <c r="KEZ22" s="162"/>
      <c r="KFA22" s="162"/>
      <c r="KFB22" s="162"/>
      <c r="KFC22" s="162"/>
      <c r="KFD22" s="162"/>
      <c r="KFE22" s="162"/>
      <c r="KFF22" s="162"/>
      <c r="KFG22" s="162"/>
      <c r="KFH22" s="162"/>
      <c r="KFI22" s="162"/>
      <c r="KFJ22" s="162"/>
      <c r="KFK22" s="162"/>
      <c r="KFL22" s="162"/>
      <c r="KFM22" s="162"/>
      <c r="KFN22" s="162"/>
      <c r="KFO22" s="162"/>
      <c r="KFP22" s="162"/>
      <c r="KFQ22" s="162"/>
      <c r="KFR22" s="162"/>
      <c r="KFS22" s="162"/>
      <c r="KFT22" s="162"/>
      <c r="KFU22" s="162"/>
      <c r="KFV22" s="162"/>
      <c r="KFW22" s="162"/>
      <c r="KFX22" s="162"/>
      <c r="KFY22" s="162"/>
      <c r="KFZ22" s="162"/>
      <c r="KGA22" s="162"/>
      <c r="KGB22" s="162"/>
      <c r="KGC22" s="162"/>
      <c r="KGD22" s="162"/>
      <c r="KGE22" s="162"/>
      <c r="KGF22" s="162"/>
      <c r="KGG22" s="162"/>
      <c r="KGH22" s="162"/>
      <c r="KGI22" s="162"/>
      <c r="KGJ22" s="162"/>
      <c r="KGK22" s="162"/>
      <c r="KGL22" s="162"/>
      <c r="KGM22" s="162"/>
      <c r="KGN22" s="162"/>
      <c r="KGO22" s="162"/>
      <c r="KGP22" s="162"/>
      <c r="KGQ22" s="162"/>
      <c r="KGR22" s="162"/>
      <c r="KGS22" s="162"/>
      <c r="KGT22" s="162"/>
      <c r="KGU22" s="162"/>
      <c r="KGV22" s="162"/>
      <c r="KGW22" s="162"/>
      <c r="KGX22" s="162"/>
      <c r="KGY22" s="162"/>
      <c r="KGZ22" s="162"/>
      <c r="KHA22" s="162"/>
      <c r="KHB22" s="162"/>
      <c r="KHC22" s="162"/>
      <c r="KHD22" s="162"/>
      <c r="KHE22" s="162"/>
      <c r="KHF22" s="162"/>
      <c r="KHG22" s="162"/>
      <c r="KHH22" s="162"/>
      <c r="KHI22" s="162"/>
      <c r="KHJ22" s="162"/>
      <c r="KHK22" s="162"/>
      <c r="KHL22" s="162"/>
      <c r="KHM22" s="162"/>
      <c r="KHN22" s="162"/>
      <c r="KHO22" s="162"/>
      <c r="KHP22" s="162"/>
      <c r="KHQ22" s="162"/>
      <c r="KHR22" s="162"/>
      <c r="KHS22" s="162"/>
      <c r="KHT22" s="162"/>
      <c r="KHU22" s="162"/>
      <c r="KHV22" s="162"/>
      <c r="KHW22" s="162"/>
      <c r="KHX22" s="162"/>
      <c r="KHY22" s="162"/>
      <c r="KHZ22" s="162"/>
      <c r="KIA22" s="162"/>
      <c r="KIB22" s="162"/>
      <c r="KIC22" s="162"/>
      <c r="KID22" s="162"/>
      <c r="KIE22" s="162"/>
      <c r="KIF22" s="162"/>
      <c r="KIG22" s="162"/>
      <c r="KIH22" s="162"/>
      <c r="KII22" s="162"/>
      <c r="KIJ22" s="162"/>
      <c r="KIK22" s="162"/>
      <c r="KIL22" s="162"/>
      <c r="KIM22" s="162"/>
      <c r="KIN22" s="162"/>
      <c r="KIO22" s="162"/>
      <c r="KIP22" s="162"/>
      <c r="KIQ22" s="162"/>
      <c r="KIR22" s="162"/>
      <c r="KIS22" s="162"/>
      <c r="KIT22" s="162"/>
      <c r="KIU22" s="162"/>
      <c r="KIV22" s="162"/>
      <c r="KIW22" s="162"/>
      <c r="KIX22" s="162"/>
      <c r="KIY22" s="162"/>
      <c r="KIZ22" s="162"/>
      <c r="KJA22" s="162"/>
      <c r="KJB22" s="162"/>
      <c r="KJC22" s="162"/>
      <c r="KJD22" s="162"/>
      <c r="KJE22" s="162"/>
      <c r="KJF22" s="162"/>
      <c r="KJG22" s="162"/>
      <c r="KJH22" s="162"/>
      <c r="KJI22" s="162"/>
      <c r="KJJ22" s="162"/>
      <c r="KJK22" s="162"/>
      <c r="KJL22" s="162"/>
      <c r="KJM22" s="162"/>
      <c r="KJN22" s="162"/>
      <c r="KJO22" s="162"/>
      <c r="KJP22" s="162"/>
      <c r="KJQ22" s="162"/>
      <c r="KJR22" s="162"/>
      <c r="KJS22" s="162"/>
      <c r="KJT22" s="162"/>
      <c r="KJU22" s="162"/>
      <c r="KJV22" s="162"/>
      <c r="KJW22" s="162"/>
      <c r="KJX22" s="162"/>
      <c r="KJY22" s="162"/>
      <c r="KJZ22" s="162"/>
      <c r="KKA22" s="162"/>
      <c r="KKB22" s="162"/>
      <c r="KKC22" s="162"/>
      <c r="KKD22" s="162"/>
      <c r="KKE22" s="162"/>
      <c r="KKF22" s="162"/>
      <c r="KKG22" s="162"/>
      <c r="KKH22" s="162"/>
      <c r="KKI22" s="162"/>
      <c r="KKJ22" s="162"/>
      <c r="KKK22" s="162"/>
      <c r="KKL22" s="162"/>
      <c r="KKM22" s="162"/>
      <c r="KKN22" s="162"/>
      <c r="KKO22" s="162"/>
      <c r="KKP22" s="162"/>
      <c r="KKQ22" s="162"/>
      <c r="KKR22" s="162"/>
      <c r="KKS22" s="162"/>
      <c r="KKT22" s="162"/>
      <c r="KKU22" s="162"/>
      <c r="KKV22" s="162"/>
      <c r="KKW22" s="162"/>
      <c r="KKX22" s="162"/>
      <c r="KKY22" s="162"/>
      <c r="KKZ22" s="162"/>
      <c r="KLA22" s="162"/>
      <c r="KLB22" s="162"/>
      <c r="KLC22" s="162"/>
      <c r="KLD22" s="162"/>
      <c r="KLE22" s="162"/>
      <c r="KLF22" s="162"/>
      <c r="KLG22" s="162"/>
      <c r="KLH22" s="162"/>
      <c r="KLI22" s="162"/>
      <c r="KLJ22" s="162"/>
      <c r="KLK22" s="162"/>
      <c r="KLL22" s="162"/>
      <c r="KLM22" s="162"/>
      <c r="KLN22" s="162"/>
      <c r="KLO22" s="162"/>
      <c r="KLP22" s="162"/>
      <c r="KLQ22" s="162"/>
      <c r="KLR22" s="162"/>
      <c r="KLS22" s="162"/>
      <c r="KLT22" s="162"/>
      <c r="KLU22" s="162"/>
      <c r="KLV22" s="162"/>
      <c r="KLW22" s="162"/>
      <c r="KLX22" s="162"/>
      <c r="KLY22" s="162"/>
      <c r="KLZ22" s="162"/>
      <c r="KMA22" s="162"/>
      <c r="KMB22" s="162"/>
      <c r="KMC22" s="162"/>
      <c r="KMD22" s="162"/>
      <c r="KME22" s="162"/>
      <c r="KMF22" s="162"/>
      <c r="KMG22" s="162"/>
      <c r="KMH22" s="162"/>
      <c r="KMI22" s="162"/>
      <c r="KMJ22" s="162"/>
      <c r="KMK22" s="162"/>
      <c r="KML22" s="162"/>
      <c r="KMM22" s="162"/>
      <c r="KMN22" s="162"/>
      <c r="KMO22" s="162"/>
      <c r="KMP22" s="162"/>
      <c r="KMQ22" s="162"/>
      <c r="KMR22" s="162"/>
      <c r="KMS22" s="162"/>
      <c r="KMT22" s="162"/>
      <c r="KMU22" s="162"/>
      <c r="KMV22" s="162"/>
      <c r="KMW22" s="162"/>
      <c r="KMX22" s="162"/>
      <c r="KMY22" s="162"/>
      <c r="KMZ22" s="162"/>
      <c r="KNA22" s="162"/>
      <c r="KNB22" s="162"/>
      <c r="KNC22" s="162"/>
      <c r="KND22" s="162"/>
      <c r="KNE22" s="162"/>
      <c r="KNF22" s="162"/>
      <c r="KNG22" s="162"/>
      <c r="KNH22" s="162"/>
      <c r="KNI22" s="162"/>
      <c r="KNJ22" s="162"/>
      <c r="KNK22" s="162"/>
      <c r="KNL22" s="162"/>
      <c r="KNM22" s="162"/>
      <c r="KNN22" s="162"/>
      <c r="KNO22" s="162"/>
      <c r="KNP22" s="162"/>
      <c r="KNQ22" s="162"/>
      <c r="KNR22" s="162"/>
      <c r="KNS22" s="162"/>
      <c r="KNT22" s="162"/>
      <c r="KNU22" s="162"/>
      <c r="KNV22" s="162"/>
      <c r="KNW22" s="162"/>
      <c r="KNX22" s="162"/>
      <c r="KNY22" s="162"/>
      <c r="KNZ22" s="162"/>
      <c r="KOA22" s="162"/>
      <c r="KOB22" s="162"/>
      <c r="KOC22" s="162"/>
      <c r="KOD22" s="162"/>
      <c r="KOE22" s="162"/>
      <c r="KOF22" s="162"/>
      <c r="KOG22" s="162"/>
      <c r="KOH22" s="162"/>
      <c r="KOI22" s="162"/>
      <c r="KOJ22" s="162"/>
      <c r="KOK22" s="162"/>
      <c r="KOL22" s="162"/>
      <c r="KOM22" s="162"/>
      <c r="KON22" s="162"/>
      <c r="KOO22" s="162"/>
      <c r="KOP22" s="162"/>
      <c r="KOQ22" s="162"/>
      <c r="KOR22" s="162"/>
      <c r="KOS22" s="162"/>
      <c r="KOT22" s="162"/>
      <c r="KOU22" s="162"/>
      <c r="KOV22" s="162"/>
      <c r="KOW22" s="162"/>
      <c r="KOX22" s="162"/>
      <c r="KOY22" s="162"/>
      <c r="KOZ22" s="162"/>
      <c r="KPA22" s="162"/>
      <c r="KPB22" s="162"/>
      <c r="KPC22" s="162"/>
      <c r="KPD22" s="162"/>
      <c r="KPE22" s="162"/>
      <c r="KPF22" s="162"/>
      <c r="KPG22" s="162"/>
      <c r="KPH22" s="162"/>
      <c r="KPI22" s="162"/>
      <c r="KPJ22" s="162"/>
      <c r="KPK22" s="162"/>
      <c r="KPL22" s="162"/>
      <c r="KPM22" s="162"/>
      <c r="KPN22" s="162"/>
      <c r="KPO22" s="162"/>
      <c r="KPP22" s="162"/>
      <c r="KPQ22" s="162"/>
      <c r="KPR22" s="162"/>
      <c r="KPS22" s="162"/>
      <c r="KPT22" s="162"/>
      <c r="KPU22" s="162"/>
      <c r="KPV22" s="162"/>
      <c r="KPW22" s="162"/>
      <c r="KPX22" s="162"/>
      <c r="KPY22" s="162"/>
      <c r="KPZ22" s="162"/>
      <c r="KQA22" s="162"/>
      <c r="KQB22" s="162"/>
      <c r="KQC22" s="162"/>
      <c r="KQD22" s="162"/>
      <c r="KQE22" s="162"/>
      <c r="KQF22" s="162"/>
      <c r="KQG22" s="162"/>
      <c r="KQH22" s="162"/>
      <c r="KQI22" s="162"/>
      <c r="KQJ22" s="162"/>
      <c r="KQK22" s="162"/>
      <c r="KQL22" s="162"/>
      <c r="KQM22" s="162"/>
      <c r="KQN22" s="162"/>
      <c r="KQO22" s="162"/>
      <c r="KQP22" s="162"/>
      <c r="KQQ22" s="162"/>
      <c r="KQR22" s="162"/>
      <c r="KQS22" s="162"/>
      <c r="KQT22" s="162"/>
      <c r="KQU22" s="162"/>
      <c r="KQV22" s="162"/>
      <c r="KQW22" s="162"/>
      <c r="KQX22" s="162"/>
      <c r="KQY22" s="162"/>
      <c r="KQZ22" s="162"/>
      <c r="KRA22" s="162"/>
      <c r="KRB22" s="162"/>
      <c r="KRC22" s="162"/>
      <c r="KRD22" s="162"/>
      <c r="KRE22" s="162"/>
      <c r="KRF22" s="162"/>
      <c r="KRG22" s="162"/>
      <c r="KRH22" s="162"/>
      <c r="KRI22" s="162"/>
      <c r="KRJ22" s="162"/>
      <c r="KRK22" s="162"/>
      <c r="KRL22" s="162"/>
      <c r="KRM22" s="162"/>
      <c r="KRN22" s="162"/>
      <c r="KRO22" s="162"/>
      <c r="KRP22" s="162"/>
      <c r="KRQ22" s="162"/>
      <c r="KRR22" s="162"/>
      <c r="KRS22" s="162"/>
      <c r="KRT22" s="162"/>
      <c r="KRU22" s="162"/>
      <c r="KRV22" s="162"/>
      <c r="KRW22" s="162"/>
      <c r="KRX22" s="162"/>
      <c r="KRY22" s="162"/>
      <c r="KRZ22" s="162"/>
      <c r="KSA22" s="162"/>
      <c r="KSB22" s="162"/>
      <c r="KSC22" s="162"/>
      <c r="KSD22" s="162"/>
      <c r="KSE22" s="162"/>
      <c r="KSF22" s="162"/>
      <c r="KSG22" s="162"/>
      <c r="KSH22" s="162"/>
      <c r="KSI22" s="162"/>
      <c r="KSJ22" s="162"/>
      <c r="KSK22" s="162"/>
      <c r="KSL22" s="162"/>
      <c r="KSM22" s="162"/>
      <c r="KSN22" s="162"/>
      <c r="KSO22" s="162"/>
      <c r="KSP22" s="162"/>
      <c r="KSQ22" s="162"/>
      <c r="KSR22" s="162"/>
      <c r="KSS22" s="162"/>
      <c r="KST22" s="162"/>
      <c r="KSU22" s="162"/>
      <c r="KSV22" s="162"/>
      <c r="KSW22" s="162"/>
      <c r="KSX22" s="162"/>
      <c r="KSY22" s="162"/>
      <c r="KSZ22" s="162"/>
      <c r="KTA22" s="162"/>
      <c r="KTB22" s="162"/>
      <c r="KTC22" s="162"/>
      <c r="KTD22" s="162"/>
      <c r="KTE22" s="162"/>
      <c r="KTF22" s="162"/>
      <c r="KTG22" s="162"/>
      <c r="KTH22" s="162"/>
      <c r="KTI22" s="162"/>
      <c r="KTJ22" s="162"/>
      <c r="KTK22" s="162"/>
      <c r="KTL22" s="162"/>
      <c r="KTM22" s="162"/>
      <c r="KTN22" s="162"/>
      <c r="KTO22" s="162"/>
      <c r="KTP22" s="162"/>
      <c r="KTQ22" s="162"/>
      <c r="KTR22" s="162"/>
      <c r="KTS22" s="162"/>
      <c r="KTT22" s="162"/>
      <c r="KTU22" s="162"/>
      <c r="KTV22" s="162"/>
      <c r="KTW22" s="162"/>
      <c r="KTX22" s="162"/>
      <c r="KTY22" s="162"/>
      <c r="KTZ22" s="162"/>
      <c r="KUA22" s="162"/>
      <c r="KUB22" s="162"/>
      <c r="KUC22" s="162"/>
      <c r="KUD22" s="162"/>
      <c r="KUE22" s="162"/>
      <c r="KUF22" s="162"/>
      <c r="KUG22" s="162"/>
      <c r="KUH22" s="162"/>
      <c r="KUI22" s="162"/>
      <c r="KUJ22" s="162"/>
      <c r="KUK22" s="162"/>
      <c r="KUL22" s="162"/>
      <c r="KUM22" s="162"/>
      <c r="KUN22" s="162"/>
      <c r="KUO22" s="162"/>
      <c r="KUP22" s="162"/>
      <c r="KUQ22" s="162"/>
      <c r="KUR22" s="162"/>
      <c r="KUS22" s="162"/>
      <c r="KUT22" s="162"/>
      <c r="KUU22" s="162"/>
      <c r="KUV22" s="162"/>
      <c r="KUW22" s="162"/>
      <c r="KUX22" s="162"/>
      <c r="KUY22" s="162"/>
      <c r="KUZ22" s="162"/>
      <c r="KVA22" s="162"/>
      <c r="KVB22" s="162"/>
      <c r="KVC22" s="162"/>
      <c r="KVD22" s="162"/>
      <c r="KVE22" s="162"/>
      <c r="KVF22" s="162"/>
      <c r="KVG22" s="162"/>
      <c r="KVH22" s="162"/>
      <c r="KVI22" s="162"/>
      <c r="KVJ22" s="162"/>
      <c r="KVK22" s="162"/>
      <c r="KVL22" s="162"/>
      <c r="KVM22" s="162"/>
      <c r="KVN22" s="162"/>
      <c r="KVO22" s="162"/>
      <c r="KVP22" s="162"/>
      <c r="KVQ22" s="162"/>
      <c r="KVR22" s="162"/>
      <c r="KVS22" s="162"/>
      <c r="KVT22" s="162"/>
      <c r="KVU22" s="162"/>
      <c r="KVV22" s="162"/>
      <c r="KVW22" s="162"/>
      <c r="KVX22" s="162"/>
      <c r="KVY22" s="162"/>
      <c r="KVZ22" s="162"/>
      <c r="KWA22" s="162"/>
      <c r="KWB22" s="162"/>
      <c r="KWC22" s="162"/>
      <c r="KWD22" s="162"/>
      <c r="KWE22" s="162"/>
      <c r="KWF22" s="162"/>
      <c r="KWG22" s="162"/>
      <c r="KWH22" s="162"/>
      <c r="KWI22" s="162"/>
      <c r="KWJ22" s="162"/>
      <c r="KWK22" s="162"/>
      <c r="KWL22" s="162"/>
      <c r="KWM22" s="162"/>
      <c r="KWN22" s="162"/>
      <c r="KWO22" s="162"/>
      <c r="KWP22" s="162"/>
      <c r="KWQ22" s="162"/>
      <c r="KWR22" s="162"/>
      <c r="KWS22" s="162"/>
      <c r="KWT22" s="162"/>
      <c r="KWU22" s="162"/>
      <c r="KWV22" s="162"/>
      <c r="KWW22" s="162"/>
      <c r="KWX22" s="162"/>
      <c r="KWY22" s="162"/>
      <c r="KWZ22" s="162"/>
      <c r="KXA22" s="162"/>
      <c r="KXB22" s="162"/>
      <c r="KXC22" s="162"/>
      <c r="KXD22" s="162"/>
      <c r="KXE22" s="162"/>
      <c r="KXF22" s="162"/>
      <c r="KXG22" s="162"/>
      <c r="KXH22" s="162"/>
      <c r="KXI22" s="162"/>
      <c r="KXJ22" s="162"/>
      <c r="KXK22" s="162"/>
      <c r="KXL22" s="162"/>
      <c r="KXM22" s="162"/>
      <c r="KXN22" s="162"/>
      <c r="KXO22" s="162"/>
      <c r="KXP22" s="162"/>
      <c r="KXQ22" s="162"/>
      <c r="KXR22" s="162"/>
      <c r="KXS22" s="162"/>
      <c r="KXT22" s="162"/>
      <c r="KXU22" s="162"/>
      <c r="KXV22" s="162"/>
      <c r="KXW22" s="162"/>
      <c r="KXX22" s="162"/>
      <c r="KXY22" s="162"/>
      <c r="KXZ22" s="162"/>
      <c r="KYA22" s="162"/>
      <c r="KYB22" s="162"/>
      <c r="KYC22" s="162"/>
      <c r="KYD22" s="162"/>
      <c r="KYE22" s="162"/>
      <c r="KYF22" s="162"/>
      <c r="KYG22" s="162"/>
      <c r="KYH22" s="162"/>
      <c r="KYI22" s="162"/>
      <c r="KYJ22" s="162"/>
      <c r="KYK22" s="162"/>
      <c r="KYL22" s="162"/>
      <c r="KYM22" s="162"/>
      <c r="KYN22" s="162"/>
      <c r="KYO22" s="162"/>
      <c r="KYP22" s="162"/>
      <c r="KYQ22" s="162"/>
      <c r="KYR22" s="162"/>
      <c r="KYS22" s="162"/>
      <c r="KYT22" s="162"/>
      <c r="KYU22" s="162"/>
      <c r="KYV22" s="162"/>
      <c r="KYW22" s="162"/>
      <c r="KYX22" s="162"/>
      <c r="KYY22" s="162"/>
      <c r="KYZ22" s="162"/>
      <c r="KZA22" s="162"/>
      <c r="KZB22" s="162"/>
      <c r="KZC22" s="162"/>
      <c r="KZD22" s="162"/>
      <c r="KZE22" s="162"/>
      <c r="KZF22" s="162"/>
      <c r="KZG22" s="162"/>
      <c r="KZH22" s="162"/>
      <c r="KZI22" s="162"/>
      <c r="KZJ22" s="162"/>
      <c r="KZK22" s="162"/>
      <c r="KZL22" s="162"/>
      <c r="KZM22" s="162"/>
      <c r="KZN22" s="162"/>
      <c r="KZO22" s="162"/>
      <c r="KZP22" s="162"/>
      <c r="KZQ22" s="162"/>
      <c r="KZR22" s="162"/>
      <c r="KZS22" s="162"/>
      <c r="KZT22" s="162"/>
      <c r="KZU22" s="162"/>
      <c r="KZV22" s="162"/>
      <c r="KZW22" s="162"/>
      <c r="KZX22" s="162"/>
      <c r="KZY22" s="162"/>
      <c r="KZZ22" s="162"/>
      <c r="LAA22" s="162"/>
      <c r="LAB22" s="162"/>
      <c r="LAC22" s="162"/>
      <c r="LAD22" s="162"/>
      <c r="LAE22" s="162"/>
      <c r="LAF22" s="162"/>
      <c r="LAG22" s="162"/>
      <c r="LAH22" s="162"/>
      <c r="LAI22" s="162"/>
      <c r="LAJ22" s="162"/>
      <c r="LAK22" s="162"/>
      <c r="LAL22" s="162"/>
      <c r="LAM22" s="162"/>
      <c r="LAN22" s="162"/>
      <c r="LAO22" s="162"/>
      <c r="LAP22" s="162"/>
      <c r="LAQ22" s="162"/>
      <c r="LAR22" s="162"/>
      <c r="LAS22" s="162"/>
      <c r="LAT22" s="162"/>
      <c r="LAU22" s="162"/>
      <c r="LAV22" s="162"/>
      <c r="LAW22" s="162"/>
      <c r="LAX22" s="162"/>
      <c r="LAY22" s="162"/>
      <c r="LAZ22" s="162"/>
      <c r="LBA22" s="162"/>
      <c r="LBB22" s="162"/>
      <c r="LBC22" s="162"/>
      <c r="LBD22" s="162"/>
      <c r="LBE22" s="162"/>
      <c r="LBF22" s="162"/>
      <c r="LBG22" s="162"/>
      <c r="LBH22" s="162"/>
      <c r="LBI22" s="162"/>
      <c r="LBJ22" s="162"/>
      <c r="LBK22" s="162"/>
      <c r="LBL22" s="162"/>
      <c r="LBM22" s="162"/>
      <c r="LBN22" s="162"/>
      <c r="LBO22" s="162"/>
      <c r="LBP22" s="162"/>
      <c r="LBQ22" s="162"/>
      <c r="LBR22" s="162"/>
      <c r="LBS22" s="162"/>
      <c r="LBT22" s="162"/>
      <c r="LBU22" s="162"/>
      <c r="LBV22" s="162"/>
      <c r="LBW22" s="162"/>
      <c r="LBX22" s="162"/>
      <c r="LBY22" s="162"/>
      <c r="LBZ22" s="162"/>
      <c r="LCA22" s="162"/>
      <c r="LCB22" s="162"/>
      <c r="LCC22" s="162"/>
      <c r="LCD22" s="162"/>
      <c r="LCE22" s="162"/>
      <c r="LCF22" s="162"/>
      <c r="LCG22" s="162"/>
      <c r="LCH22" s="162"/>
      <c r="LCI22" s="162"/>
      <c r="LCJ22" s="162"/>
      <c r="LCK22" s="162"/>
      <c r="LCL22" s="162"/>
      <c r="LCM22" s="162"/>
      <c r="LCN22" s="162"/>
      <c r="LCO22" s="162"/>
      <c r="LCP22" s="162"/>
      <c r="LCQ22" s="162"/>
      <c r="LCR22" s="162"/>
      <c r="LCS22" s="162"/>
      <c r="LCT22" s="162"/>
      <c r="LCU22" s="162"/>
      <c r="LCV22" s="162"/>
      <c r="LCW22" s="162"/>
      <c r="LCX22" s="162"/>
      <c r="LCY22" s="162"/>
      <c r="LCZ22" s="162"/>
      <c r="LDA22" s="162"/>
      <c r="LDB22" s="162"/>
      <c r="LDC22" s="162"/>
      <c r="LDD22" s="162"/>
      <c r="LDE22" s="162"/>
      <c r="LDF22" s="162"/>
      <c r="LDG22" s="162"/>
      <c r="LDH22" s="162"/>
      <c r="LDI22" s="162"/>
      <c r="LDJ22" s="162"/>
      <c r="LDK22" s="162"/>
      <c r="LDL22" s="162"/>
      <c r="LDM22" s="162"/>
      <c r="LDN22" s="162"/>
      <c r="LDO22" s="162"/>
      <c r="LDP22" s="162"/>
      <c r="LDQ22" s="162"/>
      <c r="LDR22" s="162"/>
      <c r="LDS22" s="162"/>
      <c r="LDT22" s="162"/>
      <c r="LDU22" s="162"/>
      <c r="LDV22" s="162"/>
      <c r="LDW22" s="162"/>
      <c r="LDX22" s="162"/>
      <c r="LDY22" s="162"/>
      <c r="LDZ22" s="162"/>
      <c r="LEA22" s="162"/>
      <c r="LEB22" s="162"/>
      <c r="LEC22" s="162"/>
      <c r="LED22" s="162"/>
      <c r="LEE22" s="162"/>
      <c r="LEF22" s="162"/>
      <c r="LEG22" s="162"/>
      <c r="LEH22" s="162"/>
      <c r="LEI22" s="162"/>
      <c r="LEJ22" s="162"/>
      <c r="LEK22" s="162"/>
      <c r="LEL22" s="162"/>
      <c r="LEM22" s="162"/>
      <c r="LEN22" s="162"/>
      <c r="LEO22" s="162"/>
      <c r="LEP22" s="162"/>
      <c r="LEQ22" s="162"/>
      <c r="LER22" s="162"/>
      <c r="LES22" s="162"/>
      <c r="LET22" s="162"/>
      <c r="LEU22" s="162"/>
      <c r="LEV22" s="162"/>
      <c r="LEW22" s="162"/>
      <c r="LEX22" s="162"/>
      <c r="LEY22" s="162"/>
      <c r="LEZ22" s="162"/>
      <c r="LFA22" s="162"/>
      <c r="LFB22" s="162"/>
      <c r="LFC22" s="162"/>
      <c r="LFD22" s="162"/>
      <c r="LFE22" s="162"/>
      <c r="LFF22" s="162"/>
      <c r="LFG22" s="162"/>
      <c r="LFH22" s="162"/>
      <c r="LFI22" s="162"/>
      <c r="LFJ22" s="162"/>
      <c r="LFK22" s="162"/>
      <c r="LFL22" s="162"/>
      <c r="LFM22" s="162"/>
      <c r="LFN22" s="162"/>
      <c r="LFO22" s="162"/>
      <c r="LFP22" s="162"/>
      <c r="LFQ22" s="162"/>
      <c r="LFR22" s="162"/>
      <c r="LFS22" s="162"/>
      <c r="LFT22" s="162"/>
      <c r="LFU22" s="162"/>
      <c r="LFV22" s="162"/>
      <c r="LFW22" s="162"/>
      <c r="LFX22" s="162"/>
      <c r="LFY22" s="162"/>
      <c r="LFZ22" s="162"/>
      <c r="LGA22" s="162"/>
      <c r="LGB22" s="162"/>
      <c r="LGC22" s="162"/>
      <c r="LGD22" s="162"/>
      <c r="LGE22" s="162"/>
      <c r="LGF22" s="162"/>
      <c r="LGG22" s="162"/>
      <c r="LGH22" s="162"/>
      <c r="LGI22" s="162"/>
      <c r="LGJ22" s="162"/>
      <c r="LGK22" s="162"/>
      <c r="LGL22" s="162"/>
      <c r="LGM22" s="162"/>
      <c r="LGN22" s="162"/>
      <c r="LGO22" s="162"/>
      <c r="LGP22" s="162"/>
      <c r="LGQ22" s="162"/>
      <c r="LGR22" s="162"/>
      <c r="LGS22" s="162"/>
      <c r="LGT22" s="162"/>
      <c r="LGU22" s="162"/>
      <c r="LGV22" s="162"/>
      <c r="LGW22" s="162"/>
      <c r="LGX22" s="162"/>
      <c r="LGY22" s="162"/>
      <c r="LGZ22" s="162"/>
      <c r="LHA22" s="162"/>
      <c r="LHB22" s="162"/>
      <c r="LHC22" s="162"/>
      <c r="LHD22" s="162"/>
      <c r="LHE22" s="162"/>
      <c r="LHF22" s="162"/>
      <c r="LHG22" s="162"/>
      <c r="LHH22" s="162"/>
      <c r="LHI22" s="162"/>
      <c r="LHJ22" s="162"/>
      <c r="LHK22" s="162"/>
      <c r="LHL22" s="162"/>
      <c r="LHM22" s="162"/>
      <c r="LHN22" s="162"/>
      <c r="LHO22" s="162"/>
      <c r="LHP22" s="162"/>
      <c r="LHQ22" s="162"/>
      <c r="LHR22" s="162"/>
      <c r="LHS22" s="162"/>
      <c r="LHT22" s="162"/>
      <c r="LHU22" s="162"/>
      <c r="LHV22" s="162"/>
      <c r="LHW22" s="162"/>
      <c r="LHX22" s="162"/>
      <c r="LHY22" s="162"/>
      <c r="LHZ22" s="162"/>
      <c r="LIA22" s="162"/>
      <c r="LIB22" s="162"/>
      <c r="LIC22" s="162"/>
      <c r="LID22" s="162"/>
      <c r="LIE22" s="162"/>
      <c r="LIF22" s="162"/>
      <c r="LIG22" s="162"/>
      <c r="LIH22" s="162"/>
      <c r="LII22" s="162"/>
      <c r="LIJ22" s="162"/>
      <c r="LIK22" s="162"/>
      <c r="LIL22" s="162"/>
      <c r="LIM22" s="162"/>
      <c r="LIN22" s="162"/>
      <c r="LIO22" s="162"/>
      <c r="LIP22" s="162"/>
      <c r="LIQ22" s="162"/>
      <c r="LIR22" s="162"/>
      <c r="LIS22" s="162"/>
      <c r="LIT22" s="162"/>
      <c r="LIU22" s="162"/>
      <c r="LIV22" s="162"/>
      <c r="LIW22" s="162"/>
      <c r="LIX22" s="162"/>
      <c r="LIY22" s="162"/>
      <c r="LIZ22" s="162"/>
      <c r="LJA22" s="162"/>
      <c r="LJB22" s="162"/>
      <c r="LJC22" s="162"/>
      <c r="LJD22" s="162"/>
      <c r="LJE22" s="162"/>
      <c r="LJF22" s="162"/>
      <c r="LJG22" s="162"/>
      <c r="LJH22" s="162"/>
      <c r="LJI22" s="162"/>
      <c r="LJJ22" s="162"/>
      <c r="LJK22" s="162"/>
      <c r="LJL22" s="162"/>
      <c r="LJM22" s="162"/>
      <c r="LJN22" s="162"/>
      <c r="LJO22" s="162"/>
      <c r="LJP22" s="162"/>
      <c r="LJQ22" s="162"/>
      <c r="LJR22" s="162"/>
      <c r="LJS22" s="162"/>
      <c r="LJT22" s="162"/>
      <c r="LJU22" s="162"/>
      <c r="LJV22" s="162"/>
      <c r="LJW22" s="162"/>
      <c r="LJX22" s="162"/>
      <c r="LJY22" s="162"/>
      <c r="LJZ22" s="162"/>
      <c r="LKA22" s="162"/>
      <c r="LKB22" s="162"/>
      <c r="LKC22" s="162"/>
      <c r="LKD22" s="162"/>
      <c r="LKE22" s="162"/>
      <c r="LKF22" s="162"/>
      <c r="LKG22" s="162"/>
      <c r="LKH22" s="162"/>
      <c r="LKI22" s="162"/>
      <c r="LKJ22" s="162"/>
      <c r="LKK22" s="162"/>
      <c r="LKL22" s="162"/>
      <c r="LKM22" s="162"/>
      <c r="LKN22" s="162"/>
      <c r="LKO22" s="162"/>
      <c r="LKP22" s="162"/>
      <c r="LKQ22" s="162"/>
      <c r="LKR22" s="162"/>
      <c r="LKS22" s="162"/>
      <c r="LKT22" s="162"/>
      <c r="LKU22" s="162"/>
      <c r="LKV22" s="162"/>
      <c r="LKW22" s="162"/>
      <c r="LKX22" s="162"/>
      <c r="LKY22" s="162"/>
      <c r="LKZ22" s="162"/>
      <c r="LLA22" s="162"/>
      <c r="LLB22" s="162"/>
      <c r="LLC22" s="162"/>
      <c r="LLD22" s="162"/>
      <c r="LLE22" s="162"/>
      <c r="LLF22" s="162"/>
      <c r="LLG22" s="162"/>
      <c r="LLH22" s="162"/>
      <c r="LLI22" s="162"/>
      <c r="LLJ22" s="162"/>
      <c r="LLK22" s="162"/>
      <c r="LLL22" s="162"/>
      <c r="LLM22" s="162"/>
      <c r="LLN22" s="162"/>
      <c r="LLO22" s="162"/>
      <c r="LLP22" s="162"/>
      <c r="LLQ22" s="162"/>
      <c r="LLR22" s="162"/>
      <c r="LLS22" s="162"/>
      <c r="LLT22" s="162"/>
      <c r="LLU22" s="162"/>
      <c r="LLV22" s="162"/>
      <c r="LLW22" s="162"/>
      <c r="LLX22" s="162"/>
      <c r="LLY22" s="162"/>
      <c r="LLZ22" s="162"/>
      <c r="LMA22" s="162"/>
      <c r="LMB22" s="162"/>
      <c r="LMC22" s="162"/>
      <c r="LMD22" s="162"/>
      <c r="LME22" s="162"/>
      <c r="LMF22" s="162"/>
      <c r="LMG22" s="162"/>
      <c r="LMH22" s="162"/>
      <c r="LMI22" s="162"/>
      <c r="LMJ22" s="162"/>
      <c r="LMK22" s="162"/>
      <c r="LML22" s="162"/>
      <c r="LMM22" s="162"/>
      <c r="LMN22" s="162"/>
      <c r="LMO22" s="162"/>
      <c r="LMP22" s="162"/>
      <c r="LMQ22" s="162"/>
      <c r="LMR22" s="162"/>
      <c r="LMS22" s="162"/>
      <c r="LMT22" s="162"/>
      <c r="LMU22" s="162"/>
      <c r="LMV22" s="162"/>
      <c r="LMW22" s="162"/>
      <c r="LMX22" s="162"/>
      <c r="LMY22" s="162"/>
      <c r="LMZ22" s="162"/>
      <c r="LNA22" s="162"/>
      <c r="LNB22" s="162"/>
      <c r="LNC22" s="162"/>
      <c r="LND22" s="162"/>
      <c r="LNE22" s="162"/>
      <c r="LNF22" s="162"/>
      <c r="LNG22" s="162"/>
      <c r="LNH22" s="162"/>
      <c r="LNI22" s="162"/>
      <c r="LNJ22" s="162"/>
      <c r="LNK22" s="162"/>
      <c r="LNL22" s="162"/>
      <c r="LNM22" s="162"/>
      <c r="LNN22" s="162"/>
      <c r="LNO22" s="162"/>
      <c r="LNP22" s="162"/>
      <c r="LNQ22" s="162"/>
      <c r="LNR22" s="162"/>
      <c r="LNS22" s="162"/>
      <c r="LNT22" s="162"/>
      <c r="LNU22" s="162"/>
      <c r="LNV22" s="162"/>
      <c r="LNW22" s="162"/>
      <c r="LNX22" s="162"/>
      <c r="LNY22" s="162"/>
      <c r="LNZ22" s="162"/>
      <c r="LOA22" s="162"/>
      <c r="LOB22" s="162"/>
      <c r="LOC22" s="162"/>
      <c r="LOD22" s="162"/>
      <c r="LOE22" s="162"/>
      <c r="LOF22" s="162"/>
      <c r="LOG22" s="162"/>
      <c r="LOH22" s="162"/>
      <c r="LOI22" s="162"/>
      <c r="LOJ22" s="162"/>
      <c r="LOK22" s="162"/>
      <c r="LOL22" s="162"/>
      <c r="LOM22" s="162"/>
      <c r="LON22" s="162"/>
      <c r="LOO22" s="162"/>
      <c r="LOP22" s="162"/>
      <c r="LOQ22" s="162"/>
      <c r="LOR22" s="162"/>
      <c r="LOS22" s="162"/>
      <c r="LOT22" s="162"/>
      <c r="LOU22" s="162"/>
      <c r="LOV22" s="162"/>
      <c r="LOW22" s="162"/>
      <c r="LOX22" s="162"/>
      <c r="LOY22" s="162"/>
      <c r="LOZ22" s="162"/>
      <c r="LPA22" s="162"/>
      <c r="LPB22" s="162"/>
      <c r="LPC22" s="162"/>
      <c r="LPD22" s="162"/>
      <c r="LPE22" s="162"/>
      <c r="LPF22" s="162"/>
      <c r="LPG22" s="162"/>
      <c r="LPH22" s="162"/>
      <c r="LPI22" s="162"/>
      <c r="LPJ22" s="162"/>
      <c r="LPK22" s="162"/>
      <c r="LPL22" s="162"/>
      <c r="LPM22" s="162"/>
      <c r="LPN22" s="162"/>
      <c r="LPO22" s="162"/>
      <c r="LPP22" s="162"/>
      <c r="LPQ22" s="162"/>
      <c r="LPR22" s="162"/>
      <c r="LPS22" s="162"/>
      <c r="LPT22" s="162"/>
      <c r="LPU22" s="162"/>
      <c r="LPV22" s="162"/>
      <c r="LPW22" s="162"/>
      <c r="LPX22" s="162"/>
      <c r="LPY22" s="162"/>
      <c r="LPZ22" s="162"/>
      <c r="LQA22" s="162"/>
      <c r="LQB22" s="162"/>
      <c r="LQC22" s="162"/>
      <c r="LQD22" s="162"/>
      <c r="LQE22" s="162"/>
      <c r="LQF22" s="162"/>
      <c r="LQG22" s="162"/>
      <c r="LQH22" s="162"/>
      <c r="LQI22" s="162"/>
      <c r="LQJ22" s="162"/>
      <c r="LQK22" s="162"/>
      <c r="LQL22" s="162"/>
      <c r="LQM22" s="162"/>
      <c r="LQN22" s="162"/>
      <c r="LQO22" s="162"/>
      <c r="LQP22" s="162"/>
      <c r="LQQ22" s="162"/>
      <c r="LQR22" s="162"/>
      <c r="LQS22" s="162"/>
      <c r="LQT22" s="162"/>
      <c r="LQU22" s="162"/>
      <c r="LQV22" s="162"/>
      <c r="LQW22" s="162"/>
      <c r="LQX22" s="162"/>
      <c r="LQY22" s="162"/>
      <c r="LQZ22" s="162"/>
      <c r="LRA22" s="162"/>
      <c r="LRB22" s="162"/>
      <c r="LRC22" s="162"/>
      <c r="LRD22" s="162"/>
      <c r="LRE22" s="162"/>
      <c r="LRF22" s="162"/>
      <c r="LRG22" s="162"/>
      <c r="LRH22" s="162"/>
      <c r="LRI22" s="162"/>
      <c r="LRJ22" s="162"/>
      <c r="LRK22" s="162"/>
      <c r="LRL22" s="162"/>
      <c r="LRM22" s="162"/>
      <c r="LRN22" s="162"/>
      <c r="LRO22" s="162"/>
      <c r="LRP22" s="162"/>
      <c r="LRQ22" s="162"/>
      <c r="LRR22" s="162"/>
      <c r="LRS22" s="162"/>
      <c r="LRT22" s="162"/>
      <c r="LRU22" s="162"/>
      <c r="LRV22" s="162"/>
      <c r="LRW22" s="162"/>
      <c r="LRX22" s="162"/>
      <c r="LRY22" s="162"/>
      <c r="LRZ22" s="162"/>
      <c r="LSA22" s="162"/>
      <c r="LSB22" s="162"/>
      <c r="LSC22" s="162"/>
      <c r="LSD22" s="162"/>
      <c r="LSE22" s="162"/>
      <c r="LSF22" s="162"/>
      <c r="LSG22" s="162"/>
      <c r="LSH22" s="162"/>
      <c r="LSI22" s="162"/>
      <c r="LSJ22" s="162"/>
      <c r="LSK22" s="162"/>
      <c r="LSL22" s="162"/>
      <c r="LSM22" s="162"/>
      <c r="LSN22" s="162"/>
      <c r="LSO22" s="162"/>
      <c r="LSP22" s="162"/>
      <c r="LSQ22" s="162"/>
      <c r="LSR22" s="162"/>
      <c r="LSS22" s="162"/>
      <c r="LST22" s="162"/>
      <c r="LSU22" s="162"/>
      <c r="LSV22" s="162"/>
      <c r="LSW22" s="162"/>
      <c r="LSX22" s="162"/>
      <c r="LSY22" s="162"/>
      <c r="LSZ22" s="162"/>
      <c r="LTA22" s="162"/>
      <c r="LTB22" s="162"/>
      <c r="LTC22" s="162"/>
      <c r="LTD22" s="162"/>
      <c r="LTE22" s="162"/>
      <c r="LTF22" s="162"/>
      <c r="LTG22" s="162"/>
      <c r="LTH22" s="162"/>
      <c r="LTI22" s="162"/>
      <c r="LTJ22" s="162"/>
      <c r="LTK22" s="162"/>
      <c r="LTL22" s="162"/>
      <c r="LTM22" s="162"/>
      <c r="LTN22" s="162"/>
      <c r="LTO22" s="162"/>
      <c r="LTP22" s="162"/>
      <c r="LTQ22" s="162"/>
      <c r="LTR22" s="162"/>
      <c r="LTS22" s="162"/>
      <c r="LTT22" s="162"/>
      <c r="LTU22" s="162"/>
      <c r="LTV22" s="162"/>
      <c r="LTW22" s="162"/>
      <c r="LTX22" s="162"/>
      <c r="LTY22" s="162"/>
      <c r="LTZ22" s="162"/>
      <c r="LUA22" s="162"/>
      <c r="LUB22" s="162"/>
      <c r="LUC22" s="162"/>
      <c r="LUD22" s="162"/>
      <c r="LUE22" s="162"/>
      <c r="LUF22" s="162"/>
      <c r="LUG22" s="162"/>
      <c r="LUH22" s="162"/>
      <c r="LUI22" s="162"/>
      <c r="LUJ22" s="162"/>
      <c r="LUK22" s="162"/>
      <c r="LUL22" s="162"/>
      <c r="LUM22" s="162"/>
      <c r="LUN22" s="162"/>
      <c r="LUO22" s="162"/>
      <c r="LUP22" s="162"/>
      <c r="LUQ22" s="162"/>
      <c r="LUR22" s="162"/>
      <c r="LUS22" s="162"/>
      <c r="LUT22" s="162"/>
      <c r="LUU22" s="162"/>
      <c r="LUV22" s="162"/>
      <c r="LUW22" s="162"/>
      <c r="LUX22" s="162"/>
      <c r="LUY22" s="162"/>
      <c r="LUZ22" s="162"/>
      <c r="LVA22" s="162"/>
      <c r="LVB22" s="162"/>
      <c r="LVC22" s="162"/>
      <c r="LVD22" s="162"/>
      <c r="LVE22" s="162"/>
      <c r="LVF22" s="162"/>
      <c r="LVG22" s="162"/>
      <c r="LVH22" s="162"/>
      <c r="LVI22" s="162"/>
      <c r="LVJ22" s="162"/>
      <c r="LVK22" s="162"/>
      <c r="LVL22" s="162"/>
      <c r="LVM22" s="162"/>
      <c r="LVN22" s="162"/>
      <c r="LVO22" s="162"/>
      <c r="LVP22" s="162"/>
      <c r="LVQ22" s="162"/>
      <c r="LVR22" s="162"/>
      <c r="LVS22" s="162"/>
      <c r="LVT22" s="162"/>
      <c r="LVU22" s="162"/>
      <c r="LVV22" s="162"/>
      <c r="LVW22" s="162"/>
      <c r="LVX22" s="162"/>
      <c r="LVY22" s="162"/>
      <c r="LVZ22" s="162"/>
      <c r="LWA22" s="162"/>
      <c r="LWB22" s="162"/>
      <c r="LWC22" s="162"/>
      <c r="LWD22" s="162"/>
      <c r="LWE22" s="162"/>
      <c r="LWF22" s="162"/>
      <c r="LWG22" s="162"/>
      <c r="LWH22" s="162"/>
      <c r="LWI22" s="162"/>
      <c r="LWJ22" s="162"/>
      <c r="LWK22" s="162"/>
      <c r="LWL22" s="162"/>
      <c r="LWM22" s="162"/>
      <c r="LWN22" s="162"/>
      <c r="LWO22" s="162"/>
      <c r="LWP22" s="162"/>
      <c r="LWQ22" s="162"/>
      <c r="LWR22" s="162"/>
      <c r="LWS22" s="162"/>
      <c r="LWT22" s="162"/>
      <c r="LWU22" s="162"/>
      <c r="LWV22" s="162"/>
      <c r="LWW22" s="162"/>
      <c r="LWX22" s="162"/>
      <c r="LWY22" s="162"/>
      <c r="LWZ22" s="162"/>
      <c r="LXA22" s="162"/>
      <c r="LXB22" s="162"/>
      <c r="LXC22" s="162"/>
      <c r="LXD22" s="162"/>
      <c r="LXE22" s="162"/>
      <c r="LXF22" s="162"/>
      <c r="LXG22" s="162"/>
      <c r="LXH22" s="162"/>
      <c r="LXI22" s="162"/>
      <c r="LXJ22" s="162"/>
      <c r="LXK22" s="162"/>
      <c r="LXL22" s="162"/>
      <c r="LXM22" s="162"/>
      <c r="LXN22" s="162"/>
      <c r="LXO22" s="162"/>
      <c r="LXP22" s="162"/>
      <c r="LXQ22" s="162"/>
      <c r="LXR22" s="162"/>
      <c r="LXS22" s="162"/>
      <c r="LXT22" s="162"/>
      <c r="LXU22" s="162"/>
      <c r="LXV22" s="162"/>
      <c r="LXW22" s="162"/>
      <c r="LXX22" s="162"/>
      <c r="LXY22" s="162"/>
      <c r="LXZ22" s="162"/>
      <c r="LYA22" s="162"/>
      <c r="LYB22" s="162"/>
      <c r="LYC22" s="162"/>
      <c r="LYD22" s="162"/>
      <c r="LYE22" s="162"/>
      <c r="LYF22" s="162"/>
      <c r="LYG22" s="162"/>
      <c r="LYH22" s="162"/>
      <c r="LYI22" s="162"/>
      <c r="LYJ22" s="162"/>
      <c r="LYK22" s="162"/>
      <c r="LYL22" s="162"/>
      <c r="LYM22" s="162"/>
      <c r="LYN22" s="162"/>
      <c r="LYO22" s="162"/>
      <c r="LYP22" s="162"/>
      <c r="LYQ22" s="162"/>
      <c r="LYR22" s="162"/>
      <c r="LYS22" s="162"/>
      <c r="LYT22" s="162"/>
      <c r="LYU22" s="162"/>
      <c r="LYV22" s="162"/>
      <c r="LYW22" s="162"/>
      <c r="LYX22" s="162"/>
      <c r="LYY22" s="162"/>
      <c r="LYZ22" s="162"/>
      <c r="LZA22" s="162"/>
      <c r="LZB22" s="162"/>
      <c r="LZC22" s="162"/>
      <c r="LZD22" s="162"/>
      <c r="LZE22" s="162"/>
      <c r="LZF22" s="162"/>
      <c r="LZG22" s="162"/>
      <c r="LZH22" s="162"/>
      <c r="LZI22" s="162"/>
      <c r="LZJ22" s="162"/>
      <c r="LZK22" s="162"/>
      <c r="LZL22" s="162"/>
      <c r="LZM22" s="162"/>
      <c r="LZN22" s="162"/>
      <c r="LZO22" s="162"/>
      <c r="LZP22" s="162"/>
      <c r="LZQ22" s="162"/>
      <c r="LZR22" s="162"/>
      <c r="LZS22" s="162"/>
      <c r="LZT22" s="162"/>
      <c r="LZU22" s="162"/>
      <c r="LZV22" s="162"/>
      <c r="LZW22" s="162"/>
      <c r="LZX22" s="162"/>
      <c r="LZY22" s="162"/>
      <c r="LZZ22" s="162"/>
      <c r="MAA22" s="162"/>
      <c r="MAB22" s="162"/>
      <c r="MAC22" s="162"/>
      <c r="MAD22" s="162"/>
      <c r="MAE22" s="162"/>
      <c r="MAF22" s="162"/>
      <c r="MAG22" s="162"/>
      <c r="MAH22" s="162"/>
      <c r="MAI22" s="162"/>
      <c r="MAJ22" s="162"/>
      <c r="MAK22" s="162"/>
      <c r="MAL22" s="162"/>
      <c r="MAM22" s="162"/>
      <c r="MAN22" s="162"/>
      <c r="MAO22" s="162"/>
      <c r="MAP22" s="162"/>
      <c r="MAQ22" s="162"/>
      <c r="MAR22" s="162"/>
      <c r="MAS22" s="162"/>
      <c r="MAT22" s="162"/>
      <c r="MAU22" s="162"/>
      <c r="MAV22" s="162"/>
      <c r="MAW22" s="162"/>
      <c r="MAX22" s="162"/>
      <c r="MAY22" s="162"/>
      <c r="MAZ22" s="162"/>
      <c r="MBA22" s="162"/>
      <c r="MBB22" s="162"/>
      <c r="MBC22" s="162"/>
      <c r="MBD22" s="162"/>
      <c r="MBE22" s="162"/>
      <c r="MBF22" s="162"/>
      <c r="MBG22" s="162"/>
      <c r="MBH22" s="162"/>
      <c r="MBI22" s="162"/>
      <c r="MBJ22" s="162"/>
      <c r="MBK22" s="162"/>
      <c r="MBL22" s="162"/>
      <c r="MBM22" s="162"/>
      <c r="MBN22" s="162"/>
      <c r="MBO22" s="162"/>
      <c r="MBP22" s="162"/>
      <c r="MBQ22" s="162"/>
      <c r="MBR22" s="162"/>
      <c r="MBS22" s="162"/>
      <c r="MBT22" s="162"/>
      <c r="MBU22" s="162"/>
      <c r="MBV22" s="162"/>
      <c r="MBW22" s="162"/>
      <c r="MBX22" s="162"/>
      <c r="MBY22" s="162"/>
      <c r="MBZ22" s="162"/>
      <c r="MCA22" s="162"/>
      <c r="MCB22" s="162"/>
      <c r="MCC22" s="162"/>
      <c r="MCD22" s="162"/>
      <c r="MCE22" s="162"/>
      <c r="MCF22" s="162"/>
      <c r="MCG22" s="162"/>
      <c r="MCH22" s="162"/>
      <c r="MCI22" s="162"/>
      <c r="MCJ22" s="162"/>
      <c r="MCK22" s="162"/>
      <c r="MCL22" s="162"/>
      <c r="MCM22" s="162"/>
      <c r="MCN22" s="162"/>
      <c r="MCO22" s="162"/>
      <c r="MCP22" s="162"/>
      <c r="MCQ22" s="162"/>
      <c r="MCR22" s="162"/>
      <c r="MCS22" s="162"/>
      <c r="MCT22" s="162"/>
      <c r="MCU22" s="162"/>
      <c r="MCV22" s="162"/>
      <c r="MCW22" s="162"/>
      <c r="MCX22" s="162"/>
      <c r="MCY22" s="162"/>
      <c r="MCZ22" s="162"/>
      <c r="MDA22" s="162"/>
      <c r="MDB22" s="162"/>
      <c r="MDC22" s="162"/>
      <c r="MDD22" s="162"/>
      <c r="MDE22" s="162"/>
      <c r="MDF22" s="162"/>
      <c r="MDG22" s="162"/>
      <c r="MDH22" s="162"/>
      <c r="MDI22" s="162"/>
      <c r="MDJ22" s="162"/>
      <c r="MDK22" s="162"/>
      <c r="MDL22" s="162"/>
      <c r="MDM22" s="162"/>
      <c r="MDN22" s="162"/>
      <c r="MDO22" s="162"/>
      <c r="MDP22" s="162"/>
      <c r="MDQ22" s="162"/>
      <c r="MDR22" s="162"/>
      <c r="MDS22" s="162"/>
      <c r="MDT22" s="162"/>
      <c r="MDU22" s="162"/>
      <c r="MDV22" s="162"/>
      <c r="MDW22" s="162"/>
      <c r="MDX22" s="162"/>
      <c r="MDY22" s="162"/>
      <c r="MDZ22" s="162"/>
      <c r="MEA22" s="162"/>
      <c r="MEB22" s="162"/>
      <c r="MEC22" s="162"/>
      <c r="MED22" s="162"/>
      <c r="MEE22" s="162"/>
      <c r="MEF22" s="162"/>
      <c r="MEG22" s="162"/>
      <c r="MEH22" s="162"/>
      <c r="MEI22" s="162"/>
      <c r="MEJ22" s="162"/>
      <c r="MEK22" s="162"/>
      <c r="MEL22" s="162"/>
      <c r="MEM22" s="162"/>
      <c r="MEN22" s="162"/>
      <c r="MEO22" s="162"/>
      <c r="MEP22" s="162"/>
      <c r="MEQ22" s="162"/>
      <c r="MER22" s="162"/>
      <c r="MES22" s="162"/>
      <c r="MET22" s="162"/>
      <c r="MEU22" s="162"/>
      <c r="MEV22" s="162"/>
      <c r="MEW22" s="162"/>
      <c r="MEX22" s="162"/>
      <c r="MEY22" s="162"/>
      <c r="MEZ22" s="162"/>
      <c r="MFA22" s="162"/>
      <c r="MFB22" s="162"/>
      <c r="MFC22" s="162"/>
      <c r="MFD22" s="162"/>
      <c r="MFE22" s="162"/>
      <c r="MFF22" s="162"/>
      <c r="MFG22" s="162"/>
      <c r="MFH22" s="162"/>
      <c r="MFI22" s="162"/>
      <c r="MFJ22" s="162"/>
      <c r="MFK22" s="162"/>
      <c r="MFL22" s="162"/>
      <c r="MFM22" s="162"/>
      <c r="MFN22" s="162"/>
      <c r="MFO22" s="162"/>
      <c r="MFP22" s="162"/>
      <c r="MFQ22" s="162"/>
      <c r="MFR22" s="162"/>
      <c r="MFS22" s="162"/>
      <c r="MFT22" s="162"/>
      <c r="MFU22" s="162"/>
      <c r="MFV22" s="162"/>
      <c r="MFW22" s="162"/>
      <c r="MFX22" s="162"/>
      <c r="MFY22" s="162"/>
      <c r="MFZ22" s="162"/>
      <c r="MGA22" s="162"/>
      <c r="MGB22" s="162"/>
      <c r="MGC22" s="162"/>
      <c r="MGD22" s="162"/>
      <c r="MGE22" s="162"/>
      <c r="MGF22" s="162"/>
      <c r="MGG22" s="162"/>
      <c r="MGH22" s="162"/>
      <c r="MGI22" s="162"/>
      <c r="MGJ22" s="162"/>
      <c r="MGK22" s="162"/>
      <c r="MGL22" s="162"/>
      <c r="MGM22" s="162"/>
      <c r="MGN22" s="162"/>
      <c r="MGO22" s="162"/>
      <c r="MGP22" s="162"/>
      <c r="MGQ22" s="162"/>
      <c r="MGR22" s="162"/>
      <c r="MGS22" s="162"/>
      <c r="MGT22" s="162"/>
      <c r="MGU22" s="162"/>
      <c r="MGV22" s="162"/>
      <c r="MGW22" s="162"/>
      <c r="MGX22" s="162"/>
      <c r="MGY22" s="162"/>
      <c r="MGZ22" s="162"/>
      <c r="MHA22" s="162"/>
      <c r="MHB22" s="162"/>
      <c r="MHC22" s="162"/>
      <c r="MHD22" s="162"/>
      <c r="MHE22" s="162"/>
      <c r="MHF22" s="162"/>
      <c r="MHG22" s="162"/>
      <c r="MHH22" s="162"/>
      <c r="MHI22" s="162"/>
      <c r="MHJ22" s="162"/>
      <c r="MHK22" s="162"/>
      <c r="MHL22" s="162"/>
      <c r="MHM22" s="162"/>
      <c r="MHN22" s="162"/>
      <c r="MHO22" s="162"/>
      <c r="MHP22" s="162"/>
      <c r="MHQ22" s="162"/>
      <c r="MHR22" s="162"/>
      <c r="MHS22" s="162"/>
      <c r="MHT22" s="162"/>
      <c r="MHU22" s="162"/>
      <c r="MHV22" s="162"/>
      <c r="MHW22" s="162"/>
      <c r="MHX22" s="162"/>
      <c r="MHY22" s="162"/>
      <c r="MHZ22" s="162"/>
      <c r="MIA22" s="162"/>
      <c r="MIB22" s="162"/>
      <c r="MIC22" s="162"/>
      <c r="MID22" s="162"/>
      <c r="MIE22" s="162"/>
      <c r="MIF22" s="162"/>
      <c r="MIG22" s="162"/>
      <c r="MIH22" s="162"/>
      <c r="MII22" s="162"/>
      <c r="MIJ22" s="162"/>
      <c r="MIK22" s="162"/>
      <c r="MIL22" s="162"/>
      <c r="MIM22" s="162"/>
      <c r="MIN22" s="162"/>
      <c r="MIO22" s="162"/>
      <c r="MIP22" s="162"/>
      <c r="MIQ22" s="162"/>
      <c r="MIR22" s="162"/>
      <c r="MIS22" s="162"/>
      <c r="MIT22" s="162"/>
      <c r="MIU22" s="162"/>
      <c r="MIV22" s="162"/>
      <c r="MIW22" s="162"/>
      <c r="MIX22" s="162"/>
      <c r="MIY22" s="162"/>
      <c r="MIZ22" s="162"/>
      <c r="MJA22" s="162"/>
      <c r="MJB22" s="162"/>
      <c r="MJC22" s="162"/>
      <c r="MJD22" s="162"/>
      <c r="MJE22" s="162"/>
      <c r="MJF22" s="162"/>
      <c r="MJG22" s="162"/>
      <c r="MJH22" s="162"/>
      <c r="MJI22" s="162"/>
      <c r="MJJ22" s="162"/>
      <c r="MJK22" s="162"/>
      <c r="MJL22" s="162"/>
      <c r="MJM22" s="162"/>
      <c r="MJN22" s="162"/>
      <c r="MJO22" s="162"/>
      <c r="MJP22" s="162"/>
      <c r="MJQ22" s="162"/>
      <c r="MJR22" s="162"/>
      <c r="MJS22" s="162"/>
      <c r="MJT22" s="162"/>
      <c r="MJU22" s="162"/>
      <c r="MJV22" s="162"/>
      <c r="MJW22" s="162"/>
      <c r="MJX22" s="162"/>
      <c r="MJY22" s="162"/>
      <c r="MJZ22" s="162"/>
      <c r="MKA22" s="162"/>
      <c r="MKB22" s="162"/>
      <c r="MKC22" s="162"/>
      <c r="MKD22" s="162"/>
      <c r="MKE22" s="162"/>
      <c r="MKF22" s="162"/>
      <c r="MKG22" s="162"/>
      <c r="MKH22" s="162"/>
      <c r="MKI22" s="162"/>
      <c r="MKJ22" s="162"/>
      <c r="MKK22" s="162"/>
      <c r="MKL22" s="162"/>
      <c r="MKM22" s="162"/>
      <c r="MKN22" s="162"/>
      <c r="MKO22" s="162"/>
      <c r="MKP22" s="162"/>
      <c r="MKQ22" s="162"/>
      <c r="MKR22" s="162"/>
      <c r="MKS22" s="162"/>
      <c r="MKT22" s="162"/>
      <c r="MKU22" s="162"/>
      <c r="MKV22" s="162"/>
      <c r="MKW22" s="162"/>
      <c r="MKX22" s="162"/>
      <c r="MKY22" s="162"/>
      <c r="MKZ22" s="162"/>
      <c r="MLA22" s="162"/>
      <c r="MLB22" s="162"/>
      <c r="MLC22" s="162"/>
      <c r="MLD22" s="162"/>
      <c r="MLE22" s="162"/>
      <c r="MLF22" s="162"/>
      <c r="MLG22" s="162"/>
      <c r="MLH22" s="162"/>
      <c r="MLI22" s="162"/>
      <c r="MLJ22" s="162"/>
      <c r="MLK22" s="162"/>
      <c r="MLL22" s="162"/>
      <c r="MLM22" s="162"/>
      <c r="MLN22" s="162"/>
      <c r="MLO22" s="162"/>
      <c r="MLP22" s="162"/>
      <c r="MLQ22" s="162"/>
      <c r="MLR22" s="162"/>
      <c r="MLS22" s="162"/>
      <c r="MLT22" s="162"/>
      <c r="MLU22" s="162"/>
      <c r="MLV22" s="162"/>
      <c r="MLW22" s="162"/>
      <c r="MLX22" s="162"/>
      <c r="MLY22" s="162"/>
      <c r="MLZ22" s="162"/>
      <c r="MMA22" s="162"/>
      <c r="MMB22" s="162"/>
      <c r="MMC22" s="162"/>
      <c r="MMD22" s="162"/>
      <c r="MME22" s="162"/>
      <c r="MMF22" s="162"/>
      <c r="MMG22" s="162"/>
      <c r="MMH22" s="162"/>
      <c r="MMI22" s="162"/>
      <c r="MMJ22" s="162"/>
      <c r="MMK22" s="162"/>
      <c r="MML22" s="162"/>
      <c r="MMM22" s="162"/>
      <c r="MMN22" s="162"/>
      <c r="MMO22" s="162"/>
      <c r="MMP22" s="162"/>
      <c r="MMQ22" s="162"/>
      <c r="MMR22" s="162"/>
      <c r="MMS22" s="162"/>
      <c r="MMT22" s="162"/>
      <c r="MMU22" s="162"/>
      <c r="MMV22" s="162"/>
      <c r="MMW22" s="162"/>
      <c r="MMX22" s="162"/>
      <c r="MMY22" s="162"/>
      <c r="MMZ22" s="162"/>
      <c r="MNA22" s="162"/>
      <c r="MNB22" s="162"/>
      <c r="MNC22" s="162"/>
      <c r="MND22" s="162"/>
      <c r="MNE22" s="162"/>
      <c r="MNF22" s="162"/>
      <c r="MNG22" s="162"/>
      <c r="MNH22" s="162"/>
      <c r="MNI22" s="162"/>
      <c r="MNJ22" s="162"/>
      <c r="MNK22" s="162"/>
      <c r="MNL22" s="162"/>
      <c r="MNM22" s="162"/>
      <c r="MNN22" s="162"/>
      <c r="MNO22" s="162"/>
      <c r="MNP22" s="162"/>
      <c r="MNQ22" s="162"/>
      <c r="MNR22" s="162"/>
      <c r="MNS22" s="162"/>
      <c r="MNT22" s="162"/>
      <c r="MNU22" s="162"/>
      <c r="MNV22" s="162"/>
      <c r="MNW22" s="162"/>
      <c r="MNX22" s="162"/>
      <c r="MNY22" s="162"/>
      <c r="MNZ22" s="162"/>
      <c r="MOA22" s="162"/>
      <c r="MOB22" s="162"/>
      <c r="MOC22" s="162"/>
      <c r="MOD22" s="162"/>
      <c r="MOE22" s="162"/>
      <c r="MOF22" s="162"/>
      <c r="MOG22" s="162"/>
      <c r="MOH22" s="162"/>
      <c r="MOI22" s="162"/>
      <c r="MOJ22" s="162"/>
      <c r="MOK22" s="162"/>
      <c r="MOL22" s="162"/>
      <c r="MOM22" s="162"/>
      <c r="MON22" s="162"/>
      <c r="MOO22" s="162"/>
      <c r="MOP22" s="162"/>
      <c r="MOQ22" s="162"/>
      <c r="MOR22" s="162"/>
      <c r="MOS22" s="162"/>
      <c r="MOT22" s="162"/>
      <c r="MOU22" s="162"/>
      <c r="MOV22" s="162"/>
      <c r="MOW22" s="162"/>
      <c r="MOX22" s="162"/>
      <c r="MOY22" s="162"/>
      <c r="MOZ22" s="162"/>
      <c r="MPA22" s="162"/>
      <c r="MPB22" s="162"/>
      <c r="MPC22" s="162"/>
      <c r="MPD22" s="162"/>
      <c r="MPE22" s="162"/>
      <c r="MPF22" s="162"/>
      <c r="MPG22" s="162"/>
      <c r="MPH22" s="162"/>
      <c r="MPI22" s="162"/>
      <c r="MPJ22" s="162"/>
      <c r="MPK22" s="162"/>
      <c r="MPL22" s="162"/>
      <c r="MPM22" s="162"/>
      <c r="MPN22" s="162"/>
      <c r="MPO22" s="162"/>
      <c r="MPP22" s="162"/>
      <c r="MPQ22" s="162"/>
      <c r="MPR22" s="162"/>
      <c r="MPS22" s="162"/>
      <c r="MPT22" s="162"/>
      <c r="MPU22" s="162"/>
      <c r="MPV22" s="162"/>
      <c r="MPW22" s="162"/>
      <c r="MPX22" s="162"/>
      <c r="MPY22" s="162"/>
      <c r="MPZ22" s="162"/>
      <c r="MQA22" s="162"/>
      <c r="MQB22" s="162"/>
      <c r="MQC22" s="162"/>
      <c r="MQD22" s="162"/>
      <c r="MQE22" s="162"/>
      <c r="MQF22" s="162"/>
      <c r="MQG22" s="162"/>
      <c r="MQH22" s="162"/>
      <c r="MQI22" s="162"/>
      <c r="MQJ22" s="162"/>
      <c r="MQK22" s="162"/>
      <c r="MQL22" s="162"/>
      <c r="MQM22" s="162"/>
      <c r="MQN22" s="162"/>
      <c r="MQO22" s="162"/>
      <c r="MQP22" s="162"/>
      <c r="MQQ22" s="162"/>
      <c r="MQR22" s="162"/>
      <c r="MQS22" s="162"/>
      <c r="MQT22" s="162"/>
      <c r="MQU22" s="162"/>
      <c r="MQV22" s="162"/>
      <c r="MQW22" s="162"/>
      <c r="MQX22" s="162"/>
      <c r="MQY22" s="162"/>
      <c r="MQZ22" s="162"/>
      <c r="MRA22" s="162"/>
      <c r="MRB22" s="162"/>
      <c r="MRC22" s="162"/>
      <c r="MRD22" s="162"/>
      <c r="MRE22" s="162"/>
      <c r="MRF22" s="162"/>
      <c r="MRG22" s="162"/>
      <c r="MRH22" s="162"/>
      <c r="MRI22" s="162"/>
      <c r="MRJ22" s="162"/>
      <c r="MRK22" s="162"/>
      <c r="MRL22" s="162"/>
      <c r="MRM22" s="162"/>
      <c r="MRN22" s="162"/>
      <c r="MRO22" s="162"/>
      <c r="MRP22" s="162"/>
      <c r="MRQ22" s="162"/>
      <c r="MRR22" s="162"/>
      <c r="MRS22" s="162"/>
      <c r="MRT22" s="162"/>
      <c r="MRU22" s="162"/>
      <c r="MRV22" s="162"/>
      <c r="MRW22" s="162"/>
      <c r="MRX22" s="162"/>
      <c r="MRY22" s="162"/>
      <c r="MRZ22" s="162"/>
      <c r="MSA22" s="162"/>
      <c r="MSB22" s="162"/>
      <c r="MSC22" s="162"/>
      <c r="MSD22" s="162"/>
      <c r="MSE22" s="162"/>
      <c r="MSF22" s="162"/>
      <c r="MSG22" s="162"/>
      <c r="MSH22" s="162"/>
      <c r="MSI22" s="162"/>
      <c r="MSJ22" s="162"/>
      <c r="MSK22" s="162"/>
      <c r="MSL22" s="162"/>
      <c r="MSM22" s="162"/>
      <c r="MSN22" s="162"/>
      <c r="MSO22" s="162"/>
      <c r="MSP22" s="162"/>
      <c r="MSQ22" s="162"/>
      <c r="MSR22" s="162"/>
      <c r="MSS22" s="162"/>
      <c r="MST22" s="162"/>
      <c r="MSU22" s="162"/>
      <c r="MSV22" s="162"/>
      <c r="MSW22" s="162"/>
      <c r="MSX22" s="162"/>
      <c r="MSY22" s="162"/>
      <c r="MSZ22" s="162"/>
      <c r="MTA22" s="162"/>
      <c r="MTB22" s="162"/>
      <c r="MTC22" s="162"/>
      <c r="MTD22" s="162"/>
      <c r="MTE22" s="162"/>
      <c r="MTF22" s="162"/>
      <c r="MTG22" s="162"/>
      <c r="MTH22" s="162"/>
      <c r="MTI22" s="162"/>
      <c r="MTJ22" s="162"/>
      <c r="MTK22" s="162"/>
      <c r="MTL22" s="162"/>
      <c r="MTM22" s="162"/>
      <c r="MTN22" s="162"/>
      <c r="MTO22" s="162"/>
      <c r="MTP22" s="162"/>
      <c r="MTQ22" s="162"/>
      <c r="MTR22" s="162"/>
      <c r="MTS22" s="162"/>
      <c r="MTT22" s="162"/>
      <c r="MTU22" s="162"/>
      <c r="MTV22" s="162"/>
      <c r="MTW22" s="162"/>
      <c r="MTX22" s="162"/>
      <c r="MTY22" s="162"/>
      <c r="MTZ22" s="162"/>
      <c r="MUA22" s="162"/>
      <c r="MUB22" s="162"/>
      <c r="MUC22" s="162"/>
      <c r="MUD22" s="162"/>
      <c r="MUE22" s="162"/>
      <c r="MUF22" s="162"/>
      <c r="MUG22" s="162"/>
      <c r="MUH22" s="162"/>
      <c r="MUI22" s="162"/>
      <c r="MUJ22" s="162"/>
      <c r="MUK22" s="162"/>
      <c r="MUL22" s="162"/>
      <c r="MUM22" s="162"/>
      <c r="MUN22" s="162"/>
      <c r="MUO22" s="162"/>
      <c r="MUP22" s="162"/>
      <c r="MUQ22" s="162"/>
      <c r="MUR22" s="162"/>
      <c r="MUS22" s="162"/>
      <c r="MUT22" s="162"/>
      <c r="MUU22" s="162"/>
      <c r="MUV22" s="162"/>
      <c r="MUW22" s="162"/>
      <c r="MUX22" s="162"/>
      <c r="MUY22" s="162"/>
      <c r="MUZ22" s="162"/>
      <c r="MVA22" s="162"/>
      <c r="MVB22" s="162"/>
      <c r="MVC22" s="162"/>
      <c r="MVD22" s="162"/>
      <c r="MVE22" s="162"/>
      <c r="MVF22" s="162"/>
      <c r="MVG22" s="162"/>
      <c r="MVH22" s="162"/>
      <c r="MVI22" s="162"/>
      <c r="MVJ22" s="162"/>
      <c r="MVK22" s="162"/>
      <c r="MVL22" s="162"/>
      <c r="MVM22" s="162"/>
      <c r="MVN22" s="162"/>
      <c r="MVO22" s="162"/>
      <c r="MVP22" s="162"/>
      <c r="MVQ22" s="162"/>
      <c r="MVR22" s="162"/>
      <c r="MVS22" s="162"/>
      <c r="MVT22" s="162"/>
      <c r="MVU22" s="162"/>
      <c r="MVV22" s="162"/>
      <c r="MVW22" s="162"/>
      <c r="MVX22" s="162"/>
      <c r="MVY22" s="162"/>
      <c r="MVZ22" s="162"/>
      <c r="MWA22" s="162"/>
      <c r="MWB22" s="162"/>
      <c r="MWC22" s="162"/>
      <c r="MWD22" s="162"/>
      <c r="MWE22" s="162"/>
      <c r="MWF22" s="162"/>
      <c r="MWG22" s="162"/>
      <c r="MWH22" s="162"/>
      <c r="MWI22" s="162"/>
      <c r="MWJ22" s="162"/>
      <c r="MWK22" s="162"/>
      <c r="MWL22" s="162"/>
      <c r="MWM22" s="162"/>
      <c r="MWN22" s="162"/>
      <c r="MWO22" s="162"/>
      <c r="MWP22" s="162"/>
      <c r="MWQ22" s="162"/>
      <c r="MWR22" s="162"/>
      <c r="MWS22" s="162"/>
      <c r="MWT22" s="162"/>
      <c r="MWU22" s="162"/>
      <c r="MWV22" s="162"/>
      <c r="MWW22" s="162"/>
      <c r="MWX22" s="162"/>
      <c r="MWY22" s="162"/>
      <c r="MWZ22" s="162"/>
      <c r="MXA22" s="162"/>
      <c r="MXB22" s="162"/>
      <c r="MXC22" s="162"/>
      <c r="MXD22" s="162"/>
      <c r="MXE22" s="162"/>
      <c r="MXF22" s="162"/>
      <c r="MXG22" s="162"/>
      <c r="MXH22" s="162"/>
      <c r="MXI22" s="162"/>
      <c r="MXJ22" s="162"/>
      <c r="MXK22" s="162"/>
      <c r="MXL22" s="162"/>
      <c r="MXM22" s="162"/>
      <c r="MXN22" s="162"/>
      <c r="MXO22" s="162"/>
      <c r="MXP22" s="162"/>
      <c r="MXQ22" s="162"/>
      <c r="MXR22" s="162"/>
      <c r="MXS22" s="162"/>
      <c r="MXT22" s="162"/>
      <c r="MXU22" s="162"/>
      <c r="MXV22" s="162"/>
      <c r="MXW22" s="162"/>
      <c r="MXX22" s="162"/>
      <c r="MXY22" s="162"/>
      <c r="MXZ22" s="162"/>
      <c r="MYA22" s="162"/>
      <c r="MYB22" s="162"/>
      <c r="MYC22" s="162"/>
      <c r="MYD22" s="162"/>
      <c r="MYE22" s="162"/>
      <c r="MYF22" s="162"/>
      <c r="MYG22" s="162"/>
      <c r="MYH22" s="162"/>
      <c r="MYI22" s="162"/>
      <c r="MYJ22" s="162"/>
      <c r="MYK22" s="162"/>
      <c r="MYL22" s="162"/>
      <c r="MYM22" s="162"/>
      <c r="MYN22" s="162"/>
      <c r="MYO22" s="162"/>
      <c r="MYP22" s="162"/>
      <c r="MYQ22" s="162"/>
      <c r="MYR22" s="162"/>
      <c r="MYS22" s="162"/>
      <c r="MYT22" s="162"/>
      <c r="MYU22" s="162"/>
      <c r="MYV22" s="162"/>
      <c r="MYW22" s="162"/>
      <c r="MYX22" s="162"/>
      <c r="MYY22" s="162"/>
      <c r="MYZ22" s="162"/>
      <c r="MZA22" s="162"/>
      <c r="MZB22" s="162"/>
      <c r="MZC22" s="162"/>
      <c r="MZD22" s="162"/>
      <c r="MZE22" s="162"/>
      <c r="MZF22" s="162"/>
      <c r="MZG22" s="162"/>
      <c r="MZH22" s="162"/>
      <c r="MZI22" s="162"/>
      <c r="MZJ22" s="162"/>
      <c r="MZK22" s="162"/>
      <c r="MZL22" s="162"/>
      <c r="MZM22" s="162"/>
      <c r="MZN22" s="162"/>
      <c r="MZO22" s="162"/>
      <c r="MZP22" s="162"/>
      <c r="MZQ22" s="162"/>
      <c r="MZR22" s="162"/>
      <c r="MZS22" s="162"/>
      <c r="MZT22" s="162"/>
      <c r="MZU22" s="162"/>
      <c r="MZV22" s="162"/>
      <c r="MZW22" s="162"/>
      <c r="MZX22" s="162"/>
      <c r="MZY22" s="162"/>
      <c r="MZZ22" s="162"/>
      <c r="NAA22" s="162"/>
      <c r="NAB22" s="162"/>
      <c r="NAC22" s="162"/>
      <c r="NAD22" s="162"/>
      <c r="NAE22" s="162"/>
      <c r="NAF22" s="162"/>
      <c r="NAG22" s="162"/>
      <c r="NAH22" s="162"/>
      <c r="NAI22" s="162"/>
      <c r="NAJ22" s="162"/>
      <c r="NAK22" s="162"/>
      <c r="NAL22" s="162"/>
      <c r="NAM22" s="162"/>
      <c r="NAN22" s="162"/>
      <c r="NAO22" s="162"/>
      <c r="NAP22" s="162"/>
      <c r="NAQ22" s="162"/>
      <c r="NAR22" s="162"/>
      <c r="NAS22" s="162"/>
      <c r="NAT22" s="162"/>
      <c r="NAU22" s="162"/>
      <c r="NAV22" s="162"/>
      <c r="NAW22" s="162"/>
      <c r="NAX22" s="162"/>
      <c r="NAY22" s="162"/>
      <c r="NAZ22" s="162"/>
      <c r="NBA22" s="162"/>
      <c r="NBB22" s="162"/>
      <c r="NBC22" s="162"/>
      <c r="NBD22" s="162"/>
      <c r="NBE22" s="162"/>
      <c r="NBF22" s="162"/>
      <c r="NBG22" s="162"/>
      <c r="NBH22" s="162"/>
      <c r="NBI22" s="162"/>
      <c r="NBJ22" s="162"/>
      <c r="NBK22" s="162"/>
      <c r="NBL22" s="162"/>
      <c r="NBM22" s="162"/>
      <c r="NBN22" s="162"/>
      <c r="NBO22" s="162"/>
      <c r="NBP22" s="162"/>
      <c r="NBQ22" s="162"/>
      <c r="NBR22" s="162"/>
      <c r="NBS22" s="162"/>
      <c r="NBT22" s="162"/>
      <c r="NBU22" s="162"/>
      <c r="NBV22" s="162"/>
      <c r="NBW22" s="162"/>
      <c r="NBX22" s="162"/>
      <c r="NBY22" s="162"/>
      <c r="NBZ22" s="162"/>
      <c r="NCA22" s="162"/>
      <c r="NCB22" s="162"/>
      <c r="NCC22" s="162"/>
      <c r="NCD22" s="162"/>
      <c r="NCE22" s="162"/>
      <c r="NCF22" s="162"/>
      <c r="NCG22" s="162"/>
      <c r="NCH22" s="162"/>
      <c r="NCI22" s="162"/>
      <c r="NCJ22" s="162"/>
      <c r="NCK22" s="162"/>
      <c r="NCL22" s="162"/>
      <c r="NCM22" s="162"/>
      <c r="NCN22" s="162"/>
      <c r="NCO22" s="162"/>
      <c r="NCP22" s="162"/>
      <c r="NCQ22" s="162"/>
      <c r="NCR22" s="162"/>
      <c r="NCS22" s="162"/>
      <c r="NCT22" s="162"/>
      <c r="NCU22" s="162"/>
      <c r="NCV22" s="162"/>
      <c r="NCW22" s="162"/>
      <c r="NCX22" s="162"/>
      <c r="NCY22" s="162"/>
      <c r="NCZ22" s="162"/>
      <c r="NDA22" s="162"/>
      <c r="NDB22" s="162"/>
      <c r="NDC22" s="162"/>
      <c r="NDD22" s="162"/>
      <c r="NDE22" s="162"/>
      <c r="NDF22" s="162"/>
      <c r="NDG22" s="162"/>
      <c r="NDH22" s="162"/>
      <c r="NDI22" s="162"/>
      <c r="NDJ22" s="162"/>
      <c r="NDK22" s="162"/>
      <c r="NDL22" s="162"/>
      <c r="NDM22" s="162"/>
      <c r="NDN22" s="162"/>
      <c r="NDO22" s="162"/>
      <c r="NDP22" s="162"/>
      <c r="NDQ22" s="162"/>
      <c r="NDR22" s="162"/>
      <c r="NDS22" s="162"/>
      <c r="NDT22" s="162"/>
      <c r="NDU22" s="162"/>
      <c r="NDV22" s="162"/>
      <c r="NDW22" s="162"/>
      <c r="NDX22" s="162"/>
      <c r="NDY22" s="162"/>
      <c r="NDZ22" s="162"/>
      <c r="NEA22" s="162"/>
      <c r="NEB22" s="162"/>
      <c r="NEC22" s="162"/>
      <c r="NED22" s="162"/>
      <c r="NEE22" s="162"/>
      <c r="NEF22" s="162"/>
      <c r="NEG22" s="162"/>
      <c r="NEH22" s="162"/>
      <c r="NEI22" s="162"/>
      <c r="NEJ22" s="162"/>
      <c r="NEK22" s="162"/>
      <c r="NEL22" s="162"/>
      <c r="NEM22" s="162"/>
      <c r="NEN22" s="162"/>
      <c r="NEO22" s="162"/>
      <c r="NEP22" s="162"/>
      <c r="NEQ22" s="162"/>
      <c r="NER22" s="162"/>
      <c r="NES22" s="162"/>
      <c r="NET22" s="162"/>
      <c r="NEU22" s="162"/>
      <c r="NEV22" s="162"/>
      <c r="NEW22" s="162"/>
      <c r="NEX22" s="162"/>
      <c r="NEY22" s="162"/>
      <c r="NEZ22" s="162"/>
      <c r="NFA22" s="162"/>
      <c r="NFB22" s="162"/>
      <c r="NFC22" s="162"/>
      <c r="NFD22" s="162"/>
      <c r="NFE22" s="162"/>
      <c r="NFF22" s="162"/>
      <c r="NFG22" s="162"/>
      <c r="NFH22" s="162"/>
      <c r="NFI22" s="162"/>
      <c r="NFJ22" s="162"/>
      <c r="NFK22" s="162"/>
      <c r="NFL22" s="162"/>
      <c r="NFM22" s="162"/>
      <c r="NFN22" s="162"/>
      <c r="NFO22" s="162"/>
      <c r="NFP22" s="162"/>
      <c r="NFQ22" s="162"/>
      <c r="NFR22" s="162"/>
      <c r="NFS22" s="162"/>
      <c r="NFT22" s="162"/>
      <c r="NFU22" s="162"/>
      <c r="NFV22" s="162"/>
      <c r="NFW22" s="162"/>
      <c r="NFX22" s="162"/>
      <c r="NFY22" s="162"/>
      <c r="NFZ22" s="162"/>
      <c r="NGA22" s="162"/>
      <c r="NGB22" s="162"/>
      <c r="NGC22" s="162"/>
      <c r="NGD22" s="162"/>
      <c r="NGE22" s="162"/>
      <c r="NGF22" s="162"/>
      <c r="NGG22" s="162"/>
      <c r="NGH22" s="162"/>
      <c r="NGI22" s="162"/>
      <c r="NGJ22" s="162"/>
      <c r="NGK22" s="162"/>
      <c r="NGL22" s="162"/>
      <c r="NGM22" s="162"/>
      <c r="NGN22" s="162"/>
      <c r="NGO22" s="162"/>
      <c r="NGP22" s="162"/>
      <c r="NGQ22" s="162"/>
      <c r="NGR22" s="162"/>
      <c r="NGS22" s="162"/>
      <c r="NGT22" s="162"/>
      <c r="NGU22" s="162"/>
      <c r="NGV22" s="162"/>
      <c r="NGW22" s="162"/>
      <c r="NGX22" s="162"/>
      <c r="NGY22" s="162"/>
      <c r="NGZ22" s="162"/>
      <c r="NHA22" s="162"/>
      <c r="NHB22" s="162"/>
      <c r="NHC22" s="162"/>
      <c r="NHD22" s="162"/>
      <c r="NHE22" s="162"/>
      <c r="NHF22" s="162"/>
      <c r="NHG22" s="162"/>
      <c r="NHH22" s="162"/>
      <c r="NHI22" s="162"/>
      <c r="NHJ22" s="162"/>
      <c r="NHK22" s="162"/>
      <c r="NHL22" s="162"/>
      <c r="NHM22" s="162"/>
      <c r="NHN22" s="162"/>
      <c r="NHO22" s="162"/>
      <c r="NHP22" s="162"/>
      <c r="NHQ22" s="162"/>
      <c r="NHR22" s="162"/>
      <c r="NHS22" s="162"/>
      <c r="NHT22" s="162"/>
      <c r="NHU22" s="162"/>
      <c r="NHV22" s="162"/>
      <c r="NHW22" s="162"/>
      <c r="NHX22" s="162"/>
      <c r="NHY22" s="162"/>
      <c r="NHZ22" s="162"/>
      <c r="NIA22" s="162"/>
      <c r="NIB22" s="162"/>
      <c r="NIC22" s="162"/>
      <c r="NID22" s="162"/>
      <c r="NIE22" s="162"/>
      <c r="NIF22" s="162"/>
      <c r="NIG22" s="162"/>
      <c r="NIH22" s="162"/>
      <c r="NII22" s="162"/>
      <c r="NIJ22" s="162"/>
      <c r="NIK22" s="162"/>
      <c r="NIL22" s="162"/>
      <c r="NIM22" s="162"/>
      <c r="NIN22" s="162"/>
      <c r="NIO22" s="162"/>
      <c r="NIP22" s="162"/>
      <c r="NIQ22" s="162"/>
      <c r="NIR22" s="162"/>
      <c r="NIS22" s="162"/>
      <c r="NIT22" s="162"/>
      <c r="NIU22" s="162"/>
      <c r="NIV22" s="162"/>
      <c r="NIW22" s="162"/>
      <c r="NIX22" s="162"/>
      <c r="NIY22" s="162"/>
      <c r="NIZ22" s="162"/>
      <c r="NJA22" s="162"/>
      <c r="NJB22" s="162"/>
      <c r="NJC22" s="162"/>
      <c r="NJD22" s="162"/>
      <c r="NJE22" s="162"/>
      <c r="NJF22" s="162"/>
      <c r="NJG22" s="162"/>
      <c r="NJH22" s="162"/>
      <c r="NJI22" s="162"/>
      <c r="NJJ22" s="162"/>
      <c r="NJK22" s="162"/>
      <c r="NJL22" s="162"/>
      <c r="NJM22" s="162"/>
      <c r="NJN22" s="162"/>
      <c r="NJO22" s="162"/>
      <c r="NJP22" s="162"/>
      <c r="NJQ22" s="162"/>
      <c r="NJR22" s="162"/>
      <c r="NJS22" s="162"/>
      <c r="NJT22" s="162"/>
      <c r="NJU22" s="162"/>
      <c r="NJV22" s="162"/>
      <c r="NJW22" s="162"/>
      <c r="NJX22" s="162"/>
      <c r="NJY22" s="162"/>
      <c r="NJZ22" s="162"/>
      <c r="NKA22" s="162"/>
      <c r="NKB22" s="162"/>
      <c r="NKC22" s="162"/>
      <c r="NKD22" s="162"/>
      <c r="NKE22" s="162"/>
      <c r="NKF22" s="162"/>
      <c r="NKG22" s="162"/>
      <c r="NKH22" s="162"/>
      <c r="NKI22" s="162"/>
      <c r="NKJ22" s="162"/>
      <c r="NKK22" s="162"/>
      <c r="NKL22" s="162"/>
      <c r="NKM22" s="162"/>
      <c r="NKN22" s="162"/>
      <c r="NKO22" s="162"/>
      <c r="NKP22" s="162"/>
      <c r="NKQ22" s="162"/>
      <c r="NKR22" s="162"/>
      <c r="NKS22" s="162"/>
      <c r="NKT22" s="162"/>
      <c r="NKU22" s="162"/>
      <c r="NKV22" s="162"/>
      <c r="NKW22" s="162"/>
      <c r="NKX22" s="162"/>
      <c r="NKY22" s="162"/>
      <c r="NKZ22" s="162"/>
      <c r="NLA22" s="162"/>
      <c r="NLB22" s="162"/>
      <c r="NLC22" s="162"/>
      <c r="NLD22" s="162"/>
      <c r="NLE22" s="162"/>
      <c r="NLF22" s="162"/>
      <c r="NLG22" s="162"/>
      <c r="NLH22" s="162"/>
      <c r="NLI22" s="162"/>
      <c r="NLJ22" s="162"/>
      <c r="NLK22" s="162"/>
      <c r="NLL22" s="162"/>
      <c r="NLM22" s="162"/>
      <c r="NLN22" s="162"/>
      <c r="NLO22" s="162"/>
      <c r="NLP22" s="162"/>
      <c r="NLQ22" s="162"/>
      <c r="NLR22" s="162"/>
      <c r="NLS22" s="162"/>
      <c r="NLT22" s="162"/>
      <c r="NLU22" s="162"/>
      <c r="NLV22" s="162"/>
      <c r="NLW22" s="162"/>
      <c r="NLX22" s="162"/>
      <c r="NLY22" s="162"/>
      <c r="NLZ22" s="162"/>
      <c r="NMA22" s="162"/>
      <c r="NMB22" s="162"/>
      <c r="NMC22" s="162"/>
      <c r="NMD22" s="162"/>
      <c r="NME22" s="162"/>
      <c r="NMF22" s="162"/>
      <c r="NMG22" s="162"/>
      <c r="NMH22" s="162"/>
      <c r="NMI22" s="162"/>
      <c r="NMJ22" s="162"/>
      <c r="NMK22" s="162"/>
      <c r="NML22" s="162"/>
      <c r="NMM22" s="162"/>
      <c r="NMN22" s="162"/>
      <c r="NMO22" s="162"/>
      <c r="NMP22" s="162"/>
      <c r="NMQ22" s="162"/>
      <c r="NMR22" s="162"/>
      <c r="NMS22" s="162"/>
      <c r="NMT22" s="162"/>
      <c r="NMU22" s="162"/>
      <c r="NMV22" s="162"/>
      <c r="NMW22" s="162"/>
      <c r="NMX22" s="162"/>
      <c r="NMY22" s="162"/>
      <c r="NMZ22" s="162"/>
      <c r="NNA22" s="162"/>
      <c r="NNB22" s="162"/>
      <c r="NNC22" s="162"/>
      <c r="NND22" s="162"/>
      <c r="NNE22" s="162"/>
      <c r="NNF22" s="162"/>
      <c r="NNG22" s="162"/>
      <c r="NNH22" s="162"/>
      <c r="NNI22" s="162"/>
      <c r="NNJ22" s="162"/>
      <c r="NNK22" s="162"/>
      <c r="NNL22" s="162"/>
      <c r="NNM22" s="162"/>
      <c r="NNN22" s="162"/>
      <c r="NNO22" s="162"/>
      <c r="NNP22" s="162"/>
      <c r="NNQ22" s="162"/>
      <c r="NNR22" s="162"/>
      <c r="NNS22" s="162"/>
      <c r="NNT22" s="162"/>
      <c r="NNU22" s="162"/>
      <c r="NNV22" s="162"/>
      <c r="NNW22" s="162"/>
      <c r="NNX22" s="162"/>
      <c r="NNY22" s="162"/>
      <c r="NNZ22" s="162"/>
      <c r="NOA22" s="162"/>
      <c r="NOB22" s="162"/>
      <c r="NOC22" s="162"/>
      <c r="NOD22" s="162"/>
      <c r="NOE22" s="162"/>
      <c r="NOF22" s="162"/>
      <c r="NOG22" s="162"/>
      <c r="NOH22" s="162"/>
      <c r="NOI22" s="162"/>
      <c r="NOJ22" s="162"/>
      <c r="NOK22" s="162"/>
      <c r="NOL22" s="162"/>
      <c r="NOM22" s="162"/>
      <c r="NON22" s="162"/>
      <c r="NOO22" s="162"/>
      <c r="NOP22" s="162"/>
      <c r="NOQ22" s="162"/>
      <c r="NOR22" s="162"/>
      <c r="NOS22" s="162"/>
      <c r="NOT22" s="162"/>
      <c r="NOU22" s="162"/>
      <c r="NOV22" s="162"/>
      <c r="NOW22" s="162"/>
      <c r="NOX22" s="162"/>
      <c r="NOY22" s="162"/>
      <c r="NOZ22" s="162"/>
      <c r="NPA22" s="162"/>
      <c r="NPB22" s="162"/>
      <c r="NPC22" s="162"/>
      <c r="NPD22" s="162"/>
      <c r="NPE22" s="162"/>
      <c r="NPF22" s="162"/>
      <c r="NPG22" s="162"/>
      <c r="NPH22" s="162"/>
      <c r="NPI22" s="162"/>
      <c r="NPJ22" s="162"/>
      <c r="NPK22" s="162"/>
      <c r="NPL22" s="162"/>
      <c r="NPM22" s="162"/>
      <c r="NPN22" s="162"/>
      <c r="NPO22" s="162"/>
      <c r="NPP22" s="162"/>
      <c r="NPQ22" s="162"/>
      <c r="NPR22" s="162"/>
      <c r="NPS22" s="162"/>
      <c r="NPT22" s="162"/>
      <c r="NPU22" s="162"/>
      <c r="NPV22" s="162"/>
      <c r="NPW22" s="162"/>
      <c r="NPX22" s="162"/>
      <c r="NPY22" s="162"/>
      <c r="NPZ22" s="162"/>
      <c r="NQA22" s="162"/>
      <c r="NQB22" s="162"/>
      <c r="NQC22" s="162"/>
      <c r="NQD22" s="162"/>
      <c r="NQE22" s="162"/>
      <c r="NQF22" s="162"/>
      <c r="NQG22" s="162"/>
      <c r="NQH22" s="162"/>
      <c r="NQI22" s="162"/>
      <c r="NQJ22" s="162"/>
      <c r="NQK22" s="162"/>
      <c r="NQL22" s="162"/>
      <c r="NQM22" s="162"/>
      <c r="NQN22" s="162"/>
      <c r="NQO22" s="162"/>
      <c r="NQP22" s="162"/>
      <c r="NQQ22" s="162"/>
      <c r="NQR22" s="162"/>
      <c r="NQS22" s="162"/>
      <c r="NQT22" s="162"/>
      <c r="NQU22" s="162"/>
      <c r="NQV22" s="162"/>
      <c r="NQW22" s="162"/>
      <c r="NQX22" s="162"/>
      <c r="NQY22" s="162"/>
      <c r="NQZ22" s="162"/>
      <c r="NRA22" s="162"/>
      <c r="NRB22" s="162"/>
      <c r="NRC22" s="162"/>
      <c r="NRD22" s="162"/>
      <c r="NRE22" s="162"/>
      <c r="NRF22" s="162"/>
      <c r="NRG22" s="162"/>
      <c r="NRH22" s="162"/>
      <c r="NRI22" s="162"/>
      <c r="NRJ22" s="162"/>
      <c r="NRK22" s="162"/>
      <c r="NRL22" s="162"/>
      <c r="NRM22" s="162"/>
      <c r="NRN22" s="162"/>
      <c r="NRO22" s="162"/>
      <c r="NRP22" s="162"/>
      <c r="NRQ22" s="162"/>
      <c r="NRR22" s="162"/>
      <c r="NRS22" s="162"/>
      <c r="NRT22" s="162"/>
      <c r="NRU22" s="162"/>
      <c r="NRV22" s="162"/>
      <c r="NRW22" s="162"/>
      <c r="NRX22" s="162"/>
      <c r="NRY22" s="162"/>
      <c r="NRZ22" s="162"/>
      <c r="NSA22" s="162"/>
      <c r="NSB22" s="162"/>
      <c r="NSC22" s="162"/>
      <c r="NSD22" s="162"/>
      <c r="NSE22" s="162"/>
      <c r="NSF22" s="162"/>
      <c r="NSG22" s="162"/>
      <c r="NSH22" s="162"/>
      <c r="NSI22" s="162"/>
      <c r="NSJ22" s="162"/>
      <c r="NSK22" s="162"/>
      <c r="NSL22" s="162"/>
      <c r="NSM22" s="162"/>
      <c r="NSN22" s="162"/>
      <c r="NSO22" s="162"/>
      <c r="NSP22" s="162"/>
      <c r="NSQ22" s="162"/>
      <c r="NSR22" s="162"/>
      <c r="NSS22" s="162"/>
      <c r="NST22" s="162"/>
      <c r="NSU22" s="162"/>
      <c r="NSV22" s="162"/>
      <c r="NSW22" s="162"/>
      <c r="NSX22" s="162"/>
      <c r="NSY22" s="162"/>
      <c r="NSZ22" s="162"/>
      <c r="NTA22" s="162"/>
      <c r="NTB22" s="162"/>
      <c r="NTC22" s="162"/>
      <c r="NTD22" s="162"/>
      <c r="NTE22" s="162"/>
      <c r="NTF22" s="162"/>
      <c r="NTG22" s="162"/>
      <c r="NTH22" s="162"/>
      <c r="NTI22" s="162"/>
      <c r="NTJ22" s="162"/>
      <c r="NTK22" s="162"/>
      <c r="NTL22" s="162"/>
      <c r="NTM22" s="162"/>
      <c r="NTN22" s="162"/>
      <c r="NTO22" s="162"/>
      <c r="NTP22" s="162"/>
      <c r="NTQ22" s="162"/>
      <c r="NTR22" s="162"/>
      <c r="NTS22" s="162"/>
      <c r="NTT22" s="162"/>
      <c r="NTU22" s="162"/>
      <c r="NTV22" s="162"/>
      <c r="NTW22" s="162"/>
      <c r="NTX22" s="162"/>
      <c r="NTY22" s="162"/>
      <c r="NTZ22" s="162"/>
      <c r="NUA22" s="162"/>
      <c r="NUB22" s="162"/>
      <c r="NUC22" s="162"/>
      <c r="NUD22" s="162"/>
      <c r="NUE22" s="162"/>
      <c r="NUF22" s="162"/>
      <c r="NUG22" s="162"/>
      <c r="NUH22" s="162"/>
      <c r="NUI22" s="162"/>
      <c r="NUJ22" s="162"/>
      <c r="NUK22" s="162"/>
      <c r="NUL22" s="162"/>
      <c r="NUM22" s="162"/>
      <c r="NUN22" s="162"/>
      <c r="NUO22" s="162"/>
      <c r="NUP22" s="162"/>
      <c r="NUQ22" s="162"/>
      <c r="NUR22" s="162"/>
      <c r="NUS22" s="162"/>
      <c r="NUT22" s="162"/>
      <c r="NUU22" s="162"/>
      <c r="NUV22" s="162"/>
      <c r="NUW22" s="162"/>
      <c r="NUX22" s="162"/>
      <c r="NUY22" s="162"/>
      <c r="NUZ22" s="162"/>
      <c r="NVA22" s="162"/>
      <c r="NVB22" s="162"/>
      <c r="NVC22" s="162"/>
      <c r="NVD22" s="162"/>
      <c r="NVE22" s="162"/>
      <c r="NVF22" s="162"/>
      <c r="NVG22" s="162"/>
      <c r="NVH22" s="162"/>
      <c r="NVI22" s="162"/>
      <c r="NVJ22" s="162"/>
      <c r="NVK22" s="162"/>
      <c r="NVL22" s="162"/>
      <c r="NVM22" s="162"/>
      <c r="NVN22" s="162"/>
      <c r="NVO22" s="162"/>
      <c r="NVP22" s="162"/>
      <c r="NVQ22" s="162"/>
      <c r="NVR22" s="162"/>
      <c r="NVS22" s="162"/>
      <c r="NVT22" s="162"/>
      <c r="NVU22" s="162"/>
      <c r="NVV22" s="162"/>
      <c r="NVW22" s="162"/>
      <c r="NVX22" s="162"/>
      <c r="NVY22" s="162"/>
      <c r="NVZ22" s="162"/>
      <c r="NWA22" s="162"/>
      <c r="NWB22" s="162"/>
      <c r="NWC22" s="162"/>
      <c r="NWD22" s="162"/>
      <c r="NWE22" s="162"/>
      <c r="NWF22" s="162"/>
      <c r="NWG22" s="162"/>
      <c r="NWH22" s="162"/>
      <c r="NWI22" s="162"/>
      <c r="NWJ22" s="162"/>
      <c r="NWK22" s="162"/>
      <c r="NWL22" s="162"/>
      <c r="NWM22" s="162"/>
      <c r="NWN22" s="162"/>
      <c r="NWO22" s="162"/>
      <c r="NWP22" s="162"/>
      <c r="NWQ22" s="162"/>
      <c r="NWR22" s="162"/>
      <c r="NWS22" s="162"/>
      <c r="NWT22" s="162"/>
      <c r="NWU22" s="162"/>
      <c r="NWV22" s="162"/>
      <c r="NWW22" s="162"/>
      <c r="NWX22" s="162"/>
      <c r="NWY22" s="162"/>
      <c r="NWZ22" s="162"/>
      <c r="NXA22" s="162"/>
      <c r="NXB22" s="162"/>
      <c r="NXC22" s="162"/>
      <c r="NXD22" s="162"/>
      <c r="NXE22" s="162"/>
      <c r="NXF22" s="162"/>
      <c r="NXG22" s="162"/>
      <c r="NXH22" s="162"/>
      <c r="NXI22" s="162"/>
      <c r="NXJ22" s="162"/>
      <c r="NXK22" s="162"/>
      <c r="NXL22" s="162"/>
      <c r="NXM22" s="162"/>
      <c r="NXN22" s="162"/>
      <c r="NXO22" s="162"/>
      <c r="NXP22" s="162"/>
      <c r="NXQ22" s="162"/>
      <c r="NXR22" s="162"/>
      <c r="NXS22" s="162"/>
      <c r="NXT22" s="162"/>
      <c r="NXU22" s="162"/>
      <c r="NXV22" s="162"/>
      <c r="NXW22" s="162"/>
      <c r="NXX22" s="162"/>
      <c r="NXY22" s="162"/>
      <c r="NXZ22" s="162"/>
      <c r="NYA22" s="162"/>
      <c r="NYB22" s="162"/>
      <c r="NYC22" s="162"/>
      <c r="NYD22" s="162"/>
      <c r="NYE22" s="162"/>
      <c r="NYF22" s="162"/>
      <c r="NYG22" s="162"/>
      <c r="NYH22" s="162"/>
      <c r="NYI22" s="162"/>
      <c r="NYJ22" s="162"/>
      <c r="NYK22" s="162"/>
      <c r="NYL22" s="162"/>
      <c r="NYM22" s="162"/>
      <c r="NYN22" s="162"/>
      <c r="NYO22" s="162"/>
      <c r="NYP22" s="162"/>
      <c r="NYQ22" s="162"/>
      <c r="NYR22" s="162"/>
      <c r="NYS22" s="162"/>
      <c r="NYT22" s="162"/>
      <c r="NYU22" s="162"/>
      <c r="NYV22" s="162"/>
      <c r="NYW22" s="162"/>
      <c r="NYX22" s="162"/>
      <c r="NYY22" s="162"/>
      <c r="NYZ22" s="162"/>
      <c r="NZA22" s="162"/>
      <c r="NZB22" s="162"/>
      <c r="NZC22" s="162"/>
      <c r="NZD22" s="162"/>
      <c r="NZE22" s="162"/>
      <c r="NZF22" s="162"/>
      <c r="NZG22" s="162"/>
      <c r="NZH22" s="162"/>
      <c r="NZI22" s="162"/>
      <c r="NZJ22" s="162"/>
      <c r="NZK22" s="162"/>
      <c r="NZL22" s="162"/>
      <c r="NZM22" s="162"/>
      <c r="NZN22" s="162"/>
      <c r="NZO22" s="162"/>
      <c r="NZP22" s="162"/>
      <c r="NZQ22" s="162"/>
      <c r="NZR22" s="162"/>
      <c r="NZS22" s="162"/>
      <c r="NZT22" s="162"/>
      <c r="NZU22" s="162"/>
      <c r="NZV22" s="162"/>
      <c r="NZW22" s="162"/>
      <c r="NZX22" s="162"/>
      <c r="NZY22" s="162"/>
      <c r="NZZ22" s="162"/>
      <c r="OAA22" s="162"/>
      <c r="OAB22" s="162"/>
      <c r="OAC22" s="162"/>
      <c r="OAD22" s="162"/>
      <c r="OAE22" s="162"/>
      <c r="OAF22" s="162"/>
      <c r="OAG22" s="162"/>
      <c r="OAH22" s="162"/>
      <c r="OAI22" s="162"/>
      <c r="OAJ22" s="162"/>
      <c r="OAK22" s="162"/>
      <c r="OAL22" s="162"/>
      <c r="OAM22" s="162"/>
      <c r="OAN22" s="162"/>
      <c r="OAO22" s="162"/>
      <c r="OAP22" s="162"/>
      <c r="OAQ22" s="162"/>
      <c r="OAR22" s="162"/>
      <c r="OAS22" s="162"/>
      <c r="OAT22" s="162"/>
      <c r="OAU22" s="162"/>
      <c r="OAV22" s="162"/>
      <c r="OAW22" s="162"/>
      <c r="OAX22" s="162"/>
      <c r="OAY22" s="162"/>
      <c r="OAZ22" s="162"/>
      <c r="OBA22" s="162"/>
      <c r="OBB22" s="162"/>
      <c r="OBC22" s="162"/>
      <c r="OBD22" s="162"/>
      <c r="OBE22" s="162"/>
      <c r="OBF22" s="162"/>
      <c r="OBG22" s="162"/>
      <c r="OBH22" s="162"/>
      <c r="OBI22" s="162"/>
      <c r="OBJ22" s="162"/>
      <c r="OBK22" s="162"/>
      <c r="OBL22" s="162"/>
      <c r="OBM22" s="162"/>
      <c r="OBN22" s="162"/>
      <c r="OBO22" s="162"/>
      <c r="OBP22" s="162"/>
      <c r="OBQ22" s="162"/>
      <c r="OBR22" s="162"/>
      <c r="OBS22" s="162"/>
      <c r="OBT22" s="162"/>
      <c r="OBU22" s="162"/>
      <c r="OBV22" s="162"/>
      <c r="OBW22" s="162"/>
      <c r="OBX22" s="162"/>
      <c r="OBY22" s="162"/>
      <c r="OBZ22" s="162"/>
      <c r="OCA22" s="162"/>
      <c r="OCB22" s="162"/>
      <c r="OCC22" s="162"/>
      <c r="OCD22" s="162"/>
      <c r="OCE22" s="162"/>
      <c r="OCF22" s="162"/>
      <c r="OCG22" s="162"/>
      <c r="OCH22" s="162"/>
      <c r="OCI22" s="162"/>
      <c r="OCJ22" s="162"/>
      <c r="OCK22" s="162"/>
      <c r="OCL22" s="162"/>
      <c r="OCM22" s="162"/>
      <c r="OCN22" s="162"/>
      <c r="OCO22" s="162"/>
      <c r="OCP22" s="162"/>
      <c r="OCQ22" s="162"/>
      <c r="OCR22" s="162"/>
      <c r="OCS22" s="162"/>
      <c r="OCT22" s="162"/>
      <c r="OCU22" s="162"/>
      <c r="OCV22" s="162"/>
      <c r="OCW22" s="162"/>
      <c r="OCX22" s="162"/>
      <c r="OCY22" s="162"/>
      <c r="OCZ22" s="162"/>
      <c r="ODA22" s="162"/>
      <c r="ODB22" s="162"/>
      <c r="ODC22" s="162"/>
      <c r="ODD22" s="162"/>
      <c r="ODE22" s="162"/>
      <c r="ODF22" s="162"/>
      <c r="ODG22" s="162"/>
      <c r="ODH22" s="162"/>
      <c r="ODI22" s="162"/>
      <c r="ODJ22" s="162"/>
      <c r="ODK22" s="162"/>
      <c r="ODL22" s="162"/>
      <c r="ODM22" s="162"/>
      <c r="ODN22" s="162"/>
      <c r="ODO22" s="162"/>
      <c r="ODP22" s="162"/>
      <c r="ODQ22" s="162"/>
      <c r="ODR22" s="162"/>
      <c r="ODS22" s="162"/>
      <c r="ODT22" s="162"/>
      <c r="ODU22" s="162"/>
      <c r="ODV22" s="162"/>
      <c r="ODW22" s="162"/>
      <c r="ODX22" s="162"/>
      <c r="ODY22" s="162"/>
      <c r="ODZ22" s="162"/>
      <c r="OEA22" s="162"/>
      <c r="OEB22" s="162"/>
      <c r="OEC22" s="162"/>
      <c r="OED22" s="162"/>
      <c r="OEE22" s="162"/>
      <c r="OEF22" s="162"/>
      <c r="OEG22" s="162"/>
      <c r="OEH22" s="162"/>
      <c r="OEI22" s="162"/>
      <c r="OEJ22" s="162"/>
      <c r="OEK22" s="162"/>
      <c r="OEL22" s="162"/>
      <c r="OEM22" s="162"/>
      <c r="OEN22" s="162"/>
      <c r="OEO22" s="162"/>
      <c r="OEP22" s="162"/>
      <c r="OEQ22" s="162"/>
      <c r="OER22" s="162"/>
      <c r="OES22" s="162"/>
      <c r="OET22" s="162"/>
      <c r="OEU22" s="162"/>
      <c r="OEV22" s="162"/>
      <c r="OEW22" s="162"/>
      <c r="OEX22" s="162"/>
      <c r="OEY22" s="162"/>
      <c r="OEZ22" s="162"/>
      <c r="OFA22" s="162"/>
      <c r="OFB22" s="162"/>
      <c r="OFC22" s="162"/>
      <c r="OFD22" s="162"/>
      <c r="OFE22" s="162"/>
      <c r="OFF22" s="162"/>
      <c r="OFG22" s="162"/>
      <c r="OFH22" s="162"/>
      <c r="OFI22" s="162"/>
      <c r="OFJ22" s="162"/>
      <c r="OFK22" s="162"/>
      <c r="OFL22" s="162"/>
      <c r="OFM22" s="162"/>
      <c r="OFN22" s="162"/>
      <c r="OFO22" s="162"/>
      <c r="OFP22" s="162"/>
      <c r="OFQ22" s="162"/>
      <c r="OFR22" s="162"/>
      <c r="OFS22" s="162"/>
      <c r="OFT22" s="162"/>
      <c r="OFU22" s="162"/>
      <c r="OFV22" s="162"/>
      <c r="OFW22" s="162"/>
      <c r="OFX22" s="162"/>
      <c r="OFY22" s="162"/>
      <c r="OFZ22" s="162"/>
      <c r="OGA22" s="162"/>
      <c r="OGB22" s="162"/>
      <c r="OGC22" s="162"/>
      <c r="OGD22" s="162"/>
      <c r="OGE22" s="162"/>
      <c r="OGF22" s="162"/>
      <c r="OGG22" s="162"/>
      <c r="OGH22" s="162"/>
      <c r="OGI22" s="162"/>
      <c r="OGJ22" s="162"/>
      <c r="OGK22" s="162"/>
      <c r="OGL22" s="162"/>
      <c r="OGM22" s="162"/>
      <c r="OGN22" s="162"/>
      <c r="OGO22" s="162"/>
      <c r="OGP22" s="162"/>
      <c r="OGQ22" s="162"/>
      <c r="OGR22" s="162"/>
      <c r="OGS22" s="162"/>
      <c r="OGT22" s="162"/>
      <c r="OGU22" s="162"/>
      <c r="OGV22" s="162"/>
      <c r="OGW22" s="162"/>
      <c r="OGX22" s="162"/>
      <c r="OGY22" s="162"/>
      <c r="OGZ22" s="162"/>
      <c r="OHA22" s="162"/>
      <c r="OHB22" s="162"/>
      <c r="OHC22" s="162"/>
      <c r="OHD22" s="162"/>
      <c r="OHE22" s="162"/>
      <c r="OHF22" s="162"/>
      <c r="OHG22" s="162"/>
      <c r="OHH22" s="162"/>
      <c r="OHI22" s="162"/>
      <c r="OHJ22" s="162"/>
      <c r="OHK22" s="162"/>
      <c r="OHL22" s="162"/>
      <c r="OHM22" s="162"/>
      <c r="OHN22" s="162"/>
      <c r="OHO22" s="162"/>
      <c r="OHP22" s="162"/>
      <c r="OHQ22" s="162"/>
      <c r="OHR22" s="162"/>
      <c r="OHS22" s="162"/>
      <c r="OHT22" s="162"/>
      <c r="OHU22" s="162"/>
      <c r="OHV22" s="162"/>
      <c r="OHW22" s="162"/>
      <c r="OHX22" s="162"/>
      <c r="OHY22" s="162"/>
      <c r="OHZ22" s="162"/>
      <c r="OIA22" s="162"/>
      <c r="OIB22" s="162"/>
      <c r="OIC22" s="162"/>
      <c r="OID22" s="162"/>
      <c r="OIE22" s="162"/>
      <c r="OIF22" s="162"/>
      <c r="OIG22" s="162"/>
      <c r="OIH22" s="162"/>
      <c r="OII22" s="162"/>
      <c r="OIJ22" s="162"/>
      <c r="OIK22" s="162"/>
      <c r="OIL22" s="162"/>
      <c r="OIM22" s="162"/>
      <c r="OIN22" s="162"/>
      <c r="OIO22" s="162"/>
      <c r="OIP22" s="162"/>
      <c r="OIQ22" s="162"/>
      <c r="OIR22" s="162"/>
      <c r="OIS22" s="162"/>
      <c r="OIT22" s="162"/>
      <c r="OIU22" s="162"/>
      <c r="OIV22" s="162"/>
      <c r="OIW22" s="162"/>
      <c r="OIX22" s="162"/>
      <c r="OIY22" s="162"/>
      <c r="OIZ22" s="162"/>
      <c r="OJA22" s="162"/>
      <c r="OJB22" s="162"/>
      <c r="OJC22" s="162"/>
      <c r="OJD22" s="162"/>
      <c r="OJE22" s="162"/>
      <c r="OJF22" s="162"/>
      <c r="OJG22" s="162"/>
      <c r="OJH22" s="162"/>
      <c r="OJI22" s="162"/>
      <c r="OJJ22" s="162"/>
      <c r="OJK22" s="162"/>
      <c r="OJL22" s="162"/>
      <c r="OJM22" s="162"/>
      <c r="OJN22" s="162"/>
      <c r="OJO22" s="162"/>
      <c r="OJP22" s="162"/>
      <c r="OJQ22" s="162"/>
      <c r="OJR22" s="162"/>
      <c r="OJS22" s="162"/>
      <c r="OJT22" s="162"/>
      <c r="OJU22" s="162"/>
      <c r="OJV22" s="162"/>
      <c r="OJW22" s="162"/>
      <c r="OJX22" s="162"/>
      <c r="OJY22" s="162"/>
      <c r="OJZ22" s="162"/>
      <c r="OKA22" s="162"/>
      <c r="OKB22" s="162"/>
      <c r="OKC22" s="162"/>
      <c r="OKD22" s="162"/>
      <c r="OKE22" s="162"/>
      <c r="OKF22" s="162"/>
      <c r="OKG22" s="162"/>
      <c r="OKH22" s="162"/>
      <c r="OKI22" s="162"/>
      <c r="OKJ22" s="162"/>
      <c r="OKK22" s="162"/>
      <c r="OKL22" s="162"/>
      <c r="OKM22" s="162"/>
      <c r="OKN22" s="162"/>
      <c r="OKO22" s="162"/>
      <c r="OKP22" s="162"/>
      <c r="OKQ22" s="162"/>
      <c r="OKR22" s="162"/>
      <c r="OKS22" s="162"/>
      <c r="OKT22" s="162"/>
      <c r="OKU22" s="162"/>
      <c r="OKV22" s="162"/>
      <c r="OKW22" s="162"/>
      <c r="OKX22" s="162"/>
      <c r="OKY22" s="162"/>
      <c r="OKZ22" s="162"/>
      <c r="OLA22" s="162"/>
      <c r="OLB22" s="162"/>
      <c r="OLC22" s="162"/>
      <c r="OLD22" s="162"/>
      <c r="OLE22" s="162"/>
      <c r="OLF22" s="162"/>
      <c r="OLG22" s="162"/>
      <c r="OLH22" s="162"/>
      <c r="OLI22" s="162"/>
      <c r="OLJ22" s="162"/>
      <c r="OLK22" s="162"/>
      <c r="OLL22" s="162"/>
      <c r="OLM22" s="162"/>
      <c r="OLN22" s="162"/>
      <c r="OLO22" s="162"/>
      <c r="OLP22" s="162"/>
      <c r="OLQ22" s="162"/>
      <c r="OLR22" s="162"/>
      <c r="OLS22" s="162"/>
      <c r="OLT22" s="162"/>
      <c r="OLU22" s="162"/>
      <c r="OLV22" s="162"/>
      <c r="OLW22" s="162"/>
      <c r="OLX22" s="162"/>
      <c r="OLY22" s="162"/>
      <c r="OLZ22" s="162"/>
      <c r="OMA22" s="162"/>
      <c r="OMB22" s="162"/>
      <c r="OMC22" s="162"/>
      <c r="OMD22" s="162"/>
      <c r="OME22" s="162"/>
      <c r="OMF22" s="162"/>
      <c r="OMG22" s="162"/>
      <c r="OMH22" s="162"/>
      <c r="OMI22" s="162"/>
      <c r="OMJ22" s="162"/>
      <c r="OMK22" s="162"/>
      <c r="OML22" s="162"/>
      <c r="OMM22" s="162"/>
      <c r="OMN22" s="162"/>
      <c r="OMO22" s="162"/>
      <c r="OMP22" s="162"/>
      <c r="OMQ22" s="162"/>
      <c r="OMR22" s="162"/>
      <c r="OMS22" s="162"/>
      <c r="OMT22" s="162"/>
      <c r="OMU22" s="162"/>
      <c r="OMV22" s="162"/>
      <c r="OMW22" s="162"/>
      <c r="OMX22" s="162"/>
      <c r="OMY22" s="162"/>
      <c r="OMZ22" s="162"/>
      <c r="ONA22" s="162"/>
      <c r="ONB22" s="162"/>
      <c r="ONC22" s="162"/>
      <c r="OND22" s="162"/>
      <c r="ONE22" s="162"/>
      <c r="ONF22" s="162"/>
      <c r="ONG22" s="162"/>
      <c r="ONH22" s="162"/>
      <c r="ONI22" s="162"/>
      <c r="ONJ22" s="162"/>
      <c r="ONK22" s="162"/>
      <c r="ONL22" s="162"/>
      <c r="ONM22" s="162"/>
      <c r="ONN22" s="162"/>
      <c r="ONO22" s="162"/>
      <c r="ONP22" s="162"/>
      <c r="ONQ22" s="162"/>
      <c r="ONR22" s="162"/>
      <c r="ONS22" s="162"/>
      <c r="ONT22" s="162"/>
      <c r="ONU22" s="162"/>
      <c r="ONV22" s="162"/>
      <c r="ONW22" s="162"/>
      <c r="ONX22" s="162"/>
      <c r="ONY22" s="162"/>
      <c r="ONZ22" s="162"/>
      <c r="OOA22" s="162"/>
      <c r="OOB22" s="162"/>
      <c r="OOC22" s="162"/>
      <c r="OOD22" s="162"/>
      <c r="OOE22" s="162"/>
      <c r="OOF22" s="162"/>
      <c r="OOG22" s="162"/>
      <c r="OOH22" s="162"/>
      <c r="OOI22" s="162"/>
      <c r="OOJ22" s="162"/>
      <c r="OOK22" s="162"/>
      <c r="OOL22" s="162"/>
      <c r="OOM22" s="162"/>
      <c r="OON22" s="162"/>
      <c r="OOO22" s="162"/>
      <c r="OOP22" s="162"/>
      <c r="OOQ22" s="162"/>
      <c r="OOR22" s="162"/>
      <c r="OOS22" s="162"/>
      <c r="OOT22" s="162"/>
      <c r="OOU22" s="162"/>
      <c r="OOV22" s="162"/>
      <c r="OOW22" s="162"/>
      <c r="OOX22" s="162"/>
      <c r="OOY22" s="162"/>
      <c r="OOZ22" s="162"/>
      <c r="OPA22" s="162"/>
      <c r="OPB22" s="162"/>
      <c r="OPC22" s="162"/>
      <c r="OPD22" s="162"/>
      <c r="OPE22" s="162"/>
      <c r="OPF22" s="162"/>
      <c r="OPG22" s="162"/>
      <c r="OPH22" s="162"/>
      <c r="OPI22" s="162"/>
      <c r="OPJ22" s="162"/>
      <c r="OPK22" s="162"/>
      <c r="OPL22" s="162"/>
      <c r="OPM22" s="162"/>
      <c r="OPN22" s="162"/>
      <c r="OPO22" s="162"/>
      <c r="OPP22" s="162"/>
      <c r="OPQ22" s="162"/>
      <c r="OPR22" s="162"/>
      <c r="OPS22" s="162"/>
      <c r="OPT22" s="162"/>
      <c r="OPU22" s="162"/>
      <c r="OPV22" s="162"/>
      <c r="OPW22" s="162"/>
      <c r="OPX22" s="162"/>
      <c r="OPY22" s="162"/>
      <c r="OPZ22" s="162"/>
      <c r="OQA22" s="162"/>
      <c r="OQB22" s="162"/>
      <c r="OQC22" s="162"/>
      <c r="OQD22" s="162"/>
      <c r="OQE22" s="162"/>
      <c r="OQF22" s="162"/>
      <c r="OQG22" s="162"/>
      <c r="OQH22" s="162"/>
      <c r="OQI22" s="162"/>
      <c r="OQJ22" s="162"/>
      <c r="OQK22" s="162"/>
      <c r="OQL22" s="162"/>
      <c r="OQM22" s="162"/>
      <c r="OQN22" s="162"/>
      <c r="OQO22" s="162"/>
      <c r="OQP22" s="162"/>
      <c r="OQQ22" s="162"/>
      <c r="OQR22" s="162"/>
      <c r="OQS22" s="162"/>
      <c r="OQT22" s="162"/>
      <c r="OQU22" s="162"/>
      <c r="OQV22" s="162"/>
      <c r="OQW22" s="162"/>
      <c r="OQX22" s="162"/>
      <c r="OQY22" s="162"/>
      <c r="OQZ22" s="162"/>
      <c r="ORA22" s="162"/>
      <c r="ORB22" s="162"/>
      <c r="ORC22" s="162"/>
      <c r="ORD22" s="162"/>
      <c r="ORE22" s="162"/>
      <c r="ORF22" s="162"/>
      <c r="ORG22" s="162"/>
      <c r="ORH22" s="162"/>
      <c r="ORI22" s="162"/>
      <c r="ORJ22" s="162"/>
      <c r="ORK22" s="162"/>
      <c r="ORL22" s="162"/>
      <c r="ORM22" s="162"/>
      <c r="ORN22" s="162"/>
      <c r="ORO22" s="162"/>
      <c r="ORP22" s="162"/>
      <c r="ORQ22" s="162"/>
      <c r="ORR22" s="162"/>
      <c r="ORS22" s="162"/>
      <c r="ORT22" s="162"/>
      <c r="ORU22" s="162"/>
      <c r="ORV22" s="162"/>
      <c r="ORW22" s="162"/>
      <c r="ORX22" s="162"/>
      <c r="ORY22" s="162"/>
      <c r="ORZ22" s="162"/>
      <c r="OSA22" s="162"/>
      <c r="OSB22" s="162"/>
      <c r="OSC22" s="162"/>
      <c r="OSD22" s="162"/>
      <c r="OSE22" s="162"/>
      <c r="OSF22" s="162"/>
      <c r="OSG22" s="162"/>
      <c r="OSH22" s="162"/>
      <c r="OSI22" s="162"/>
      <c r="OSJ22" s="162"/>
      <c r="OSK22" s="162"/>
      <c r="OSL22" s="162"/>
      <c r="OSM22" s="162"/>
      <c r="OSN22" s="162"/>
      <c r="OSO22" s="162"/>
      <c r="OSP22" s="162"/>
      <c r="OSQ22" s="162"/>
      <c r="OSR22" s="162"/>
      <c r="OSS22" s="162"/>
      <c r="OST22" s="162"/>
      <c r="OSU22" s="162"/>
      <c r="OSV22" s="162"/>
      <c r="OSW22" s="162"/>
      <c r="OSX22" s="162"/>
      <c r="OSY22" s="162"/>
      <c r="OSZ22" s="162"/>
      <c r="OTA22" s="162"/>
      <c r="OTB22" s="162"/>
      <c r="OTC22" s="162"/>
      <c r="OTD22" s="162"/>
      <c r="OTE22" s="162"/>
      <c r="OTF22" s="162"/>
      <c r="OTG22" s="162"/>
      <c r="OTH22" s="162"/>
      <c r="OTI22" s="162"/>
      <c r="OTJ22" s="162"/>
      <c r="OTK22" s="162"/>
      <c r="OTL22" s="162"/>
      <c r="OTM22" s="162"/>
      <c r="OTN22" s="162"/>
      <c r="OTO22" s="162"/>
      <c r="OTP22" s="162"/>
      <c r="OTQ22" s="162"/>
      <c r="OTR22" s="162"/>
      <c r="OTS22" s="162"/>
      <c r="OTT22" s="162"/>
      <c r="OTU22" s="162"/>
      <c r="OTV22" s="162"/>
      <c r="OTW22" s="162"/>
      <c r="OTX22" s="162"/>
      <c r="OTY22" s="162"/>
      <c r="OTZ22" s="162"/>
      <c r="OUA22" s="162"/>
      <c r="OUB22" s="162"/>
      <c r="OUC22" s="162"/>
      <c r="OUD22" s="162"/>
      <c r="OUE22" s="162"/>
      <c r="OUF22" s="162"/>
      <c r="OUG22" s="162"/>
      <c r="OUH22" s="162"/>
      <c r="OUI22" s="162"/>
      <c r="OUJ22" s="162"/>
      <c r="OUK22" s="162"/>
      <c r="OUL22" s="162"/>
      <c r="OUM22" s="162"/>
      <c r="OUN22" s="162"/>
      <c r="OUO22" s="162"/>
      <c r="OUP22" s="162"/>
      <c r="OUQ22" s="162"/>
      <c r="OUR22" s="162"/>
      <c r="OUS22" s="162"/>
      <c r="OUT22" s="162"/>
      <c r="OUU22" s="162"/>
      <c r="OUV22" s="162"/>
      <c r="OUW22" s="162"/>
      <c r="OUX22" s="162"/>
      <c r="OUY22" s="162"/>
      <c r="OUZ22" s="162"/>
      <c r="OVA22" s="162"/>
      <c r="OVB22" s="162"/>
      <c r="OVC22" s="162"/>
      <c r="OVD22" s="162"/>
      <c r="OVE22" s="162"/>
      <c r="OVF22" s="162"/>
      <c r="OVG22" s="162"/>
      <c r="OVH22" s="162"/>
      <c r="OVI22" s="162"/>
      <c r="OVJ22" s="162"/>
      <c r="OVK22" s="162"/>
      <c r="OVL22" s="162"/>
      <c r="OVM22" s="162"/>
      <c r="OVN22" s="162"/>
      <c r="OVO22" s="162"/>
      <c r="OVP22" s="162"/>
      <c r="OVQ22" s="162"/>
      <c r="OVR22" s="162"/>
      <c r="OVS22" s="162"/>
      <c r="OVT22" s="162"/>
      <c r="OVU22" s="162"/>
      <c r="OVV22" s="162"/>
      <c r="OVW22" s="162"/>
      <c r="OVX22" s="162"/>
      <c r="OVY22" s="162"/>
      <c r="OVZ22" s="162"/>
      <c r="OWA22" s="162"/>
      <c r="OWB22" s="162"/>
      <c r="OWC22" s="162"/>
      <c r="OWD22" s="162"/>
      <c r="OWE22" s="162"/>
      <c r="OWF22" s="162"/>
      <c r="OWG22" s="162"/>
      <c r="OWH22" s="162"/>
      <c r="OWI22" s="162"/>
      <c r="OWJ22" s="162"/>
      <c r="OWK22" s="162"/>
      <c r="OWL22" s="162"/>
      <c r="OWM22" s="162"/>
      <c r="OWN22" s="162"/>
      <c r="OWO22" s="162"/>
      <c r="OWP22" s="162"/>
      <c r="OWQ22" s="162"/>
      <c r="OWR22" s="162"/>
      <c r="OWS22" s="162"/>
      <c r="OWT22" s="162"/>
      <c r="OWU22" s="162"/>
      <c r="OWV22" s="162"/>
      <c r="OWW22" s="162"/>
      <c r="OWX22" s="162"/>
      <c r="OWY22" s="162"/>
      <c r="OWZ22" s="162"/>
      <c r="OXA22" s="162"/>
      <c r="OXB22" s="162"/>
      <c r="OXC22" s="162"/>
      <c r="OXD22" s="162"/>
      <c r="OXE22" s="162"/>
      <c r="OXF22" s="162"/>
      <c r="OXG22" s="162"/>
      <c r="OXH22" s="162"/>
      <c r="OXI22" s="162"/>
      <c r="OXJ22" s="162"/>
      <c r="OXK22" s="162"/>
      <c r="OXL22" s="162"/>
      <c r="OXM22" s="162"/>
      <c r="OXN22" s="162"/>
      <c r="OXO22" s="162"/>
      <c r="OXP22" s="162"/>
      <c r="OXQ22" s="162"/>
      <c r="OXR22" s="162"/>
      <c r="OXS22" s="162"/>
      <c r="OXT22" s="162"/>
      <c r="OXU22" s="162"/>
      <c r="OXV22" s="162"/>
      <c r="OXW22" s="162"/>
      <c r="OXX22" s="162"/>
      <c r="OXY22" s="162"/>
      <c r="OXZ22" s="162"/>
      <c r="OYA22" s="162"/>
      <c r="OYB22" s="162"/>
      <c r="OYC22" s="162"/>
      <c r="OYD22" s="162"/>
      <c r="OYE22" s="162"/>
      <c r="OYF22" s="162"/>
      <c r="OYG22" s="162"/>
      <c r="OYH22" s="162"/>
      <c r="OYI22" s="162"/>
      <c r="OYJ22" s="162"/>
      <c r="OYK22" s="162"/>
      <c r="OYL22" s="162"/>
      <c r="OYM22" s="162"/>
      <c r="OYN22" s="162"/>
      <c r="OYO22" s="162"/>
      <c r="OYP22" s="162"/>
      <c r="OYQ22" s="162"/>
      <c r="OYR22" s="162"/>
      <c r="OYS22" s="162"/>
      <c r="OYT22" s="162"/>
      <c r="OYU22" s="162"/>
      <c r="OYV22" s="162"/>
      <c r="OYW22" s="162"/>
      <c r="OYX22" s="162"/>
      <c r="OYY22" s="162"/>
      <c r="OYZ22" s="162"/>
      <c r="OZA22" s="162"/>
      <c r="OZB22" s="162"/>
      <c r="OZC22" s="162"/>
      <c r="OZD22" s="162"/>
      <c r="OZE22" s="162"/>
      <c r="OZF22" s="162"/>
      <c r="OZG22" s="162"/>
      <c r="OZH22" s="162"/>
      <c r="OZI22" s="162"/>
      <c r="OZJ22" s="162"/>
      <c r="OZK22" s="162"/>
      <c r="OZL22" s="162"/>
      <c r="OZM22" s="162"/>
      <c r="OZN22" s="162"/>
      <c r="OZO22" s="162"/>
      <c r="OZP22" s="162"/>
      <c r="OZQ22" s="162"/>
      <c r="OZR22" s="162"/>
      <c r="OZS22" s="162"/>
      <c r="OZT22" s="162"/>
      <c r="OZU22" s="162"/>
      <c r="OZV22" s="162"/>
      <c r="OZW22" s="162"/>
      <c r="OZX22" s="162"/>
      <c r="OZY22" s="162"/>
      <c r="OZZ22" s="162"/>
      <c r="PAA22" s="162"/>
      <c r="PAB22" s="162"/>
      <c r="PAC22" s="162"/>
      <c r="PAD22" s="162"/>
      <c r="PAE22" s="162"/>
      <c r="PAF22" s="162"/>
      <c r="PAG22" s="162"/>
      <c r="PAH22" s="162"/>
      <c r="PAI22" s="162"/>
      <c r="PAJ22" s="162"/>
      <c r="PAK22" s="162"/>
      <c r="PAL22" s="162"/>
      <c r="PAM22" s="162"/>
      <c r="PAN22" s="162"/>
      <c r="PAO22" s="162"/>
      <c r="PAP22" s="162"/>
      <c r="PAQ22" s="162"/>
      <c r="PAR22" s="162"/>
      <c r="PAS22" s="162"/>
      <c r="PAT22" s="162"/>
      <c r="PAU22" s="162"/>
      <c r="PAV22" s="162"/>
      <c r="PAW22" s="162"/>
      <c r="PAX22" s="162"/>
      <c r="PAY22" s="162"/>
      <c r="PAZ22" s="162"/>
      <c r="PBA22" s="162"/>
      <c r="PBB22" s="162"/>
      <c r="PBC22" s="162"/>
      <c r="PBD22" s="162"/>
      <c r="PBE22" s="162"/>
      <c r="PBF22" s="162"/>
      <c r="PBG22" s="162"/>
      <c r="PBH22" s="162"/>
      <c r="PBI22" s="162"/>
      <c r="PBJ22" s="162"/>
      <c r="PBK22" s="162"/>
      <c r="PBL22" s="162"/>
      <c r="PBM22" s="162"/>
      <c r="PBN22" s="162"/>
      <c r="PBO22" s="162"/>
      <c r="PBP22" s="162"/>
      <c r="PBQ22" s="162"/>
      <c r="PBR22" s="162"/>
      <c r="PBS22" s="162"/>
      <c r="PBT22" s="162"/>
      <c r="PBU22" s="162"/>
      <c r="PBV22" s="162"/>
      <c r="PBW22" s="162"/>
      <c r="PBX22" s="162"/>
      <c r="PBY22" s="162"/>
      <c r="PBZ22" s="162"/>
      <c r="PCA22" s="162"/>
      <c r="PCB22" s="162"/>
      <c r="PCC22" s="162"/>
      <c r="PCD22" s="162"/>
      <c r="PCE22" s="162"/>
      <c r="PCF22" s="162"/>
      <c r="PCG22" s="162"/>
      <c r="PCH22" s="162"/>
      <c r="PCI22" s="162"/>
      <c r="PCJ22" s="162"/>
      <c r="PCK22" s="162"/>
      <c r="PCL22" s="162"/>
      <c r="PCM22" s="162"/>
      <c r="PCN22" s="162"/>
      <c r="PCO22" s="162"/>
      <c r="PCP22" s="162"/>
      <c r="PCQ22" s="162"/>
      <c r="PCR22" s="162"/>
      <c r="PCS22" s="162"/>
      <c r="PCT22" s="162"/>
      <c r="PCU22" s="162"/>
      <c r="PCV22" s="162"/>
      <c r="PCW22" s="162"/>
      <c r="PCX22" s="162"/>
      <c r="PCY22" s="162"/>
      <c r="PCZ22" s="162"/>
      <c r="PDA22" s="162"/>
      <c r="PDB22" s="162"/>
      <c r="PDC22" s="162"/>
      <c r="PDD22" s="162"/>
      <c r="PDE22" s="162"/>
      <c r="PDF22" s="162"/>
      <c r="PDG22" s="162"/>
      <c r="PDH22" s="162"/>
      <c r="PDI22" s="162"/>
      <c r="PDJ22" s="162"/>
      <c r="PDK22" s="162"/>
      <c r="PDL22" s="162"/>
      <c r="PDM22" s="162"/>
      <c r="PDN22" s="162"/>
      <c r="PDO22" s="162"/>
      <c r="PDP22" s="162"/>
      <c r="PDQ22" s="162"/>
      <c r="PDR22" s="162"/>
      <c r="PDS22" s="162"/>
      <c r="PDT22" s="162"/>
      <c r="PDU22" s="162"/>
      <c r="PDV22" s="162"/>
      <c r="PDW22" s="162"/>
      <c r="PDX22" s="162"/>
      <c r="PDY22" s="162"/>
      <c r="PDZ22" s="162"/>
      <c r="PEA22" s="162"/>
      <c r="PEB22" s="162"/>
      <c r="PEC22" s="162"/>
      <c r="PED22" s="162"/>
      <c r="PEE22" s="162"/>
      <c r="PEF22" s="162"/>
      <c r="PEG22" s="162"/>
      <c r="PEH22" s="162"/>
      <c r="PEI22" s="162"/>
      <c r="PEJ22" s="162"/>
      <c r="PEK22" s="162"/>
      <c r="PEL22" s="162"/>
      <c r="PEM22" s="162"/>
      <c r="PEN22" s="162"/>
      <c r="PEO22" s="162"/>
      <c r="PEP22" s="162"/>
      <c r="PEQ22" s="162"/>
      <c r="PER22" s="162"/>
      <c r="PES22" s="162"/>
      <c r="PET22" s="162"/>
      <c r="PEU22" s="162"/>
      <c r="PEV22" s="162"/>
      <c r="PEW22" s="162"/>
      <c r="PEX22" s="162"/>
      <c r="PEY22" s="162"/>
      <c r="PEZ22" s="162"/>
      <c r="PFA22" s="162"/>
      <c r="PFB22" s="162"/>
      <c r="PFC22" s="162"/>
      <c r="PFD22" s="162"/>
      <c r="PFE22" s="162"/>
      <c r="PFF22" s="162"/>
      <c r="PFG22" s="162"/>
      <c r="PFH22" s="162"/>
      <c r="PFI22" s="162"/>
      <c r="PFJ22" s="162"/>
      <c r="PFK22" s="162"/>
      <c r="PFL22" s="162"/>
      <c r="PFM22" s="162"/>
      <c r="PFN22" s="162"/>
      <c r="PFO22" s="162"/>
      <c r="PFP22" s="162"/>
      <c r="PFQ22" s="162"/>
      <c r="PFR22" s="162"/>
      <c r="PFS22" s="162"/>
      <c r="PFT22" s="162"/>
      <c r="PFU22" s="162"/>
      <c r="PFV22" s="162"/>
      <c r="PFW22" s="162"/>
      <c r="PFX22" s="162"/>
      <c r="PFY22" s="162"/>
      <c r="PFZ22" s="162"/>
      <c r="PGA22" s="162"/>
      <c r="PGB22" s="162"/>
      <c r="PGC22" s="162"/>
      <c r="PGD22" s="162"/>
      <c r="PGE22" s="162"/>
      <c r="PGF22" s="162"/>
      <c r="PGG22" s="162"/>
      <c r="PGH22" s="162"/>
      <c r="PGI22" s="162"/>
      <c r="PGJ22" s="162"/>
      <c r="PGK22" s="162"/>
      <c r="PGL22" s="162"/>
      <c r="PGM22" s="162"/>
      <c r="PGN22" s="162"/>
      <c r="PGO22" s="162"/>
      <c r="PGP22" s="162"/>
      <c r="PGQ22" s="162"/>
      <c r="PGR22" s="162"/>
      <c r="PGS22" s="162"/>
      <c r="PGT22" s="162"/>
      <c r="PGU22" s="162"/>
      <c r="PGV22" s="162"/>
      <c r="PGW22" s="162"/>
      <c r="PGX22" s="162"/>
      <c r="PGY22" s="162"/>
      <c r="PGZ22" s="162"/>
      <c r="PHA22" s="162"/>
      <c r="PHB22" s="162"/>
      <c r="PHC22" s="162"/>
      <c r="PHD22" s="162"/>
      <c r="PHE22" s="162"/>
      <c r="PHF22" s="162"/>
      <c r="PHG22" s="162"/>
      <c r="PHH22" s="162"/>
      <c r="PHI22" s="162"/>
      <c r="PHJ22" s="162"/>
      <c r="PHK22" s="162"/>
      <c r="PHL22" s="162"/>
      <c r="PHM22" s="162"/>
      <c r="PHN22" s="162"/>
      <c r="PHO22" s="162"/>
      <c r="PHP22" s="162"/>
      <c r="PHQ22" s="162"/>
      <c r="PHR22" s="162"/>
      <c r="PHS22" s="162"/>
      <c r="PHT22" s="162"/>
      <c r="PHU22" s="162"/>
      <c r="PHV22" s="162"/>
      <c r="PHW22" s="162"/>
      <c r="PHX22" s="162"/>
      <c r="PHY22" s="162"/>
      <c r="PHZ22" s="162"/>
      <c r="PIA22" s="162"/>
      <c r="PIB22" s="162"/>
      <c r="PIC22" s="162"/>
      <c r="PID22" s="162"/>
      <c r="PIE22" s="162"/>
      <c r="PIF22" s="162"/>
      <c r="PIG22" s="162"/>
      <c r="PIH22" s="162"/>
      <c r="PII22" s="162"/>
      <c r="PIJ22" s="162"/>
      <c r="PIK22" s="162"/>
      <c r="PIL22" s="162"/>
      <c r="PIM22" s="162"/>
      <c r="PIN22" s="162"/>
      <c r="PIO22" s="162"/>
      <c r="PIP22" s="162"/>
      <c r="PIQ22" s="162"/>
      <c r="PIR22" s="162"/>
      <c r="PIS22" s="162"/>
      <c r="PIT22" s="162"/>
      <c r="PIU22" s="162"/>
      <c r="PIV22" s="162"/>
      <c r="PIW22" s="162"/>
      <c r="PIX22" s="162"/>
      <c r="PIY22" s="162"/>
      <c r="PIZ22" s="162"/>
      <c r="PJA22" s="162"/>
      <c r="PJB22" s="162"/>
      <c r="PJC22" s="162"/>
      <c r="PJD22" s="162"/>
      <c r="PJE22" s="162"/>
      <c r="PJF22" s="162"/>
      <c r="PJG22" s="162"/>
      <c r="PJH22" s="162"/>
      <c r="PJI22" s="162"/>
      <c r="PJJ22" s="162"/>
      <c r="PJK22" s="162"/>
      <c r="PJL22" s="162"/>
      <c r="PJM22" s="162"/>
      <c r="PJN22" s="162"/>
      <c r="PJO22" s="162"/>
      <c r="PJP22" s="162"/>
      <c r="PJQ22" s="162"/>
      <c r="PJR22" s="162"/>
      <c r="PJS22" s="162"/>
      <c r="PJT22" s="162"/>
      <c r="PJU22" s="162"/>
      <c r="PJV22" s="162"/>
      <c r="PJW22" s="162"/>
      <c r="PJX22" s="162"/>
      <c r="PJY22" s="162"/>
      <c r="PJZ22" s="162"/>
      <c r="PKA22" s="162"/>
      <c r="PKB22" s="162"/>
      <c r="PKC22" s="162"/>
      <c r="PKD22" s="162"/>
      <c r="PKE22" s="162"/>
      <c r="PKF22" s="162"/>
      <c r="PKG22" s="162"/>
      <c r="PKH22" s="162"/>
      <c r="PKI22" s="162"/>
      <c r="PKJ22" s="162"/>
      <c r="PKK22" s="162"/>
      <c r="PKL22" s="162"/>
      <c r="PKM22" s="162"/>
      <c r="PKN22" s="162"/>
      <c r="PKO22" s="162"/>
      <c r="PKP22" s="162"/>
      <c r="PKQ22" s="162"/>
      <c r="PKR22" s="162"/>
      <c r="PKS22" s="162"/>
      <c r="PKT22" s="162"/>
      <c r="PKU22" s="162"/>
      <c r="PKV22" s="162"/>
      <c r="PKW22" s="162"/>
      <c r="PKX22" s="162"/>
      <c r="PKY22" s="162"/>
      <c r="PKZ22" s="162"/>
      <c r="PLA22" s="162"/>
      <c r="PLB22" s="162"/>
      <c r="PLC22" s="162"/>
      <c r="PLD22" s="162"/>
      <c r="PLE22" s="162"/>
      <c r="PLF22" s="162"/>
      <c r="PLG22" s="162"/>
      <c r="PLH22" s="162"/>
      <c r="PLI22" s="162"/>
      <c r="PLJ22" s="162"/>
      <c r="PLK22" s="162"/>
      <c r="PLL22" s="162"/>
      <c r="PLM22" s="162"/>
      <c r="PLN22" s="162"/>
      <c r="PLO22" s="162"/>
      <c r="PLP22" s="162"/>
      <c r="PLQ22" s="162"/>
      <c r="PLR22" s="162"/>
      <c r="PLS22" s="162"/>
      <c r="PLT22" s="162"/>
      <c r="PLU22" s="162"/>
      <c r="PLV22" s="162"/>
      <c r="PLW22" s="162"/>
      <c r="PLX22" s="162"/>
      <c r="PLY22" s="162"/>
      <c r="PLZ22" s="162"/>
      <c r="PMA22" s="162"/>
      <c r="PMB22" s="162"/>
      <c r="PMC22" s="162"/>
      <c r="PMD22" s="162"/>
      <c r="PME22" s="162"/>
      <c r="PMF22" s="162"/>
      <c r="PMG22" s="162"/>
      <c r="PMH22" s="162"/>
      <c r="PMI22" s="162"/>
      <c r="PMJ22" s="162"/>
      <c r="PMK22" s="162"/>
      <c r="PML22" s="162"/>
      <c r="PMM22" s="162"/>
      <c r="PMN22" s="162"/>
      <c r="PMO22" s="162"/>
      <c r="PMP22" s="162"/>
      <c r="PMQ22" s="162"/>
      <c r="PMR22" s="162"/>
      <c r="PMS22" s="162"/>
      <c r="PMT22" s="162"/>
      <c r="PMU22" s="162"/>
      <c r="PMV22" s="162"/>
      <c r="PMW22" s="162"/>
      <c r="PMX22" s="162"/>
      <c r="PMY22" s="162"/>
      <c r="PMZ22" s="162"/>
      <c r="PNA22" s="162"/>
      <c r="PNB22" s="162"/>
      <c r="PNC22" s="162"/>
      <c r="PND22" s="162"/>
      <c r="PNE22" s="162"/>
      <c r="PNF22" s="162"/>
      <c r="PNG22" s="162"/>
      <c r="PNH22" s="162"/>
      <c r="PNI22" s="162"/>
      <c r="PNJ22" s="162"/>
      <c r="PNK22" s="162"/>
      <c r="PNL22" s="162"/>
      <c r="PNM22" s="162"/>
      <c r="PNN22" s="162"/>
      <c r="PNO22" s="162"/>
      <c r="PNP22" s="162"/>
      <c r="PNQ22" s="162"/>
      <c r="PNR22" s="162"/>
      <c r="PNS22" s="162"/>
      <c r="PNT22" s="162"/>
      <c r="PNU22" s="162"/>
      <c r="PNV22" s="162"/>
      <c r="PNW22" s="162"/>
      <c r="PNX22" s="162"/>
      <c r="PNY22" s="162"/>
      <c r="PNZ22" s="162"/>
      <c r="POA22" s="162"/>
      <c r="POB22" s="162"/>
      <c r="POC22" s="162"/>
      <c r="POD22" s="162"/>
      <c r="POE22" s="162"/>
      <c r="POF22" s="162"/>
      <c r="POG22" s="162"/>
      <c r="POH22" s="162"/>
      <c r="POI22" s="162"/>
      <c r="POJ22" s="162"/>
      <c r="POK22" s="162"/>
      <c r="POL22" s="162"/>
      <c r="POM22" s="162"/>
      <c r="PON22" s="162"/>
      <c r="POO22" s="162"/>
      <c r="POP22" s="162"/>
      <c r="POQ22" s="162"/>
      <c r="POR22" s="162"/>
      <c r="POS22" s="162"/>
      <c r="POT22" s="162"/>
      <c r="POU22" s="162"/>
      <c r="POV22" s="162"/>
      <c r="POW22" s="162"/>
      <c r="POX22" s="162"/>
      <c r="POY22" s="162"/>
      <c r="POZ22" s="162"/>
      <c r="PPA22" s="162"/>
      <c r="PPB22" s="162"/>
      <c r="PPC22" s="162"/>
      <c r="PPD22" s="162"/>
      <c r="PPE22" s="162"/>
      <c r="PPF22" s="162"/>
      <c r="PPG22" s="162"/>
      <c r="PPH22" s="162"/>
      <c r="PPI22" s="162"/>
      <c r="PPJ22" s="162"/>
      <c r="PPK22" s="162"/>
      <c r="PPL22" s="162"/>
      <c r="PPM22" s="162"/>
      <c r="PPN22" s="162"/>
      <c r="PPO22" s="162"/>
      <c r="PPP22" s="162"/>
      <c r="PPQ22" s="162"/>
      <c r="PPR22" s="162"/>
      <c r="PPS22" s="162"/>
      <c r="PPT22" s="162"/>
      <c r="PPU22" s="162"/>
      <c r="PPV22" s="162"/>
      <c r="PPW22" s="162"/>
      <c r="PPX22" s="162"/>
      <c r="PPY22" s="162"/>
      <c r="PPZ22" s="162"/>
      <c r="PQA22" s="162"/>
      <c r="PQB22" s="162"/>
      <c r="PQC22" s="162"/>
      <c r="PQD22" s="162"/>
      <c r="PQE22" s="162"/>
      <c r="PQF22" s="162"/>
      <c r="PQG22" s="162"/>
      <c r="PQH22" s="162"/>
      <c r="PQI22" s="162"/>
      <c r="PQJ22" s="162"/>
      <c r="PQK22" s="162"/>
      <c r="PQL22" s="162"/>
      <c r="PQM22" s="162"/>
      <c r="PQN22" s="162"/>
      <c r="PQO22" s="162"/>
      <c r="PQP22" s="162"/>
      <c r="PQQ22" s="162"/>
      <c r="PQR22" s="162"/>
      <c r="PQS22" s="162"/>
      <c r="PQT22" s="162"/>
      <c r="PQU22" s="162"/>
      <c r="PQV22" s="162"/>
      <c r="PQW22" s="162"/>
      <c r="PQX22" s="162"/>
      <c r="PQY22" s="162"/>
      <c r="PQZ22" s="162"/>
      <c r="PRA22" s="162"/>
      <c r="PRB22" s="162"/>
      <c r="PRC22" s="162"/>
      <c r="PRD22" s="162"/>
      <c r="PRE22" s="162"/>
      <c r="PRF22" s="162"/>
      <c r="PRG22" s="162"/>
      <c r="PRH22" s="162"/>
      <c r="PRI22" s="162"/>
      <c r="PRJ22" s="162"/>
      <c r="PRK22" s="162"/>
      <c r="PRL22" s="162"/>
      <c r="PRM22" s="162"/>
      <c r="PRN22" s="162"/>
      <c r="PRO22" s="162"/>
      <c r="PRP22" s="162"/>
      <c r="PRQ22" s="162"/>
      <c r="PRR22" s="162"/>
      <c r="PRS22" s="162"/>
      <c r="PRT22" s="162"/>
      <c r="PRU22" s="162"/>
      <c r="PRV22" s="162"/>
      <c r="PRW22" s="162"/>
      <c r="PRX22" s="162"/>
      <c r="PRY22" s="162"/>
      <c r="PRZ22" s="162"/>
      <c r="PSA22" s="162"/>
      <c r="PSB22" s="162"/>
      <c r="PSC22" s="162"/>
      <c r="PSD22" s="162"/>
      <c r="PSE22" s="162"/>
      <c r="PSF22" s="162"/>
      <c r="PSG22" s="162"/>
      <c r="PSH22" s="162"/>
      <c r="PSI22" s="162"/>
      <c r="PSJ22" s="162"/>
      <c r="PSK22" s="162"/>
      <c r="PSL22" s="162"/>
      <c r="PSM22" s="162"/>
      <c r="PSN22" s="162"/>
      <c r="PSO22" s="162"/>
      <c r="PSP22" s="162"/>
      <c r="PSQ22" s="162"/>
      <c r="PSR22" s="162"/>
      <c r="PSS22" s="162"/>
      <c r="PST22" s="162"/>
      <c r="PSU22" s="162"/>
      <c r="PSV22" s="162"/>
      <c r="PSW22" s="162"/>
      <c r="PSX22" s="162"/>
      <c r="PSY22" s="162"/>
      <c r="PSZ22" s="162"/>
      <c r="PTA22" s="162"/>
      <c r="PTB22" s="162"/>
      <c r="PTC22" s="162"/>
      <c r="PTD22" s="162"/>
      <c r="PTE22" s="162"/>
      <c r="PTF22" s="162"/>
      <c r="PTG22" s="162"/>
      <c r="PTH22" s="162"/>
      <c r="PTI22" s="162"/>
      <c r="PTJ22" s="162"/>
      <c r="PTK22" s="162"/>
      <c r="PTL22" s="162"/>
      <c r="PTM22" s="162"/>
      <c r="PTN22" s="162"/>
      <c r="PTO22" s="162"/>
      <c r="PTP22" s="162"/>
      <c r="PTQ22" s="162"/>
      <c r="PTR22" s="162"/>
      <c r="PTS22" s="162"/>
      <c r="PTT22" s="162"/>
      <c r="PTU22" s="162"/>
      <c r="PTV22" s="162"/>
      <c r="PTW22" s="162"/>
      <c r="PTX22" s="162"/>
      <c r="PTY22" s="162"/>
      <c r="PTZ22" s="162"/>
      <c r="PUA22" s="162"/>
      <c r="PUB22" s="162"/>
      <c r="PUC22" s="162"/>
      <c r="PUD22" s="162"/>
      <c r="PUE22" s="162"/>
      <c r="PUF22" s="162"/>
      <c r="PUG22" s="162"/>
      <c r="PUH22" s="162"/>
      <c r="PUI22" s="162"/>
      <c r="PUJ22" s="162"/>
      <c r="PUK22" s="162"/>
      <c r="PUL22" s="162"/>
      <c r="PUM22" s="162"/>
      <c r="PUN22" s="162"/>
      <c r="PUO22" s="162"/>
      <c r="PUP22" s="162"/>
      <c r="PUQ22" s="162"/>
      <c r="PUR22" s="162"/>
      <c r="PUS22" s="162"/>
      <c r="PUT22" s="162"/>
      <c r="PUU22" s="162"/>
      <c r="PUV22" s="162"/>
      <c r="PUW22" s="162"/>
      <c r="PUX22" s="162"/>
      <c r="PUY22" s="162"/>
      <c r="PUZ22" s="162"/>
      <c r="PVA22" s="162"/>
      <c r="PVB22" s="162"/>
      <c r="PVC22" s="162"/>
      <c r="PVD22" s="162"/>
      <c r="PVE22" s="162"/>
      <c r="PVF22" s="162"/>
      <c r="PVG22" s="162"/>
      <c r="PVH22" s="162"/>
      <c r="PVI22" s="162"/>
      <c r="PVJ22" s="162"/>
      <c r="PVK22" s="162"/>
      <c r="PVL22" s="162"/>
      <c r="PVM22" s="162"/>
      <c r="PVN22" s="162"/>
      <c r="PVO22" s="162"/>
      <c r="PVP22" s="162"/>
      <c r="PVQ22" s="162"/>
      <c r="PVR22" s="162"/>
      <c r="PVS22" s="162"/>
      <c r="PVT22" s="162"/>
      <c r="PVU22" s="162"/>
      <c r="PVV22" s="162"/>
      <c r="PVW22" s="162"/>
      <c r="PVX22" s="162"/>
      <c r="PVY22" s="162"/>
      <c r="PVZ22" s="162"/>
      <c r="PWA22" s="162"/>
      <c r="PWB22" s="162"/>
      <c r="PWC22" s="162"/>
      <c r="PWD22" s="162"/>
      <c r="PWE22" s="162"/>
      <c r="PWF22" s="162"/>
      <c r="PWG22" s="162"/>
      <c r="PWH22" s="162"/>
      <c r="PWI22" s="162"/>
      <c r="PWJ22" s="162"/>
      <c r="PWK22" s="162"/>
      <c r="PWL22" s="162"/>
      <c r="PWM22" s="162"/>
      <c r="PWN22" s="162"/>
      <c r="PWO22" s="162"/>
      <c r="PWP22" s="162"/>
      <c r="PWQ22" s="162"/>
      <c r="PWR22" s="162"/>
      <c r="PWS22" s="162"/>
      <c r="PWT22" s="162"/>
      <c r="PWU22" s="162"/>
      <c r="PWV22" s="162"/>
      <c r="PWW22" s="162"/>
      <c r="PWX22" s="162"/>
      <c r="PWY22" s="162"/>
      <c r="PWZ22" s="162"/>
      <c r="PXA22" s="162"/>
      <c r="PXB22" s="162"/>
      <c r="PXC22" s="162"/>
      <c r="PXD22" s="162"/>
      <c r="PXE22" s="162"/>
      <c r="PXF22" s="162"/>
      <c r="PXG22" s="162"/>
      <c r="PXH22" s="162"/>
      <c r="PXI22" s="162"/>
      <c r="PXJ22" s="162"/>
      <c r="PXK22" s="162"/>
      <c r="PXL22" s="162"/>
      <c r="PXM22" s="162"/>
      <c r="PXN22" s="162"/>
      <c r="PXO22" s="162"/>
      <c r="PXP22" s="162"/>
      <c r="PXQ22" s="162"/>
      <c r="PXR22" s="162"/>
      <c r="PXS22" s="162"/>
      <c r="PXT22" s="162"/>
      <c r="PXU22" s="162"/>
      <c r="PXV22" s="162"/>
      <c r="PXW22" s="162"/>
      <c r="PXX22" s="162"/>
      <c r="PXY22" s="162"/>
      <c r="PXZ22" s="162"/>
      <c r="PYA22" s="162"/>
      <c r="PYB22" s="162"/>
      <c r="PYC22" s="162"/>
      <c r="PYD22" s="162"/>
      <c r="PYE22" s="162"/>
      <c r="PYF22" s="162"/>
      <c r="PYG22" s="162"/>
      <c r="PYH22" s="162"/>
      <c r="PYI22" s="162"/>
      <c r="PYJ22" s="162"/>
      <c r="PYK22" s="162"/>
      <c r="PYL22" s="162"/>
      <c r="PYM22" s="162"/>
      <c r="PYN22" s="162"/>
      <c r="PYO22" s="162"/>
      <c r="PYP22" s="162"/>
      <c r="PYQ22" s="162"/>
      <c r="PYR22" s="162"/>
      <c r="PYS22" s="162"/>
      <c r="PYT22" s="162"/>
      <c r="PYU22" s="162"/>
      <c r="PYV22" s="162"/>
      <c r="PYW22" s="162"/>
      <c r="PYX22" s="162"/>
      <c r="PYY22" s="162"/>
      <c r="PYZ22" s="162"/>
      <c r="PZA22" s="162"/>
      <c r="PZB22" s="162"/>
      <c r="PZC22" s="162"/>
      <c r="PZD22" s="162"/>
      <c r="PZE22" s="162"/>
      <c r="PZF22" s="162"/>
      <c r="PZG22" s="162"/>
      <c r="PZH22" s="162"/>
      <c r="PZI22" s="162"/>
      <c r="PZJ22" s="162"/>
      <c r="PZK22" s="162"/>
      <c r="PZL22" s="162"/>
      <c r="PZM22" s="162"/>
      <c r="PZN22" s="162"/>
      <c r="PZO22" s="162"/>
      <c r="PZP22" s="162"/>
      <c r="PZQ22" s="162"/>
      <c r="PZR22" s="162"/>
      <c r="PZS22" s="162"/>
      <c r="PZT22" s="162"/>
      <c r="PZU22" s="162"/>
      <c r="PZV22" s="162"/>
      <c r="PZW22" s="162"/>
      <c r="PZX22" s="162"/>
      <c r="PZY22" s="162"/>
      <c r="PZZ22" s="162"/>
      <c r="QAA22" s="162"/>
      <c r="QAB22" s="162"/>
      <c r="QAC22" s="162"/>
      <c r="QAD22" s="162"/>
      <c r="QAE22" s="162"/>
      <c r="QAF22" s="162"/>
      <c r="QAG22" s="162"/>
      <c r="QAH22" s="162"/>
      <c r="QAI22" s="162"/>
      <c r="QAJ22" s="162"/>
      <c r="QAK22" s="162"/>
      <c r="QAL22" s="162"/>
      <c r="QAM22" s="162"/>
      <c r="QAN22" s="162"/>
      <c r="QAO22" s="162"/>
      <c r="QAP22" s="162"/>
      <c r="QAQ22" s="162"/>
      <c r="QAR22" s="162"/>
      <c r="QAS22" s="162"/>
      <c r="QAT22" s="162"/>
      <c r="QAU22" s="162"/>
      <c r="QAV22" s="162"/>
      <c r="QAW22" s="162"/>
      <c r="QAX22" s="162"/>
      <c r="QAY22" s="162"/>
      <c r="QAZ22" s="162"/>
      <c r="QBA22" s="162"/>
      <c r="QBB22" s="162"/>
      <c r="QBC22" s="162"/>
      <c r="QBD22" s="162"/>
      <c r="QBE22" s="162"/>
      <c r="QBF22" s="162"/>
      <c r="QBG22" s="162"/>
      <c r="QBH22" s="162"/>
      <c r="QBI22" s="162"/>
      <c r="QBJ22" s="162"/>
      <c r="QBK22" s="162"/>
      <c r="QBL22" s="162"/>
      <c r="QBM22" s="162"/>
      <c r="QBN22" s="162"/>
      <c r="QBO22" s="162"/>
      <c r="QBP22" s="162"/>
      <c r="QBQ22" s="162"/>
      <c r="QBR22" s="162"/>
      <c r="QBS22" s="162"/>
      <c r="QBT22" s="162"/>
      <c r="QBU22" s="162"/>
      <c r="QBV22" s="162"/>
      <c r="QBW22" s="162"/>
      <c r="QBX22" s="162"/>
      <c r="QBY22" s="162"/>
      <c r="QBZ22" s="162"/>
      <c r="QCA22" s="162"/>
      <c r="QCB22" s="162"/>
      <c r="QCC22" s="162"/>
      <c r="QCD22" s="162"/>
      <c r="QCE22" s="162"/>
      <c r="QCF22" s="162"/>
      <c r="QCG22" s="162"/>
      <c r="QCH22" s="162"/>
      <c r="QCI22" s="162"/>
      <c r="QCJ22" s="162"/>
      <c r="QCK22" s="162"/>
      <c r="QCL22" s="162"/>
      <c r="QCM22" s="162"/>
      <c r="QCN22" s="162"/>
      <c r="QCO22" s="162"/>
      <c r="QCP22" s="162"/>
      <c r="QCQ22" s="162"/>
      <c r="QCR22" s="162"/>
      <c r="QCS22" s="162"/>
      <c r="QCT22" s="162"/>
      <c r="QCU22" s="162"/>
      <c r="QCV22" s="162"/>
      <c r="QCW22" s="162"/>
      <c r="QCX22" s="162"/>
      <c r="QCY22" s="162"/>
      <c r="QCZ22" s="162"/>
      <c r="QDA22" s="162"/>
      <c r="QDB22" s="162"/>
      <c r="QDC22" s="162"/>
      <c r="QDD22" s="162"/>
      <c r="QDE22" s="162"/>
      <c r="QDF22" s="162"/>
      <c r="QDG22" s="162"/>
      <c r="QDH22" s="162"/>
      <c r="QDI22" s="162"/>
      <c r="QDJ22" s="162"/>
      <c r="QDK22" s="162"/>
      <c r="QDL22" s="162"/>
      <c r="QDM22" s="162"/>
      <c r="QDN22" s="162"/>
      <c r="QDO22" s="162"/>
      <c r="QDP22" s="162"/>
      <c r="QDQ22" s="162"/>
      <c r="QDR22" s="162"/>
      <c r="QDS22" s="162"/>
      <c r="QDT22" s="162"/>
      <c r="QDU22" s="162"/>
      <c r="QDV22" s="162"/>
      <c r="QDW22" s="162"/>
      <c r="QDX22" s="162"/>
      <c r="QDY22" s="162"/>
      <c r="QDZ22" s="162"/>
      <c r="QEA22" s="162"/>
      <c r="QEB22" s="162"/>
      <c r="QEC22" s="162"/>
      <c r="QED22" s="162"/>
      <c r="QEE22" s="162"/>
      <c r="QEF22" s="162"/>
      <c r="QEG22" s="162"/>
      <c r="QEH22" s="162"/>
      <c r="QEI22" s="162"/>
      <c r="QEJ22" s="162"/>
      <c r="QEK22" s="162"/>
      <c r="QEL22" s="162"/>
      <c r="QEM22" s="162"/>
      <c r="QEN22" s="162"/>
      <c r="QEO22" s="162"/>
      <c r="QEP22" s="162"/>
      <c r="QEQ22" s="162"/>
      <c r="QER22" s="162"/>
      <c r="QES22" s="162"/>
      <c r="QET22" s="162"/>
      <c r="QEU22" s="162"/>
      <c r="QEV22" s="162"/>
      <c r="QEW22" s="162"/>
      <c r="QEX22" s="162"/>
      <c r="QEY22" s="162"/>
      <c r="QEZ22" s="162"/>
      <c r="QFA22" s="162"/>
      <c r="QFB22" s="162"/>
      <c r="QFC22" s="162"/>
      <c r="QFD22" s="162"/>
      <c r="QFE22" s="162"/>
      <c r="QFF22" s="162"/>
      <c r="QFG22" s="162"/>
      <c r="QFH22" s="162"/>
      <c r="QFI22" s="162"/>
      <c r="QFJ22" s="162"/>
      <c r="QFK22" s="162"/>
      <c r="QFL22" s="162"/>
      <c r="QFM22" s="162"/>
      <c r="QFN22" s="162"/>
      <c r="QFO22" s="162"/>
      <c r="QFP22" s="162"/>
      <c r="QFQ22" s="162"/>
      <c r="QFR22" s="162"/>
      <c r="QFS22" s="162"/>
      <c r="QFT22" s="162"/>
      <c r="QFU22" s="162"/>
      <c r="QFV22" s="162"/>
      <c r="QFW22" s="162"/>
      <c r="QFX22" s="162"/>
      <c r="QFY22" s="162"/>
      <c r="QFZ22" s="162"/>
      <c r="QGA22" s="162"/>
      <c r="QGB22" s="162"/>
      <c r="QGC22" s="162"/>
      <c r="QGD22" s="162"/>
      <c r="QGE22" s="162"/>
      <c r="QGF22" s="162"/>
      <c r="QGG22" s="162"/>
      <c r="QGH22" s="162"/>
      <c r="QGI22" s="162"/>
      <c r="QGJ22" s="162"/>
      <c r="QGK22" s="162"/>
      <c r="QGL22" s="162"/>
      <c r="QGM22" s="162"/>
      <c r="QGN22" s="162"/>
      <c r="QGO22" s="162"/>
      <c r="QGP22" s="162"/>
      <c r="QGQ22" s="162"/>
      <c r="QGR22" s="162"/>
      <c r="QGS22" s="162"/>
      <c r="QGT22" s="162"/>
      <c r="QGU22" s="162"/>
      <c r="QGV22" s="162"/>
      <c r="QGW22" s="162"/>
      <c r="QGX22" s="162"/>
      <c r="QGY22" s="162"/>
      <c r="QGZ22" s="162"/>
      <c r="QHA22" s="162"/>
      <c r="QHB22" s="162"/>
      <c r="QHC22" s="162"/>
      <c r="QHD22" s="162"/>
      <c r="QHE22" s="162"/>
      <c r="QHF22" s="162"/>
      <c r="QHG22" s="162"/>
      <c r="QHH22" s="162"/>
      <c r="QHI22" s="162"/>
      <c r="QHJ22" s="162"/>
      <c r="QHK22" s="162"/>
      <c r="QHL22" s="162"/>
      <c r="QHM22" s="162"/>
      <c r="QHN22" s="162"/>
      <c r="QHO22" s="162"/>
      <c r="QHP22" s="162"/>
      <c r="QHQ22" s="162"/>
      <c r="QHR22" s="162"/>
      <c r="QHS22" s="162"/>
      <c r="QHT22" s="162"/>
      <c r="QHU22" s="162"/>
      <c r="QHV22" s="162"/>
      <c r="QHW22" s="162"/>
      <c r="QHX22" s="162"/>
      <c r="QHY22" s="162"/>
      <c r="QHZ22" s="162"/>
      <c r="QIA22" s="162"/>
      <c r="QIB22" s="162"/>
      <c r="QIC22" s="162"/>
      <c r="QID22" s="162"/>
      <c r="QIE22" s="162"/>
      <c r="QIF22" s="162"/>
      <c r="QIG22" s="162"/>
      <c r="QIH22" s="162"/>
      <c r="QII22" s="162"/>
      <c r="QIJ22" s="162"/>
      <c r="QIK22" s="162"/>
      <c r="QIL22" s="162"/>
      <c r="QIM22" s="162"/>
      <c r="QIN22" s="162"/>
      <c r="QIO22" s="162"/>
      <c r="QIP22" s="162"/>
      <c r="QIQ22" s="162"/>
      <c r="QIR22" s="162"/>
      <c r="QIS22" s="162"/>
      <c r="QIT22" s="162"/>
      <c r="QIU22" s="162"/>
      <c r="QIV22" s="162"/>
      <c r="QIW22" s="162"/>
      <c r="QIX22" s="162"/>
      <c r="QIY22" s="162"/>
      <c r="QIZ22" s="162"/>
      <c r="QJA22" s="162"/>
      <c r="QJB22" s="162"/>
      <c r="QJC22" s="162"/>
      <c r="QJD22" s="162"/>
      <c r="QJE22" s="162"/>
      <c r="QJF22" s="162"/>
      <c r="QJG22" s="162"/>
      <c r="QJH22" s="162"/>
      <c r="QJI22" s="162"/>
      <c r="QJJ22" s="162"/>
      <c r="QJK22" s="162"/>
      <c r="QJL22" s="162"/>
      <c r="QJM22" s="162"/>
      <c r="QJN22" s="162"/>
      <c r="QJO22" s="162"/>
      <c r="QJP22" s="162"/>
      <c r="QJQ22" s="162"/>
      <c r="QJR22" s="162"/>
      <c r="QJS22" s="162"/>
      <c r="QJT22" s="162"/>
      <c r="QJU22" s="162"/>
      <c r="QJV22" s="162"/>
      <c r="QJW22" s="162"/>
      <c r="QJX22" s="162"/>
      <c r="QJY22" s="162"/>
      <c r="QJZ22" s="162"/>
      <c r="QKA22" s="162"/>
      <c r="QKB22" s="162"/>
      <c r="QKC22" s="162"/>
      <c r="QKD22" s="162"/>
      <c r="QKE22" s="162"/>
      <c r="QKF22" s="162"/>
      <c r="QKG22" s="162"/>
      <c r="QKH22" s="162"/>
      <c r="QKI22" s="162"/>
      <c r="QKJ22" s="162"/>
      <c r="QKK22" s="162"/>
      <c r="QKL22" s="162"/>
      <c r="QKM22" s="162"/>
      <c r="QKN22" s="162"/>
      <c r="QKO22" s="162"/>
      <c r="QKP22" s="162"/>
      <c r="QKQ22" s="162"/>
      <c r="QKR22" s="162"/>
      <c r="QKS22" s="162"/>
      <c r="QKT22" s="162"/>
      <c r="QKU22" s="162"/>
      <c r="QKV22" s="162"/>
      <c r="QKW22" s="162"/>
      <c r="QKX22" s="162"/>
      <c r="QKY22" s="162"/>
      <c r="QKZ22" s="162"/>
      <c r="QLA22" s="162"/>
      <c r="QLB22" s="162"/>
      <c r="QLC22" s="162"/>
      <c r="QLD22" s="162"/>
      <c r="QLE22" s="162"/>
      <c r="QLF22" s="162"/>
      <c r="QLG22" s="162"/>
      <c r="QLH22" s="162"/>
      <c r="QLI22" s="162"/>
      <c r="QLJ22" s="162"/>
      <c r="QLK22" s="162"/>
      <c r="QLL22" s="162"/>
      <c r="QLM22" s="162"/>
      <c r="QLN22" s="162"/>
      <c r="QLO22" s="162"/>
      <c r="QLP22" s="162"/>
      <c r="QLQ22" s="162"/>
      <c r="QLR22" s="162"/>
      <c r="QLS22" s="162"/>
      <c r="QLT22" s="162"/>
      <c r="QLU22" s="162"/>
      <c r="QLV22" s="162"/>
      <c r="QLW22" s="162"/>
      <c r="QLX22" s="162"/>
      <c r="QLY22" s="162"/>
      <c r="QLZ22" s="162"/>
      <c r="QMA22" s="162"/>
      <c r="QMB22" s="162"/>
      <c r="QMC22" s="162"/>
      <c r="QMD22" s="162"/>
      <c r="QME22" s="162"/>
      <c r="QMF22" s="162"/>
      <c r="QMG22" s="162"/>
      <c r="QMH22" s="162"/>
      <c r="QMI22" s="162"/>
      <c r="QMJ22" s="162"/>
      <c r="QMK22" s="162"/>
      <c r="QML22" s="162"/>
      <c r="QMM22" s="162"/>
      <c r="QMN22" s="162"/>
      <c r="QMO22" s="162"/>
      <c r="QMP22" s="162"/>
      <c r="QMQ22" s="162"/>
      <c r="QMR22" s="162"/>
      <c r="QMS22" s="162"/>
      <c r="QMT22" s="162"/>
      <c r="QMU22" s="162"/>
      <c r="QMV22" s="162"/>
      <c r="QMW22" s="162"/>
      <c r="QMX22" s="162"/>
      <c r="QMY22" s="162"/>
      <c r="QMZ22" s="162"/>
      <c r="QNA22" s="162"/>
      <c r="QNB22" s="162"/>
      <c r="QNC22" s="162"/>
      <c r="QND22" s="162"/>
      <c r="QNE22" s="162"/>
      <c r="QNF22" s="162"/>
      <c r="QNG22" s="162"/>
      <c r="QNH22" s="162"/>
      <c r="QNI22" s="162"/>
      <c r="QNJ22" s="162"/>
      <c r="QNK22" s="162"/>
      <c r="QNL22" s="162"/>
      <c r="QNM22" s="162"/>
      <c r="QNN22" s="162"/>
      <c r="QNO22" s="162"/>
      <c r="QNP22" s="162"/>
      <c r="QNQ22" s="162"/>
      <c r="QNR22" s="162"/>
      <c r="QNS22" s="162"/>
      <c r="QNT22" s="162"/>
      <c r="QNU22" s="162"/>
      <c r="QNV22" s="162"/>
      <c r="QNW22" s="162"/>
      <c r="QNX22" s="162"/>
      <c r="QNY22" s="162"/>
      <c r="QNZ22" s="162"/>
      <c r="QOA22" s="162"/>
      <c r="QOB22" s="162"/>
      <c r="QOC22" s="162"/>
      <c r="QOD22" s="162"/>
      <c r="QOE22" s="162"/>
      <c r="QOF22" s="162"/>
      <c r="QOG22" s="162"/>
      <c r="QOH22" s="162"/>
      <c r="QOI22" s="162"/>
      <c r="QOJ22" s="162"/>
      <c r="QOK22" s="162"/>
      <c r="QOL22" s="162"/>
      <c r="QOM22" s="162"/>
      <c r="QON22" s="162"/>
      <c r="QOO22" s="162"/>
      <c r="QOP22" s="162"/>
      <c r="QOQ22" s="162"/>
      <c r="QOR22" s="162"/>
      <c r="QOS22" s="162"/>
      <c r="QOT22" s="162"/>
      <c r="QOU22" s="162"/>
      <c r="QOV22" s="162"/>
      <c r="QOW22" s="162"/>
      <c r="QOX22" s="162"/>
      <c r="QOY22" s="162"/>
      <c r="QOZ22" s="162"/>
      <c r="QPA22" s="162"/>
      <c r="QPB22" s="162"/>
      <c r="QPC22" s="162"/>
      <c r="QPD22" s="162"/>
      <c r="QPE22" s="162"/>
      <c r="QPF22" s="162"/>
      <c r="QPG22" s="162"/>
      <c r="QPH22" s="162"/>
      <c r="QPI22" s="162"/>
      <c r="QPJ22" s="162"/>
      <c r="QPK22" s="162"/>
      <c r="QPL22" s="162"/>
      <c r="QPM22" s="162"/>
      <c r="QPN22" s="162"/>
      <c r="QPO22" s="162"/>
      <c r="QPP22" s="162"/>
      <c r="QPQ22" s="162"/>
      <c r="QPR22" s="162"/>
      <c r="QPS22" s="162"/>
      <c r="QPT22" s="162"/>
      <c r="QPU22" s="162"/>
      <c r="QPV22" s="162"/>
      <c r="QPW22" s="162"/>
      <c r="QPX22" s="162"/>
      <c r="QPY22" s="162"/>
      <c r="QPZ22" s="162"/>
      <c r="QQA22" s="162"/>
      <c r="QQB22" s="162"/>
      <c r="QQC22" s="162"/>
      <c r="QQD22" s="162"/>
      <c r="QQE22" s="162"/>
      <c r="QQF22" s="162"/>
      <c r="QQG22" s="162"/>
      <c r="QQH22" s="162"/>
      <c r="QQI22" s="162"/>
      <c r="QQJ22" s="162"/>
      <c r="QQK22" s="162"/>
      <c r="QQL22" s="162"/>
      <c r="QQM22" s="162"/>
      <c r="QQN22" s="162"/>
      <c r="QQO22" s="162"/>
      <c r="QQP22" s="162"/>
      <c r="QQQ22" s="162"/>
      <c r="QQR22" s="162"/>
      <c r="QQS22" s="162"/>
      <c r="QQT22" s="162"/>
      <c r="QQU22" s="162"/>
      <c r="QQV22" s="162"/>
      <c r="QQW22" s="162"/>
      <c r="QQX22" s="162"/>
      <c r="QQY22" s="162"/>
      <c r="QQZ22" s="162"/>
      <c r="QRA22" s="162"/>
      <c r="QRB22" s="162"/>
      <c r="QRC22" s="162"/>
      <c r="QRD22" s="162"/>
      <c r="QRE22" s="162"/>
      <c r="QRF22" s="162"/>
      <c r="QRG22" s="162"/>
      <c r="QRH22" s="162"/>
      <c r="QRI22" s="162"/>
      <c r="QRJ22" s="162"/>
      <c r="QRK22" s="162"/>
      <c r="QRL22" s="162"/>
      <c r="QRM22" s="162"/>
      <c r="QRN22" s="162"/>
      <c r="QRO22" s="162"/>
      <c r="QRP22" s="162"/>
      <c r="QRQ22" s="162"/>
      <c r="QRR22" s="162"/>
      <c r="QRS22" s="162"/>
      <c r="QRT22" s="162"/>
      <c r="QRU22" s="162"/>
      <c r="QRV22" s="162"/>
      <c r="QRW22" s="162"/>
      <c r="QRX22" s="162"/>
      <c r="QRY22" s="162"/>
      <c r="QRZ22" s="162"/>
      <c r="QSA22" s="162"/>
      <c r="QSB22" s="162"/>
      <c r="QSC22" s="162"/>
      <c r="QSD22" s="162"/>
      <c r="QSE22" s="162"/>
      <c r="QSF22" s="162"/>
      <c r="QSG22" s="162"/>
      <c r="QSH22" s="162"/>
      <c r="QSI22" s="162"/>
      <c r="QSJ22" s="162"/>
      <c r="QSK22" s="162"/>
      <c r="QSL22" s="162"/>
      <c r="QSM22" s="162"/>
      <c r="QSN22" s="162"/>
      <c r="QSO22" s="162"/>
      <c r="QSP22" s="162"/>
      <c r="QSQ22" s="162"/>
      <c r="QSR22" s="162"/>
      <c r="QSS22" s="162"/>
      <c r="QST22" s="162"/>
      <c r="QSU22" s="162"/>
      <c r="QSV22" s="162"/>
      <c r="QSW22" s="162"/>
      <c r="QSX22" s="162"/>
      <c r="QSY22" s="162"/>
      <c r="QSZ22" s="162"/>
      <c r="QTA22" s="162"/>
      <c r="QTB22" s="162"/>
      <c r="QTC22" s="162"/>
      <c r="QTD22" s="162"/>
      <c r="QTE22" s="162"/>
      <c r="QTF22" s="162"/>
      <c r="QTG22" s="162"/>
      <c r="QTH22" s="162"/>
      <c r="QTI22" s="162"/>
      <c r="QTJ22" s="162"/>
      <c r="QTK22" s="162"/>
      <c r="QTL22" s="162"/>
      <c r="QTM22" s="162"/>
      <c r="QTN22" s="162"/>
      <c r="QTO22" s="162"/>
      <c r="QTP22" s="162"/>
      <c r="QTQ22" s="162"/>
      <c r="QTR22" s="162"/>
      <c r="QTS22" s="162"/>
      <c r="QTT22" s="162"/>
      <c r="QTU22" s="162"/>
      <c r="QTV22" s="162"/>
      <c r="QTW22" s="162"/>
      <c r="QTX22" s="162"/>
      <c r="QTY22" s="162"/>
      <c r="QTZ22" s="162"/>
      <c r="QUA22" s="162"/>
      <c r="QUB22" s="162"/>
      <c r="QUC22" s="162"/>
      <c r="QUD22" s="162"/>
      <c r="QUE22" s="162"/>
      <c r="QUF22" s="162"/>
      <c r="QUG22" s="162"/>
      <c r="QUH22" s="162"/>
      <c r="QUI22" s="162"/>
      <c r="QUJ22" s="162"/>
      <c r="QUK22" s="162"/>
      <c r="QUL22" s="162"/>
      <c r="QUM22" s="162"/>
      <c r="QUN22" s="162"/>
      <c r="QUO22" s="162"/>
      <c r="QUP22" s="162"/>
      <c r="QUQ22" s="162"/>
      <c r="QUR22" s="162"/>
      <c r="QUS22" s="162"/>
      <c r="QUT22" s="162"/>
      <c r="QUU22" s="162"/>
      <c r="QUV22" s="162"/>
      <c r="QUW22" s="162"/>
      <c r="QUX22" s="162"/>
      <c r="QUY22" s="162"/>
      <c r="QUZ22" s="162"/>
      <c r="QVA22" s="162"/>
      <c r="QVB22" s="162"/>
      <c r="QVC22" s="162"/>
      <c r="QVD22" s="162"/>
      <c r="QVE22" s="162"/>
      <c r="QVF22" s="162"/>
      <c r="QVG22" s="162"/>
      <c r="QVH22" s="162"/>
      <c r="QVI22" s="162"/>
      <c r="QVJ22" s="162"/>
      <c r="QVK22" s="162"/>
      <c r="QVL22" s="162"/>
      <c r="QVM22" s="162"/>
      <c r="QVN22" s="162"/>
      <c r="QVO22" s="162"/>
      <c r="QVP22" s="162"/>
      <c r="QVQ22" s="162"/>
      <c r="QVR22" s="162"/>
      <c r="QVS22" s="162"/>
      <c r="QVT22" s="162"/>
      <c r="QVU22" s="162"/>
      <c r="QVV22" s="162"/>
      <c r="QVW22" s="162"/>
      <c r="QVX22" s="162"/>
      <c r="QVY22" s="162"/>
      <c r="QVZ22" s="162"/>
      <c r="QWA22" s="162"/>
      <c r="QWB22" s="162"/>
      <c r="QWC22" s="162"/>
      <c r="QWD22" s="162"/>
      <c r="QWE22" s="162"/>
      <c r="QWF22" s="162"/>
      <c r="QWG22" s="162"/>
      <c r="QWH22" s="162"/>
      <c r="QWI22" s="162"/>
      <c r="QWJ22" s="162"/>
      <c r="QWK22" s="162"/>
      <c r="QWL22" s="162"/>
      <c r="QWM22" s="162"/>
      <c r="QWN22" s="162"/>
      <c r="QWO22" s="162"/>
      <c r="QWP22" s="162"/>
      <c r="QWQ22" s="162"/>
      <c r="QWR22" s="162"/>
      <c r="QWS22" s="162"/>
      <c r="QWT22" s="162"/>
      <c r="QWU22" s="162"/>
      <c r="QWV22" s="162"/>
      <c r="QWW22" s="162"/>
      <c r="QWX22" s="162"/>
      <c r="QWY22" s="162"/>
      <c r="QWZ22" s="162"/>
      <c r="QXA22" s="162"/>
      <c r="QXB22" s="162"/>
      <c r="QXC22" s="162"/>
      <c r="QXD22" s="162"/>
      <c r="QXE22" s="162"/>
      <c r="QXF22" s="162"/>
      <c r="QXG22" s="162"/>
      <c r="QXH22" s="162"/>
      <c r="QXI22" s="162"/>
      <c r="QXJ22" s="162"/>
      <c r="QXK22" s="162"/>
      <c r="QXL22" s="162"/>
      <c r="QXM22" s="162"/>
      <c r="QXN22" s="162"/>
      <c r="QXO22" s="162"/>
      <c r="QXP22" s="162"/>
      <c r="QXQ22" s="162"/>
      <c r="QXR22" s="162"/>
      <c r="QXS22" s="162"/>
      <c r="QXT22" s="162"/>
      <c r="QXU22" s="162"/>
      <c r="QXV22" s="162"/>
      <c r="QXW22" s="162"/>
      <c r="QXX22" s="162"/>
      <c r="QXY22" s="162"/>
      <c r="QXZ22" s="162"/>
      <c r="QYA22" s="162"/>
      <c r="QYB22" s="162"/>
      <c r="QYC22" s="162"/>
      <c r="QYD22" s="162"/>
      <c r="QYE22" s="162"/>
      <c r="QYF22" s="162"/>
      <c r="QYG22" s="162"/>
      <c r="QYH22" s="162"/>
      <c r="QYI22" s="162"/>
      <c r="QYJ22" s="162"/>
      <c r="QYK22" s="162"/>
      <c r="QYL22" s="162"/>
      <c r="QYM22" s="162"/>
      <c r="QYN22" s="162"/>
      <c r="QYO22" s="162"/>
      <c r="QYP22" s="162"/>
      <c r="QYQ22" s="162"/>
      <c r="QYR22" s="162"/>
      <c r="QYS22" s="162"/>
      <c r="QYT22" s="162"/>
      <c r="QYU22" s="162"/>
      <c r="QYV22" s="162"/>
      <c r="QYW22" s="162"/>
      <c r="QYX22" s="162"/>
      <c r="QYY22" s="162"/>
      <c r="QYZ22" s="162"/>
      <c r="QZA22" s="162"/>
      <c r="QZB22" s="162"/>
      <c r="QZC22" s="162"/>
      <c r="QZD22" s="162"/>
      <c r="QZE22" s="162"/>
      <c r="QZF22" s="162"/>
      <c r="QZG22" s="162"/>
      <c r="QZH22" s="162"/>
      <c r="QZI22" s="162"/>
      <c r="QZJ22" s="162"/>
      <c r="QZK22" s="162"/>
      <c r="QZL22" s="162"/>
      <c r="QZM22" s="162"/>
      <c r="QZN22" s="162"/>
      <c r="QZO22" s="162"/>
      <c r="QZP22" s="162"/>
      <c r="QZQ22" s="162"/>
      <c r="QZR22" s="162"/>
      <c r="QZS22" s="162"/>
      <c r="QZT22" s="162"/>
      <c r="QZU22" s="162"/>
      <c r="QZV22" s="162"/>
      <c r="QZW22" s="162"/>
      <c r="QZX22" s="162"/>
      <c r="QZY22" s="162"/>
      <c r="QZZ22" s="162"/>
      <c r="RAA22" s="162"/>
      <c r="RAB22" s="162"/>
      <c r="RAC22" s="162"/>
      <c r="RAD22" s="162"/>
      <c r="RAE22" s="162"/>
      <c r="RAF22" s="162"/>
      <c r="RAG22" s="162"/>
      <c r="RAH22" s="162"/>
      <c r="RAI22" s="162"/>
      <c r="RAJ22" s="162"/>
      <c r="RAK22" s="162"/>
      <c r="RAL22" s="162"/>
      <c r="RAM22" s="162"/>
      <c r="RAN22" s="162"/>
      <c r="RAO22" s="162"/>
      <c r="RAP22" s="162"/>
      <c r="RAQ22" s="162"/>
      <c r="RAR22" s="162"/>
      <c r="RAS22" s="162"/>
      <c r="RAT22" s="162"/>
      <c r="RAU22" s="162"/>
      <c r="RAV22" s="162"/>
      <c r="RAW22" s="162"/>
      <c r="RAX22" s="162"/>
      <c r="RAY22" s="162"/>
      <c r="RAZ22" s="162"/>
      <c r="RBA22" s="162"/>
      <c r="RBB22" s="162"/>
      <c r="RBC22" s="162"/>
      <c r="RBD22" s="162"/>
      <c r="RBE22" s="162"/>
      <c r="RBF22" s="162"/>
      <c r="RBG22" s="162"/>
      <c r="RBH22" s="162"/>
      <c r="RBI22" s="162"/>
      <c r="RBJ22" s="162"/>
      <c r="RBK22" s="162"/>
      <c r="RBL22" s="162"/>
      <c r="RBM22" s="162"/>
      <c r="RBN22" s="162"/>
      <c r="RBO22" s="162"/>
      <c r="RBP22" s="162"/>
      <c r="RBQ22" s="162"/>
      <c r="RBR22" s="162"/>
      <c r="RBS22" s="162"/>
      <c r="RBT22" s="162"/>
      <c r="RBU22" s="162"/>
      <c r="RBV22" s="162"/>
      <c r="RBW22" s="162"/>
      <c r="RBX22" s="162"/>
      <c r="RBY22" s="162"/>
      <c r="RBZ22" s="162"/>
      <c r="RCA22" s="162"/>
      <c r="RCB22" s="162"/>
      <c r="RCC22" s="162"/>
      <c r="RCD22" s="162"/>
      <c r="RCE22" s="162"/>
      <c r="RCF22" s="162"/>
      <c r="RCG22" s="162"/>
      <c r="RCH22" s="162"/>
      <c r="RCI22" s="162"/>
      <c r="RCJ22" s="162"/>
      <c r="RCK22" s="162"/>
      <c r="RCL22" s="162"/>
      <c r="RCM22" s="162"/>
      <c r="RCN22" s="162"/>
      <c r="RCO22" s="162"/>
      <c r="RCP22" s="162"/>
      <c r="RCQ22" s="162"/>
      <c r="RCR22" s="162"/>
      <c r="RCS22" s="162"/>
      <c r="RCT22" s="162"/>
      <c r="RCU22" s="162"/>
      <c r="RCV22" s="162"/>
      <c r="RCW22" s="162"/>
      <c r="RCX22" s="162"/>
      <c r="RCY22" s="162"/>
      <c r="RCZ22" s="162"/>
      <c r="RDA22" s="162"/>
      <c r="RDB22" s="162"/>
      <c r="RDC22" s="162"/>
      <c r="RDD22" s="162"/>
      <c r="RDE22" s="162"/>
      <c r="RDF22" s="162"/>
      <c r="RDG22" s="162"/>
      <c r="RDH22" s="162"/>
      <c r="RDI22" s="162"/>
      <c r="RDJ22" s="162"/>
      <c r="RDK22" s="162"/>
      <c r="RDL22" s="162"/>
      <c r="RDM22" s="162"/>
      <c r="RDN22" s="162"/>
      <c r="RDO22" s="162"/>
      <c r="RDP22" s="162"/>
      <c r="RDQ22" s="162"/>
      <c r="RDR22" s="162"/>
      <c r="RDS22" s="162"/>
      <c r="RDT22" s="162"/>
      <c r="RDU22" s="162"/>
      <c r="RDV22" s="162"/>
      <c r="RDW22" s="162"/>
      <c r="RDX22" s="162"/>
      <c r="RDY22" s="162"/>
      <c r="RDZ22" s="162"/>
      <c r="REA22" s="162"/>
      <c r="REB22" s="162"/>
      <c r="REC22" s="162"/>
      <c r="RED22" s="162"/>
      <c r="REE22" s="162"/>
      <c r="REF22" s="162"/>
      <c r="REG22" s="162"/>
      <c r="REH22" s="162"/>
      <c r="REI22" s="162"/>
      <c r="REJ22" s="162"/>
      <c r="REK22" s="162"/>
      <c r="REL22" s="162"/>
      <c r="REM22" s="162"/>
      <c r="REN22" s="162"/>
      <c r="REO22" s="162"/>
      <c r="REP22" s="162"/>
      <c r="REQ22" s="162"/>
      <c r="RER22" s="162"/>
      <c r="RES22" s="162"/>
      <c r="RET22" s="162"/>
      <c r="REU22" s="162"/>
      <c r="REV22" s="162"/>
      <c r="REW22" s="162"/>
      <c r="REX22" s="162"/>
      <c r="REY22" s="162"/>
      <c r="REZ22" s="162"/>
      <c r="RFA22" s="162"/>
      <c r="RFB22" s="162"/>
      <c r="RFC22" s="162"/>
      <c r="RFD22" s="162"/>
      <c r="RFE22" s="162"/>
      <c r="RFF22" s="162"/>
      <c r="RFG22" s="162"/>
      <c r="RFH22" s="162"/>
      <c r="RFI22" s="162"/>
      <c r="RFJ22" s="162"/>
      <c r="RFK22" s="162"/>
      <c r="RFL22" s="162"/>
      <c r="RFM22" s="162"/>
      <c r="RFN22" s="162"/>
      <c r="RFO22" s="162"/>
      <c r="RFP22" s="162"/>
      <c r="RFQ22" s="162"/>
      <c r="RFR22" s="162"/>
      <c r="RFS22" s="162"/>
      <c r="RFT22" s="162"/>
      <c r="RFU22" s="162"/>
      <c r="RFV22" s="162"/>
      <c r="RFW22" s="162"/>
      <c r="RFX22" s="162"/>
      <c r="RFY22" s="162"/>
      <c r="RFZ22" s="162"/>
      <c r="RGA22" s="162"/>
      <c r="RGB22" s="162"/>
      <c r="RGC22" s="162"/>
      <c r="RGD22" s="162"/>
      <c r="RGE22" s="162"/>
      <c r="RGF22" s="162"/>
      <c r="RGG22" s="162"/>
      <c r="RGH22" s="162"/>
      <c r="RGI22" s="162"/>
      <c r="RGJ22" s="162"/>
      <c r="RGK22" s="162"/>
      <c r="RGL22" s="162"/>
      <c r="RGM22" s="162"/>
      <c r="RGN22" s="162"/>
      <c r="RGO22" s="162"/>
      <c r="RGP22" s="162"/>
      <c r="RGQ22" s="162"/>
      <c r="RGR22" s="162"/>
      <c r="RGS22" s="162"/>
      <c r="RGT22" s="162"/>
      <c r="RGU22" s="162"/>
      <c r="RGV22" s="162"/>
      <c r="RGW22" s="162"/>
      <c r="RGX22" s="162"/>
      <c r="RGY22" s="162"/>
      <c r="RGZ22" s="162"/>
      <c r="RHA22" s="162"/>
      <c r="RHB22" s="162"/>
      <c r="RHC22" s="162"/>
      <c r="RHD22" s="162"/>
      <c r="RHE22" s="162"/>
      <c r="RHF22" s="162"/>
      <c r="RHG22" s="162"/>
      <c r="RHH22" s="162"/>
      <c r="RHI22" s="162"/>
      <c r="RHJ22" s="162"/>
      <c r="RHK22" s="162"/>
      <c r="RHL22" s="162"/>
      <c r="RHM22" s="162"/>
      <c r="RHN22" s="162"/>
      <c r="RHO22" s="162"/>
      <c r="RHP22" s="162"/>
      <c r="RHQ22" s="162"/>
      <c r="RHR22" s="162"/>
      <c r="RHS22" s="162"/>
      <c r="RHT22" s="162"/>
      <c r="RHU22" s="162"/>
      <c r="RHV22" s="162"/>
      <c r="RHW22" s="162"/>
      <c r="RHX22" s="162"/>
      <c r="RHY22" s="162"/>
      <c r="RHZ22" s="162"/>
      <c r="RIA22" s="162"/>
      <c r="RIB22" s="162"/>
      <c r="RIC22" s="162"/>
      <c r="RID22" s="162"/>
      <c r="RIE22" s="162"/>
      <c r="RIF22" s="162"/>
      <c r="RIG22" s="162"/>
      <c r="RIH22" s="162"/>
      <c r="RII22" s="162"/>
      <c r="RIJ22" s="162"/>
      <c r="RIK22" s="162"/>
      <c r="RIL22" s="162"/>
      <c r="RIM22" s="162"/>
      <c r="RIN22" s="162"/>
      <c r="RIO22" s="162"/>
      <c r="RIP22" s="162"/>
      <c r="RIQ22" s="162"/>
      <c r="RIR22" s="162"/>
      <c r="RIS22" s="162"/>
      <c r="RIT22" s="162"/>
      <c r="RIU22" s="162"/>
      <c r="RIV22" s="162"/>
      <c r="RIW22" s="162"/>
      <c r="RIX22" s="162"/>
      <c r="RIY22" s="162"/>
      <c r="RIZ22" s="162"/>
      <c r="RJA22" s="162"/>
      <c r="RJB22" s="162"/>
      <c r="RJC22" s="162"/>
      <c r="RJD22" s="162"/>
      <c r="RJE22" s="162"/>
      <c r="RJF22" s="162"/>
      <c r="RJG22" s="162"/>
      <c r="RJH22" s="162"/>
      <c r="RJI22" s="162"/>
      <c r="RJJ22" s="162"/>
      <c r="RJK22" s="162"/>
      <c r="RJL22" s="162"/>
      <c r="RJM22" s="162"/>
      <c r="RJN22" s="162"/>
      <c r="RJO22" s="162"/>
      <c r="RJP22" s="162"/>
      <c r="RJQ22" s="162"/>
      <c r="RJR22" s="162"/>
      <c r="RJS22" s="162"/>
      <c r="RJT22" s="162"/>
      <c r="RJU22" s="162"/>
      <c r="RJV22" s="162"/>
      <c r="RJW22" s="162"/>
      <c r="RJX22" s="162"/>
      <c r="RJY22" s="162"/>
      <c r="RJZ22" s="162"/>
      <c r="RKA22" s="162"/>
      <c r="RKB22" s="162"/>
      <c r="RKC22" s="162"/>
      <c r="RKD22" s="162"/>
      <c r="RKE22" s="162"/>
      <c r="RKF22" s="162"/>
      <c r="RKG22" s="162"/>
      <c r="RKH22" s="162"/>
      <c r="RKI22" s="162"/>
      <c r="RKJ22" s="162"/>
      <c r="RKK22" s="162"/>
      <c r="RKL22" s="162"/>
      <c r="RKM22" s="162"/>
      <c r="RKN22" s="162"/>
      <c r="RKO22" s="162"/>
      <c r="RKP22" s="162"/>
      <c r="RKQ22" s="162"/>
      <c r="RKR22" s="162"/>
      <c r="RKS22" s="162"/>
      <c r="RKT22" s="162"/>
      <c r="RKU22" s="162"/>
      <c r="RKV22" s="162"/>
      <c r="RKW22" s="162"/>
      <c r="RKX22" s="162"/>
      <c r="RKY22" s="162"/>
      <c r="RKZ22" s="162"/>
      <c r="RLA22" s="162"/>
      <c r="RLB22" s="162"/>
      <c r="RLC22" s="162"/>
      <c r="RLD22" s="162"/>
      <c r="RLE22" s="162"/>
      <c r="RLF22" s="162"/>
      <c r="RLG22" s="162"/>
      <c r="RLH22" s="162"/>
      <c r="RLI22" s="162"/>
      <c r="RLJ22" s="162"/>
      <c r="RLK22" s="162"/>
      <c r="RLL22" s="162"/>
      <c r="RLM22" s="162"/>
      <c r="RLN22" s="162"/>
      <c r="RLO22" s="162"/>
      <c r="RLP22" s="162"/>
      <c r="RLQ22" s="162"/>
      <c r="RLR22" s="162"/>
      <c r="RLS22" s="162"/>
      <c r="RLT22" s="162"/>
      <c r="RLU22" s="162"/>
      <c r="RLV22" s="162"/>
      <c r="RLW22" s="162"/>
      <c r="RLX22" s="162"/>
      <c r="RLY22" s="162"/>
      <c r="RLZ22" s="162"/>
      <c r="RMA22" s="162"/>
      <c r="RMB22" s="162"/>
      <c r="RMC22" s="162"/>
      <c r="RMD22" s="162"/>
      <c r="RME22" s="162"/>
      <c r="RMF22" s="162"/>
      <c r="RMG22" s="162"/>
      <c r="RMH22" s="162"/>
      <c r="RMI22" s="162"/>
      <c r="RMJ22" s="162"/>
      <c r="RMK22" s="162"/>
      <c r="RML22" s="162"/>
      <c r="RMM22" s="162"/>
      <c r="RMN22" s="162"/>
      <c r="RMO22" s="162"/>
      <c r="RMP22" s="162"/>
      <c r="RMQ22" s="162"/>
      <c r="RMR22" s="162"/>
      <c r="RMS22" s="162"/>
      <c r="RMT22" s="162"/>
      <c r="RMU22" s="162"/>
      <c r="RMV22" s="162"/>
      <c r="RMW22" s="162"/>
      <c r="RMX22" s="162"/>
      <c r="RMY22" s="162"/>
      <c r="RMZ22" s="162"/>
      <c r="RNA22" s="162"/>
      <c r="RNB22" s="162"/>
      <c r="RNC22" s="162"/>
      <c r="RND22" s="162"/>
      <c r="RNE22" s="162"/>
      <c r="RNF22" s="162"/>
      <c r="RNG22" s="162"/>
      <c r="RNH22" s="162"/>
      <c r="RNI22" s="162"/>
      <c r="RNJ22" s="162"/>
      <c r="RNK22" s="162"/>
      <c r="RNL22" s="162"/>
      <c r="RNM22" s="162"/>
      <c r="RNN22" s="162"/>
      <c r="RNO22" s="162"/>
      <c r="RNP22" s="162"/>
      <c r="RNQ22" s="162"/>
      <c r="RNR22" s="162"/>
      <c r="RNS22" s="162"/>
      <c r="RNT22" s="162"/>
      <c r="RNU22" s="162"/>
      <c r="RNV22" s="162"/>
      <c r="RNW22" s="162"/>
      <c r="RNX22" s="162"/>
      <c r="RNY22" s="162"/>
      <c r="RNZ22" s="162"/>
      <c r="ROA22" s="162"/>
      <c r="ROB22" s="162"/>
      <c r="ROC22" s="162"/>
      <c r="ROD22" s="162"/>
      <c r="ROE22" s="162"/>
      <c r="ROF22" s="162"/>
      <c r="ROG22" s="162"/>
      <c r="ROH22" s="162"/>
      <c r="ROI22" s="162"/>
      <c r="ROJ22" s="162"/>
      <c r="ROK22" s="162"/>
      <c r="ROL22" s="162"/>
      <c r="ROM22" s="162"/>
      <c r="RON22" s="162"/>
      <c r="ROO22" s="162"/>
      <c r="ROP22" s="162"/>
      <c r="ROQ22" s="162"/>
      <c r="ROR22" s="162"/>
      <c r="ROS22" s="162"/>
      <c r="ROT22" s="162"/>
      <c r="ROU22" s="162"/>
      <c r="ROV22" s="162"/>
      <c r="ROW22" s="162"/>
      <c r="ROX22" s="162"/>
      <c r="ROY22" s="162"/>
      <c r="ROZ22" s="162"/>
      <c r="RPA22" s="162"/>
      <c r="RPB22" s="162"/>
      <c r="RPC22" s="162"/>
      <c r="RPD22" s="162"/>
      <c r="RPE22" s="162"/>
      <c r="RPF22" s="162"/>
      <c r="RPG22" s="162"/>
      <c r="RPH22" s="162"/>
      <c r="RPI22" s="162"/>
      <c r="RPJ22" s="162"/>
      <c r="RPK22" s="162"/>
      <c r="RPL22" s="162"/>
      <c r="RPM22" s="162"/>
      <c r="RPN22" s="162"/>
      <c r="RPO22" s="162"/>
      <c r="RPP22" s="162"/>
      <c r="RPQ22" s="162"/>
      <c r="RPR22" s="162"/>
      <c r="RPS22" s="162"/>
      <c r="RPT22" s="162"/>
      <c r="RPU22" s="162"/>
      <c r="RPV22" s="162"/>
      <c r="RPW22" s="162"/>
      <c r="RPX22" s="162"/>
      <c r="RPY22" s="162"/>
      <c r="RPZ22" s="162"/>
      <c r="RQA22" s="162"/>
      <c r="RQB22" s="162"/>
      <c r="RQC22" s="162"/>
      <c r="RQD22" s="162"/>
      <c r="RQE22" s="162"/>
      <c r="RQF22" s="162"/>
      <c r="RQG22" s="162"/>
      <c r="RQH22" s="162"/>
      <c r="RQI22" s="162"/>
      <c r="RQJ22" s="162"/>
      <c r="RQK22" s="162"/>
      <c r="RQL22" s="162"/>
      <c r="RQM22" s="162"/>
      <c r="RQN22" s="162"/>
      <c r="RQO22" s="162"/>
      <c r="RQP22" s="162"/>
      <c r="RQQ22" s="162"/>
      <c r="RQR22" s="162"/>
      <c r="RQS22" s="162"/>
      <c r="RQT22" s="162"/>
      <c r="RQU22" s="162"/>
      <c r="RQV22" s="162"/>
      <c r="RQW22" s="162"/>
      <c r="RQX22" s="162"/>
      <c r="RQY22" s="162"/>
      <c r="RQZ22" s="162"/>
      <c r="RRA22" s="162"/>
      <c r="RRB22" s="162"/>
      <c r="RRC22" s="162"/>
      <c r="RRD22" s="162"/>
      <c r="RRE22" s="162"/>
      <c r="RRF22" s="162"/>
      <c r="RRG22" s="162"/>
      <c r="RRH22" s="162"/>
      <c r="RRI22" s="162"/>
      <c r="RRJ22" s="162"/>
      <c r="RRK22" s="162"/>
      <c r="RRL22" s="162"/>
      <c r="RRM22" s="162"/>
      <c r="RRN22" s="162"/>
      <c r="RRO22" s="162"/>
      <c r="RRP22" s="162"/>
      <c r="RRQ22" s="162"/>
      <c r="RRR22" s="162"/>
      <c r="RRS22" s="162"/>
      <c r="RRT22" s="162"/>
      <c r="RRU22" s="162"/>
      <c r="RRV22" s="162"/>
      <c r="RRW22" s="162"/>
      <c r="RRX22" s="162"/>
      <c r="RRY22" s="162"/>
      <c r="RRZ22" s="162"/>
      <c r="RSA22" s="162"/>
      <c r="RSB22" s="162"/>
      <c r="RSC22" s="162"/>
      <c r="RSD22" s="162"/>
      <c r="RSE22" s="162"/>
      <c r="RSF22" s="162"/>
      <c r="RSG22" s="162"/>
      <c r="RSH22" s="162"/>
      <c r="RSI22" s="162"/>
      <c r="RSJ22" s="162"/>
      <c r="RSK22" s="162"/>
      <c r="RSL22" s="162"/>
      <c r="RSM22" s="162"/>
      <c r="RSN22" s="162"/>
      <c r="RSO22" s="162"/>
      <c r="RSP22" s="162"/>
      <c r="RSQ22" s="162"/>
      <c r="RSR22" s="162"/>
      <c r="RSS22" s="162"/>
      <c r="RST22" s="162"/>
      <c r="RSU22" s="162"/>
      <c r="RSV22" s="162"/>
      <c r="RSW22" s="162"/>
      <c r="RSX22" s="162"/>
      <c r="RSY22" s="162"/>
      <c r="RSZ22" s="162"/>
      <c r="RTA22" s="162"/>
      <c r="RTB22" s="162"/>
      <c r="RTC22" s="162"/>
      <c r="RTD22" s="162"/>
      <c r="RTE22" s="162"/>
      <c r="RTF22" s="162"/>
      <c r="RTG22" s="162"/>
      <c r="RTH22" s="162"/>
      <c r="RTI22" s="162"/>
      <c r="RTJ22" s="162"/>
      <c r="RTK22" s="162"/>
      <c r="RTL22" s="162"/>
      <c r="RTM22" s="162"/>
      <c r="RTN22" s="162"/>
      <c r="RTO22" s="162"/>
      <c r="RTP22" s="162"/>
      <c r="RTQ22" s="162"/>
      <c r="RTR22" s="162"/>
      <c r="RTS22" s="162"/>
      <c r="RTT22" s="162"/>
      <c r="RTU22" s="162"/>
      <c r="RTV22" s="162"/>
      <c r="RTW22" s="162"/>
      <c r="RTX22" s="162"/>
      <c r="RTY22" s="162"/>
      <c r="RTZ22" s="162"/>
      <c r="RUA22" s="162"/>
      <c r="RUB22" s="162"/>
      <c r="RUC22" s="162"/>
      <c r="RUD22" s="162"/>
      <c r="RUE22" s="162"/>
      <c r="RUF22" s="162"/>
      <c r="RUG22" s="162"/>
      <c r="RUH22" s="162"/>
      <c r="RUI22" s="162"/>
      <c r="RUJ22" s="162"/>
      <c r="RUK22" s="162"/>
      <c r="RUL22" s="162"/>
      <c r="RUM22" s="162"/>
      <c r="RUN22" s="162"/>
      <c r="RUO22" s="162"/>
      <c r="RUP22" s="162"/>
      <c r="RUQ22" s="162"/>
      <c r="RUR22" s="162"/>
      <c r="RUS22" s="162"/>
      <c r="RUT22" s="162"/>
      <c r="RUU22" s="162"/>
      <c r="RUV22" s="162"/>
      <c r="RUW22" s="162"/>
      <c r="RUX22" s="162"/>
      <c r="RUY22" s="162"/>
      <c r="RUZ22" s="162"/>
      <c r="RVA22" s="162"/>
      <c r="RVB22" s="162"/>
      <c r="RVC22" s="162"/>
      <c r="RVD22" s="162"/>
      <c r="RVE22" s="162"/>
      <c r="RVF22" s="162"/>
      <c r="RVG22" s="162"/>
      <c r="RVH22" s="162"/>
      <c r="RVI22" s="162"/>
      <c r="RVJ22" s="162"/>
      <c r="RVK22" s="162"/>
      <c r="RVL22" s="162"/>
      <c r="RVM22" s="162"/>
      <c r="RVN22" s="162"/>
      <c r="RVO22" s="162"/>
      <c r="RVP22" s="162"/>
      <c r="RVQ22" s="162"/>
      <c r="RVR22" s="162"/>
      <c r="RVS22" s="162"/>
      <c r="RVT22" s="162"/>
      <c r="RVU22" s="162"/>
      <c r="RVV22" s="162"/>
      <c r="RVW22" s="162"/>
      <c r="RVX22" s="162"/>
      <c r="RVY22" s="162"/>
      <c r="RVZ22" s="162"/>
      <c r="RWA22" s="162"/>
      <c r="RWB22" s="162"/>
      <c r="RWC22" s="162"/>
      <c r="RWD22" s="162"/>
      <c r="RWE22" s="162"/>
      <c r="RWF22" s="162"/>
      <c r="RWG22" s="162"/>
      <c r="RWH22" s="162"/>
      <c r="RWI22" s="162"/>
      <c r="RWJ22" s="162"/>
      <c r="RWK22" s="162"/>
      <c r="RWL22" s="162"/>
      <c r="RWM22" s="162"/>
      <c r="RWN22" s="162"/>
      <c r="RWO22" s="162"/>
      <c r="RWP22" s="162"/>
      <c r="RWQ22" s="162"/>
      <c r="RWR22" s="162"/>
      <c r="RWS22" s="162"/>
      <c r="RWT22" s="162"/>
      <c r="RWU22" s="162"/>
      <c r="RWV22" s="162"/>
      <c r="RWW22" s="162"/>
      <c r="RWX22" s="162"/>
      <c r="RWY22" s="162"/>
      <c r="RWZ22" s="162"/>
      <c r="RXA22" s="162"/>
      <c r="RXB22" s="162"/>
      <c r="RXC22" s="162"/>
      <c r="RXD22" s="162"/>
      <c r="RXE22" s="162"/>
      <c r="RXF22" s="162"/>
      <c r="RXG22" s="162"/>
      <c r="RXH22" s="162"/>
      <c r="RXI22" s="162"/>
      <c r="RXJ22" s="162"/>
      <c r="RXK22" s="162"/>
      <c r="RXL22" s="162"/>
      <c r="RXM22" s="162"/>
      <c r="RXN22" s="162"/>
      <c r="RXO22" s="162"/>
      <c r="RXP22" s="162"/>
      <c r="RXQ22" s="162"/>
      <c r="RXR22" s="162"/>
      <c r="RXS22" s="162"/>
      <c r="RXT22" s="162"/>
      <c r="RXU22" s="162"/>
      <c r="RXV22" s="162"/>
      <c r="RXW22" s="162"/>
      <c r="RXX22" s="162"/>
      <c r="RXY22" s="162"/>
      <c r="RXZ22" s="162"/>
      <c r="RYA22" s="162"/>
      <c r="RYB22" s="162"/>
      <c r="RYC22" s="162"/>
      <c r="RYD22" s="162"/>
      <c r="RYE22" s="162"/>
      <c r="RYF22" s="162"/>
      <c r="RYG22" s="162"/>
      <c r="RYH22" s="162"/>
      <c r="RYI22" s="162"/>
      <c r="RYJ22" s="162"/>
      <c r="RYK22" s="162"/>
      <c r="RYL22" s="162"/>
      <c r="RYM22" s="162"/>
      <c r="RYN22" s="162"/>
      <c r="RYO22" s="162"/>
      <c r="RYP22" s="162"/>
      <c r="RYQ22" s="162"/>
      <c r="RYR22" s="162"/>
      <c r="RYS22" s="162"/>
      <c r="RYT22" s="162"/>
      <c r="RYU22" s="162"/>
      <c r="RYV22" s="162"/>
      <c r="RYW22" s="162"/>
      <c r="RYX22" s="162"/>
      <c r="RYY22" s="162"/>
      <c r="RYZ22" s="162"/>
      <c r="RZA22" s="162"/>
      <c r="RZB22" s="162"/>
      <c r="RZC22" s="162"/>
      <c r="RZD22" s="162"/>
      <c r="RZE22" s="162"/>
      <c r="RZF22" s="162"/>
      <c r="RZG22" s="162"/>
      <c r="RZH22" s="162"/>
      <c r="RZI22" s="162"/>
      <c r="RZJ22" s="162"/>
      <c r="RZK22" s="162"/>
      <c r="RZL22" s="162"/>
      <c r="RZM22" s="162"/>
      <c r="RZN22" s="162"/>
      <c r="RZO22" s="162"/>
      <c r="RZP22" s="162"/>
      <c r="RZQ22" s="162"/>
      <c r="RZR22" s="162"/>
      <c r="RZS22" s="162"/>
      <c r="RZT22" s="162"/>
      <c r="RZU22" s="162"/>
      <c r="RZV22" s="162"/>
      <c r="RZW22" s="162"/>
      <c r="RZX22" s="162"/>
      <c r="RZY22" s="162"/>
      <c r="RZZ22" s="162"/>
      <c r="SAA22" s="162"/>
      <c r="SAB22" s="162"/>
      <c r="SAC22" s="162"/>
      <c r="SAD22" s="162"/>
      <c r="SAE22" s="162"/>
      <c r="SAF22" s="162"/>
      <c r="SAG22" s="162"/>
      <c r="SAH22" s="162"/>
      <c r="SAI22" s="162"/>
      <c r="SAJ22" s="162"/>
      <c r="SAK22" s="162"/>
      <c r="SAL22" s="162"/>
      <c r="SAM22" s="162"/>
      <c r="SAN22" s="162"/>
      <c r="SAO22" s="162"/>
      <c r="SAP22" s="162"/>
      <c r="SAQ22" s="162"/>
      <c r="SAR22" s="162"/>
      <c r="SAS22" s="162"/>
      <c r="SAT22" s="162"/>
      <c r="SAU22" s="162"/>
      <c r="SAV22" s="162"/>
      <c r="SAW22" s="162"/>
      <c r="SAX22" s="162"/>
      <c r="SAY22" s="162"/>
      <c r="SAZ22" s="162"/>
      <c r="SBA22" s="162"/>
      <c r="SBB22" s="162"/>
      <c r="SBC22" s="162"/>
      <c r="SBD22" s="162"/>
      <c r="SBE22" s="162"/>
      <c r="SBF22" s="162"/>
      <c r="SBG22" s="162"/>
      <c r="SBH22" s="162"/>
      <c r="SBI22" s="162"/>
      <c r="SBJ22" s="162"/>
      <c r="SBK22" s="162"/>
      <c r="SBL22" s="162"/>
      <c r="SBM22" s="162"/>
      <c r="SBN22" s="162"/>
      <c r="SBO22" s="162"/>
      <c r="SBP22" s="162"/>
      <c r="SBQ22" s="162"/>
      <c r="SBR22" s="162"/>
      <c r="SBS22" s="162"/>
      <c r="SBT22" s="162"/>
      <c r="SBU22" s="162"/>
      <c r="SBV22" s="162"/>
      <c r="SBW22" s="162"/>
      <c r="SBX22" s="162"/>
      <c r="SBY22" s="162"/>
      <c r="SBZ22" s="162"/>
      <c r="SCA22" s="162"/>
      <c r="SCB22" s="162"/>
      <c r="SCC22" s="162"/>
      <c r="SCD22" s="162"/>
      <c r="SCE22" s="162"/>
      <c r="SCF22" s="162"/>
      <c r="SCG22" s="162"/>
      <c r="SCH22" s="162"/>
      <c r="SCI22" s="162"/>
      <c r="SCJ22" s="162"/>
      <c r="SCK22" s="162"/>
      <c r="SCL22" s="162"/>
      <c r="SCM22" s="162"/>
      <c r="SCN22" s="162"/>
      <c r="SCO22" s="162"/>
      <c r="SCP22" s="162"/>
      <c r="SCQ22" s="162"/>
      <c r="SCR22" s="162"/>
      <c r="SCS22" s="162"/>
      <c r="SCT22" s="162"/>
      <c r="SCU22" s="162"/>
      <c r="SCV22" s="162"/>
      <c r="SCW22" s="162"/>
      <c r="SCX22" s="162"/>
      <c r="SCY22" s="162"/>
      <c r="SCZ22" s="162"/>
      <c r="SDA22" s="162"/>
      <c r="SDB22" s="162"/>
      <c r="SDC22" s="162"/>
      <c r="SDD22" s="162"/>
      <c r="SDE22" s="162"/>
      <c r="SDF22" s="162"/>
      <c r="SDG22" s="162"/>
      <c r="SDH22" s="162"/>
      <c r="SDI22" s="162"/>
      <c r="SDJ22" s="162"/>
      <c r="SDK22" s="162"/>
      <c r="SDL22" s="162"/>
      <c r="SDM22" s="162"/>
      <c r="SDN22" s="162"/>
      <c r="SDO22" s="162"/>
      <c r="SDP22" s="162"/>
      <c r="SDQ22" s="162"/>
      <c r="SDR22" s="162"/>
      <c r="SDS22" s="162"/>
      <c r="SDT22" s="162"/>
      <c r="SDU22" s="162"/>
      <c r="SDV22" s="162"/>
      <c r="SDW22" s="162"/>
      <c r="SDX22" s="162"/>
      <c r="SDY22" s="162"/>
      <c r="SDZ22" s="162"/>
      <c r="SEA22" s="162"/>
      <c r="SEB22" s="162"/>
      <c r="SEC22" s="162"/>
      <c r="SED22" s="162"/>
      <c r="SEE22" s="162"/>
      <c r="SEF22" s="162"/>
      <c r="SEG22" s="162"/>
      <c r="SEH22" s="162"/>
      <c r="SEI22" s="162"/>
      <c r="SEJ22" s="162"/>
      <c r="SEK22" s="162"/>
      <c r="SEL22" s="162"/>
      <c r="SEM22" s="162"/>
      <c r="SEN22" s="162"/>
      <c r="SEO22" s="162"/>
      <c r="SEP22" s="162"/>
      <c r="SEQ22" s="162"/>
      <c r="SER22" s="162"/>
      <c r="SES22" s="162"/>
      <c r="SET22" s="162"/>
      <c r="SEU22" s="162"/>
      <c r="SEV22" s="162"/>
      <c r="SEW22" s="162"/>
      <c r="SEX22" s="162"/>
      <c r="SEY22" s="162"/>
      <c r="SEZ22" s="162"/>
      <c r="SFA22" s="162"/>
      <c r="SFB22" s="162"/>
      <c r="SFC22" s="162"/>
      <c r="SFD22" s="162"/>
      <c r="SFE22" s="162"/>
      <c r="SFF22" s="162"/>
      <c r="SFG22" s="162"/>
      <c r="SFH22" s="162"/>
      <c r="SFI22" s="162"/>
      <c r="SFJ22" s="162"/>
      <c r="SFK22" s="162"/>
      <c r="SFL22" s="162"/>
      <c r="SFM22" s="162"/>
      <c r="SFN22" s="162"/>
      <c r="SFO22" s="162"/>
      <c r="SFP22" s="162"/>
      <c r="SFQ22" s="162"/>
      <c r="SFR22" s="162"/>
      <c r="SFS22" s="162"/>
      <c r="SFT22" s="162"/>
      <c r="SFU22" s="162"/>
      <c r="SFV22" s="162"/>
      <c r="SFW22" s="162"/>
      <c r="SFX22" s="162"/>
      <c r="SFY22" s="162"/>
      <c r="SFZ22" s="162"/>
      <c r="SGA22" s="162"/>
      <c r="SGB22" s="162"/>
      <c r="SGC22" s="162"/>
      <c r="SGD22" s="162"/>
      <c r="SGE22" s="162"/>
      <c r="SGF22" s="162"/>
      <c r="SGG22" s="162"/>
      <c r="SGH22" s="162"/>
      <c r="SGI22" s="162"/>
      <c r="SGJ22" s="162"/>
      <c r="SGK22" s="162"/>
      <c r="SGL22" s="162"/>
      <c r="SGM22" s="162"/>
      <c r="SGN22" s="162"/>
      <c r="SGO22" s="162"/>
      <c r="SGP22" s="162"/>
      <c r="SGQ22" s="162"/>
      <c r="SGR22" s="162"/>
      <c r="SGS22" s="162"/>
      <c r="SGT22" s="162"/>
      <c r="SGU22" s="162"/>
      <c r="SGV22" s="162"/>
      <c r="SGW22" s="162"/>
      <c r="SGX22" s="162"/>
      <c r="SGY22" s="162"/>
      <c r="SGZ22" s="162"/>
      <c r="SHA22" s="162"/>
      <c r="SHB22" s="162"/>
      <c r="SHC22" s="162"/>
      <c r="SHD22" s="162"/>
      <c r="SHE22" s="162"/>
      <c r="SHF22" s="162"/>
      <c r="SHG22" s="162"/>
      <c r="SHH22" s="162"/>
      <c r="SHI22" s="162"/>
      <c r="SHJ22" s="162"/>
      <c r="SHK22" s="162"/>
      <c r="SHL22" s="162"/>
      <c r="SHM22" s="162"/>
      <c r="SHN22" s="162"/>
      <c r="SHO22" s="162"/>
      <c r="SHP22" s="162"/>
      <c r="SHQ22" s="162"/>
      <c r="SHR22" s="162"/>
      <c r="SHS22" s="162"/>
      <c r="SHT22" s="162"/>
      <c r="SHU22" s="162"/>
      <c r="SHV22" s="162"/>
      <c r="SHW22" s="162"/>
      <c r="SHX22" s="162"/>
      <c r="SHY22" s="162"/>
      <c r="SHZ22" s="162"/>
      <c r="SIA22" s="162"/>
      <c r="SIB22" s="162"/>
      <c r="SIC22" s="162"/>
      <c r="SID22" s="162"/>
      <c r="SIE22" s="162"/>
      <c r="SIF22" s="162"/>
      <c r="SIG22" s="162"/>
      <c r="SIH22" s="162"/>
      <c r="SII22" s="162"/>
      <c r="SIJ22" s="162"/>
      <c r="SIK22" s="162"/>
      <c r="SIL22" s="162"/>
      <c r="SIM22" s="162"/>
      <c r="SIN22" s="162"/>
      <c r="SIO22" s="162"/>
      <c r="SIP22" s="162"/>
      <c r="SIQ22" s="162"/>
      <c r="SIR22" s="162"/>
      <c r="SIS22" s="162"/>
      <c r="SIT22" s="162"/>
      <c r="SIU22" s="162"/>
      <c r="SIV22" s="162"/>
      <c r="SIW22" s="162"/>
      <c r="SIX22" s="162"/>
      <c r="SIY22" s="162"/>
      <c r="SIZ22" s="162"/>
      <c r="SJA22" s="162"/>
      <c r="SJB22" s="162"/>
      <c r="SJC22" s="162"/>
      <c r="SJD22" s="162"/>
      <c r="SJE22" s="162"/>
      <c r="SJF22" s="162"/>
      <c r="SJG22" s="162"/>
      <c r="SJH22" s="162"/>
      <c r="SJI22" s="162"/>
      <c r="SJJ22" s="162"/>
      <c r="SJK22" s="162"/>
      <c r="SJL22" s="162"/>
      <c r="SJM22" s="162"/>
      <c r="SJN22" s="162"/>
      <c r="SJO22" s="162"/>
      <c r="SJP22" s="162"/>
      <c r="SJQ22" s="162"/>
      <c r="SJR22" s="162"/>
      <c r="SJS22" s="162"/>
      <c r="SJT22" s="162"/>
      <c r="SJU22" s="162"/>
      <c r="SJV22" s="162"/>
      <c r="SJW22" s="162"/>
      <c r="SJX22" s="162"/>
      <c r="SJY22" s="162"/>
      <c r="SJZ22" s="162"/>
      <c r="SKA22" s="162"/>
      <c r="SKB22" s="162"/>
      <c r="SKC22" s="162"/>
      <c r="SKD22" s="162"/>
      <c r="SKE22" s="162"/>
      <c r="SKF22" s="162"/>
      <c r="SKG22" s="162"/>
      <c r="SKH22" s="162"/>
      <c r="SKI22" s="162"/>
      <c r="SKJ22" s="162"/>
      <c r="SKK22" s="162"/>
      <c r="SKL22" s="162"/>
      <c r="SKM22" s="162"/>
      <c r="SKN22" s="162"/>
      <c r="SKO22" s="162"/>
      <c r="SKP22" s="162"/>
      <c r="SKQ22" s="162"/>
      <c r="SKR22" s="162"/>
      <c r="SKS22" s="162"/>
      <c r="SKT22" s="162"/>
      <c r="SKU22" s="162"/>
      <c r="SKV22" s="162"/>
      <c r="SKW22" s="162"/>
      <c r="SKX22" s="162"/>
      <c r="SKY22" s="162"/>
      <c r="SKZ22" s="162"/>
      <c r="SLA22" s="162"/>
      <c r="SLB22" s="162"/>
      <c r="SLC22" s="162"/>
      <c r="SLD22" s="162"/>
      <c r="SLE22" s="162"/>
      <c r="SLF22" s="162"/>
      <c r="SLG22" s="162"/>
      <c r="SLH22" s="162"/>
      <c r="SLI22" s="162"/>
      <c r="SLJ22" s="162"/>
      <c r="SLK22" s="162"/>
      <c r="SLL22" s="162"/>
      <c r="SLM22" s="162"/>
      <c r="SLN22" s="162"/>
      <c r="SLO22" s="162"/>
      <c r="SLP22" s="162"/>
      <c r="SLQ22" s="162"/>
      <c r="SLR22" s="162"/>
      <c r="SLS22" s="162"/>
      <c r="SLT22" s="162"/>
      <c r="SLU22" s="162"/>
      <c r="SLV22" s="162"/>
      <c r="SLW22" s="162"/>
      <c r="SLX22" s="162"/>
      <c r="SLY22" s="162"/>
      <c r="SLZ22" s="162"/>
      <c r="SMA22" s="162"/>
      <c r="SMB22" s="162"/>
      <c r="SMC22" s="162"/>
      <c r="SMD22" s="162"/>
      <c r="SME22" s="162"/>
      <c r="SMF22" s="162"/>
      <c r="SMG22" s="162"/>
      <c r="SMH22" s="162"/>
      <c r="SMI22" s="162"/>
      <c r="SMJ22" s="162"/>
      <c r="SMK22" s="162"/>
      <c r="SML22" s="162"/>
      <c r="SMM22" s="162"/>
      <c r="SMN22" s="162"/>
      <c r="SMO22" s="162"/>
      <c r="SMP22" s="162"/>
      <c r="SMQ22" s="162"/>
      <c r="SMR22" s="162"/>
      <c r="SMS22" s="162"/>
      <c r="SMT22" s="162"/>
      <c r="SMU22" s="162"/>
      <c r="SMV22" s="162"/>
      <c r="SMW22" s="162"/>
      <c r="SMX22" s="162"/>
      <c r="SMY22" s="162"/>
      <c r="SMZ22" s="162"/>
      <c r="SNA22" s="162"/>
      <c r="SNB22" s="162"/>
      <c r="SNC22" s="162"/>
      <c r="SND22" s="162"/>
      <c r="SNE22" s="162"/>
      <c r="SNF22" s="162"/>
      <c r="SNG22" s="162"/>
      <c r="SNH22" s="162"/>
      <c r="SNI22" s="162"/>
      <c r="SNJ22" s="162"/>
      <c r="SNK22" s="162"/>
      <c r="SNL22" s="162"/>
      <c r="SNM22" s="162"/>
      <c r="SNN22" s="162"/>
      <c r="SNO22" s="162"/>
      <c r="SNP22" s="162"/>
      <c r="SNQ22" s="162"/>
      <c r="SNR22" s="162"/>
      <c r="SNS22" s="162"/>
      <c r="SNT22" s="162"/>
      <c r="SNU22" s="162"/>
      <c r="SNV22" s="162"/>
      <c r="SNW22" s="162"/>
      <c r="SNX22" s="162"/>
      <c r="SNY22" s="162"/>
      <c r="SNZ22" s="162"/>
      <c r="SOA22" s="162"/>
      <c r="SOB22" s="162"/>
      <c r="SOC22" s="162"/>
      <c r="SOD22" s="162"/>
      <c r="SOE22" s="162"/>
      <c r="SOF22" s="162"/>
      <c r="SOG22" s="162"/>
      <c r="SOH22" s="162"/>
      <c r="SOI22" s="162"/>
      <c r="SOJ22" s="162"/>
      <c r="SOK22" s="162"/>
      <c r="SOL22" s="162"/>
      <c r="SOM22" s="162"/>
      <c r="SON22" s="162"/>
      <c r="SOO22" s="162"/>
      <c r="SOP22" s="162"/>
      <c r="SOQ22" s="162"/>
      <c r="SOR22" s="162"/>
      <c r="SOS22" s="162"/>
      <c r="SOT22" s="162"/>
      <c r="SOU22" s="162"/>
      <c r="SOV22" s="162"/>
      <c r="SOW22" s="162"/>
      <c r="SOX22" s="162"/>
      <c r="SOY22" s="162"/>
      <c r="SOZ22" s="162"/>
      <c r="SPA22" s="162"/>
      <c r="SPB22" s="162"/>
      <c r="SPC22" s="162"/>
      <c r="SPD22" s="162"/>
      <c r="SPE22" s="162"/>
      <c r="SPF22" s="162"/>
      <c r="SPG22" s="162"/>
      <c r="SPH22" s="162"/>
      <c r="SPI22" s="162"/>
      <c r="SPJ22" s="162"/>
      <c r="SPK22" s="162"/>
      <c r="SPL22" s="162"/>
      <c r="SPM22" s="162"/>
      <c r="SPN22" s="162"/>
      <c r="SPO22" s="162"/>
      <c r="SPP22" s="162"/>
      <c r="SPQ22" s="162"/>
      <c r="SPR22" s="162"/>
      <c r="SPS22" s="162"/>
      <c r="SPT22" s="162"/>
      <c r="SPU22" s="162"/>
      <c r="SPV22" s="162"/>
      <c r="SPW22" s="162"/>
      <c r="SPX22" s="162"/>
      <c r="SPY22" s="162"/>
      <c r="SPZ22" s="162"/>
      <c r="SQA22" s="162"/>
      <c r="SQB22" s="162"/>
      <c r="SQC22" s="162"/>
      <c r="SQD22" s="162"/>
      <c r="SQE22" s="162"/>
      <c r="SQF22" s="162"/>
      <c r="SQG22" s="162"/>
      <c r="SQH22" s="162"/>
      <c r="SQI22" s="162"/>
      <c r="SQJ22" s="162"/>
      <c r="SQK22" s="162"/>
      <c r="SQL22" s="162"/>
      <c r="SQM22" s="162"/>
      <c r="SQN22" s="162"/>
      <c r="SQO22" s="162"/>
      <c r="SQP22" s="162"/>
      <c r="SQQ22" s="162"/>
      <c r="SQR22" s="162"/>
      <c r="SQS22" s="162"/>
      <c r="SQT22" s="162"/>
      <c r="SQU22" s="162"/>
      <c r="SQV22" s="162"/>
      <c r="SQW22" s="162"/>
      <c r="SQX22" s="162"/>
      <c r="SQY22" s="162"/>
      <c r="SQZ22" s="162"/>
      <c r="SRA22" s="162"/>
      <c r="SRB22" s="162"/>
      <c r="SRC22" s="162"/>
      <c r="SRD22" s="162"/>
      <c r="SRE22" s="162"/>
      <c r="SRF22" s="162"/>
      <c r="SRG22" s="162"/>
      <c r="SRH22" s="162"/>
      <c r="SRI22" s="162"/>
      <c r="SRJ22" s="162"/>
      <c r="SRK22" s="162"/>
      <c r="SRL22" s="162"/>
      <c r="SRM22" s="162"/>
      <c r="SRN22" s="162"/>
      <c r="SRO22" s="162"/>
      <c r="SRP22" s="162"/>
      <c r="SRQ22" s="162"/>
      <c r="SRR22" s="162"/>
      <c r="SRS22" s="162"/>
      <c r="SRT22" s="162"/>
      <c r="SRU22" s="162"/>
      <c r="SRV22" s="162"/>
      <c r="SRW22" s="162"/>
      <c r="SRX22" s="162"/>
      <c r="SRY22" s="162"/>
      <c r="SRZ22" s="162"/>
      <c r="SSA22" s="162"/>
      <c r="SSB22" s="162"/>
      <c r="SSC22" s="162"/>
      <c r="SSD22" s="162"/>
      <c r="SSE22" s="162"/>
      <c r="SSF22" s="162"/>
      <c r="SSG22" s="162"/>
      <c r="SSH22" s="162"/>
      <c r="SSI22" s="162"/>
      <c r="SSJ22" s="162"/>
      <c r="SSK22" s="162"/>
      <c r="SSL22" s="162"/>
      <c r="SSM22" s="162"/>
      <c r="SSN22" s="162"/>
      <c r="SSO22" s="162"/>
      <c r="SSP22" s="162"/>
      <c r="SSQ22" s="162"/>
      <c r="SSR22" s="162"/>
      <c r="SSS22" s="162"/>
      <c r="SST22" s="162"/>
      <c r="SSU22" s="162"/>
      <c r="SSV22" s="162"/>
      <c r="SSW22" s="162"/>
      <c r="SSX22" s="162"/>
      <c r="SSY22" s="162"/>
      <c r="SSZ22" s="162"/>
      <c r="STA22" s="162"/>
      <c r="STB22" s="162"/>
      <c r="STC22" s="162"/>
      <c r="STD22" s="162"/>
      <c r="STE22" s="162"/>
      <c r="STF22" s="162"/>
      <c r="STG22" s="162"/>
      <c r="STH22" s="162"/>
      <c r="STI22" s="162"/>
      <c r="STJ22" s="162"/>
      <c r="STK22" s="162"/>
      <c r="STL22" s="162"/>
      <c r="STM22" s="162"/>
      <c r="STN22" s="162"/>
      <c r="STO22" s="162"/>
      <c r="STP22" s="162"/>
      <c r="STQ22" s="162"/>
      <c r="STR22" s="162"/>
      <c r="STS22" s="162"/>
      <c r="STT22" s="162"/>
      <c r="STU22" s="162"/>
      <c r="STV22" s="162"/>
      <c r="STW22" s="162"/>
      <c r="STX22" s="162"/>
      <c r="STY22" s="162"/>
      <c r="STZ22" s="162"/>
      <c r="SUA22" s="162"/>
      <c r="SUB22" s="162"/>
      <c r="SUC22" s="162"/>
      <c r="SUD22" s="162"/>
      <c r="SUE22" s="162"/>
      <c r="SUF22" s="162"/>
      <c r="SUG22" s="162"/>
      <c r="SUH22" s="162"/>
      <c r="SUI22" s="162"/>
      <c r="SUJ22" s="162"/>
      <c r="SUK22" s="162"/>
      <c r="SUL22" s="162"/>
      <c r="SUM22" s="162"/>
      <c r="SUN22" s="162"/>
      <c r="SUO22" s="162"/>
      <c r="SUP22" s="162"/>
      <c r="SUQ22" s="162"/>
      <c r="SUR22" s="162"/>
      <c r="SUS22" s="162"/>
      <c r="SUT22" s="162"/>
      <c r="SUU22" s="162"/>
      <c r="SUV22" s="162"/>
      <c r="SUW22" s="162"/>
      <c r="SUX22" s="162"/>
      <c r="SUY22" s="162"/>
      <c r="SUZ22" s="162"/>
      <c r="SVA22" s="162"/>
      <c r="SVB22" s="162"/>
      <c r="SVC22" s="162"/>
      <c r="SVD22" s="162"/>
      <c r="SVE22" s="162"/>
      <c r="SVF22" s="162"/>
      <c r="SVG22" s="162"/>
      <c r="SVH22" s="162"/>
      <c r="SVI22" s="162"/>
      <c r="SVJ22" s="162"/>
      <c r="SVK22" s="162"/>
      <c r="SVL22" s="162"/>
      <c r="SVM22" s="162"/>
      <c r="SVN22" s="162"/>
      <c r="SVO22" s="162"/>
      <c r="SVP22" s="162"/>
      <c r="SVQ22" s="162"/>
      <c r="SVR22" s="162"/>
      <c r="SVS22" s="162"/>
      <c r="SVT22" s="162"/>
      <c r="SVU22" s="162"/>
      <c r="SVV22" s="162"/>
      <c r="SVW22" s="162"/>
      <c r="SVX22" s="162"/>
      <c r="SVY22" s="162"/>
      <c r="SVZ22" s="162"/>
      <c r="SWA22" s="162"/>
      <c r="SWB22" s="162"/>
      <c r="SWC22" s="162"/>
      <c r="SWD22" s="162"/>
      <c r="SWE22" s="162"/>
      <c r="SWF22" s="162"/>
      <c r="SWG22" s="162"/>
      <c r="SWH22" s="162"/>
      <c r="SWI22" s="162"/>
      <c r="SWJ22" s="162"/>
      <c r="SWK22" s="162"/>
      <c r="SWL22" s="162"/>
      <c r="SWM22" s="162"/>
      <c r="SWN22" s="162"/>
      <c r="SWO22" s="162"/>
      <c r="SWP22" s="162"/>
      <c r="SWQ22" s="162"/>
      <c r="SWR22" s="162"/>
      <c r="SWS22" s="162"/>
      <c r="SWT22" s="162"/>
      <c r="SWU22" s="162"/>
      <c r="SWV22" s="162"/>
      <c r="SWW22" s="162"/>
      <c r="SWX22" s="162"/>
      <c r="SWY22" s="162"/>
      <c r="SWZ22" s="162"/>
      <c r="SXA22" s="162"/>
      <c r="SXB22" s="162"/>
      <c r="SXC22" s="162"/>
      <c r="SXD22" s="162"/>
      <c r="SXE22" s="162"/>
      <c r="SXF22" s="162"/>
      <c r="SXG22" s="162"/>
      <c r="SXH22" s="162"/>
      <c r="SXI22" s="162"/>
      <c r="SXJ22" s="162"/>
      <c r="SXK22" s="162"/>
      <c r="SXL22" s="162"/>
      <c r="SXM22" s="162"/>
      <c r="SXN22" s="162"/>
      <c r="SXO22" s="162"/>
      <c r="SXP22" s="162"/>
      <c r="SXQ22" s="162"/>
      <c r="SXR22" s="162"/>
      <c r="SXS22" s="162"/>
      <c r="SXT22" s="162"/>
      <c r="SXU22" s="162"/>
      <c r="SXV22" s="162"/>
      <c r="SXW22" s="162"/>
      <c r="SXX22" s="162"/>
      <c r="SXY22" s="162"/>
      <c r="SXZ22" s="162"/>
      <c r="SYA22" s="162"/>
      <c r="SYB22" s="162"/>
      <c r="SYC22" s="162"/>
      <c r="SYD22" s="162"/>
      <c r="SYE22" s="162"/>
      <c r="SYF22" s="162"/>
      <c r="SYG22" s="162"/>
      <c r="SYH22" s="162"/>
      <c r="SYI22" s="162"/>
      <c r="SYJ22" s="162"/>
      <c r="SYK22" s="162"/>
      <c r="SYL22" s="162"/>
      <c r="SYM22" s="162"/>
      <c r="SYN22" s="162"/>
      <c r="SYO22" s="162"/>
      <c r="SYP22" s="162"/>
      <c r="SYQ22" s="162"/>
      <c r="SYR22" s="162"/>
      <c r="SYS22" s="162"/>
      <c r="SYT22" s="162"/>
      <c r="SYU22" s="162"/>
      <c r="SYV22" s="162"/>
      <c r="SYW22" s="162"/>
      <c r="SYX22" s="162"/>
      <c r="SYY22" s="162"/>
      <c r="SYZ22" s="162"/>
      <c r="SZA22" s="162"/>
      <c r="SZB22" s="162"/>
      <c r="SZC22" s="162"/>
      <c r="SZD22" s="162"/>
      <c r="SZE22" s="162"/>
      <c r="SZF22" s="162"/>
      <c r="SZG22" s="162"/>
      <c r="SZH22" s="162"/>
      <c r="SZI22" s="162"/>
      <c r="SZJ22" s="162"/>
      <c r="SZK22" s="162"/>
      <c r="SZL22" s="162"/>
      <c r="SZM22" s="162"/>
      <c r="SZN22" s="162"/>
      <c r="SZO22" s="162"/>
      <c r="SZP22" s="162"/>
      <c r="SZQ22" s="162"/>
      <c r="SZR22" s="162"/>
      <c r="SZS22" s="162"/>
      <c r="SZT22" s="162"/>
      <c r="SZU22" s="162"/>
      <c r="SZV22" s="162"/>
      <c r="SZW22" s="162"/>
      <c r="SZX22" s="162"/>
      <c r="SZY22" s="162"/>
      <c r="SZZ22" s="162"/>
      <c r="TAA22" s="162"/>
      <c r="TAB22" s="162"/>
      <c r="TAC22" s="162"/>
      <c r="TAD22" s="162"/>
      <c r="TAE22" s="162"/>
      <c r="TAF22" s="162"/>
      <c r="TAG22" s="162"/>
      <c r="TAH22" s="162"/>
      <c r="TAI22" s="162"/>
      <c r="TAJ22" s="162"/>
      <c r="TAK22" s="162"/>
      <c r="TAL22" s="162"/>
      <c r="TAM22" s="162"/>
      <c r="TAN22" s="162"/>
      <c r="TAO22" s="162"/>
      <c r="TAP22" s="162"/>
      <c r="TAQ22" s="162"/>
      <c r="TAR22" s="162"/>
      <c r="TAS22" s="162"/>
      <c r="TAT22" s="162"/>
      <c r="TAU22" s="162"/>
      <c r="TAV22" s="162"/>
      <c r="TAW22" s="162"/>
      <c r="TAX22" s="162"/>
      <c r="TAY22" s="162"/>
      <c r="TAZ22" s="162"/>
      <c r="TBA22" s="162"/>
      <c r="TBB22" s="162"/>
      <c r="TBC22" s="162"/>
      <c r="TBD22" s="162"/>
      <c r="TBE22" s="162"/>
      <c r="TBF22" s="162"/>
      <c r="TBG22" s="162"/>
      <c r="TBH22" s="162"/>
      <c r="TBI22" s="162"/>
      <c r="TBJ22" s="162"/>
      <c r="TBK22" s="162"/>
      <c r="TBL22" s="162"/>
      <c r="TBM22" s="162"/>
      <c r="TBN22" s="162"/>
      <c r="TBO22" s="162"/>
      <c r="TBP22" s="162"/>
      <c r="TBQ22" s="162"/>
      <c r="TBR22" s="162"/>
      <c r="TBS22" s="162"/>
      <c r="TBT22" s="162"/>
      <c r="TBU22" s="162"/>
      <c r="TBV22" s="162"/>
      <c r="TBW22" s="162"/>
      <c r="TBX22" s="162"/>
      <c r="TBY22" s="162"/>
      <c r="TBZ22" s="162"/>
      <c r="TCA22" s="162"/>
      <c r="TCB22" s="162"/>
      <c r="TCC22" s="162"/>
      <c r="TCD22" s="162"/>
      <c r="TCE22" s="162"/>
      <c r="TCF22" s="162"/>
      <c r="TCG22" s="162"/>
      <c r="TCH22" s="162"/>
      <c r="TCI22" s="162"/>
      <c r="TCJ22" s="162"/>
      <c r="TCK22" s="162"/>
      <c r="TCL22" s="162"/>
      <c r="TCM22" s="162"/>
      <c r="TCN22" s="162"/>
      <c r="TCO22" s="162"/>
      <c r="TCP22" s="162"/>
      <c r="TCQ22" s="162"/>
      <c r="TCR22" s="162"/>
      <c r="TCS22" s="162"/>
      <c r="TCT22" s="162"/>
      <c r="TCU22" s="162"/>
      <c r="TCV22" s="162"/>
      <c r="TCW22" s="162"/>
      <c r="TCX22" s="162"/>
      <c r="TCY22" s="162"/>
      <c r="TCZ22" s="162"/>
      <c r="TDA22" s="162"/>
      <c r="TDB22" s="162"/>
      <c r="TDC22" s="162"/>
      <c r="TDD22" s="162"/>
      <c r="TDE22" s="162"/>
      <c r="TDF22" s="162"/>
      <c r="TDG22" s="162"/>
      <c r="TDH22" s="162"/>
      <c r="TDI22" s="162"/>
      <c r="TDJ22" s="162"/>
      <c r="TDK22" s="162"/>
      <c r="TDL22" s="162"/>
      <c r="TDM22" s="162"/>
      <c r="TDN22" s="162"/>
      <c r="TDO22" s="162"/>
      <c r="TDP22" s="162"/>
      <c r="TDQ22" s="162"/>
      <c r="TDR22" s="162"/>
      <c r="TDS22" s="162"/>
      <c r="TDT22" s="162"/>
      <c r="TDU22" s="162"/>
      <c r="TDV22" s="162"/>
      <c r="TDW22" s="162"/>
      <c r="TDX22" s="162"/>
      <c r="TDY22" s="162"/>
      <c r="TDZ22" s="162"/>
      <c r="TEA22" s="162"/>
      <c r="TEB22" s="162"/>
      <c r="TEC22" s="162"/>
      <c r="TED22" s="162"/>
      <c r="TEE22" s="162"/>
      <c r="TEF22" s="162"/>
      <c r="TEG22" s="162"/>
      <c r="TEH22" s="162"/>
      <c r="TEI22" s="162"/>
      <c r="TEJ22" s="162"/>
      <c r="TEK22" s="162"/>
      <c r="TEL22" s="162"/>
      <c r="TEM22" s="162"/>
      <c r="TEN22" s="162"/>
      <c r="TEO22" s="162"/>
      <c r="TEP22" s="162"/>
      <c r="TEQ22" s="162"/>
      <c r="TER22" s="162"/>
      <c r="TES22" s="162"/>
      <c r="TET22" s="162"/>
      <c r="TEU22" s="162"/>
      <c r="TEV22" s="162"/>
      <c r="TEW22" s="162"/>
      <c r="TEX22" s="162"/>
      <c r="TEY22" s="162"/>
      <c r="TEZ22" s="162"/>
      <c r="TFA22" s="162"/>
      <c r="TFB22" s="162"/>
      <c r="TFC22" s="162"/>
      <c r="TFD22" s="162"/>
      <c r="TFE22" s="162"/>
      <c r="TFF22" s="162"/>
      <c r="TFG22" s="162"/>
      <c r="TFH22" s="162"/>
      <c r="TFI22" s="162"/>
      <c r="TFJ22" s="162"/>
      <c r="TFK22" s="162"/>
      <c r="TFL22" s="162"/>
      <c r="TFM22" s="162"/>
      <c r="TFN22" s="162"/>
      <c r="TFO22" s="162"/>
      <c r="TFP22" s="162"/>
      <c r="TFQ22" s="162"/>
      <c r="TFR22" s="162"/>
      <c r="TFS22" s="162"/>
      <c r="TFT22" s="162"/>
      <c r="TFU22" s="162"/>
      <c r="TFV22" s="162"/>
      <c r="TFW22" s="162"/>
      <c r="TFX22" s="162"/>
      <c r="TFY22" s="162"/>
      <c r="TFZ22" s="162"/>
      <c r="TGA22" s="162"/>
      <c r="TGB22" s="162"/>
      <c r="TGC22" s="162"/>
      <c r="TGD22" s="162"/>
      <c r="TGE22" s="162"/>
      <c r="TGF22" s="162"/>
      <c r="TGG22" s="162"/>
      <c r="TGH22" s="162"/>
      <c r="TGI22" s="162"/>
      <c r="TGJ22" s="162"/>
      <c r="TGK22" s="162"/>
      <c r="TGL22" s="162"/>
      <c r="TGM22" s="162"/>
      <c r="TGN22" s="162"/>
      <c r="TGO22" s="162"/>
      <c r="TGP22" s="162"/>
      <c r="TGQ22" s="162"/>
      <c r="TGR22" s="162"/>
      <c r="TGS22" s="162"/>
      <c r="TGT22" s="162"/>
      <c r="TGU22" s="162"/>
      <c r="TGV22" s="162"/>
      <c r="TGW22" s="162"/>
      <c r="TGX22" s="162"/>
      <c r="TGY22" s="162"/>
      <c r="TGZ22" s="162"/>
      <c r="THA22" s="162"/>
      <c r="THB22" s="162"/>
      <c r="THC22" s="162"/>
      <c r="THD22" s="162"/>
      <c r="THE22" s="162"/>
      <c r="THF22" s="162"/>
      <c r="THG22" s="162"/>
      <c r="THH22" s="162"/>
      <c r="THI22" s="162"/>
      <c r="THJ22" s="162"/>
      <c r="THK22" s="162"/>
      <c r="THL22" s="162"/>
      <c r="THM22" s="162"/>
      <c r="THN22" s="162"/>
      <c r="THO22" s="162"/>
      <c r="THP22" s="162"/>
      <c r="THQ22" s="162"/>
      <c r="THR22" s="162"/>
      <c r="THS22" s="162"/>
      <c r="THT22" s="162"/>
      <c r="THU22" s="162"/>
      <c r="THV22" s="162"/>
      <c r="THW22" s="162"/>
      <c r="THX22" s="162"/>
      <c r="THY22" s="162"/>
      <c r="THZ22" s="162"/>
      <c r="TIA22" s="162"/>
      <c r="TIB22" s="162"/>
      <c r="TIC22" s="162"/>
      <c r="TID22" s="162"/>
      <c r="TIE22" s="162"/>
      <c r="TIF22" s="162"/>
      <c r="TIG22" s="162"/>
      <c r="TIH22" s="162"/>
      <c r="TII22" s="162"/>
      <c r="TIJ22" s="162"/>
      <c r="TIK22" s="162"/>
      <c r="TIL22" s="162"/>
      <c r="TIM22" s="162"/>
      <c r="TIN22" s="162"/>
      <c r="TIO22" s="162"/>
      <c r="TIP22" s="162"/>
      <c r="TIQ22" s="162"/>
      <c r="TIR22" s="162"/>
      <c r="TIS22" s="162"/>
      <c r="TIT22" s="162"/>
      <c r="TIU22" s="162"/>
      <c r="TIV22" s="162"/>
      <c r="TIW22" s="162"/>
      <c r="TIX22" s="162"/>
      <c r="TIY22" s="162"/>
      <c r="TIZ22" s="162"/>
      <c r="TJA22" s="162"/>
      <c r="TJB22" s="162"/>
      <c r="TJC22" s="162"/>
      <c r="TJD22" s="162"/>
      <c r="TJE22" s="162"/>
      <c r="TJF22" s="162"/>
      <c r="TJG22" s="162"/>
      <c r="TJH22" s="162"/>
      <c r="TJI22" s="162"/>
      <c r="TJJ22" s="162"/>
      <c r="TJK22" s="162"/>
      <c r="TJL22" s="162"/>
      <c r="TJM22" s="162"/>
      <c r="TJN22" s="162"/>
      <c r="TJO22" s="162"/>
      <c r="TJP22" s="162"/>
      <c r="TJQ22" s="162"/>
      <c r="TJR22" s="162"/>
      <c r="TJS22" s="162"/>
      <c r="TJT22" s="162"/>
      <c r="TJU22" s="162"/>
      <c r="TJV22" s="162"/>
      <c r="TJW22" s="162"/>
      <c r="TJX22" s="162"/>
      <c r="TJY22" s="162"/>
      <c r="TJZ22" s="162"/>
      <c r="TKA22" s="162"/>
      <c r="TKB22" s="162"/>
      <c r="TKC22" s="162"/>
      <c r="TKD22" s="162"/>
      <c r="TKE22" s="162"/>
      <c r="TKF22" s="162"/>
      <c r="TKG22" s="162"/>
      <c r="TKH22" s="162"/>
      <c r="TKI22" s="162"/>
      <c r="TKJ22" s="162"/>
      <c r="TKK22" s="162"/>
      <c r="TKL22" s="162"/>
      <c r="TKM22" s="162"/>
      <c r="TKN22" s="162"/>
      <c r="TKO22" s="162"/>
      <c r="TKP22" s="162"/>
      <c r="TKQ22" s="162"/>
      <c r="TKR22" s="162"/>
      <c r="TKS22" s="162"/>
      <c r="TKT22" s="162"/>
      <c r="TKU22" s="162"/>
      <c r="TKV22" s="162"/>
      <c r="TKW22" s="162"/>
      <c r="TKX22" s="162"/>
      <c r="TKY22" s="162"/>
      <c r="TKZ22" s="162"/>
      <c r="TLA22" s="162"/>
      <c r="TLB22" s="162"/>
      <c r="TLC22" s="162"/>
      <c r="TLD22" s="162"/>
      <c r="TLE22" s="162"/>
      <c r="TLF22" s="162"/>
      <c r="TLG22" s="162"/>
      <c r="TLH22" s="162"/>
      <c r="TLI22" s="162"/>
      <c r="TLJ22" s="162"/>
      <c r="TLK22" s="162"/>
      <c r="TLL22" s="162"/>
      <c r="TLM22" s="162"/>
      <c r="TLN22" s="162"/>
      <c r="TLO22" s="162"/>
      <c r="TLP22" s="162"/>
      <c r="TLQ22" s="162"/>
      <c r="TLR22" s="162"/>
      <c r="TLS22" s="162"/>
      <c r="TLT22" s="162"/>
      <c r="TLU22" s="162"/>
      <c r="TLV22" s="162"/>
      <c r="TLW22" s="162"/>
      <c r="TLX22" s="162"/>
      <c r="TLY22" s="162"/>
      <c r="TLZ22" s="162"/>
      <c r="TMA22" s="162"/>
      <c r="TMB22" s="162"/>
      <c r="TMC22" s="162"/>
      <c r="TMD22" s="162"/>
      <c r="TME22" s="162"/>
      <c r="TMF22" s="162"/>
      <c r="TMG22" s="162"/>
      <c r="TMH22" s="162"/>
      <c r="TMI22" s="162"/>
      <c r="TMJ22" s="162"/>
      <c r="TMK22" s="162"/>
      <c r="TML22" s="162"/>
      <c r="TMM22" s="162"/>
      <c r="TMN22" s="162"/>
      <c r="TMO22" s="162"/>
      <c r="TMP22" s="162"/>
      <c r="TMQ22" s="162"/>
      <c r="TMR22" s="162"/>
      <c r="TMS22" s="162"/>
      <c r="TMT22" s="162"/>
      <c r="TMU22" s="162"/>
      <c r="TMV22" s="162"/>
      <c r="TMW22" s="162"/>
      <c r="TMX22" s="162"/>
      <c r="TMY22" s="162"/>
      <c r="TMZ22" s="162"/>
      <c r="TNA22" s="162"/>
      <c r="TNB22" s="162"/>
      <c r="TNC22" s="162"/>
      <c r="TND22" s="162"/>
      <c r="TNE22" s="162"/>
      <c r="TNF22" s="162"/>
      <c r="TNG22" s="162"/>
      <c r="TNH22" s="162"/>
      <c r="TNI22" s="162"/>
      <c r="TNJ22" s="162"/>
      <c r="TNK22" s="162"/>
      <c r="TNL22" s="162"/>
      <c r="TNM22" s="162"/>
      <c r="TNN22" s="162"/>
      <c r="TNO22" s="162"/>
      <c r="TNP22" s="162"/>
      <c r="TNQ22" s="162"/>
      <c r="TNR22" s="162"/>
      <c r="TNS22" s="162"/>
      <c r="TNT22" s="162"/>
      <c r="TNU22" s="162"/>
      <c r="TNV22" s="162"/>
      <c r="TNW22" s="162"/>
      <c r="TNX22" s="162"/>
      <c r="TNY22" s="162"/>
      <c r="TNZ22" s="162"/>
      <c r="TOA22" s="162"/>
      <c r="TOB22" s="162"/>
      <c r="TOC22" s="162"/>
      <c r="TOD22" s="162"/>
      <c r="TOE22" s="162"/>
      <c r="TOF22" s="162"/>
      <c r="TOG22" s="162"/>
      <c r="TOH22" s="162"/>
      <c r="TOI22" s="162"/>
      <c r="TOJ22" s="162"/>
      <c r="TOK22" s="162"/>
      <c r="TOL22" s="162"/>
      <c r="TOM22" s="162"/>
      <c r="TON22" s="162"/>
      <c r="TOO22" s="162"/>
      <c r="TOP22" s="162"/>
      <c r="TOQ22" s="162"/>
      <c r="TOR22" s="162"/>
      <c r="TOS22" s="162"/>
      <c r="TOT22" s="162"/>
      <c r="TOU22" s="162"/>
      <c r="TOV22" s="162"/>
      <c r="TOW22" s="162"/>
      <c r="TOX22" s="162"/>
      <c r="TOY22" s="162"/>
      <c r="TOZ22" s="162"/>
      <c r="TPA22" s="162"/>
      <c r="TPB22" s="162"/>
      <c r="TPC22" s="162"/>
      <c r="TPD22" s="162"/>
      <c r="TPE22" s="162"/>
      <c r="TPF22" s="162"/>
      <c r="TPG22" s="162"/>
      <c r="TPH22" s="162"/>
      <c r="TPI22" s="162"/>
      <c r="TPJ22" s="162"/>
      <c r="TPK22" s="162"/>
      <c r="TPL22" s="162"/>
      <c r="TPM22" s="162"/>
      <c r="TPN22" s="162"/>
      <c r="TPO22" s="162"/>
      <c r="TPP22" s="162"/>
      <c r="TPQ22" s="162"/>
      <c r="TPR22" s="162"/>
      <c r="TPS22" s="162"/>
      <c r="TPT22" s="162"/>
      <c r="TPU22" s="162"/>
      <c r="TPV22" s="162"/>
      <c r="TPW22" s="162"/>
      <c r="TPX22" s="162"/>
      <c r="TPY22" s="162"/>
      <c r="TPZ22" s="162"/>
      <c r="TQA22" s="162"/>
      <c r="TQB22" s="162"/>
      <c r="TQC22" s="162"/>
      <c r="TQD22" s="162"/>
      <c r="TQE22" s="162"/>
      <c r="TQF22" s="162"/>
      <c r="TQG22" s="162"/>
      <c r="TQH22" s="162"/>
      <c r="TQI22" s="162"/>
      <c r="TQJ22" s="162"/>
      <c r="TQK22" s="162"/>
      <c r="TQL22" s="162"/>
      <c r="TQM22" s="162"/>
      <c r="TQN22" s="162"/>
      <c r="TQO22" s="162"/>
      <c r="TQP22" s="162"/>
      <c r="TQQ22" s="162"/>
      <c r="TQR22" s="162"/>
      <c r="TQS22" s="162"/>
      <c r="TQT22" s="162"/>
      <c r="TQU22" s="162"/>
      <c r="TQV22" s="162"/>
      <c r="TQW22" s="162"/>
      <c r="TQX22" s="162"/>
      <c r="TQY22" s="162"/>
      <c r="TQZ22" s="162"/>
      <c r="TRA22" s="162"/>
      <c r="TRB22" s="162"/>
      <c r="TRC22" s="162"/>
      <c r="TRD22" s="162"/>
      <c r="TRE22" s="162"/>
      <c r="TRF22" s="162"/>
      <c r="TRG22" s="162"/>
      <c r="TRH22" s="162"/>
      <c r="TRI22" s="162"/>
      <c r="TRJ22" s="162"/>
      <c r="TRK22" s="162"/>
      <c r="TRL22" s="162"/>
      <c r="TRM22" s="162"/>
      <c r="TRN22" s="162"/>
      <c r="TRO22" s="162"/>
      <c r="TRP22" s="162"/>
      <c r="TRQ22" s="162"/>
      <c r="TRR22" s="162"/>
      <c r="TRS22" s="162"/>
      <c r="TRT22" s="162"/>
      <c r="TRU22" s="162"/>
      <c r="TRV22" s="162"/>
      <c r="TRW22" s="162"/>
      <c r="TRX22" s="162"/>
      <c r="TRY22" s="162"/>
      <c r="TRZ22" s="162"/>
      <c r="TSA22" s="162"/>
      <c r="TSB22" s="162"/>
      <c r="TSC22" s="162"/>
      <c r="TSD22" s="162"/>
      <c r="TSE22" s="162"/>
      <c r="TSF22" s="162"/>
      <c r="TSG22" s="162"/>
      <c r="TSH22" s="162"/>
      <c r="TSI22" s="162"/>
      <c r="TSJ22" s="162"/>
      <c r="TSK22" s="162"/>
      <c r="TSL22" s="162"/>
      <c r="TSM22" s="162"/>
      <c r="TSN22" s="162"/>
      <c r="TSO22" s="162"/>
      <c r="TSP22" s="162"/>
      <c r="TSQ22" s="162"/>
      <c r="TSR22" s="162"/>
      <c r="TSS22" s="162"/>
      <c r="TST22" s="162"/>
      <c r="TSU22" s="162"/>
      <c r="TSV22" s="162"/>
      <c r="TSW22" s="162"/>
      <c r="TSX22" s="162"/>
      <c r="TSY22" s="162"/>
      <c r="TSZ22" s="162"/>
      <c r="TTA22" s="162"/>
      <c r="TTB22" s="162"/>
      <c r="TTC22" s="162"/>
      <c r="TTD22" s="162"/>
      <c r="TTE22" s="162"/>
      <c r="TTF22" s="162"/>
      <c r="TTG22" s="162"/>
      <c r="TTH22" s="162"/>
      <c r="TTI22" s="162"/>
      <c r="TTJ22" s="162"/>
      <c r="TTK22" s="162"/>
      <c r="TTL22" s="162"/>
      <c r="TTM22" s="162"/>
      <c r="TTN22" s="162"/>
      <c r="TTO22" s="162"/>
      <c r="TTP22" s="162"/>
      <c r="TTQ22" s="162"/>
      <c r="TTR22" s="162"/>
      <c r="TTS22" s="162"/>
      <c r="TTT22" s="162"/>
      <c r="TTU22" s="162"/>
      <c r="TTV22" s="162"/>
      <c r="TTW22" s="162"/>
      <c r="TTX22" s="162"/>
      <c r="TTY22" s="162"/>
      <c r="TTZ22" s="162"/>
      <c r="TUA22" s="162"/>
      <c r="TUB22" s="162"/>
      <c r="TUC22" s="162"/>
      <c r="TUD22" s="162"/>
      <c r="TUE22" s="162"/>
      <c r="TUF22" s="162"/>
      <c r="TUG22" s="162"/>
      <c r="TUH22" s="162"/>
      <c r="TUI22" s="162"/>
      <c r="TUJ22" s="162"/>
      <c r="TUK22" s="162"/>
      <c r="TUL22" s="162"/>
      <c r="TUM22" s="162"/>
      <c r="TUN22" s="162"/>
      <c r="TUO22" s="162"/>
      <c r="TUP22" s="162"/>
      <c r="TUQ22" s="162"/>
      <c r="TUR22" s="162"/>
      <c r="TUS22" s="162"/>
      <c r="TUT22" s="162"/>
      <c r="TUU22" s="162"/>
      <c r="TUV22" s="162"/>
      <c r="TUW22" s="162"/>
      <c r="TUX22" s="162"/>
      <c r="TUY22" s="162"/>
      <c r="TUZ22" s="162"/>
      <c r="TVA22" s="162"/>
      <c r="TVB22" s="162"/>
      <c r="TVC22" s="162"/>
      <c r="TVD22" s="162"/>
      <c r="TVE22" s="162"/>
      <c r="TVF22" s="162"/>
      <c r="TVG22" s="162"/>
      <c r="TVH22" s="162"/>
      <c r="TVI22" s="162"/>
      <c r="TVJ22" s="162"/>
      <c r="TVK22" s="162"/>
      <c r="TVL22" s="162"/>
      <c r="TVM22" s="162"/>
      <c r="TVN22" s="162"/>
      <c r="TVO22" s="162"/>
      <c r="TVP22" s="162"/>
      <c r="TVQ22" s="162"/>
      <c r="TVR22" s="162"/>
      <c r="TVS22" s="162"/>
      <c r="TVT22" s="162"/>
      <c r="TVU22" s="162"/>
      <c r="TVV22" s="162"/>
      <c r="TVW22" s="162"/>
      <c r="TVX22" s="162"/>
      <c r="TVY22" s="162"/>
      <c r="TVZ22" s="162"/>
      <c r="TWA22" s="162"/>
      <c r="TWB22" s="162"/>
      <c r="TWC22" s="162"/>
      <c r="TWD22" s="162"/>
      <c r="TWE22" s="162"/>
      <c r="TWF22" s="162"/>
      <c r="TWG22" s="162"/>
      <c r="TWH22" s="162"/>
      <c r="TWI22" s="162"/>
      <c r="TWJ22" s="162"/>
      <c r="TWK22" s="162"/>
      <c r="TWL22" s="162"/>
      <c r="TWM22" s="162"/>
      <c r="TWN22" s="162"/>
      <c r="TWO22" s="162"/>
      <c r="TWP22" s="162"/>
      <c r="TWQ22" s="162"/>
      <c r="TWR22" s="162"/>
      <c r="TWS22" s="162"/>
      <c r="TWT22" s="162"/>
      <c r="TWU22" s="162"/>
      <c r="TWV22" s="162"/>
      <c r="TWW22" s="162"/>
      <c r="TWX22" s="162"/>
      <c r="TWY22" s="162"/>
      <c r="TWZ22" s="162"/>
      <c r="TXA22" s="162"/>
      <c r="TXB22" s="162"/>
      <c r="TXC22" s="162"/>
      <c r="TXD22" s="162"/>
      <c r="TXE22" s="162"/>
      <c r="TXF22" s="162"/>
      <c r="TXG22" s="162"/>
      <c r="TXH22" s="162"/>
      <c r="TXI22" s="162"/>
      <c r="TXJ22" s="162"/>
      <c r="TXK22" s="162"/>
      <c r="TXL22" s="162"/>
      <c r="TXM22" s="162"/>
      <c r="TXN22" s="162"/>
      <c r="TXO22" s="162"/>
      <c r="TXP22" s="162"/>
      <c r="TXQ22" s="162"/>
      <c r="TXR22" s="162"/>
      <c r="TXS22" s="162"/>
      <c r="TXT22" s="162"/>
      <c r="TXU22" s="162"/>
      <c r="TXV22" s="162"/>
      <c r="TXW22" s="162"/>
      <c r="TXX22" s="162"/>
      <c r="TXY22" s="162"/>
      <c r="TXZ22" s="162"/>
      <c r="TYA22" s="162"/>
      <c r="TYB22" s="162"/>
      <c r="TYC22" s="162"/>
      <c r="TYD22" s="162"/>
      <c r="TYE22" s="162"/>
      <c r="TYF22" s="162"/>
      <c r="TYG22" s="162"/>
      <c r="TYH22" s="162"/>
      <c r="TYI22" s="162"/>
      <c r="TYJ22" s="162"/>
      <c r="TYK22" s="162"/>
      <c r="TYL22" s="162"/>
      <c r="TYM22" s="162"/>
      <c r="TYN22" s="162"/>
      <c r="TYO22" s="162"/>
      <c r="TYP22" s="162"/>
      <c r="TYQ22" s="162"/>
      <c r="TYR22" s="162"/>
      <c r="TYS22" s="162"/>
      <c r="TYT22" s="162"/>
      <c r="TYU22" s="162"/>
      <c r="TYV22" s="162"/>
      <c r="TYW22" s="162"/>
      <c r="TYX22" s="162"/>
      <c r="TYY22" s="162"/>
      <c r="TYZ22" s="162"/>
      <c r="TZA22" s="162"/>
      <c r="TZB22" s="162"/>
      <c r="TZC22" s="162"/>
      <c r="TZD22" s="162"/>
      <c r="TZE22" s="162"/>
      <c r="TZF22" s="162"/>
      <c r="TZG22" s="162"/>
      <c r="TZH22" s="162"/>
      <c r="TZI22" s="162"/>
      <c r="TZJ22" s="162"/>
      <c r="TZK22" s="162"/>
      <c r="TZL22" s="162"/>
      <c r="TZM22" s="162"/>
      <c r="TZN22" s="162"/>
      <c r="TZO22" s="162"/>
      <c r="TZP22" s="162"/>
      <c r="TZQ22" s="162"/>
      <c r="TZR22" s="162"/>
      <c r="TZS22" s="162"/>
      <c r="TZT22" s="162"/>
      <c r="TZU22" s="162"/>
      <c r="TZV22" s="162"/>
      <c r="TZW22" s="162"/>
      <c r="TZX22" s="162"/>
      <c r="TZY22" s="162"/>
      <c r="TZZ22" s="162"/>
      <c r="UAA22" s="162"/>
      <c r="UAB22" s="162"/>
      <c r="UAC22" s="162"/>
      <c r="UAD22" s="162"/>
      <c r="UAE22" s="162"/>
      <c r="UAF22" s="162"/>
      <c r="UAG22" s="162"/>
      <c r="UAH22" s="162"/>
      <c r="UAI22" s="162"/>
      <c r="UAJ22" s="162"/>
      <c r="UAK22" s="162"/>
      <c r="UAL22" s="162"/>
      <c r="UAM22" s="162"/>
      <c r="UAN22" s="162"/>
      <c r="UAO22" s="162"/>
      <c r="UAP22" s="162"/>
      <c r="UAQ22" s="162"/>
      <c r="UAR22" s="162"/>
      <c r="UAS22" s="162"/>
      <c r="UAT22" s="162"/>
      <c r="UAU22" s="162"/>
      <c r="UAV22" s="162"/>
      <c r="UAW22" s="162"/>
      <c r="UAX22" s="162"/>
      <c r="UAY22" s="162"/>
      <c r="UAZ22" s="162"/>
      <c r="UBA22" s="162"/>
      <c r="UBB22" s="162"/>
      <c r="UBC22" s="162"/>
      <c r="UBD22" s="162"/>
      <c r="UBE22" s="162"/>
      <c r="UBF22" s="162"/>
      <c r="UBG22" s="162"/>
      <c r="UBH22" s="162"/>
      <c r="UBI22" s="162"/>
      <c r="UBJ22" s="162"/>
      <c r="UBK22" s="162"/>
      <c r="UBL22" s="162"/>
      <c r="UBM22" s="162"/>
      <c r="UBN22" s="162"/>
      <c r="UBO22" s="162"/>
      <c r="UBP22" s="162"/>
      <c r="UBQ22" s="162"/>
      <c r="UBR22" s="162"/>
      <c r="UBS22" s="162"/>
      <c r="UBT22" s="162"/>
      <c r="UBU22" s="162"/>
      <c r="UBV22" s="162"/>
      <c r="UBW22" s="162"/>
      <c r="UBX22" s="162"/>
      <c r="UBY22" s="162"/>
      <c r="UBZ22" s="162"/>
      <c r="UCA22" s="162"/>
      <c r="UCB22" s="162"/>
      <c r="UCC22" s="162"/>
      <c r="UCD22" s="162"/>
      <c r="UCE22" s="162"/>
      <c r="UCF22" s="162"/>
      <c r="UCG22" s="162"/>
      <c r="UCH22" s="162"/>
      <c r="UCI22" s="162"/>
      <c r="UCJ22" s="162"/>
      <c r="UCK22" s="162"/>
      <c r="UCL22" s="162"/>
      <c r="UCM22" s="162"/>
      <c r="UCN22" s="162"/>
      <c r="UCO22" s="162"/>
      <c r="UCP22" s="162"/>
      <c r="UCQ22" s="162"/>
      <c r="UCR22" s="162"/>
      <c r="UCS22" s="162"/>
      <c r="UCT22" s="162"/>
      <c r="UCU22" s="162"/>
      <c r="UCV22" s="162"/>
      <c r="UCW22" s="162"/>
      <c r="UCX22" s="162"/>
      <c r="UCY22" s="162"/>
      <c r="UCZ22" s="162"/>
      <c r="UDA22" s="162"/>
      <c r="UDB22" s="162"/>
      <c r="UDC22" s="162"/>
      <c r="UDD22" s="162"/>
      <c r="UDE22" s="162"/>
      <c r="UDF22" s="162"/>
      <c r="UDG22" s="162"/>
      <c r="UDH22" s="162"/>
      <c r="UDI22" s="162"/>
      <c r="UDJ22" s="162"/>
      <c r="UDK22" s="162"/>
      <c r="UDL22" s="162"/>
      <c r="UDM22" s="162"/>
      <c r="UDN22" s="162"/>
      <c r="UDO22" s="162"/>
      <c r="UDP22" s="162"/>
      <c r="UDQ22" s="162"/>
      <c r="UDR22" s="162"/>
      <c r="UDS22" s="162"/>
      <c r="UDT22" s="162"/>
      <c r="UDU22" s="162"/>
      <c r="UDV22" s="162"/>
      <c r="UDW22" s="162"/>
      <c r="UDX22" s="162"/>
      <c r="UDY22" s="162"/>
      <c r="UDZ22" s="162"/>
      <c r="UEA22" s="162"/>
      <c r="UEB22" s="162"/>
      <c r="UEC22" s="162"/>
      <c r="UED22" s="162"/>
      <c r="UEE22" s="162"/>
      <c r="UEF22" s="162"/>
      <c r="UEG22" s="162"/>
      <c r="UEH22" s="162"/>
      <c r="UEI22" s="162"/>
      <c r="UEJ22" s="162"/>
      <c r="UEK22" s="162"/>
      <c r="UEL22" s="162"/>
      <c r="UEM22" s="162"/>
      <c r="UEN22" s="162"/>
      <c r="UEO22" s="162"/>
      <c r="UEP22" s="162"/>
      <c r="UEQ22" s="162"/>
      <c r="UER22" s="162"/>
      <c r="UES22" s="162"/>
      <c r="UET22" s="162"/>
      <c r="UEU22" s="162"/>
      <c r="UEV22" s="162"/>
      <c r="UEW22" s="162"/>
      <c r="UEX22" s="162"/>
      <c r="UEY22" s="162"/>
      <c r="UEZ22" s="162"/>
      <c r="UFA22" s="162"/>
      <c r="UFB22" s="162"/>
      <c r="UFC22" s="162"/>
      <c r="UFD22" s="162"/>
      <c r="UFE22" s="162"/>
      <c r="UFF22" s="162"/>
      <c r="UFG22" s="162"/>
      <c r="UFH22" s="162"/>
      <c r="UFI22" s="162"/>
      <c r="UFJ22" s="162"/>
      <c r="UFK22" s="162"/>
      <c r="UFL22" s="162"/>
      <c r="UFM22" s="162"/>
      <c r="UFN22" s="162"/>
      <c r="UFO22" s="162"/>
      <c r="UFP22" s="162"/>
      <c r="UFQ22" s="162"/>
      <c r="UFR22" s="162"/>
      <c r="UFS22" s="162"/>
      <c r="UFT22" s="162"/>
      <c r="UFU22" s="162"/>
      <c r="UFV22" s="162"/>
      <c r="UFW22" s="162"/>
      <c r="UFX22" s="162"/>
      <c r="UFY22" s="162"/>
      <c r="UFZ22" s="162"/>
      <c r="UGA22" s="162"/>
      <c r="UGB22" s="162"/>
      <c r="UGC22" s="162"/>
      <c r="UGD22" s="162"/>
      <c r="UGE22" s="162"/>
      <c r="UGF22" s="162"/>
      <c r="UGG22" s="162"/>
      <c r="UGH22" s="162"/>
      <c r="UGI22" s="162"/>
      <c r="UGJ22" s="162"/>
      <c r="UGK22" s="162"/>
      <c r="UGL22" s="162"/>
      <c r="UGM22" s="162"/>
      <c r="UGN22" s="162"/>
      <c r="UGO22" s="162"/>
      <c r="UGP22" s="162"/>
      <c r="UGQ22" s="162"/>
      <c r="UGR22" s="162"/>
      <c r="UGS22" s="162"/>
      <c r="UGT22" s="162"/>
      <c r="UGU22" s="162"/>
      <c r="UGV22" s="162"/>
      <c r="UGW22" s="162"/>
      <c r="UGX22" s="162"/>
      <c r="UGY22" s="162"/>
      <c r="UGZ22" s="162"/>
      <c r="UHA22" s="162"/>
      <c r="UHB22" s="162"/>
      <c r="UHC22" s="162"/>
      <c r="UHD22" s="162"/>
      <c r="UHE22" s="162"/>
      <c r="UHF22" s="162"/>
      <c r="UHG22" s="162"/>
      <c r="UHH22" s="162"/>
      <c r="UHI22" s="162"/>
      <c r="UHJ22" s="162"/>
      <c r="UHK22" s="162"/>
      <c r="UHL22" s="162"/>
      <c r="UHM22" s="162"/>
      <c r="UHN22" s="162"/>
      <c r="UHO22" s="162"/>
      <c r="UHP22" s="162"/>
      <c r="UHQ22" s="162"/>
      <c r="UHR22" s="162"/>
      <c r="UHS22" s="162"/>
      <c r="UHT22" s="162"/>
      <c r="UHU22" s="162"/>
      <c r="UHV22" s="162"/>
      <c r="UHW22" s="162"/>
      <c r="UHX22" s="162"/>
      <c r="UHY22" s="162"/>
      <c r="UHZ22" s="162"/>
      <c r="UIA22" s="162"/>
      <c r="UIB22" s="162"/>
      <c r="UIC22" s="162"/>
      <c r="UID22" s="162"/>
      <c r="UIE22" s="162"/>
      <c r="UIF22" s="162"/>
      <c r="UIG22" s="162"/>
      <c r="UIH22" s="162"/>
      <c r="UII22" s="162"/>
      <c r="UIJ22" s="162"/>
      <c r="UIK22" s="162"/>
      <c r="UIL22" s="162"/>
      <c r="UIM22" s="162"/>
      <c r="UIN22" s="162"/>
      <c r="UIO22" s="162"/>
      <c r="UIP22" s="162"/>
      <c r="UIQ22" s="162"/>
      <c r="UIR22" s="162"/>
      <c r="UIS22" s="162"/>
      <c r="UIT22" s="162"/>
      <c r="UIU22" s="162"/>
      <c r="UIV22" s="162"/>
      <c r="UIW22" s="162"/>
      <c r="UIX22" s="162"/>
      <c r="UIY22" s="162"/>
      <c r="UIZ22" s="162"/>
      <c r="UJA22" s="162"/>
      <c r="UJB22" s="162"/>
      <c r="UJC22" s="162"/>
      <c r="UJD22" s="162"/>
      <c r="UJE22" s="162"/>
      <c r="UJF22" s="162"/>
      <c r="UJG22" s="162"/>
      <c r="UJH22" s="162"/>
      <c r="UJI22" s="162"/>
      <c r="UJJ22" s="162"/>
      <c r="UJK22" s="162"/>
      <c r="UJL22" s="162"/>
      <c r="UJM22" s="162"/>
      <c r="UJN22" s="162"/>
      <c r="UJO22" s="162"/>
      <c r="UJP22" s="162"/>
      <c r="UJQ22" s="162"/>
      <c r="UJR22" s="162"/>
      <c r="UJS22" s="162"/>
      <c r="UJT22" s="162"/>
      <c r="UJU22" s="162"/>
      <c r="UJV22" s="162"/>
      <c r="UJW22" s="162"/>
      <c r="UJX22" s="162"/>
      <c r="UJY22" s="162"/>
      <c r="UJZ22" s="162"/>
      <c r="UKA22" s="162"/>
      <c r="UKB22" s="162"/>
      <c r="UKC22" s="162"/>
      <c r="UKD22" s="162"/>
      <c r="UKE22" s="162"/>
      <c r="UKF22" s="162"/>
      <c r="UKG22" s="162"/>
      <c r="UKH22" s="162"/>
      <c r="UKI22" s="162"/>
      <c r="UKJ22" s="162"/>
      <c r="UKK22" s="162"/>
      <c r="UKL22" s="162"/>
      <c r="UKM22" s="162"/>
      <c r="UKN22" s="162"/>
      <c r="UKO22" s="162"/>
      <c r="UKP22" s="162"/>
      <c r="UKQ22" s="162"/>
      <c r="UKR22" s="162"/>
      <c r="UKS22" s="162"/>
      <c r="UKT22" s="162"/>
      <c r="UKU22" s="162"/>
      <c r="UKV22" s="162"/>
      <c r="UKW22" s="162"/>
      <c r="UKX22" s="162"/>
      <c r="UKY22" s="162"/>
      <c r="UKZ22" s="162"/>
      <c r="ULA22" s="162"/>
      <c r="ULB22" s="162"/>
      <c r="ULC22" s="162"/>
      <c r="ULD22" s="162"/>
      <c r="ULE22" s="162"/>
      <c r="ULF22" s="162"/>
      <c r="ULG22" s="162"/>
      <c r="ULH22" s="162"/>
      <c r="ULI22" s="162"/>
      <c r="ULJ22" s="162"/>
      <c r="ULK22" s="162"/>
      <c r="ULL22" s="162"/>
      <c r="ULM22" s="162"/>
      <c r="ULN22" s="162"/>
      <c r="ULO22" s="162"/>
      <c r="ULP22" s="162"/>
      <c r="ULQ22" s="162"/>
      <c r="ULR22" s="162"/>
      <c r="ULS22" s="162"/>
      <c r="ULT22" s="162"/>
      <c r="ULU22" s="162"/>
      <c r="ULV22" s="162"/>
      <c r="ULW22" s="162"/>
      <c r="ULX22" s="162"/>
      <c r="ULY22" s="162"/>
      <c r="ULZ22" s="162"/>
      <c r="UMA22" s="162"/>
      <c r="UMB22" s="162"/>
      <c r="UMC22" s="162"/>
      <c r="UMD22" s="162"/>
      <c r="UME22" s="162"/>
      <c r="UMF22" s="162"/>
      <c r="UMG22" s="162"/>
      <c r="UMH22" s="162"/>
      <c r="UMI22" s="162"/>
      <c r="UMJ22" s="162"/>
      <c r="UMK22" s="162"/>
      <c r="UML22" s="162"/>
      <c r="UMM22" s="162"/>
      <c r="UMN22" s="162"/>
      <c r="UMO22" s="162"/>
      <c r="UMP22" s="162"/>
      <c r="UMQ22" s="162"/>
      <c r="UMR22" s="162"/>
      <c r="UMS22" s="162"/>
      <c r="UMT22" s="162"/>
      <c r="UMU22" s="162"/>
      <c r="UMV22" s="162"/>
      <c r="UMW22" s="162"/>
      <c r="UMX22" s="162"/>
      <c r="UMY22" s="162"/>
      <c r="UMZ22" s="162"/>
      <c r="UNA22" s="162"/>
      <c r="UNB22" s="162"/>
      <c r="UNC22" s="162"/>
      <c r="UND22" s="162"/>
      <c r="UNE22" s="162"/>
      <c r="UNF22" s="162"/>
      <c r="UNG22" s="162"/>
      <c r="UNH22" s="162"/>
      <c r="UNI22" s="162"/>
      <c r="UNJ22" s="162"/>
      <c r="UNK22" s="162"/>
      <c r="UNL22" s="162"/>
      <c r="UNM22" s="162"/>
      <c r="UNN22" s="162"/>
      <c r="UNO22" s="162"/>
      <c r="UNP22" s="162"/>
      <c r="UNQ22" s="162"/>
      <c r="UNR22" s="162"/>
      <c r="UNS22" s="162"/>
      <c r="UNT22" s="162"/>
      <c r="UNU22" s="162"/>
      <c r="UNV22" s="162"/>
      <c r="UNW22" s="162"/>
      <c r="UNX22" s="162"/>
      <c r="UNY22" s="162"/>
      <c r="UNZ22" s="162"/>
      <c r="UOA22" s="162"/>
      <c r="UOB22" s="162"/>
      <c r="UOC22" s="162"/>
      <c r="UOD22" s="162"/>
      <c r="UOE22" s="162"/>
      <c r="UOF22" s="162"/>
      <c r="UOG22" s="162"/>
      <c r="UOH22" s="162"/>
      <c r="UOI22" s="162"/>
      <c r="UOJ22" s="162"/>
      <c r="UOK22" s="162"/>
      <c r="UOL22" s="162"/>
      <c r="UOM22" s="162"/>
      <c r="UON22" s="162"/>
      <c r="UOO22" s="162"/>
      <c r="UOP22" s="162"/>
      <c r="UOQ22" s="162"/>
      <c r="UOR22" s="162"/>
      <c r="UOS22" s="162"/>
      <c r="UOT22" s="162"/>
      <c r="UOU22" s="162"/>
      <c r="UOV22" s="162"/>
      <c r="UOW22" s="162"/>
      <c r="UOX22" s="162"/>
      <c r="UOY22" s="162"/>
      <c r="UOZ22" s="162"/>
      <c r="UPA22" s="162"/>
      <c r="UPB22" s="162"/>
      <c r="UPC22" s="162"/>
      <c r="UPD22" s="162"/>
      <c r="UPE22" s="162"/>
      <c r="UPF22" s="162"/>
      <c r="UPG22" s="162"/>
      <c r="UPH22" s="162"/>
      <c r="UPI22" s="162"/>
      <c r="UPJ22" s="162"/>
      <c r="UPK22" s="162"/>
      <c r="UPL22" s="162"/>
      <c r="UPM22" s="162"/>
      <c r="UPN22" s="162"/>
      <c r="UPO22" s="162"/>
      <c r="UPP22" s="162"/>
      <c r="UPQ22" s="162"/>
      <c r="UPR22" s="162"/>
      <c r="UPS22" s="162"/>
      <c r="UPT22" s="162"/>
      <c r="UPU22" s="162"/>
      <c r="UPV22" s="162"/>
      <c r="UPW22" s="162"/>
      <c r="UPX22" s="162"/>
      <c r="UPY22" s="162"/>
      <c r="UPZ22" s="162"/>
      <c r="UQA22" s="162"/>
      <c r="UQB22" s="162"/>
      <c r="UQC22" s="162"/>
      <c r="UQD22" s="162"/>
      <c r="UQE22" s="162"/>
      <c r="UQF22" s="162"/>
      <c r="UQG22" s="162"/>
      <c r="UQH22" s="162"/>
      <c r="UQI22" s="162"/>
      <c r="UQJ22" s="162"/>
      <c r="UQK22" s="162"/>
      <c r="UQL22" s="162"/>
      <c r="UQM22" s="162"/>
      <c r="UQN22" s="162"/>
      <c r="UQO22" s="162"/>
      <c r="UQP22" s="162"/>
      <c r="UQQ22" s="162"/>
      <c r="UQR22" s="162"/>
      <c r="UQS22" s="162"/>
      <c r="UQT22" s="162"/>
      <c r="UQU22" s="162"/>
      <c r="UQV22" s="162"/>
      <c r="UQW22" s="162"/>
      <c r="UQX22" s="162"/>
      <c r="UQY22" s="162"/>
      <c r="UQZ22" s="162"/>
      <c r="URA22" s="162"/>
      <c r="URB22" s="162"/>
      <c r="URC22" s="162"/>
      <c r="URD22" s="162"/>
      <c r="URE22" s="162"/>
      <c r="URF22" s="162"/>
      <c r="URG22" s="162"/>
      <c r="URH22" s="162"/>
      <c r="URI22" s="162"/>
      <c r="URJ22" s="162"/>
      <c r="URK22" s="162"/>
      <c r="URL22" s="162"/>
      <c r="URM22" s="162"/>
      <c r="URN22" s="162"/>
      <c r="URO22" s="162"/>
      <c r="URP22" s="162"/>
      <c r="URQ22" s="162"/>
      <c r="URR22" s="162"/>
      <c r="URS22" s="162"/>
      <c r="URT22" s="162"/>
      <c r="URU22" s="162"/>
      <c r="URV22" s="162"/>
      <c r="URW22" s="162"/>
      <c r="URX22" s="162"/>
      <c r="URY22" s="162"/>
      <c r="URZ22" s="162"/>
      <c r="USA22" s="162"/>
      <c r="USB22" s="162"/>
      <c r="USC22" s="162"/>
      <c r="USD22" s="162"/>
      <c r="USE22" s="162"/>
      <c r="USF22" s="162"/>
      <c r="USG22" s="162"/>
      <c r="USH22" s="162"/>
      <c r="USI22" s="162"/>
      <c r="USJ22" s="162"/>
      <c r="USK22" s="162"/>
      <c r="USL22" s="162"/>
      <c r="USM22" s="162"/>
      <c r="USN22" s="162"/>
      <c r="USO22" s="162"/>
      <c r="USP22" s="162"/>
      <c r="USQ22" s="162"/>
      <c r="USR22" s="162"/>
      <c r="USS22" s="162"/>
      <c r="UST22" s="162"/>
      <c r="USU22" s="162"/>
      <c r="USV22" s="162"/>
      <c r="USW22" s="162"/>
      <c r="USX22" s="162"/>
      <c r="USY22" s="162"/>
      <c r="USZ22" s="162"/>
      <c r="UTA22" s="162"/>
      <c r="UTB22" s="162"/>
      <c r="UTC22" s="162"/>
      <c r="UTD22" s="162"/>
      <c r="UTE22" s="162"/>
      <c r="UTF22" s="162"/>
      <c r="UTG22" s="162"/>
      <c r="UTH22" s="162"/>
      <c r="UTI22" s="162"/>
      <c r="UTJ22" s="162"/>
      <c r="UTK22" s="162"/>
      <c r="UTL22" s="162"/>
      <c r="UTM22" s="162"/>
      <c r="UTN22" s="162"/>
      <c r="UTO22" s="162"/>
      <c r="UTP22" s="162"/>
      <c r="UTQ22" s="162"/>
      <c r="UTR22" s="162"/>
      <c r="UTS22" s="162"/>
      <c r="UTT22" s="162"/>
      <c r="UTU22" s="162"/>
      <c r="UTV22" s="162"/>
      <c r="UTW22" s="162"/>
      <c r="UTX22" s="162"/>
      <c r="UTY22" s="162"/>
      <c r="UTZ22" s="162"/>
      <c r="UUA22" s="162"/>
      <c r="UUB22" s="162"/>
      <c r="UUC22" s="162"/>
      <c r="UUD22" s="162"/>
      <c r="UUE22" s="162"/>
      <c r="UUF22" s="162"/>
      <c r="UUG22" s="162"/>
      <c r="UUH22" s="162"/>
      <c r="UUI22" s="162"/>
      <c r="UUJ22" s="162"/>
      <c r="UUK22" s="162"/>
      <c r="UUL22" s="162"/>
      <c r="UUM22" s="162"/>
      <c r="UUN22" s="162"/>
      <c r="UUO22" s="162"/>
      <c r="UUP22" s="162"/>
      <c r="UUQ22" s="162"/>
      <c r="UUR22" s="162"/>
      <c r="UUS22" s="162"/>
      <c r="UUT22" s="162"/>
      <c r="UUU22" s="162"/>
      <c r="UUV22" s="162"/>
      <c r="UUW22" s="162"/>
      <c r="UUX22" s="162"/>
      <c r="UUY22" s="162"/>
      <c r="UUZ22" s="162"/>
      <c r="UVA22" s="162"/>
      <c r="UVB22" s="162"/>
      <c r="UVC22" s="162"/>
      <c r="UVD22" s="162"/>
      <c r="UVE22" s="162"/>
      <c r="UVF22" s="162"/>
      <c r="UVG22" s="162"/>
      <c r="UVH22" s="162"/>
      <c r="UVI22" s="162"/>
      <c r="UVJ22" s="162"/>
      <c r="UVK22" s="162"/>
      <c r="UVL22" s="162"/>
      <c r="UVM22" s="162"/>
      <c r="UVN22" s="162"/>
      <c r="UVO22" s="162"/>
      <c r="UVP22" s="162"/>
      <c r="UVQ22" s="162"/>
      <c r="UVR22" s="162"/>
      <c r="UVS22" s="162"/>
      <c r="UVT22" s="162"/>
      <c r="UVU22" s="162"/>
      <c r="UVV22" s="162"/>
      <c r="UVW22" s="162"/>
      <c r="UVX22" s="162"/>
      <c r="UVY22" s="162"/>
      <c r="UVZ22" s="162"/>
      <c r="UWA22" s="162"/>
      <c r="UWB22" s="162"/>
      <c r="UWC22" s="162"/>
      <c r="UWD22" s="162"/>
      <c r="UWE22" s="162"/>
      <c r="UWF22" s="162"/>
      <c r="UWG22" s="162"/>
      <c r="UWH22" s="162"/>
      <c r="UWI22" s="162"/>
      <c r="UWJ22" s="162"/>
      <c r="UWK22" s="162"/>
      <c r="UWL22" s="162"/>
      <c r="UWM22" s="162"/>
      <c r="UWN22" s="162"/>
      <c r="UWO22" s="162"/>
      <c r="UWP22" s="162"/>
      <c r="UWQ22" s="162"/>
      <c r="UWR22" s="162"/>
      <c r="UWS22" s="162"/>
      <c r="UWT22" s="162"/>
      <c r="UWU22" s="162"/>
      <c r="UWV22" s="162"/>
      <c r="UWW22" s="162"/>
      <c r="UWX22" s="162"/>
      <c r="UWY22" s="162"/>
      <c r="UWZ22" s="162"/>
      <c r="UXA22" s="162"/>
      <c r="UXB22" s="162"/>
      <c r="UXC22" s="162"/>
      <c r="UXD22" s="162"/>
      <c r="UXE22" s="162"/>
      <c r="UXF22" s="162"/>
      <c r="UXG22" s="162"/>
      <c r="UXH22" s="162"/>
      <c r="UXI22" s="162"/>
      <c r="UXJ22" s="162"/>
      <c r="UXK22" s="162"/>
      <c r="UXL22" s="162"/>
      <c r="UXM22" s="162"/>
      <c r="UXN22" s="162"/>
      <c r="UXO22" s="162"/>
      <c r="UXP22" s="162"/>
      <c r="UXQ22" s="162"/>
      <c r="UXR22" s="162"/>
      <c r="UXS22" s="162"/>
      <c r="UXT22" s="162"/>
      <c r="UXU22" s="162"/>
      <c r="UXV22" s="162"/>
      <c r="UXW22" s="162"/>
      <c r="UXX22" s="162"/>
      <c r="UXY22" s="162"/>
      <c r="UXZ22" s="162"/>
      <c r="UYA22" s="162"/>
      <c r="UYB22" s="162"/>
      <c r="UYC22" s="162"/>
      <c r="UYD22" s="162"/>
      <c r="UYE22" s="162"/>
      <c r="UYF22" s="162"/>
      <c r="UYG22" s="162"/>
      <c r="UYH22" s="162"/>
      <c r="UYI22" s="162"/>
      <c r="UYJ22" s="162"/>
      <c r="UYK22" s="162"/>
      <c r="UYL22" s="162"/>
      <c r="UYM22" s="162"/>
      <c r="UYN22" s="162"/>
      <c r="UYO22" s="162"/>
      <c r="UYP22" s="162"/>
      <c r="UYQ22" s="162"/>
      <c r="UYR22" s="162"/>
      <c r="UYS22" s="162"/>
      <c r="UYT22" s="162"/>
      <c r="UYU22" s="162"/>
      <c r="UYV22" s="162"/>
      <c r="UYW22" s="162"/>
      <c r="UYX22" s="162"/>
      <c r="UYY22" s="162"/>
      <c r="UYZ22" s="162"/>
      <c r="UZA22" s="162"/>
      <c r="UZB22" s="162"/>
      <c r="UZC22" s="162"/>
      <c r="UZD22" s="162"/>
      <c r="UZE22" s="162"/>
      <c r="UZF22" s="162"/>
      <c r="UZG22" s="162"/>
      <c r="UZH22" s="162"/>
      <c r="UZI22" s="162"/>
      <c r="UZJ22" s="162"/>
      <c r="UZK22" s="162"/>
      <c r="UZL22" s="162"/>
      <c r="UZM22" s="162"/>
      <c r="UZN22" s="162"/>
      <c r="UZO22" s="162"/>
      <c r="UZP22" s="162"/>
      <c r="UZQ22" s="162"/>
      <c r="UZR22" s="162"/>
      <c r="UZS22" s="162"/>
      <c r="UZT22" s="162"/>
      <c r="UZU22" s="162"/>
      <c r="UZV22" s="162"/>
      <c r="UZW22" s="162"/>
      <c r="UZX22" s="162"/>
      <c r="UZY22" s="162"/>
      <c r="UZZ22" s="162"/>
      <c r="VAA22" s="162"/>
      <c r="VAB22" s="162"/>
      <c r="VAC22" s="162"/>
      <c r="VAD22" s="162"/>
      <c r="VAE22" s="162"/>
      <c r="VAF22" s="162"/>
      <c r="VAG22" s="162"/>
      <c r="VAH22" s="162"/>
      <c r="VAI22" s="162"/>
      <c r="VAJ22" s="162"/>
      <c r="VAK22" s="162"/>
      <c r="VAL22" s="162"/>
      <c r="VAM22" s="162"/>
      <c r="VAN22" s="162"/>
      <c r="VAO22" s="162"/>
      <c r="VAP22" s="162"/>
      <c r="VAQ22" s="162"/>
      <c r="VAR22" s="162"/>
      <c r="VAS22" s="162"/>
      <c r="VAT22" s="162"/>
      <c r="VAU22" s="162"/>
      <c r="VAV22" s="162"/>
      <c r="VAW22" s="162"/>
      <c r="VAX22" s="162"/>
      <c r="VAY22" s="162"/>
      <c r="VAZ22" s="162"/>
      <c r="VBA22" s="162"/>
      <c r="VBB22" s="162"/>
      <c r="VBC22" s="162"/>
      <c r="VBD22" s="162"/>
      <c r="VBE22" s="162"/>
      <c r="VBF22" s="162"/>
      <c r="VBG22" s="162"/>
      <c r="VBH22" s="162"/>
      <c r="VBI22" s="162"/>
      <c r="VBJ22" s="162"/>
      <c r="VBK22" s="162"/>
      <c r="VBL22" s="162"/>
      <c r="VBM22" s="162"/>
      <c r="VBN22" s="162"/>
      <c r="VBO22" s="162"/>
      <c r="VBP22" s="162"/>
      <c r="VBQ22" s="162"/>
      <c r="VBR22" s="162"/>
      <c r="VBS22" s="162"/>
      <c r="VBT22" s="162"/>
      <c r="VBU22" s="162"/>
      <c r="VBV22" s="162"/>
      <c r="VBW22" s="162"/>
      <c r="VBX22" s="162"/>
      <c r="VBY22" s="162"/>
      <c r="VBZ22" s="162"/>
      <c r="VCA22" s="162"/>
      <c r="VCB22" s="162"/>
      <c r="VCC22" s="162"/>
      <c r="VCD22" s="162"/>
      <c r="VCE22" s="162"/>
      <c r="VCF22" s="162"/>
      <c r="VCG22" s="162"/>
      <c r="VCH22" s="162"/>
      <c r="VCI22" s="162"/>
      <c r="VCJ22" s="162"/>
      <c r="VCK22" s="162"/>
      <c r="VCL22" s="162"/>
      <c r="VCM22" s="162"/>
      <c r="VCN22" s="162"/>
      <c r="VCO22" s="162"/>
      <c r="VCP22" s="162"/>
      <c r="VCQ22" s="162"/>
      <c r="VCR22" s="162"/>
      <c r="VCS22" s="162"/>
      <c r="VCT22" s="162"/>
      <c r="VCU22" s="162"/>
      <c r="VCV22" s="162"/>
      <c r="VCW22" s="162"/>
      <c r="VCX22" s="162"/>
      <c r="VCY22" s="162"/>
      <c r="VCZ22" s="162"/>
      <c r="VDA22" s="162"/>
      <c r="VDB22" s="162"/>
      <c r="VDC22" s="162"/>
      <c r="VDD22" s="162"/>
      <c r="VDE22" s="162"/>
      <c r="VDF22" s="162"/>
      <c r="VDG22" s="162"/>
      <c r="VDH22" s="162"/>
      <c r="VDI22" s="162"/>
      <c r="VDJ22" s="162"/>
      <c r="VDK22" s="162"/>
      <c r="VDL22" s="162"/>
      <c r="VDM22" s="162"/>
      <c r="VDN22" s="162"/>
      <c r="VDO22" s="162"/>
      <c r="VDP22" s="162"/>
      <c r="VDQ22" s="162"/>
      <c r="VDR22" s="162"/>
      <c r="VDS22" s="162"/>
      <c r="VDT22" s="162"/>
      <c r="VDU22" s="162"/>
      <c r="VDV22" s="162"/>
      <c r="VDW22" s="162"/>
      <c r="VDX22" s="162"/>
      <c r="VDY22" s="162"/>
      <c r="VDZ22" s="162"/>
      <c r="VEA22" s="162"/>
      <c r="VEB22" s="162"/>
      <c r="VEC22" s="162"/>
      <c r="VED22" s="162"/>
      <c r="VEE22" s="162"/>
      <c r="VEF22" s="162"/>
      <c r="VEG22" s="162"/>
      <c r="VEH22" s="162"/>
      <c r="VEI22" s="162"/>
      <c r="VEJ22" s="162"/>
      <c r="VEK22" s="162"/>
      <c r="VEL22" s="162"/>
      <c r="VEM22" s="162"/>
      <c r="VEN22" s="162"/>
      <c r="VEO22" s="162"/>
      <c r="VEP22" s="162"/>
      <c r="VEQ22" s="162"/>
      <c r="VER22" s="162"/>
      <c r="VES22" s="162"/>
      <c r="VET22" s="162"/>
      <c r="VEU22" s="162"/>
      <c r="VEV22" s="162"/>
      <c r="VEW22" s="162"/>
      <c r="VEX22" s="162"/>
      <c r="VEY22" s="162"/>
      <c r="VEZ22" s="162"/>
      <c r="VFA22" s="162"/>
      <c r="VFB22" s="162"/>
      <c r="VFC22" s="162"/>
      <c r="VFD22" s="162"/>
      <c r="VFE22" s="162"/>
      <c r="VFF22" s="162"/>
      <c r="VFG22" s="162"/>
      <c r="VFH22" s="162"/>
      <c r="VFI22" s="162"/>
      <c r="VFJ22" s="162"/>
      <c r="VFK22" s="162"/>
      <c r="VFL22" s="162"/>
      <c r="VFM22" s="162"/>
      <c r="VFN22" s="162"/>
      <c r="VFO22" s="162"/>
      <c r="VFP22" s="162"/>
      <c r="VFQ22" s="162"/>
      <c r="VFR22" s="162"/>
      <c r="VFS22" s="162"/>
      <c r="VFT22" s="162"/>
      <c r="VFU22" s="162"/>
      <c r="VFV22" s="162"/>
      <c r="VFW22" s="162"/>
      <c r="VFX22" s="162"/>
      <c r="VFY22" s="162"/>
      <c r="VFZ22" s="162"/>
      <c r="VGA22" s="162"/>
      <c r="VGB22" s="162"/>
      <c r="VGC22" s="162"/>
      <c r="VGD22" s="162"/>
      <c r="VGE22" s="162"/>
      <c r="VGF22" s="162"/>
      <c r="VGG22" s="162"/>
      <c r="VGH22" s="162"/>
      <c r="VGI22" s="162"/>
      <c r="VGJ22" s="162"/>
      <c r="VGK22" s="162"/>
      <c r="VGL22" s="162"/>
      <c r="VGM22" s="162"/>
      <c r="VGN22" s="162"/>
      <c r="VGO22" s="162"/>
      <c r="VGP22" s="162"/>
      <c r="VGQ22" s="162"/>
      <c r="VGR22" s="162"/>
      <c r="VGS22" s="162"/>
      <c r="VGT22" s="162"/>
      <c r="VGU22" s="162"/>
      <c r="VGV22" s="162"/>
      <c r="VGW22" s="162"/>
      <c r="VGX22" s="162"/>
      <c r="VGY22" s="162"/>
      <c r="VGZ22" s="162"/>
      <c r="VHA22" s="162"/>
      <c r="VHB22" s="162"/>
      <c r="VHC22" s="162"/>
      <c r="VHD22" s="162"/>
      <c r="VHE22" s="162"/>
      <c r="VHF22" s="162"/>
      <c r="VHG22" s="162"/>
      <c r="VHH22" s="162"/>
      <c r="VHI22" s="162"/>
      <c r="VHJ22" s="162"/>
      <c r="VHK22" s="162"/>
      <c r="VHL22" s="162"/>
      <c r="VHM22" s="162"/>
      <c r="VHN22" s="162"/>
      <c r="VHO22" s="162"/>
      <c r="VHP22" s="162"/>
      <c r="VHQ22" s="162"/>
      <c r="VHR22" s="162"/>
      <c r="VHS22" s="162"/>
      <c r="VHT22" s="162"/>
      <c r="VHU22" s="162"/>
      <c r="VHV22" s="162"/>
      <c r="VHW22" s="162"/>
      <c r="VHX22" s="162"/>
      <c r="VHY22" s="162"/>
      <c r="VHZ22" s="162"/>
      <c r="VIA22" s="162"/>
      <c r="VIB22" s="162"/>
      <c r="VIC22" s="162"/>
      <c r="VID22" s="162"/>
      <c r="VIE22" s="162"/>
      <c r="VIF22" s="162"/>
      <c r="VIG22" s="162"/>
      <c r="VIH22" s="162"/>
      <c r="VII22" s="162"/>
      <c r="VIJ22" s="162"/>
      <c r="VIK22" s="162"/>
      <c r="VIL22" s="162"/>
      <c r="VIM22" s="162"/>
      <c r="VIN22" s="162"/>
      <c r="VIO22" s="162"/>
      <c r="VIP22" s="162"/>
      <c r="VIQ22" s="162"/>
      <c r="VIR22" s="162"/>
      <c r="VIS22" s="162"/>
      <c r="VIT22" s="162"/>
      <c r="VIU22" s="162"/>
      <c r="VIV22" s="162"/>
      <c r="VIW22" s="162"/>
      <c r="VIX22" s="162"/>
      <c r="VIY22" s="162"/>
      <c r="VIZ22" s="162"/>
      <c r="VJA22" s="162"/>
      <c r="VJB22" s="162"/>
      <c r="VJC22" s="162"/>
      <c r="VJD22" s="162"/>
      <c r="VJE22" s="162"/>
      <c r="VJF22" s="162"/>
      <c r="VJG22" s="162"/>
      <c r="VJH22" s="162"/>
      <c r="VJI22" s="162"/>
      <c r="VJJ22" s="162"/>
      <c r="VJK22" s="162"/>
      <c r="VJL22" s="162"/>
      <c r="VJM22" s="162"/>
      <c r="VJN22" s="162"/>
      <c r="VJO22" s="162"/>
      <c r="VJP22" s="162"/>
      <c r="VJQ22" s="162"/>
      <c r="VJR22" s="162"/>
      <c r="VJS22" s="162"/>
      <c r="VJT22" s="162"/>
      <c r="VJU22" s="162"/>
      <c r="VJV22" s="162"/>
      <c r="VJW22" s="162"/>
      <c r="VJX22" s="162"/>
      <c r="VJY22" s="162"/>
      <c r="VJZ22" s="162"/>
      <c r="VKA22" s="162"/>
      <c r="VKB22" s="162"/>
      <c r="VKC22" s="162"/>
      <c r="VKD22" s="162"/>
      <c r="VKE22" s="162"/>
      <c r="VKF22" s="162"/>
      <c r="VKG22" s="162"/>
      <c r="VKH22" s="162"/>
      <c r="VKI22" s="162"/>
      <c r="VKJ22" s="162"/>
      <c r="VKK22" s="162"/>
      <c r="VKL22" s="162"/>
      <c r="VKM22" s="162"/>
      <c r="VKN22" s="162"/>
      <c r="VKO22" s="162"/>
      <c r="VKP22" s="162"/>
      <c r="VKQ22" s="162"/>
      <c r="VKR22" s="162"/>
      <c r="VKS22" s="162"/>
      <c r="VKT22" s="162"/>
      <c r="VKU22" s="162"/>
      <c r="VKV22" s="162"/>
      <c r="VKW22" s="162"/>
      <c r="VKX22" s="162"/>
      <c r="VKY22" s="162"/>
      <c r="VKZ22" s="162"/>
      <c r="VLA22" s="162"/>
      <c r="VLB22" s="162"/>
      <c r="VLC22" s="162"/>
      <c r="VLD22" s="162"/>
      <c r="VLE22" s="162"/>
      <c r="VLF22" s="162"/>
      <c r="VLG22" s="162"/>
      <c r="VLH22" s="162"/>
      <c r="VLI22" s="162"/>
      <c r="VLJ22" s="162"/>
      <c r="VLK22" s="162"/>
      <c r="VLL22" s="162"/>
      <c r="VLM22" s="162"/>
      <c r="VLN22" s="162"/>
      <c r="VLO22" s="162"/>
      <c r="VLP22" s="162"/>
      <c r="VLQ22" s="162"/>
      <c r="VLR22" s="162"/>
      <c r="VLS22" s="162"/>
      <c r="VLT22" s="162"/>
      <c r="VLU22" s="162"/>
      <c r="VLV22" s="162"/>
      <c r="VLW22" s="162"/>
      <c r="VLX22" s="162"/>
      <c r="VLY22" s="162"/>
      <c r="VLZ22" s="162"/>
      <c r="VMA22" s="162"/>
      <c r="VMB22" s="162"/>
      <c r="VMC22" s="162"/>
      <c r="VMD22" s="162"/>
      <c r="VME22" s="162"/>
      <c r="VMF22" s="162"/>
      <c r="VMG22" s="162"/>
      <c r="VMH22" s="162"/>
      <c r="VMI22" s="162"/>
      <c r="VMJ22" s="162"/>
      <c r="VMK22" s="162"/>
      <c r="VML22" s="162"/>
      <c r="VMM22" s="162"/>
      <c r="VMN22" s="162"/>
      <c r="VMO22" s="162"/>
      <c r="VMP22" s="162"/>
      <c r="VMQ22" s="162"/>
      <c r="VMR22" s="162"/>
      <c r="VMS22" s="162"/>
      <c r="VMT22" s="162"/>
      <c r="VMU22" s="162"/>
      <c r="VMV22" s="162"/>
      <c r="VMW22" s="162"/>
      <c r="VMX22" s="162"/>
      <c r="VMY22" s="162"/>
      <c r="VMZ22" s="162"/>
      <c r="VNA22" s="162"/>
      <c r="VNB22" s="162"/>
      <c r="VNC22" s="162"/>
      <c r="VND22" s="162"/>
      <c r="VNE22" s="162"/>
      <c r="VNF22" s="162"/>
      <c r="VNG22" s="162"/>
      <c r="VNH22" s="162"/>
      <c r="VNI22" s="162"/>
      <c r="VNJ22" s="162"/>
      <c r="VNK22" s="162"/>
      <c r="VNL22" s="162"/>
      <c r="VNM22" s="162"/>
      <c r="VNN22" s="162"/>
      <c r="VNO22" s="162"/>
      <c r="VNP22" s="162"/>
      <c r="VNQ22" s="162"/>
      <c r="VNR22" s="162"/>
      <c r="VNS22" s="162"/>
      <c r="VNT22" s="162"/>
      <c r="VNU22" s="162"/>
      <c r="VNV22" s="162"/>
      <c r="VNW22" s="162"/>
      <c r="VNX22" s="162"/>
      <c r="VNY22" s="162"/>
      <c r="VNZ22" s="162"/>
      <c r="VOA22" s="162"/>
      <c r="VOB22" s="162"/>
      <c r="VOC22" s="162"/>
      <c r="VOD22" s="162"/>
      <c r="VOE22" s="162"/>
      <c r="VOF22" s="162"/>
      <c r="VOG22" s="162"/>
      <c r="VOH22" s="162"/>
      <c r="VOI22" s="162"/>
      <c r="VOJ22" s="162"/>
      <c r="VOK22" s="162"/>
      <c r="VOL22" s="162"/>
      <c r="VOM22" s="162"/>
      <c r="VON22" s="162"/>
      <c r="VOO22" s="162"/>
      <c r="VOP22" s="162"/>
      <c r="VOQ22" s="162"/>
      <c r="VOR22" s="162"/>
      <c r="VOS22" s="162"/>
      <c r="VOT22" s="162"/>
      <c r="VOU22" s="162"/>
      <c r="VOV22" s="162"/>
      <c r="VOW22" s="162"/>
      <c r="VOX22" s="162"/>
      <c r="VOY22" s="162"/>
      <c r="VOZ22" s="162"/>
      <c r="VPA22" s="162"/>
      <c r="VPB22" s="162"/>
      <c r="VPC22" s="162"/>
      <c r="VPD22" s="162"/>
      <c r="VPE22" s="162"/>
      <c r="VPF22" s="162"/>
      <c r="VPG22" s="162"/>
      <c r="VPH22" s="162"/>
      <c r="VPI22" s="162"/>
      <c r="VPJ22" s="162"/>
      <c r="VPK22" s="162"/>
      <c r="VPL22" s="162"/>
      <c r="VPM22" s="162"/>
      <c r="VPN22" s="162"/>
      <c r="VPO22" s="162"/>
      <c r="VPP22" s="162"/>
      <c r="VPQ22" s="162"/>
      <c r="VPR22" s="162"/>
      <c r="VPS22" s="162"/>
      <c r="VPT22" s="162"/>
      <c r="VPU22" s="162"/>
      <c r="VPV22" s="162"/>
      <c r="VPW22" s="162"/>
      <c r="VPX22" s="162"/>
      <c r="VPY22" s="162"/>
      <c r="VPZ22" s="162"/>
      <c r="VQA22" s="162"/>
      <c r="VQB22" s="162"/>
      <c r="VQC22" s="162"/>
      <c r="VQD22" s="162"/>
      <c r="VQE22" s="162"/>
      <c r="VQF22" s="162"/>
      <c r="VQG22" s="162"/>
      <c r="VQH22" s="162"/>
      <c r="VQI22" s="162"/>
      <c r="VQJ22" s="162"/>
      <c r="VQK22" s="162"/>
      <c r="VQL22" s="162"/>
      <c r="VQM22" s="162"/>
      <c r="VQN22" s="162"/>
      <c r="VQO22" s="162"/>
      <c r="VQP22" s="162"/>
      <c r="VQQ22" s="162"/>
      <c r="VQR22" s="162"/>
      <c r="VQS22" s="162"/>
      <c r="VQT22" s="162"/>
      <c r="VQU22" s="162"/>
      <c r="VQV22" s="162"/>
      <c r="VQW22" s="162"/>
      <c r="VQX22" s="162"/>
      <c r="VQY22" s="162"/>
      <c r="VQZ22" s="162"/>
      <c r="VRA22" s="162"/>
      <c r="VRB22" s="162"/>
      <c r="VRC22" s="162"/>
      <c r="VRD22" s="162"/>
      <c r="VRE22" s="162"/>
      <c r="VRF22" s="162"/>
      <c r="VRG22" s="162"/>
      <c r="VRH22" s="162"/>
      <c r="VRI22" s="162"/>
      <c r="VRJ22" s="162"/>
      <c r="VRK22" s="162"/>
      <c r="VRL22" s="162"/>
      <c r="VRM22" s="162"/>
      <c r="VRN22" s="162"/>
      <c r="VRO22" s="162"/>
      <c r="VRP22" s="162"/>
      <c r="VRQ22" s="162"/>
      <c r="VRR22" s="162"/>
      <c r="VRS22" s="162"/>
      <c r="VRT22" s="162"/>
      <c r="VRU22" s="162"/>
      <c r="VRV22" s="162"/>
      <c r="VRW22" s="162"/>
      <c r="VRX22" s="162"/>
      <c r="VRY22" s="162"/>
      <c r="VRZ22" s="162"/>
      <c r="VSA22" s="162"/>
      <c r="VSB22" s="162"/>
      <c r="VSC22" s="162"/>
      <c r="VSD22" s="162"/>
      <c r="VSE22" s="162"/>
      <c r="VSF22" s="162"/>
      <c r="VSG22" s="162"/>
      <c r="VSH22" s="162"/>
      <c r="VSI22" s="162"/>
      <c r="VSJ22" s="162"/>
      <c r="VSK22" s="162"/>
      <c r="VSL22" s="162"/>
      <c r="VSM22" s="162"/>
      <c r="VSN22" s="162"/>
      <c r="VSO22" s="162"/>
      <c r="VSP22" s="162"/>
      <c r="VSQ22" s="162"/>
      <c r="VSR22" s="162"/>
      <c r="VSS22" s="162"/>
      <c r="VST22" s="162"/>
      <c r="VSU22" s="162"/>
      <c r="VSV22" s="162"/>
      <c r="VSW22" s="162"/>
      <c r="VSX22" s="162"/>
      <c r="VSY22" s="162"/>
      <c r="VSZ22" s="162"/>
      <c r="VTA22" s="162"/>
      <c r="VTB22" s="162"/>
      <c r="VTC22" s="162"/>
      <c r="VTD22" s="162"/>
      <c r="VTE22" s="162"/>
      <c r="VTF22" s="162"/>
      <c r="VTG22" s="162"/>
      <c r="VTH22" s="162"/>
      <c r="VTI22" s="162"/>
      <c r="VTJ22" s="162"/>
      <c r="VTK22" s="162"/>
      <c r="VTL22" s="162"/>
      <c r="VTM22" s="162"/>
      <c r="VTN22" s="162"/>
      <c r="VTO22" s="162"/>
      <c r="VTP22" s="162"/>
      <c r="VTQ22" s="162"/>
      <c r="VTR22" s="162"/>
      <c r="VTS22" s="162"/>
      <c r="VTT22" s="162"/>
      <c r="VTU22" s="162"/>
      <c r="VTV22" s="162"/>
      <c r="VTW22" s="162"/>
      <c r="VTX22" s="162"/>
      <c r="VTY22" s="162"/>
      <c r="VTZ22" s="162"/>
      <c r="VUA22" s="162"/>
      <c r="VUB22" s="162"/>
      <c r="VUC22" s="162"/>
      <c r="VUD22" s="162"/>
      <c r="VUE22" s="162"/>
      <c r="VUF22" s="162"/>
      <c r="VUG22" s="162"/>
      <c r="VUH22" s="162"/>
      <c r="VUI22" s="162"/>
      <c r="VUJ22" s="162"/>
      <c r="VUK22" s="162"/>
      <c r="VUL22" s="162"/>
      <c r="VUM22" s="162"/>
      <c r="VUN22" s="162"/>
      <c r="VUO22" s="162"/>
      <c r="VUP22" s="162"/>
      <c r="VUQ22" s="162"/>
      <c r="VUR22" s="162"/>
      <c r="VUS22" s="162"/>
      <c r="VUT22" s="162"/>
      <c r="VUU22" s="162"/>
      <c r="VUV22" s="162"/>
      <c r="VUW22" s="162"/>
      <c r="VUX22" s="162"/>
      <c r="VUY22" s="162"/>
      <c r="VUZ22" s="162"/>
      <c r="VVA22" s="162"/>
      <c r="VVB22" s="162"/>
      <c r="VVC22" s="162"/>
      <c r="VVD22" s="162"/>
      <c r="VVE22" s="162"/>
      <c r="VVF22" s="162"/>
      <c r="VVG22" s="162"/>
      <c r="VVH22" s="162"/>
      <c r="VVI22" s="162"/>
      <c r="VVJ22" s="162"/>
      <c r="VVK22" s="162"/>
      <c r="VVL22" s="162"/>
      <c r="VVM22" s="162"/>
      <c r="VVN22" s="162"/>
      <c r="VVO22" s="162"/>
      <c r="VVP22" s="162"/>
      <c r="VVQ22" s="162"/>
      <c r="VVR22" s="162"/>
      <c r="VVS22" s="162"/>
      <c r="VVT22" s="162"/>
      <c r="VVU22" s="162"/>
      <c r="VVV22" s="162"/>
      <c r="VVW22" s="162"/>
      <c r="VVX22" s="162"/>
      <c r="VVY22" s="162"/>
      <c r="VVZ22" s="162"/>
      <c r="VWA22" s="162"/>
      <c r="VWB22" s="162"/>
      <c r="VWC22" s="162"/>
      <c r="VWD22" s="162"/>
      <c r="VWE22" s="162"/>
      <c r="VWF22" s="162"/>
      <c r="VWG22" s="162"/>
      <c r="VWH22" s="162"/>
      <c r="VWI22" s="162"/>
      <c r="VWJ22" s="162"/>
      <c r="VWK22" s="162"/>
      <c r="VWL22" s="162"/>
      <c r="VWM22" s="162"/>
      <c r="VWN22" s="162"/>
      <c r="VWO22" s="162"/>
      <c r="VWP22" s="162"/>
      <c r="VWQ22" s="162"/>
      <c r="VWR22" s="162"/>
      <c r="VWS22" s="162"/>
      <c r="VWT22" s="162"/>
      <c r="VWU22" s="162"/>
      <c r="VWV22" s="162"/>
      <c r="VWW22" s="162"/>
      <c r="VWX22" s="162"/>
      <c r="VWY22" s="162"/>
      <c r="VWZ22" s="162"/>
      <c r="VXA22" s="162"/>
      <c r="VXB22" s="162"/>
      <c r="VXC22" s="162"/>
      <c r="VXD22" s="162"/>
      <c r="VXE22" s="162"/>
      <c r="VXF22" s="162"/>
      <c r="VXG22" s="162"/>
      <c r="VXH22" s="162"/>
      <c r="VXI22" s="162"/>
      <c r="VXJ22" s="162"/>
      <c r="VXK22" s="162"/>
      <c r="VXL22" s="162"/>
      <c r="VXM22" s="162"/>
      <c r="VXN22" s="162"/>
      <c r="VXO22" s="162"/>
      <c r="VXP22" s="162"/>
      <c r="VXQ22" s="162"/>
      <c r="VXR22" s="162"/>
      <c r="VXS22" s="162"/>
      <c r="VXT22" s="162"/>
      <c r="VXU22" s="162"/>
      <c r="VXV22" s="162"/>
      <c r="VXW22" s="162"/>
      <c r="VXX22" s="162"/>
      <c r="VXY22" s="162"/>
      <c r="VXZ22" s="162"/>
      <c r="VYA22" s="162"/>
      <c r="VYB22" s="162"/>
      <c r="VYC22" s="162"/>
      <c r="VYD22" s="162"/>
      <c r="VYE22" s="162"/>
      <c r="VYF22" s="162"/>
      <c r="VYG22" s="162"/>
      <c r="VYH22" s="162"/>
      <c r="VYI22" s="162"/>
      <c r="VYJ22" s="162"/>
      <c r="VYK22" s="162"/>
      <c r="VYL22" s="162"/>
      <c r="VYM22" s="162"/>
      <c r="VYN22" s="162"/>
      <c r="VYO22" s="162"/>
      <c r="VYP22" s="162"/>
      <c r="VYQ22" s="162"/>
      <c r="VYR22" s="162"/>
      <c r="VYS22" s="162"/>
      <c r="VYT22" s="162"/>
      <c r="VYU22" s="162"/>
      <c r="VYV22" s="162"/>
      <c r="VYW22" s="162"/>
      <c r="VYX22" s="162"/>
      <c r="VYY22" s="162"/>
      <c r="VYZ22" s="162"/>
      <c r="VZA22" s="162"/>
      <c r="VZB22" s="162"/>
      <c r="VZC22" s="162"/>
      <c r="VZD22" s="162"/>
      <c r="VZE22" s="162"/>
      <c r="VZF22" s="162"/>
      <c r="VZG22" s="162"/>
      <c r="VZH22" s="162"/>
      <c r="VZI22" s="162"/>
      <c r="VZJ22" s="162"/>
      <c r="VZK22" s="162"/>
      <c r="VZL22" s="162"/>
      <c r="VZM22" s="162"/>
      <c r="VZN22" s="162"/>
      <c r="VZO22" s="162"/>
      <c r="VZP22" s="162"/>
      <c r="VZQ22" s="162"/>
      <c r="VZR22" s="162"/>
      <c r="VZS22" s="162"/>
      <c r="VZT22" s="162"/>
      <c r="VZU22" s="162"/>
      <c r="VZV22" s="162"/>
      <c r="VZW22" s="162"/>
      <c r="VZX22" s="162"/>
      <c r="VZY22" s="162"/>
      <c r="VZZ22" s="162"/>
      <c r="WAA22" s="162"/>
      <c r="WAB22" s="162"/>
      <c r="WAC22" s="162"/>
      <c r="WAD22" s="162"/>
      <c r="WAE22" s="162"/>
      <c r="WAF22" s="162"/>
      <c r="WAG22" s="162"/>
      <c r="WAH22" s="162"/>
      <c r="WAI22" s="162"/>
      <c r="WAJ22" s="162"/>
      <c r="WAK22" s="162"/>
      <c r="WAL22" s="162"/>
      <c r="WAM22" s="162"/>
      <c r="WAN22" s="162"/>
      <c r="WAO22" s="162"/>
      <c r="WAP22" s="162"/>
      <c r="WAQ22" s="162"/>
      <c r="WAR22" s="162"/>
      <c r="WAS22" s="162"/>
      <c r="WAT22" s="162"/>
      <c r="WAU22" s="162"/>
      <c r="WAV22" s="162"/>
      <c r="WAW22" s="162"/>
      <c r="WAX22" s="162"/>
      <c r="WAY22" s="162"/>
      <c r="WAZ22" s="162"/>
      <c r="WBA22" s="162"/>
      <c r="WBB22" s="162"/>
      <c r="WBC22" s="162"/>
      <c r="WBD22" s="162"/>
      <c r="WBE22" s="162"/>
      <c r="WBF22" s="162"/>
      <c r="WBG22" s="162"/>
      <c r="WBH22" s="162"/>
      <c r="WBI22" s="162"/>
      <c r="WBJ22" s="162"/>
      <c r="WBK22" s="162"/>
      <c r="WBL22" s="162"/>
      <c r="WBM22" s="162"/>
      <c r="WBN22" s="162"/>
      <c r="WBO22" s="162"/>
      <c r="WBP22" s="162"/>
      <c r="WBQ22" s="162"/>
      <c r="WBR22" s="162"/>
      <c r="WBS22" s="162"/>
      <c r="WBT22" s="162"/>
      <c r="WBU22" s="162"/>
      <c r="WBV22" s="162"/>
      <c r="WBW22" s="162"/>
      <c r="WBX22" s="162"/>
      <c r="WBY22" s="162"/>
      <c r="WBZ22" s="162"/>
      <c r="WCA22" s="162"/>
      <c r="WCB22" s="162"/>
      <c r="WCC22" s="162"/>
      <c r="WCD22" s="162"/>
      <c r="WCE22" s="162"/>
      <c r="WCF22" s="162"/>
      <c r="WCG22" s="162"/>
      <c r="WCH22" s="162"/>
      <c r="WCI22" s="162"/>
      <c r="WCJ22" s="162"/>
      <c r="WCK22" s="162"/>
      <c r="WCL22" s="162"/>
      <c r="WCM22" s="162"/>
      <c r="WCN22" s="162"/>
      <c r="WCO22" s="162"/>
      <c r="WCP22" s="162"/>
      <c r="WCQ22" s="162"/>
      <c r="WCR22" s="162"/>
      <c r="WCS22" s="162"/>
      <c r="WCT22" s="162"/>
      <c r="WCU22" s="162"/>
      <c r="WCV22" s="162"/>
      <c r="WCW22" s="162"/>
      <c r="WCX22" s="162"/>
      <c r="WCY22" s="162"/>
      <c r="WCZ22" s="162"/>
      <c r="WDA22" s="162"/>
      <c r="WDB22" s="162"/>
      <c r="WDC22" s="162"/>
      <c r="WDD22" s="162"/>
      <c r="WDE22" s="162"/>
      <c r="WDF22" s="162"/>
      <c r="WDG22" s="162"/>
      <c r="WDH22" s="162"/>
      <c r="WDI22" s="162"/>
      <c r="WDJ22" s="162"/>
      <c r="WDK22" s="162"/>
      <c r="WDL22" s="162"/>
      <c r="WDM22" s="162"/>
      <c r="WDN22" s="162"/>
      <c r="WDO22" s="162"/>
      <c r="WDP22" s="162"/>
      <c r="WDQ22" s="162"/>
      <c r="WDR22" s="162"/>
      <c r="WDS22" s="162"/>
      <c r="WDT22" s="162"/>
      <c r="WDU22" s="162"/>
      <c r="WDV22" s="162"/>
      <c r="WDW22" s="162"/>
      <c r="WDX22" s="162"/>
      <c r="WDY22" s="162"/>
      <c r="WDZ22" s="162"/>
      <c r="WEA22" s="162"/>
      <c r="WEB22" s="162"/>
      <c r="WEC22" s="162"/>
      <c r="WED22" s="162"/>
      <c r="WEE22" s="162"/>
      <c r="WEF22" s="162"/>
      <c r="WEG22" s="162"/>
      <c r="WEH22" s="162"/>
      <c r="WEI22" s="162"/>
      <c r="WEJ22" s="162"/>
      <c r="WEK22" s="162"/>
      <c r="WEL22" s="162"/>
      <c r="WEM22" s="162"/>
      <c r="WEN22" s="162"/>
      <c r="WEO22" s="162"/>
      <c r="WEP22" s="162"/>
      <c r="WEQ22" s="162"/>
      <c r="WER22" s="162"/>
      <c r="WES22" s="162"/>
      <c r="WET22" s="162"/>
      <c r="WEU22" s="162"/>
      <c r="WEV22" s="162"/>
      <c r="WEW22" s="162"/>
      <c r="WEX22" s="162"/>
      <c r="WEY22" s="162"/>
      <c r="WEZ22" s="162"/>
      <c r="WFA22" s="162"/>
      <c r="WFB22" s="162"/>
      <c r="WFC22" s="162"/>
      <c r="WFD22" s="162"/>
      <c r="WFE22" s="162"/>
      <c r="WFF22" s="162"/>
      <c r="WFG22" s="162"/>
      <c r="WFH22" s="162"/>
      <c r="WFI22" s="162"/>
      <c r="WFJ22" s="162"/>
      <c r="WFK22" s="162"/>
      <c r="WFL22" s="162"/>
      <c r="WFM22" s="162"/>
      <c r="WFN22" s="162"/>
      <c r="WFO22" s="162"/>
      <c r="WFP22" s="162"/>
      <c r="WFQ22" s="162"/>
      <c r="WFR22" s="162"/>
      <c r="WFS22" s="162"/>
      <c r="WFT22" s="162"/>
      <c r="WFU22" s="162"/>
      <c r="WFV22" s="162"/>
      <c r="WFW22" s="162"/>
      <c r="WFX22" s="162"/>
      <c r="WFY22" s="162"/>
      <c r="WFZ22" s="162"/>
      <c r="WGA22" s="162"/>
      <c r="WGB22" s="162"/>
      <c r="WGC22" s="162"/>
      <c r="WGD22" s="162"/>
      <c r="WGE22" s="162"/>
      <c r="WGF22" s="162"/>
      <c r="WGG22" s="162"/>
      <c r="WGH22" s="162"/>
      <c r="WGI22" s="162"/>
      <c r="WGJ22" s="162"/>
      <c r="WGK22" s="162"/>
      <c r="WGL22" s="162"/>
      <c r="WGM22" s="162"/>
      <c r="WGN22" s="162"/>
      <c r="WGO22" s="162"/>
      <c r="WGP22" s="162"/>
      <c r="WGQ22" s="162"/>
      <c r="WGR22" s="162"/>
      <c r="WGS22" s="162"/>
      <c r="WGT22" s="162"/>
      <c r="WGU22" s="162"/>
      <c r="WGV22" s="162"/>
      <c r="WGW22" s="162"/>
      <c r="WGX22" s="162"/>
      <c r="WGY22" s="162"/>
      <c r="WGZ22" s="162"/>
      <c r="WHA22" s="162"/>
      <c r="WHB22" s="162"/>
      <c r="WHC22" s="162"/>
      <c r="WHD22" s="162"/>
      <c r="WHE22" s="162"/>
      <c r="WHF22" s="162"/>
      <c r="WHG22" s="162"/>
      <c r="WHH22" s="162"/>
      <c r="WHI22" s="162"/>
      <c r="WHJ22" s="162"/>
      <c r="WHK22" s="162"/>
      <c r="WHL22" s="162"/>
      <c r="WHM22" s="162"/>
      <c r="WHN22" s="162"/>
      <c r="WHO22" s="162"/>
      <c r="WHP22" s="162"/>
      <c r="WHQ22" s="162"/>
      <c r="WHR22" s="162"/>
      <c r="WHS22" s="162"/>
      <c r="WHT22" s="162"/>
      <c r="WHU22" s="162"/>
      <c r="WHV22" s="162"/>
      <c r="WHW22" s="162"/>
      <c r="WHX22" s="162"/>
      <c r="WHY22" s="162"/>
      <c r="WHZ22" s="162"/>
      <c r="WIA22" s="162"/>
      <c r="WIB22" s="162"/>
      <c r="WIC22" s="162"/>
      <c r="WID22" s="162"/>
      <c r="WIE22" s="162"/>
      <c r="WIF22" s="162"/>
      <c r="WIG22" s="162"/>
      <c r="WIH22" s="162"/>
      <c r="WII22" s="162"/>
      <c r="WIJ22" s="162"/>
      <c r="WIK22" s="162"/>
      <c r="WIL22" s="162"/>
      <c r="WIM22" s="162"/>
      <c r="WIN22" s="162"/>
      <c r="WIO22" s="162"/>
      <c r="WIP22" s="162"/>
      <c r="WIQ22" s="162"/>
      <c r="WIR22" s="162"/>
      <c r="WIS22" s="162"/>
      <c r="WIT22" s="162"/>
      <c r="WIU22" s="162"/>
      <c r="WIV22" s="162"/>
      <c r="WIW22" s="162"/>
      <c r="WIX22" s="162"/>
      <c r="WIY22" s="162"/>
      <c r="WIZ22" s="162"/>
      <c r="WJA22" s="162"/>
      <c r="WJB22" s="162"/>
      <c r="WJC22" s="162"/>
      <c r="WJD22" s="162"/>
      <c r="WJE22" s="162"/>
      <c r="WJF22" s="162"/>
      <c r="WJG22" s="162"/>
      <c r="WJH22" s="162"/>
      <c r="WJI22" s="162"/>
      <c r="WJJ22" s="162"/>
      <c r="WJK22" s="162"/>
      <c r="WJL22" s="162"/>
      <c r="WJM22" s="162"/>
      <c r="WJN22" s="162"/>
      <c r="WJO22" s="162"/>
      <c r="WJP22" s="162"/>
      <c r="WJQ22" s="162"/>
      <c r="WJR22" s="162"/>
      <c r="WJS22" s="162"/>
      <c r="WJT22" s="162"/>
      <c r="WJU22" s="162"/>
      <c r="WJV22" s="162"/>
      <c r="WJW22" s="162"/>
      <c r="WJX22" s="162"/>
      <c r="WJY22" s="162"/>
      <c r="WJZ22" s="162"/>
      <c r="WKA22" s="162"/>
      <c r="WKB22" s="162"/>
      <c r="WKC22" s="162"/>
      <c r="WKD22" s="162"/>
      <c r="WKE22" s="162"/>
      <c r="WKF22" s="162"/>
      <c r="WKG22" s="162"/>
      <c r="WKH22" s="162"/>
      <c r="WKI22" s="162"/>
      <c r="WKJ22" s="162"/>
      <c r="WKK22" s="162"/>
      <c r="WKL22" s="162"/>
      <c r="WKM22" s="162"/>
      <c r="WKN22" s="162"/>
      <c r="WKO22" s="162"/>
      <c r="WKP22" s="162"/>
      <c r="WKQ22" s="162"/>
      <c r="WKR22" s="162"/>
      <c r="WKS22" s="162"/>
      <c r="WKT22" s="162"/>
      <c r="WKU22" s="162"/>
      <c r="WKV22" s="162"/>
      <c r="WKW22" s="162"/>
      <c r="WKX22" s="162"/>
      <c r="WKY22" s="162"/>
      <c r="WKZ22" s="162"/>
      <c r="WLA22" s="162"/>
      <c r="WLB22" s="162"/>
      <c r="WLC22" s="162"/>
      <c r="WLD22" s="162"/>
      <c r="WLE22" s="162"/>
      <c r="WLF22" s="162"/>
      <c r="WLG22" s="162"/>
      <c r="WLH22" s="162"/>
      <c r="WLI22" s="162"/>
      <c r="WLJ22" s="162"/>
      <c r="WLK22" s="162"/>
      <c r="WLL22" s="162"/>
      <c r="WLM22" s="162"/>
      <c r="WLN22" s="162"/>
      <c r="WLO22" s="162"/>
      <c r="WLP22" s="162"/>
      <c r="WLQ22" s="162"/>
      <c r="WLR22" s="162"/>
      <c r="WLS22" s="162"/>
      <c r="WLT22" s="162"/>
      <c r="WLU22" s="162"/>
      <c r="WLV22" s="162"/>
      <c r="WLW22" s="162"/>
      <c r="WLX22" s="162"/>
      <c r="WLY22" s="162"/>
      <c r="WLZ22" s="162"/>
      <c r="WMA22" s="162"/>
      <c r="WMB22" s="162"/>
      <c r="WMC22" s="162"/>
      <c r="WMD22" s="162"/>
      <c r="WME22" s="162"/>
      <c r="WMF22" s="162"/>
      <c r="WMG22" s="162"/>
      <c r="WMH22" s="162"/>
      <c r="WMI22" s="162"/>
      <c r="WMJ22" s="162"/>
      <c r="WMK22" s="162"/>
      <c r="WML22" s="162"/>
      <c r="WMM22" s="162"/>
      <c r="WMN22" s="162"/>
      <c r="WMO22" s="162"/>
      <c r="WMP22" s="162"/>
      <c r="WMQ22" s="162"/>
      <c r="WMR22" s="162"/>
      <c r="WMS22" s="162"/>
      <c r="WMT22" s="162"/>
      <c r="WMU22" s="162"/>
      <c r="WMV22" s="162"/>
      <c r="WMW22" s="162"/>
      <c r="WMX22" s="162"/>
      <c r="WMY22" s="162"/>
      <c r="WMZ22" s="162"/>
      <c r="WNA22" s="162"/>
      <c r="WNB22" s="162"/>
      <c r="WNC22" s="162"/>
      <c r="WND22" s="162"/>
      <c r="WNE22" s="162"/>
      <c r="WNF22" s="162"/>
      <c r="WNG22" s="162"/>
      <c r="WNH22" s="162"/>
      <c r="WNI22" s="162"/>
      <c r="WNJ22" s="162"/>
      <c r="WNK22" s="162"/>
      <c r="WNL22" s="162"/>
      <c r="WNM22" s="162"/>
      <c r="WNN22" s="162"/>
      <c r="WNO22" s="162"/>
      <c r="WNP22" s="162"/>
      <c r="WNQ22" s="162"/>
      <c r="WNR22" s="162"/>
      <c r="WNS22" s="162"/>
      <c r="WNT22" s="162"/>
      <c r="WNU22" s="162"/>
      <c r="WNV22" s="162"/>
      <c r="WNW22" s="162"/>
      <c r="WNX22" s="162"/>
      <c r="WNY22" s="162"/>
      <c r="WNZ22" s="162"/>
      <c r="WOA22" s="162"/>
      <c r="WOB22" s="162"/>
      <c r="WOC22" s="162"/>
      <c r="WOD22" s="162"/>
      <c r="WOE22" s="162"/>
      <c r="WOF22" s="162"/>
      <c r="WOG22" s="162"/>
      <c r="WOH22" s="162"/>
      <c r="WOI22" s="162"/>
      <c r="WOJ22" s="162"/>
      <c r="WOK22" s="162"/>
      <c r="WOL22" s="162"/>
      <c r="WOM22" s="162"/>
      <c r="WON22" s="162"/>
      <c r="WOO22" s="162"/>
      <c r="WOP22" s="162"/>
      <c r="WOQ22" s="162"/>
      <c r="WOR22" s="162"/>
      <c r="WOS22" s="162"/>
      <c r="WOT22" s="162"/>
      <c r="WOU22" s="162"/>
      <c r="WOV22" s="162"/>
      <c r="WOW22" s="162"/>
      <c r="WOX22" s="162"/>
      <c r="WOY22" s="162"/>
      <c r="WOZ22" s="162"/>
      <c r="WPA22" s="162"/>
      <c r="WPB22" s="162"/>
      <c r="WPC22" s="162"/>
      <c r="WPD22" s="162"/>
      <c r="WPE22" s="162"/>
      <c r="WPF22" s="162"/>
      <c r="WPG22" s="162"/>
      <c r="WPH22" s="162"/>
      <c r="WPI22" s="162"/>
      <c r="WPJ22" s="162"/>
      <c r="WPK22" s="162"/>
      <c r="WPL22" s="162"/>
      <c r="WPM22" s="162"/>
      <c r="WPN22" s="162"/>
      <c r="WPO22" s="162"/>
      <c r="WPP22" s="162"/>
      <c r="WPQ22" s="162"/>
      <c r="WPR22" s="162"/>
      <c r="WPS22" s="162"/>
      <c r="WPT22" s="162"/>
      <c r="WPU22" s="162"/>
      <c r="WPV22" s="162"/>
      <c r="WPW22" s="162"/>
      <c r="WPX22" s="162"/>
      <c r="WPY22" s="162"/>
      <c r="WPZ22" s="162"/>
      <c r="WQA22" s="162"/>
      <c r="WQB22" s="162"/>
      <c r="WQC22" s="162"/>
      <c r="WQD22" s="162"/>
      <c r="WQE22" s="162"/>
      <c r="WQF22" s="162"/>
      <c r="WQG22" s="162"/>
      <c r="WQH22" s="162"/>
      <c r="WQI22" s="162"/>
      <c r="WQJ22" s="162"/>
      <c r="WQK22" s="162"/>
      <c r="WQL22" s="162"/>
      <c r="WQM22" s="162"/>
      <c r="WQN22" s="162"/>
      <c r="WQO22" s="162"/>
      <c r="WQP22" s="162"/>
      <c r="WQQ22" s="162"/>
      <c r="WQR22" s="162"/>
      <c r="WQS22" s="162"/>
      <c r="WQT22" s="162"/>
      <c r="WQU22" s="162"/>
      <c r="WQV22" s="162"/>
      <c r="WQW22" s="162"/>
      <c r="WQX22" s="162"/>
      <c r="WQY22" s="162"/>
      <c r="WQZ22" s="162"/>
      <c r="WRA22" s="162"/>
      <c r="WRB22" s="162"/>
      <c r="WRC22" s="162"/>
      <c r="WRD22" s="162"/>
      <c r="WRE22" s="162"/>
      <c r="WRF22" s="162"/>
      <c r="WRG22" s="162"/>
      <c r="WRH22" s="162"/>
      <c r="WRI22" s="162"/>
      <c r="WRJ22" s="162"/>
      <c r="WRK22" s="162"/>
      <c r="WRL22" s="162"/>
      <c r="WRM22" s="162"/>
      <c r="WRN22" s="162"/>
      <c r="WRO22" s="162"/>
      <c r="WRP22" s="162"/>
      <c r="WRQ22" s="162"/>
      <c r="WRR22" s="162"/>
      <c r="WRS22" s="162"/>
      <c r="WRT22" s="162"/>
      <c r="WRU22" s="162"/>
      <c r="WRV22" s="162"/>
      <c r="WRW22" s="162"/>
      <c r="WRX22" s="162"/>
      <c r="WRY22" s="162"/>
      <c r="WRZ22" s="162"/>
      <c r="WSA22" s="162"/>
      <c r="WSB22" s="162"/>
      <c r="WSC22" s="162"/>
      <c r="WSD22" s="162"/>
      <c r="WSE22" s="162"/>
      <c r="WSF22" s="162"/>
      <c r="WSG22" s="162"/>
      <c r="WSH22" s="162"/>
      <c r="WSI22" s="162"/>
      <c r="WSJ22" s="162"/>
      <c r="WSK22" s="162"/>
      <c r="WSL22" s="162"/>
      <c r="WSM22" s="162"/>
      <c r="WSN22" s="162"/>
      <c r="WSO22" s="162"/>
      <c r="WSP22" s="162"/>
      <c r="WSQ22" s="162"/>
      <c r="WSR22" s="162"/>
      <c r="WSS22" s="162"/>
      <c r="WST22" s="162"/>
      <c r="WSU22" s="162"/>
      <c r="WSV22" s="162"/>
      <c r="WSW22" s="162"/>
      <c r="WSX22" s="162"/>
      <c r="WSY22" s="162"/>
      <c r="WSZ22" s="162"/>
      <c r="WTA22" s="162"/>
      <c r="WTB22" s="162"/>
      <c r="WTC22" s="162"/>
      <c r="WTD22" s="162"/>
      <c r="WTE22" s="162"/>
      <c r="WTF22" s="162"/>
      <c r="WTG22" s="162"/>
      <c r="WTH22" s="162"/>
      <c r="WTI22" s="162"/>
      <c r="WTJ22" s="162"/>
      <c r="WTK22" s="162"/>
      <c r="WTL22" s="162"/>
      <c r="WTM22" s="162"/>
      <c r="WTN22" s="162"/>
      <c r="WTO22" s="162"/>
      <c r="WTP22" s="162"/>
      <c r="WTQ22" s="162"/>
      <c r="WTR22" s="162"/>
      <c r="WTS22" s="162"/>
      <c r="WTT22" s="162"/>
      <c r="WTU22" s="162"/>
      <c r="WTV22" s="162"/>
      <c r="WTW22" s="162"/>
      <c r="WTX22" s="162"/>
      <c r="WTY22" s="162"/>
      <c r="WTZ22" s="162"/>
      <c r="WUA22" s="162"/>
      <c r="WUB22" s="162"/>
      <c r="WUC22" s="162"/>
      <c r="WUD22" s="162"/>
      <c r="WUE22" s="162"/>
      <c r="WUF22" s="162"/>
      <c r="WUG22" s="162"/>
      <c r="WUH22" s="162"/>
      <c r="WUI22" s="162"/>
      <c r="WUJ22" s="162"/>
      <c r="WUK22" s="162"/>
      <c r="WUL22" s="162"/>
      <c r="WUM22" s="162"/>
      <c r="WUN22" s="162"/>
      <c r="WUO22" s="162"/>
      <c r="WUP22" s="162"/>
      <c r="WUQ22" s="162"/>
      <c r="WUR22" s="162"/>
      <c r="WUS22" s="162"/>
      <c r="WUT22" s="162"/>
      <c r="WUU22" s="162"/>
      <c r="WUV22" s="162"/>
      <c r="WUW22" s="162"/>
      <c r="WUX22" s="162"/>
      <c r="WUY22" s="162"/>
      <c r="WUZ22" s="162"/>
      <c r="WVA22" s="162"/>
      <c r="WVB22" s="162"/>
      <c r="WVC22" s="162"/>
      <c r="WVD22" s="162"/>
      <c r="WVE22" s="162"/>
      <c r="WVF22" s="162"/>
      <c r="WVG22" s="162"/>
      <c r="WVH22" s="162"/>
      <c r="WVI22" s="162"/>
      <c r="WVJ22" s="162"/>
      <c r="WVK22" s="162"/>
      <c r="WVL22" s="162"/>
      <c r="WVM22" s="162"/>
      <c r="WVN22" s="162"/>
      <c r="WVO22" s="162"/>
      <c r="WVP22" s="162"/>
      <c r="WVQ22" s="162"/>
      <c r="WVR22" s="162"/>
      <c r="WVS22" s="162"/>
      <c r="WVT22" s="162"/>
      <c r="WVU22" s="162"/>
      <c r="WVV22" s="162"/>
      <c r="WVW22" s="162"/>
      <c r="WVX22" s="162"/>
      <c r="WVY22" s="162"/>
      <c r="WVZ22" s="162"/>
      <c r="WWA22" s="162"/>
      <c r="WWB22" s="162"/>
      <c r="WWC22" s="162"/>
      <c r="WWD22" s="162"/>
      <c r="WWE22" s="162"/>
      <c r="WWF22" s="162"/>
      <c r="WWG22" s="162"/>
      <c r="WWH22" s="162"/>
      <c r="WWI22" s="162"/>
      <c r="WWJ22" s="162"/>
      <c r="WWK22" s="162"/>
      <c r="WWL22" s="162"/>
      <c r="WWM22" s="162"/>
      <c r="WWN22" s="162"/>
      <c r="WWO22" s="162"/>
      <c r="WWP22" s="162"/>
      <c r="WWQ22" s="162"/>
      <c r="WWR22" s="162"/>
      <c r="WWS22" s="162"/>
      <c r="WWT22" s="162"/>
      <c r="WWU22" s="162"/>
      <c r="WWV22" s="162"/>
      <c r="WWW22" s="162"/>
      <c r="WWX22" s="162"/>
      <c r="WWY22" s="162"/>
      <c r="WWZ22" s="162"/>
      <c r="WXA22" s="162"/>
      <c r="WXB22" s="162"/>
      <c r="WXC22" s="162"/>
      <c r="WXD22" s="162"/>
      <c r="WXE22" s="162"/>
      <c r="WXF22" s="162"/>
      <c r="WXG22" s="162"/>
      <c r="WXH22" s="162"/>
      <c r="WXI22" s="162"/>
      <c r="WXJ22" s="162"/>
      <c r="WXK22" s="162"/>
      <c r="WXL22" s="162"/>
      <c r="WXM22" s="162"/>
      <c r="WXN22" s="162"/>
      <c r="WXO22" s="162"/>
      <c r="WXP22" s="162"/>
      <c r="WXQ22" s="162"/>
      <c r="WXR22" s="162"/>
      <c r="WXS22" s="162"/>
      <c r="WXT22" s="162"/>
      <c r="WXU22" s="162"/>
      <c r="WXV22" s="162"/>
      <c r="WXW22" s="162"/>
      <c r="WXX22" s="162"/>
      <c r="WXY22" s="162"/>
      <c r="WXZ22" s="162"/>
      <c r="WYA22" s="162"/>
      <c r="WYB22" s="162"/>
      <c r="WYC22" s="162"/>
      <c r="WYD22" s="162"/>
      <c r="WYE22" s="162"/>
      <c r="WYF22" s="162"/>
      <c r="WYG22" s="162"/>
      <c r="WYH22" s="162"/>
      <c r="WYI22" s="162"/>
      <c r="WYJ22" s="162"/>
      <c r="WYK22" s="162"/>
      <c r="WYL22" s="162"/>
      <c r="WYM22" s="162"/>
      <c r="WYN22" s="162"/>
      <c r="WYO22" s="162"/>
      <c r="WYP22" s="162"/>
      <c r="WYQ22" s="162"/>
      <c r="WYR22" s="162"/>
      <c r="WYS22" s="162"/>
      <c r="WYT22" s="162"/>
      <c r="WYU22" s="162"/>
      <c r="WYV22" s="162"/>
      <c r="WYW22" s="162"/>
      <c r="WYX22" s="162"/>
      <c r="WYY22" s="162"/>
      <c r="WYZ22" s="162"/>
      <c r="WZA22" s="162"/>
      <c r="WZB22" s="162"/>
      <c r="WZC22" s="162"/>
      <c r="WZD22" s="162"/>
      <c r="WZE22" s="162"/>
      <c r="WZF22" s="162"/>
      <c r="WZG22" s="162"/>
      <c r="WZH22" s="162"/>
      <c r="WZI22" s="162"/>
      <c r="WZJ22" s="162"/>
      <c r="WZK22" s="162"/>
      <c r="WZL22" s="162"/>
      <c r="WZM22" s="162"/>
      <c r="WZN22" s="162"/>
      <c r="WZO22" s="162"/>
      <c r="WZP22" s="162"/>
      <c r="WZQ22" s="162"/>
      <c r="WZR22" s="162"/>
      <c r="WZS22" s="162"/>
      <c r="WZT22" s="162"/>
      <c r="WZU22" s="162"/>
      <c r="WZV22" s="162"/>
      <c r="WZW22" s="162"/>
      <c r="WZX22" s="162"/>
      <c r="WZY22" s="162"/>
      <c r="WZZ22" s="162"/>
      <c r="XAA22" s="162"/>
      <c r="XAB22" s="162"/>
      <c r="XAC22" s="162"/>
      <c r="XAD22" s="162"/>
      <c r="XAE22" s="162"/>
      <c r="XAF22" s="162"/>
      <c r="XAG22" s="162"/>
      <c r="XAH22" s="162"/>
      <c r="XAI22" s="162"/>
      <c r="XAJ22" s="162"/>
      <c r="XAK22" s="162"/>
      <c r="XAL22" s="162"/>
      <c r="XAM22" s="162"/>
      <c r="XAN22" s="162"/>
      <c r="XAO22" s="162"/>
      <c r="XAP22" s="162"/>
      <c r="XAQ22" s="162"/>
      <c r="XAR22" s="162"/>
      <c r="XAS22" s="162"/>
      <c r="XAT22" s="162"/>
      <c r="XAU22" s="162"/>
      <c r="XAV22" s="162"/>
      <c r="XAW22" s="162"/>
      <c r="XAX22" s="162"/>
      <c r="XAY22" s="162"/>
      <c r="XAZ22" s="162"/>
      <c r="XBA22" s="162"/>
      <c r="XBB22" s="162"/>
      <c r="XBC22" s="162"/>
      <c r="XBD22" s="162"/>
      <c r="XBE22" s="162"/>
      <c r="XBF22" s="162"/>
      <c r="XBG22" s="162"/>
      <c r="XBH22" s="162"/>
      <c r="XBI22" s="162"/>
      <c r="XBJ22" s="162"/>
      <c r="XBK22" s="162"/>
      <c r="XBL22" s="162"/>
      <c r="XBM22" s="162"/>
      <c r="XBN22" s="162"/>
      <c r="XBO22" s="162"/>
      <c r="XBP22" s="162"/>
      <c r="XBQ22" s="162"/>
      <c r="XBR22" s="162"/>
      <c r="XBS22" s="162"/>
      <c r="XBT22" s="162"/>
      <c r="XBU22" s="162"/>
      <c r="XBV22" s="162"/>
      <c r="XBW22" s="162"/>
      <c r="XBX22" s="162"/>
      <c r="XBY22" s="162"/>
      <c r="XBZ22" s="162"/>
      <c r="XCA22" s="162"/>
      <c r="XCB22" s="162"/>
      <c r="XCC22" s="162"/>
      <c r="XCD22" s="162"/>
      <c r="XCE22" s="162"/>
      <c r="XCF22" s="162"/>
      <c r="XCG22" s="162"/>
      <c r="XCH22" s="162"/>
      <c r="XCI22" s="162"/>
      <c r="XCJ22" s="162"/>
      <c r="XCK22" s="162"/>
      <c r="XCL22" s="162"/>
      <c r="XCM22" s="162"/>
      <c r="XCN22" s="162"/>
      <c r="XCO22" s="162"/>
      <c r="XCP22" s="162"/>
      <c r="XCQ22" s="162"/>
      <c r="XCR22" s="162"/>
      <c r="XCS22" s="162"/>
      <c r="XCT22" s="162"/>
      <c r="XCU22" s="162"/>
      <c r="XCV22" s="162"/>
      <c r="XCW22" s="162"/>
      <c r="XCX22" s="162"/>
      <c r="XCY22" s="162"/>
      <c r="XCZ22" s="162"/>
      <c r="XDA22" s="162"/>
      <c r="XDB22" s="162"/>
      <c r="XDC22" s="162"/>
      <c r="XDD22" s="162"/>
      <c r="XDE22" s="162"/>
      <c r="XDF22" s="162"/>
      <c r="XDG22" s="162"/>
      <c r="XDH22" s="162"/>
      <c r="XDI22" s="162"/>
      <c r="XDJ22" s="162"/>
      <c r="XDK22" s="162"/>
      <c r="XDL22" s="162"/>
      <c r="XDM22" s="162"/>
      <c r="XDN22" s="162"/>
      <c r="XDO22" s="162"/>
      <c r="XDP22" s="162"/>
      <c r="XDQ22" s="162"/>
      <c r="XDR22" s="162"/>
      <c r="XDS22" s="162"/>
      <c r="XDT22" s="162"/>
      <c r="XDU22" s="162"/>
      <c r="XDV22" s="162"/>
      <c r="XDW22" s="162"/>
      <c r="XDX22" s="162"/>
      <c r="XDY22" s="162"/>
      <c r="XDZ22" s="162"/>
      <c r="XEA22" s="162"/>
      <c r="XEB22" s="162"/>
      <c r="XEC22" s="162"/>
      <c r="XED22" s="162"/>
      <c r="XEE22" s="162"/>
      <c r="XEF22" s="162"/>
      <c r="XEG22" s="162"/>
      <c r="XEH22" s="162"/>
      <c r="XEI22" s="162"/>
      <c r="XEJ22" s="162"/>
      <c r="XEK22" s="162"/>
      <c r="XEL22" s="162"/>
      <c r="XEM22" s="162"/>
      <c r="XEN22" s="162"/>
      <c r="XEO22" s="162"/>
      <c r="XEP22" s="162"/>
      <c r="XEQ22" s="162"/>
      <c r="XER22" s="162"/>
      <c r="XES22" s="162"/>
      <c r="XET22" s="162"/>
      <c r="XEU22" s="162"/>
      <c r="XEV22" s="162"/>
      <c r="XEW22" s="162"/>
      <c r="XEX22" s="162"/>
      <c r="XEY22" s="162"/>
      <c r="XEZ22" s="162"/>
      <c r="XFA22" s="162"/>
      <c r="XFB22" s="162"/>
      <c r="XFC22" s="162"/>
    </row>
    <row r="23" spans="1:16383" outlineLevel="1">
      <c r="C23" s="178"/>
      <c r="D23" s="16" t="str">
        <f t="shared" si="1"/>
        <v>NSP</v>
      </c>
      <c r="E23" s="107" t="s">
        <v>62</v>
      </c>
      <c r="F23" s="124">
        <v>46539</v>
      </c>
      <c r="G23" s="21"/>
      <c r="H23" s="21"/>
      <c r="J23" s="109"/>
      <c r="K23" s="109"/>
      <c r="L23" s="109"/>
      <c r="M23" s="109"/>
      <c r="N23" s="109"/>
      <c r="O23" s="123"/>
      <c r="P23" s="123"/>
      <c r="Q23" s="123"/>
      <c r="R23" s="123"/>
      <c r="S23" s="123"/>
      <c r="T23" s="56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  <c r="BP23" s="162"/>
      <c r="BQ23" s="162"/>
      <c r="BR23" s="162"/>
      <c r="BS23" s="162"/>
      <c r="BT23" s="162"/>
      <c r="BU23" s="162"/>
      <c r="BV23" s="162"/>
      <c r="BW23" s="162"/>
      <c r="BX23" s="162"/>
      <c r="BY23" s="162"/>
      <c r="BZ23" s="162"/>
      <c r="CA23" s="162"/>
      <c r="CB23" s="162"/>
      <c r="CC23" s="162"/>
      <c r="CD23" s="162"/>
      <c r="CE23" s="162"/>
      <c r="CF23" s="162"/>
      <c r="CG23" s="162"/>
      <c r="CH23" s="162"/>
      <c r="CI23" s="162"/>
      <c r="CJ23" s="162"/>
      <c r="CK23" s="162"/>
      <c r="CL23" s="162"/>
      <c r="CM23" s="162"/>
      <c r="CN23" s="162"/>
      <c r="CO23" s="162"/>
      <c r="CP23" s="162"/>
      <c r="CQ23" s="162"/>
      <c r="CR23" s="162"/>
      <c r="CS23" s="162"/>
      <c r="CT23" s="162"/>
      <c r="CU23" s="162"/>
      <c r="CV23" s="162"/>
      <c r="CW23" s="162"/>
      <c r="CX23" s="162"/>
      <c r="CY23" s="162"/>
      <c r="CZ23" s="162"/>
      <c r="DA23" s="162"/>
      <c r="DB23" s="162"/>
      <c r="DC23" s="162"/>
      <c r="DD23" s="162"/>
      <c r="DE23" s="162"/>
      <c r="DF23" s="162"/>
      <c r="DG23" s="162"/>
      <c r="DH23" s="162"/>
      <c r="DI23" s="162"/>
      <c r="DJ23" s="162"/>
      <c r="DK23" s="162"/>
      <c r="DL23" s="162"/>
      <c r="DM23" s="162"/>
      <c r="DN23" s="162"/>
      <c r="DO23" s="162"/>
      <c r="DP23" s="162"/>
      <c r="DQ23" s="162"/>
      <c r="DR23" s="162"/>
      <c r="DS23" s="162"/>
      <c r="DT23" s="162"/>
      <c r="DU23" s="162"/>
      <c r="DV23" s="162"/>
      <c r="DW23" s="162"/>
      <c r="DX23" s="162"/>
      <c r="DY23" s="162"/>
      <c r="DZ23" s="162"/>
      <c r="EA23" s="162"/>
      <c r="EB23" s="162"/>
      <c r="EC23" s="162"/>
      <c r="ED23" s="162"/>
      <c r="EE23" s="162"/>
      <c r="EF23" s="162"/>
      <c r="EG23" s="162"/>
      <c r="EH23" s="162"/>
      <c r="EI23" s="162"/>
      <c r="EJ23" s="162"/>
      <c r="EK23" s="162"/>
      <c r="EL23" s="162"/>
      <c r="EM23" s="162"/>
      <c r="EN23" s="162"/>
      <c r="EO23" s="162"/>
      <c r="EP23" s="162"/>
      <c r="EQ23" s="162"/>
      <c r="ER23" s="162"/>
      <c r="ES23" s="162"/>
      <c r="ET23" s="162"/>
      <c r="EU23" s="162"/>
      <c r="EV23" s="162"/>
      <c r="EW23" s="162"/>
      <c r="EX23" s="162"/>
      <c r="EY23" s="162"/>
      <c r="EZ23" s="162"/>
      <c r="FA23" s="162"/>
      <c r="FB23" s="162"/>
      <c r="FC23" s="162"/>
      <c r="FD23" s="162"/>
      <c r="FE23" s="162"/>
      <c r="FF23" s="162"/>
      <c r="FG23" s="162"/>
      <c r="FH23" s="162"/>
      <c r="FI23" s="162"/>
      <c r="FJ23" s="162"/>
      <c r="FK23" s="162"/>
      <c r="FL23" s="162"/>
      <c r="FM23" s="162"/>
      <c r="FN23" s="162"/>
      <c r="FO23" s="162"/>
      <c r="FP23" s="162"/>
      <c r="FQ23" s="162"/>
      <c r="FR23" s="162"/>
      <c r="FS23" s="162"/>
      <c r="FT23" s="162"/>
      <c r="FU23" s="162"/>
      <c r="FV23" s="162"/>
      <c r="FW23" s="162"/>
      <c r="FX23" s="162"/>
      <c r="FY23" s="162"/>
      <c r="FZ23" s="162"/>
      <c r="GA23" s="162"/>
      <c r="GB23" s="162"/>
      <c r="GC23" s="162"/>
      <c r="GD23" s="162"/>
      <c r="GE23" s="162"/>
      <c r="GF23" s="162"/>
      <c r="GG23" s="162"/>
      <c r="GH23" s="162"/>
      <c r="GI23" s="162"/>
      <c r="GJ23" s="162"/>
      <c r="GK23" s="162"/>
      <c r="GL23" s="162"/>
      <c r="GM23" s="162"/>
      <c r="GN23" s="162"/>
      <c r="GO23" s="162"/>
      <c r="GP23" s="162"/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2"/>
      <c r="HB23" s="162"/>
      <c r="HC23" s="162"/>
      <c r="HD23" s="162"/>
      <c r="HE23" s="162"/>
      <c r="HF23" s="162"/>
      <c r="HG23" s="162"/>
      <c r="HH23" s="162"/>
      <c r="HI23" s="162"/>
      <c r="HJ23" s="162"/>
      <c r="HK23" s="162"/>
      <c r="HL23" s="162"/>
      <c r="HM23" s="162"/>
      <c r="HN23" s="162"/>
      <c r="HO23" s="162"/>
      <c r="HP23" s="162"/>
      <c r="HQ23" s="162"/>
      <c r="HR23" s="162"/>
      <c r="HS23" s="162"/>
      <c r="HT23" s="162"/>
      <c r="HU23" s="162"/>
      <c r="HV23" s="162"/>
      <c r="HW23" s="162"/>
      <c r="HX23" s="162"/>
      <c r="HY23" s="162"/>
      <c r="HZ23" s="162"/>
      <c r="IA23" s="162"/>
      <c r="IB23" s="162"/>
      <c r="IC23" s="162"/>
      <c r="ID23" s="162"/>
      <c r="IE23" s="162"/>
      <c r="IF23" s="162"/>
      <c r="IG23" s="162"/>
      <c r="IH23" s="162"/>
      <c r="II23" s="162"/>
      <c r="IJ23" s="162"/>
      <c r="IK23" s="162"/>
      <c r="IL23" s="162"/>
      <c r="IM23" s="162"/>
      <c r="IN23" s="162"/>
      <c r="IO23" s="162"/>
      <c r="IP23" s="162"/>
      <c r="IQ23" s="162"/>
      <c r="IR23" s="162"/>
      <c r="IS23" s="162"/>
      <c r="IT23" s="162"/>
      <c r="IU23" s="162"/>
      <c r="IV23" s="162"/>
      <c r="IW23" s="162"/>
      <c r="IX23" s="162"/>
      <c r="IY23" s="162"/>
      <c r="IZ23" s="162"/>
      <c r="JA23" s="162"/>
      <c r="JB23" s="162"/>
      <c r="JC23" s="162"/>
      <c r="JD23" s="162"/>
      <c r="JE23" s="162"/>
      <c r="JF23" s="162"/>
      <c r="JG23" s="162"/>
      <c r="JH23" s="162"/>
      <c r="JI23" s="162"/>
      <c r="JJ23" s="162"/>
      <c r="JK23" s="162"/>
      <c r="JL23" s="162"/>
      <c r="JM23" s="162"/>
      <c r="JN23" s="162"/>
      <c r="JO23" s="162"/>
      <c r="JP23" s="162"/>
      <c r="JQ23" s="162"/>
      <c r="JR23" s="162"/>
      <c r="JS23" s="162"/>
      <c r="JT23" s="162"/>
      <c r="JU23" s="162"/>
      <c r="JV23" s="162"/>
      <c r="JW23" s="162"/>
      <c r="JX23" s="162"/>
      <c r="JY23" s="162"/>
      <c r="JZ23" s="162"/>
      <c r="KA23" s="162"/>
      <c r="KB23" s="162"/>
      <c r="KC23" s="162"/>
      <c r="KD23" s="162"/>
      <c r="KE23" s="162"/>
      <c r="KF23" s="162"/>
      <c r="KG23" s="162"/>
      <c r="KH23" s="162"/>
      <c r="KI23" s="162"/>
      <c r="KJ23" s="162"/>
      <c r="KK23" s="162"/>
      <c r="KL23" s="162"/>
      <c r="KM23" s="162"/>
      <c r="KN23" s="162"/>
      <c r="KO23" s="162"/>
      <c r="KP23" s="162"/>
      <c r="KQ23" s="162"/>
      <c r="KR23" s="162"/>
      <c r="KS23" s="162"/>
      <c r="KT23" s="162"/>
      <c r="KU23" s="162"/>
      <c r="KV23" s="162"/>
      <c r="KW23" s="162"/>
      <c r="KX23" s="162"/>
      <c r="KY23" s="162"/>
      <c r="KZ23" s="162"/>
      <c r="LA23" s="162"/>
      <c r="LB23" s="162"/>
      <c r="LC23" s="162"/>
      <c r="LD23" s="162"/>
      <c r="LE23" s="162"/>
      <c r="LF23" s="162"/>
      <c r="LG23" s="162"/>
      <c r="LH23" s="162"/>
      <c r="LI23" s="162"/>
      <c r="LJ23" s="162"/>
      <c r="LK23" s="162"/>
      <c r="LL23" s="162"/>
      <c r="LM23" s="162"/>
      <c r="LN23" s="162"/>
      <c r="LO23" s="162"/>
      <c r="LP23" s="162"/>
      <c r="LQ23" s="162"/>
      <c r="LR23" s="162"/>
      <c r="LS23" s="162"/>
      <c r="LT23" s="162"/>
      <c r="LU23" s="162"/>
      <c r="LV23" s="162"/>
      <c r="LW23" s="162"/>
      <c r="LX23" s="162"/>
      <c r="LY23" s="162"/>
      <c r="LZ23" s="162"/>
      <c r="MA23" s="162"/>
      <c r="MB23" s="162"/>
      <c r="MC23" s="162"/>
      <c r="MD23" s="162"/>
      <c r="ME23" s="162"/>
      <c r="MF23" s="162"/>
      <c r="MG23" s="162"/>
      <c r="MH23" s="162"/>
      <c r="MI23" s="162"/>
      <c r="MJ23" s="162"/>
      <c r="MK23" s="162"/>
      <c r="ML23" s="162"/>
      <c r="MM23" s="162"/>
      <c r="MN23" s="162"/>
      <c r="MO23" s="162"/>
      <c r="MP23" s="162"/>
      <c r="MQ23" s="162"/>
      <c r="MR23" s="162"/>
      <c r="MS23" s="162"/>
      <c r="MT23" s="162"/>
      <c r="MU23" s="162"/>
      <c r="MV23" s="162"/>
      <c r="MW23" s="162"/>
      <c r="MX23" s="162"/>
      <c r="MY23" s="162"/>
      <c r="MZ23" s="162"/>
      <c r="NA23" s="162"/>
      <c r="NB23" s="162"/>
      <c r="NC23" s="162"/>
      <c r="ND23" s="162"/>
      <c r="NE23" s="162"/>
      <c r="NF23" s="162"/>
      <c r="NG23" s="162"/>
      <c r="NH23" s="162"/>
      <c r="NI23" s="162"/>
      <c r="NJ23" s="162"/>
      <c r="NK23" s="162"/>
      <c r="NL23" s="162"/>
      <c r="NM23" s="162"/>
      <c r="NN23" s="162"/>
      <c r="NO23" s="162"/>
      <c r="NP23" s="162"/>
      <c r="NQ23" s="162"/>
      <c r="NR23" s="162"/>
      <c r="NS23" s="162"/>
      <c r="NT23" s="162"/>
      <c r="NU23" s="162"/>
      <c r="NV23" s="162"/>
      <c r="NW23" s="162"/>
      <c r="NX23" s="162"/>
      <c r="NY23" s="162"/>
      <c r="NZ23" s="162"/>
      <c r="OA23" s="162"/>
      <c r="OB23" s="162"/>
      <c r="OC23" s="162"/>
      <c r="OD23" s="162"/>
      <c r="OE23" s="162"/>
      <c r="OF23" s="162"/>
      <c r="OG23" s="162"/>
      <c r="OH23" s="162"/>
      <c r="OI23" s="162"/>
      <c r="OJ23" s="162"/>
      <c r="OK23" s="162"/>
      <c r="OL23" s="162"/>
      <c r="OM23" s="162"/>
      <c r="ON23" s="162"/>
      <c r="OO23" s="162"/>
      <c r="OP23" s="162"/>
      <c r="OQ23" s="162"/>
      <c r="OR23" s="162"/>
      <c r="OS23" s="162"/>
      <c r="OT23" s="162"/>
      <c r="OU23" s="162"/>
      <c r="OV23" s="162"/>
      <c r="OW23" s="162"/>
      <c r="OX23" s="162"/>
      <c r="OY23" s="162"/>
      <c r="OZ23" s="162"/>
      <c r="PA23" s="162"/>
      <c r="PB23" s="162"/>
      <c r="PC23" s="162"/>
      <c r="PD23" s="162"/>
      <c r="PE23" s="162"/>
      <c r="PF23" s="162"/>
      <c r="PG23" s="162"/>
      <c r="PH23" s="162"/>
      <c r="PI23" s="162"/>
      <c r="PJ23" s="162"/>
      <c r="PK23" s="162"/>
      <c r="PL23" s="162"/>
      <c r="PM23" s="162"/>
      <c r="PN23" s="162"/>
      <c r="PO23" s="162"/>
      <c r="PP23" s="162"/>
      <c r="PQ23" s="162"/>
      <c r="PR23" s="162"/>
      <c r="PS23" s="162"/>
      <c r="PT23" s="162"/>
      <c r="PU23" s="162"/>
      <c r="PV23" s="162"/>
      <c r="PW23" s="162"/>
      <c r="PX23" s="162"/>
      <c r="PY23" s="162"/>
      <c r="PZ23" s="162"/>
      <c r="QA23" s="162"/>
      <c r="QB23" s="162"/>
      <c r="QC23" s="162"/>
      <c r="QD23" s="162"/>
      <c r="QE23" s="162"/>
      <c r="QF23" s="162"/>
      <c r="QG23" s="162"/>
      <c r="QH23" s="162"/>
      <c r="QI23" s="162"/>
      <c r="QJ23" s="162"/>
      <c r="QK23" s="162"/>
      <c r="QL23" s="162"/>
      <c r="QM23" s="162"/>
      <c r="QN23" s="162"/>
      <c r="QO23" s="162"/>
      <c r="QP23" s="162"/>
      <c r="QQ23" s="162"/>
      <c r="QR23" s="162"/>
      <c r="QS23" s="162"/>
      <c r="QT23" s="162"/>
      <c r="QU23" s="162"/>
      <c r="QV23" s="162"/>
      <c r="QW23" s="162"/>
      <c r="QX23" s="162"/>
      <c r="QY23" s="162"/>
      <c r="QZ23" s="162"/>
      <c r="RA23" s="162"/>
      <c r="RB23" s="162"/>
      <c r="RC23" s="162"/>
      <c r="RD23" s="162"/>
      <c r="RE23" s="162"/>
      <c r="RF23" s="162"/>
      <c r="RG23" s="162"/>
      <c r="RH23" s="162"/>
      <c r="RI23" s="162"/>
      <c r="RJ23" s="162"/>
      <c r="RK23" s="162"/>
      <c r="RL23" s="162"/>
      <c r="RM23" s="162"/>
      <c r="RN23" s="162"/>
      <c r="RO23" s="162"/>
      <c r="RP23" s="162"/>
      <c r="RQ23" s="162"/>
      <c r="RR23" s="162"/>
      <c r="RS23" s="162"/>
      <c r="RT23" s="162"/>
      <c r="RU23" s="162"/>
      <c r="RV23" s="162"/>
      <c r="RW23" s="162"/>
      <c r="RX23" s="162"/>
      <c r="RY23" s="162"/>
      <c r="RZ23" s="162"/>
      <c r="SA23" s="162"/>
      <c r="SB23" s="162"/>
      <c r="SC23" s="162"/>
      <c r="SD23" s="162"/>
      <c r="SE23" s="162"/>
      <c r="SF23" s="162"/>
      <c r="SG23" s="162"/>
      <c r="SH23" s="162"/>
      <c r="SI23" s="162"/>
      <c r="SJ23" s="162"/>
      <c r="SK23" s="162"/>
      <c r="SL23" s="162"/>
      <c r="SM23" s="162"/>
      <c r="SN23" s="162"/>
      <c r="SO23" s="162"/>
      <c r="SP23" s="162"/>
      <c r="SQ23" s="162"/>
      <c r="SR23" s="162"/>
      <c r="SS23" s="162"/>
      <c r="ST23" s="162"/>
      <c r="SU23" s="162"/>
      <c r="SV23" s="162"/>
      <c r="SW23" s="162"/>
      <c r="SX23" s="162"/>
      <c r="SY23" s="162"/>
      <c r="SZ23" s="162"/>
      <c r="TA23" s="162"/>
      <c r="TB23" s="162"/>
      <c r="TC23" s="162"/>
      <c r="TD23" s="162"/>
      <c r="TE23" s="162"/>
      <c r="TF23" s="162"/>
      <c r="TG23" s="162"/>
      <c r="TH23" s="162"/>
      <c r="TI23" s="162"/>
      <c r="TJ23" s="162"/>
      <c r="TK23" s="162"/>
      <c r="TL23" s="162"/>
      <c r="TM23" s="162"/>
      <c r="TN23" s="162"/>
      <c r="TO23" s="162"/>
      <c r="TP23" s="162"/>
      <c r="TQ23" s="162"/>
      <c r="TR23" s="162"/>
      <c r="TS23" s="162"/>
      <c r="TT23" s="162"/>
      <c r="TU23" s="162"/>
      <c r="TV23" s="162"/>
      <c r="TW23" s="162"/>
      <c r="TX23" s="162"/>
      <c r="TY23" s="162"/>
      <c r="TZ23" s="162"/>
      <c r="UA23" s="162"/>
      <c r="UB23" s="162"/>
      <c r="UC23" s="162"/>
      <c r="UD23" s="162"/>
      <c r="UE23" s="162"/>
      <c r="UF23" s="162"/>
      <c r="UG23" s="162"/>
      <c r="UH23" s="162"/>
      <c r="UI23" s="162"/>
      <c r="UJ23" s="162"/>
      <c r="UK23" s="162"/>
      <c r="UL23" s="162"/>
      <c r="UM23" s="162"/>
      <c r="UN23" s="162"/>
      <c r="UO23" s="162"/>
      <c r="UP23" s="162"/>
      <c r="UQ23" s="162"/>
      <c r="UR23" s="162"/>
      <c r="US23" s="162"/>
      <c r="UT23" s="162"/>
      <c r="UU23" s="162"/>
      <c r="UV23" s="162"/>
      <c r="UW23" s="162"/>
      <c r="UX23" s="162"/>
      <c r="UY23" s="162"/>
      <c r="UZ23" s="162"/>
      <c r="VA23" s="162"/>
      <c r="VB23" s="162"/>
      <c r="VC23" s="162"/>
      <c r="VD23" s="162"/>
      <c r="VE23" s="162"/>
      <c r="VF23" s="162"/>
      <c r="VG23" s="162"/>
      <c r="VH23" s="162"/>
      <c r="VI23" s="162"/>
      <c r="VJ23" s="162"/>
      <c r="VK23" s="162"/>
      <c r="VL23" s="162"/>
      <c r="VM23" s="162"/>
      <c r="VN23" s="162"/>
      <c r="VO23" s="162"/>
      <c r="VP23" s="162"/>
      <c r="VQ23" s="162"/>
      <c r="VR23" s="162"/>
      <c r="VS23" s="162"/>
      <c r="VT23" s="162"/>
      <c r="VU23" s="162"/>
      <c r="VV23" s="162"/>
      <c r="VW23" s="162"/>
      <c r="VX23" s="162"/>
      <c r="VY23" s="162"/>
      <c r="VZ23" s="162"/>
      <c r="WA23" s="162"/>
      <c r="WB23" s="162"/>
      <c r="WC23" s="162"/>
      <c r="WD23" s="162"/>
      <c r="WE23" s="162"/>
      <c r="WF23" s="162"/>
      <c r="WG23" s="162"/>
      <c r="WH23" s="162"/>
      <c r="WI23" s="162"/>
      <c r="WJ23" s="162"/>
      <c r="WK23" s="162"/>
      <c r="WL23" s="162"/>
      <c r="WM23" s="162"/>
      <c r="WN23" s="162"/>
      <c r="WO23" s="162"/>
      <c r="WP23" s="162"/>
      <c r="WQ23" s="162"/>
      <c r="WR23" s="162"/>
      <c r="WS23" s="162"/>
      <c r="WT23" s="162"/>
      <c r="WU23" s="162"/>
      <c r="WV23" s="162"/>
      <c r="WW23" s="162"/>
      <c r="WX23" s="162"/>
      <c r="WY23" s="162"/>
      <c r="WZ23" s="162"/>
      <c r="XA23" s="162"/>
      <c r="XB23" s="162"/>
      <c r="XC23" s="162"/>
      <c r="XD23" s="162"/>
      <c r="XE23" s="162"/>
      <c r="XF23" s="162"/>
      <c r="XG23" s="162"/>
      <c r="XH23" s="162"/>
      <c r="XI23" s="162"/>
      <c r="XJ23" s="162"/>
      <c r="XK23" s="162"/>
      <c r="XL23" s="162"/>
      <c r="XM23" s="162"/>
      <c r="XN23" s="162"/>
      <c r="XO23" s="162"/>
      <c r="XP23" s="162"/>
      <c r="XQ23" s="162"/>
      <c r="XR23" s="162"/>
      <c r="XS23" s="162"/>
      <c r="XT23" s="162"/>
      <c r="XU23" s="162"/>
      <c r="XV23" s="162"/>
      <c r="XW23" s="162"/>
      <c r="XX23" s="162"/>
      <c r="XY23" s="162"/>
      <c r="XZ23" s="162"/>
      <c r="YA23" s="162"/>
      <c r="YB23" s="162"/>
      <c r="YC23" s="162"/>
      <c r="YD23" s="162"/>
      <c r="YE23" s="162"/>
      <c r="YF23" s="162"/>
      <c r="YG23" s="162"/>
      <c r="YH23" s="162"/>
      <c r="YI23" s="162"/>
      <c r="YJ23" s="162"/>
      <c r="YK23" s="162"/>
      <c r="YL23" s="162"/>
      <c r="YM23" s="162"/>
      <c r="YN23" s="162"/>
      <c r="YO23" s="162"/>
      <c r="YP23" s="162"/>
      <c r="YQ23" s="162"/>
      <c r="YR23" s="162"/>
      <c r="YS23" s="162"/>
      <c r="YT23" s="162"/>
      <c r="YU23" s="162"/>
      <c r="YV23" s="162"/>
      <c r="YW23" s="162"/>
      <c r="YX23" s="162"/>
      <c r="YY23" s="162"/>
      <c r="YZ23" s="162"/>
      <c r="ZA23" s="162"/>
      <c r="ZB23" s="162"/>
      <c r="ZC23" s="162"/>
      <c r="ZD23" s="162"/>
      <c r="ZE23" s="162"/>
      <c r="ZF23" s="162"/>
      <c r="ZG23" s="162"/>
      <c r="ZH23" s="162"/>
      <c r="ZI23" s="162"/>
      <c r="ZJ23" s="162"/>
      <c r="ZK23" s="162"/>
      <c r="ZL23" s="162"/>
      <c r="ZM23" s="162"/>
      <c r="ZN23" s="162"/>
      <c r="ZO23" s="162"/>
      <c r="ZP23" s="162"/>
      <c r="ZQ23" s="162"/>
      <c r="ZR23" s="162"/>
      <c r="ZS23" s="162"/>
      <c r="ZT23" s="162"/>
      <c r="ZU23" s="162"/>
      <c r="ZV23" s="162"/>
      <c r="ZW23" s="162"/>
      <c r="ZX23" s="162"/>
      <c r="ZY23" s="162"/>
      <c r="ZZ23" s="162"/>
      <c r="AAA23" s="162"/>
      <c r="AAB23" s="162"/>
      <c r="AAC23" s="162"/>
      <c r="AAD23" s="162"/>
      <c r="AAE23" s="162"/>
      <c r="AAF23" s="162"/>
      <c r="AAG23" s="162"/>
      <c r="AAH23" s="162"/>
      <c r="AAI23" s="162"/>
      <c r="AAJ23" s="162"/>
      <c r="AAK23" s="162"/>
      <c r="AAL23" s="162"/>
      <c r="AAM23" s="162"/>
      <c r="AAN23" s="162"/>
      <c r="AAO23" s="162"/>
      <c r="AAP23" s="162"/>
      <c r="AAQ23" s="162"/>
      <c r="AAR23" s="162"/>
      <c r="AAS23" s="162"/>
      <c r="AAT23" s="162"/>
      <c r="AAU23" s="162"/>
      <c r="AAV23" s="162"/>
      <c r="AAW23" s="162"/>
      <c r="AAX23" s="162"/>
      <c r="AAY23" s="162"/>
      <c r="AAZ23" s="162"/>
      <c r="ABA23" s="162"/>
      <c r="ABB23" s="162"/>
      <c r="ABC23" s="162"/>
      <c r="ABD23" s="162"/>
      <c r="ABE23" s="162"/>
      <c r="ABF23" s="162"/>
      <c r="ABG23" s="162"/>
      <c r="ABH23" s="162"/>
      <c r="ABI23" s="162"/>
      <c r="ABJ23" s="162"/>
      <c r="ABK23" s="162"/>
      <c r="ABL23" s="162"/>
      <c r="ABM23" s="162"/>
      <c r="ABN23" s="162"/>
      <c r="ABO23" s="162"/>
      <c r="ABP23" s="162"/>
      <c r="ABQ23" s="162"/>
      <c r="ABR23" s="162"/>
      <c r="ABS23" s="162"/>
      <c r="ABT23" s="162"/>
      <c r="ABU23" s="162"/>
      <c r="ABV23" s="162"/>
      <c r="ABW23" s="162"/>
      <c r="ABX23" s="162"/>
      <c r="ABY23" s="162"/>
      <c r="ABZ23" s="162"/>
      <c r="ACA23" s="162"/>
      <c r="ACB23" s="162"/>
      <c r="ACC23" s="162"/>
      <c r="ACD23" s="162"/>
      <c r="ACE23" s="162"/>
      <c r="ACF23" s="162"/>
      <c r="ACG23" s="162"/>
      <c r="ACH23" s="162"/>
      <c r="ACI23" s="162"/>
      <c r="ACJ23" s="162"/>
      <c r="ACK23" s="162"/>
      <c r="ACL23" s="162"/>
      <c r="ACM23" s="162"/>
      <c r="ACN23" s="162"/>
      <c r="ACO23" s="162"/>
      <c r="ACP23" s="162"/>
      <c r="ACQ23" s="162"/>
      <c r="ACR23" s="162"/>
      <c r="ACS23" s="162"/>
      <c r="ACT23" s="162"/>
      <c r="ACU23" s="162"/>
      <c r="ACV23" s="162"/>
      <c r="ACW23" s="162"/>
      <c r="ACX23" s="162"/>
      <c r="ACY23" s="162"/>
      <c r="ACZ23" s="162"/>
      <c r="ADA23" s="162"/>
      <c r="ADB23" s="162"/>
      <c r="ADC23" s="162"/>
      <c r="ADD23" s="162"/>
      <c r="ADE23" s="162"/>
      <c r="ADF23" s="162"/>
      <c r="ADG23" s="162"/>
      <c r="ADH23" s="162"/>
      <c r="ADI23" s="162"/>
      <c r="ADJ23" s="162"/>
      <c r="ADK23" s="162"/>
      <c r="ADL23" s="162"/>
      <c r="ADM23" s="162"/>
      <c r="ADN23" s="162"/>
      <c r="ADO23" s="162"/>
      <c r="ADP23" s="162"/>
      <c r="ADQ23" s="162"/>
      <c r="ADR23" s="162"/>
      <c r="ADS23" s="162"/>
      <c r="ADT23" s="162"/>
      <c r="ADU23" s="162"/>
      <c r="ADV23" s="162"/>
      <c r="ADW23" s="162"/>
      <c r="ADX23" s="162"/>
      <c r="ADY23" s="162"/>
      <c r="ADZ23" s="162"/>
      <c r="AEA23" s="162"/>
      <c r="AEB23" s="162"/>
      <c r="AEC23" s="162"/>
      <c r="AED23" s="162"/>
      <c r="AEE23" s="162"/>
      <c r="AEF23" s="162"/>
      <c r="AEG23" s="162"/>
      <c r="AEH23" s="162"/>
      <c r="AEI23" s="162"/>
      <c r="AEJ23" s="162"/>
      <c r="AEK23" s="162"/>
      <c r="AEL23" s="162"/>
      <c r="AEM23" s="162"/>
      <c r="AEN23" s="162"/>
      <c r="AEO23" s="162"/>
      <c r="AEP23" s="162"/>
      <c r="AEQ23" s="162"/>
      <c r="AER23" s="162"/>
      <c r="AES23" s="162"/>
      <c r="AET23" s="162"/>
      <c r="AEU23" s="162"/>
      <c r="AEV23" s="162"/>
      <c r="AEW23" s="162"/>
      <c r="AEX23" s="162"/>
      <c r="AEY23" s="162"/>
      <c r="AEZ23" s="162"/>
      <c r="AFA23" s="162"/>
      <c r="AFB23" s="162"/>
      <c r="AFC23" s="162"/>
      <c r="AFD23" s="162"/>
      <c r="AFE23" s="162"/>
      <c r="AFF23" s="162"/>
      <c r="AFG23" s="162"/>
      <c r="AFH23" s="162"/>
      <c r="AFI23" s="162"/>
      <c r="AFJ23" s="162"/>
      <c r="AFK23" s="162"/>
      <c r="AFL23" s="162"/>
      <c r="AFM23" s="162"/>
      <c r="AFN23" s="162"/>
      <c r="AFO23" s="162"/>
      <c r="AFP23" s="162"/>
      <c r="AFQ23" s="162"/>
      <c r="AFR23" s="162"/>
      <c r="AFS23" s="162"/>
      <c r="AFT23" s="162"/>
      <c r="AFU23" s="162"/>
      <c r="AFV23" s="162"/>
      <c r="AFW23" s="162"/>
      <c r="AFX23" s="162"/>
      <c r="AFY23" s="162"/>
      <c r="AFZ23" s="162"/>
      <c r="AGA23" s="162"/>
      <c r="AGB23" s="162"/>
      <c r="AGC23" s="162"/>
      <c r="AGD23" s="162"/>
      <c r="AGE23" s="162"/>
      <c r="AGF23" s="162"/>
      <c r="AGG23" s="162"/>
      <c r="AGH23" s="162"/>
      <c r="AGI23" s="162"/>
      <c r="AGJ23" s="162"/>
      <c r="AGK23" s="162"/>
      <c r="AGL23" s="162"/>
      <c r="AGM23" s="162"/>
      <c r="AGN23" s="162"/>
      <c r="AGO23" s="162"/>
      <c r="AGP23" s="162"/>
      <c r="AGQ23" s="162"/>
      <c r="AGR23" s="162"/>
      <c r="AGS23" s="162"/>
      <c r="AGT23" s="162"/>
      <c r="AGU23" s="162"/>
      <c r="AGV23" s="162"/>
      <c r="AGW23" s="162"/>
      <c r="AGX23" s="162"/>
      <c r="AGY23" s="162"/>
      <c r="AGZ23" s="162"/>
      <c r="AHA23" s="162"/>
      <c r="AHB23" s="162"/>
      <c r="AHC23" s="162"/>
      <c r="AHD23" s="162"/>
      <c r="AHE23" s="162"/>
      <c r="AHF23" s="162"/>
      <c r="AHG23" s="162"/>
      <c r="AHH23" s="162"/>
      <c r="AHI23" s="162"/>
      <c r="AHJ23" s="162"/>
      <c r="AHK23" s="162"/>
      <c r="AHL23" s="162"/>
      <c r="AHM23" s="162"/>
      <c r="AHN23" s="162"/>
      <c r="AHO23" s="162"/>
      <c r="AHP23" s="162"/>
      <c r="AHQ23" s="162"/>
      <c r="AHR23" s="162"/>
      <c r="AHS23" s="162"/>
      <c r="AHT23" s="162"/>
      <c r="AHU23" s="162"/>
      <c r="AHV23" s="162"/>
      <c r="AHW23" s="162"/>
      <c r="AHX23" s="162"/>
      <c r="AHY23" s="162"/>
      <c r="AHZ23" s="162"/>
      <c r="AIA23" s="162"/>
      <c r="AIB23" s="162"/>
      <c r="AIC23" s="162"/>
      <c r="AID23" s="162"/>
      <c r="AIE23" s="162"/>
      <c r="AIF23" s="162"/>
      <c r="AIG23" s="162"/>
      <c r="AIH23" s="162"/>
      <c r="AII23" s="162"/>
      <c r="AIJ23" s="162"/>
      <c r="AIK23" s="162"/>
      <c r="AIL23" s="162"/>
      <c r="AIM23" s="162"/>
      <c r="AIN23" s="162"/>
      <c r="AIO23" s="162"/>
      <c r="AIP23" s="162"/>
      <c r="AIQ23" s="162"/>
      <c r="AIR23" s="162"/>
      <c r="AIS23" s="162"/>
      <c r="AIT23" s="162"/>
      <c r="AIU23" s="162"/>
      <c r="AIV23" s="162"/>
      <c r="AIW23" s="162"/>
      <c r="AIX23" s="162"/>
      <c r="AIY23" s="162"/>
      <c r="AIZ23" s="162"/>
      <c r="AJA23" s="162"/>
      <c r="AJB23" s="162"/>
      <c r="AJC23" s="162"/>
      <c r="AJD23" s="162"/>
      <c r="AJE23" s="162"/>
      <c r="AJF23" s="162"/>
      <c r="AJG23" s="162"/>
      <c r="AJH23" s="162"/>
      <c r="AJI23" s="162"/>
      <c r="AJJ23" s="162"/>
      <c r="AJK23" s="162"/>
      <c r="AJL23" s="162"/>
      <c r="AJM23" s="162"/>
      <c r="AJN23" s="162"/>
      <c r="AJO23" s="162"/>
      <c r="AJP23" s="162"/>
      <c r="AJQ23" s="162"/>
      <c r="AJR23" s="162"/>
      <c r="AJS23" s="162"/>
      <c r="AJT23" s="162"/>
      <c r="AJU23" s="162"/>
      <c r="AJV23" s="162"/>
      <c r="AJW23" s="162"/>
      <c r="AJX23" s="162"/>
      <c r="AJY23" s="162"/>
      <c r="AJZ23" s="162"/>
      <c r="AKA23" s="162"/>
      <c r="AKB23" s="162"/>
      <c r="AKC23" s="162"/>
      <c r="AKD23" s="162"/>
      <c r="AKE23" s="162"/>
      <c r="AKF23" s="162"/>
      <c r="AKG23" s="162"/>
      <c r="AKH23" s="162"/>
      <c r="AKI23" s="162"/>
      <c r="AKJ23" s="162"/>
      <c r="AKK23" s="162"/>
      <c r="AKL23" s="162"/>
      <c r="AKM23" s="162"/>
      <c r="AKN23" s="162"/>
      <c r="AKO23" s="162"/>
      <c r="AKP23" s="162"/>
      <c r="AKQ23" s="162"/>
      <c r="AKR23" s="162"/>
      <c r="AKS23" s="162"/>
      <c r="AKT23" s="162"/>
      <c r="AKU23" s="162"/>
      <c r="AKV23" s="162"/>
      <c r="AKW23" s="162"/>
      <c r="AKX23" s="162"/>
      <c r="AKY23" s="162"/>
      <c r="AKZ23" s="162"/>
      <c r="ALA23" s="162"/>
      <c r="ALB23" s="162"/>
      <c r="ALC23" s="162"/>
      <c r="ALD23" s="162"/>
      <c r="ALE23" s="162"/>
      <c r="ALF23" s="162"/>
      <c r="ALG23" s="162"/>
      <c r="ALH23" s="162"/>
      <c r="ALI23" s="162"/>
      <c r="ALJ23" s="162"/>
      <c r="ALK23" s="162"/>
      <c r="ALL23" s="162"/>
      <c r="ALM23" s="162"/>
      <c r="ALN23" s="162"/>
      <c r="ALO23" s="162"/>
      <c r="ALP23" s="162"/>
      <c r="ALQ23" s="162"/>
      <c r="ALR23" s="162"/>
      <c r="ALS23" s="162"/>
      <c r="ALT23" s="162"/>
      <c r="ALU23" s="162"/>
      <c r="ALV23" s="162"/>
      <c r="ALW23" s="162"/>
      <c r="ALX23" s="162"/>
      <c r="ALY23" s="162"/>
      <c r="ALZ23" s="162"/>
      <c r="AMA23" s="162"/>
      <c r="AMB23" s="162"/>
      <c r="AMC23" s="162"/>
      <c r="AMD23" s="162"/>
      <c r="AME23" s="162"/>
      <c r="AMF23" s="162"/>
      <c r="AMG23" s="162"/>
      <c r="AMH23" s="162"/>
      <c r="AMI23" s="162"/>
      <c r="AMJ23" s="162"/>
      <c r="AMK23" s="162"/>
      <c r="AML23" s="162"/>
      <c r="AMM23" s="162"/>
      <c r="AMN23" s="162"/>
      <c r="AMO23" s="162"/>
      <c r="AMP23" s="162"/>
      <c r="AMQ23" s="162"/>
      <c r="AMR23" s="162"/>
      <c r="AMS23" s="162"/>
      <c r="AMT23" s="162"/>
      <c r="AMU23" s="162"/>
      <c r="AMV23" s="162"/>
      <c r="AMW23" s="162"/>
      <c r="AMX23" s="162"/>
      <c r="AMY23" s="162"/>
      <c r="AMZ23" s="162"/>
      <c r="ANA23" s="162"/>
      <c r="ANB23" s="162"/>
      <c r="ANC23" s="162"/>
      <c r="AND23" s="162"/>
      <c r="ANE23" s="162"/>
      <c r="ANF23" s="162"/>
      <c r="ANG23" s="162"/>
      <c r="ANH23" s="162"/>
      <c r="ANI23" s="162"/>
      <c r="ANJ23" s="162"/>
      <c r="ANK23" s="162"/>
      <c r="ANL23" s="162"/>
      <c r="ANM23" s="162"/>
      <c r="ANN23" s="162"/>
      <c r="ANO23" s="162"/>
      <c r="ANP23" s="162"/>
      <c r="ANQ23" s="162"/>
      <c r="ANR23" s="162"/>
      <c r="ANS23" s="162"/>
      <c r="ANT23" s="162"/>
      <c r="ANU23" s="162"/>
      <c r="ANV23" s="162"/>
      <c r="ANW23" s="162"/>
      <c r="ANX23" s="162"/>
      <c r="ANY23" s="162"/>
      <c r="ANZ23" s="162"/>
      <c r="AOA23" s="162"/>
      <c r="AOB23" s="162"/>
      <c r="AOC23" s="162"/>
      <c r="AOD23" s="162"/>
      <c r="AOE23" s="162"/>
      <c r="AOF23" s="162"/>
      <c r="AOG23" s="162"/>
      <c r="AOH23" s="162"/>
      <c r="AOI23" s="162"/>
      <c r="AOJ23" s="162"/>
      <c r="AOK23" s="162"/>
      <c r="AOL23" s="162"/>
      <c r="AOM23" s="162"/>
      <c r="AON23" s="162"/>
      <c r="AOO23" s="162"/>
      <c r="AOP23" s="162"/>
      <c r="AOQ23" s="162"/>
      <c r="AOR23" s="162"/>
      <c r="AOS23" s="162"/>
      <c r="AOT23" s="162"/>
      <c r="AOU23" s="162"/>
      <c r="AOV23" s="162"/>
      <c r="AOW23" s="162"/>
      <c r="AOX23" s="162"/>
      <c r="AOY23" s="162"/>
      <c r="AOZ23" s="162"/>
      <c r="APA23" s="162"/>
      <c r="APB23" s="162"/>
      <c r="APC23" s="162"/>
      <c r="APD23" s="162"/>
      <c r="APE23" s="162"/>
      <c r="APF23" s="162"/>
      <c r="APG23" s="162"/>
      <c r="APH23" s="162"/>
      <c r="API23" s="162"/>
      <c r="APJ23" s="162"/>
      <c r="APK23" s="162"/>
      <c r="APL23" s="162"/>
      <c r="APM23" s="162"/>
      <c r="APN23" s="162"/>
      <c r="APO23" s="162"/>
      <c r="APP23" s="162"/>
      <c r="APQ23" s="162"/>
      <c r="APR23" s="162"/>
      <c r="APS23" s="162"/>
      <c r="APT23" s="162"/>
      <c r="APU23" s="162"/>
      <c r="APV23" s="162"/>
      <c r="APW23" s="162"/>
      <c r="APX23" s="162"/>
      <c r="APY23" s="162"/>
      <c r="APZ23" s="162"/>
      <c r="AQA23" s="162"/>
      <c r="AQB23" s="162"/>
      <c r="AQC23" s="162"/>
      <c r="AQD23" s="162"/>
      <c r="AQE23" s="162"/>
      <c r="AQF23" s="162"/>
      <c r="AQG23" s="162"/>
      <c r="AQH23" s="162"/>
      <c r="AQI23" s="162"/>
      <c r="AQJ23" s="162"/>
      <c r="AQK23" s="162"/>
      <c r="AQL23" s="162"/>
      <c r="AQM23" s="162"/>
      <c r="AQN23" s="162"/>
      <c r="AQO23" s="162"/>
      <c r="AQP23" s="162"/>
      <c r="AQQ23" s="162"/>
      <c r="AQR23" s="162"/>
      <c r="AQS23" s="162"/>
      <c r="AQT23" s="162"/>
      <c r="AQU23" s="162"/>
      <c r="AQV23" s="162"/>
      <c r="AQW23" s="162"/>
      <c r="AQX23" s="162"/>
      <c r="AQY23" s="162"/>
      <c r="AQZ23" s="162"/>
      <c r="ARA23" s="162"/>
      <c r="ARB23" s="162"/>
      <c r="ARC23" s="162"/>
      <c r="ARD23" s="162"/>
      <c r="ARE23" s="162"/>
      <c r="ARF23" s="162"/>
      <c r="ARG23" s="162"/>
      <c r="ARH23" s="162"/>
      <c r="ARI23" s="162"/>
      <c r="ARJ23" s="162"/>
      <c r="ARK23" s="162"/>
      <c r="ARL23" s="162"/>
      <c r="ARM23" s="162"/>
      <c r="ARN23" s="162"/>
      <c r="ARO23" s="162"/>
      <c r="ARP23" s="162"/>
      <c r="ARQ23" s="162"/>
      <c r="ARR23" s="162"/>
      <c r="ARS23" s="162"/>
      <c r="ART23" s="162"/>
      <c r="ARU23" s="162"/>
      <c r="ARV23" s="162"/>
      <c r="ARW23" s="162"/>
      <c r="ARX23" s="162"/>
      <c r="ARY23" s="162"/>
      <c r="ARZ23" s="162"/>
      <c r="ASA23" s="162"/>
      <c r="ASB23" s="162"/>
      <c r="ASC23" s="162"/>
      <c r="ASD23" s="162"/>
      <c r="ASE23" s="162"/>
      <c r="ASF23" s="162"/>
      <c r="ASG23" s="162"/>
      <c r="ASH23" s="162"/>
      <c r="ASI23" s="162"/>
      <c r="ASJ23" s="162"/>
      <c r="ASK23" s="162"/>
      <c r="ASL23" s="162"/>
      <c r="ASM23" s="162"/>
      <c r="ASN23" s="162"/>
      <c r="ASO23" s="162"/>
      <c r="ASP23" s="162"/>
      <c r="ASQ23" s="162"/>
      <c r="ASR23" s="162"/>
      <c r="ASS23" s="162"/>
      <c r="AST23" s="162"/>
      <c r="ASU23" s="162"/>
      <c r="ASV23" s="162"/>
      <c r="ASW23" s="162"/>
      <c r="ASX23" s="162"/>
      <c r="ASY23" s="162"/>
      <c r="ASZ23" s="162"/>
      <c r="ATA23" s="162"/>
      <c r="ATB23" s="162"/>
      <c r="ATC23" s="162"/>
      <c r="ATD23" s="162"/>
      <c r="ATE23" s="162"/>
      <c r="ATF23" s="162"/>
      <c r="ATG23" s="162"/>
      <c r="ATH23" s="162"/>
      <c r="ATI23" s="162"/>
      <c r="ATJ23" s="162"/>
      <c r="ATK23" s="162"/>
      <c r="ATL23" s="162"/>
      <c r="ATM23" s="162"/>
      <c r="ATN23" s="162"/>
      <c r="ATO23" s="162"/>
      <c r="ATP23" s="162"/>
      <c r="ATQ23" s="162"/>
      <c r="ATR23" s="162"/>
      <c r="ATS23" s="162"/>
      <c r="ATT23" s="162"/>
      <c r="ATU23" s="162"/>
      <c r="ATV23" s="162"/>
      <c r="ATW23" s="162"/>
      <c r="ATX23" s="162"/>
      <c r="ATY23" s="162"/>
      <c r="ATZ23" s="162"/>
      <c r="AUA23" s="162"/>
      <c r="AUB23" s="162"/>
      <c r="AUC23" s="162"/>
      <c r="AUD23" s="162"/>
      <c r="AUE23" s="162"/>
      <c r="AUF23" s="162"/>
      <c r="AUG23" s="162"/>
      <c r="AUH23" s="162"/>
      <c r="AUI23" s="162"/>
      <c r="AUJ23" s="162"/>
      <c r="AUK23" s="162"/>
      <c r="AUL23" s="162"/>
      <c r="AUM23" s="162"/>
      <c r="AUN23" s="162"/>
      <c r="AUO23" s="162"/>
      <c r="AUP23" s="162"/>
      <c r="AUQ23" s="162"/>
      <c r="AUR23" s="162"/>
      <c r="AUS23" s="162"/>
      <c r="AUT23" s="162"/>
      <c r="AUU23" s="162"/>
      <c r="AUV23" s="162"/>
      <c r="AUW23" s="162"/>
      <c r="AUX23" s="162"/>
      <c r="AUY23" s="162"/>
      <c r="AUZ23" s="162"/>
      <c r="AVA23" s="162"/>
      <c r="AVB23" s="162"/>
      <c r="AVC23" s="162"/>
      <c r="AVD23" s="162"/>
      <c r="AVE23" s="162"/>
      <c r="AVF23" s="162"/>
      <c r="AVG23" s="162"/>
      <c r="AVH23" s="162"/>
      <c r="AVI23" s="162"/>
      <c r="AVJ23" s="162"/>
      <c r="AVK23" s="162"/>
      <c r="AVL23" s="162"/>
      <c r="AVM23" s="162"/>
      <c r="AVN23" s="162"/>
      <c r="AVO23" s="162"/>
      <c r="AVP23" s="162"/>
      <c r="AVQ23" s="162"/>
      <c r="AVR23" s="162"/>
      <c r="AVS23" s="162"/>
      <c r="AVT23" s="162"/>
      <c r="AVU23" s="162"/>
      <c r="AVV23" s="162"/>
      <c r="AVW23" s="162"/>
      <c r="AVX23" s="162"/>
      <c r="AVY23" s="162"/>
      <c r="AVZ23" s="162"/>
      <c r="AWA23" s="162"/>
      <c r="AWB23" s="162"/>
      <c r="AWC23" s="162"/>
      <c r="AWD23" s="162"/>
      <c r="AWE23" s="162"/>
      <c r="AWF23" s="162"/>
      <c r="AWG23" s="162"/>
      <c r="AWH23" s="162"/>
      <c r="AWI23" s="162"/>
      <c r="AWJ23" s="162"/>
      <c r="AWK23" s="162"/>
      <c r="AWL23" s="162"/>
      <c r="AWM23" s="162"/>
      <c r="AWN23" s="162"/>
      <c r="AWO23" s="162"/>
      <c r="AWP23" s="162"/>
      <c r="AWQ23" s="162"/>
      <c r="AWR23" s="162"/>
      <c r="AWS23" s="162"/>
      <c r="AWT23" s="162"/>
      <c r="AWU23" s="162"/>
      <c r="AWV23" s="162"/>
      <c r="AWW23" s="162"/>
      <c r="AWX23" s="162"/>
      <c r="AWY23" s="162"/>
      <c r="AWZ23" s="162"/>
      <c r="AXA23" s="162"/>
      <c r="AXB23" s="162"/>
      <c r="AXC23" s="162"/>
      <c r="AXD23" s="162"/>
      <c r="AXE23" s="162"/>
      <c r="AXF23" s="162"/>
      <c r="AXG23" s="162"/>
      <c r="AXH23" s="162"/>
      <c r="AXI23" s="162"/>
      <c r="AXJ23" s="162"/>
      <c r="AXK23" s="162"/>
      <c r="AXL23" s="162"/>
      <c r="AXM23" s="162"/>
      <c r="AXN23" s="162"/>
      <c r="AXO23" s="162"/>
      <c r="AXP23" s="162"/>
      <c r="AXQ23" s="162"/>
      <c r="AXR23" s="162"/>
      <c r="AXS23" s="162"/>
      <c r="AXT23" s="162"/>
      <c r="AXU23" s="162"/>
      <c r="AXV23" s="162"/>
      <c r="AXW23" s="162"/>
      <c r="AXX23" s="162"/>
      <c r="AXY23" s="162"/>
      <c r="AXZ23" s="162"/>
      <c r="AYA23" s="162"/>
      <c r="AYB23" s="162"/>
      <c r="AYC23" s="162"/>
      <c r="AYD23" s="162"/>
      <c r="AYE23" s="162"/>
      <c r="AYF23" s="162"/>
      <c r="AYG23" s="162"/>
      <c r="AYH23" s="162"/>
      <c r="AYI23" s="162"/>
      <c r="AYJ23" s="162"/>
      <c r="AYK23" s="162"/>
      <c r="AYL23" s="162"/>
      <c r="AYM23" s="162"/>
      <c r="AYN23" s="162"/>
      <c r="AYO23" s="162"/>
      <c r="AYP23" s="162"/>
      <c r="AYQ23" s="162"/>
      <c r="AYR23" s="162"/>
      <c r="AYS23" s="162"/>
      <c r="AYT23" s="162"/>
      <c r="AYU23" s="162"/>
      <c r="AYV23" s="162"/>
      <c r="AYW23" s="162"/>
      <c r="AYX23" s="162"/>
      <c r="AYY23" s="162"/>
      <c r="AYZ23" s="162"/>
      <c r="AZA23" s="162"/>
      <c r="AZB23" s="162"/>
      <c r="AZC23" s="162"/>
      <c r="AZD23" s="162"/>
      <c r="AZE23" s="162"/>
      <c r="AZF23" s="162"/>
      <c r="AZG23" s="162"/>
      <c r="AZH23" s="162"/>
      <c r="AZI23" s="162"/>
      <c r="AZJ23" s="162"/>
      <c r="AZK23" s="162"/>
      <c r="AZL23" s="162"/>
      <c r="AZM23" s="162"/>
      <c r="AZN23" s="162"/>
      <c r="AZO23" s="162"/>
      <c r="AZP23" s="162"/>
      <c r="AZQ23" s="162"/>
      <c r="AZR23" s="162"/>
      <c r="AZS23" s="162"/>
      <c r="AZT23" s="162"/>
      <c r="AZU23" s="162"/>
      <c r="AZV23" s="162"/>
      <c r="AZW23" s="162"/>
      <c r="AZX23" s="162"/>
      <c r="AZY23" s="162"/>
      <c r="AZZ23" s="162"/>
      <c r="BAA23" s="162"/>
      <c r="BAB23" s="162"/>
      <c r="BAC23" s="162"/>
      <c r="BAD23" s="162"/>
      <c r="BAE23" s="162"/>
      <c r="BAF23" s="162"/>
      <c r="BAG23" s="162"/>
      <c r="BAH23" s="162"/>
      <c r="BAI23" s="162"/>
      <c r="BAJ23" s="162"/>
      <c r="BAK23" s="162"/>
      <c r="BAL23" s="162"/>
      <c r="BAM23" s="162"/>
      <c r="BAN23" s="162"/>
      <c r="BAO23" s="162"/>
      <c r="BAP23" s="162"/>
      <c r="BAQ23" s="162"/>
      <c r="BAR23" s="162"/>
      <c r="BAS23" s="162"/>
      <c r="BAT23" s="162"/>
      <c r="BAU23" s="162"/>
      <c r="BAV23" s="162"/>
      <c r="BAW23" s="162"/>
      <c r="BAX23" s="162"/>
      <c r="BAY23" s="162"/>
      <c r="BAZ23" s="162"/>
      <c r="BBA23" s="162"/>
      <c r="BBB23" s="162"/>
      <c r="BBC23" s="162"/>
      <c r="BBD23" s="162"/>
      <c r="BBE23" s="162"/>
      <c r="BBF23" s="162"/>
      <c r="BBG23" s="162"/>
      <c r="BBH23" s="162"/>
      <c r="BBI23" s="162"/>
      <c r="BBJ23" s="162"/>
      <c r="BBK23" s="162"/>
      <c r="BBL23" s="162"/>
      <c r="BBM23" s="162"/>
      <c r="BBN23" s="162"/>
      <c r="BBO23" s="162"/>
      <c r="BBP23" s="162"/>
      <c r="BBQ23" s="162"/>
      <c r="BBR23" s="162"/>
      <c r="BBS23" s="162"/>
      <c r="BBT23" s="162"/>
      <c r="BBU23" s="162"/>
      <c r="BBV23" s="162"/>
      <c r="BBW23" s="162"/>
      <c r="BBX23" s="162"/>
      <c r="BBY23" s="162"/>
      <c r="BBZ23" s="162"/>
      <c r="BCA23" s="162"/>
      <c r="BCB23" s="162"/>
      <c r="BCC23" s="162"/>
      <c r="BCD23" s="162"/>
      <c r="BCE23" s="162"/>
      <c r="BCF23" s="162"/>
      <c r="BCG23" s="162"/>
      <c r="BCH23" s="162"/>
      <c r="BCI23" s="162"/>
      <c r="BCJ23" s="162"/>
      <c r="BCK23" s="162"/>
      <c r="BCL23" s="162"/>
      <c r="BCM23" s="162"/>
      <c r="BCN23" s="162"/>
      <c r="BCO23" s="162"/>
      <c r="BCP23" s="162"/>
      <c r="BCQ23" s="162"/>
      <c r="BCR23" s="162"/>
      <c r="BCS23" s="162"/>
      <c r="BCT23" s="162"/>
      <c r="BCU23" s="162"/>
      <c r="BCV23" s="162"/>
      <c r="BCW23" s="162"/>
      <c r="BCX23" s="162"/>
      <c r="BCY23" s="162"/>
      <c r="BCZ23" s="162"/>
      <c r="BDA23" s="162"/>
      <c r="BDB23" s="162"/>
      <c r="BDC23" s="162"/>
      <c r="BDD23" s="162"/>
      <c r="BDE23" s="162"/>
      <c r="BDF23" s="162"/>
      <c r="BDG23" s="162"/>
      <c r="BDH23" s="162"/>
      <c r="BDI23" s="162"/>
      <c r="BDJ23" s="162"/>
      <c r="BDK23" s="162"/>
      <c r="BDL23" s="162"/>
      <c r="BDM23" s="162"/>
      <c r="BDN23" s="162"/>
      <c r="BDO23" s="162"/>
      <c r="BDP23" s="162"/>
      <c r="BDQ23" s="162"/>
      <c r="BDR23" s="162"/>
      <c r="BDS23" s="162"/>
      <c r="BDT23" s="162"/>
      <c r="BDU23" s="162"/>
      <c r="BDV23" s="162"/>
      <c r="BDW23" s="162"/>
      <c r="BDX23" s="162"/>
      <c r="BDY23" s="162"/>
      <c r="BDZ23" s="162"/>
      <c r="BEA23" s="162"/>
      <c r="BEB23" s="162"/>
      <c r="BEC23" s="162"/>
      <c r="BED23" s="162"/>
      <c r="BEE23" s="162"/>
      <c r="BEF23" s="162"/>
      <c r="BEG23" s="162"/>
      <c r="BEH23" s="162"/>
      <c r="BEI23" s="162"/>
      <c r="BEJ23" s="162"/>
      <c r="BEK23" s="162"/>
      <c r="BEL23" s="162"/>
      <c r="BEM23" s="162"/>
      <c r="BEN23" s="162"/>
      <c r="BEO23" s="162"/>
      <c r="BEP23" s="162"/>
      <c r="BEQ23" s="162"/>
      <c r="BER23" s="162"/>
      <c r="BES23" s="162"/>
      <c r="BET23" s="162"/>
      <c r="BEU23" s="162"/>
      <c r="BEV23" s="162"/>
      <c r="BEW23" s="162"/>
      <c r="BEX23" s="162"/>
      <c r="BEY23" s="162"/>
      <c r="BEZ23" s="162"/>
      <c r="BFA23" s="162"/>
      <c r="BFB23" s="162"/>
      <c r="BFC23" s="162"/>
      <c r="BFD23" s="162"/>
      <c r="BFE23" s="162"/>
      <c r="BFF23" s="162"/>
      <c r="BFG23" s="162"/>
      <c r="BFH23" s="162"/>
      <c r="BFI23" s="162"/>
      <c r="BFJ23" s="162"/>
      <c r="BFK23" s="162"/>
      <c r="BFL23" s="162"/>
      <c r="BFM23" s="162"/>
      <c r="BFN23" s="162"/>
      <c r="BFO23" s="162"/>
      <c r="BFP23" s="162"/>
      <c r="BFQ23" s="162"/>
      <c r="BFR23" s="162"/>
      <c r="BFS23" s="162"/>
      <c r="BFT23" s="162"/>
      <c r="BFU23" s="162"/>
      <c r="BFV23" s="162"/>
      <c r="BFW23" s="162"/>
      <c r="BFX23" s="162"/>
      <c r="BFY23" s="162"/>
      <c r="BFZ23" s="162"/>
      <c r="BGA23" s="162"/>
      <c r="BGB23" s="162"/>
      <c r="BGC23" s="162"/>
      <c r="BGD23" s="162"/>
      <c r="BGE23" s="162"/>
      <c r="BGF23" s="162"/>
      <c r="BGG23" s="162"/>
      <c r="BGH23" s="162"/>
      <c r="BGI23" s="162"/>
      <c r="BGJ23" s="162"/>
      <c r="BGK23" s="162"/>
      <c r="BGL23" s="162"/>
      <c r="BGM23" s="162"/>
      <c r="BGN23" s="162"/>
      <c r="BGO23" s="162"/>
      <c r="BGP23" s="162"/>
      <c r="BGQ23" s="162"/>
      <c r="BGR23" s="162"/>
      <c r="BGS23" s="162"/>
      <c r="BGT23" s="162"/>
      <c r="BGU23" s="162"/>
      <c r="BGV23" s="162"/>
      <c r="BGW23" s="162"/>
      <c r="BGX23" s="162"/>
      <c r="BGY23" s="162"/>
      <c r="BGZ23" s="162"/>
      <c r="BHA23" s="162"/>
      <c r="BHB23" s="162"/>
      <c r="BHC23" s="162"/>
      <c r="BHD23" s="162"/>
      <c r="BHE23" s="162"/>
      <c r="BHF23" s="162"/>
      <c r="BHG23" s="162"/>
      <c r="BHH23" s="162"/>
      <c r="BHI23" s="162"/>
      <c r="BHJ23" s="162"/>
      <c r="BHK23" s="162"/>
      <c r="BHL23" s="162"/>
      <c r="BHM23" s="162"/>
      <c r="BHN23" s="162"/>
      <c r="BHO23" s="162"/>
      <c r="BHP23" s="162"/>
      <c r="BHQ23" s="162"/>
      <c r="BHR23" s="162"/>
      <c r="BHS23" s="162"/>
      <c r="BHT23" s="162"/>
      <c r="BHU23" s="162"/>
      <c r="BHV23" s="162"/>
      <c r="BHW23" s="162"/>
      <c r="BHX23" s="162"/>
      <c r="BHY23" s="162"/>
      <c r="BHZ23" s="162"/>
      <c r="BIA23" s="162"/>
      <c r="BIB23" s="162"/>
      <c r="BIC23" s="162"/>
      <c r="BID23" s="162"/>
      <c r="BIE23" s="162"/>
      <c r="BIF23" s="162"/>
      <c r="BIG23" s="162"/>
      <c r="BIH23" s="162"/>
      <c r="BII23" s="162"/>
      <c r="BIJ23" s="162"/>
      <c r="BIK23" s="162"/>
      <c r="BIL23" s="162"/>
      <c r="BIM23" s="162"/>
      <c r="BIN23" s="162"/>
      <c r="BIO23" s="162"/>
      <c r="BIP23" s="162"/>
      <c r="BIQ23" s="162"/>
      <c r="BIR23" s="162"/>
      <c r="BIS23" s="162"/>
      <c r="BIT23" s="162"/>
      <c r="BIU23" s="162"/>
      <c r="BIV23" s="162"/>
      <c r="BIW23" s="162"/>
      <c r="BIX23" s="162"/>
      <c r="BIY23" s="162"/>
      <c r="BIZ23" s="162"/>
      <c r="BJA23" s="162"/>
      <c r="BJB23" s="162"/>
      <c r="BJC23" s="162"/>
      <c r="BJD23" s="162"/>
      <c r="BJE23" s="162"/>
      <c r="BJF23" s="162"/>
      <c r="BJG23" s="162"/>
      <c r="BJH23" s="162"/>
      <c r="BJI23" s="162"/>
      <c r="BJJ23" s="162"/>
      <c r="BJK23" s="162"/>
      <c r="BJL23" s="162"/>
      <c r="BJM23" s="162"/>
      <c r="BJN23" s="162"/>
      <c r="BJO23" s="162"/>
      <c r="BJP23" s="162"/>
      <c r="BJQ23" s="162"/>
      <c r="BJR23" s="162"/>
      <c r="BJS23" s="162"/>
      <c r="BJT23" s="162"/>
      <c r="BJU23" s="162"/>
      <c r="BJV23" s="162"/>
      <c r="BJW23" s="162"/>
      <c r="BJX23" s="162"/>
      <c r="BJY23" s="162"/>
      <c r="BJZ23" s="162"/>
      <c r="BKA23" s="162"/>
      <c r="BKB23" s="162"/>
      <c r="BKC23" s="162"/>
      <c r="BKD23" s="162"/>
      <c r="BKE23" s="162"/>
      <c r="BKF23" s="162"/>
      <c r="BKG23" s="162"/>
      <c r="BKH23" s="162"/>
      <c r="BKI23" s="162"/>
      <c r="BKJ23" s="162"/>
      <c r="BKK23" s="162"/>
      <c r="BKL23" s="162"/>
      <c r="BKM23" s="162"/>
      <c r="BKN23" s="162"/>
      <c r="BKO23" s="162"/>
      <c r="BKP23" s="162"/>
      <c r="BKQ23" s="162"/>
      <c r="BKR23" s="162"/>
      <c r="BKS23" s="162"/>
      <c r="BKT23" s="162"/>
      <c r="BKU23" s="162"/>
      <c r="BKV23" s="162"/>
      <c r="BKW23" s="162"/>
      <c r="BKX23" s="162"/>
      <c r="BKY23" s="162"/>
      <c r="BKZ23" s="162"/>
      <c r="BLA23" s="162"/>
      <c r="BLB23" s="162"/>
      <c r="BLC23" s="162"/>
      <c r="BLD23" s="162"/>
      <c r="BLE23" s="162"/>
      <c r="BLF23" s="162"/>
      <c r="BLG23" s="162"/>
      <c r="BLH23" s="162"/>
      <c r="BLI23" s="162"/>
      <c r="BLJ23" s="162"/>
      <c r="BLK23" s="162"/>
      <c r="BLL23" s="162"/>
      <c r="BLM23" s="162"/>
      <c r="BLN23" s="162"/>
      <c r="BLO23" s="162"/>
      <c r="BLP23" s="162"/>
      <c r="BLQ23" s="162"/>
      <c r="BLR23" s="162"/>
      <c r="BLS23" s="162"/>
      <c r="BLT23" s="162"/>
      <c r="BLU23" s="162"/>
      <c r="BLV23" s="162"/>
      <c r="BLW23" s="162"/>
      <c r="BLX23" s="162"/>
      <c r="BLY23" s="162"/>
      <c r="BLZ23" s="162"/>
      <c r="BMA23" s="162"/>
      <c r="BMB23" s="162"/>
      <c r="BMC23" s="162"/>
      <c r="BMD23" s="162"/>
      <c r="BME23" s="162"/>
      <c r="BMF23" s="162"/>
      <c r="BMG23" s="162"/>
      <c r="BMH23" s="162"/>
      <c r="BMI23" s="162"/>
      <c r="BMJ23" s="162"/>
      <c r="BMK23" s="162"/>
      <c r="BML23" s="162"/>
      <c r="BMM23" s="162"/>
      <c r="BMN23" s="162"/>
      <c r="BMO23" s="162"/>
      <c r="BMP23" s="162"/>
      <c r="BMQ23" s="162"/>
      <c r="BMR23" s="162"/>
      <c r="BMS23" s="162"/>
      <c r="BMT23" s="162"/>
      <c r="BMU23" s="162"/>
      <c r="BMV23" s="162"/>
      <c r="BMW23" s="162"/>
      <c r="BMX23" s="162"/>
      <c r="BMY23" s="162"/>
      <c r="BMZ23" s="162"/>
      <c r="BNA23" s="162"/>
      <c r="BNB23" s="162"/>
      <c r="BNC23" s="162"/>
      <c r="BND23" s="162"/>
      <c r="BNE23" s="162"/>
      <c r="BNF23" s="162"/>
      <c r="BNG23" s="162"/>
      <c r="BNH23" s="162"/>
      <c r="BNI23" s="162"/>
      <c r="BNJ23" s="162"/>
      <c r="BNK23" s="162"/>
      <c r="BNL23" s="162"/>
      <c r="BNM23" s="162"/>
      <c r="BNN23" s="162"/>
      <c r="BNO23" s="162"/>
      <c r="BNP23" s="162"/>
      <c r="BNQ23" s="162"/>
      <c r="BNR23" s="162"/>
      <c r="BNS23" s="162"/>
      <c r="BNT23" s="162"/>
      <c r="BNU23" s="162"/>
      <c r="BNV23" s="162"/>
      <c r="BNW23" s="162"/>
      <c r="BNX23" s="162"/>
      <c r="BNY23" s="162"/>
      <c r="BNZ23" s="162"/>
      <c r="BOA23" s="162"/>
      <c r="BOB23" s="162"/>
      <c r="BOC23" s="162"/>
      <c r="BOD23" s="162"/>
      <c r="BOE23" s="162"/>
      <c r="BOF23" s="162"/>
      <c r="BOG23" s="162"/>
      <c r="BOH23" s="162"/>
      <c r="BOI23" s="162"/>
      <c r="BOJ23" s="162"/>
      <c r="BOK23" s="162"/>
      <c r="BOL23" s="162"/>
      <c r="BOM23" s="162"/>
      <c r="BON23" s="162"/>
      <c r="BOO23" s="162"/>
      <c r="BOP23" s="162"/>
      <c r="BOQ23" s="162"/>
      <c r="BOR23" s="162"/>
      <c r="BOS23" s="162"/>
      <c r="BOT23" s="162"/>
      <c r="BOU23" s="162"/>
      <c r="BOV23" s="162"/>
      <c r="BOW23" s="162"/>
      <c r="BOX23" s="162"/>
      <c r="BOY23" s="162"/>
      <c r="BOZ23" s="162"/>
      <c r="BPA23" s="162"/>
      <c r="BPB23" s="162"/>
      <c r="BPC23" s="162"/>
      <c r="BPD23" s="162"/>
      <c r="BPE23" s="162"/>
      <c r="BPF23" s="162"/>
      <c r="BPG23" s="162"/>
      <c r="BPH23" s="162"/>
      <c r="BPI23" s="162"/>
      <c r="BPJ23" s="162"/>
      <c r="BPK23" s="162"/>
      <c r="BPL23" s="162"/>
      <c r="BPM23" s="162"/>
      <c r="BPN23" s="162"/>
      <c r="BPO23" s="162"/>
      <c r="BPP23" s="162"/>
      <c r="BPQ23" s="162"/>
      <c r="BPR23" s="162"/>
      <c r="BPS23" s="162"/>
      <c r="BPT23" s="162"/>
      <c r="BPU23" s="162"/>
      <c r="BPV23" s="162"/>
      <c r="BPW23" s="162"/>
      <c r="BPX23" s="162"/>
      <c r="BPY23" s="162"/>
      <c r="BPZ23" s="162"/>
      <c r="BQA23" s="162"/>
      <c r="BQB23" s="162"/>
      <c r="BQC23" s="162"/>
      <c r="BQD23" s="162"/>
      <c r="BQE23" s="162"/>
      <c r="BQF23" s="162"/>
      <c r="BQG23" s="162"/>
      <c r="BQH23" s="162"/>
      <c r="BQI23" s="162"/>
      <c r="BQJ23" s="162"/>
      <c r="BQK23" s="162"/>
      <c r="BQL23" s="162"/>
      <c r="BQM23" s="162"/>
      <c r="BQN23" s="162"/>
      <c r="BQO23" s="162"/>
      <c r="BQP23" s="162"/>
      <c r="BQQ23" s="162"/>
      <c r="BQR23" s="162"/>
      <c r="BQS23" s="162"/>
      <c r="BQT23" s="162"/>
      <c r="BQU23" s="162"/>
      <c r="BQV23" s="162"/>
      <c r="BQW23" s="162"/>
      <c r="BQX23" s="162"/>
      <c r="BQY23" s="162"/>
      <c r="BQZ23" s="162"/>
      <c r="BRA23" s="162"/>
      <c r="BRB23" s="162"/>
      <c r="BRC23" s="162"/>
      <c r="BRD23" s="162"/>
      <c r="BRE23" s="162"/>
      <c r="BRF23" s="162"/>
      <c r="BRG23" s="162"/>
      <c r="BRH23" s="162"/>
      <c r="BRI23" s="162"/>
      <c r="BRJ23" s="162"/>
      <c r="BRK23" s="162"/>
      <c r="BRL23" s="162"/>
      <c r="BRM23" s="162"/>
      <c r="BRN23" s="162"/>
      <c r="BRO23" s="162"/>
      <c r="BRP23" s="162"/>
      <c r="BRQ23" s="162"/>
      <c r="BRR23" s="162"/>
      <c r="BRS23" s="162"/>
      <c r="BRT23" s="162"/>
      <c r="BRU23" s="162"/>
      <c r="BRV23" s="162"/>
      <c r="BRW23" s="162"/>
      <c r="BRX23" s="162"/>
      <c r="BRY23" s="162"/>
      <c r="BRZ23" s="162"/>
      <c r="BSA23" s="162"/>
      <c r="BSB23" s="162"/>
      <c r="BSC23" s="162"/>
      <c r="BSD23" s="162"/>
      <c r="BSE23" s="162"/>
      <c r="BSF23" s="162"/>
      <c r="BSG23" s="162"/>
      <c r="BSH23" s="162"/>
      <c r="BSI23" s="162"/>
      <c r="BSJ23" s="162"/>
      <c r="BSK23" s="162"/>
      <c r="BSL23" s="162"/>
      <c r="BSM23" s="162"/>
      <c r="BSN23" s="162"/>
      <c r="BSO23" s="162"/>
      <c r="BSP23" s="162"/>
      <c r="BSQ23" s="162"/>
      <c r="BSR23" s="162"/>
      <c r="BSS23" s="162"/>
      <c r="BST23" s="162"/>
      <c r="BSU23" s="162"/>
      <c r="BSV23" s="162"/>
      <c r="BSW23" s="162"/>
      <c r="BSX23" s="162"/>
      <c r="BSY23" s="162"/>
      <c r="BSZ23" s="162"/>
      <c r="BTA23" s="162"/>
      <c r="BTB23" s="162"/>
      <c r="BTC23" s="162"/>
      <c r="BTD23" s="162"/>
      <c r="BTE23" s="162"/>
      <c r="BTF23" s="162"/>
      <c r="BTG23" s="162"/>
      <c r="BTH23" s="162"/>
      <c r="BTI23" s="162"/>
      <c r="BTJ23" s="162"/>
      <c r="BTK23" s="162"/>
      <c r="BTL23" s="162"/>
      <c r="BTM23" s="162"/>
      <c r="BTN23" s="162"/>
      <c r="BTO23" s="162"/>
      <c r="BTP23" s="162"/>
      <c r="BTQ23" s="162"/>
      <c r="BTR23" s="162"/>
      <c r="BTS23" s="162"/>
      <c r="BTT23" s="162"/>
      <c r="BTU23" s="162"/>
      <c r="BTV23" s="162"/>
      <c r="BTW23" s="162"/>
      <c r="BTX23" s="162"/>
      <c r="BTY23" s="162"/>
      <c r="BTZ23" s="162"/>
      <c r="BUA23" s="162"/>
      <c r="BUB23" s="162"/>
      <c r="BUC23" s="162"/>
      <c r="BUD23" s="162"/>
      <c r="BUE23" s="162"/>
      <c r="BUF23" s="162"/>
      <c r="BUG23" s="162"/>
      <c r="BUH23" s="162"/>
      <c r="BUI23" s="162"/>
      <c r="BUJ23" s="162"/>
      <c r="BUK23" s="162"/>
      <c r="BUL23" s="162"/>
      <c r="BUM23" s="162"/>
      <c r="BUN23" s="162"/>
      <c r="BUO23" s="162"/>
      <c r="BUP23" s="162"/>
      <c r="BUQ23" s="162"/>
      <c r="BUR23" s="162"/>
      <c r="BUS23" s="162"/>
      <c r="BUT23" s="162"/>
      <c r="BUU23" s="162"/>
      <c r="BUV23" s="162"/>
      <c r="BUW23" s="162"/>
      <c r="BUX23" s="162"/>
      <c r="BUY23" s="162"/>
      <c r="BUZ23" s="162"/>
      <c r="BVA23" s="162"/>
      <c r="BVB23" s="162"/>
      <c r="BVC23" s="162"/>
      <c r="BVD23" s="162"/>
      <c r="BVE23" s="162"/>
      <c r="BVF23" s="162"/>
      <c r="BVG23" s="162"/>
      <c r="BVH23" s="162"/>
      <c r="BVI23" s="162"/>
      <c r="BVJ23" s="162"/>
      <c r="BVK23" s="162"/>
      <c r="BVL23" s="162"/>
      <c r="BVM23" s="162"/>
      <c r="BVN23" s="162"/>
      <c r="BVO23" s="162"/>
      <c r="BVP23" s="162"/>
      <c r="BVQ23" s="162"/>
      <c r="BVR23" s="162"/>
      <c r="BVS23" s="162"/>
      <c r="BVT23" s="162"/>
      <c r="BVU23" s="162"/>
      <c r="BVV23" s="162"/>
      <c r="BVW23" s="162"/>
      <c r="BVX23" s="162"/>
      <c r="BVY23" s="162"/>
      <c r="BVZ23" s="162"/>
      <c r="BWA23" s="162"/>
      <c r="BWB23" s="162"/>
      <c r="BWC23" s="162"/>
      <c r="BWD23" s="162"/>
      <c r="BWE23" s="162"/>
      <c r="BWF23" s="162"/>
      <c r="BWG23" s="162"/>
      <c r="BWH23" s="162"/>
      <c r="BWI23" s="162"/>
      <c r="BWJ23" s="162"/>
      <c r="BWK23" s="162"/>
      <c r="BWL23" s="162"/>
      <c r="BWM23" s="162"/>
      <c r="BWN23" s="162"/>
      <c r="BWO23" s="162"/>
      <c r="BWP23" s="162"/>
      <c r="BWQ23" s="162"/>
      <c r="BWR23" s="162"/>
      <c r="BWS23" s="162"/>
      <c r="BWT23" s="162"/>
      <c r="BWU23" s="162"/>
      <c r="BWV23" s="162"/>
      <c r="BWW23" s="162"/>
      <c r="BWX23" s="162"/>
      <c r="BWY23" s="162"/>
      <c r="BWZ23" s="162"/>
      <c r="BXA23" s="162"/>
      <c r="BXB23" s="162"/>
      <c r="BXC23" s="162"/>
      <c r="BXD23" s="162"/>
      <c r="BXE23" s="162"/>
      <c r="BXF23" s="162"/>
      <c r="BXG23" s="162"/>
      <c r="BXH23" s="162"/>
      <c r="BXI23" s="162"/>
      <c r="BXJ23" s="162"/>
      <c r="BXK23" s="162"/>
      <c r="BXL23" s="162"/>
      <c r="BXM23" s="162"/>
      <c r="BXN23" s="162"/>
      <c r="BXO23" s="162"/>
      <c r="BXP23" s="162"/>
      <c r="BXQ23" s="162"/>
      <c r="BXR23" s="162"/>
      <c r="BXS23" s="162"/>
      <c r="BXT23" s="162"/>
      <c r="BXU23" s="162"/>
      <c r="BXV23" s="162"/>
      <c r="BXW23" s="162"/>
      <c r="BXX23" s="162"/>
      <c r="BXY23" s="162"/>
      <c r="BXZ23" s="162"/>
      <c r="BYA23" s="162"/>
      <c r="BYB23" s="162"/>
      <c r="BYC23" s="162"/>
      <c r="BYD23" s="162"/>
      <c r="BYE23" s="162"/>
      <c r="BYF23" s="162"/>
      <c r="BYG23" s="162"/>
      <c r="BYH23" s="162"/>
      <c r="BYI23" s="162"/>
      <c r="BYJ23" s="162"/>
      <c r="BYK23" s="162"/>
      <c r="BYL23" s="162"/>
      <c r="BYM23" s="162"/>
      <c r="BYN23" s="162"/>
      <c r="BYO23" s="162"/>
      <c r="BYP23" s="162"/>
      <c r="BYQ23" s="162"/>
      <c r="BYR23" s="162"/>
      <c r="BYS23" s="162"/>
      <c r="BYT23" s="162"/>
      <c r="BYU23" s="162"/>
      <c r="BYV23" s="162"/>
      <c r="BYW23" s="162"/>
      <c r="BYX23" s="162"/>
      <c r="BYY23" s="162"/>
      <c r="BYZ23" s="162"/>
      <c r="BZA23" s="162"/>
      <c r="BZB23" s="162"/>
      <c r="BZC23" s="162"/>
      <c r="BZD23" s="162"/>
      <c r="BZE23" s="162"/>
      <c r="BZF23" s="162"/>
      <c r="BZG23" s="162"/>
      <c r="BZH23" s="162"/>
      <c r="BZI23" s="162"/>
      <c r="BZJ23" s="162"/>
      <c r="BZK23" s="162"/>
      <c r="BZL23" s="162"/>
      <c r="BZM23" s="162"/>
      <c r="BZN23" s="162"/>
      <c r="BZO23" s="162"/>
      <c r="BZP23" s="162"/>
      <c r="BZQ23" s="162"/>
      <c r="BZR23" s="162"/>
      <c r="BZS23" s="162"/>
      <c r="BZT23" s="162"/>
      <c r="BZU23" s="162"/>
      <c r="BZV23" s="162"/>
      <c r="BZW23" s="162"/>
      <c r="BZX23" s="162"/>
      <c r="BZY23" s="162"/>
      <c r="BZZ23" s="162"/>
      <c r="CAA23" s="162"/>
      <c r="CAB23" s="162"/>
      <c r="CAC23" s="162"/>
      <c r="CAD23" s="162"/>
      <c r="CAE23" s="162"/>
      <c r="CAF23" s="162"/>
      <c r="CAG23" s="162"/>
      <c r="CAH23" s="162"/>
      <c r="CAI23" s="162"/>
      <c r="CAJ23" s="162"/>
      <c r="CAK23" s="162"/>
      <c r="CAL23" s="162"/>
      <c r="CAM23" s="162"/>
      <c r="CAN23" s="162"/>
      <c r="CAO23" s="162"/>
      <c r="CAP23" s="162"/>
      <c r="CAQ23" s="162"/>
      <c r="CAR23" s="162"/>
      <c r="CAS23" s="162"/>
      <c r="CAT23" s="162"/>
      <c r="CAU23" s="162"/>
      <c r="CAV23" s="162"/>
      <c r="CAW23" s="162"/>
      <c r="CAX23" s="162"/>
      <c r="CAY23" s="162"/>
      <c r="CAZ23" s="162"/>
      <c r="CBA23" s="162"/>
      <c r="CBB23" s="162"/>
      <c r="CBC23" s="162"/>
      <c r="CBD23" s="162"/>
      <c r="CBE23" s="162"/>
      <c r="CBF23" s="162"/>
      <c r="CBG23" s="162"/>
      <c r="CBH23" s="162"/>
      <c r="CBI23" s="162"/>
      <c r="CBJ23" s="162"/>
      <c r="CBK23" s="162"/>
      <c r="CBL23" s="162"/>
      <c r="CBM23" s="162"/>
      <c r="CBN23" s="162"/>
      <c r="CBO23" s="162"/>
      <c r="CBP23" s="162"/>
      <c r="CBQ23" s="162"/>
      <c r="CBR23" s="162"/>
      <c r="CBS23" s="162"/>
      <c r="CBT23" s="162"/>
      <c r="CBU23" s="162"/>
      <c r="CBV23" s="162"/>
      <c r="CBW23" s="162"/>
      <c r="CBX23" s="162"/>
      <c r="CBY23" s="162"/>
      <c r="CBZ23" s="162"/>
      <c r="CCA23" s="162"/>
      <c r="CCB23" s="162"/>
      <c r="CCC23" s="162"/>
      <c r="CCD23" s="162"/>
      <c r="CCE23" s="162"/>
      <c r="CCF23" s="162"/>
      <c r="CCG23" s="162"/>
      <c r="CCH23" s="162"/>
      <c r="CCI23" s="162"/>
      <c r="CCJ23" s="162"/>
      <c r="CCK23" s="162"/>
      <c r="CCL23" s="162"/>
      <c r="CCM23" s="162"/>
      <c r="CCN23" s="162"/>
      <c r="CCO23" s="162"/>
      <c r="CCP23" s="162"/>
      <c r="CCQ23" s="162"/>
      <c r="CCR23" s="162"/>
      <c r="CCS23" s="162"/>
      <c r="CCT23" s="162"/>
      <c r="CCU23" s="162"/>
      <c r="CCV23" s="162"/>
      <c r="CCW23" s="162"/>
      <c r="CCX23" s="162"/>
      <c r="CCY23" s="162"/>
      <c r="CCZ23" s="162"/>
      <c r="CDA23" s="162"/>
      <c r="CDB23" s="162"/>
      <c r="CDC23" s="162"/>
      <c r="CDD23" s="162"/>
      <c r="CDE23" s="162"/>
      <c r="CDF23" s="162"/>
      <c r="CDG23" s="162"/>
      <c r="CDH23" s="162"/>
      <c r="CDI23" s="162"/>
      <c r="CDJ23" s="162"/>
      <c r="CDK23" s="162"/>
      <c r="CDL23" s="162"/>
      <c r="CDM23" s="162"/>
      <c r="CDN23" s="162"/>
      <c r="CDO23" s="162"/>
      <c r="CDP23" s="162"/>
      <c r="CDQ23" s="162"/>
      <c r="CDR23" s="162"/>
      <c r="CDS23" s="162"/>
      <c r="CDT23" s="162"/>
      <c r="CDU23" s="162"/>
      <c r="CDV23" s="162"/>
      <c r="CDW23" s="162"/>
      <c r="CDX23" s="162"/>
      <c r="CDY23" s="162"/>
      <c r="CDZ23" s="162"/>
      <c r="CEA23" s="162"/>
      <c r="CEB23" s="162"/>
      <c r="CEC23" s="162"/>
      <c r="CED23" s="162"/>
      <c r="CEE23" s="162"/>
      <c r="CEF23" s="162"/>
      <c r="CEG23" s="162"/>
      <c r="CEH23" s="162"/>
      <c r="CEI23" s="162"/>
      <c r="CEJ23" s="162"/>
      <c r="CEK23" s="162"/>
      <c r="CEL23" s="162"/>
      <c r="CEM23" s="162"/>
      <c r="CEN23" s="162"/>
      <c r="CEO23" s="162"/>
      <c r="CEP23" s="162"/>
      <c r="CEQ23" s="162"/>
      <c r="CER23" s="162"/>
      <c r="CES23" s="162"/>
      <c r="CET23" s="162"/>
      <c r="CEU23" s="162"/>
      <c r="CEV23" s="162"/>
      <c r="CEW23" s="162"/>
      <c r="CEX23" s="162"/>
      <c r="CEY23" s="162"/>
      <c r="CEZ23" s="162"/>
      <c r="CFA23" s="162"/>
      <c r="CFB23" s="162"/>
      <c r="CFC23" s="162"/>
      <c r="CFD23" s="162"/>
      <c r="CFE23" s="162"/>
      <c r="CFF23" s="162"/>
      <c r="CFG23" s="162"/>
      <c r="CFH23" s="162"/>
      <c r="CFI23" s="162"/>
      <c r="CFJ23" s="162"/>
      <c r="CFK23" s="162"/>
      <c r="CFL23" s="162"/>
      <c r="CFM23" s="162"/>
      <c r="CFN23" s="162"/>
      <c r="CFO23" s="162"/>
      <c r="CFP23" s="162"/>
      <c r="CFQ23" s="162"/>
      <c r="CFR23" s="162"/>
      <c r="CFS23" s="162"/>
      <c r="CFT23" s="162"/>
      <c r="CFU23" s="162"/>
      <c r="CFV23" s="162"/>
      <c r="CFW23" s="162"/>
      <c r="CFX23" s="162"/>
      <c r="CFY23" s="162"/>
      <c r="CFZ23" s="162"/>
      <c r="CGA23" s="162"/>
      <c r="CGB23" s="162"/>
      <c r="CGC23" s="162"/>
      <c r="CGD23" s="162"/>
      <c r="CGE23" s="162"/>
      <c r="CGF23" s="162"/>
      <c r="CGG23" s="162"/>
      <c r="CGH23" s="162"/>
      <c r="CGI23" s="162"/>
      <c r="CGJ23" s="162"/>
      <c r="CGK23" s="162"/>
      <c r="CGL23" s="162"/>
      <c r="CGM23" s="162"/>
      <c r="CGN23" s="162"/>
      <c r="CGO23" s="162"/>
      <c r="CGP23" s="162"/>
      <c r="CGQ23" s="162"/>
      <c r="CGR23" s="162"/>
      <c r="CGS23" s="162"/>
      <c r="CGT23" s="162"/>
      <c r="CGU23" s="162"/>
      <c r="CGV23" s="162"/>
      <c r="CGW23" s="162"/>
      <c r="CGX23" s="162"/>
      <c r="CGY23" s="162"/>
      <c r="CGZ23" s="162"/>
      <c r="CHA23" s="162"/>
      <c r="CHB23" s="162"/>
      <c r="CHC23" s="162"/>
      <c r="CHD23" s="162"/>
      <c r="CHE23" s="162"/>
      <c r="CHF23" s="162"/>
      <c r="CHG23" s="162"/>
      <c r="CHH23" s="162"/>
      <c r="CHI23" s="162"/>
      <c r="CHJ23" s="162"/>
      <c r="CHK23" s="162"/>
      <c r="CHL23" s="162"/>
      <c r="CHM23" s="162"/>
      <c r="CHN23" s="162"/>
      <c r="CHO23" s="162"/>
      <c r="CHP23" s="162"/>
      <c r="CHQ23" s="162"/>
      <c r="CHR23" s="162"/>
      <c r="CHS23" s="162"/>
      <c r="CHT23" s="162"/>
      <c r="CHU23" s="162"/>
      <c r="CHV23" s="162"/>
      <c r="CHW23" s="162"/>
      <c r="CHX23" s="162"/>
      <c r="CHY23" s="162"/>
      <c r="CHZ23" s="162"/>
      <c r="CIA23" s="162"/>
      <c r="CIB23" s="162"/>
      <c r="CIC23" s="162"/>
      <c r="CID23" s="162"/>
      <c r="CIE23" s="162"/>
      <c r="CIF23" s="162"/>
      <c r="CIG23" s="162"/>
      <c r="CIH23" s="162"/>
      <c r="CII23" s="162"/>
      <c r="CIJ23" s="162"/>
      <c r="CIK23" s="162"/>
      <c r="CIL23" s="162"/>
      <c r="CIM23" s="162"/>
      <c r="CIN23" s="162"/>
      <c r="CIO23" s="162"/>
      <c r="CIP23" s="162"/>
      <c r="CIQ23" s="162"/>
      <c r="CIR23" s="162"/>
      <c r="CIS23" s="162"/>
      <c r="CIT23" s="162"/>
      <c r="CIU23" s="162"/>
      <c r="CIV23" s="162"/>
      <c r="CIW23" s="162"/>
      <c r="CIX23" s="162"/>
      <c r="CIY23" s="162"/>
      <c r="CIZ23" s="162"/>
      <c r="CJA23" s="162"/>
      <c r="CJB23" s="162"/>
      <c r="CJC23" s="162"/>
      <c r="CJD23" s="162"/>
      <c r="CJE23" s="162"/>
      <c r="CJF23" s="162"/>
      <c r="CJG23" s="162"/>
      <c r="CJH23" s="162"/>
      <c r="CJI23" s="162"/>
      <c r="CJJ23" s="162"/>
      <c r="CJK23" s="162"/>
      <c r="CJL23" s="162"/>
      <c r="CJM23" s="162"/>
      <c r="CJN23" s="162"/>
      <c r="CJO23" s="162"/>
      <c r="CJP23" s="162"/>
      <c r="CJQ23" s="162"/>
      <c r="CJR23" s="162"/>
      <c r="CJS23" s="162"/>
      <c r="CJT23" s="162"/>
      <c r="CJU23" s="162"/>
      <c r="CJV23" s="162"/>
      <c r="CJW23" s="162"/>
      <c r="CJX23" s="162"/>
      <c r="CJY23" s="162"/>
      <c r="CJZ23" s="162"/>
      <c r="CKA23" s="162"/>
      <c r="CKB23" s="162"/>
      <c r="CKC23" s="162"/>
      <c r="CKD23" s="162"/>
      <c r="CKE23" s="162"/>
      <c r="CKF23" s="162"/>
      <c r="CKG23" s="162"/>
      <c r="CKH23" s="162"/>
      <c r="CKI23" s="162"/>
      <c r="CKJ23" s="162"/>
      <c r="CKK23" s="162"/>
      <c r="CKL23" s="162"/>
      <c r="CKM23" s="162"/>
      <c r="CKN23" s="162"/>
      <c r="CKO23" s="162"/>
      <c r="CKP23" s="162"/>
      <c r="CKQ23" s="162"/>
      <c r="CKR23" s="162"/>
      <c r="CKS23" s="162"/>
      <c r="CKT23" s="162"/>
      <c r="CKU23" s="162"/>
      <c r="CKV23" s="162"/>
      <c r="CKW23" s="162"/>
      <c r="CKX23" s="162"/>
      <c r="CKY23" s="162"/>
      <c r="CKZ23" s="162"/>
      <c r="CLA23" s="162"/>
      <c r="CLB23" s="162"/>
      <c r="CLC23" s="162"/>
      <c r="CLD23" s="162"/>
      <c r="CLE23" s="162"/>
      <c r="CLF23" s="162"/>
      <c r="CLG23" s="162"/>
      <c r="CLH23" s="162"/>
      <c r="CLI23" s="162"/>
      <c r="CLJ23" s="162"/>
      <c r="CLK23" s="162"/>
      <c r="CLL23" s="162"/>
      <c r="CLM23" s="162"/>
      <c r="CLN23" s="162"/>
      <c r="CLO23" s="162"/>
      <c r="CLP23" s="162"/>
      <c r="CLQ23" s="162"/>
      <c r="CLR23" s="162"/>
      <c r="CLS23" s="162"/>
      <c r="CLT23" s="162"/>
      <c r="CLU23" s="162"/>
      <c r="CLV23" s="162"/>
      <c r="CLW23" s="162"/>
      <c r="CLX23" s="162"/>
      <c r="CLY23" s="162"/>
      <c r="CLZ23" s="162"/>
      <c r="CMA23" s="162"/>
      <c r="CMB23" s="162"/>
      <c r="CMC23" s="162"/>
      <c r="CMD23" s="162"/>
      <c r="CME23" s="162"/>
      <c r="CMF23" s="162"/>
      <c r="CMG23" s="162"/>
      <c r="CMH23" s="162"/>
      <c r="CMI23" s="162"/>
      <c r="CMJ23" s="162"/>
      <c r="CMK23" s="162"/>
      <c r="CML23" s="162"/>
      <c r="CMM23" s="162"/>
      <c r="CMN23" s="162"/>
      <c r="CMO23" s="162"/>
      <c r="CMP23" s="162"/>
      <c r="CMQ23" s="162"/>
      <c r="CMR23" s="162"/>
      <c r="CMS23" s="162"/>
      <c r="CMT23" s="162"/>
      <c r="CMU23" s="162"/>
      <c r="CMV23" s="162"/>
      <c r="CMW23" s="162"/>
      <c r="CMX23" s="162"/>
      <c r="CMY23" s="162"/>
      <c r="CMZ23" s="162"/>
      <c r="CNA23" s="162"/>
      <c r="CNB23" s="162"/>
      <c r="CNC23" s="162"/>
      <c r="CND23" s="162"/>
      <c r="CNE23" s="162"/>
      <c r="CNF23" s="162"/>
      <c r="CNG23" s="162"/>
      <c r="CNH23" s="162"/>
      <c r="CNI23" s="162"/>
      <c r="CNJ23" s="162"/>
      <c r="CNK23" s="162"/>
      <c r="CNL23" s="162"/>
      <c r="CNM23" s="162"/>
      <c r="CNN23" s="162"/>
      <c r="CNO23" s="162"/>
      <c r="CNP23" s="162"/>
      <c r="CNQ23" s="162"/>
      <c r="CNR23" s="162"/>
      <c r="CNS23" s="162"/>
      <c r="CNT23" s="162"/>
      <c r="CNU23" s="162"/>
      <c r="CNV23" s="162"/>
      <c r="CNW23" s="162"/>
      <c r="CNX23" s="162"/>
      <c r="CNY23" s="162"/>
      <c r="CNZ23" s="162"/>
      <c r="COA23" s="162"/>
      <c r="COB23" s="162"/>
      <c r="COC23" s="162"/>
      <c r="COD23" s="162"/>
      <c r="COE23" s="162"/>
      <c r="COF23" s="162"/>
      <c r="COG23" s="162"/>
      <c r="COH23" s="162"/>
      <c r="COI23" s="162"/>
      <c r="COJ23" s="162"/>
      <c r="COK23" s="162"/>
      <c r="COL23" s="162"/>
      <c r="COM23" s="162"/>
      <c r="CON23" s="162"/>
      <c r="COO23" s="162"/>
      <c r="COP23" s="162"/>
      <c r="COQ23" s="162"/>
      <c r="COR23" s="162"/>
      <c r="COS23" s="162"/>
      <c r="COT23" s="162"/>
      <c r="COU23" s="162"/>
      <c r="COV23" s="162"/>
      <c r="COW23" s="162"/>
      <c r="COX23" s="162"/>
      <c r="COY23" s="162"/>
      <c r="COZ23" s="162"/>
      <c r="CPA23" s="162"/>
      <c r="CPB23" s="162"/>
      <c r="CPC23" s="162"/>
      <c r="CPD23" s="162"/>
      <c r="CPE23" s="162"/>
      <c r="CPF23" s="162"/>
      <c r="CPG23" s="162"/>
      <c r="CPH23" s="162"/>
      <c r="CPI23" s="162"/>
      <c r="CPJ23" s="162"/>
      <c r="CPK23" s="162"/>
      <c r="CPL23" s="162"/>
      <c r="CPM23" s="162"/>
      <c r="CPN23" s="162"/>
      <c r="CPO23" s="162"/>
      <c r="CPP23" s="162"/>
      <c r="CPQ23" s="162"/>
      <c r="CPR23" s="162"/>
      <c r="CPS23" s="162"/>
      <c r="CPT23" s="162"/>
      <c r="CPU23" s="162"/>
      <c r="CPV23" s="162"/>
      <c r="CPW23" s="162"/>
      <c r="CPX23" s="162"/>
      <c r="CPY23" s="162"/>
      <c r="CPZ23" s="162"/>
      <c r="CQA23" s="162"/>
      <c r="CQB23" s="162"/>
      <c r="CQC23" s="162"/>
      <c r="CQD23" s="162"/>
      <c r="CQE23" s="162"/>
      <c r="CQF23" s="162"/>
      <c r="CQG23" s="162"/>
      <c r="CQH23" s="162"/>
      <c r="CQI23" s="162"/>
      <c r="CQJ23" s="162"/>
      <c r="CQK23" s="162"/>
      <c r="CQL23" s="162"/>
      <c r="CQM23" s="162"/>
      <c r="CQN23" s="162"/>
      <c r="CQO23" s="162"/>
      <c r="CQP23" s="162"/>
      <c r="CQQ23" s="162"/>
      <c r="CQR23" s="162"/>
      <c r="CQS23" s="162"/>
      <c r="CQT23" s="162"/>
      <c r="CQU23" s="162"/>
      <c r="CQV23" s="162"/>
      <c r="CQW23" s="162"/>
      <c r="CQX23" s="162"/>
      <c r="CQY23" s="162"/>
      <c r="CQZ23" s="162"/>
      <c r="CRA23" s="162"/>
      <c r="CRB23" s="162"/>
      <c r="CRC23" s="162"/>
      <c r="CRD23" s="162"/>
      <c r="CRE23" s="162"/>
      <c r="CRF23" s="162"/>
      <c r="CRG23" s="162"/>
      <c r="CRH23" s="162"/>
      <c r="CRI23" s="162"/>
      <c r="CRJ23" s="162"/>
      <c r="CRK23" s="162"/>
      <c r="CRL23" s="162"/>
      <c r="CRM23" s="162"/>
      <c r="CRN23" s="162"/>
      <c r="CRO23" s="162"/>
      <c r="CRP23" s="162"/>
      <c r="CRQ23" s="162"/>
      <c r="CRR23" s="162"/>
      <c r="CRS23" s="162"/>
      <c r="CRT23" s="162"/>
      <c r="CRU23" s="162"/>
      <c r="CRV23" s="162"/>
      <c r="CRW23" s="162"/>
      <c r="CRX23" s="162"/>
      <c r="CRY23" s="162"/>
      <c r="CRZ23" s="162"/>
      <c r="CSA23" s="162"/>
      <c r="CSB23" s="162"/>
      <c r="CSC23" s="162"/>
      <c r="CSD23" s="162"/>
      <c r="CSE23" s="162"/>
      <c r="CSF23" s="162"/>
      <c r="CSG23" s="162"/>
      <c r="CSH23" s="162"/>
      <c r="CSI23" s="162"/>
      <c r="CSJ23" s="162"/>
      <c r="CSK23" s="162"/>
      <c r="CSL23" s="162"/>
      <c r="CSM23" s="162"/>
      <c r="CSN23" s="162"/>
      <c r="CSO23" s="162"/>
      <c r="CSP23" s="162"/>
      <c r="CSQ23" s="162"/>
      <c r="CSR23" s="162"/>
      <c r="CSS23" s="162"/>
      <c r="CST23" s="162"/>
      <c r="CSU23" s="162"/>
      <c r="CSV23" s="162"/>
      <c r="CSW23" s="162"/>
      <c r="CSX23" s="162"/>
      <c r="CSY23" s="162"/>
      <c r="CSZ23" s="162"/>
      <c r="CTA23" s="162"/>
      <c r="CTB23" s="162"/>
      <c r="CTC23" s="162"/>
      <c r="CTD23" s="162"/>
      <c r="CTE23" s="162"/>
      <c r="CTF23" s="162"/>
      <c r="CTG23" s="162"/>
      <c r="CTH23" s="162"/>
      <c r="CTI23" s="162"/>
      <c r="CTJ23" s="162"/>
      <c r="CTK23" s="162"/>
      <c r="CTL23" s="162"/>
      <c r="CTM23" s="162"/>
      <c r="CTN23" s="162"/>
      <c r="CTO23" s="162"/>
      <c r="CTP23" s="162"/>
      <c r="CTQ23" s="162"/>
      <c r="CTR23" s="162"/>
      <c r="CTS23" s="162"/>
      <c r="CTT23" s="162"/>
      <c r="CTU23" s="162"/>
      <c r="CTV23" s="162"/>
      <c r="CTW23" s="162"/>
      <c r="CTX23" s="162"/>
      <c r="CTY23" s="162"/>
      <c r="CTZ23" s="162"/>
      <c r="CUA23" s="162"/>
      <c r="CUB23" s="162"/>
      <c r="CUC23" s="162"/>
      <c r="CUD23" s="162"/>
      <c r="CUE23" s="162"/>
      <c r="CUF23" s="162"/>
      <c r="CUG23" s="162"/>
      <c r="CUH23" s="162"/>
      <c r="CUI23" s="162"/>
      <c r="CUJ23" s="162"/>
      <c r="CUK23" s="162"/>
      <c r="CUL23" s="162"/>
      <c r="CUM23" s="162"/>
      <c r="CUN23" s="162"/>
      <c r="CUO23" s="162"/>
      <c r="CUP23" s="162"/>
      <c r="CUQ23" s="162"/>
      <c r="CUR23" s="162"/>
      <c r="CUS23" s="162"/>
      <c r="CUT23" s="162"/>
      <c r="CUU23" s="162"/>
      <c r="CUV23" s="162"/>
      <c r="CUW23" s="162"/>
      <c r="CUX23" s="162"/>
      <c r="CUY23" s="162"/>
      <c r="CUZ23" s="162"/>
      <c r="CVA23" s="162"/>
      <c r="CVB23" s="162"/>
      <c r="CVC23" s="162"/>
      <c r="CVD23" s="162"/>
      <c r="CVE23" s="162"/>
      <c r="CVF23" s="162"/>
      <c r="CVG23" s="162"/>
      <c r="CVH23" s="162"/>
      <c r="CVI23" s="162"/>
      <c r="CVJ23" s="162"/>
      <c r="CVK23" s="162"/>
      <c r="CVL23" s="162"/>
      <c r="CVM23" s="162"/>
      <c r="CVN23" s="162"/>
      <c r="CVO23" s="162"/>
      <c r="CVP23" s="162"/>
      <c r="CVQ23" s="162"/>
      <c r="CVR23" s="162"/>
      <c r="CVS23" s="162"/>
      <c r="CVT23" s="162"/>
      <c r="CVU23" s="162"/>
      <c r="CVV23" s="162"/>
      <c r="CVW23" s="162"/>
      <c r="CVX23" s="162"/>
      <c r="CVY23" s="162"/>
      <c r="CVZ23" s="162"/>
      <c r="CWA23" s="162"/>
      <c r="CWB23" s="162"/>
      <c r="CWC23" s="162"/>
      <c r="CWD23" s="162"/>
      <c r="CWE23" s="162"/>
      <c r="CWF23" s="162"/>
      <c r="CWG23" s="162"/>
      <c r="CWH23" s="162"/>
      <c r="CWI23" s="162"/>
      <c r="CWJ23" s="162"/>
      <c r="CWK23" s="162"/>
      <c r="CWL23" s="162"/>
      <c r="CWM23" s="162"/>
      <c r="CWN23" s="162"/>
      <c r="CWO23" s="162"/>
      <c r="CWP23" s="162"/>
      <c r="CWQ23" s="162"/>
      <c r="CWR23" s="162"/>
      <c r="CWS23" s="162"/>
      <c r="CWT23" s="162"/>
      <c r="CWU23" s="162"/>
      <c r="CWV23" s="162"/>
      <c r="CWW23" s="162"/>
      <c r="CWX23" s="162"/>
      <c r="CWY23" s="162"/>
      <c r="CWZ23" s="162"/>
      <c r="CXA23" s="162"/>
      <c r="CXB23" s="162"/>
      <c r="CXC23" s="162"/>
      <c r="CXD23" s="162"/>
      <c r="CXE23" s="162"/>
      <c r="CXF23" s="162"/>
      <c r="CXG23" s="162"/>
      <c r="CXH23" s="162"/>
      <c r="CXI23" s="162"/>
      <c r="CXJ23" s="162"/>
      <c r="CXK23" s="162"/>
      <c r="CXL23" s="162"/>
      <c r="CXM23" s="162"/>
      <c r="CXN23" s="162"/>
      <c r="CXO23" s="162"/>
      <c r="CXP23" s="162"/>
      <c r="CXQ23" s="162"/>
      <c r="CXR23" s="162"/>
      <c r="CXS23" s="162"/>
      <c r="CXT23" s="162"/>
      <c r="CXU23" s="162"/>
      <c r="CXV23" s="162"/>
      <c r="CXW23" s="162"/>
      <c r="CXX23" s="162"/>
      <c r="CXY23" s="162"/>
      <c r="CXZ23" s="162"/>
      <c r="CYA23" s="162"/>
      <c r="CYB23" s="162"/>
      <c r="CYC23" s="162"/>
      <c r="CYD23" s="162"/>
      <c r="CYE23" s="162"/>
      <c r="CYF23" s="162"/>
      <c r="CYG23" s="162"/>
      <c r="CYH23" s="162"/>
      <c r="CYI23" s="162"/>
      <c r="CYJ23" s="162"/>
      <c r="CYK23" s="162"/>
      <c r="CYL23" s="162"/>
      <c r="CYM23" s="162"/>
      <c r="CYN23" s="162"/>
      <c r="CYO23" s="162"/>
      <c r="CYP23" s="162"/>
      <c r="CYQ23" s="162"/>
      <c r="CYR23" s="162"/>
      <c r="CYS23" s="162"/>
      <c r="CYT23" s="162"/>
      <c r="CYU23" s="162"/>
      <c r="CYV23" s="162"/>
      <c r="CYW23" s="162"/>
      <c r="CYX23" s="162"/>
      <c r="CYY23" s="162"/>
      <c r="CYZ23" s="162"/>
      <c r="CZA23" s="162"/>
      <c r="CZB23" s="162"/>
      <c r="CZC23" s="162"/>
      <c r="CZD23" s="162"/>
      <c r="CZE23" s="162"/>
      <c r="CZF23" s="162"/>
      <c r="CZG23" s="162"/>
      <c r="CZH23" s="162"/>
      <c r="CZI23" s="162"/>
      <c r="CZJ23" s="162"/>
      <c r="CZK23" s="162"/>
      <c r="CZL23" s="162"/>
      <c r="CZM23" s="162"/>
      <c r="CZN23" s="162"/>
      <c r="CZO23" s="162"/>
      <c r="CZP23" s="162"/>
      <c r="CZQ23" s="162"/>
      <c r="CZR23" s="162"/>
      <c r="CZS23" s="162"/>
      <c r="CZT23" s="162"/>
      <c r="CZU23" s="162"/>
      <c r="CZV23" s="162"/>
      <c r="CZW23" s="162"/>
      <c r="CZX23" s="162"/>
      <c r="CZY23" s="162"/>
      <c r="CZZ23" s="162"/>
      <c r="DAA23" s="162"/>
      <c r="DAB23" s="162"/>
      <c r="DAC23" s="162"/>
      <c r="DAD23" s="162"/>
      <c r="DAE23" s="162"/>
      <c r="DAF23" s="162"/>
      <c r="DAG23" s="162"/>
      <c r="DAH23" s="162"/>
      <c r="DAI23" s="162"/>
      <c r="DAJ23" s="162"/>
      <c r="DAK23" s="162"/>
      <c r="DAL23" s="162"/>
      <c r="DAM23" s="162"/>
      <c r="DAN23" s="162"/>
      <c r="DAO23" s="162"/>
      <c r="DAP23" s="162"/>
      <c r="DAQ23" s="162"/>
      <c r="DAR23" s="162"/>
      <c r="DAS23" s="162"/>
      <c r="DAT23" s="162"/>
      <c r="DAU23" s="162"/>
      <c r="DAV23" s="162"/>
      <c r="DAW23" s="162"/>
      <c r="DAX23" s="162"/>
      <c r="DAY23" s="162"/>
      <c r="DAZ23" s="162"/>
      <c r="DBA23" s="162"/>
      <c r="DBB23" s="162"/>
      <c r="DBC23" s="162"/>
      <c r="DBD23" s="162"/>
      <c r="DBE23" s="162"/>
      <c r="DBF23" s="162"/>
      <c r="DBG23" s="162"/>
      <c r="DBH23" s="162"/>
      <c r="DBI23" s="162"/>
      <c r="DBJ23" s="162"/>
      <c r="DBK23" s="162"/>
      <c r="DBL23" s="162"/>
      <c r="DBM23" s="162"/>
      <c r="DBN23" s="162"/>
      <c r="DBO23" s="162"/>
      <c r="DBP23" s="162"/>
      <c r="DBQ23" s="162"/>
      <c r="DBR23" s="162"/>
      <c r="DBS23" s="162"/>
      <c r="DBT23" s="162"/>
      <c r="DBU23" s="162"/>
      <c r="DBV23" s="162"/>
      <c r="DBW23" s="162"/>
      <c r="DBX23" s="162"/>
      <c r="DBY23" s="162"/>
      <c r="DBZ23" s="162"/>
      <c r="DCA23" s="162"/>
      <c r="DCB23" s="162"/>
      <c r="DCC23" s="162"/>
      <c r="DCD23" s="162"/>
      <c r="DCE23" s="162"/>
      <c r="DCF23" s="162"/>
      <c r="DCG23" s="162"/>
      <c r="DCH23" s="162"/>
      <c r="DCI23" s="162"/>
      <c r="DCJ23" s="162"/>
      <c r="DCK23" s="162"/>
      <c r="DCL23" s="162"/>
      <c r="DCM23" s="162"/>
      <c r="DCN23" s="162"/>
      <c r="DCO23" s="162"/>
      <c r="DCP23" s="162"/>
      <c r="DCQ23" s="162"/>
      <c r="DCR23" s="162"/>
      <c r="DCS23" s="162"/>
      <c r="DCT23" s="162"/>
      <c r="DCU23" s="162"/>
      <c r="DCV23" s="162"/>
      <c r="DCW23" s="162"/>
      <c r="DCX23" s="162"/>
      <c r="DCY23" s="162"/>
      <c r="DCZ23" s="162"/>
      <c r="DDA23" s="162"/>
      <c r="DDB23" s="162"/>
      <c r="DDC23" s="162"/>
      <c r="DDD23" s="162"/>
      <c r="DDE23" s="162"/>
      <c r="DDF23" s="162"/>
      <c r="DDG23" s="162"/>
      <c r="DDH23" s="162"/>
      <c r="DDI23" s="162"/>
      <c r="DDJ23" s="162"/>
      <c r="DDK23" s="162"/>
      <c r="DDL23" s="162"/>
      <c r="DDM23" s="162"/>
      <c r="DDN23" s="162"/>
      <c r="DDO23" s="162"/>
      <c r="DDP23" s="162"/>
      <c r="DDQ23" s="162"/>
      <c r="DDR23" s="162"/>
      <c r="DDS23" s="162"/>
      <c r="DDT23" s="162"/>
      <c r="DDU23" s="162"/>
      <c r="DDV23" s="162"/>
      <c r="DDW23" s="162"/>
      <c r="DDX23" s="162"/>
      <c r="DDY23" s="162"/>
      <c r="DDZ23" s="162"/>
      <c r="DEA23" s="162"/>
      <c r="DEB23" s="162"/>
      <c r="DEC23" s="162"/>
      <c r="DED23" s="162"/>
      <c r="DEE23" s="162"/>
      <c r="DEF23" s="162"/>
      <c r="DEG23" s="162"/>
      <c r="DEH23" s="162"/>
      <c r="DEI23" s="162"/>
      <c r="DEJ23" s="162"/>
      <c r="DEK23" s="162"/>
      <c r="DEL23" s="162"/>
      <c r="DEM23" s="162"/>
      <c r="DEN23" s="162"/>
      <c r="DEO23" s="162"/>
      <c r="DEP23" s="162"/>
      <c r="DEQ23" s="162"/>
      <c r="DER23" s="162"/>
      <c r="DES23" s="162"/>
      <c r="DET23" s="162"/>
      <c r="DEU23" s="162"/>
      <c r="DEV23" s="162"/>
      <c r="DEW23" s="162"/>
      <c r="DEX23" s="162"/>
      <c r="DEY23" s="162"/>
      <c r="DEZ23" s="162"/>
      <c r="DFA23" s="162"/>
      <c r="DFB23" s="162"/>
      <c r="DFC23" s="162"/>
      <c r="DFD23" s="162"/>
      <c r="DFE23" s="162"/>
      <c r="DFF23" s="162"/>
      <c r="DFG23" s="162"/>
      <c r="DFH23" s="162"/>
      <c r="DFI23" s="162"/>
      <c r="DFJ23" s="162"/>
      <c r="DFK23" s="162"/>
      <c r="DFL23" s="162"/>
      <c r="DFM23" s="162"/>
      <c r="DFN23" s="162"/>
      <c r="DFO23" s="162"/>
      <c r="DFP23" s="162"/>
      <c r="DFQ23" s="162"/>
      <c r="DFR23" s="162"/>
      <c r="DFS23" s="162"/>
      <c r="DFT23" s="162"/>
      <c r="DFU23" s="162"/>
      <c r="DFV23" s="162"/>
      <c r="DFW23" s="162"/>
      <c r="DFX23" s="162"/>
      <c r="DFY23" s="162"/>
      <c r="DFZ23" s="162"/>
      <c r="DGA23" s="162"/>
      <c r="DGB23" s="162"/>
      <c r="DGC23" s="162"/>
      <c r="DGD23" s="162"/>
      <c r="DGE23" s="162"/>
      <c r="DGF23" s="162"/>
      <c r="DGG23" s="162"/>
      <c r="DGH23" s="162"/>
      <c r="DGI23" s="162"/>
      <c r="DGJ23" s="162"/>
      <c r="DGK23" s="162"/>
      <c r="DGL23" s="162"/>
      <c r="DGM23" s="162"/>
      <c r="DGN23" s="162"/>
      <c r="DGO23" s="162"/>
      <c r="DGP23" s="162"/>
      <c r="DGQ23" s="162"/>
      <c r="DGR23" s="162"/>
      <c r="DGS23" s="162"/>
      <c r="DGT23" s="162"/>
      <c r="DGU23" s="162"/>
      <c r="DGV23" s="162"/>
      <c r="DGW23" s="162"/>
      <c r="DGX23" s="162"/>
      <c r="DGY23" s="162"/>
      <c r="DGZ23" s="162"/>
      <c r="DHA23" s="162"/>
      <c r="DHB23" s="162"/>
      <c r="DHC23" s="162"/>
      <c r="DHD23" s="162"/>
      <c r="DHE23" s="162"/>
      <c r="DHF23" s="162"/>
      <c r="DHG23" s="162"/>
      <c r="DHH23" s="162"/>
      <c r="DHI23" s="162"/>
      <c r="DHJ23" s="162"/>
      <c r="DHK23" s="162"/>
      <c r="DHL23" s="162"/>
      <c r="DHM23" s="162"/>
      <c r="DHN23" s="162"/>
      <c r="DHO23" s="162"/>
      <c r="DHP23" s="162"/>
      <c r="DHQ23" s="162"/>
      <c r="DHR23" s="162"/>
      <c r="DHS23" s="162"/>
      <c r="DHT23" s="162"/>
      <c r="DHU23" s="162"/>
      <c r="DHV23" s="162"/>
      <c r="DHW23" s="162"/>
      <c r="DHX23" s="162"/>
      <c r="DHY23" s="162"/>
      <c r="DHZ23" s="162"/>
      <c r="DIA23" s="162"/>
      <c r="DIB23" s="162"/>
      <c r="DIC23" s="162"/>
      <c r="DID23" s="162"/>
      <c r="DIE23" s="162"/>
      <c r="DIF23" s="162"/>
      <c r="DIG23" s="162"/>
      <c r="DIH23" s="162"/>
      <c r="DII23" s="162"/>
      <c r="DIJ23" s="162"/>
      <c r="DIK23" s="162"/>
      <c r="DIL23" s="162"/>
      <c r="DIM23" s="162"/>
      <c r="DIN23" s="162"/>
      <c r="DIO23" s="162"/>
      <c r="DIP23" s="162"/>
      <c r="DIQ23" s="162"/>
      <c r="DIR23" s="162"/>
      <c r="DIS23" s="162"/>
      <c r="DIT23" s="162"/>
      <c r="DIU23" s="162"/>
      <c r="DIV23" s="162"/>
      <c r="DIW23" s="162"/>
      <c r="DIX23" s="162"/>
      <c r="DIY23" s="162"/>
      <c r="DIZ23" s="162"/>
      <c r="DJA23" s="162"/>
      <c r="DJB23" s="162"/>
      <c r="DJC23" s="162"/>
      <c r="DJD23" s="162"/>
      <c r="DJE23" s="162"/>
      <c r="DJF23" s="162"/>
      <c r="DJG23" s="162"/>
      <c r="DJH23" s="162"/>
      <c r="DJI23" s="162"/>
      <c r="DJJ23" s="162"/>
      <c r="DJK23" s="162"/>
      <c r="DJL23" s="162"/>
      <c r="DJM23" s="162"/>
      <c r="DJN23" s="162"/>
      <c r="DJO23" s="162"/>
      <c r="DJP23" s="162"/>
      <c r="DJQ23" s="162"/>
      <c r="DJR23" s="162"/>
      <c r="DJS23" s="162"/>
      <c r="DJT23" s="162"/>
      <c r="DJU23" s="162"/>
      <c r="DJV23" s="162"/>
      <c r="DJW23" s="162"/>
      <c r="DJX23" s="162"/>
      <c r="DJY23" s="162"/>
      <c r="DJZ23" s="162"/>
      <c r="DKA23" s="162"/>
      <c r="DKB23" s="162"/>
      <c r="DKC23" s="162"/>
      <c r="DKD23" s="162"/>
      <c r="DKE23" s="162"/>
      <c r="DKF23" s="162"/>
      <c r="DKG23" s="162"/>
      <c r="DKH23" s="162"/>
      <c r="DKI23" s="162"/>
      <c r="DKJ23" s="162"/>
      <c r="DKK23" s="162"/>
      <c r="DKL23" s="162"/>
      <c r="DKM23" s="162"/>
      <c r="DKN23" s="162"/>
      <c r="DKO23" s="162"/>
      <c r="DKP23" s="162"/>
      <c r="DKQ23" s="162"/>
      <c r="DKR23" s="162"/>
      <c r="DKS23" s="162"/>
      <c r="DKT23" s="162"/>
      <c r="DKU23" s="162"/>
      <c r="DKV23" s="162"/>
      <c r="DKW23" s="162"/>
      <c r="DKX23" s="162"/>
      <c r="DKY23" s="162"/>
      <c r="DKZ23" s="162"/>
      <c r="DLA23" s="162"/>
      <c r="DLB23" s="162"/>
      <c r="DLC23" s="162"/>
      <c r="DLD23" s="162"/>
      <c r="DLE23" s="162"/>
      <c r="DLF23" s="162"/>
      <c r="DLG23" s="162"/>
      <c r="DLH23" s="162"/>
      <c r="DLI23" s="162"/>
      <c r="DLJ23" s="162"/>
      <c r="DLK23" s="162"/>
      <c r="DLL23" s="162"/>
      <c r="DLM23" s="162"/>
      <c r="DLN23" s="162"/>
      <c r="DLO23" s="162"/>
      <c r="DLP23" s="162"/>
      <c r="DLQ23" s="162"/>
      <c r="DLR23" s="162"/>
      <c r="DLS23" s="162"/>
      <c r="DLT23" s="162"/>
      <c r="DLU23" s="162"/>
      <c r="DLV23" s="162"/>
      <c r="DLW23" s="162"/>
      <c r="DLX23" s="162"/>
      <c r="DLY23" s="162"/>
      <c r="DLZ23" s="162"/>
      <c r="DMA23" s="162"/>
      <c r="DMB23" s="162"/>
      <c r="DMC23" s="162"/>
      <c r="DMD23" s="162"/>
      <c r="DME23" s="162"/>
      <c r="DMF23" s="162"/>
      <c r="DMG23" s="162"/>
      <c r="DMH23" s="162"/>
      <c r="DMI23" s="162"/>
      <c r="DMJ23" s="162"/>
      <c r="DMK23" s="162"/>
      <c r="DML23" s="162"/>
      <c r="DMM23" s="162"/>
      <c r="DMN23" s="162"/>
      <c r="DMO23" s="162"/>
      <c r="DMP23" s="162"/>
      <c r="DMQ23" s="162"/>
      <c r="DMR23" s="162"/>
      <c r="DMS23" s="162"/>
      <c r="DMT23" s="162"/>
      <c r="DMU23" s="162"/>
      <c r="DMV23" s="162"/>
      <c r="DMW23" s="162"/>
      <c r="DMX23" s="162"/>
      <c r="DMY23" s="162"/>
      <c r="DMZ23" s="162"/>
      <c r="DNA23" s="162"/>
      <c r="DNB23" s="162"/>
      <c r="DNC23" s="162"/>
      <c r="DND23" s="162"/>
      <c r="DNE23" s="162"/>
      <c r="DNF23" s="162"/>
      <c r="DNG23" s="162"/>
      <c r="DNH23" s="162"/>
      <c r="DNI23" s="162"/>
      <c r="DNJ23" s="162"/>
      <c r="DNK23" s="162"/>
      <c r="DNL23" s="162"/>
      <c r="DNM23" s="162"/>
      <c r="DNN23" s="162"/>
      <c r="DNO23" s="162"/>
      <c r="DNP23" s="162"/>
      <c r="DNQ23" s="162"/>
      <c r="DNR23" s="162"/>
      <c r="DNS23" s="162"/>
      <c r="DNT23" s="162"/>
      <c r="DNU23" s="162"/>
      <c r="DNV23" s="162"/>
      <c r="DNW23" s="162"/>
      <c r="DNX23" s="162"/>
      <c r="DNY23" s="162"/>
      <c r="DNZ23" s="162"/>
      <c r="DOA23" s="162"/>
      <c r="DOB23" s="162"/>
      <c r="DOC23" s="162"/>
      <c r="DOD23" s="162"/>
      <c r="DOE23" s="162"/>
      <c r="DOF23" s="162"/>
      <c r="DOG23" s="162"/>
      <c r="DOH23" s="162"/>
      <c r="DOI23" s="162"/>
      <c r="DOJ23" s="162"/>
      <c r="DOK23" s="162"/>
      <c r="DOL23" s="162"/>
      <c r="DOM23" s="162"/>
      <c r="DON23" s="162"/>
      <c r="DOO23" s="162"/>
      <c r="DOP23" s="162"/>
      <c r="DOQ23" s="162"/>
      <c r="DOR23" s="162"/>
      <c r="DOS23" s="162"/>
      <c r="DOT23" s="162"/>
      <c r="DOU23" s="162"/>
      <c r="DOV23" s="162"/>
      <c r="DOW23" s="162"/>
      <c r="DOX23" s="162"/>
      <c r="DOY23" s="162"/>
      <c r="DOZ23" s="162"/>
      <c r="DPA23" s="162"/>
      <c r="DPB23" s="162"/>
      <c r="DPC23" s="162"/>
      <c r="DPD23" s="162"/>
      <c r="DPE23" s="162"/>
      <c r="DPF23" s="162"/>
      <c r="DPG23" s="162"/>
      <c r="DPH23" s="162"/>
      <c r="DPI23" s="162"/>
      <c r="DPJ23" s="162"/>
      <c r="DPK23" s="162"/>
      <c r="DPL23" s="162"/>
      <c r="DPM23" s="162"/>
      <c r="DPN23" s="162"/>
      <c r="DPO23" s="162"/>
      <c r="DPP23" s="162"/>
      <c r="DPQ23" s="162"/>
      <c r="DPR23" s="162"/>
      <c r="DPS23" s="162"/>
      <c r="DPT23" s="162"/>
      <c r="DPU23" s="162"/>
      <c r="DPV23" s="162"/>
      <c r="DPW23" s="162"/>
      <c r="DPX23" s="162"/>
      <c r="DPY23" s="162"/>
      <c r="DPZ23" s="162"/>
      <c r="DQA23" s="162"/>
      <c r="DQB23" s="162"/>
      <c r="DQC23" s="162"/>
      <c r="DQD23" s="162"/>
      <c r="DQE23" s="162"/>
      <c r="DQF23" s="162"/>
      <c r="DQG23" s="162"/>
      <c r="DQH23" s="162"/>
      <c r="DQI23" s="162"/>
      <c r="DQJ23" s="162"/>
      <c r="DQK23" s="162"/>
      <c r="DQL23" s="162"/>
      <c r="DQM23" s="162"/>
      <c r="DQN23" s="162"/>
      <c r="DQO23" s="162"/>
      <c r="DQP23" s="162"/>
      <c r="DQQ23" s="162"/>
      <c r="DQR23" s="162"/>
      <c r="DQS23" s="162"/>
      <c r="DQT23" s="162"/>
      <c r="DQU23" s="162"/>
      <c r="DQV23" s="162"/>
      <c r="DQW23" s="162"/>
      <c r="DQX23" s="162"/>
      <c r="DQY23" s="162"/>
      <c r="DQZ23" s="162"/>
      <c r="DRA23" s="162"/>
      <c r="DRB23" s="162"/>
      <c r="DRC23" s="162"/>
      <c r="DRD23" s="162"/>
      <c r="DRE23" s="162"/>
      <c r="DRF23" s="162"/>
      <c r="DRG23" s="162"/>
      <c r="DRH23" s="162"/>
      <c r="DRI23" s="162"/>
      <c r="DRJ23" s="162"/>
      <c r="DRK23" s="162"/>
      <c r="DRL23" s="162"/>
      <c r="DRM23" s="162"/>
      <c r="DRN23" s="162"/>
      <c r="DRO23" s="162"/>
      <c r="DRP23" s="162"/>
      <c r="DRQ23" s="162"/>
      <c r="DRR23" s="162"/>
      <c r="DRS23" s="162"/>
      <c r="DRT23" s="162"/>
      <c r="DRU23" s="162"/>
      <c r="DRV23" s="162"/>
      <c r="DRW23" s="162"/>
      <c r="DRX23" s="162"/>
      <c r="DRY23" s="162"/>
      <c r="DRZ23" s="162"/>
      <c r="DSA23" s="162"/>
      <c r="DSB23" s="162"/>
      <c r="DSC23" s="162"/>
      <c r="DSD23" s="162"/>
      <c r="DSE23" s="162"/>
      <c r="DSF23" s="162"/>
      <c r="DSG23" s="162"/>
      <c r="DSH23" s="162"/>
      <c r="DSI23" s="162"/>
      <c r="DSJ23" s="162"/>
      <c r="DSK23" s="162"/>
      <c r="DSL23" s="162"/>
      <c r="DSM23" s="162"/>
      <c r="DSN23" s="162"/>
      <c r="DSO23" s="162"/>
      <c r="DSP23" s="162"/>
      <c r="DSQ23" s="162"/>
      <c r="DSR23" s="162"/>
      <c r="DSS23" s="162"/>
      <c r="DST23" s="162"/>
      <c r="DSU23" s="162"/>
      <c r="DSV23" s="162"/>
      <c r="DSW23" s="162"/>
      <c r="DSX23" s="162"/>
      <c r="DSY23" s="162"/>
      <c r="DSZ23" s="162"/>
      <c r="DTA23" s="162"/>
      <c r="DTB23" s="162"/>
      <c r="DTC23" s="162"/>
      <c r="DTD23" s="162"/>
      <c r="DTE23" s="162"/>
      <c r="DTF23" s="162"/>
      <c r="DTG23" s="162"/>
      <c r="DTH23" s="162"/>
      <c r="DTI23" s="162"/>
      <c r="DTJ23" s="162"/>
      <c r="DTK23" s="162"/>
      <c r="DTL23" s="162"/>
      <c r="DTM23" s="162"/>
      <c r="DTN23" s="162"/>
      <c r="DTO23" s="162"/>
      <c r="DTP23" s="162"/>
      <c r="DTQ23" s="162"/>
      <c r="DTR23" s="162"/>
      <c r="DTS23" s="162"/>
      <c r="DTT23" s="162"/>
      <c r="DTU23" s="162"/>
      <c r="DTV23" s="162"/>
      <c r="DTW23" s="162"/>
      <c r="DTX23" s="162"/>
      <c r="DTY23" s="162"/>
      <c r="DTZ23" s="162"/>
      <c r="DUA23" s="162"/>
      <c r="DUB23" s="162"/>
      <c r="DUC23" s="162"/>
      <c r="DUD23" s="162"/>
      <c r="DUE23" s="162"/>
      <c r="DUF23" s="162"/>
      <c r="DUG23" s="162"/>
      <c r="DUH23" s="162"/>
      <c r="DUI23" s="162"/>
      <c r="DUJ23" s="162"/>
      <c r="DUK23" s="162"/>
      <c r="DUL23" s="162"/>
      <c r="DUM23" s="162"/>
      <c r="DUN23" s="162"/>
      <c r="DUO23" s="162"/>
      <c r="DUP23" s="162"/>
      <c r="DUQ23" s="162"/>
      <c r="DUR23" s="162"/>
      <c r="DUS23" s="162"/>
      <c r="DUT23" s="162"/>
      <c r="DUU23" s="162"/>
      <c r="DUV23" s="162"/>
      <c r="DUW23" s="162"/>
      <c r="DUX23" s="162"/>
      <c r="DUY23" s="162"/>
      <c r="DUZ23" s="162"/>
      <c r="DVA23" s="162"/>
      <c r="DVB23" s="162"/>
      <c r="DVC23" s="162"/>
      <c r="DVD23" s="162"/>
      <c r="DVE23" s="162"/>
      <c r="DVF23" s="162"/>
      <c r="DVG23" s="162"/>
      <c r="DVH23" s="162"/>
      <c r="DVI23" s="162"/>
      <c r="DVJ23" s="162"/>
      <c r="DVK23" s="162"/>
      <c r="DVL23" s="162"/>
      <c r="DVM23" s="162"/>
      <c r="DVN23" s="162"/>
      <c r="DVO23" s="162"/>
      <c r="DVP23" s="162"/>
      <c r="DVQ23" s="162"/>
      <c r="DVR23" s="162"/>
      <c r="DVS23" s="162"/>
      <c r="DVT23" s="162"/>
      <c r="DVU23" s="162"/>
      <c r="DVV23" s="162"/>
      <c r="DVW23" s="162"/>
      <c r="DVX23" s="162"/>
      <c r="DVY23" s="162"/>
      <c r="DVZ23" s="162"/>
      <c r="DWA23" s="162"/>
      <c r="DWB23" s="162"/>
      <c r="DWC23" s="162"/>
      <c r="DWD23" s="162"/>
      <c r="DWE23" s="162"/>
      <c r="DWF23" s="162"/>
      <c r="DWG23" s="162"/>
      <c r="DWH23" s="162"/>
      <c r="DWI23" s="162"/>
      <c r="DWJ23" s="162"/>
      <c r="DWK23" s="162"/>
      <c r="DWL23" s="162"/>
      <c r="DWM23" s="162"/>
      <c r="DWN23" s="162"/>
      <c r="DWO23" s="162"/>
      <c r="DWP23" s="162"/>
      <c r="DWQ23" s="162"/>
      <c r="DWR23" s="162"/>
      <c r="DWS23" s="162"/>
      <c r="DWT23" s="162"/>
      <c r="DWU23" s="162"/>
      <c r="DWV23" s="162"/>
      <c r="DWW23" s="162"/>
      <c r="DWX23" s="162"/>
      <c r="DWY23" s="162"/>
      <c r="DWZ23" s="162"/>
      <c r="DXA23" s="162"/>
      <c r="DXB23" s="162"/>
      <c r="DXC23" s="162"/>
      <c r="DXD23" s="162"/>
      <c r="DXE23" s="162"/>
      <c r="DXF23" s="162"/>
      <c r="DXG23" s="162"/>
      <c r="DXH23" s="162"/>
      <c r="DXI23" s="162"/>
      <c r="DXJ23" s="162"/>
      <c r="DXK23" s="162"/>
      <c r="DXL23" s="162"/>
      <c r="DXM23" s="162"/>
      <c r="DXN23" s="162"/>
      <c r="DXO23" s="162"/>
      <c r="DXP23" s="162"/>
      <c r="DXQ23" s="162"/>
      <c r="DXR23" s="162"/>
      <c r="DXS23" s="162"/>
      <c r="DXT23" s="162"/>
      <c r="DXU23" s="162"/>
      <c r="DXV23" s="162"/>
      <c r="DXW23" s="162"/>
      <c r="DXX23" s="162"/>
      <c r="DXY23" s="162"/>
      <c r="DXZ23" s="162"/>
      <c r="DYA23" s="162"/>
      <c r="DYB23" s="162"/>
      <c r="DYC23" s="162"/>
      <c r="DYD23" s="162"/>
      <c r="DYE23" s="162"/>
      <c r="DYF23" s="162"/>
      <c r="DYG23" s="162"/>
      <c r="DYH23" s="162"/>
      <c r="DYI23" s="162"/>
      <c r="DYJ23" s="162"/>
      <c r="DYK23" s="162"/>
      <c r="DYL23" s="162"/>
      <c r="DYM23" s="162"/>
      <c r="DYN23" s="162"/>
      <c r="DYO23" s="162"/>
      <c r="DYP23" s="162"/>
      <c r="DYQ23" s="162"/>
      <c r="DYR23" s="162"/>
      <c r="DYS23" s="162"/>
      <c r="DYT23" s="162"/>
      <c r="DYU23" s="162"/>
      <c r="DYV23" s="162"/>
      <c r="DYW23" s="162"/>
      <c r="DYX23" s="162"/>
      <c r="DYY23" s="162"/>
      <c r="DYZ23" s="162"/>
      <c r="DZA23" s="162"/>
      <c r="DZB23" s="162"/>
      <c r="DZC23" s="162"/>
      <c r="DZD23" s="162"/>
      <c r="DZE23" s="162"/>
      <c r="DZF23" s="162"/>
      <c r="DZG23" s="162"/>
      <c r="DZH23" s="162"/>
      <c r="DZI23" s="162"/>
      <c r="DZJ23" s="162"/>
      <c r="DZK23" s="162"/>
      <c r="DZL23" s="162"/>
      <c r="DZM23" s="162"/>
      <c r="DZN23" s="162"/>
      <c r="DZO23" s="162"/>
      <c r="DZP23" s="162"/>
      <c r="DZQ23" s="162"/>
      <c r="DZR23" s="162"/>
      <c r="DZS23" s="162"/>
      <c r="DZT23" s="162"/>
      <c r="DZU23" s="162"/>
      <c r="DZV23" s="162"/>
      <c r="DZW23" s="162"/>
      <c r="DZX23" s="162"/>
      <c r="DZY23" s="162"/>
      <c r="DZZ23" s="162"/>
      <c r="EAA23" s="162"/>
      <c r="EAB23" s="162"/>
      <c r="EAC23" s="162"/>
      <c r="EAD23" s="162"/>
      <c r="EAE23" s="162"/>
      <c r="EAF23" s="162"/>
      <c r="EAG23" s="162"/>
      <c r="EAH23" s="162"/>
      <c r="EAI23" s="162"/>
      <c r="EAJ23" s="162"/>
      <c r="EAK23" s="162"/>
      <c r="EAL23" s="162"/>
      <c r="EAM23" s="162"/>
      <c r="EAN23" s="162"/>
      <c r="EAO23" s="162"/>
      <c r="EAP23" s="162"/>
      <c r="EAQ23" s="162"/>
      <c r="EAR23" s="162"/>
      <c r="EAS23" s="162"/>
      <c r="EAT23" s="162"/>
      <c r="EAU23" s="162"/>
      <c r="EAV23" s="162"/>
      <c r="EAW23" s="162"/>
      <c r="EAX23" s="162"/>
      <c r="EAY23" s="162"/>
      <c r="EAZ23" s="162"/>
      <c r="EBA23" s="162"/>
      <c r="EBB23" s="162"/>
      <c r="EBC23" s="162"/>
      <c r="EBD23" s="162"/>
      <c r="EBE23" s="162"/>
      <c r="EBF23" s="162"/>
      <c r="EBG23" s="162"/>
      <c r="EBH23" s="162"/>
      <c r="EBI23" s="162"/>
      <c r="EBJ23" s="162"/>
      <c r="EBK23" s="162"/>
      <c r="EBL23" s="162"/>
      <c r="EBM23" s="162"/>
      <c r="EBN23" s="162"/>
      <c r="EBO23" s="162"/>
      <c r="EBP23" s="162"/>
      <c r="EBQ23" s="162"/>
      <c r="EBR23" s="162"/>
      <c r="EBS23" s="162"/>
      <c r="EBT23" s="162"/>
      <c r="EBU23" s="162"/>
      <c r="EBV23" s="162"/>
      <c r="EBW23" s="162"/>
      <c r="EBX23" s="162"/>
      <c r="EBY23" s="162"/>
      <c r="EBZ23" s="162"/>
      <c r="ECA23" s="162"/>
      <c r="ECB23" s="162"/>
      <c r="ECC23" s="162"/>
      <c r="ECD23" s="162"/>
      <c r="ECE23" s="162"/>
      <c r="ECF23" s="162"/>
      <c r="ECG23" s="162"/>
      <c r="ECH23" s="162"/>
      <c r="ECI23" s="162"/>
      <c r="ECJ23" s="162"/>
      <c r="ECK23" s="162"/>
      <c r="ECL23" s="162"/>
      <c r="ECM23" s="162"/>
      <c r="ECN23" s="162"/>
      <c r="ECO23" s="162"/>
      <c r="ECP23" s="162"/>
      <c r="ECQ23" s="162"/>
      <c r="ECR23" s="162"/>
      <c r="ECS23" s="162"/>
      <c r="ECT23" s="162"/>
      <c r="ECU23" s="162"/>
      <c r="ECV23" s="162"/>
      <c r="ECW23" s="162"/>
      <c r="ECX23" s="162"/>
      <c r="ECY23" s="162"/>
      <c r="ECZ23" s="162"/>
      <c r="EDA23" s="162"/>
      <c r="EDB23" s="162"/>
      <c r="EDC23" s="162"/>
      <c r="EDD23" s="162"/>
      <c r="EDE23" s="162"/>
      <c r="EDF23" s="162"/>
      <c r="EDG23" s="162"/>
      <c r="EDH23" s="162"/>
      <c r="EDI23" s="162"/>
      <c r="EDJ23" s="162"/>
      <c r="EDK23" s="162"/>
      <c r="EDL23" s="162"/>
      <c r="EDM23" s="162"/>
      <c r="EDN23" s="162"/>
      <c r="EDO23" s="162"/>
      <c r="EDP23" s="162"/>
      <c r="EDQ23" s="162"/>
      <c r="EDR23" s="162"/>
      <c r="EDS23" s="162"/>
      <c r="EDT23" s="162"/>
      <c r="EDU23" s="162"/>
      <c r="EDV23" s="162"/>
      <c r="EDW23" s="162"/>
      <c r="EDX23" s="162"/>
      <c r="EDY23" s="162"/>
      <c r="EDZ23" s="162"/>
      <c r="EEA23" s="162"/>
      <c r="EEB23" s="162"/>
      <c r="EEC23" s="162"/>
      <c r="EED23" s="162"/>
      <c r="EEE23" s="162"/>
      <c r="EEF23" s="162"/>
      <c r="EEG23" s="162"/>
      <c r="EEH23" s="162"/>
      <c r="EEI23" s="162"/>
      <c r="EEJ23" s="162"/>
      <c r="EEK23" s="162"/>
      <c r="EEL23" s="162"/>
      <c r="EEM23" s="162"/>
      <c r="EEN23" s="162"/>
      <c r="EEO23" s="162"/>
      <c r="EEP23" s="162"/>
      <c r="EEQ23" s="162"/>
      <c r="EER23" s="162"/>
      <c r="EES23" s="162"/>
      <c r="EET23" s="162"/>
      <c r="EEU23" s="162"/>
      <c r="EEV23" s="162"/>
      <c r="EEW23" s="162"/>
      <c r="EEX23" s="162"/>
      <c r="EEY23" s="162"/>
      <c r="EEZ23" s="162"/>
      <c r="EFA23" s="162"/>
      <c r="EFB23" s="162"/>
      <c r="EFC23" s="162"/>
      <c r="EFD23" s="162"/>
      <c r="EFE23" s="162"/>
      <c r="EFF23" s="162"/>
      <c r="EFG23" s="162"/>
      <c r="EFH23" s="162"/>
      <c r="EFI23" s="162"/>
      <c r="EFJ23" s="162"/>
      <c r="EFK23" s="162"/>
      <c r="EFL23" s="162"/>
      <c r="EFM23" s="162"/>
      <c r="EFN23" s="162"/>
      <c r="EFO23" s="162"/>
      <c r="EFP23" s="162"/>
      <c r="EFQ23" s="162"/>
      <c r="EFR23" s="162"/>
      <c r="EFS23" s="162"/>
      <c r="EFT23" s="162"/>
      <c r="EFU23" s="162"/>
      <c r="EFV23" s="162"/>
      <c r="EFW23" s="162"/>
      <c r="EFX23" s="162"/>
      <c r="EFY23" s="162"/>
      <c r="EFZ23" s="162"/>
      <c r="EGA23" s="162"/>
      <c r="EGB23" s="162"/>
      <c r="EGC23" s="162"/>
      <c r="EGD23" s="162"/>
      <c r="EGE23" s="162"/>
      <c r="EGF23" s="162"/>
      <c r="EGG23" s="162"/>
      <c r="EGH23" s="162"/>
      <c r="EGI23" s="162"/>
      <c r="EGJ23" s="162"/>
      <c r="EGK23" s="162"/>
      <c r="EGL23" s="162"/>
      <c r="EGM23" s="162"/>
      <c r="EGN23" s="162"/>
      <c r="EGO23" s="162"/>
      <c r="EGP23" s="162"/>
      <c r="EGQ23" s="162"/>
      <c r="EGR23" s="162"/>
      <c r="EGS23" s="162"/>
      <c r="EGT23" s="162"/>
      <c r="EGU23" s="162"/>
      <c r="EGV23" s="162"/>
      <c r="EGW23" s="162"/>
      <c r="EGX23" s="162"/>
      <c r="EGY23" s="162"/>
      <c r="EGZ23" s="162"/>
      <c r="EHA23" s="162"/>
      <c r="EHB23" s="162"/>
      <c r="EHC23" s="162"/>
      <c r="EHD23" s="162"/>
      <c r="EHE23" s="162"/>
      <c r="EHF23" s="162"/>
      <c r="EHG23" s="162"/>
      <c r="EHH23" s="162"/>
      <c r="EHI23" s="162"/>
      <c r="EHJ23" s="162"/>
      <c r="EHK23" s="162"/>
      <c r="EHL23" s="162"/>
      <c r="EHM23" s="162"/>
      <c r="EHN23" s="162"/>
      <c r="EHO23" s="162"/>
      <c r="EHP23" s="162"/>
      <c r="EHQ23" s="162"/>
      <c r="EHR23" s="162"/>
      <c r="EHS23" s="162"/>
      <c r="EHT23" s="162"/>
      <c r="EHU23" s="162"/>
      <c r="EHV23" s="162"/>
      <c r="EHW23" s="162"/>
      <c r="EHX23" s="162"/>
      <c r="EHY23" s="162"/>
      <c r="EHZ23" s="162"/>
      <c r="EIA23" s="162"/>
      <c r="EIB23" s="162"/>
      <c r="EIC23" s="162"/>
      <c r="EID23" s="162"/>
      <c r="EIE23" s="162"/>
      <c r="EIF23" s="162"/>
      <c r="EIG23" s="162"/>
      <c r="EIH23" s="162"/>
      <c r="EII23" s="162"/>
      <c r="EIJ23" s="162"/>
      <c r="EIK23" s="162"/>
      <c r="EIL23" s="162"/>
      <c r="EIM23" s="162"/>
      <c r="EIN23" s="162"/>
      <c r="EIO23" s="162"/>
      <c r="EIP23" s="162"/>
      <c r="EIQ23" s="162"/>
      <c r="EIR23" s="162"/>
      <c r="EIS23" s="162"/>
      <c r="EIT23" s="162"/>
      <c r="EIU23" s="162"/>
      <c r="EIV23" s="162"/>
      <c r="EIW23" s="162"/>
      <c r="EIX23" s="162"/>
      <c r="EIY23" s="162"/>
      <c r="EIZ23" s="162"/>
      <c r="EJA23" s="162"/>
      <c r="EJB23" s="162"/>
      <c r="EJC23" s="162"/>
      <c r="EJD23" s="162"/>
      <c r="EJE23" s="162"/>
      <c r="EJF23" s="162"/>
      <c r="EJG23" s="162"/>
      <c r="EJH23" s="162"/>
      <c r="EJI23" s="162"/>
      <c r="EJJ23" s="162"/>
      <c r="EJK23" s="162"/>
      <c r="EJL23" s="162"/>
      <c r="EJM23" s="162"/>
      <c r="EJN23" s="162"/>
      <c r="EJO23" s="162"/>
      <c r="EJP23" s="162"/>
      <c r="EJQ23" s="162"/>
      <c r="EJR23" s="162"/>
      <c r="EJS23" s="162"/>
      <c r="EJT23" s="162"/>
      <c r="EJU23" s="162"/>
      <c r="EJV23" s="162"/>
      <c r="EJW23" s="162"/>
      <c r="EJX23" s="162"/>
      <c r="EJY23" s="162"/>
      <c r="EJZ23" s="162"/>
      <c r="EKA23" s="162"/>
      <c r="EKB23" s="162"/>
      <c r="EKC23" s="162"/>
      <c r="EKD23" s="162"/>
      <c r="EKE23" s="162"/>
      <c r="EKF23" s="162"/>
      <c r="EKG23" s="162"/>
      <c r="EKH23" s="162"/>
      <c r="EKI23" s="162"/>
      <c r="EKJ23" s="162"/>
      <c r="EKK23" s="162"/>
      <c r="EKL23" s="162"/>
      <c r="EKM23" s="162"/>
      <c r="EKN23" s="162"/>
      <c r="EKO23" s="162"/>
      <c r="EKP23" s="162"/>
      <c r="EKQ23" s="162"/>
      <c r="EKR23" s="162"/>
      <c r="EKS23" s="162"/>
      <c r="EKT23" s="162"/>
      <c r="EKU23" s="162"/>
      <c r="EKV23" s="162"/>
      <c r="EKW23" s="162"/>
      <c r="EKX23" s="162"/>
      <c r="EKY23" s="162"/>
      <c r="EKZ23" s="162"/>
      <c r="ELA23" s="162"/>
      <c r="ELB23" s="162"/>
      <c r="ELC23" s="162"/>
      <c r="ELD23" s="162"/>
      <c r="ELE23" s="162"/>
      <c r="ELF23" s="162"/>
      <c r="ELG23" s="162"/>
      <c r="ELH23" s="162"/>
      <c r="ELI23" s="162"/>
      <c r="ELJ23" s="162"/>
      <c r="ELK23" s="162"/>
      <c r="ELL23" s="162"/>
      <c r="ELM23" s="162"/>
      <c r="ELN23" s="162"/>
      <c r="ELO23" s="162"/>
      <c r="ELP23" s="162"/>
      <c r="ELQ23" s="162"/>
      <c r="ELR23" s="162"/>
      <c r="ELS23" s="162"/>
      <c r="ELT23" s="162"/>
      <c r="ELU23" s="162"/>
      <c r="ELV23" s="162"/>
      <c r="ELW23" s="162"/>
      <c r="ELX23" s="162"/>
      <c r="ELY23" s="162"/>
      <c r="ELZ23" s="162"/>
      <c r="EMA23" s="162"/>
      <c r="EMB23" s="162"/>
      <c r="EMC23" s="162"/>
      <c r="EMD23" s="162"/>
      <c r="EME23" s="162"/>
      <c r="EMF23" s="162"/>
      <c r="EMG23" s="162"/>
      <c r="EMH23" s="162"/>
      <c r="EMI23" s="162"/>
      <c r="EMJ23" s="162"/>
      <c r="EMK23" s="162"/>
      <c r="EML23" s="162"/>
      <c r="EMM23" s="162"/>
      <c r="EMN23" s="162"/>
      <c r="EMO23" s="162"/>
      <c r="EMP23" s="162"/>
      <c r="EMQ23" s="162"/>
      <c r="EMR23" s="162"/>
      <c r="EMS23" s="162"/>
      <c r="EMT23" s="162"/>
      <c r="EMU23" s="162"/>
      <c r="EMV23" s="162"/>
      <c r="EMW23" s="162"/>
      <c r="EMX23" s="162"/>
      <c r="EMY23" s="162"/>
      <c r="EMZ23" s="162"/>
      <c r="ENA23" s="162"/>
      <c r="ENB23" s="162"/>
      <c r="ENC23" s="162"/>
      <c r="END23" s="162"/>
      <c r="ENE23" s="162"/>
      <c r="ENF23" s="162"/>
      <c r="ENG23" s="162"/>
      <c r="ENH23" s="162"/>
      <c r="ENI23" s="162"/>
      <c r="ENJ23" s="162"/>
      <c r="ENK23" s="162"/>
      <c r="ENL23" s="162"/>
      <c r="ENM23" s="162"/>
      <c r="ENN23" s="162"/>
      <c r="ENO23" s="162"/>
      <c r="ENP23" s="162"/>
      <c r="ENQ23" s="162"/>
      <c r="ENR23" s="162"/>
      <c r="ENS23" s="162"/>
      <c r="ENT23" s="162"/>
      <c r="ENU23" s="162"/>
      <c r="ENV23" s="162"/>
      <c r="ENW23" s="162"/>
      <c r="ENX23" s="162"/>
      <c r="ENY23" s="162"/>
      <c r="ENZ23" s="162"/>
      <c r="EOA23" s="162"/>
      <c r="EOB23" s="162"/>
      <c r="EOC23" s="162"/>
      <c r="EOD23" s="162"/>
      <c r="EOE23" s="162"/>
      <c r="EOF23" s="162"/>
      <c r="EOG23" s="162"/>
      <c r="EOH23" s="162"/>
      <c r="EOI23" s="162"/>
      <c r="EOJ23" s="162"/>
      <c r="EOK23" s="162"/>
      <c r="EOL23" s="162"/>
      <c r="EOM23" s="162"/>
      <c r="EON23" s="162"/>
      <c r="EOO23" s="162"/>
      <c r="EOP23" s="162"/>
      <c r="EOQ23" s="162"/>
      <c r="EOR23" s="162"/>
      <c r="EOS23" s="162"/>
      <c r="EOT23" s="162"/>
      <c r="EOU23" s="162"/>
      <c r="EOV23" s="162"/>
      <c r="EOW23" s="162"/>
      <c r="EOX23" s="162"/>
      <c r="EOY23" s="162"/>
      <c r="EOZ23" s="162"/>
      <c r="EPA23" s="162"/>
      <c r="EPB23" s="162"/>
      <c r="EPC23" s="162"/>
      <c r="EPD23" s="162"/>
      <c r="EPE23" s="162"/>
      <c r="EPF23" s="162"/>
      <c r="EPG23" s="162"/>
      <c r="EPH23" s="162"/>
      <c r="EPI23" s="162"/>
      <c r="EPJ23" s="162"/>
      <c r="EPK23" s="162"/>
      <c r="EPL23" s="162"/>
      <c r="EPM23" s="162"/>
      <c r="EPN23" s="162"/>
      <c r="EPO23" s="162"/>
      <c r="EPP23" s="162"/>
      <c r="EPQ23" s="162"/>
      <c r="EPR23" s="162"/>
      <c r="EPS23" s="162"/>
      <c r="EPT23" s="162"/>
      <c r="EPU23" s="162"/>
      <c r="EPV23" s="162"/>
      <c r="EPW23" s="162"/>
      <c r="EPX23" s="162"/>
      <c r="EPY23" s="162"/>
      <c r="EPZ23" s="162"/>
      <c r="EQA23" s="162"/>
      <c r="EQB23" s="162"/>
      <c r="EQC23" s="162"/>
      <c r="EQD23" s="162"/>
      <c r="EQE23" s="162"/>
      <c r="EQF23" s="162"/>
      <c r="EQG23" s="162"/>
      <c r="EQH23" s="162"/>
      <c r="EQI23" s="162"/>
      <c r="EQJ23" s="162"/>
      <c r="EQK23" s="162"/>
      <c r="EQL23" s="162"/>
      <c r="EQM23" s="162"/>
      <c r="EQN23" s="162"/>
      <c r="EQO23" s="162"/>
      <c r="EQP23" s="162"/>
      <c r="EQQ23" s="162"/>
      <c r="EQR23" s="162"/>
      <c r="EQS23" s="162"/>
      <c r="EQT23" s="162"/>
      <c r="EQU23" s="162"/>
      <c r="EQV23" s="162"/>
      <c r="EQW23" s="162"/>
      <c r="EQX23" s="162"/>
      <c r="EQY23" s="162"/>
      <c r="EQZ23" s="162"/>
      <c r="ERA23" s="162"/>
      <c r="ERB23" s="162"/>
      <c r="ERC23" s="162"/>
      <c r="ERD23" s="162"/>
      <c r="ERE23" s="162"/>
      <c r="ERF23" s="162"/>
      <c r="ERG23" s="162"/>
      <c r="ERH23" s="162"/>
      <c r="ERI23" s="162"/>
      <c r="ERJ23" s="162"/>
      <c r="ERK23" s="162"/>
      <c r="ERL23" s="162"/>
      <c r="ERM23" s="162"/>
      <c r="ERN23" s="162"/>
      <c r="ERO23" s="162"/>
      <c r="ERP23" s="162"/>
      <c r="ERQ23" s="162"/>
      <c r="ERR23" s="162"/>
      <c r="ERS23" s="162"/>
      <c r="ERT23" s="162"/>
      <c r="ERU23" s="162"/>
      <c r="ERV23" s="162"/>
      <c r="ERW23" s="162"/>
      <c r="ERX23" s="162"/>
      <c r="ERY23" s="162"/>
      <c r="ERZ23" s="162"/>
      <c r="ESA23" s="162"/>
      <c r="ESB23" s="162"/>
      <c r="ESC23" s="162"/>
      <c r="ESD23" s="162"/>
      <c r="ESE23" s="162"/>
      <c r="ESF23" s="162"/>
      <c r="ESG23" s="162"/>
      <c r="ESH23" s="162"/>
      <c r="ESI23" s="162"/>
      <c r="ESJ23" s="162"/>
      <c r="ESK23" s="162"/>
      <c r="ESL23" s="162"/>
      <c r="ESM23" s="162"/>
      <c r="ESN23" s="162"/>
      <c r="ESO23" s="162"/>
      <c r="ESP23" s="162"/>
      <c r="ESQ23" s="162"/>
      <c r="ESR23" s="162"/>
      <c r="ESS23" s="162"/>
      <c r="EST23" s="162"/>
      <c r="ESU23" s="162"/>
      <c r="ESV23" s="162"/>
      <c r="ESW23" s="162"/>
      <c r="ESX23" s="162"/>
      <c r="ESY23" s="162"/>
      <c r="ESZ23" s="162"/>
      <c r="ETA23" s="162"/>
      <c r="ETB23" s="162"/>
      <c r="ETC23" s="162"/>
      <c r="ETD23" s="162"/>
      <c r="ETE23" s="162"/>
      <c r="ETF23" s="162"/>
      <c r="ETG23" s="162"/>
      <c r="ETH23" s="162"/>
      <c r="ETI23" s="162"/>
      <c r="ETJ23" s="162"/>
      <c r="ETK23" s="162"/>
      <c r="ETL23" s="162"/>
      <c r="ETM23" s="162"/>
      <c r="ETN23" s="162"/>
      <c r="ETO23" s="162"/>
      <c r="ETP23" s="162"/>
      <c r="ETQ23" s="162"/>
      <c r="ETR23" s="162"/>
      <c r="ETS23" s="162"/>
      <c r="ETT23" s="162"/>
      <c r="ETU23" s="162"/>
      <c r="ETV23" s="162"/>
      <c r="ETW23" s="162"/>
      <c r="ETX23" s="162"/>
      <c r="ETY23" s="162"/>
      <c r="ETZ23" s="162"/>
      <c r="EUA23" s="162"/>
      <c r="EUB23" s="162"/>
      <c r="EUC23" s="162"/>
      <c r="EUD23" s="162"/>
      <c r="EUE23" s="162"/>
      <c r="EUF23" s="162"/>
      <c r="EUG23" s="162"/>
      <c r="EUH23" s="162"/>
      <c r="EUI23" s="162"/>
      <c r="EUJ23" s="162"/>
      <c r="EUK23" s="162"/>
      <c r="EUL23" s="162"/>
      <c r="EUM23" s="162"/>
      <c r="EUN23" s="162"/>
      <c r="EUO23" s="162"/>
      <c r="EUP23" s="162"/>
      <c r="EUQ23" s="162"/>
      <c r="EUR23" s="162"/>
      <c r="EUS23" s="162"/>
      <c r="EUT23" s="162"/>
      <c r="EUU23" s="162"/>
      <c r="EUV23" s="162"/>
      <c r="EUW23" s="162"/>
      <c r="EUX23" s="162"/>
      <c r="EUY23" s="162"/>
      <c r="EUZ23" s="162"/>
      <c r="EVA23" s="162"/>
      <c r="EVB23" s="162"/>
      <c r="EVC23" s="162"/>
      <c r="EVD23" s="162"/>
      <c r="EVE23" s="162"/>
      <c r="EVF23" s="162"/>
      <c r="EVG23" s="162"/>
      <c r="EVH23" s="162"/>
      <c r="EVI23" s="162"/>
      <c r="EVJ23" s="162"/>
      <c r="EVK23" s="162"/>
      <c r="EVL23" s="162"/>
      <c r="EVM23" s="162"/>
      <c r="EVN23" s="162"/>
      <c r="EVO23" s="162"/>
      <c r="EVP23" s="162"/>
      <c r="EVQ23" s="162"/>
      <c r="EVR23" s="162"/>
      <c r="EVS23" s="162"/>
      <c r="EVT23" s="162"/>
      <c r="EVU23" s="162"/>
      <c r="EVV23" s="162"/>
      <c r="EVW23" s="162"/>
      <c r="EVX23" s="162"/>
      <c r="EVY23" s="162"/>
      <c r="EVZ23" s="162"/>
      <c r="EWA23" s="162"/>
      <c r="EWB23" s="162"/>
      <c r="EWC23" s="162"/>
      <c r="EWD23" s="162"/>
      <c r="EWE23" s="162"/>
      <c r="EWF23" s="162"/>
      <c r="EWG23" s="162"/>
      <c r="EWH23" s="162"/>
      <c r="EWI23" s="162"/>
      <c r="EWJ23" s="162"/>
      <c r="EWK23" s="162"/>
      <c r="EWL23" s="162"/>
      <c r="EWM23" s="162"/>
      <c r="EWN23" s="162"/>
      <c r="EWO23" s="162"/>
      <c r="EWP23" s="162"/>
      <c r="EWQ23" s="162"/>
      <c r="EWR23" s="162"/>
      <c r="EWS23" s="162"/>
      <c r="EWT23" s="162"/>
      <c r="EWU23" s="162"/>
      <c r="EWV23" s="162"/>
      <c r="EWW23" s="162"/>
      <c r="EWX23" s="162"/>
      <c r="EWY23" s="162"/>
      <c r="EWZ23" s="162"/>
      <c r="EXA23" s="162"/>
      <c r="EXB23" s="162"/>
      <c r="EXC23" s="162"/>
      <c r="EXD23" s="162"/>
      <c r="EXE23" s="162"/>
      <c r="EXF23" s="162"/>
      <c r="EXG23" s="162"/>
      <c r="EXH23" s="162"/>
      <c r="EXI23" s="162"/>
      <c r="EXJ23" s="162"/>
      <c r="EXK23" s="162"/>
      <c r="EXL23" s="162"/>
      <c r="EXM23" s="162"/>
      <c r="EXN23" s="162"/>
      <c r="EXO23" s="162"/>
      <c r="EXP23" s="162"/>
      <c r="EXQ23" s="162"/>
      <c r="EXR23" s="162"/>
      <c r="EXS23" s="162"/>
      <c r="EXT23" s="162"/>
      <c r="EXU23" s="162"/>
      <c r="EXV23" s="162"/>
      <c r="EXW23" s="162"/>
      <c r="EXX23" s="162"/>
      <c r="EXY23" s="162"/>
      <c r="EXZ23" s="162"/>
      <c r="EYA23" s="162"/>
      <c r="EYB23" s="162"/>
      <c r="EYC23" s="162"/>
      <c r="EYD23" s="162"/>
      <c r="EYE23" s="162"/>
      <c r="EYF23" s="162"/>
      <c r="EYG23" s="162"/>
      <c r="EYH23" s="162"/>
      <c r="EYI23" s="162"/>
      <c r="EYJ23" s="162"/>
      <c r="EYK23" s="162"/>
      <c r="EYL23" s="162"/>
      <c r="EYM23" s="162"/>
      <c r="EYN23" s="162"/>
      <c r="EYO23" s="162"/>
      <c r="EYP23" s="162"/>
      <c r="EYQ23" s="162"/>
      <c r="EYR23" s="162"/>
      <c r="EYS23" s="162"/>
      <c r="EYT23" s="162"/>
      <c r="EYU23" s="162"/>
      <c r="EYV23" s="162"/>
      <c r="EYW23" s="162"/>
      <c r="EYX23" s="162"/>
      <c r="EYY23" s="162"/>
      <c r="EYZ23" s="162"/>
      <c r="EZA23" s="162"/>
      <c r="EZB23" s="162"/>
      <c r="EZC23" s="162"/>
      <c r="EZD23" s="162"/>
      <c r="EZE23" s="162"/>
      <c r="EZF23" s="162"/>
      <c r="EZG23" s="162"/>
      <c r="EZH23" s="162"/>
      <c r="EZI23" s="162"/>
      <c r="EZJ23" s="162"/>
      <c r="EZK23" s="162"/>
      <c r="EZL23" s="162"/>
      <c r="EZM23" s="162"/>
      <c r="EZN23" s="162"/>
      <c r="EZO23" s="162"/>
      <c r="EZP23" s="162"/>
      <c r="EZQ23" s="162"/>
      <c r="EZR23" s="162"/>
      <c r="EZS23" s="162"/>
      <c r="EZT23" s="162"/>
      <c r="EZU23" s="162"/>
      <c r="EZV23" s="162"/>
      <c r="EZW23" s="162"/>
      <c r="EZX23" s="162"/>
      <c r="EZY23" s="162"/>
      <c r="EZZ23" s="162"/>
      <c r="FAA23" s="162"/>
      <c r="FAB23" s="162"/>
      <c r="FAC23" s="162"/>
      <c r="FAD23" s="162"/>
      <c r="FAE23" s="162"/>
      <c r="FAF23" s="162"/>
      <c r="FAG23" s="162"/>
      <c r="FAH23" s="162"/>
      <c r="FAI23" s="162"/>
      <c r="FAJ23" s="162"/>
      <c r="FAK23" s="162"/>
      <c r="FAL23" s="162"/>
      <c r="FAM23" s="162"/>
      <c r="FAN23" s="162"/>
      <c r="FAO23" s="162"/>
      <c r="FAP23" s="162"/>
      <c r="FAQ23" s="162"/>
      <c r="FAR23" s="162"/>
      <c r="FAS23" s="162"/>
      <c r="FAT23" s="162"/>
      <c r="FAU23" s="162"/>
      <c r="FAV23" s="162"/>
      <c r="FAW23" s="162"/>
      <c r="FAX23" s="162"/>
      <c r="FAY23" s="162"/>
      <c r="FAZ23" s="162"/>
      <c r="FBA23" s="162"/>
      <c r="FBB23" s="162"/>
      <c r="FBC23" s="162"/>
      <c r="FBD23" s="162"/>
      <c r="FBE23" s="162"/>
      <c r="FBF23" s="162"/>
      <c r="FBG23" s="162"/>
      <c r="FBH23" s="162"/>
      <c r="FBI23" s="162"/>
      <c r="FBJ23" s="162"/>
      <c r="FBK23" s="162"/>
      <c r="FBL23" s="162"/>
      <c r="FBM23" s="162"/>
      <c r="FBN23" s="162"/>
      <c r="FBO23" s="162"/>
      <c r="FBP23" s="162"/>
      <c r="FBQ23" s="162"/>
      <c r="FBR23" s="162"/>
      <c r="FBS23" s="162"/>
      <c r="FBT23" s="162"/>
      <c r="FBU23" s="162"/>
      <c r="FBV23" s="162"/>
      <c r="FBW23" s="162"/>
      <c r="FBX23" s="162"/>
      <c r="FBY23" s="162"/>
      <c r="FBZ23" s="162"/>
      <c r="FCA23" s="162"/>
      <c r="FCB23" s="162"/>
      <c r="FCC23" s="162"/>
      <c r="FCD23" s="162"/>
      <c r="FCE23" s="162"/>
      <c r="FCF23" s="162"/>
      <c r="FCG23" s="162"/>
      <c r="FCH23" s="162"/>
      <c r="FCI23" s="162"/>
      <c r="FCJ23" s="162"/>
      <c r="FCK23" s="162"/>
      <c r="FCL23" s="162"/>
      <c r="FCM23" s="162"/>
      <c r="FCN23" s="162"/>
      <c r="FCO23" s="162"/>
      <c r="FCP23" s="162"/>
      <c r="FCQ23" s="162"/>
      <c r="FCR23" s="162"/>
      <c r="FCS23" s="162"/>
      <c r="FCT23" s="162"/>
      <c r="FCU23" s="162"/>
      <c r="FCV23" s="162"/>
      <c r="FCW23" s="162"/>
      <c r="FCX23" s="162"/>
      <c r="FCY23" s="162"/>
      <c r="FCZ23" s="162"/>
      <c r="FDA23" s="162"/>
      <c r="FDB23" s="162"/>
      <c r="FDC23" s="162"/>
      <c r="FDD23" s="162"/>
      <c r="FDE23" s="162"/>
      <c r="FDF23" s="162"/>
      <c r="FDG23" s="162"/>
      <c r="FDH23" s="162"/>
      <c r="FDI23" s="162"/>
      <c r="FDJ23" s="162"/>
      <c r="FDK23" s="162"/>
      <c r="FDL23" s="162"/>
      <c r="FDM23" s="162"/>
      <c r="FDN23" s="162"/>
      <c r="FDO23" s="162"/>
      <c r="FDP23" s="162"/>
      <c r="FDQ23" s="162"/>
      <c r="FDR23" s="162"/>
      <c r="FDS23" s="162"/>
      <c r="FDT23" s="162"/>
      <c r="FDU23" s="162"/>
      <c r="FDV23" s="162"/>
      <c r="FDW23" s="162"/>
      <c r="FDX23" s="162"/>
      <c r="FDY23" s="162"/>
      <c r="FDZ23" s="162"/>
      <c r="FEA23" s="162"/>
      <c r="FEB23" s="162"/>
      <c r="FEC23" s="162"/>
      <c r="FED23" s="162"/>
      <c r="FEE23" s="162"/>
      <c r="FEF23" s="162"/>
      <c r="FEG23" s="162"/>
      <c r="FEH23" s="162"/>
      <c r="FEI23" s="162"/>
      <c r="FEJ23" s="162"/>
      <c r="FEK23" s="162"/>
      <c r="FEL23" s="162"/>
      <c r="FEM23" s="162"/>
      <c r="FEN23" s="162"/>
      <c r="FEO23" s="162"/>
      <c r="FEP23" s="162"/>
      <c r="FEQ23" s="162"/>
      <c r="FER23" s="162"/>
      <c r="FES23" s="162"/>
      <c r="FET23" s="162"/>
      <c r="FEU23" s="162"/>
      <c r="FEV23" s="162"/>
      <c r="FEW23" s="162"/>
      <c r="FEX23" s="162"/>
      <c r="FEY23" s="162"/>
      <c r="FEZ23" s="162"/>
      <c r="FFA23" s="162"/>
      <c r="FFB23" s="162"/>
      <c r="FFC23" s="162"/>
      <c r="FFD23" s="162"/>
      <c r="FFE23" s="162"/>
      <c r="FFF23" s="162"/>
      <c r="FFG23" s="162"/>
      <c r="FFH23" s="162"/>
      <c r="FFI23" s="162"/>
      <c r="FFJ23" s="162"/>
      <c r="FFK23" s="162"/>
      <c r="FFL23" s="162"/>
      <c r="FFM23" s="162"/>
      <c r="FFN23" s="162"/>
      <c r="FFO23" s="162"/>
      <c r="FFP23" s="162"/>
      <c r="FFQ23" s="162"/>
      <c r="FFR23" s="162"/>
      <c r="FFS23" s="162"/>
      <c r="FFT23" s="162"/>
      <c r="FFU23" s="162"/>
      <c r="FFV23" s="162"/>
      <c r="FFW23" s="162"/>
      <c r="FFX23" s="162"/>
      <c r="FFY23" s="162"/>
      <c r="FFZ23" s="162"/>
      <c r="FGA23" s="162"/>
      <c r="FGB23" s="162"/>
      <c r="FGC23" s="162"/>
      <c r="FGD23" s="162"/>
      <c r="FGE23" s="162"/>
      <c r="FGF23" s="162"/>
      <c r="FGG23" s="162"/>
      <c r="FGH23" s="162"/>
      <c r="FGI23" s="162"/>
      <c r="FGJ23" s="162"/>
      <c r="FGK23" s="162"/>
      <c r="FGL23" s="162"/>
      <c r="FGM23" s="162"/>
      <c r="FGN23" s="162"/>
      <c r="FGO23" s="162"/>
      <c r="FGP23" s="162"/>
      <c r="FGQ23" s="162"/>
      <c r="FGR23" s="162"/>
      <c r="FGS23" s="162"/>
      <c r="FGT23" s="162"/>
      <c r="FGU23" s="162"/>
      <c r="FGV23" s="162"/>
      <c r="FGW23" s="162"/>
      <c r="FGX23" s="162"/>
      <c r="FGY23" s="162"/>
      <c r="FGZ23" s="162"/>
      <c r="FHA23" s="162"/>
      <c r="FHB23" s="162"/>
      <c r="FHC23" s="162"/>
      <c r="FHD23" s="162"/>
      <c r="FHE23" s="162"/>
      <c r="FHF23" s="162"/>
      <c r="FHG23" s="162"/>
      <c r="FHH23" s="162"/>
      <c r="FHI23" s="162"/>
      <c r="FHJ23" s="162"/>
      <c r="FHK23" s="162"/>
      <c r="FHL23" s="162"/>
      <c r="FHM23" s="162"/>
      <c r="FHN23" s="162"/>
      <c r="FHO23" s="162"/>
      <c r="FHP23" s="162"/>
      <c r="FHQ23" s="162"/>
      <c r="FHR23" s="162"/>
      <c r="FHS23" s="162"/>
      <c r="FHT23" s="162"/>
      <c r="FHU23" s="162"/>
      <c r="FHV23" s="162"/>
      <c r="FHW23" s="162"/>
      <c r="FHX23" s="162"/>
      <c r="FHY23" s="162"/>
      <c r="FHZ23" s="162"/>
      <c r="FIA23" s="162"/>
      <c r="FIB23" s="162"/>
      <c r="FIC23" s="162"/>
      <c r="FID23" s="162"/>
      <c r="FIE23" s="162"/>
      <c r="FIF23" s="162"/>
      <c r="FIG23" s="162"/>
      <c r="FIH23" s="162"/>
      <c r="FII23" s="162"/>
      <c r="FIJ23" s="162"/>
      <c r="FIK23" s="162"/>
      <c r="FIL23" s="162"/>
      <c r="FIM23" s="162"/>
      <c r="FIN23" s="162"/>
      <c r="FIO23" s="162"/>
      <c r="FIP23" s="162"/>
      <c r="FIQ23" s="162"/>
      <c r="FIR23" s="162"/>
      <c r="FIS23" s="162"/>
      <c r="FIT23" s="162"/>
      <c r="FIU23" s="162"/>
      <c r="FIV23" s="162"/>
      <c r="FIW23" s="162"/>
      <c r="FIX23" s="162"/>
      <c r="FIY23" s="162"/>
      <c r="FIZ23" s="162"/>
      <c r="FJA23" s="162"/>
      <c r="FJB23" s="162"/>
      <c r="FJC23" s="162"/>
      <c r="FJD23" s="162"/>
      <c r="FJE23" s="162"/>
      <c r="FJF23" s="162"/>
      <c r="FJG23" s="162"/>
      <c r="FJH23" s="162"/>
      <c r="FJI23" s="162"/>
      <c r="FJJ23" s="162"/>
      <c r="FJK23" s="162"/>
      <c r="FJL23" s="162"/>
      <c r="FJM23" s="162"/>
      <c r="FJN23" s="162"/>
      <c r="FJO23" s="162"/>
      <c r="FJP23" s="162"/>
      <c r="FJQ23" s="162"/>
      <c r="FJR23" s="162"/>
      <c r="FJS23" s="162"/>
      <c r="FJT23" s="162"/>
      <c r="FJU23" s="162"/>
      <c r="FJV23" s="162"/>
      <c r="FJW23" s="162"/>
      <c r="FJX23" s="162"/>
      <c r="FJY23" s="162"/>
      <c r="FJZ23" s="162"/>
      <c r="FKA23" s="162"/>
      <c r="FKB23" s="162"/>
      <c r="FKC23" s="162"/>
      <c r="FKD23" s="162"/>
      <c r="FKE23" s="162"/>
      <c r="FKF23" s="162"/>
      <c r="FKG23" s="162"/>
      <c r="FKH23" s="162"/>
      <c r="FKI23" s="162"/>
      <c r="FKJ23" s="162"/>
      <c r="FKK23" s="162"/>
      <c r="FKL23" s="162"/>
      <c r="FKM23" s="162"/>
      <c r="FKN23" s="162"/>
      <c r="FKO23" s="162"/>
      <c r="FKP23" s="162"/>
      <c r="FKQ23" s="162"/>
      <c r="FKR23" s="162"/>
      <c r="FKS23" s="162"/>
      <c r="FKT23" s="162"/>
      <c r="FKU23" s="162"/>
      <c r="FKV23" s="162"/>
      <c r="FKW23" s="162"/>
      <c r="FKX23" s="162"/>
      <c r="FKY23" s="162"/>
      <c r="FKZ23" s="162"/>
      <c r="FLA23" s="162"/>
      <c r="FLB23" s="162"/>
      <c r="FLC23" s="162"/>
      <c r="FLD23" s="162"/>
      <c r="FLE23" s="162"/>
      <c r="FLF23" s="162"/>
      <c r="FLG23" s="162"/>
      <c r="FLH23" s="162"/>
      <c r="FLI23" s="162"/>
      <c r="FLJ23" s="162"/>
      <c r="FLK23" s="162"/>
      <c r="FLL23" s="162"/>
      <c r="FLM23" s="162"/>
      <c r="FLN23" s="162"/>
      <c r="FLO23" s="162"/>
      <c r="FLP23" s="162"/>
      <c r="FLQ23" s="162"/>
      <c r="FLR23" s="162"/>
      <c r="FLS23" s="162"/>
      <c r="FLT23" s="162"/>
      <c r="FLU23" s="162"/>
      <c r="FLV23" s="162"/>
      <c r="FLW23" s="162"/>
      <c r="FLX23" s="162"/>
      <c r="FLY23" s="162"/>
      <c r="FLZ23" s="162"/>
      <c r="FMA23" s="162"/>
      <c r="FMB23" s="162"/>
      <c r="FMC23" s="162"/>
      <c r="FMD23" s="162"/>
      <c r="FME23" s="162"/>
      <c r="FMF23" s="162"/>
      <c r="FMG23" s="162"/>
      <c r="FMH23" s="162"/>
      <c r="FMI23" s="162"/>
      <c r="FMJ23" s="162"/>
      <c r="FMK23" s="162"/>
      <c r="FML23" s="162"/>
      <c r="FMM23" s="162"/>
      <c r="FMN23" s="162"/>
      <c r="FMO23" s="162"/>
      <c r="FMP23" s="162"/>
      <c r="FMQ23" s="162"/>
      <c r="FMR23" s="162"/>
      <c r="FMS23" s="162"/>
      <c r="FMT23" s="162"/>
      <c r="FMU23" s="162"/>
      <c r="FMV23" s="162"/>
      <c r="FMW23" s="162"/>
      <c r="FMX23" s="162"/>
      <c r="FMY23" s="162"/>
      <c r="FMZ23" s="162"/>
      <c r="FNA23" s="162"/>
      <c r="FNB23" s="162"/>
      <c r="FNC23" s="162"/>
      <c r="FND23" s="162"/>
      <c r="FNE23" s="162"/>
      <c r="FNF23" s="162"/>
      <c r="FNG23" s="162"/>
      <c r="FNH23" s="162"/>
      <c r="FNI23" s="162"/>
      <c r="FNJ23" s="162"/>
      <c r="FNK23" s="162"/>
      <c r="FNL23" s="162"/>
      <c r="FNM23" s="162"/>
      <c r="FNN23" s="162"/>
      <c r="FNO23" s="162"/>
      <c r="FNP23" s="162"/>
      <c r="FNQ23" s="162"/>
      <c r="FNR23" s="162"/>
      <c r="FNS23" s="162"/>
      <c r="FNT23" s="162"/>
      <c r="FNU23" s="162"/>
      <c r="FNV23" s="162"/>
      <c r="FNW23" s="162"/>
      <c r="FNX23" s="162"/>
      <c r="FNY23" s="162"/>
      <c r="FNZ23" s="162"/>
      <c r="FOA23" s="162"/>
      <c r="FOB23" s="162"/>
      <c r="FOC23" s="162"/>
      <c r="FOD23" s="162"/>
      <c r="FOE23" s="162"/>
      <c r="FOF23" s="162"/>
      <c r="FOG23" s="162"/>
      <c r="FOH23" s="162"/>
      <c r="FOI23" s="162"/>
      <c r="FOJ23" s="162"/>
      <c r="FOK23" s="162"/>
      <c r="FOL23" s="162"/>
      <c r="FOM23" s="162"/>
      <c r="FON23" s="162"/>
      <c r="FOO23" s="162"/>
      <c r="FOP23" s="162"/>
      <c r="FOQ23" s="162"/>
      <c r="FOR23" s="162"/>
      <c r="FOS23" s="162"/>
      <c r="FOT23" s="162"/>
      <c r="FOU23" s="162"/>
      <c r="FOV23" s="162"/>
      <c r="FOW23" s="162"/>
      <c r="FOX23" s="162"/>
      <c r="FOY23" s="162"/>
      <c r="FOZ23" s="162"/>
      <c r="FPA23" s="162"/>
      <c r="FPB23" s="162"/>
      <c r="FPC23" s="162"/>
      <c r="FPD23" s="162"/>
      <c r="FPE23" s="162"/>
      <c r="FPF23" s="162"/>
      <c r="FPG23" s="162"/>
      <c r="FPH23" s="162"/>
      <c r="FPI23" s="162"/>
      <c r="FPJ23" s="162"/>
      <c r="FPK23" s="162"/>
      <c r="FPL23" s="162"/>
      <c r="FPM23" s="162"/>
      <c r="FPN23" s="162"/>
      <c r="FPO23" s="162"/>
      <c r="FPP23" s="162"/>
      <c r="FPQ23" s="162"/>
      <c r="FPR23" s="162"/>
      <c r="FPS23" s="162"/>
      <c r="FPT23" s="162"/>
      <c r="FPU23" s="162"/>
      <c r="FPV23" s="162"/>
      <c r="FPW23" s="162"/>
      <c r="FPX23" s="162"/>
      <c r="FPY23" s="162"/>
      <c r="FPZ23" s="162"/>
      <c r="FQA23" s="162"/>
      <c r="FQB23" s="162"/>
      <c r="FQC23" s="162"/>
      <c r="FQD23" s="162"/>
      <c r="FQE23" s="162"/>
      <c r="FQF23" s="162"/>
      <c r="FQG23" s="162"/>
      <c r="FQH23" s="162"/>
      <c r="FQI23" s="162"/>
      <c r="FQJ23" s="162"/>
      <c r="FQK23" s="162"/>
      <c r="FQL23" s="162"/>
      <c r="FQM23" s="162"/>
      <c r="FQN23" s="162"/>
      <c r="FQO23" s="162"/>
      <c r="FQP23" s="162"/>
      <c r="FQQ23" s="162"/>
      <c r="FQR23" s="162"/>
      <c r="FQS23" s="162"/>
      <c r="FQT23" s="162"/>
      <c r="FQU23" s="162"/>
      <c r="FQV23" s="162"/>
      <c r="FQW23" s="162"/>
      <c r="FQX23" s="162"/>
      <c r="FQY23" s="162"/>
      <c r="FQZ23" s="162"/>
      <c r="FRA23" s="162"/>
      <c r="FRB23" s="162"/>
      <c r="FRC23" s="162"/>
      <c r="FRD23" s="162"/>
      <c r="FRE23" s="162"/>
      <c r="FRF23" s="162"/>
      <c r="FRG23" s="162"/>
      <c r="FRH23" s="162"/>
      <c r="FRI23" s="162"/>
      <c r="FRJ23" s="162"/>
      <c r="FRK23" s="162"/>
      <c r="FRL23" s="162"/>
      <c r="FRM23" s="162"/>
      <c r="FRN23" s="162"/>
      <c r="FRO23" s="162"/>
      <c r="FRP23" s="162"/>
      <c r="FRQ23" s="162"/>
      <c r="FRR23" s="162"/>
      <c r="FRS23" s="162"/>
      <c r="FRT23" s="162"/>
      <c r="FRU23" s="162"/>
      <c r="FRV23" s="162"/>
      <c r="FRW23" s="162"/>
      <c r="FRX23" s="162"/>
      <c r="FRY23" s="162"/>
      <c r="FRZ23" s="162"/>
      <c r="FSA23" s="162"/>
      <c r="FSB23" s="162"/>
      <c r="FSC23" s="162"/>
      <c r="FSD23" s="162"/>
      <c r="FSE23" s="162"/>
      <c r="FSF23" s="162"/>
      <c r="FSG23" s="162"/>
      <c r="FSH23" s="162"/>
      <c r="FSI23" s="162"/>
      <c r="FSJ23" s="162"/>
      <c r="FSK23" s="162"/>
      <c r="FSL23" s="162"/>
      <c r="FSM23" s="162"/>
      <c r="FSN23" s="162"/>
      <c r="FSO23" s="162"/>
      <c r="FSP23" s="162"/>
      <c r="FSQ23" s="162"/>
      <c r="FSR23" s="162"/>
      <c r="FSS23" s="162"/>
      <c r="FST23" s="162"/>
      <c r="FSU23" s="162"/>
      <c r="FSV23" s="162"/>
      <c r="FSW23" s="162"/>
      <c r="FSX23" s="162"/>
      <c r="FSY23" s="162"/>
      <c r="FSZ23" s="162"/>
      <c r="FTA23" s="162"/>
      <c r="FTB23" s="162"/>
      <c r="FTC23" s="162"/>
      <c r="FTD23" s="162"/>
      <c r="FTE23" s="162"/>
      <c r="FTF23" s="162"/>
      <c r="FTG23" s="162"/>
      <c r="FTH23" s="162"/>
      <c r="FTI23" s="162"/>
      <c r="FTJ23" s="162"/>
      <c r="FTK23" s="162"/>
      <c r="FTL23" s="162"/>
      <c r="FTM23" s="162"/>
      <c r="FTN23" s="162"/>
      <c r="FTO23" s="162"/>
      <c r="FTP23" s="162"/>
      <c r="FTQ23" s="162"/>
      <c r="FTR23" s="162"/>
      <c r="FTS23" s="162"/>
      <c r="FTT23" s="162"/>
      <c r="FTU23" s="162"/>
      <c r="FTV23" s="162"/>
      <c r="FTW23" s="162"/>
      <c r="FTX23" s="162"/>
      <c r="FTY23" s="162"/>
      <c r="FTZ23" s="162"/>
      <c r="FUA23" s="162"/>
      <c r="FUB23" s="162"/>
      <c r="FUC23" s="162"/>
      <c r="FUD23" s="162"/>
      <c r="FUE23" s="162"/>
      <c r="FUF23" s="162"/>
      <c r="FUG23" s="162"/>
      <c r="FUH23" s="162"/>
      <c r="FUI23" s="162"/>
      <c r="FUJ23" s="162"/>
      <c r="FUK23" s="162"/>
      <c r="FUL23" s="162"/>
      <c r="FUM23" s="162"/>
      <c r="FUN23" s="162"/>
      <c r="FUO23" s="162"/>
      <c r="FUP23" s="162"/>
      <c r="FUQ23" s="162"/>
      <c r="FUR23" s="162"/>
      <c r="FUS23" s="162"/>
      <c r="FUT23" s="162"/>
      <c r="FUU23" s="162"/>
      <c r="FUV23" s="162"/>
      <c r="FUW23" s="162"/>
      <c r="FUX23" s="162"/>
      <c r="FUY23" s="162"/>
      <c r="FUZ23" s="162"/>
      <c r="FVA23" s="162"/>
      <c r="FVB23" s="162"/>
      <c r="FVC23" s="162"/>
      <c r="FVD23" s="162"/>
      <c r="FVE23" s="162"/>
      <c r="FVF23" s="162"/>
      <c r="FVG23" s="162"/>
      <c r="FVH23" s="162"/>
      <c r="FVI23" s="162"/>
      <c r="FVJ23" s="162"/>
      <c r="FVK23" s="162"/>
      <c r="FVL23" s="162"/>
      <c r="FVM23" s="162"/>
      <c r="FVN23" s="162"/>
      <c r="FVO23" s="162"/>
      <c r="FVP23" s="162"/>
      <c r="FVQ23" s="162"/>
      <c r="FVR23" s="162"/>
      <c r="FVS23" s="162"/>
      <c r="FVT23" s="162"/>
      <c r="FVU23" s="162"/>
      <c r="FVV23" s="162"/>
      <c r="FVW23" s="162"/>
      <c r="FVX23" s="162"/>
      <c r="FVY23" s="162"/>
      <c r="FVZ23" s="162"/>
      <c r="FWA23" s="162"/>
      <c r="FWB23" s="162"/>
      <c r="FWC23" s="162"/>
      <c r="FWD23" s="162"/>
      <c r="FWE23" s="162"/>
      <c r="FWF23" s="162"/>
      <c r="FWG23" s="162"/>
      <c r="FWH23" s="162"/>
      <c r="FWI23" s="162"/>
      <c r="FWJ23" s="162"/>
      <c r="FWK23" s="162"/>
      <c r="FWL23" s="162"/>
      <c r="FWM23" s="162"/>
      <c r="FWN23" s="162"/>
      <c r="FWO23" s="162"/>
      <c r="FWP23" s="162"/>
      <c r="FWQ23" s="162"/>
      <c r="FWR23" s="162"/>
      <c r="FWS23" s="162"/>
      <c r="FWT23" s="162"/>
      <c r="FWU23" s="162"/>
      <c r="FWV23" s="162"/>
      <c r="FWW23" s="162"/>
      <c r="FWX23" s="162"/>
      <c r="FWY23" s="162"/>
      <c r="FWZ23" s="162"/>
      <c r="FXA23" s="162"/>
      <c r="FXB23" s="162"/>
      <c r="FXC23" s="162"/>
      <c r="FXD23" s="162"/>
      <c r="FXE23" s="162"/>
      <c r="FXF23" s="162"/>
      <c r="FXG23" s="162"/>
      <c r="FXH23" s="162"/>
      <c r="FXI23" s="162"/>
      <c r="FXJ23" s="162"/>
      <c r="FXK23" s="162"/>
      <c r="FXL23" s="162"/>
      <c r="FXM23" s="162"/>
      <c r="FXN23" s="162"/>
      <c r="FXO23" s="162"/>
      <c r="FXP23" s="162"/>
      <c r="FXQ23" s="162"/>
      <c r="FXR23" s="162"/>
      <c r="FXS23" s="162"/>
      <c r="FXT23" s="162"/>
      <c r="FXU23" s="162"/>
      <c r="FXV23" s="162"/>
      <c r="FXW23" s="162"/>
      <c r="FXX23" s="162"/>
      <c r="FXY23" s="162"/>
      <c r="FXZ23" s="162"/>
      <c r="FYA23" s="162"/>
      <c r="FYB23" s="162"/>
      <c r="FYC23" s="162"/>
      <c r="FYD23" s="162"/>
      <c r="FYE23" s="162"/>
      <c r="FYF23" s="162"/>
      <c r="FYG23" s="162"/>
      <c r="FYH23" s="162"/>
      <c r="FYI23" s="162"/>
      <c r="FYJ23" s="162"/>
      <c r="FYK23" s="162"/>
      <c r="FYL23" s="162"/>
      <c r="FYM23" s="162"/>
      <c r="FYN23" s="162"/>
      <c r="FYO23" s="162"/>
      <c r="FYP23" s="162"/>
      <c r="FYQ23" s="162"/>
      <c r="FYR23" s="162"/>
      <c r="FYS23" s="162"/>
      <c r="FYT23" s="162"/>
      <c r="FYU23" s="162"/>
      <c r="FYV23" s="162"/>
      <c r="FYW23" s="162"/>
      <c r="FYX23" s="162"/>
      <c r="FYY23" s="162"/>
      <c r="FYZ23" s="162"/>
      <c r="FZA23" s="162"/>
      <c r="FZB23" s="162"/>
      <c r="FZC23" s="162"/>
      <c r="FZD23" s="162"/>
      <c r="FZE23" s="162"/>
      <c r="FZF23" s="162"/>
      <c r="FZG23" s="162"/>
      <c r="FZH23" s="162"/>
      <c r="FZI23" s="162"/>
      <c r="FZJ23" s="162"/>
      <c r="FZK23" s="162"/>
      <c r="FZL23" s="162"/>
      <c r="FZM23" s="162"/>
      <c r="FZN23" s="162"/>
      <c r="FZO23" s="162"/>
      <c r="FZP23" s="162"/>
      <c r="FZQ23" s="162"/>
      <c r="FZR23" s="162"/>
      <c r="FZS23" s="162"/>
      <c r="FZT23" s="162"/>
      <c r="FZU23" s="162"/>
      <c r="FZV23" s="162"/>
      <c r="FZW23" s="162"/>
      <c r="FZX23" s="162"/>
      <c r="FZY23" s="162"/>
      <c r="FZZ23" s="162"/>
      <c r="GAA23" s="162"/>
      <c r="GAB23" s="162"/>
      <c r="GAC23" s="162"/>
      <c r="GAD23" s="162"/>
      <c r="GAE23" s="162"/>
      <c r="GAF23" s="162"/>
      <c r="GAG23" s="162"/>
      <c r="GAH23" s="162"/>
      <c r="GAI23" s="162"/>
      <c r="GAJ23" s="162"/>
      <c r="GAK23" s="162"/>
      <c r="GAL23" s="162"/>
      <c r="GAM23" s="162"/>
      <c r="GAN23" s="162"/>
      <c r="GAO23" s="162"/>
      <c r="GAP23" s="162"/>
      <c r="GAQ23" s="162"/>
      <c r="GAR23" s="162"/>
      <c r="GAS23" s="162"/>
      <c r="GAT23" s="162"/>
      <c r="GAU23" s="162"/>
      <c r="GAV23" s="162"/>
      <c r="GAW23" s="162"/>
      <c r="GAX23" s="162"/>
      <c r="GAY23" s="162"/>
      <c r="GAZ23" s="162"/>
      <c r="GBA23" s="162"/>
      <c r="GBB23" s="162"/>
      <c r="GBC23" s="162"/>
      <c r="GBD23" s="162"/>
      <c r="GBE23" s="162"/>
      <c r="GBF23" s="162"/>
      <c r="GBG23" s="162"/>
      <c r="GBH23" s="162"/>
      <c r="GBI23" s="162"/>
      <c r="GBJ23" s="162"/>
      <c r="GBK23" s="162"/>
      <c r="GBL23" s="162"/>
      <c r="GBM23" s="162"/>
      <c r="GBN23" s="162"/>
      <c r="GBO23" s="162"/>
      <c r="GBP23" s="162"/>
      <c r="GBQ23" s="162"/>
      <c r="GBR23" s="162"/>
      <c r="GBS23" s="162"/>
      <c r="GBT23" s="162"/>
      <c r="GBU23" s="162"/>
      <c r="GBV23" s="162"/>
      <c r="GBW23" s="162"/>
      <c r="GBX23" s="162"/>
      <c r="GBY23" s="162"/>
      <c r="GBZ23" s="162"/>
      <c r="GCA23" s="162"/>
      <c r="GCB23" s="162"/>
      <c r="GCC23" s="162"/>
      <c r="GCD23" s="162"/>
      <c r="GCE23" s="162"/>
      <c r="GCF23" s="162"/>
      <c r="GCG23" s="162"/>
      <c r="GCH23" s="162"/>
      <c r="GCI23" s="162"/>
      <c r="GCJ23" s="162"/>
      <c r="GCK23" s="162"/>
      <c r="GCL23" s="162"/>
      <c r="GCM23" s="162"/>
      <c r="GCN23" s="162"/>
      <c r="GCO23" s="162"/>
      <c r="GCP23" s="162"/>
      <c r="GCQ23" s="162"/>
      <c r="GCR23" s="162"/>
      <c r="GCS23" s="162"/>
      <c r="GCT23" s="162"/>
      <c r="GCU23" s="162"/>
      <c r="GCV23" s="162"/>
      <c r="GCW23" s="162"/>
      <c r="GCX23" s="162"/>
      <c r="GCY23" s="162"/>
      <c r="GCZ23" s="162"/>
      <c r="GDA23" s="162"/>
      <c r="GDB23" s="162"/>
      <c r="GDC23" s="162"/>
      <c r="GDD23" s="162"/>
      <c r="GDE23" s="162"/>
      <c r="GDF23" s="162"/>
      <c r="GDG23" s="162"/>
      <c r="GDH23" s="162"/>
      <c r="GDI23" s="162"/>
      <c r="GDJ23" s="162"/>
      <c r="GDK23" s="162"/>
      <c r="GDL23" s="162"/>
      <c r="GDM23" s="162"/>
      <c r="GDN23" s="162"/>
      <c r="GDO23" s="162"/>
      <c r="GDP23" s="162"/>
      <c r="GDQ23" s="162"/>
      <c r="GDR23" s="162"/>
      <c r="GDS23" s="162"/>
      <c r="GDT23" s="162"/>
      <c r="GDU23" s="162"/>
      <c r="GDV23" s="162"/>
      <c r="GDW23" s="162"/>
      <c r="GDX23" s="162"/>
      <c r="GDY23" s="162"/>
      <c r="GDZ23" s="162"/>
      <c r="GEA23" s="162"/>
      <c r="GEB23" s="162"/>
      <c r="GEC23" s="162"/>
      <c r="GED23" s="162"/>
      <c r="GEE23" s="162"/>
      <c r="GEF23" s="162"/>
      <c r="GEG23" s="162"/>
      <c r="GEH23" s="162"/>
      <c r="GEI23" s="162"/>
      <c r="GEJ23" s="162"/>
      <c r="GEK23" s="162"/>
      <c r="GEL23" s="162"/>
      <c r="GEM23" s="162"/>
      <c r="GEN23" s="162"/>
      <c r="GEO23" s="162"/>
      <c r="GEP23" s="162"/>
      <c r="GEQ23" s="162"/>
      <c r="GER23" s="162"/>
      <c r="GES23" s="162"/>
      <c r="GET23" s="162"/>
      <c r="GEU23" s="162"/>
      <c r="GEV23" s="162"/>
      <c r="GEW23" s="162"/>
      <c r="GEX23" s="162"/>
      <c r="GEY23" s="162"/>
      <c r="GEZ23" s="162"/>
      <c r="GFA23" s="162"/>
      <c r="GFB23" s="162"/>
      <c r="GFC23" s="162"/>
      <c r="GFD23" s="162"/>
      <c r="GFE23" s="162"/>
      <c r="GFF23" s="162"/>
      <c r="GFG23" s="162"/>
      <c r="GFH23" s="162"/>
      <c r="GFI23" s="162"/>
      <c r="GFJ23" s="162"/>
      <c r="GFK23" s="162"/>
      <c r="GFL23" s="162"/>
      <c r="GFM23" s="162"/>
      <c r="GFN23" s="162"/>
      <c r="GFO23" s="162"/>
      <c r="GFP23" s="162"/>
      <c r="GFQ23" s="162"/>
      <c r="GFR23" s="162"/>
      <c r="GFS23" s="162"/>
      <c r="GFT23" s="162"/>
      <c r="GFU23" s="162"/>
      <c r="GFV23" s="162"/>
      <c r="GFW23" s="162"/>
      <c r="GFX23" s="162"/>
      <c r="GFY23" s="162"/>
      <c r="GFZ23" s="162"/>
      <c r="GGA23" s="162"/>
      <c r="GGB23" s="162"/>
      <c r="GGC23" s="162"/>
      <c r="GGD23" s="162"/>
      <c r="GGE23" s="162"/>
      <c r="GGF23" s="162"/>
      <c r="GGG23" s="162"/>
      <c r="GGH23" s="162"/>
      <c r="GGI23" s="162"/>
      <c r="GGJ23" s="162"/>
      <c r="GGK23" s="162"/>
      <c r="GGL23" s="162"/>
      <c r="GGM23" s="162"/>
      <c r="GGN23" s="162"/>
      <c r="GGO23" s="162"/>
      <c r="GGP23" s="162"/>
      <c r="GGQ23" s="162"/>
      <c r="GGR23" s="162"/>
      <c r="GGS23" s="162"/>
      <c r="GGT23" s="162"/>
      <c r="GGU23" s="162"/>
      <c r="GGV23" s="162"/>
      <c r="GGW23" s="162"/>
      <c r="GGX23" s="162"/>
      <c r="GGY23" s="162"/>
      <c r="GGZ23" s="162"/>
      <c r="GHA23" s="162"/>
      <c r="GHB23" s="162"/>
      <c r="GHC23" s="162"/>
      <c r="GHD23" s="162"/>
      <c r="GHE23" s="162"/>
      <c r="GHF23" s="162"/>
      <c r="GHG23" s="162"/>
      <c r="GHH23" s="162"/>
      <c r="GHI23" s="162"/>
      <c r="GHJ23" s="162"/>
      <c r="GHK23" s="162"/>
      <c r="GHL23" s="162"/>
      <c r="GHM23" s="162"/>
      <c r="GHN23" s="162"/>
      <c r="GHO23" s="162"/>
      <c r="GHP23" s="162"/>
      <c r="GHQ23" s="162"/>
      <c r="GHR23" s="162"/>
      <c r="GHS23" s="162"/>
      <c r="GHT23" s="162"/>
      <c r="GHU23" s="162"/>
      <c r="GHV23" s="162"/>
      <c r="GHW23" s="162"/>
      <c r="GHX23" s="162"/>
      <c r="GHY23" s="162"/>
      <c r="GHZ23" s="162"/>
      <c r="GIA23" s="162"/>
      <c r="GIB23" s="162"/>
      <c r="GIC23" s="162"/>
      <c r="GID23" s="162"/>
      <c r="GIE23" s="162"/>
      <c r="GIF23" s="162"/>
      <c r="GIG23" s="162"/>
      <c r="GIH23" s="162"/>
      <c r="GII23" s="162"/>
      <c r="GIJ23" s="162"/>
      <c r="GIK23" s="162"/>
      <c r="GIL23" s="162"/>
      <c r="GIM23" s="162"/>
      <c r="GIN23" s="162"/>
      <c r="GIO23" s="162"/>
      <c r="GIP23" s="162"/>
      <c r="GIQ23" s="162"/>
      <c r="GIR23" s="162"/>
      <c r="GIS23" s="162"/>
      <c r="GIT23" s="162"/>
      <c r="GIU23" s="162"/>
      <c r="GIV23" s="162"/>
      <c r="GIW23" s="162"/>
      <c r="GIX23" s="162"/>
      <c r="GIY23" s="162"/>
      <c r="GIZ23" s="162"/>
      <c r="GJA23" s="162"/>
      <c r="GJB23" s="162"/>
      <c r="GJC23" s="162"/>
      <c r="GJD23" s="162"/>
      <c r="GJE23" s="162"/>
      <c r="GJF23" s="162"/>
      <c r="GJG23" s="162"/>
      <c r="GJH23" s="162"/>
      <c r="GJI23" s="162"/>
      <c r="GJJ23" s="162"/>
      <c r="GJK23" s="162"/>
      <c r="GJL23" s="162"/>
      <c r="GJM23" s="162"/>
      <c r="GJN23" s="162"/>
      <c r="GJO23" s="162"/>
      <c r="GJP23" s="162"/>
      <c r="GJQ23" s="162"/>
      <c r="GJR23" s="162"/>
      <c r="GJS23" s="162"/>
      <c r="GJT23" s="162"/>
      <c r="GJU23" s="162"/>
      <c r="GJV23" s="162"/>
      <c r="GJW23" s="162"/>
      <c r="GJX23" s="162"/>
      <c r="GJY23" s="162"/>
      <c r="GJZ23" s="162"/>
      <c r="GKA23" s="162"/>
      <c r="GKB23" s="162"/>
      <c r="GKC23" s="162"/>
      <c r="GKD23" s="162"/>
      <c r="GKE23" s="162"/>
      <c r="GKF23" s="162"/>
      <c r="GKG23" s="162"/>
      <c r="GKH23" s="162"/>
      <c r="GKI23" s="162"/>
      <c r="GKJ23" s="162"/>
      <c r="GKK23" s="162"/>
      <c r="GKL23" s="162"/>
      <c r="GKM23" s="162"/>
      <c r="GKN23" s="162"/>
      <c r="GKO23" s="162"/>
      <c r="GKP23" s="162"/>
      <c r="GKQ23" s="162"/>
      <c r="GKR23" s="162"/>
      <c r="GKS23" s="162"/>
      <c r="GKT23" s="162"/>
      <c r="GKU23" s="162"/>
      <c r="GKV23" s="162"/>
      <c r="GKW23" s="162"/>
      <c r="GKX23" s="162"/>
      <c r="GKY23" s="162"/>
      <c r="GKZ23" s="162"/>
      <c r="GLA23" s="162"/>
      <c r="GLB23" s="162"/>
      <c r="GLC23" s="162"/>
      <c r="GLD23" s="162"/>
      <c r="GLE23" s="162"/>
      <c r="GLF23" s="162"/>
      <c r="GLG23" s="162"/>
      <c r="GLH23" s="162"/>
      <c r="GLI23" s="162"/>
      <c r="GLJ23" s="162"/>
      <c r="GLK23" s="162"/>
      <c r="GLL23" s="162"/>
      <c r="GLM23" s="162"/>
      <c r="GLN23" s="162"/>
      <c r="GLO23" s="162"/>
      <c r="GLP23" s="162"/>
      <c r="GLQ23" s="162"/>
      <c r="GLR23" s="162"/>
      <c r="GLS23" s="162"/>
      <c r="GLT23" s="162"/>
      <c r="GLU23" s="162"/>
      <c r="GLV23" s="162"/>
      <c r="GLW23" s="162"/>
      <c r="GLX23" s="162"/>
      <c r="GLY23" s="162"/>
      <c r="GLZ23" s="162"/>
      <c r="GMA23" s="162"/>
      <c r="GMB23" s="162"/>
      <c r="GMC23" s="162"/>
      <c r="GMD23" s="162"/>
      <c r="GME23" s="162"/>
      <c r="GMF23" s="162"/>
      <c r="GMG23" s="162"/>
      <c r="GMH23" s="162"/>
      <c r="GMI23" s="162"/>
      <c r="GMJ23" s="162"/>
      <c r="GMK23" s="162"/>
      <c r="GML23" s="162"/>
      <c r="GMM23" s="162"/>
      <c r="GMN23" s="162"/>
      <c r="GMO23" s="162"/>
      <c r="GMP23" s="162"/>
      <c r="GMQ23" s="162"/>
      <c r="GMR23" s="162"/>
      <c r="GMS23" s="162"/>
      <c r="GMT23" s="162"/>
      <c r="GMU23" s="162"/>
      <c r="GMV23" s="162"/>
      <c r="GMW23" s="162"/>
      <c r="GMX23" s="162"/>
      <c r="GMY23" s="162"/>
      <c r="GMZ23" s="162"/>
      <c r="GNA23" s="162"/>
      <c r="GNB23" s="162"/>
      <c r="GNC23" s="162"/>
      <c r="GND23" s="162"/>
      <c r="GNE23" s="162"/>
      <c r="GNF23" s="162"/>
      <c r="GNG23" s="162"/>
      <c r="GNH23" s="162"/>
      <c r="GNI23" s="162"/>
      <c r="GNJ23" s="162"/>
      <c r="GNK23" s="162"/>
      <c r="GNL23" s="162"/>
      <c r="GNM23" s="162"/>
      <c r="GNN23" s="162"/>
      <c r="GNO23" s="162"/>
      <c r="GNP23" s="162"/>
      <c r="GNQ23" s="162"/>
      <c r="GNR23" s="162"/>
      <c r="GNS23" s="162"/>
      <c r="GNT23" s="162"/>
      <c r="GNU23" s="162"/>
      <c r="GNV23" s="162"/>
      <c r="GNW23" s="162"/>
      <c r="GNX23" s="162"/>
      <c r="GNY23" s="162"/>
      <c r="GNZ23" s="162"/>
      <c r="GOA23" s="162"/>
      <c r="GOB23" s="162"/>
      <c r="GOC23" s="162"/>
      <c r="GOD23" s="162"/>
      <c r="GOE23" s="162"/>
      <c r="GOF23" s="162"/>
      <c r="GOG23" s="162"/>
      <c r="GOH23" s="162"/>
      <c r="GOI23" s="162"/>
      <c r="GOJ23" s="162"/>
      <c r="GOK23" s="162"/>
      <c r="GOL23" s="162"/>
      <c r="GOM23" s="162"/>
      <c r="GON23" s="162"/>
      <c r="GOO23" s="162"/>
      <c r="GOP23" s="162"/>
      <c r="GOQ23" s="162"/>
      <c r="GOR23" s="162"/>
      <c r="GOS23" s="162"/>
      <c r="GOT23" s="162"/>
      <c r="GOU23" s="162"/>
      <c r="GOV23" s="162"/>
      <c r="GOW23" s="162"/>
      <c r="GOX23" s="162"/>
      <c r="GOY23" s="162"/>
      <c r="GOZ23" s="162"/>
      <c r="GPA23" s="162"/>
      <c r="GPB23" s="162"/>
      <c r="GPC23" s="162"/>
      <c r="GPD23" s="162"/>
      <c r="GPE23" s="162"/>
      <c r="GPF23" s="162"/>
      <c r="GPG23" s="162"/>
      <c r="GPH23" s="162"/>
      <c r="GPI23" s="162"/>
      <c r="GPJ23" s="162"/>
      <c r="GPK23" s="162"/>
      <c r="GPL23" s="162"/>
      <c r="GPM23" s="162"/>
      <c r="GPN23" s="162"/>
      <c r="GPO23" s="162"/>
      <c r="GPP23" s="162"/>
      <c r="GPQ23" s="162"/>
      <c r="GPR23" s="162"/>
      <c r="GPS23" s="162"/>
      <c r="GPT23" s="162"/>
      <c r="GPU23" s="162"/>
      <c r="GPV23" s="162"/>
      <c r="GPW23" s="162"/>
      <c r="GPX23" s="162"/>
      <c r="GPY23" s="162"/>
      <c r="GPZ23" s="162"/>
      <c r="GQA23" s="162"/>
      <c r="GQB23" s="162"/>
      <c r="GQC23" s="162"/>
      <c r="GQD23" s="162"/>
      <c r="GQE23" s="162"/>
      <c r="GQF23" s="162"/>
      <c r="GQG23" s="162"/>
      <c r="GQH23" s="162"/>
      <c r="GQI23" s="162"/>
      <c r="GQJ23" s="162"/>
      <c r="GQK23" s="162"/>
      <c r="GQL23" s="162"/>
      <c r="GQM23" s="162"/>
      <c r="GQN23" s="162"/>
      <c r="GQO23" s="162"/>
      <c r="GQP23" s="162"/>
      <c r="GQQ23" s="162"/>
      <c r="GQR23" s="162"/>
      <c r="GQS23" s="162"/>
      <c r="GQT23" s="162"/>
      <c r="GQU23" s="162"/>
      <c r="GQV23" s="162"/>
      <c r="GQW23" s="162"/>
      <c r="GQX23" s="162"/>
      <c r="GQY23" s="162"/>
      <c r="GQZ23" s="162"/>
      <c r="GRA23" s="162"/>
      <c r="GRB23" s="162"/>
      <c r="GRC23" s="162"/>
      <c r="GRD23" s="162"/>
      <c r="GRE23" s="162"/>
      <c r="GRF23" s="162"/>
      <c r="GRG23" s="162"/>
      <c r="GRH23" s="162"/>
      <c r="GRI23" s="162"/>
      <c r="GRJ23" s="162"/>
      <c r="GRK23" s="162"/>
      <c r="GRL23" s="162"/>
      <c r="GRM23" s="162"/>
      <c r="GRN23" s="162"/>
      <c r="GRO23" s="162"/>
      <c r="GRP23" s="162"/>
      <c r="GRQ23" s="162"/>
      <c r="GRR23" s="162"/>
      <c r="GRS23" s="162"/>
      <c r="GRT23" s="162"/>
      <c r="GRU23" s="162"/>
      <c r="GRV23" s="162"/>
      <c r="GRW23" s="162"/>
      <c r="GRX23" s="162"/>
      <c r="GRY23" s="162"/>
      <c r="GRZ23" s="162"/>
      <c r="GSA23" s="162"/>
      <c r="GSB23" s="162"/>
      <c r="GSC23" s="162"/>
      <c r="GSD23" s="162"/>
      <c r="GSE23" s="162"/>
      <c r="GSF23" s="162"/>
      <c r="GSG23" s="162"/>
      <c r="GSH23" s="162"/>
      <c r="GSI23" s="162"/>
      <c r="GSJ23" s="162"/>
      <c r="GSK23" s="162"/>
      <c r="GSL23" s="162"/>
      <c r="GSM23" s="162"/>
      <c r="GSN23" s="162"/>
      <c r="GSO23" s="162"/>
      <c r="GSP23" s="162"/>
      <c r="GSQ23" s="162"/>
      <c r="GSR23" s="162"/>
      <c r="GSS23" s="162"/>
      <c r="GST23" s="162"/>
      <c r="GSU23" s="162"/>
      <c r="GSV23" s="162"/>
      <c r="GSW23" s="162"/>
      <c r="GSX23" s="162"/>
      <c r="GSY23" s="162"/>
      <c r="GSZ23" s="162"/>
      <c r="GTA23" s="162"/>
      <c r="GTB23" s="162"/>
      <c r="GTC23" s="162"/>
      <c r="GTD23" s="162"/>
      <c r="GTE23" s="162"/>
      <c r="GTF23" s="162"/>
      <c r="GTG23" s="162"/>
      <c r="GTH23" s="162"/>
      <c r="GTI23" s="162"/>
      <c r="GTJ23" s="162"/>
      <c r="GTK23" s="162"/>
      <c r="GTL23" s="162"/>
      <c r="GTM23" s="162"/>
      <c r="GTN23" s="162"/>
      <c r="GTO23" s="162"/>
      <c r="GTP23" s="162"/>
      <c r="GTQ23" s="162"/>
      <c r="GTR23" s="162"/>
      <c r="GTS23" s="162"/>
      <c r="GTT23" s="162"/>
      <c r="GTU23" s="162"/>
      <c r="GTV23" s="162"/>
      <c r="GTW23" s="162"/>
      <c r="GTX23" s="162"/>
      <c r="GTY23" s="162"/>
      <c r="GTZ23" s="162"/>
      <c r="GUA23" s="162"/>
      <c r="GUB23" s="162"/>
      <c r="GUC23" s="162"/>
      <c r="GUD23" s="162"/>
      <c r="GUE23" s="162"/>
      <c r="GUF23" s="162"/>
      <c r="GUG23" s="162"/>
      <c r="GUH23" s="162"/>
      <c r="GUI23" s="162"/>
      <c r="GUJ23" s="162"/>
      <c r="GUK23" s="162"/>
      <c r="GUL23" s="162"/>
      <c r="GUM23" s="162"/>
      <c r="GUN23" s="162"/>
      <c r="GUO23" s="162"/>
      <c r="GUP23" s="162"/>
      <c r="GUQ23" s="162"/>
      <c r="GUR23" s="162"/>
      <c r="GUS23" s="162"/>
      <c r="GUT23" s="162"/>
      <c r="GUU23" s="162"/>
      <c r="GUV23" s="162"/>
      <c r="GUW23" s="162"/>
      <c r="GUX23" s="162"/>
      <c r="GUY23" s="162"/>
      <c r="GUZ23" s="162"/>
      <c r="GVA23" s="162"/>
      <c r="GVB23" s="162"/>
      <c r="GVC23" s="162"/>
      <c r="GVD23" s="162"/>
      <c r="GVE23" s="162"/>
      <c r="GVF23" s="162"/>
      <c r="GVG23" s="162"/>
      <c r="GVH23" s="162"/>
      <c r="GVI23" s="162"/>
      <c r="GVJ23" s="162"/>
      <c r="GVK23" s="162"/>
      <c r="GVL23" s="162"/>
      <c r="GVM23" s="162"/>
      <c r="GVN23" s="162"/>
      <c r="GVO23" s="162"/>
      <c r="GVP23" s="162"/>
      <c r="GVQ23" s="162"/>
      <c r="GVR23" s="162"/>
      <c r="GVS23" s="162"/>
      <c r="GVT23" s="162"/>
      <c r="GVU23" s="162"/>
      <c r="GVV23" s="162"/>
      <c r="GVW23" s="162"/>
      <c r="GVX23" s="162"/>
      <c r="GVY23" s="162"/>
      <c r="GVZ23" s="162"/>
      <c r="GWA23" s="162"/>
      <c r="GWB23" s="162"/>
      <c r="GWC23" s="162"/>
      <c r="GWD23" s="162"/>
      <c r="GWE23" s="162"/>
      <c r="GWF23" s="162"/>
      <c r="GWG23" s="162"/>
      <c r="GWH23" s="162"/>
      <c r="GWI23" s="162"/>
      <c r="GWJ23" s="162"/>
      <c r="GWK23" s="162"/>
      <c r="GWL23" s="162"/>
      <c r="GWM23" s="162"/>
      <c r="GWN23" s="162"/>
      <c r="GWO23" s="162"/>
      <c r="GWP23" s="162"/>
      <c r="GWQ23" s="162"/>
      <c r="GWR23" s="162"/>
      <c r="GWS23" s="162"/>
      <c r="GWT23" s="162"/>
      <c r="GWU23" s="162"/>
      <c r="GWV23" s="162"/>
      <c r="GWW23" s="162"/>
      <c r="GWX23" s="162"/>
      <c r="GWY23" s="162"/>
      <c r="GWZ23" s="162"/>
      <c r="GXA23" s="162"/>
      <c r="GXB23" s="162"/>
      <c r="GXC23" s="162"/>
      <c r="GXD23" s="162"/>
      <c r="GXE23" s="162"/>
      <c r="GXF23" s="162"/>
      <c r="GXG23" s="162"/>
      <c r="GXH23" s="162"/>
      <c r="GXI23" s="162"/>
      <c r="GXJ23" s="162"/>
      <c r="GXK23" s="162"/>
      <c r="GXL23" s="162"/>
      <c r="GXM23" s="162"/>
      <c r="GXN23" s="162"/>
      <c r="GXO23" s="162"/>
      <c r="GXP23" s="162"/>
      <c r="GXQ23" s="162"/>
      <c r="GXR23" s="162"/>
      <c r="GXS23" s="162"/>
      <c r="GXT23" s="162"/>
      <c r="GXU23" s="162"/>
      <c r="GXV23" s="162"/>
      <c r="GXW23" s="162"/>
      <c r="GXX23" s="162"/>
      <c r="GXY23" s="162"/>
      <c r="GXZ23" s="162"/>
      <c r="GYA23" s="162"/>
      <c r="GYB23" s="162"/>
      <c r="GYC23" s="162"/>
      <c r="GYD23" s="162"/>
      <c r="GYE23" s="162"/>
      <c r="GYF23" s="162"/>
      <c r="GYG23" s="162"/>
      <c r="GYH23" s="162"/>
      <c r="GYI23" s="162"/>
      <c r="GYJ23" s="162"/>
      <c r="GYK23" s="162"/>
      <c r="GYL23" s="162"/>
      <c r="GYM23" s="162"/>
      <c r="GYN23" s="162"/>
      <c r="GYO23" s="162"/>
      <c r="GYP23" s="162"/>
      <c r="GYQ23" s="162"/>
      <c r="GYR23" s="162"/>
      <c r="GYS23" s="162"/>
      <c r="GYT23" s="162"/>
      <c r="GYU23" s="162"/>
      <c r="GYV23" s="162"/>
      <c r="GYW23" s="162"/>
      <c r="GYX23" s="162"/>
      <c r="GYY23" s="162"/>
      <c r="GYZ23" s="162"/>
      <c r="GZA23" s="162"/>
      <c r="GZB23" s="162"/>
      <c r="GZC23" s="162"/>
      <c r="GZD23" s="162"/>
      <c r="GZE23" s="162"/>
      <c r="GZF23" s="162"/>
      <c r="GZG23" s="162"/>
      <c r="GZH23" s="162"/>
      <c r="GZI23" s="162"/>
      <c r="GZJ23" s="162"/>
      <c r="GZK23" s="162"/>
      <c r="GZL23" s="162"/>
      <c r="GZM23" s="162"/>
      <c r="GZN23" s="162"/>
      <c r="GZO23" s="162"/>
      <c r="GZP23" s="162"/>
      <c r="GZQ23" s="162"/>
      <c r="GZR23" s="162"/>
      <c r="GZS23" s="162"/>
      <c r="GZT23" s="162"/>
      <c r="GZU23" s="162"/>
      <c r="GZV23" s="162"/>
      <c r="GZW23" s="162"/>
      <c r="GZX23" s="162"/>
      <c r="GZY23" s="162"/>
      <c r="GZZ23" s="162"/>
      <c r="HAA23" s="162"/>
      <c r="HAB23" s="162"/>
      <c r="HAC23" s="162"/>
      <c r="HAD23" s="162"/>
      <c r="HAE23" s="162"/>
      <c r="HAF23" s="162"/>
      <c r="HAG23" s="162"/>
      <c r="HAH23" s="162"/>
      <c r="HAI23" s="162"/>
      <c r="HAJ23" s="162"/>
      <c r="HAK23" s="162"/>
      <c r="HAL23" s="162"/>
      <c r="HAM23" s="162"/>
      <c r="HAN23" s="162"/>
      <c r="HAO23" s="162"/>
      <c r="HAP23" s="162"/>
      <c r="HAQ23" s="162"/>
      <c r="HAR23" s="162"/>
      <c r="HAS23" s="162"/>
      <c r="HAT23" s="162"/>
      <c r="HAU23" s="162"/>
      <c r="HAV23" s="162"/>
      <c r="HAW23" s="162"/>
      <c r="HAX23" s="162"/>
      <c r="HAY23" s="162"/>
      <c r="HAZ23" s="162"/>
      <c r="HBA23" s="162"/>
      <c r="HBB23" s="162"/>
      <c r="HBC23" s="162"/>
      <c r="HBD23" s="162"/>
      <c r="HBE23" s="162"/>
      <c r="HBF23" s="162"/>
      <c r="HBG23" s="162"/>
      <c r="HBH23" s="162"/>
      <c r="HBI23" s="162"/>
      <c r="HBJ23" s="162"/>
      <c r="HBK23" s="162"/>
      <c r="HBL23" s="162"/>
      <c r="HBM23" s="162"/>
      <c r="HBN23" s="162"/>
      <c r="HBO23" s="162"/>
      <c r="HBP23" s="162"/>
      <c r="HBQ23" s="162"/>
      <c r="HBR23" s="162"/>
      <c r="HBS23" s="162"/>
      <c r="HBT23" s="162"/>
      <c r="HBU23" s="162"/>
      <c r="HBV23" s="162"/>
      <c r="HBW23" s="162"/>
      <c r="HBX23" s="162"/>
      <c r="HBY23" s="162"/>
      <c r="HBZ23" s="162"/>
      <c r="HCA23" s="162"/>
      <c r="HCB23" s="162"/>
      <c r="HCC23" s="162"/>
      <c r="HCD23" s="162"/>
      <c r="HCE23" s="162"/>
      <c r="HCF23" s="162"/>
      <c r="HCG23" s="162"/>
      <c r="HCH23" s="162"/>
      <c r="HCI23" s="162"/>
      <c r="HCJ23" s="162"/>
      <c r="HCK23" s="162"/>
      <c r="HCL23" s="162"/>
      <c r="HCM23" s="162"/>
      <c r="HCN23" s="162"/>
      <c r="HCO23" s="162"/>
      <c r="HCP23" s="162"/>
      <c r="HCQ23" s="162"/>
      <c r="HCR23" s="162"/>
      <c r="HCS23" s="162"/>
      <c r="HCT23" s="162"/>
      <c r="HCU23" s="162"/>
      <c r="HCV23" s="162"/>
      <c r="HCW23" s="162"/>
      <c r="HCX23" s="162"/>
      <c r="HCY23" s="162"/>
      <c r="HCZ23" s="162"/>
      <c r="HDA23" s="162"/>
      <c r="HDB23" s="162"/>
      <c r="HDC23" s="162"/>
      <c r="HDD23" s="162"/>
      <c r="HDE23" s="162"/>
      <c r="HDF23" s="162"/>
      <c r="HDG23" s="162"/>
      <c r="HDH23" s="162"/>
      <c r="HDI23" s="162"/>
      <c r="HDJ23" s="162"/>
      <c r="HDK23" s="162"/>
      <c r="HDL23" s="162"/>
      <c r="HDM23" s="162"/>
      <c r="HDN23" s="162"/>
      <c r="HDO23" s="162"/>
      <c r="HDP23" s="162"/>
      <c r="HDQ23" s="162"/>
      <c r="HDR23" s="162"/>
      <c r="HDS23" s="162"/>
      <c r="HDT23" s="162"/>
      <c r="HDU23" s="162"/>
      <c r="HDV23" s="162"/>
      <c r="HDW23" s="162"/>
      <c r="HDX23" s="162"/>
      <c r="HDY23" s="162"/>
      <c r="HDZ23" s="162"/>
      <c r="HEA23" s="162"/>
      <c r="HEB23" s="162"/>
      <c r="HEC23" s="162"/>
      <c r="HED23" s="162"/>
      <c r="HEE23" s="162"/>
      <c r="HEF23" s="162"/>
      <c r="HEG23" s="162"/>
      <c r="HEH23" s="162"/>
      <c r="HEI23" s="162"/>
      <c r="HEJ23" s="162"/>
      <c r="HEK23" s="162"/>
      <c r="HEL23" s="162"/>
      <c r="HEM23" s="162"/>
      <c r="HEN23" s="162"/>
      <c r="HEO23" s="162"/>
      <c r="HEP23" s="162"/>
      <c r="HEQ23" s="162"/>
      <c r="HER23" s="162"/>
      <c r="HES23" s="162"/>
      <c r="HET23" s="162"/>
      <c r="HEU23" s="162"/>
      <c r="HEV23" s="162"/>
      <c r="HEW23" s="162"/>
      <c r="HEX23" s="162"/>
      <c r="HEY23" s="162"/>
      <c r="HEZ23" s="162"/>
      <c r="HFA23" s="162"/>
      <c r="HFB23" s="162"/>
      <c r="HFC23" s="162"/>
      <c r="HFD23" s="162"/>
      <c r="HFE23" s="162"/>
      <c r="HFF23" s="162"/>
      <c r="HFG23" s="162"/>
      <c r="HFH23" s="162"/>
      <c r="HFI23" s="162"/>
      <c r="HFJ23" s="162"/>
      <c r="HFK23" s="162"/>
      <c r="HFL23" s="162"/>
      <c r="HFM23" s="162"/>
      <c r="HFN23" s="162"/>
      <c r="HFO23" s="162"/>
      <c r="HFP23" s="162"/>
      <c r="HFQ23" s="162"/>
      <c r="HFR23" s="162"/>
      <c r="HFS23" s="162"/>
      <c r="HFT23" s="162"/>
      <c r="HFU23" s="162"/>
      <c r="HFV23" s="162"/>
      <c r="HFW23" s="162"/>
      <c r="HFX23" s="162"/>
      <c r="HFY23" s="162"/>
      <c r="HFZ23" s="162"/>
      <c r="HGA23" s="162"/>
      <c r="HGB23" s="162"/>
      <c r="HGC23" s="162"/>
      <c r="HGD23" s="162"/>
      <c r="HGE23" s="162"/>
      <c r="HGF23" s="162"/>
      <c r="HGG23" s="162"/>
      <c r="HGH23" s="162"/>
      <c r="HGI23" s="162"/>
      <c r="HGJ23" s="162"/>
      <c r="HGK23" s="162"/>
      <c r="HGL23" s="162"/>
      <c r="HGM23" s="162"/>
      <c r="HGN23" s="162"/>
      <c r="HGO23" s="162"/>
      <c r="HGP23" s="162"/>
      <c r="HGQ23" s="162"/>
      <c r="HGR23" s="162"/>
      <c r="HGS23" s="162"/>
      <c r="HGT23" s="162"/>
      <c r="HGU23" s="162"/>
      <c r="HGV23" s="162"/>
      <c r="HGW23" s="162"/>
      <c r="HGX23" s="162"/>
      <c r="HGY23" s="162"/>
      <c r="HGZ23" s="162"/>
      <c r="HHA23" s="162"/>
      <c r="HHB23" s="162"/>
      <c r="HHC23" s="162"/>
      <c r="HHD23" s="162"/>
      <c r="HHE23" s="162"/>
      <c r="HHF23" s="162"/>
      <c r="HHG23" s="162"/>
      <c r="HHH23" s="162"/>
      <c r="HHI23" s="162"/>
      <c r="HHJ23" s="162"/>
      <c r="HHK23" s="162"/>
      <c r="HHL23" s="162"/>
      <c r="HHM23" s="162"/>
      <c r="HHN23" s="162"/>
      <c r="HHO23" s="162"/>
      <c r="HHP23" s="162"/>
      <c r="HHQ23" s="162"/>
      <c r="HHR23" s="162"/>
      <c r="HHS23" s="162"/>
      <c r="HHT23" s="162"/>
      <c r="HHU23" s="162"/>
      <c r="HHV23" s="162"/>
      <c r="HHW23" s="162"/>
      <c r="HHX23" s="162"/>
      <c r="HHY23" s="162"/>
      <c r="HHZ23" s="162"/>
      <c r="HIA23" s="162"/>
      <c r="HIB23" s="162"/>
      <c r="HIC23" s="162"/>
      <c r="HID23" s="162"/>
      <c r="HIE23" s="162"/>
      <c r="HIF23" s="162"/>
      <c r="HIG23" s="162"/>
      <c r="HIH23" s="162"/>
      <c r="HII23" s="162"/>
      <c r="HIJ23" s="162"/>
      <c r="HIK23" s="162"/>
      <c r="HIL23" s="162"/>
      <c r="HIM23" s="162"/>
      <c r="HIN23" s="162"/>
      <c r="HIO23" s="162"/>
      <c r="HIP23" s="162"/>
      <c r="HIQ23" s="162"/>
      <c r="HIR23" s="162"/>
      <c r="HIS23" s="162"/>
      <c r="HIT23" s="162"/>
      <c r="HIU23" s="162"/>
      <c r="HIV23" s="162"/>
      <c r="HIW23" s="162"/>
      <c r="HIX23" s="162"/>
      <c r="HIY23" s="162"/>
      <c r="HIZ23" s="162"/>
      <c r="HJA23" s="162"/>
      <c r="HJB23" s="162"/>
      <c r="HJC23" s="162"/>
      <c r="HJD23" s="162"/>
      <c r="HJE23" s="162"/>
      <c r="HJF23" s="162"/>
      <c r="HJG23" s="162"/>
      <c r="HJH23" s="162"/>
      <c r="HJI23" s="162"/>
      <c r="HJJ23" s="162"/>
      <c r="HJK23" s="162"/>
      <c r="HJL23" s="162"/>
      <c r="HJM23" s="162"/>
      <c r="HJN23" s="162"/>
      <c r="HJO23" s="162"/>
      <c r="HJP23" s="162"/>
      <c r="HJQ23" s="162"/>
      <c r="HJR23" s="162"/>
      <c r="HJS23" s="162"/>
      <c r="HJT23" s="162"/>
      <c r="HJU23" s="162"/>
      <c r="HJV23" s="162"/>
      <c r="HJW23" s="162"/>
      <c r="HJX23" s="162"/>
      <c r="HJY23" s="162"/>
      <c r="HJZ23" s="162"/>
      <c r="HKA23" s="162"/>
      <c r="HKB23" s="162"/>
      <c r="HKC23" s="162"/>
      <c r="HKD23" s="162"/>
      <c r="HKE23" s="162"/>
      <c r="HKF23" s="162"/>
      <c r="HKG23" s="162"/>
      <c r="HKH23" s="162"/>
      <c r="HKI23" s="162"/>
      <c r="HKJ23" s="162"/>
      <c r="HKK23" s="162"/>
      <c r="HKL23" s="162"/>
      <c r="HKM23" s="162"/>
      <c r="HKN23" s="162"/>
      <c r="HKO23" s="162"/>
      <c r="HKP23" s="162"/>
      <c r="HKQ23" s="162"/>
      <c r="HKR23" s="162"/>
      <c r="HKS23" s="162"/>
      <c r="HKT23" s="162"/>
      <c r="HKU23" s="162"/>
      <c r="HKV23" s="162"/>
      <c r="HKW23" s="162"/>
      <c r="HKX23" s="162"/>
      <c r="HKY23" s="162"/>
      <c r="HKZ23" s="162"/>
      <c r="HLA23" s="162"/>
      <c r="HLB23" s="162"/>
      <c r="HLC23" s="162"/>
      <c r="HLD23" s="162"/>
      <c r="HLE23" s="162"/>
      <c r="HLF23" s="162"/>
      <c r="HLG23" s="162"/>
      <c r="HLH23" s="162"/>
      <c r="HLI23" s="162"/>
      <c r="HLJ23" s="162"/>
      <c r="HLK23" s="162"/>
      <c r="HLL23" s="162"/>
      <c r="HLM23" s="162"/>
      <c r="HLN23" s="162"/>
      <c r="HLO23" s="162"/>
      <c r="HLP23" s="162"/>
      <c r="HLQ23" s="162"/>
      <c r="HLR23" s="162"/>
      <c r="HLS23" s="162"/>
      <c r="HLT23" s="162"/>
      <c r="HLU23" s="162"/>
      <c r="HLV23" s="162"/>
      <c r="HLW23" s="162"/>
      <c r="HLX23" s="162"/>
      <c r="HLY23" s="162"/>
      <c r="HLZ23" s="162"/>
      <c r="HMA23" s="162"/>
      <c r="HMB23" s="162"/>
      <c r="HMC23" s="162"/>
      <c r="HMD23" s="162"/>
      <c r="HME23" s="162"/>
      <c r="HMF23" s="162"/>
      <c r="HMG23" s="162"/>
      <c r="HMH23" s="162"/>
      <c r="HMI23" s="162"/>
      <c r="HMJ23" s="162"/>
      <c r="HMK23" s="162"/>
      <c r="HML23" s="162"/>
      <c r="HMM23" s="162"/>
      <c r="HMN23" s="162"/>
      <c r="HMO23" s="162"/>
      <c r="HMP23" s="162"/>
      <c r="HMQ23" s="162"/>
      <c r="HMR23" s="162"/>
      <c r="HMS23" s="162"/>
      <c r="HMT23" s="162"/>
      <c r="HMU23" s="162"/>
      <c r="HMV23" s="162"/>
      <c r="HMW23" s="162"/>
      <c r="HMX23" s="162"/>
      <c r="HMY23" s="162"/>
      <c r="HMZ23" s="162"/>
      <c r="HNA23" s="162"/>
      <c r="HNB23" s="162"/>
      <c r="HNC23" s="162"/>
      <c r="HND23" s="162"/>
      <c r="HNE23" s="162"/>
      <c r="HNF23" s="162"/>
      <c r="HNG23" s="162"/>
      <c r="HNH23" s="162"/>
      <c r="HNI23" s="162"/>
      <c r="HNJ23" s="162"/>
      <c r="HNK23" s="162"/>
      <c r="HNL23" s="162"/>
      <c r="HNM23" s="162"/>
      <c r="HNN23" s="162"/>
      <c r="HNO23" s="162"/>
      <c r="HNP23" s="162"/>
      <c r="HNQ23" s="162"/>
      <c r="HNR23" s="162"/>
      <c r="HNS23" s="162"/>
      <c r="HNT23" s="162"/>
      <c r="HNU23" s="162"/>
      <c r="HNV23" s="162"/>
      <c r="HNW23" s="162"/>
      <c r="HNX23" s="162"/>
      <c r="HNY23" s="162"/>
      <c r="HNZ23" s="162"/>
      <c r="HOA23" s="162"/>
      <c r="HOB23" s="162"/>
      <c r="HOC23" s="162"/>
      <c r="HOD23" s="162"/>
      <c r="HOE23" s="162"/>
      <c r="HOF23" s="162"/>
      <c r="HOG23" s="162"/>
      <c r="HOH23" s="162"/>
      <c r="HOI23" s="162"/>
      <c r="HOJ23" s="162"/>
      <c r="HOK23" s="162"/>
      <c r="HOL23" s="162"/>
      <c r="HOM23" s="162"/>
      <c r="HON23" s="162"/>
      <c r="HOO23" s="162"/>
      <c r="HOP23" s="162"/>
      <c r="HOQ23" s="162"/>
      <c r="HOR23" s="162"/>
      <c r="HOS23" s="162"/>
      <c r="HOT23" s="162"/>
      <c r="HOU23" s="162"/>
      <c r="HOV23" s="162"/>
      <c r="HOW23" s="162"/>
      <c r="HOX23" s="162"/>
      <c r="HOY23" s="162"/>
      <c r="HOZ23" s="162"/>
      <c r="HPA23" s="162"/>
      <c r="HPB23" s="162"/>
      <c r="HPC23" s="162"/>
      <c r="HPD23" s="162"/>
      <c r="HPE23" s="162"/>
      <c r="HPF23" s="162"/>
      <c r="HPG23" s="162"/>
      <c r="HPH23" s="162"/>
      <c r="HPI23" s="162"/>
      <c r="HPJ23" s="162"/>
      <c r="HPK23" s="162"/>
      <c r="HPL23" s="162"/>
      <c r="HPM23" s="162"/>
      <c r="HPN23" s="162"/>
      <c r="HPO23" s="162"/>
      <c r="HPP23" s="162"/>
      <c r="HPQ23" s="162"/>
      <c r="HPR23" s="162"/>
      <c r="HPS23" s="162"/>
      <c r="HPT23" s="162"/>
      <c r="HPU23" s="162"/>
      <c r="HPV23" s="162"/>
      <c r="HPW23" s="162"/>
      <c r="HPX23" s="162"/>
      <c r="HPY23" s="162"/>
      <c r="HPZ23" s="162"/>
      <c r="HQA23" s="162"/>
      <c r="HQB23" s="162"/>
      <c r="HQC23" s="162"/>
      <c r="HQD23" s="162"/>
      <c r="HQE23" s="162"/>
      <c r="HQF23" s="162"/>
      <c r="HQG23" s="162"/>
      <c r="HQH23" s="162"/>
      <c r="HQI23" s="162"/>
      <c r="HQJ23" s="162"/>
      <c r="HQK23" s="162"/>
      <c r="HQL23" s="162"/>
      <c r="HQM23" s="162"/>
      <c r="HQN23" s="162"/>
      <c r="HQO23" s="162"/>
      <c r="HQP23" s="162"/>
      <c r="HQQ23" s="162"/>
      <c r="HQR23" s="162"/>
      <c r="HQS23" s="162"/>
      <c r="HQT23" s="162"/>
      <c r="HQU23" s="162"/>
      <c r="HQV23" s="162"/>
      <c r="HQW23" s="162"/>
      <c r="HQX23" s="162"/>
      <c r="HQY23" s="162"/>
      <c r="HQZ23" s="162"/>
      <c r="HRA23" s="162"/>
      <c r="HRB23" s="162"/>
      <c r="HRC23" s="162"/>
      <c r="HRD23" s="162"/>
      <c r="HRE23" s="162"/>
      <c r="HRF23" s="162"/>
      <c r="HRG23" s="162"/>
      <c r="HRH23" s="162"/>
      <c r="HRI23" s="162"/>
      <c r="HRJ23" s="162"/>
      <c r="HRK23" s="162"/>
      <c r="HRL23" s="162"/>
      <c r="HRM23" s="162"/>
      <c r="HRN23" s="162"/>
      <c r="HRO23" s="162"/>
      <c r="HRP23" s="162"/>
      <c r="HRQ23" s="162"/>
      <c r="HRR23" s="162"/>
      <c r="HRS23" s="162"/>
      <c r="HRT23" s="162"/>
      <c r="HRU23" s="162"/>
      <c r="HRV23" s="162"/>
      <c r="HRW23" s="162"/>
      <c r="HRX23" s="162"/>
      <c r="HRY23" s="162"/>
      <c r="HRZ23" s="162"/>
      <c r="HSA23" s="162"/>
      <c r="HSB23" s="162"/>
      <c r="HSC23" s="162"/>
      <c r="HSD23" s="162"/>
      <c r="HSE23" s="162"/>
      <c r="HSF23" s="162"/>
      <c r="HSG23" s="162"/>
      <c r="HSH23" s="162"/>
      <c r="HSI23" s="162"/>
      <c r="HSJ23" s="162"/>
      <c r="HSK23" s="162"/>
      <c r="HSL23" s="162"/>
      <c r="HSM23" s="162"/>
      <c r="HSN23" s="162"/>
      <c r="HSO23" s="162"/>
      <c r="HSP23" s="162"/>
      <c r="HSQ23" s="162"/>
      <c r="HSR23" s="162"/>
      <c r="HSS23" s="162"/>
      <c r="HST23" s="162"/>
      <c r="HSU23" s="162"/>
      <c r="HSV23" s="162"/>
      <c r="HSW23" s="162"/>
      <c r="HSX23" s="162"/>
      <c r="HSY23" s="162"/>
      <c r="HSZ23" s="162"/>
      <c r="HTA23" s="162"/>
      <c r="HTB23" s="162"/>
      <c r="HTC23" s="162"/>
      <c r="HTD23" s="162"/>
      <c r="HTE23" s="162"/>
      <c r="HTF23" s="162"/>
      <c r="HTG23" s="162"/>
      <c r="HTH23" s="162"/>
      <c r="HTI23" s="162"/>
      <c r="HTJ23" s="162"/>
      <c r="HTK23" s="162"/>
      <c r="HTL23" s="162"/>
      <c r="HTM23" s="162"/>
      <c r="HTN23" s="162"/>
      <c r="HTO23" s="162"/>
      <c r="HTP23" s="162"/>
      <c r="HTQ23" s="162"/>
      <c r="HTR23" s="162"/>
      <c r="HTS23" s="162"/>
      <c r="HTT23" s="162"/>
      <c r="HTU23" s="162"/>
      <c r="HTV23" s="162"/>
      <c r="HTW23" s="162"/>
      <c r="HTX23" s="162"/>
      <c r="HTY23" s="162"/>
      <c r="HTZ23" s="162"/>
      <c r="HUA23" s="162"/>
      <c r="HUB23" s="162"/>
      <c r="HUC23" s="162"/>
      <c r="HUD23" s="162"/>
      <c r="HUE23" s="162"/>
      <c r="HUF23" s="162"/>
      <c r="HUG23" s="162"/>
      <c r="HUH23" s="162"/>
      <c r="HUI23" s="162"/>
      <c r="HUJ23" s="162"/>
      <c r="HUK23" s="162"/>
      <c r="HUL23" s="162"/>
      <c r="HUM23" s="162"/>
      <c r="HUN23" s="162"/>
      <c r="HUO23" s="162"/>
      <c r="HUP23" s="162"/>
      <c r="HUQ23" s="162"/>
      <c r="HUR23" s="162"/>
      <c r="HUS23" s="162"/>
      <c r="HUT23" s="162"/>
      <c r="HUU23" s="162"/>
      <c r="HUV23" s="162"/>
      <c r="HUW23" s="162"/>
      <c r="HUX23" s="162"/>
      <c r="HUY23" s="162"/>
      <c r="HUZ23" s="162"/>
      <c r="HVA23" s="162"/>
      <c r="HVB23" s="162"/>
      <c r="HVC23" s="162"/>
      <c r="HVD23" s="162"/>
      <c r="HVE23" s="162"/>
      <c r="HVF23" s="162"/>
      <c r="HVG23" s="162"/>
      <c r="HVH23" s="162"/>
      <c r="HVI23" s="162"/>
      <c r="HVJ23" s="162"/>
      <c r="HVK23" s="162"/>
      <c r="HVL23" s="162"/>
      <c r="HVM23" s="162"/>
      <c r="HVN23" s="162"/>
      <c r="HVO23" s="162"/>
      <c r="HVP23" s="162"/>
      <c r="HVQ23" s="162"/>
      <c r="HVR23" s="162"/>
      <c r="HVS23" s="162"/>
      <c r="HVT23" s="162"/>
      <c r="HVU23" s="162"/>
      <c r="HVV23" s="162"/>
      <c r="HVW23" s="162"/>
      <c r="HVX23" s="162"/>
      <c r="HVY23" s="162"/>
      <c r="HVZ23" s="162"/>
      <c r="HWA23" s="162"/>
      <c r="HWB23" s="162"/>
      <c r="HWC23" s="162"/>
      <c r="HWD23" s="162"/>
      <c r="HWE23" s="162"/>
      <c r="HWF23" s="162"/>
      <c r="HWG23" s="162"/>
      <c r="HWH23" s="162"/>
      <c r="HWI23" s="162"/>
      <c r="HWJ23" s="162"/>
      <c r="HWK23" s="162"/>
      <c r="HWL23" s="162"/>
      <c r="HWM23" s="162"/>
      <c r="HWN23" s="162"/>
      <c r="HWO23" s="162"/>
      <c r="HWP23" s="162"/>
      <c r="HWQ23" s="162"/>
      <c r="HWR23" s="162"/>
      <c r="HWS23" s="162"/>
      <c r="HWT23" s="162"/>
      <c r="HWU23" s="162"/>
      <c r="HWV23" s="162"/>
      <c r="HWW23" s="162"/>
      <c r="HWX23" s="162"/>
      <c r="HWY23" s="162"/>
      <c r="HWZ23" s="162"/>
      <c r="HXA23" s="162"/>
      <c r="HXB23" s="162"/>
      <c r="HXC23" s="162"/>
      <c r="HXD23" s="162"/>
      <c r="HXE23" s="162"/>
      <c r="HXF23" s="162"/>
      <c r="HXG23" s="162"/>
      <c r="HXH23" s="162"/>
      <c r="HXI23" s="162"/>
      <c r="HXJ23" s="162"/>
      <c r="HXK23" s="162"/>
      <c r="HXL23" s="162"/>
      <c r="HXM23" s="162"/>
      <c r="HXN23" s="162"/>
      <c r="HXO23" s="162"/>
      <c r="HXP23" s="162"/>
      <c r="HXQ23" s="162"/>
      <c r="HXR23" s="162"/>
      <c r="HXS23" s="162"/>
      <c r="HXT23" s="162"/>
      <c r="HXU23" s="162"/>
      <c r="HXV23" s="162"/>
      <c r="HXW23" s="162"/>
      <c r="HXX23" s="162"/>
      <c r="HXY23" s="162"/>
      <c r="HXZ23" s="162"/>
      <c r="HYA23" s="162"/>
      <c r="HYB23" s="162"/>
      <c r="HYC23" s="162"/>
      <c r="HYD23" s="162"/>
      <c r="HYE23" s="162"/>
      <c r="HYF23" s="162"/>
      <c r="HYG23" s="162"/>
      <c r="HYH23" s="162"/>
      <c r="HYI23" s="162"/>
      <c r="HYJ23" s="162"/>
      <c r="HYK23" s="162"/>
      <c r="HYL23" s="162"/>
      <c r="HYM23" s="162"/>
      <c r="HYN23" s="162"/>
      <c r="HYO23" s="162"/>
      <c r="HYP23" s="162"/>
      <c r="HYQ23" s="162"/>
      <c r="HYR23" s="162"/>
      <c r="HYS23" s="162"/>
      <c r="HYT23" s="162"/>
      <c r="HYU23" s="162"/>
      <c r="HYV23" s="162"/>
      <c r="HYW23" s="162"/>
      <c r="HYX23" s="162"/>
      <c r="HYY23" s="162"/>
      <c r="HYZ23" s="162"/>
      <c r="HZA23" s="162"/>
      <c r="HZB23" s="162"/>
      <c r="HZC23" s="162"/>
      <c r="HZD23" s="162"/>
      <c r="HZE23" s="162"/>
      <c r="HZF23" s="162"/>
      <c r="HZG23" s="162"/>
      <c r="HZH23" s="162"/>
      <c r="HZI23" s="162"/>
      <c r="HZJ23" s="162"/>
      <c r="HZK23" s="162"/>
      <c r="HZL23" s="162"/>
      <c r="HZM23" s="162"/>
      <c r="HZN23" s="162"/>
      <c r="HZO23" s="162"/>
      <c r="HZP23" s="162"/>
      <c r="HZQ23" s="162"/>
      <c r="HZR23" s="162"/>
      <c r="HZS23" s="162"/>
      <c r="HZT23" s="162"/>
      <c r="HZU23" s="162"/>
      <c r="HZV23" s="162"/>
      <c r="HZW23" s="162"/>
      <c r="HZX23" s="162"/>
      <c r="HZY23" s="162"/>
      <c r="HZZ23" s="162"/>
      <c r="IAA23" s="162"/>
      <c r="IAB23" s="162"/>
      <c r="IAC23" s="162"/>
      <c r="IAD23" s="162"/>
      <c r="IAE23" s="162"/>
      <c r="IAF23" s="162"/>
      <c r="IAG23" s="162"/>
      <c r="IAH23" s="162"/>
      <c r="IAI23" s="162"/>
      <c r="IAJ23" s="162"/>
      <c r="IAK23" s="162"/>
      <c r="IAL23" s="162"/>
      <c r="IAM23" s="162"/>
      <c r="IAN23" s="162"/>
      <c r="IAO23" s="162"/>
      <c r="IAP23" s="162"/>
      <c r="IAQ23" s="162"/>
      <c r="IAR23" s="162"/>
      <c r="IAS23" s="162"/>
      <c r="IAT23" s="162"/>
      <c r="IAU23" s="162"/>
      <c r="IAV23" s="162"/>
      <c r="IAW23" s="162"/>
      <c r="IAX23" s="162"/>
      <c r="IAY23" s="162"/>
      <c r="IAZ23" s="162"/>
      <c r="IBA23" s="162"/>
      <c r="IBB23" s="162"/>
      <c r="IBC23" s="162"/>
      <c r="IBD23" s="162"/>
      <c r="IBE23" s="162"/>
      <c r="IBF23" s="162"/>
      <c r="IBG23" s="162"/>
      <c r="IBH23" s="162"/>
      <c r="IBI23" s="162"/>
      <c r="IBJ23" s="162"/>
      <c r="IBK23" s="162"/>
      <c r="IBL23" s="162"/>
      <c r="IBM23" s="162"/>
      <c r="IBN23" s="162"/>
      <c r="IBO23" s="162"/>
      <c r="IBP23" s="162"/>
      <c r="IBQ23" s="162"/>
      <c r="IBR23" s="162"/>
      <c r="IBS23" s="162"/>
      <c r="IBT23" s="162"/>
      <c r="IBU23" s="162"/>
      <c r="IBV23" s="162"/>
      <c r="IBW23" s="162"/>
      <c r="IBX23" s="162"/>
      <c r="IBY23" s="162"/>
      <c r="IBZ23" s="162"/>
      <c r="ICA23" s="162"/>
      <c r="ICB23" s="162"/>
      <c r="ICC23" s="162"/>
      <c r="ICD23" s="162"/>
      <c r="ICE23" s="162"/>
      <c r="ICF23" s="162"/>
      <c r="ICG23" s="162"/>
      <c r="ICH23" s="162"/>
      <c r="ICI23" s="162"/>
      <c r="ICJ23" s="162"/>
      <c r="ICK23" s="162"/>
      <c r="ICL23" s="162"/>
      <c r="ICM23" s="162"/>
      <c r="ICN23" s="162"/>
      <c r="ICO23" s="162"/>
      <c r="ICP23" s="162"/>
      <c r="ICQ23" s="162"/>
      <c r="ICR23" s="162"/>
      <c r="ICS23" s="162"/>
      <c r="ICT23" s="162"/>
      <c r="ICU23" s="162"/>
      <c r="ICV23" s="162"/>
      <c r="ICW23" s="162"/>
      <c r="ICX23" s="162"/>
      <c r="ICY23" s="162"/>
      <c r="ICZ23" s="162"/>
      <c r="IDA23" s="162"/>
      <c r="IDB23" s="162"/>
      <c r="IDC23" s="162"/>
      <c r="IDD23" s="162"/>
      <c r="IDE23" s="162"/>
      <c r="IDF23" s="162"/>
      <c r="IDG23" s="162"/>
      <c r="IDH23" s="162"/>
      <c r="IDI23" s="162"/>
      <c r="IDJ23" s="162"/>
      <c r="IDK23" s="162"/>
      <c r="IDL23" s="162"/>
      <c r="IDM23" s="162"/>
      <c r="IDN23" s="162"/>
      <c r="IDO23" s="162"/>
      <c r="IDP23" s="162"/>
      <c r="IDQ23" s="162"/>
      <c r="IDR23" s="162"/>
      <c r="IDS23" s="162"/>
      <c r="IDT23" s="162"/>
      <c r="IDU23" s="162"/>
      <c r="IDV23" s="162"/>
      <c r="IDW23" s="162"/>
      <c r="IDX23" s="162"/>
      <c r="IDY23" s="162"/>
      <c r="IDZ23" s="162"/>
      <c r="IEA23" s="162"/>
      <c r="IEB23" s="162"/>
      <c r="IEC23" s="162"/>
      <c r="IED23" s="162"/>
      <c r="IEE23" s="162"/>
      <c r="IEF23" s="162"/>
      <c r="IEG23" s="162"/>
      <c r="IEH23" s="162"/>
      <c r="IEI23" s="162"/>
      <c r="IEJ23" s="162"/>
      <c r="IEK23" s="162"/>
      <c r="IEL23" s="162"/>
      <c r="IEM23" s="162"/>
      <c r="IEN23" s="162"/>
      <c r="IEO23" s="162"/>
      <c r="IEP23" s="162"/>
      <c r="IEQ23" s="162"/>
      <c r="IER23" s="162"/>
      <c r="IES23" s="162"/>
      <c r="IET23" s="162"/>
      <c r="IEU23" s="162"/>
      <c r="IEV23" s="162"/>
      <c r="IEW23" s="162"/>
      <c r="IEX23" s="162"/>
      <c r="IEY23" s="162"/>
      <c r="IEZ23" s="162"/>
      <c r="IFA23" s="162"/>
      <c r="IFB23" s="162"/>
      <c r="IFC23" s="162"/>
      <c r="IFD23" s="162"/>
      <c r="IFE23" s="162"/>
      <c r="IFF23" s="162"/>
      <c r="IFG23" s="162"/>
      <c r="IFH23" s="162"/>
      <c r="IFI23" s="162"/>
      <c r="IFJ23" s="162"/>
      <c r="IFK23" s="162"/>
      <c r="IFL23" s="162"/>
      <c r="IFM23" s="162"/>
      <c r="IFN23" s="162"/>
      <c r="IFO23" s="162"/>
      <c r="IFP23" s="162"/>
      <c r="IFQ23" s="162"/>
      <c r="IFR23" s="162"/>
      <c r="IFS23" s="162"/>
      <c r="IFT23" s="162"/>
      <c r="IFU23" s="162"/>
      <c r="IFV23" s="162"/>
      <c r="IFW23" s="162"/>
      <c r="IFX23" s="162"/>
      <c r="IFY23" s="162"/>
      <c r="IFZ23" s="162"/>
      <c r="IGA23" s="162"/>
      <c r="IGB23" s="162"/>
      <c r="IGC23" s="162"/>
      <c r="IGD23" s="162"/>
      <c r="IGE23" s="162"/>
      <c r="IGF23" s="162"/>
      <c r="IGG23" s="162"/>
      <c r="IGH23" s="162"/>
      <c r="IGI23" s="162"/>
      <c r="IGJ23" s="162"/>
      <c r="IGK23" s="162"/>
      <c r="IGL23" s="162"/>
      <c r="IGM23" s="162"/>
      <c r="IGN23" s="162"/>
      <c r="IGO23" s="162"/>
      <c r="IGP23" s="162"/>
      <c r="IGQ23" s="162"/>
      <c r="IGR23" s="162"/>
      <c r="IGS23" s="162"/>
      <c r="IGT23" s="162"/>
      <c r="IGU23" s="162"/>
      <c r="IGV23" s="162"/>
      <c r="IGW23" s="162"/>
      <c r="IGX23" s="162"/>
      <c r="IGY23" s="162"/>
      <c r="IGZ23" s="162"/>
      <c r="IHA23" s="162"/>
      <c r="IHB23" s="162"/>
      <c r="IHC23" s="162"/>
      <c r="IHD23" s="162"/>
      <c r="IHE23" s="162"/>
      <c r="IHF23" s="162"/>
      <c r="IHG23" s="162"/>
      <c r="IHH23" s="162"/>
      <c r="IHI23" s="162"/>
      <c r="IHJ23" s="162"/>
      <c r="IHK23" s="162"/>
      <c r="IHL23" s="162"/>
      <c r="IHM23" s="162"/>
      <c r="IHN23" s="162"/>
      <c r="IHO23" s="162"/>
      <c r="IHP23" s="162"/>
      <c r="IHQ23" s="162"/>
      <c r="IHR23" s="162"/>
      <c r="IHS23" s="162"/>
      <c r="IHT23" s="162"/>
      <c r="IHU23" s="162"/>
      <c r="IHV23" s="162"/>
      <c r="IHW23" s="162"/>
      <c r="IHX23" s="162"/>
      <c r="IHY23" s="162"/>
      <c r="IHZ23" s="162"/>
      <c r="IIA23" s="162"/>
      <c r="IIB23" s="162"/>
      <c r="IIC23" s="162"/>
      <c r="IID23" s="162"/>
      <c r="IIE23" s="162"/>
      <c r="IIF23" s="162"/>
      <c r="IIG23" s="162"/>
      <c r="IIH23" s="162"/>
      <c r="III23" s="162"/>
      <c r="IIJ23" s="162"/>
      <c r="IIK23" s="162"/>
      <c r="IIL23" s="162"/>
      <c r="IIM23" s="162"/>
      <c r="IIN23" s="162"/>
      <c r="IIO23" s="162"/>
      <c r="IIP23" s="162"/>
      <c r="IIQ23" s="162"/>
      <c r="IIR23" s="162"/>
      <c r="IIS23" s="162"/>
      <c r="IIT23" s="162"/>
      <c r="IIU23" s="162"/>
      <c r="IIV23" s="162"/>
      <c r="IIW23" s="162"/>
      <c r="IIX23" s="162"/>
      <c r="IIY23" s="162"/>
      <c r="IIZ23" s="162"/>
      <c r="IJA23" s="162"/>
      <c r="IJB23" s="162"/>
      <c r="IJC23" s="162"/>
      <c r="IJD23" s="162"/>
      <c r="IJE23" s="162"/>
      <c r="IJF23" s="162"/>
      <c r="IJG23" s="162"/>
      <c r="IJH23" s="162"/>
      <c r="IJI23" s="162"/>
      <c r="IJJ23" s="162"/>
      <c r="IJK23" s="162"/>
      <c r="IJL23" s="162"/>
      <c r="IJM23" s="162"/>
      <c r="IJN23" s="162"/>
      <c r="IJO23" s="162"/>
      <c r="IJP23" s="162"/>
      <c r="IJQ23" s="162"/>
      <c r="IJR23" s="162"/>
      <c r="IJS23" s="162"/>
      <c r="IJT23" s="162"/>
      <c r="IJU23" s="162"/>
      <c r="IJV23" s="162"/>
      <c r="IJW23" s="162"/>
      <c r="IJX23" s="162"/>
      <c r="IJY23" s="162"/>
      <c r="IJZ23" s="162"/>
      <c r="IKA23" s="162"/>
      <c r="IKB23" s="162"/>
      <c r="IKC23" s="162"/>
      <c r="IKD23" s="162"/>
      <c r="IKE23" s="162"/>
      <c r="IKF23" s="162"/>
      <c r="IKG23" s="162"/>
      <c r="IKH23" s="162"/>
      <c r="IKI23" s="162"/>
      <c r="IKJ23" s="162"/>
      <c r="IKK23" s="162"/>
      <c r="IKL23" s="162"/>
      <c r="IKM23" s="162"/>
      <c r="IKN23" s="162"/>
      <c r="IKO23" s="162"/>
      <c r="IKP23" s="162"/>
      <c r="IKQ23" s="162"/>
      <c r="IKR23" s="162"/>
      <c r="IKS23" s="162"/>
      <c r="IKT23" s="162"/>
      <c r="IKU23" s="162"/>
      <c r="IKV23" s="162"/>
      <c r="IKW23" s="162"/>
      <c r="IKX23" s="162"/>
      <c r="IKY23" s="162"/>
      <c r="IKZ23" s="162"/>
      <c r="ILA23" s="162"/>
      <c r="ILB23" s="162"/>
      <c r="ILC23" s="162"/>
      <c r="ILD23" s="162"/>
      <c r="ILE23" s="162"/>
      <c r="ILF23" s="162"/>
      <c r="ILG23" s="162"/>
      <c r="ILH23" s="162"/>
      <c r="ILI23" s="162"/>
      <c r="ILJ23" s="162"/>
      <c r="ILK23" s="162"/>
      <c r="ILL23" s="162"/>
      <c r="ILM23" s="162"/>
      <c r="ILN23" s="162"/>
      <c r="ILO23" s="162"/>
      <c r="ILP23" s="162"/>
      <c r="ILQ23" s="162"/>
      <c r="ILR23" s="162"/>
      <c r="ILS23" s="162"/>
      <c r="ILT23" s="162"/>
      <c r="ILU23" s="162"/>
      <c r="ILV23" s="162"/>
      <c r="ILW23" s="162"/>
      <c r="ILX23" s="162"/>
      <c r="ILY23" s="162"/>
      <c r="ILZ23" s="162"/>
      <c r="IMA23" s="162"/>
      <c r="IMB23" s="162"/>
      <c r="IMC23" s="162"/>
      <c r="IMD23" s="162"/>
      <c r="IME23" s="162"/>
      <c r="IMF23" s="162"/>
      <c r="IMG23" s="162"/>
      <c r="IMH23" s="162"/>
      <c r="IMI23" s="162"/>
      <c r="IMJ23" s="162"/>
      <c r="IMK23" s="162"/>
      <c r="IML23" s="162"/>
      <c r="IMM23" s="162"/>
      <c r="IMN23" s="162"/>
      <c r="IMO23" s="162"/>
      <c r="IMP23" s="162"/>
      <c r="IMQ23" s="162"/>
      <c r="IMR23" s="162"/>
      <c r="IMS23" s="162"/>
      <c r="IMT23" s="162"/>
      <c r="IMU23" s="162"/>
      <c r="IMV23" s="162"/>
      <c r="IMW23" s="162"/>
      <c r="IMX23" s="162"/>
      <c r="IMY23" s="162"/>
      <c r="IMZ23" s="162"/>
      <c r="INA23" s="162"/>
      <c r="INB23" s="162"/>
      <c r="INC23" s="162"/>
      <c r="IND23" s="162"/>
      <c r="INE23" s="162"/>
      <c r="INF23" s="162"/>
      <c r="ING23" s="162"/>
      <c r="INH23" s="162"/>
      <c r="INI23" s="162"/>
      <c r="INJ23" s="162"/>
      <c r="INK23" s="162"/>
      <c r="INL23" s="162"/>
      <c r="INM23" s="162"/>
      <c r="INN23" s="162"/>
      <c r="INO23" s="162"/>
      <c r="INP23" s="162"/>
      <c r="INQ23" s="162"/>
      <c r="INR23" s="162"/>
      <c r="INS23" s="162"/>
      <c r="INT23" s="162"/>
      <c r="INU23" s="162"/>
      <c r="INV23" s="162"/>
      <c r="INW23" s="162"/>
      <c r="INX23" s="162"/>
      <c r="INY23" s="162"/>
      <c r="INZ23" s="162"/>
      <c r="IOA23" s="162"/>
      <c r="IOB23" s="162"/>
      <c r="IOC23" s="162"/>
      <c r="IOD23" s="162"/>
      <c r="IOE23" s="162"/>
      <c r="IOF23" s="162"/>
      <c r="IOG23" s="162"/>
      <c r="IOH23" s="162"/>
      <c r="IOI23" s="162"/>
      <c r="IOJ23" s="162"/>
      <c r="IOK23" s="162"/>
      <c r="IOL23" s="162"/>
      <c r="IOM23" s="162"/>
      <c r="ION23" s="162"/>
      <c r="IOO23" s="162"/>
      <c r="IOP23" s="162"/>
      <c r="IOQ23" s="162"/>
      <c r="IOR23" s="162"/>
      <c r="IOS23" s="162"/>
      <c r="IOT23" s="162"/>
      <c r="IOU23" s="162"/>
      <c r="IOV23" s="162"/>
      <c r="IOW23" s="162"/>
      <c r="IOX23" s="162"/>
      <c r="IOY23" s="162"/>
      <c r="IOZ23" s="162"/>
      <c r="IPA23" s="162"/>
      <c r="IPB23" s="162"/>
      <c r="IPC23" s="162"/>
      <c r="IPD23" s="162"/>
      <c r="IPE23" s="162"/>
      <c r="IPF23" s="162"/>
      <c r="IPG23" s="162"/>
      <c r="IPH23" s="162"/>
      <c r="IPI23" s="162"/>
      <c r="IPJ23" s="162"/>
      <c r="IPK23" s="162"/>
      <c r="IPL23" s="162"/>
      <c r="IPM23" s="162"/>
      <c r="IPN23" s="162"/>
      <c r="IPO23" s="162"/>
      <c r="IPP23" s="162"/>
      <c r="IPQ23" s="162"/>
      <c r="IPR23" s="162"/>
      <c r="IPS23" s="162"/>
      <c r="IPT23" s="162"/>
      <c r="IPU23" s="162"/>
      <c r="IPV23" s="162"/>
      <c r="IPW23" s="162"/>
      <c r="IPX23" s="162"/>
      <c r="IPY23" s="162"/>
      <c r="IPZ23" s="162"/>
      <c r="IQA23" s="162"/>
      <c r="IQB23" s="162"/>
      <c r="IQC23" s="162"/>
      <c r="IQD23" s="162"/>
      <c r="IQE23" s="162"/>
      <c r="IQF23" s="162"/>
      <c r="IQG23" s="162"/>
      <c r="IQH23" s="162"/>
      <c r="IQI23" s="162"/>
      <c r="IQJ23" s="162"/>
      <c r="IQK23" s="162"/>
      <c r="IQL23" s="162"/>
      <c r="IQM23" s="162"/>
      <c r="IQN23" s="162"/>
      <c r="IQO23" s="162"/>
      <c r="IQP23" s="162"/>
      <c r="IQQ23" s="162"/>
      <c r="IQR23" s="162"/>
      <c r="IQS23" s="162"/>
      <c r="IQT23" s="162"/>
      <c r="IQU23" s="162"/>
      <c r="IQV23" s="162"/>
      <c r="IQW23" s="162"/>
      <c r="IQX23" s="162"/>
      <c r="IQY23" s="162"/>
      <c r="IQZ23" s="162"/>
      <c r="IRA23" s="162"/>
      <c r="IRB23" s="162"/>
      <c r="IRC23" s="162"/>
      <c r="IRD23" s="162"/>
      <c r="IRE23" s="162"/>
      <c r="IRF23" s="162"/>
      <c r="IRG23" s="162"/>
      <c r="IRH23" s="162"/>
      <c r="IRI23" s="162"/>
      <c r="IRJ23" s="162"/>
      <c r="IRK23" s="162"/>
      <c r="IRL23" s="162"/>
      <c r="IRM23" s="162"/>
      <c r="IRN23" s="162"/>
      <c r="IRO23" s="162"/>
      <c r="IRP23" s="162"/>
      <c r="IRQ23" s="162"/>
      <c r="IRR23" s="162"/>
      <c r="IRS23" s="162"/>
      <c r="IRT23" s="162"/>
      <c r="IRU23" s="162"/>
      <c r="IRV23" s="162"/>
      <c r="IRW23" s="162"/>
      <c r="IRX23" s="162"/>
      <c r="IRY23" s="162"/>
      <c r="IRZ23" s="162"/>
      <c r="ISA23" s="162"/>
      <c r="ISB23" s="162"/>
      <c r="ISC23" s="162"/>
      <c r="ISD23" s="162"/>
      <c r="ISE23" s="162"/>
      <c r="ISF23" s="162"/>
      <c r="ISG23" s="162"/>
      <c r="ISH23" s="162"/>
      <c r="ISI23" s="162"/>
      <c r="ISJ23" s="162"/>
      <c r="ISK23" s="162"/>
      <c r="ISL23" s="162"/>
      <c r="ISM23" s="162"/>
      <c r="ISN23" s="162"/>
      <c r="ISO23" s="162"/>
      <c r="ISP23" s="162"/>
      <c r="ISQ23" s="162"/>
      <c r="ISR23" s="162"/>
      <c r="ISS23" s="162"/>
      <c r="IST23" s="162"/>
      <c r="ISU23" s="162"/>
      <c r="ISV23" s="162"/>
      <c r="ISW23" s="162"/>
      <c r="ISX23" s="162"/>
      <c r="ISY23" s="162"/>
      <c r="ISZ23" s="162"/>
      <c r="ITA23" s="162"/>
      <c r="ITB23" s="162"/>
      <c r="ITC23" s="162"/>
      <c r="ITD23" s="162"/>
      <c r="ITE23" s="162"/>
      <c r="ITF23" s="162"/>
      <c r="ITG23" s="162"/>
      <c r="ITH23" s="162"/>
      <c r="ITI23" s="162"/>
      <c r="ITJ23" s="162"/>
      <c r="ITK23" s="162"/>
      <c r="ITL23" s="162"/>
      <c r="ITM23" s="162"/>
      <c r="ITN23" s="162"/>
      <c r="ITO23" s="162"/>
      <c r="ITP23" s="162"/>
      <c r="ITQ23" s="162"/>
      <c r="ITR23" s="162"/>
      <c r="ITS23" s="162"/>
      <c r="ITT23" s="162"/>
      <c r="ITU23" s="162"/>
      <c r="ITV23" s="162"/>
      <c r="ITW23" s="162"/>
      <c r="ITX23" s="162"/>
      <c r="ITY23" s="162"/>
      <c r="ITZ23" s="162"/>
      <c r="IUA23" s="162"/>
      <c r="IUB23" s="162"/>
      <c r="IUC23" s="162"/>
      <c r="IUD23" s="162"/>
      <c r="IUE23" s="162"/>
      <c r="IUF23" s="162"/>
      <c r="IUG23" s="162"/>
      <c r="IUH23" s="162"/>
      <c r="IUI23" s="162"/>
      <c r="IUJ23" s="162"/>
      <c r="IUK23" s="162"/>
      <c r="IUL23" s="162"/>
      <c r="IUM23" s="162"/>
      <c r="IUN23" s="162"/>
      <c r="IUO23" s="162"/>
      <c r="IUP23" s="162"/>
      <c r="IUQ23" s="162"/>
      <c r="IUR23" s="162"/>
      <c r="IUS23" s="162"/>
      <c r="IUT23" s="162"/>
      <c r="IUU23" s="162"/>
      <c r="IUV23" s="162"/>
      <c r="IUW23" s="162"/>
      <c r="IUX23" s="162"/>
      <c r="IUY23" s="162"/>
      <c r="IUZ23" s="162"/>
      <c r="IVA23" s="162"/>
      <c r="IVB23" s="162"/>
      <c r="IVC23" s="162"/>
      <c r="IVD23" s="162"/>
      <c r="IVE23" s="162"/>
      <c r="IVF23" s="162"/>
      <c r="IVG23" s="162"/>
      <c r="IVH23" s="162"/>
      <c r="IVI23" s="162"/>
      <c r="IVJ23" s="162"/>
      <c r="IVK23" s="162"/>
      <c r="IVL23" s="162"/>
      <c r="IVM23" s="162"/>
      <c r="IVN23" s="162"/>
      <c r="IVO23" s="162"/>
      <c r="IVP23" s="162"/>
      <c r="IVQ23" s="162"/>
      <c r="IVR23" s="162"/>
      <c r="IVS23" s="162"/>
      <c r="IVT23" s="162"/>
      <c r="IVU23" s="162"/>
      <c r="IVV23" s="162"/>
      <c r="IVW23" s="162"/>
      <c r="IVX23" s="162"/>
      <c r="IVY23" s="162"/>
      <c r="IVZ23" s="162"/>
      <c r="IWA23" s="162"/>
      <c r="IWB23" s="162"/>
      <c r="IWC23" s="162"/>
      <c r="IWD23" s="162"/>
      <c r="IWE23" s="162"/>
      <c r="IWF23" s="162"/>
      <c r="IWG23" s="162"/>
      <c r="IWH23" s="162"/>
      <c r="IWI23" s="162"/>
      <c r="IWJ23" s="162"/>
      <c r="IWK23" s="162"/>
      <c r="IWL23" s="162"/>
      <c r="IWM23" s="162"/>
      <c r="IWN23" s="162"/>
      <c r="IWO23" s="162"/>
      <c r="IWP23" s="162"/>
      <c r="IWQ23" s="162"/>
      <c r="IWR23" s="162"/>
      <c r="IWS23" s="162"/>
      <c r="IWT23" s="162"/>
      <c r="IWU23" s="162"/>
      <c r="IWV23" s="162"/>
      <c r="IWW23" s="162"/>
      <c r="IWX23" s="162"/>
      <c r="IWY23" s="162"/>
      <c r="IWZ23" s="162"/>
      <c r="IXA23" s="162"/>
      <c r="IXB23" s="162"/>
      <c r="IXC23" s="162"/>
      <c r="IXD23" s="162"/>
      <c r="IXE23" s="162"/>
      <c r="IXF23" s="162"/>
      <c r="IXG23" s="162"/>
      <c r="IXH23" s="162"/>
      <c r="IXI23" s="162"/>
      <c r="IXJ23" s="162"/>
      <c r="IXK23" s="162"/>
      <c r="IXL23" s="162"/>
      <c r="IXM23" s="162"/>
      <c r="IXN23" s="162"/>
      <c r="IXO23" s="162"/>
      <c r="IXP23" s="162"/>
      <c r="IXQ23" s="162"/>
      <c r="IXR23" s="162"/>
      <c r="IXS23" s="162"/>
      <c r="IXT23" s="162"/>
      <c r="IXU23" s="162"/>
      <c r="IXV23" s="162"/>
      <c r="IXW23" s="162"/>
      <c r="IXX23" s="162"/>
      <c r="IXY23" s="162"/>
      <c r="IXZ23" s="162"/>
      <c r="IYA23" s="162"/>
      <c r="IYB23" s="162"/>
      <c r="IYC23" s="162"/>
      <c r="IYD23" s="162"/>
      <c r="IYE23" s="162"/>
      <c r="IYF23" s="162"/>
      <c r="IYG23" s="162"/>
      <c r="IYH23" s="162"/>
      <c r="IYI23" s="162"/>
      <c r="IYJ23" s="162"/>
      <c r="IYK23" s="162"/>
      <c r="IYL23" s="162"/>
      <c r="IYM23" s="162"/>
      <c r="IYN23" s="162"/>
      <c r="IYO23" s="162"/>
      <c r="IYP23" s="162"/>
      <c r="IYQ23" s="162"/>
      <c r="IYR23" s="162"/>
      <c r="IYS23" s="162"/>
      <c r="IYT23" s="162"/>
      <c r="IYU23" s="162"/>
      <c r="IYV23" s="162"/>
      <c r="IYW23" s="162"/>
      <c r="IYX23" s="162"/>
      <c r="IYY23" s="162"/>
      <c r="IYZ23" s="162"/>
      <c r="IZA23" s="162"/>
      <c r="IZB23" s="162"/>
      <c r="IZC23" s="162"/>
      <c r="IZD23" s="162"/>
      <c r="IZE23" s="162"/>
      <c r="IZF23" s="162"/>
      <c r="IZG23" s="162"/>
      <c r="IZH23" s="162"/>
      <c r="IZI23" s="162"/>
      <c r="IZJ23" s="162"/>
      <c r="IZK23" s="162"/>
      <c r="IZL23" s="162"/>
      <c r="IZM23" s="162"/>
      <c r="IZN23" s="162"/>
      <c r="IZO23" s="162"/>
      <c r="IZP23" s="162"/>
      <c r="IZQ23" s="162"/>
      <c r="IZR23" s="162"/>
      <c r="IZS23" s="162"/>
      <c r="IZT23" s="162"/>
      <c r="IZU23" s="162"/>
      <c r="IZV23" s="162"/>
      <c r="IZW23" s="162"/>
      <c r="IZX23" s="162"/>
      <c r="IZY23" s="162"/>
      <c r="IZZ23" s="162"/>
      <c r="JAA23" s="162"/>
      <c r="JAB23" s="162"/>
      <c r="JAC23" s="162"/>
      <c r="JAD23" s="162"/>
      <c r="JAE23" s="162"/>
      <c r="JAF23" s="162"/>
      <c r="JAG23" s="162"/>
      <c r="JAH23" s="162"/>
      <c r="JAI23" s="162"/>
      <c r="JAJ23" s="162"/>
      <c r="JAK23" s="162"/>
      <c r="JAL23" s="162"/>
      <c r="JAM23" s="162"/>
      <c r="JAN23" s="162"/>
      <c r="JAO23" s="162"/>
      <c r="JAP23" s="162"/>
      <c r="JAQ23" s="162"/>
      <c r="JAR23" s="162"/>
      <c r="JAS23" s="162"/>
      <c r="JAT23" s="162"/>
      <c r="JAU23" s="162"/>
      <c r="JAV23" s="162"/>
      <c r="JAW23" s="162"/>
      <c r="JAX23" s="162"/>
      <c r="JAY23" s="162"/>
      <c r="JAZ23" s="162"/>
      <c r="JBA23" s="162"/>
      <c r="JBB23" s="162"/>
      <c r="JBC23" s="162"/>
      <c r="JBD23" s="162"/>
      <c r="JBE23" s="162"/>
      <c r="JBF23" s="162"/>
      <c r="JBG23" s="162"/>
      <c r="JBH23" s="162"/>
      <c r="JBI23" s="162"/>
      <c r="JBJ23" s="162"/>
      <c r="JBK23" s="162"/>
      <c r="JBL23" s="162"/>
      <c r="JBM23" s="162"/>
      <c r="JBN23" s="162"/>
      <c r="JBO23" s="162"/>
      <c r="JBP23" s="162"/>
      <c r="JBQ23" s="162"/>
      <c r="JBR23" s="162"/>
      <c r="JBS23" s="162"/>
      <c r="JBT23" s="162"/>
      <c r="JBU23" s="162"/>
      <c r="JBV23" s="162"/>
      <c r="JBW23" s="162"/>
      <c r="JBX23" s="162"/>
      <c r="JBY23" s="162"/>
      <c r="JBZ23" s="162"/>
      <c r="JCA23" s="162"/>
      <c r="JCB23" s="162"/>
      <c r="JCC23" s="162"/>
      <c r="JCD23" s="162"/>
      <c r="JCE23" s="162"/>
      <c r="JCF23" s="162"/>
      <c r="JCG23" s="162"/>
      <c r="JCH23" s="162"/>
      <c r="JCI23" s="162"/>
      <c r="JCJ23" s="162"/>
      <c r="JCK23" s="162"/>
      <c r="JCL23" s="162"/>
      <c r="JCM23" s="162"/>
      <c r="JCN23" s="162"/>
      <c r="JCO23" s="162"/>
      <c r="JCP23" s="162"/>
      <c r="JCQ23" s="162"/>
      <c r="JCR23" s="162"/>
      <c r="JCS23" s="162"/>
      <c r="JCT23" s="162"/>
      <c r="JCU23" s="162"/>
      <c r="JCV23" s="162"/>
      <c r="JCW23" s="162"/>
      <c r="JCX23" s="162"/>
      <c r="JCY23" s="162"/>
      <c r="JCZ23" s="162"/>
      <c r="JDA23" s="162"/>
      <c r="JDB23" s="162"/>
      <c r="JDC23" s="162"/>
      <c r="JDD23" s="162"/>
      <c r="JDE23" s="162"/>
      <c r="JDF23" s="162"/>
      <c r="JDG23" s="162"/>
      <c r="JDH23" s="162"/>
      <c r="JDI23" s="162"/>
      <c r="JDJ23" s="162"/>
      <c r="JDK23" s="162"/>
      <c r="JDL23" s="162"/>
      <c r="JDM23" s="162"/>
      <c r="JDN23" s="162"/>
      <c r="JDO23" s="162"/>
      <c r="JDP23" s="162"/>
      <c r="JDQ23" s="162"/>
      <c r="JDR23" s="162"/>
      <c r="JDS23" s="162"/>
      <c r="JDT23" s="162"/>
      <c r="JDU23" s="162"/>
      <c r="JDV23" s="162"/>
      <c r="JDW23" s="162"/>
      <c r="JDX23" s="162"/>
      <c r="JDY23" s="162"/>
      <c r="JDZ23" s="162"/>
      <c r="JEA23" s="162"/>
      <c r="JEB23" s="162"/>
      <c r="JEC23" s="162"/>
      <c r="JED23" s="162"/>
      <c r="JEE23" s="162"/>
      <c r="JEF23" s="162"/>
      <c r="JEG23" s="162"/>
      <c r="JEH23" s="162"/>
      <c r="JEI23" s="162"/>
      <c r="JEJ23" s="162"/>
      <c r="JEK23" s="162"/>
      <c r="JEL23" s="162"/>
      <c r="JEM23" s="162"/>
      <c r="JEN23" s="162"/>
      <c r="JEO23" s="162"/>
      <c r="JEP23" s="162"/>
      <c r="JEQ23" s="162"/>
      <c r="JER23" s="162"/>
      <c r="JES23" s="162"/>
      <c r="JET23" s="162"/>
      <c r="JEU23" s="162"/>
      <c r="JEV23" s="162"/>
      <c r="JEW23" s="162"/>
      <c r="JEX23" s="162"/>
      <c r="JEY23" s="162"/>
      <c r="JEZ23" s="162"/>
      <c r="JFA23" s="162"/>
      <c r="JFB23" s="162"/>
      <c r="JFC23" s="162"/>
      <c r="JFD23" s="162"/>
      <c r="JFE23" s="162"/>
      <c r="JFF23" s="162"/>
      <c r="JFG23" s="162"/>
      <c r="JFH23" s="162"/>
      <c r="JFI23" s="162"/>
      <c r="JFJ23" s="162"/>
      <c r="JFK23" s="162"/>
      <c r="JFL23" s="162"/>
      <c r="JFM23" s="162"/>
      <c r="JFN23" s="162"/>
      <c r="JFO23" s="162"/>
      <c r="JFP23" s="162"/>
      <c r="JFQ23" s="162"/>
      <c r="JFR23" s="162"/>
      <c r="JFS23" s="162"/>
      <c r="JFT23" s="162"/>
      <c r="JFU23" s="162"/>
      <c r="JFV23" s="162"/>
      <c r="JFW23" s="162"/>
      <c r="JFX23" s="162"/>
      <c r="JFY23" s="162"/>
      <c r="JFZ23" s="162"/>
      <c r="JGA23" s="162"/>
      <c r="JGB23" s="162"/>
      <c r="JGC23" s="162"/>
      <c r="JGD23" s="162"/>
      <c r="JGE23" s="162"/>
      <c r="JGF23" s="162"/>
      <c r="JGG23" s="162"/>
      <c r="JGH23" s="162"/>
      <c r="JGI23" s="162"/>
      <c r="JGJ23" s="162"/>
      <c r="JGK23" s="162"/>
      <c r="JGL23" s="162"/>
      <c r="JGM23" s="162"/>
      <c r="JGN23" s="162"/>
      <c r="JGO23" s="162"/>
      <c r="JGP23" s="162"/>
      <c r="JGQ23" s="162"/>
      <c r="JGR23" s="162"/>
      <c r="JGS23" s="162"/>
      <c r="JGT23" s="162"/>
      <c r="JGU23" s="162"/>
      <c r="JGV23" s="162"/>
      <c r="JGW23" s="162"/>
      <c r="JGX23" s="162"/>
      <c r="JGY23" s="162"/>
      <c r="JGZ23" s="162"/>
      <c r="JHA23" s="162"/>
      <c r="JHB23" s="162"/>
      <c r="JHC23" s="162"/>
      <c r="JHD23" s="162"/>
      <c r="JHE23" s="162"/>
      <c r="JHF23" s="162"/>
      <c r="JHG23" s="162"/>
      <c r="JHH23" s="162"/>
      <c r="JHI23" s="162"/>
      <c r="JHJ23" s="162"/>
      <c r="JHK23" s="162"/>
      <c r="JHL23" s="162"/>
      <c r="JHM23" s="162"/>
      <c r="JHN23" s="162"/>
      <c r="JHO23" s="162"/>
      <c r="JHP23" s="162"/>
      <c r="JHQ23" s="162"/>
      <c r="JHR23" s="162"/>
      <c r="JHS23" s="162"/>
      <c r="JHT23" s="162"/>
      <c r="JHU23" s="162"/>
      <c r="JHV23" s="162"/>
      <c r="JHW23" s="162"/>
      <c r="JHX23" s="162"/>
      <c r="JHY23" s="162"/>
      <c r="JHZ23" s="162"/>
      <c r="JIA23" s="162"/>
      <c r="JIB23" s="162"/>
      <c r="JIC23" s="162"/>
      <c r="JID23" s="162"/>
      <c r="JIE23" s="162"/>
      <c r="JIF23" s="162"/>
      <c r="JIG23" s="162"/>
      <c r="JIH23" s="162"/>
      <c r="JII23" s="162"/>
      <c r="JIJ23" s="162"/>
      <c r="JIK23" s="162"/>
      <c r="JIL23" s="162"/>
      <c r="JIM23" s="162"/>
      <c r="JIN23" s="162"/>
      <c r="JIO23" s="162"/>
      <c r="JIP23" s="162"/>
      <c r="JIQ23" s="162"/>
      <c r="JIR23" s="162"/>
      <c r="JIS23" s="162"/>
      <c r="JIT23" s="162"/>
      <c r="JIU23" s="162"/>
      <c r="JIV23" s="162"/>
      <c r="JIW23" s="162"/>
      <c r="JIX23" s="162"/>
      <c r="JIY23" s="162"/>
      <c r="JIZ23" s="162"/>
      <c r="JJA23" s="162"/>
      <c r="JJB23" s="162"/>
      <c r="JJC23" s="162"/>
      <c r="JJD23" s="162"/>
      <c r="JJE23" s="162"/>
      <c r="JJF23" s="162"/>
      <c r="JJG23" s="162"/>
      <c r="JJH23" s="162"/>
      <c r="JJI23" s="162"/>
      <c r="JJJ23" s="162"/>
      <c r="JJK23" s="162"/>
      <c r="JJL23" s="162"/>
      <c r="JJM23" s="162"/>
      <c r="JJN23" s="162"/>
      <c r="JJO23" s="162"/>
      <c r="JJP23" s="162"/>
      <c r="JJQ23" s="162"/>
      <c r="JJR23" s="162"/>
      <c r="JJS23" s="162"/>
      <c r="JJT23" s="162"/>
      <c r="JJU23" s="162"/>
      <c r="JJV23" s="162"/>
      <c r="JJW23" s="162"/>
      <c r="JJX23" s="162"/>
      <c r="JJY23" s="162"/>
      <c r="JJZ23" s="162"/>
      <c r="JKA23" s="162"/>
      <c r="JKB23" s="162"/>
      <c r="JKC23" s="162"/>
      <c r="JKD23" s="162"/>
      <c r="JKE23" s="162"/>
      <c r="JKF23" s="162"/>
      <c r="JKG23" s="162"/>
      <c r="JKH23" s="162"/>
      <c r="JKI23" s="162"/>
      <c r="JKJ23" s="162"/>
      <c r="JKK23" s="162"/>
      <c r="JKL23" s="162"/>
      <c r="JKM23" s="162"/>
      <c r="JKN23" s="162"/>
      <c r="JKO23" s="162"/>
      <c r="JKP23" s="162"/>
      <c r="JKQ23" s="162"/>
      <c r="JKR23" s="162"/>
      <c r="JKS23" s="162"/>
      <c r="JKT23" s="162"/>
      <c r="JKU23" s="162"/>
      <c r="JKV23" s="162"/>
      <c r="JKW23" s="162"/>
      <c r="JKX23" s="162"/>
      <c r="JKY23" s="162"/>
      <c r="JKZ23" s="162"/>
      <c r="JLA23" s="162"/>
      <c r="JLB23" s="162"/>
      <c r="JLC23" s="162"/>
      <c r="JLD23" s="162"/>
      <c r="JLE23" s="162"/>
      <c r="JLF23" s="162"/>
      <c r="JLG23" s="162"/>
      <c r="JLH23" s="162"/>
      <c r="JLI23" s="162"/>
      <c r="JLJ23" s="162"/>
      <c r="JLK23" s="162"/>
      <c r="JLL23" s="162"/>
      <c r="JLM23" s="162"/>
      <c r="JLN23" s="162"/>
      <c r="JLO23" s="162"/>
      <c r="JLP23" s="162"/>
      <c r="JLQ23" s="162"/>
      <c r="JLR23" s="162"/>
      <c r="JLS23" s="162"/>
      <c r="JLT23" s="162"/>
      <c r="JLU23" s="162"/>
      <c r="JLV23" s="162"/>
      <c r="JLW23" s="162"/>
      <c r="JLX23" s="162"/>
      <c r="JLY23" s="162"/>
      <c r="JLZ23" s="162"/>
      <c r="JMA23" s="162"/>
      <c r="JMB23" s="162"/>
      <c r="JMC23" s="162"/>
      <c r="JMD23" s="162"/>
      <c r="JME23" s="162"/>
      <c r="JMF23" s="162"/>
      <c r="JMG23" s="162"/>
      <c r="JMH23" s="162"/>
      <c r="JMI23" s="162"/>
      <c r="JMJ23" s="162"/>
      <c r="JMK23" s="162"/>
      <c r="JML23" s="162"/>
      <c r="JMM23" s="162"/>
      <c r="JMN23" s="162"/>
      <c r="JMO23" s="162"/>
      <c r="JMP23" s="162"/>
      <c r="JMQ23" s="162"/>
      <c r="JMR23" s="162"/>
      <c r="JMS23" s="162"/>
      <c r="JMT23" s="162"/>
      <c r="JMU23" s="162"/>
      <c r="JMV23" s="162"/>
      <c r="JMW23" s="162"/>
      <c r="JMX23" s="162"/>
      <c r="JMY23" s="162"/>
      <c r="JMZ23" s="162"/>
      <c r="JNA23" s="162"/>
      <c r="JNB23" s="162"/>
      <c r="JNC23" s="162"/>
      <c r="JND23" s="162"/>
      <c r="JNE23" s="162"/>
      <c r="JNF23" s="162"/>
      <c r="JNG23" s="162"/>
      <c r="JNH23" s="162"/>
      <c r="JNI23" s="162"/>
      <c r="JNJ23" s="162"/>
      <c r="JNK23" s="162"/>
      <c r="JNL23" s="162"/>
      <c r="JNM23" s="162"/>
      <c r="JNN23" s="162"/>
      <c r="JNO23" s="162"/>
      <c r="JNP23" s="162"/>
      <c r="JNQ23" s="162"/>
      <c r="JNR23" s="162"/>
      <c r="JNS23" s="162"/>
      <c r="JNT23" s="162"/>
      <c r="JNU23" s="162"/>
      <c r="JNV23" s="162"/>
      <c r="JNW23" s="162"/>
      <c r="JNX23" s="162"/>
      <c r="JNY23" s="162"/>
      <c r="JNZ23" s="162"/>
      <c r="JOA23" s="162"/>
      <c r="JOB23" s="162"/>
      <c r="JOC23" s="162"/>
      <c r="JOD23" s="162"/>
      <c r="JOE23" s="162"/>
      <c r="JOF23" s="162"/>
      <c r="JOG23" s="162"/>
      <c r="JOH23" s="162"/>
      <c r="JOI23" s="162"/>
      <c r="JOJ23" s="162"/>
      <c r="JOK23" s="162"/>
      <c r="JOL23" s="162"/>
      <c r="JOM23" s="162"/>
      <c r="JON23" s="162"/>
      <c r="JOO23" s="162"/>
      <c r="JOP23" s="162"/>
      <c r="JOQ23" s="162"/>
      <c r="JOR23" s="162"/>
      <c r="JOS23" s="162"/>
      <c r="JOT23" s="162"/>
      <c r="JOU23" s="162"/>
      <c r="JOV23" s="162"/>
      <c r="JOW23" s="162"/>
      <c r="JOX23" s="162"/>
      <c r="JOY23" s="162"/>
      <c r="JOZ23" s="162"/>
      <c r="JPA23" s="162"/>
      <c r="JPB23" s="162"/>
      <c r="JPC23" s="162"/>
      <c r="JPD23" s="162"/>
      <c r="JPE23" s="162"/>
      <c r="JPF23" s="162"/>
      <c r="JPG23" s="162"/>
      <c r="JPH23" s="162"/>
      <c r="JPI23" s="162"/>
      <c r="JPJ23" s="162"/>
      <c r="JPK23" s="162"/>
      <c r="JPL23" s="162"/>
      <c r="JPM23" s="162"/>
      <c r="JPN23" s="162"/>
      <c r="JPO23" s="162"/>
      <c r="JPP23" s="162"/>
      <c r="JPQ23" s="162"/>
      <c r="JPR23" s="162"/>
      <c r="JPS23" s="162"/>
      <c r="JPT23" s="162"/>
      <c r="JPU23" s="162"/>
      <c r="JPV23" s="162"/>
      <c r="JPW23" s="162"/>
      <c r="JPX23" s="162"/>
      <c r="JPY23" s="162"/>
      <c r="JPZ23" s="162"/>
      <c r="JQA23" s="162"/>
      <c r="JQB23" s="162"/>
      <c r="JQC23" s="162"/>
      <c r="JQD23" s="162"/>
      <c r="JQE23" s="162"/>
      <c r="JQF23" s="162"/>
      <c r="JQG23" s="162"/>
      <c r="JQH23" s="162"/>
      <c r="JQI23" s="162"/>
      <c r="JQJ23" s="162"/>
      <c r="JQK23" s="162"/>
      <c r="JQL23" s="162"/>
      <c r="JQM23" s="162"/>
      <c r="JQN23" s="162"/>
      <c r="JQO23" s="162"/>
      <c r="JQP23" s="162"/>
      <c r="JQQ23" s="162"/>
      <c r="JQR23" s="162"/>
      <c r="JQS23" s="162"/>
      <c r="JQT23" s="162"/>
      <c r="JQU23" s="162"/>
      <c r="JQV23" s="162"/>
      <c r="JQW23" s="162"/>
      <c r="JQX23" s="162"/>
      <c r="JQY23" s="162"/>
      <c r="JQZ23" s="162"/>
      <c r="JRA23" s="162"/>
      <c r="JRB23" s="162"/>
      <c r="JRC23" s="162"/>
      <c r="JRD23" s="162"/>
      <c r="JRE23" s="162"/>
      <c r="JRF23" s="162"/>
      <c r="JRG23" s="162"/>
      <c r="JRH23" s="162"/>
      <c r="JRI23" s="162"/>
      <c r="JRJ23" s="162"/>
      <c r="JRK23" s="162"/>
      <c r="JRL23" s="162"/>
      <c r="JRM23" s="162"/>
      <c r="JRN23" s="162"/>
      <c r="JRO23" s="162"/>
      <c r="JRP23" s="162"/>
      <c r="JRQ23" s="162"/>
      <c r="JRR23" s="162"/>
      <c r="JRS23" s="162"/>
      <c r="JRT23" s="162"/>
      <c r="JRU23" s="162"/>
      <c r="JRV23" s="162"/>
      <c r="JRW23" s="162"/>
      <c r="JRX23" s="162"/>
      <c r="JRY23" s="162"/>
      <c r="JRZ23" s="162"/>
      <c r="JSA23" s="162"/>
      <c r="JSB23" s="162"/>
      <c r="JSC23" s="162"/>
      <c r="JSD23" s="162"/>
      <c r="JSE23" s="162"/>
      <c r="JSF23" s="162"/>
      <c r="JSG23" s="162"/>
      <c r="JSH23" s="162"/>
      <c r="JSI23" s="162"/>
      <c r="JSJ23" s="162"/>
      <c r="JSK23" s="162"/>
      <c r="JSL23" s="162"/>
      <c r="JSM23" s="162"/>
      <c r="JSN23" s="162"/>
      <c r="JSO23" s="162"/>
      <c r="JSP23" s="162"/>
      <c r="JSQ23" s="162"/>
      <c r="JSR23" s="162"/>
      <c r="JSS23" s="162"/>
      <c r="JST23" s="162"/>
      <c r="JSU23" s="162"/>
      <c r="JSV23" s="162"/>
      <c r="JSW23" s="162"/>
      <c r="JSX23" s="162"/>
      <c r="JSY23" s="162"/>
      <c r="JSZ23" s="162"/>
      <c r="JTA23" s="162"/>
      <c r="JTB23" s="162"/>
      <c r="JTC23" s="162"/>
      <c r="JTD23" s="162"/>
      <c r="JTE23" s="162"/>
      <c r="JTF23" s="162"/>
      <c r="JTG23" s="162"/>
      <c r="JTH23" s="162"/>
      <c r="JTI23" s="162"/>
      <c r="JTJ23" s="162"/>
      <c r="JTK23" s="162"/>
      <c r="JTL23" s="162"/>
      <c r="JTM23" s="162"/>
      <c r="JTN23" s="162"/>
      <c r="JTO23" s="162"/>
      <c r="JTP23" s="162"/>
      <c r="JTQ23" s="162"/>
      <c r="JTR23" s="162"/>
      <c r="JTS23" s="162"/>
      <c r="JTT23" s="162"/>
      <c r="JTU23" s="162"/>
      <c r="JTV23" s="162"/>
      <c r="JTW23" s="162"/>
      <c r="JTX23" s="162"/>
      <c r="JTY23" s="162"/>
      <c r="JTZ23" s="162"/>
      <c r="JUA23" s="162"/>
      <c r="JUB23" s="162"/>
      <c r="JUC23" s="162"/>
      <c r="JUD23" s="162"/>
      <c r="JUE23" s="162"/>
      <c r="JUF23" s="162"/>
      <c r="JUG23" s="162"/>
      <c r="JUH23" s="162"/>
      <c r="JUI23" s="162"/>
      <c r="JUJ23" s="162"/>
      <c r="JUK23" s="162"/>
      <c r="JUL23" s="162"/>
      <c r="JUM23" s="162"/>
      <c r="JUN23" s="162"/>
      <c r="JUO23" s="162"/>
      <c r="JUP23" s="162"/>
      <c r="JUQ23" s="162"/>
      <c r="JUR23" s="162"/>
      <c r="JUS23" s="162"/>
      <c r="JUT23" s="162"/>
      <c r="JUU23" s="162"/>
      <c r="JUV23" s="162"/>
      <c r="JUW23" s="162"/>
      <c r="JUX23" s="162"/>
      <c r="JUY23" s="162"/>
      <c r="JUZ23" s="162"/>
      <c r="JVA23" s="162"/>
      <c r="JVB23" s="162"/>
      <c r="JVC23" s="162"/>
      <c r="JVD23" s="162"/>
      <c r="JVE23" s="162"/>
      <c r="JVF23" s="162"/>
      <c r="JVG23" s="162"/>
      <c r="JVH23" s="162"/>
      <c r="JVI23" s="162"/>
      <c r="JVJ23" s="162"/>
      <c r="JVK23" s="162"/>
      <c r="JVL23" s="162"/>
      <c r="JVM23" s="162"/>
      <c r="JVN23" s="162"/>
      <c r="JVO23" s="162"/>
      <c r="JVP23" s="162"/>
      <c r="JVQ23" s="162"/>
      <c r="JVR23" s="162"/>
      <c r="JVS23" s="162"/>
      <c r="JVT23" s="162"/>
      <c r="JVU23" s="162"/>
      <c r="JVV23" s="162"/>
      <c r="JVW23" s="162"/>
      <c r="JVX23" s="162"/>
      <c r="JVY23" s="162"/>
      <c r="JVZ23" s="162"/>
      <c r="JWA23" s="162"/>
      <c r="JWB23" s="162"/>
      <c r="JWC23" s="162"/>
      <c r="JWD23" s="162"/>
      <c r="JWE23" s="162"/>
      <c r="JWF23" s="162"/>
      <c r="JWG23" s="162"/>
      <c r="JWH23" s="162"/>
      <c r="JWI23" s="162"/>
      <c r="JWJ23" s="162"/>
      <c r="JWK23" s="162"/>
      <c r="JWL23" s="162"/>
      <c r="JWM23" s="162"/>
      <c r="JWN23" s="162"/>
      <c r="JWO23" s="162"/>
      <c r="JWP23" s="162"/>
      <c r="JWQ23" s="162"/>
      <c r="JWR23" s="162"/>
      <c r="JWS23" s="162"/>
      <c r="JWT23" s="162"/>
      <c r="JWU23" s="162"/>
      <c r="JWV23" s="162"/>
      <c r="JWW23" s="162"/>
      <c r="JWX23" s="162"/>
      <c r="JWY23" s="162"/>
      <c r="JWZ23" s="162"/>
      <c r="JXA23" s="162"/>
      <c r="JXB23" s="162"/>
      <c r="JXC23" s="162"/>
      <c r="JXD23" s="162"/>
      <c r="JXE23" s="162"/>
      <c r="JXF23" s="162"/>
      <c r="JXG23" s="162"/>
      <c r="JXH23" s="162"/>
      <c r="JXI23" s="162"/>
      <c r="JXJ23" s="162"/>
      <c r="JXK23" s="162"/>
      <c r="JXL23" s="162"/>
      <c r="JXM23" s="162"/>
      <c r="JXN23" s="162"/>
      <c r="JXO23" s="162"/>
      <c r="JXP23" s="162"/>
      <c r="JXQ23" s="162"/>
      <c r="JXR23" s="162"/>
      <c r="JXS23" s="162"/>
      <c r="JXT23" s="162"/>
      <c r="JXU23" s="162"/>
      <c r="JXV23" s="162"/>
      <c r="JXW23" s="162"/>
      <c r="JXX23" s="162"/>
      <c r="JXY23" s="162"/>
      <c r="JXZ23" s="162"/>
      <c r="JYA23" s="162"/>
      <c r="JYB23" s="162"/>
      <c r="JYC23" s="162"/>
      <c r="JYD23" s="162"/>
      <c r="JYE23" s="162"/>
      <c r="JYF23" s="162"/>
      <c r="JYG23" s="162"/>
      <c r="JYH23" s="162"/>
      <c r="JYI23" s="162"/>
      <c r="JYJ23" s="162"/>
      <c r="JYK23" s="162"/>
      <c r="JYL23" s="162"/>
      <c r="JYM23" s="162"/>
      <c r="JYN23" s="162"/>
      <c r="JYO23" s="162"/>
      <c r="JYP23" s="162"/>
      <c r="JYQ23" s="162"/>
      <c r="JYR23" s="162"/>
      <c r="JYS23" s="162"/>
      <c r="JYT23" s="162"/>
      <c r="JYU23" s="162"/>
      <c r="JYV23" s="162"/>
      <c r="JYW23" s="162"/>
      <c r="JYX23" s="162"/>
      <c r="JYY23" s="162"/>
      <c r="JYZ23" s="162"/>
      <c r="JZA23" s="162"/>
      <c r="JZB23" s="162"/>
      <c r="JZC23" s="162"/>
      <c r="JZD23" s="162"/>
      <c r="JZE23" s="162"/>
      <c r="JZF23" s="162"/>
      <c r="JZG23" s="162"/>
      <c r="JZH23" s="162"/>
      <c r="JZI23" s="162"/>
      <c r="JZJ23" s="162"/>
      <c r="JZK23" s="162"/>
      <c r="JZL23" s="162"/>
      <c r="JZM23" s="162"/>
      <c r="JZN23" s="162"/>
      <c r="JZO23" s="162"/>
      <c r="JZP23" s="162"/>
      <c r="JZQ23" s="162"/>
      <c r="JZR23" s="162"/>
      <c r="JZS23" s="162"/>
      <c r="JZT23" s="162"/>
      <c r="JZU23" s="162"/>
      <c r="JZV23" s="162"/>
      <c r="JZW23" s="162"/>
      <c r="JZX23" s="162"/>
      <c r="JZY23" s="162"/>
      <c r="JZZ23" s="162"/>
      <c r="KAA23" s="162"/>
      <c r="KAB23" s="162"/>
      <c r="KAC23" s="162"/>
      <c r="KAD23" s="162"/>
      <c r="KAE23" s="162"/>
      <c r="KAF23" s="162"/>
      <c r="KAG23" s="162"/>
      <c r="KAH23" s="162"/>
      <c r="KAI23" s="162"/>
      <c r="KAJ23" s="162"/>
      <c r="KAK23" s="162"/>
      <c r="KAL23" s="162"/>
      <c r="KAM23" s="162"/>
      <c r="KAN23" s="162"/>
      <c r="KAO23" s="162"/>
      <c r="KAP23" s="162"/>
      <c r="KAQ23" s="162"/>
      <c r="KAR23" s="162"/>
      <c r="KAS23" s="162"/>
      <c r="KAT23" s="162"/>
      <c r="KAU23" s="162"/>
      <c r="KAV23" s="162"/>
      <c r="KAW23" s="162"/>
      <c r="KAX23" s="162"/>
      <c r="KAY23" s="162"/>
      <c r="KAZ23" s="162"/>
      <c r="KBA23" s="162"/>
      <c r="KBB23" s="162"/>
      <c r="KBC23" s="162"/>
      <c r="KBD23" s="162"/>
      <c r="KBE23" s="162"/>
      <c r="KBF23" s="162"/>
      <c r="KBG23" s="162"/>
      <c r="KBH23" s="162"/>
      <c r="KBI23" s="162"/>
      <c r="KBJ23" s="162"/>
      <c r="KBK23" s="162"/>
      <c r="KBL23" s="162"/>
      <c r="KBM23" s="162"/>
      <c r="KBN23" s="162"/>
      <c r="KBO23" s="162"/>
      <c r="KBP23" s="162"/>
      <c r="KBQ23" s="162"/>
      <c r="KBR23" s="162"/>
      <c r="KBS23" s="162"/>
      <c r="KBT23" s="162"/>
      <c r="KBU23" s="162"/>
      <c r="KBV23" s="162"/>
      <c r="KBW23" s="162"/>
      <c r="KBX23" s="162"/>
      <c r="KBY23" s="162"/>
      <c r="KBZ23" s="162"/>
      <c r="KCA23" s="162"/>
      <c r="KCB23" s="162"/>
      <c r="KCC23" s="162"/>
      <c r="KCD23" s="162"/>
      <c r="KCE23" s="162"/>
      <c r="KCF23" s="162"/>
      <c r="KCG23" s="162"/>
      <c r="KCH23" s="162"/>
      <c r="KCI23" s="162"/>
      <c r="KCJ23" s="162"/>
      <c r="KCK23" s="162"/>
      <c r="KCL23" s="162"/>
      <c r="KCM23" s="162"/>
      <c r="KCN23" s="162"/>
      <c r="KCO23" s="162"/>
      <c r="KCP23" s="162"/>
      <c r="KCQ23" s="162"/>
      <c r="KCR23" s="162"/>
      <c r="KCS23" s="162"/>
      <c r="KCT23" s="162"/>
      <c r="KCU23" s="162"/>
      <c r="KCV23" s="162"/>
      <c r="KCW23" s="162"/>
      <c r="KCX23" s="162"/>
      <c r="KCY23" s="162"/>
      <c r="KCZ23" s="162"/>
      <c r="KDA23" s="162"/>
      <c r="KDB23" s="162"/>
      <c r="KDC23" s="162"/>
      <c r="KDD23" s="162"/>
      <c r="KDE23" s="162"/>
      <c r="KDF23" s="162"/>
      <c r="KDG23" s="162"/>
      <c r="KDH23" s="162"/>
      <c r="KDI23" s="162"/>
      <c r="KDJ23" s="162"/>
      <c r="KDK23" s="162"/>
      <c r="KDL23" s="162"/>
      <c r="KDM23" s="162"/>
      <c r="KDN23" s="162"/>
      <c r="KDO23" s="162"/>
      <c r="KDP23" s="162"/>
      <c r="KDQ23" s="162"/>
      <c r="KDR23" s="162"/>
      <c r="KDS23" s="162"/>
      <c r="KDT23" s="162"/>
      <c r="KDU23" s="162"/>
      <c r="KDV23" s="162"/>
      <c r="KDW23" s="162"/>
      <c r="KDX23" s="162"/>
      <c r="KDY23" s="162"/>
      <c r="KDZ23" s="162"/>
      <c r="KEA23" s="162"/>
      <c r="KEB23" s="162"/>
      <c r="KEC23" s="162"/>
      <c r="KED23" s="162"/>
      <c r="KEE23" s="162"/>
      <c r="KEF23" s="162"/>
      <c r="KEG23" s="162"/>
      <c r="KEH23" s="162"/>
      <c r="KEI23" s="162"/>
      <c r="KEJ23" s="162"/>
      <c r="KEK23" s="162"/>
      <c r="KEL23" s="162"/>
      <c r="KEM23" s="162"/>
      <c r="KEN23" s="162"/>
      <c r="KEO23" s="162"/>
      <c r="KEP23" s="162"/>
      <c r="KEQ23" s="162"/>
      <c r="KER23" s="162"/>
      <c r="KES23" s="162"/>
      <c r="KET23" s="162"/>
      <c r="KEU23" s="162"/>
      <c r="KEV23" s="162"/>
      <c r="KEW23" s="162"/>
      <c r="KEX23" s="162"/>
      <c r="KEY23" s="162"/>
      <c r="KEZ23" s="162"/>
      <c r="KFA23" s="162"/>
      <c r="KFB23" s="162"/>
      <c r="KFC23" s="162"/>
      <c r="KFD23" s="162"/>
      <c r="KFE23" s="162"/>
      <c r="KFF23" s="162"/>
      <c r="KFG23" s="162"/>
      <c r="KFH23" s="162"/>
      <c r="KFI23" s="162"/>
      <c r="KFJ23" s="162"/>
      <c r="KFK23" s="162"/>
      <c r="KFL23" s="162"/>
      <c r="KFM23" s="162"/>
      <c r="KFN23" s="162"/>
      <c r="KFO23" s="162"/>
      <c r="KFP23" s="162"/>
      <c r="KFQ23" s="162"/>
      <c r="KFR23" s="162"/>
      <c r="KFS23" s="162"/>
      <c r="KFT23" s="162"/>
      <c r="KFU23" s="162"/>
      <c r="KFV23" s="162"/>
      <c r="KFW23" s="162"/>
      <c r="KFX23" s="162"/>
      <c r="KFY23" s="162"/>
      <c r="KFZ23" s="162"/>
      <c r="KGA23" s="162"/>
      <c r="KGB23" s="162"/>
      <c r="KGC23" s="162"/>
      <c r="KGD23" s="162"/>
      <c r="KGE23" s="162"/>
      <c r="KGF23" s="162"/>
      <c r="KGG23" s="162"/>
      <c r="KGH23" s="162"/>
      <c r="KGI23" s="162"/>
      <c r="KGJ23" s="162"/>
      <c r="KGK23" s="162"/>
      <c r="KGL23" s="162"/>
      <c r="KGM23" s="162"/>
      <c r="KGN23" s="162"/>
      <c r="KGO23" s="162"/>
      <c r="KGP23" s="162"/>
      <c r="KGQ23" s="162"/>
      <c r="KGR23" s="162"/>
      <c r="KGS23" s="162"/>
      <c r="KGT23" s="162"/>
      <c r="KGU23" s="162"/>
      <c r="KGV23" s="162"/>
      <c r="KGW23" s="162"/>
      <c r="KGX23" s="162"/>
      <c r="KGY23" s="162"/>
      <c r="KGZ23" s="162"/>
      <c r="KHA23" s="162"/>
      <c r="KHB23" s="162"/>
      <c r="KHC23" s="162"/>
      <c r="KHD23" s="162"/>
      <c r="KHE23" s="162"/>
      <c r="KHF23" s="162"/>
      <c r="KHG23" s="162"/>
      <c r="KHH23" s="162"/>
      <c r="KHI23" s="162"/>
      <c r="KHJ23" s="162"/>
      <c r="KHK23" s="162"/>
      <c r="KHL23" s="162"/>
      <c r="KHM23" s="162"/>
      <c r="KHN23" s="162"/>
      <c r="KHO23" s="162"/>
      <c r="KHP23" s="162"/>
      <c r="KHQ23" s="162"/>
      <c r="KHR23" s="162"/>
      <c r="KHS23" s="162"/>
      <c r="KHT23" s="162"/>
      <c r="KHU23" s="162"/>
      <c r="KHV23" s="162"/>
      <c r="KHW23" s="162"/>
      <c r="KHX23" s="162"/>
      <c r="KHY23" s="162"/>
      <c r="KHZ23" s="162"/>
      <c r="KIA23" s="162"/>
      <c r="KIB23" s="162"/>
      <c r="KIC23" s="162"/>
      <c r="KID23" s="162"/>
      <c r="KIE23" s="162"/>
      <c r="KIF23" s="162"/>
      <c r="KIG23" s="162"/>
      <c r="KIH23" s="162"/>
      <c r="KII23" s="162"/>
      <c r="KIJ23" s="162"/>
      <c r="KIK23" s="162"/>
      <c r="KIL23" s="162"/>
      <c r="KIM23" s="162"/>
      <c r="KIN23" s="162"/>
      <c r="KIO23" s="162"/>
      <c r="KIP23" s="162"/>
      <c r="KIQ23" s="162"/>
      <c r="KIR23" s="162"/>
      <c r="KIS23" s="162"/>
      <c r="KIT23" s="162"/>
      <c r="KIU23" s="162"/>
      <c r="KIV23" s="162"/>
      <c r="KIW23" s="162"/>
      <c r="KIX23" s="162"/>
      <c r="KIY23" s="162"/>
      <c r="KIZ23" s="162"/>
      <c r="KJA23" s="162"/>
      <c r="KJB23" s="162"/>
      <c r="KJC23" s="162"/>
      <c r="KJD23" s="162"/>
      <c r="KJE23" s="162"/>
      <c r="KJF23" s="162"/>
      <c r="KJG23" s="162"/>
      <c r="KJH23" s="162"/>
      <c r="KJI23" s="162"/>
      <c r="KJJ23" s="162"/>
      <c r="KJK23" s="162"/>
      <c r="KJL23" s="162"/>
      <c r="KJM23" s="162"/>
      <c r="KJN23" s="162"/>
      <c r="KJO23" s="162"/>
      <c r="KJP23" s="162"/>
      <c r="KJQ23" s="162"/>
      <c r="KJR23" s="162"/>
      <c r="KJS23" s="162"/>
      <c r="KJT23" s="162"/>
      <c r="KJU23" s="162"/>
      <c r="KJV23" s="162"/>
      <c r="KJW23" s="162"/>
      <c r="KJX23" s="162"/>
      <c r="KJY23" s="162"/>
      <c r="KJZ23" s="162"/>
      <c r="KKA23" s="162"/>
      <c r="KKB23" s="162"/>
      <c r="KKC23" s="162"/>
      <c r="KKD23" s="162"/>
      <c r="KKE23" s="162"/>
      <c r="KKF23" s="162"/>
      <c r="KKG23" s="162"/>
      <c r="KKH23" s="162"/>
      <c r="KKI23" s="162"/>
      <c r="KKJ23" s="162"/>
      <c r="KKK23" s="162"/>
      <c r="KKL23" s="162"/>
      <c r="KKM23" s="162"/>
      <c r="KKN23" s="162"/>
      <c r="KKO23" s="162"/>
      <c r="KKP23" s="162"/>
      <c r="KKQ23" s="162"/>
      <c r="KKR23" s="162"/>
      <c r="KKS23" s="162"/>
      <c r="KKT23" s="162"/>
      <c r="KKU23" s="162"/>
      <c r="KKV23" s="162"/>
      <c r="KKW23" s="162"/>
      <c r="KKX23" s="162"/>
      <c r="KKY23" s="162"/>
      <c r="KKZ23" s="162"/>
      <c r="KLA23" s="162"/>
      <c r="KLB23" s="162"/>
      <c r="KLC23" s="162"/>
      <c r="KLD23" s="162"/>
      <c r="KLE23" s="162"/>
      <c r="KLF23" s="162"/>
      <c r="KLG23" s="162"/>
      <c r="KLH23" s="162"/>
      <c r="KLI23" s="162"/>
      <c r="KLJ23" s="162"/>
      <c r="KLK23" s="162"/>
      <c r="KLL23" s="162"/>
      <c r="KLM23" s="162"/>
      <c r="KLN23" s="162"/>
      <c r="KLO23" s="162"/>
      <c r="KLP23" s="162"/>
      <c r="KLQ23" s="162"/>
      <c r="KLR23" s="162"/>
      <c r="KLS23" s="162"/>
      <c r="KLT23" s="162"/>
      <c r="KLU23" s="162"/>
      <c r="KLV23" s="162"/>
      <c r="KLW23" s="162"/>
      <c r="KLX23" s="162"/>
      <c r="KLY23" s="162"/>
      <c r="KLZ23" s="162"/>
      <c r="KMA23" s="162"/>
      <c r="KMB23" s="162"/>
      <c r="KMC23" s="162"/>
      <c r="KMD23" s="162"/>
      <c r="KME23" s="162"/>
      <c r="KMF23" s="162"/>
      <c r="KMG23" s="162"/>
      <c r="KMH23" s="162"/>
      <c r="KMI23" s="162"/>
      <c r="KMJ23" s="162"/>
      <c r="KMK23" s="162"/>
      <c r="KML23" s="162"/>
      <c r="KMM23" s="162"/>
      <c r="KMN23" s="162"/>
      <c r="KMO23" s="162"/>
      <c r="KMP23" s="162"/>
      <c r="KMQ23" s="162"/>
      <c r="KMR23" s="162"/>
      <c r="KMS23" s="162"/>
      <c r="KMT23" s="162"/>
      <c r="KMU23" s="162"/>
      <c r="KMV23" s="162"/>
      <c r="KMW23" s="162"/>
      <c r="KMX23" s="162"/>
      <c r="KMY23" s="162"/>
      <c r="KMZ23" s="162"/>
      <c r="KNA23" s="162"/>
      <c r="KNB23" s="162"/>
      <c r="KNC23" s="162"/>
      <c r="KND23" s="162"/>
      <c r="KNE23" s="162"/>
      <c r="KNF23" s="162"/>
      <c r="KNG23" s="162"/>
      <c r="KNH23" s="162"/>
      <c r="KNI23" s="162"/>
      <c r="KNJ23" s="162"/>
      <c r="KNK23" s="162"/>
      <c r="KNL23" s="162"/>
      <c r="KNM23" s="162"/>
      <c r="KNN23" s="162"/>
      <c r="KNO23" s="162"/>
      <c r="KNP23" s="162"/>
      <c r="KNQ23" s="162"/>
      <c r="KNR23" s="162"/>
      <c r="KNS23" s="162"/>
      <c r="KNT23" s="162"/>
      <c r="KNU23" s="162"/>
      <c r="KNV23" s="162"/>
      <c r="KNW23" s="162"/>
      <c r="KNX23" s="162"/>
      <c r="KNY23" s="162"/>
      <c r="KNZ23" s="162"/>
      <c r="KOA23" s="162"/>
      <c r="KOB23" s="162"/>
      <c r="KOC23" s="162"/>
      <c r="KOD23" s="162"/>
      <c r="KOE23" s="162"/>
      <c r="KOF23" s="162"/>
      <c r="KOG23" s="162"/>
      <c r="KOH23" s="162"/>
      <c r="KOI23" s="162"/>
      <c r="KOJ23" s="162"/>
      <c r="KOK23" s="162"/>
      <c r="KOL23" s="162"/>
      <c r="KOM23" s="162"/>
      <c r="KON23" s="162"/>
      <c r="KOO23" s="162"/>
      <c r="KOP23" s="162"/>
      <c r="KOQ23" s="162"/>
      <c r="KOR23" s="162"/>
      <c r="KOS23" s="162"/>
      <c r="KOT23" s="162"/>
      <c r="KOU23" s="162"/>
      <c r="KOV23" s="162"/>
      <c r="KOW23" s="162"/>
      <c r="KOX23" s="162"/>
      <c r="KOY23" s="162"/>
      <c r="KOZ23" s="162"/>
      <c r="KPA23" s="162"/>
      <c r="KPB23" s="162"/>
      <c r="KPC23" s="162"/>
      <c r="KPD23" s="162"/>
      <c r="KPE23" s="162"/>
      <c r="KPF23" s="162"/>
      <c r="KPG23" s="162"/>
      <c r="KPH23" s="162"/>
      <c r="KPI23" s="162"/>
      <c r="KPJ23" s="162"/>
      <c r="KPK23" s="162"/>
      <c r="KPL23" s="162"/>
      <c r="KPM23" s="162"/>
      <c r="KPN23" s="162"/>
      <c r="KPO23" s="162"/>
      <c r="KPP23" s="162"/>
      <c r="KPQ23" s="162"/>
      <c r="KPR23" s="162"/>
      <c r="KPS23" s="162"/>
      <c r="KPT23" s="162"/>
      <c r="KPU23" s="162"/>
      <c r="KPV23" s="162"/>
      <c r="KPW23" s="162"/>
      <c r="KPX23" s="162"/>
      <c r="KPY23" s="162"/>
      <c r="KPZ23" s="162"/>
      <c r="KQA23" s="162"/>
      <c r="KQB23" s="162"/>
      <c r="KQC23" s="162"/>
      <c r="KQD23" s="162"/>
      <c r="KQE23" s="162"/>
      <c r="KQF23" s="162"/>
      <c r="KQG23" s="162"/>
      <c r="KQH23" s="162"/>
      <c r="KQI23" s="162"/>
      <c r="KQJ23" s="162"/>
      <c r="KQK23" s="162"/>
      <c r="KQL23" s="162"/>
      <c r="KQM23" s="162"/>
      <c r="KQN23" s="162"/>
      <c r="KQO23" s="162"/>
      <c r="KQP23" s="162"/>
      <c r="KQQ23" s="162"/>
      <c r="KQR23" s="162"/>
      <c r="KQS23" s="162"/>
      <c r="KQT23" s="162"/>
      <c r="KQU23" s="162"/>
      <c r="KQV23" s="162"/>
      <c r="KQW23" s="162"/>
      <c r="KQX23" s="162"/>
      <c r="KQY23" s="162"/>
      <c r="KQZ23" s="162"/>
      <c r="KRA23" s="162"/>
      <c r="KRB23" s="162"/>
      <c r="KRC23" s="162"/>
      <c r="KRD23" s="162"/>
      <c r="KRE23" s="162"/>
      <c r="KRF23" s="162"/>
      <c r="KRG23" s="162"/>
      <c r="KRH23" s="162"/>
      <c r="KRI23" s="162"/>
      <c r="KRJ23" s="162"/>
      <c r="KRK23" s="162"/>
      <c r="KRL23" s="162"/>
      <c r="KRM23" s="162"/>
      <c r="KRN23" s="162"/>
      <c r="KRO23" s="162"/>
      <c r="KRP23" s="162"/>
      <c r="KRQ23" s="162"/>
      <c r="KRR23" s="162"/>
      <c r="KRS23" s="162"/>
      <c r="KRT23" s="162"/>
      <c r="KRU23" s="162"/>
      <c r="KRV23" s="162"/>
      <c r="KRW23" s="162"/>
      <c r="KRX23" s="162"/>
      <c r="KRY23" s="162"/>
      <c r="KRZ23" s="162"/>
      <c r="KSA23" s="162"/>
      <c r="KSB23" s="162"/>
      <c r="KSC23" s="162"/>
      <c r="KSD23" s="162"/>
      <c r="KSE23" s="162"/>
      <c r="KSF23" s="162"/>
      <c r="KSG23" s="162"/>
      <c r="KSH23" s="162"/>
      <c r="KSI23" s="162"/>
      <c r="KSJ23" s="162"/>
      <c r="KSK23" s="162"/>
      <c r="KSL23" s="162"/>
      <c r="KSM23" s="162"/>
      <c r="KSN23" s="162"/>
      <c r="KSO23" s="162"/>
      <c r="KSP23" s="162"/>
      <c r="KSQ23" s="162"/>
      <c r="KSR23" s="162"/>
      <c r="KSS23" s="162"/>
      <c r="KST23" s="162"/>
      <c r="KSU23" s="162"/>
      <c r="KSV23" s="162"/>
      <c r="KSW23" s="162"/>
      <c r="KSX23" s="162"/>
      <c r="KSY23" s="162"/>
      <c r="KSZ23" s="162"/>
      <c r="KTA23" s="162"/>
      <c r="KTB23" s="162"/>
      <c r="KTC23" s="162"/>
      <c r="KTD23" s="162"/>
      <c r="KTE23" s="162"/>
      <c r="KTF23" s="162"/>
      <c r="KTG23" s="162"/>
      <c r="KTH23" s="162"/>
      <c r="KTI23" s="162"/>
      <c r="KTJ23" s="162"/>
      <c r="KTK23" s="162"/>
      <c r="KTL23" s="162"/>
      <c r="KTM23" s="162"/>
      <c r="KTN23" s="162"/>
      <c r="KTO23" s="162"/>
      <c r="KTP23" s="162"/>
      <c r="KTQ23" s="162"/>
      <c r="KTR23" s="162"/>
      <c r="KTS23" s="162"/>
      <c r="KTT23" s="162"/>
      <c r="KTU23" s="162"/>
      <c r="KTV23" s="162"/>
      <c r="KTW23" s="162"/>
      <c r="KTX23" s="162"/>
      <c r="KTY23" s="162"/>
      <c r="KTZ23" s="162"/>
      <c r="KUA23" s="162"/>
      <c r="KUB23" s="162"/>
      <c r="KUC23" s="162"/>
      <c r="KUD23" s="162"/>
      <c r="KUE23" s="162"/>
      <c r="KUF23" s="162"/>
      <c r="KUG23" s="162"/>
      <c r="KUH23" s="162"/>
      <c r="KUI23" s="162"/>
      <c r="KUJ23" s="162"/>
      <c r="KUK23" s="162"/>
      <c r="KUL23" s="162"/>
      <c r="KUM23" s="162"/>
      <c r="KUN23" s="162"/>
      <c r="KUO23" s="162"/>
      <c r="KUP23" s="162"/>
      <c r="KUQ23" s="162"/>
      <c r="KUR23" s="162"/>
      <c r="KUS23" s="162"/>
      <c r="KUT23" s="162"/>
      <c r="KUU23" s="162"/>
      <c r="KUV23" s="162"/>
      <c r="KUW23" s="162"/>
      <c r="KUX23" s="162"/>
      <c r="KUY23" s="162"/>
      <c r="KUZ23" s="162"/>
      <c r="KVA23" s="162"/>
      <c r="KVB23" s="162"/>
      <c r="KVC23" s="162"/>
      <c r="KVD23" s="162"/>
      <c r="KVE23" s="162"/>
      <c r="KVF23" s="162"/>
      <c r="KVG23" s="162"/>
      <c r="KVH23" s="162"/>
      <c r="KVI23" s="162"/>
      <c r="KVJ23" s="162"/>
      <c r="KVK23" s="162"/>
      <c r="KVL23" s="162"/>
      <c r="KVM23" s="162"/>
      <c r="KVN23" s="162"/>
      <c r="KVO23" s="162"/>
      <c r="KVP23" s="162"/>
      <c r="KVQ23" s="162"/>
      <c r="KVR23" s="162"/>
      <c r="KVS23" s="162"/>
      <c r="KVT23" s="162"/>
      <c r="KVU23" s="162"/>
      <c r="KVV23" s="162"/>
      <c r="KVW23" s="162"/>
      <c r="KVX23" s="162"/>
      <c r="KVY23" s="162"/>
      <c r="KVZ23" s="162"/>
      <c r="KWA23" s="162"/>
      <c r="KWB23" s="162"/>
      <c r="KWC23" s="162"/>
      <c r="KWD23" s="162"/>
      <c r="KWE23" s="162"/>
      <c r="KWF23" s="162"/>
      <c r="KWG23" s="162"/>
      <c r="KWH23" s="162"/>
      <c r="KWI23" s="162"/>
      <c r="KWJ23" s="162"/>
      <c r="KWK23" s="162"/>
      <c r="KWL23" s="162"/>
      <c r="KWM23" s="162"/>
      <c r="KWN23" s="162"/>
      <c r="KWO23" s="162"/>
      <c r="KWP23" s="162"/>
      <c r="KWQ23" s="162"/>
      <c r="KWR23" s="162"/>
      <c r="KWS23" s="162"/>
      <c r="KWT23" s="162"/>
      <c r="KWU23" s="162"/>
      <c r="KWV23" s="162"/>
      <c r="KWW23" s="162"/>
      <c r="KWX23" s="162"/>
      <c r="KWY23" s="162"/>
      <c r="KWZ23" s="162"/>
      <c r="KXA23" s="162"/>
      <c r="KXB23" s="162"/>
      <c r="KXC23" s="162"/>
      <c r="KXD23" s="162"/>
      <c r="KXE23" s="162"/>
      <c r="KXF23" s="162"/>
      <c r="KXG23" s="162"/>
      <c r="KXH23" s="162"/>
      <c r="KXI23" s="162"/>
      <c r="KXJ23" s="162"/>
      <c r="KXK23" s="162"/>
      <c r="KXL23" s="162"/>
      <c r="KXM23" s="162"/>
      <c r="KXN23" s="162"/>
      <c r="KXO23" s="162"/>
      <c r="KXP23" s="162"/>
      <c r="KXQ23" s="162"/>
      <c r="KXR23" s="162"/>
      <c r="KXS23" s="162"/>
      <c r="KXT23" s="162"/>
      <c r="KXU23" s="162"/>
      <c r="KXV23" s="162"/>
      <c r="KXW23" s="162"/>
      <c r="KXX23" s="162"/>
      <c r="KXY23" s="162"/>
      <c r="KXZ23" s="162"/>
      <c r="KYA23" s="162"/>
      <c r="KYB23" s="162"/>
      <c r="KYC23" s="162"/>
      <c r="KYD23" s="162"/>
      <c r="KYE23" s="162"/>
      <c r="KYF23" s="162"/>
      <c r="KYG23" s="162"/>
      <c r="KYH23" s="162"/>
      <c r="KYI23" s="162"/>
      <c r="KYJ23" s="162"/>
      <c r="KYK23" s="162"/>
      <c r="KYL23" s="162"/>
      <c r="KYM23" s="162"/>
      <c r="KYN23" s="162"/>
      <c r="KYO23" s="162"/>
      <c r="KYP23" s="162"/>
      <c r="KYQ23" s="162"/>
      <c r="KYR23" s="162"/>
      <c r="KYS23" s="162"/>
      <c r="KYT23" s="162"/>
      <c r="KYU23" s="162"/>
      <c r="KYV23" s="162"/>
      <c r="KYW23" s="162"/>
      <c r="KYX23" s="162"/>
      <c r="KYY23" s="162"/>
      <c r="KYZ23" s="162"/>
      <c r="KZA23" s="162"/>
      <c r="KZB23" s="162"/>
      <c r="KZC23" s="162"/>
      <c r="KZD23" s="162"/>
      <c r="KZE23" s="162"/>
      <c r="KZF23" s="162"/>
      <c r="KZG23" s="162"/>
      <c r="KZH23" s="162"/>
      <c r="KZI23" s="162"/>
      <c r="KZJ23" s="162"/>
      <c r="KZK23" s="162"/>
      <c r="KZL23" s="162"/>
      <c r="KZM23" s="162"/>
      <c r="KZN23" s="162"/>
      <c r="KZO23" s="162"/>
      <c r="KZP23" s="162"/>
      <c r="KZQ23" s="162"/>
      <c r="KZR23" s="162"/>
      <c r="KZS23" s="162"/>
      <c r="KZT23" s="162"/>
      <c r="KZU23" s="162"/>
      <c r="KZV23" s="162"/>
      <c r="KZW23" s="162"/>
      <c r="KZX23" s="162"/>
      <c r="KZY23" s="162"/>
      <c r="KZZ23" s="162"/>
      <c r="LAA23" s="162"/>
      <c r="LAB23" s="162"/>
      <c r="LAC23" s="162"/>
      <c r="LAD23" s="162"/>
      <c r="LAE23" s="162"/>
      <c r="LAF23" s="162"/>
      <c r="LAG23" s="162"/>
      <c r="LAH23" s="162"/>
      <c r="LAI23" s="162"/>
      <c r="LAJ23" s="162"/>
      <c r="LAK23" s="162"/>
      <c r="LAL23" s="162"/>
      <c r="LAM23" s="162"/>
      <c r="LAN23" s="162"/>
      <c r="LAO23" s="162"/>
      <c r="LAP23" s="162"/>
      <c r="LAQ23" s="162"/>
      <c r="LAR23" s="162"/>
      <c r="LAS23" s="162"/>
      <c r="LAT23" s="162"/>
      <c r="LAU23" s="162"/>
      <c r="LAV23" s="162"/>
      <c r="LAW23" s="162"/>
      <c r="LAX23" s="162"/>
      <c r="LAY23" s="162"/>
      <c r="LAZ23" s="162"/>
      <c r="LBA23" s="162"/>
      <c r="LBB23" s="162"/>
      <c r="LBC23" s="162"/>
      <c r="LBD23" s="162"/>
      <c r="LBE23" s="162"/>
      <c r="LBF23" s="162"/>
      <c r="LBG23" s="162"/>
      <c r="LBH23" s="162"/>
      <c r="LBI23" s="162"/>
      <c r="LBJ23" s="162"/>
      <c r="LBK23" s="162"/>
      <c r="LBL23" s="162"/>
      <c r="LBM23" s="162"/>
      <c r="LBN23" s="162"/>
      <c r="LBO23" s="162"/>
      <c r="LBP23" s="162"/>
      <c r="LBQ23" s="162"/>
      <c r="LBR23" s="162"/>
      <c r="LBS23" s="162"/>
      <c r="LBT23" s="162"/>
      <c r="LBU23" s="162"/>
      <c r="LBV23" s="162"/>
      <c r="LBW23" s="162"/>
      <c r="LBX23" s="162"/>
      <c r="LBY23" s="162"/>
      <c r="LBZ23" s="162"/>
      <c r="LCA23" s="162"/>
      <c r="LCB23" s="162"/>
      <c r="LCC23" s="162"/>
      <c r="LCD23" s="162"/>
      <c r="LCE23" s="162"/>
      <c r="LCF23" s="162"/>
      <c r="LCG23" s="162"/>
      <c r="LCH23" s="162"/>
      <c r="LCI23" s="162"/>
      <c r="LCJ23" s="162"/>
      <c r="LCK23" s="162"/>
      <c r="LCL23" s="162"/>
      <c r="LCM23" s="162"/>
      <c r="LCN23" s="162"/>
      <c r="LCO23" s="162"/>
      <c r="LCP23" s="162"/>
      <c r="LCQ23" s="162"/>
      <c r="LCR23" s="162"/>
      <c r="LCS23" s="162"/>
      <c r="LCT23" s="162"/>
      <c r="LCU23" s="162"/>
      <c r="LCV23" s="162"/>
      <c r="LCW23" s="162"/>
      <c r="LCX23" s="162"/>
      <c r="LCY23" s="162"/>
      <c r="LCZ23" s="162"/>
      <c r="LDA23" s="162"/>
      <c r="LDB23" s="162"/>
      <c r="LDC23" s="162"/>
      <c r="LDD23" s="162"/>
      <c r="LDE23" s="162"/>
      <c r="LDF23" s="162"/>
      <c r="LDG23" s="162"/>
      <c r="LDH23" s="162"/>
      <c r="LDI23" s="162"/>
      <c r="LDJ23" s="162"/>
      <c r="LDK23" s="162"/>
      <c r="LDL23" s="162"/>
      <c r="LDM23" s="162"/>
      <c r="LDN23" s="162"/>
      <c r="LDO23" s="162"/>
      <c r="LDP23" s="162"/>
      <c r="LDQ23" s="162"/>
      <c r="LDR23" s="162"/>
      <c r="LDS23" s="162"/>
      <c r="LDT23" s="162"/>
      <c r="LDU23" s="162"/>
      <c r="LDV23" s="162"/>
      <c r="LDW23" s="162"/>
      <c r="LDX23" s="162"/>
      <c r="LDY23" s="162"/>
      <c r="LDZ23" s="162"/>
      <c r="LEA23" s="162"/>
      <c r="LEB23" s="162"/>
      <c r="LEC23" s="162"/>
      <c r="LED23" s="162"/>
      <c r="LEE23" s="162"/>
      <c r="LEF23" s="162"/>
      <c r="LEG23" s="162"/>
      <c r="LEH23" s="162"/>
      <c r="LEI23" s="162"/>
      <c r="LEJ23" s="162"/>
      <c r="LEK23" s="162"/>
      <c r="LEL23" s="162"/>
      <c r="LEM23" s="162"/>
      <c r="LEN23" s="162"/>
      <c r="LEO23" s="162"/>
      <c r="LEP23" s="162"/>
      <c r="LEQ23" s="162"/>
      <c r="LER23" s="162"/>
      <c r="LES23" s="162"/>
      <c r="LET23" s="162"/>
      <c r="LEU23" s="162"/>
      <c r="LEV23" s="162"/>
      <c r="LEW23" s="162"/>
      <c r="LEX23" s="162"/>
      <c r="LEY23" s="162"/>
      <c r="LEZ23" s="162"/>
      <c r="LFA23" s="162"/>
      <c r="LFB23" s="162"/>
      <c r="LFC23" s="162"/>
      <c r="LFD23" s="162"/>
      <c r="LFE23" s="162"/>
      <c r="LFF23" s="162"/>
      <c r="LFG23" s="162"/>
      <c r="LFH23" s="162"/>
      <c r="LFI23" s="162"/>
      <c r="LFJ23" s="162"/>
      <c r="LFK23" s="162"/>
      <c r="LFL23" s="162"/>
      <c r="LFM23" s="162"/>
      <c r="LFN23" s="162"/>
      <c r="LFO23" s="162"/>
      <c r="LFP23" s="162"/>
      <c r="LFQ23" s="162"/>
      <c r="LFR23" s="162"/>
      <c r="LFS23" s="162"/>
      <c r="LFT23" s="162"/>
      <c r="LFU23" s="162"/>
      <c r="LFV23" s="162"/>
      <c r="LFW23" s="162"/>
      <c r="LFX23" s="162"/>
      <c r="LFY23" s="162"/>
      <c r="LFZ23" s="162"/>
      <c r="LGA23" s="162"/>
      <c r="LGB23" s="162"/>
      <c r="LGC23" s="162"/>
      <c r="LGD23" s="162"/>
      <c r="LGE23" s="162"/>
      <c r="LGF23" s="162"/>
      <c r="LGG23" s="162"/>
      <c r="LGH23" s="162"/>
      <c r="LGI23" s="162"/>
      <c r="LGJ23" s="162"/>
      <c r="LGK23" s="162"/>
      <c r="LGL23" s="162"/>
      <c r="LGM23" s="162"/>
      <c r="LGN23" s="162"/>
      <c r="LGO23" s="162"/>
      <c r="LGP23" s="162"/>
      <c r="LGQ23" s="162"/>
      <c r="LGR23" s="162"/>
      <c r="LGS23" s="162"/>
      <c r="LGT23" s="162"/>
      <c r="LGU23" s="162"/>
      <c r="LGV23" s="162"/>
      <c r="LGW23" s="162"/>
      <c r="LGX23" s="162"/>
      <c r="LGY23" s="162"/>
      <c r="LGZ23" s="162"/>
      <c r="LHA23" s="162"/>
      <c r="LHB23" s="162"/>
      <c r="LHC23" s="162"/>
      <c r="LHD23" s="162"/>
      <c r="LHE23" s="162"/>
      <c r="LHF23" s="162"/>
      <c r="LHG23" s="162"/>
      <c r="LHH23" s="162"/>
      <c r="LHI23" s="162"/>
      <c r="LHJ23" s="162"/>
      <c r="LHK23" s="162"/>
      <c r="LHL23" s="162"/>
      <c r="LHM23" s="162"/>
      <c r="LHN23" s="162"/>
      <c r="LHO23" s="162"/>
      <c r="LHP23" s="162"/>
      <c r="LHQ23" s="162"/>
      <c r="LHR23" s="162"/>
      <c r="LHS23" s="162"/>
      <c r="LHT23" s="162"/>
      <c r="LHU23" s="162"/>
      <c r="LHV23" s="162"/>
      <c r="LHW23" s="162"/>
      <c r="LHX23" s="162"/>
      <c r="LHY23" s="162"/>
      <c r="LHZ23" s="162"/>
      <c r="LIA23" s="162"/>
      <c r="LIB23" s="162"/>
      <c r="LIC23" s="162"/>
      <c r="LID23" s="162"/>
      <c r="LIE23" s="162"/>
      <c r="LIF23" s="162"/>
      <c r="LIG23" s="162"/>
      <c r="LIH23" s="162"/>
      <c r="LII23" s="162"/>
      <c r="LIJ23" s="162"/>
      <c r="LIK23" s="162"/>
      <c r="LIL23" s="162"/>
      <c r="LIM23" s="162"/>
      <c r="LIN23" s="162"/>
      <c r="LIO23" s="162"/>
      <c r="LIP23" s="162"/>
      <c r="LIQ23" s="162"/>
      <c r="LIR23" s="162"/>
      <c r="LIS23" s="162"/>
      <c r="LIT23" s="162"/>
      <c r="LIU23" s="162"/>
      <c r="LIV23" s="162"/>
      <c r="LIW23" s="162"/>
      <c r="LIX23" s="162"/>
      <c r="LIY23" s="162"/>
      <c r="LIZ23" s="162"/>
      <c r="LJA23" s="162"/>
      <c r="LJB23" s="162"/>
      <c r="LJC23" s="162"/>
      <c r="LJD23" s="162"/>
      <c r="LJE23" s="162"/>
      <c r="LJF23" s="162"/>
      <c r="LJG23" s="162"/>
      <c r="LJH23" s="162"/>
      <c r="LJI23" s="162"/>
      <c r="LJJ23" s="162"/>
      <c r="LJK23" s="162"/>
      <c r="LJL23" s="162"/>
      <c r="LJM23" s="162"/>
      <c r="LJN23" s="162"/>
      <c r="LJO23" s="162"/>
      <c r="LJP23" s="162"/>
      <c r="LJQ23" s="162"/>
      <c r="LJR23" s="162"/>
      <c r="LJS23" s="162"/>
      <c r="LJT23" s="162"/>
      <c r="LJU23" s="162"/>
      <c r="LJV23" s="162"/>
      <c r="LJW23" s="162"/>
      <c r="LJX23" s="162"/>
      <c r="LJY23" s="162"/>
      <c r="LJZ23" s="162"/>
      <c r="LKA23" s="162"/>
      <c r="LKB23" s="162"/>
      <c r="LKC23" s="162"/>
      <c r="LKD23" s="162"/>
      <c r="LKE23" s="162"/>
      <c r="LKF23" s="162"/>
      <c r="LKG23" s="162"/>
      <c r="LKH23" s="162"/>
      <c r="LKI23" s="162"/>
      <c r="LKJ23" s="162"/>
      <c r="LKK23" s="162"/>
      <c r="LKL23" s="162"/>
      <c r="LKM23" s="162"/>
      <c r="LKN23" s="162"/>
      <c r="LKO23" s="162"/>
      <c r="LKP23" s="162"/>
      <c r="LKQ23" s="162"/>
      <c r="LKR23" s="162"/>
      <c r="LKS23" s="162"/>
      <c r="LKT23" s="162"/>
      <c r="LKU23" s="162"/>
      <c r="LKV23" s="162"/>
      <c r="LKW23" s="162"/>
      <c r="LKX23" s="162"/>
      <c r="LKY23" s="162"/>
      <c r="LKZ23" s="162"/>
      <c r="LLA23" s="162"/>
      <c r="LLB23" s="162"/>
      <c r="LLC23" s="162"/>
      <c r="LLD23" s="162"/>
      <c r="LLE23" s="162"/>
      <c r="LLF23" s="162"/>
      <c r="LLG23" s="162"/>
      <c r="LLH23" s="162"/>
      <c r="LLI23" s="162"/>
      <c r="LLJ23" s="162"/>
      <c r="LLK23" s="162"/>
      <c r="LLL23" s="162"/>
      <c r="LLM23" s="162"/>
      <c r="LLN23" s="162"/>
      <c r="LLO23" s="162"/>
      <c r="LLP23" s="162"/>
      <c r="LLQ23" s="162"/>
      <c r="LLR23" s="162"/>
      <c r="LLS23" s="162"/>
      <c r="LLT23" s="162"/>
      <c r="LLU23" s="162"/>
      <c r="LLV23" s="162"/>
      <c r="LLW23" s="162"/>
      <c r="LLX23" s="162"/>
      <c r="LLY23" s="162"/>
      <c r="LLZ23" s="162"/>
      <c r="LMA23" s="162"/>
      <c r="LMB23" s="162"/>
      <c r="LMC23" s="162"/>
      <c r="LMD23" s="162"/>
      <c r="LME23" s="162"/>
      <c r="LMF23" s="162"/>
      <c r="LMG23" s="162"/>
      <c r="LMH23" s="162"/>
      <c r="LMI23" s="162"/>
      <c r="LMJ23" s="162"/>
      <c r="LMK23" s="162"/>
      <c r="LML23" s="162"/>
      <c r="LMM23" s="162"/>
      <c r="LMN23" s="162"/>
      <c r="LMO23" s="162"/>
      <c r="LMP23" s="162"/>
      <c r="LMQ23" s="162"/>
      <c r="LMR23" s="162"/>
      <c r="LMS23" s="162"/>
      <c r="LMT23" s="162"/>
      <c r="LMU23" s="162"/>
      <c r="LMV23" s="162"/>
      <c r="LMW23" s="162"/>
      <c r="LMX23" s="162"/>
      <c r="LMY23" s="162"/>
      <c r="LMZ23" s="162"/>
      <c r="LNA23" s="162"/>
      <c r="LNB23" s="162"/>
      <c r="LNC23" s="162"/>
      <c r="LND23" s="162"/>
      <c r="LNE23" s="162"/>
      <c r="LNF23" s="162"/>
      <c r="LNG23" s="162"/>
      <c r="LNH23" s="162"/>
      <c r="LNI23" s="162"/>
      <c r="LNJ23" s="162"/>
      <c r="LNK23" s="162"/>
      <c r="LNL23" s="162"/>
      <c r="LNM23" s="162"/>
      <c r="LNN23" s="162"/>
      <c r="LNO23" s="162"/>
      <c r="LNP23" s="162"/>
      <c r="LNQ23" s="162"/>
      <c r="LNR23" s="162"/>
      <c r="LNS23" s="162"/>
      <c r="LNT23" s="162"/>
      <c r="LNU23" s="162"/>
      <c r="LNV23" s="162"/>
      <c r="LNW23" s="162"/>
      <c r="LNX23" s="162"/>
      <c r="LNY23" s="162"/>
      <c r="LNZ23" s="162"/>
      <c r="LOA23" s="162"/>
      <c r="LOB23" s="162"/>
      <c r="LOC23" s="162"/>
      <c r="LOD23" s="162"/>
      <c r="LOE23" s="162"/>
      <c r="LOF23" s="162"/>
      <c r="LOG23" s="162"/>
      <c r="LOH23" s="162"/>
      <c r="LOI23" s="162"/>
      <c r="LOJ23" s="162"/>
      <c r="LOK23" s="162"/>
      <c r="LOL23" s="162"/>
      <c r="LOM23" s="162"/>
      <c r="LON23" s="162"/>
      <c r="LOO23" s="162"/>
      <c r="LOP23" s="162"/>
      <c r="LOQ23" s="162"/>
      <c r="LOR23" s="162"/>
      <c r="LOS23" s="162"/>
      <c r="LOT23" s="162"/>
      <c r="LOU23" s="162"/>
      <c r="LOV23" s="162"/>
      <c r="LOW23" s="162"/>
      <c r="LOX23" s="162"/>
      <c r="LOY23" s="162"/>
      <c r="LOZ23" s="162"/>
      <c r="LPA23" s="162"/>
      <c r="LPB23" s="162"/>
      <c r="LPC23" s="162"/>
      <c r="LPD23" s="162"/>
      <c r="LPE23" s="162"/>
      <c r="LPF23" s="162"/>
      <c r="LPG23" s="162"/>
      <c r="LPH23" s="162"/>
      <c r="LPI23" s="162"/>
      <c r="LPJ23" s="162"/>
      <c r="LPK23" s="162"/>
      <c r="LPL23" s="162"/>
      <c r="LPM23" s="162"/>
      <c r="LPN23" s="162"/>
      <c r="LPO23" s="162"/>
      <c r="LPP23" s="162"/>
      <c r="LPQ23" s="162"/>
      <c r="LPR23" s="162"/>
      <c r="LPS23" s="162"/>
      <c r="LPT23" s="162"/>
      <c r="LPU23" s="162"/>
      <c r="LPV23" s="162"/>
      <c r="LPW23" s="162"/>
      <c r="LPX23" s="162"/>
      <c r="LPY23" s="162"/>
      <c r="LPZ23" s="162"/>
      <c r="LQA23" s="162"/>
      <c r="LQB23" s="162"/>
      <c r="LQC23" s="162"/>
      <c r="LQD23" s="162"/>
      <c r="LQE23" s="162"/>
      <c r="LQF23" s="162"/>
      <c r="LQG23" s="162"/>
      <c r="LQH23" s="162"/>
      <c r="LQI23" s="162"/>
      <c r="LQJ23" s="162"/>
      <c r="LQK23" s="162"/>
      <c r="LQL23" s="162"/>
      <c r="LQM23" s="162"/>
      <c r="LQN23" s="162"/>
      <c r="LQO23" s="162"/>
      <c r="LQP23" s="162"/>
      <c r="LQQ23" s="162"/>
      <c r="LQR23" s="162"/>
      <c r="LQS23" s="162"/>
      <c r="LQT23" s="162"/>
      <c r="LQU23" s="162"/>
      <c r="LQV23" s="162"/>
      <c r="LQW23" s="162"/>
      <c r="LQX23" s="162"/>
      <c r="LQY23" s="162"/>
      <c r="LQZ23" s="162"/>
      <c r="LRA23" s="162"/>
      <c r="LRB23" s="162"/>
      <c r="LRC23" s="162"/>
      <c r="LRD23" s="162"/>
      <c r="LRE23" s="162"/>
      <c r="LRF23" s="162"/>
      <c r="LRG23" s="162"/>
      <c r="LRH23" s="162"/>
      <c r="LRI23" s="162"/>
      <c r="LRJ23" s="162"/>
      <c r="LRK23" s="162"/>
      <c r="LRL23" s="162"/>
      <c r="LRM23" s="162"/>
      <c r="LRN23" s="162"/>
      <c r="LRO23" s="162"/>
      <c r="LRP23" s="162"/>
      <c r="LRQ23" s="162"/>
      <c r="LRR23" s="162"/>
      <c r="LRS23" s="162"/>
      <c r="LRT23" s="162"/>
      <c r="LRU23" s="162"/>
      <c r="LRV23" s="162"/>
      <c r="LRW23" s="162"/>
      <c r="LRX23" s="162"/>
      <c r="LRY23" s="162"/>
      <c r="LRZ23" s="162"/>
      <c r="LSA23" s="162"/>
      <c r="LSB23" s="162"/>
      <c r="LSC23" s="162"/>
      <c r="LSD23" s="162"/>
      <c r="LSE23" s="162"/>
      <c r="LSF23" s="162"/>
      <c r="LSG23" s="162"/>
      <c r="LSH23" s="162"/>
      <c r="LSI23" s="162"/>
      <c r="LSJ23" s="162"/>
      <c r="LSK23" s="162"/>
      <c r="LSL23" s="162"/>
      <c r="LSM23" s="162"/>
      <c r="LSN23" s="162"/>
      <c r="LSO23" s="162"/>
      <c r="LSP23" s="162"/>
      <c r="LSQ23" s="162"/>
      <c r="LSR23" s="162"/>
      <c r="LSS23" s="162"/>
      <c r="LST23" s="162"/>
      <c r="LSU23" s="162"/>
      <c r="LSV23" s="162"/>
      <c r="LSW23" s="162"/>
      <c r="LSX23" s="162"/>
      <c r="LSY23" s="162"/>
      <c r="LSZ23" s="162"/>
      <c r="LTA23" s="162"/>
      <c r="LTB23" s="162"/>
      <c r="LTC23" s="162"/>
      <c r="LTD23" s="162"/>
      <c r="LTE23" s="162"/>
      <c r="LTF23" s="162"/>
      <c r="LTG23" s="162"/>
      <c r="LTH23" s="162"/>
      <c r="LTI23" s="162"/>
      <c r="LTJ23" s="162"/>
      <c r="LTK23" s="162"/>
      <c r="LTL23" s="162"/>
      <c r="LTM23" s="162"/>
      <c r="LTN23" s="162"/>
      <c r="LTO23" s="162"/>
      <c r="LTP23" s="162"/>
      <c r="LTQ23" s="162"/>
      <c r="LTR23" s="162"/>
      <c r="LTS23" s="162"/>
      <c r="LTT23" s="162"/>
      <c r="LTU23" s="162"/>
      <c r="LTV23" s="162"/>
      <c r="LTW23" s="162"/>
      <c r="LTX23" s="162"/>
      <c r="LTY23" s="162"/>
      <c r="LTZ23" s="162"/>
      <c r="LUA23" s="162"/>
      <c r="LUB23" s="162"/>
      <c r="LUC23" s="162"/>
      <c r="LUD23" s="162"/>
      <c r="LUE23" s="162"/>
      <c r="LUF23" s="162"/>
      <c r="LUG23" s="162"/>
      <c r="LUH23" s="162"/>
      <c r="LUI23" s="162"/>
      <c r="LUJ23" s="162"/>
      <c r="LUK23" s="162"/>
      <c r="LUL23" s="162"/>
      <c r="LUM23" s="162"/>
      <c r="LUN23" s="162"/>
      <c r="LUO23" s="162"/>
      <c r="LUP23" s="162"/>
      <c r="LUQ23" s="162"/>
      <c r="LUR23" s="162"/>
      <c r="LUS23" s="162"/>
      <c r="LUT23" s="162"/>
      <c r="LUU23" s="162"/>
      <c r="LUV23" s="162"/>
      <c r="LUW23" s="162"/>
      <c r="LUX23" s="162"/>
      <c r="LUY23" s="162"/>
      <c r="LUZ23" s="162"/>
      <c r="LVA23" s="162"/>
      <c r="LVB23" s="162"/>
      <c r="LVC23" s="162"/>
      <c r="LVD23" s="162"/>
      <c r="LVE23" s="162"/>
      <c r="LVF23" s="162"/>
      <c r="LVG23" s="162"/>
      <c r="LVH23" s="162"/>
      <c r="LVI23" s="162"/>
      <c r="LVJ23" s="162"/>
      <c r="LVK23" s="162"/>
      <c r="LVL23" s="162"/>
      <c r="LVM23" s="162"/>
      <c r="LVN23" s="162"/>
      <c r="LVO23" s="162"/>
      <c r="LVP23" s="162"/>
      <c r="LVQ23" s="162"/>
      <c r="LVR23" s="162"/>
      <c r="LVS23" s="162"/>
      <c r="LVT23" s="162"/>
      <c r="LVU23" s="162"/>
      <c r="LVV23" s="162"/>
      <c r="LVW23" s="162"/>
      <c r="LVX23" s="162"/>
      <c r="LVY23" s="162"/>
      <c r="LVZ23" s="162"/>
      <c r="LWA23" s="162"/>
      <c r="LWB23" s="162"/>
      <c r="LWC23" s="162"/>
      <c r="LWD23" s="162"/>
      <c r="LWE23" s="162"/>
      <c r="LWF23" s="162"/>
      <c r="LWG23" s="162"/>
      <c r="LWH23" s="162"/>
      <c r="LWI23" s="162"/>
      <c r="LWJ23" s="162"/>
      <c r="LWK23" s="162"/>
      <c r="LWL23" s="162"/>
      <c r="LWM23" s="162"/>
      <c r="LWN23" s="162"/>
      <c r="LWO23" s="162"/>
      <c r="LWP23" s="162"/>
      <c r="LWQ23" s="162"/>
      <c r="LWR23" s="162"/>
      <c r="LWS23" s="162"/>
      <c r="LWT23" s="162"/>
      <c r="LWU23" s="162"/>
      <c r="LWV23" s="162"/>
      <c r="LWW23" s="162"/>
      <c r="LWX23" s="162"/>
      <c r="LWY23" s="162"/>
      <c r="LWZ23" s="162"/>
      <c r="LXA23" s="162"/>
      <c r="LXB23" s="162"/>
      <c r="LXC23" s="162"/>
      <c r="LXD23" s="162"/>
      <c r="LXE23" s="162"/>
      <c r="LXF23" s="162"/>
      <c r="LXG23" s="162"/>
      <c r="LXH23" s="162"/>
      <c r="LXI23" s="162"/>
      <c r="LXJ23" s="162"/>
      <c r="LXK23" s="162"/>
      <c r="LXL23" s="162"/>
      <c r="LXM23" s="162"/>
      <c r="LXN23" s="162"/>
      <c r="LXO23" s="162"/>
      <c r="LXP23" s="162"/>
      <c r="LXQ23" s="162"/>
      <c r="LXR23" s="162"/>
      <c r="LXS23" s="162"/>
      <c r="LXT23" s="162"/>
      <c r="LXU23" s="162"/>
      <c r="LXV23" s="162"/>
      <c r="LXW23" s="162"/>
      <c r="LXX23" s="162"/>
      <c r="LXY23" s="162"/>
      <c r="LXZ23" s="162"/>
      <c r="LYA23" s="162"/>
      <c r="LYB23" s="162"/>
      <c r="LYC23" s="162"/>
      <c r="LYD23" s="162"/>
      <c r="LYE23" s="162"/>
      <c r="LYF23" s="162"/>
      <c r="LYG23" s="162"/>
      <c r="LYH23" s="162"/>
      <c r="LYI23" s="162"/>
      <c r="LYJ23" s="162"/>
      <c r="LYK23" s="162"/>
      <c r="LYL23" s="162"/>
      <c r="LYM23" s="162"/>
      <c r="LYN23" s="162"/>
      <c r="LYO23" s="162"/>
      <c r="LYP23" s="162"/>
      <c r="LYQ23" s="162"/>
      <c r="LYR23" s="162"/>
      <c r="LYS23" s="162"/>
      <c r="LYT23" s="162"/>
      <c r="LYU23" s="162"/>
      <c r="LYV23" s="162"/>
      <c r="LYW23" s="162"/>
      <c r="LYX23" s="162"/>
      <c r="LYY23" s="162"/>
      <c r="LYZ23" s="162"/>
      <c r="LZA23" s="162"/>
      <c r="LZB23" s="162"/>
      <c r="LZC23" s="162"/>
      <c r="LZD23" s="162"/>
      <c r="LZE23" s="162"/>
      <c r="LZF23" s="162"/>
      <c r="LZG23" s="162"/>
      <c r="LZH23" s="162"/>
      <c r="LZI23" s="162"/>
      <c r="LZJ23" s="162"/>
      <c r="LZK23" s="162"/>
      <c r="LZL23" s="162"/>
      <c r="LZM23" s="162"/>
      <c r="LZN23" s="162"/>
      <c r="LZO23" s="162"/>
      <c r="LZP23" s="162"/>
      <c r="LZQ23" s="162"/>
      <c r="LZR23" s="162"/>
      <c r="LZS23" s="162"/>
      <c r="LZT23" s="162"/>
      <c r="LZU23" s="162"/>
      <c r="LZV23" s="162"/>
      <c r="LZW23" s="162"/>
      <c r="LZX23" s="162"/>
      <c r="LZY23" s="162"/>
      <c r="LZZ23" s="162"/>
      <c r="MAA23" s="162"/>
      <c r="MAB23" s="162"/>
      <c r="MAC23" s="162"/>
      <c r="MAD23" s="162"/>
      <c r="MAE23" s="162"/>
      <c r="MAF23" s="162"/>
      <c r="MAG23" s="162"/>
      <c r="MAH23" s="162"/>
      <c r="MAI23" s="162"/>
      <c r="MAJ23" s="162"/>
      <c r="MAK23" s="162"/>
      <c r="MAL23" s="162"/>
      <c r="MAM23" s="162"/>
      <c r="MAN23" s="162"/>
      <c r="MAO23" s="162"/>
      <c r="MAP23" s="162"/>
      <c r="MAQ23" s="162"/>
      <c r="MAR23" s="162"/>
      <c r="MAS23" s="162"/>
      <c r="MAT23" s="162"/>
      <c r="MAU23" s="162"/>
      <c r="MAV23" s="162"/>
      <c r="MAW23" s="162"/>
      <c r="MAX23" s="162"/>
      <c r="MAY23" s="162"/>
      <c r="MAZ23" s="162"/>
      <c r="MBA23" s="162"/>
      <c r="MBB23" s="162"/>
      <c r="MBC23" s="162"/>
      <c r="MBD23" s="162"/>
      <c r="MBE23" s="162"/>
      <c r="MBF23" s="162"/>
      <c r="MBG23" s="162"/>
      <c r="MBH23" s="162"/>
      <c r="MBI23" s="162"/>
      <c r="MBJ23" s="162"/>
      <c r="MBK23" s="162"/>
      <c r="MBL23" s="162"/>
      <c r="MBM23" s="162"/>
      <c r="MBN23" s="162"/>
      <c r="MBO23" s="162"/>
      <c r="MBP23" s="162"/>
      <c r="MBQ23" s="162"/>
      <c r="MBR23" s="162"/>
      <c r="MBS23" s="162"/>
      <c r="MBT23" s="162"/>
      <c r="MBU23" s="162"/>
      <c r="MBV23" s="162"/>
      <c r="MBW23" s="162"/>
      <c r="MBX23" s="162"/>
      <c r="MBY23" s="162"/>
      <c r="MBZ23" s="162"/>
      <c r="MCA23" s="162"/>
      <c r="MCB23" s="162"/>
      <c r="MCC23" s="162"/>
      <c r="MCD23" s="162"/>
      <c r="MCE23" s="162"/>
      <c r="MCF23" s="162"/>
      <c r="MCG23" s="162"/>
      <c r="MCH23" s="162"/>
      <c r="MCI23" s="162"/>
      <c r="MCJ23" s="162"/>
      <c r="MCK23" s="162"/>
      <c r="MCL23" s="162"/>
      <c r="MCM23" s="162"/>
      <c r="MCN23" s="162"/>
      <c r="MCO23" s="162"/>
      <c r="MCP23" s="162"/>
      <c r="MCQ23" s="162"/>
      <c r="MCR23" s="162"/>
      <c r="MCS23" s="162"/>
      <c r="MCT23" s="162"/>
      <c r="MCU23" s="162"/>
      <c r="MCV23" s="162"/>
      <c r="MCW23" s="162"/>
      <c r="MCX23" s="162"/>
      <c r="MCY23" s="162"/>
      <c r="MCZ23" s="162"/>
      <c r="MDA23" s="162"/>
      <c r="MDB23" s="162"/>
      <c r="MDC23" s="162"/>
      <c r="MDD23" s="162"/>
      <c r="MDE23" s="162"/>
      <c r="MDF23" s="162"/>
      <c r="MDG23" s="162"/>
      <c r="MDH23" s="162"/>
      <c r="MDI23" s="162"/>
      <c r="MDJ23" s="162"/>
      <c r="MDK23" s="162"/>
      <c r="MDL23" s="162"/>
      <c r="MDM23" s="162"/>
      <c r="MDN23" s="162"/>
      <c r="MDO23" s="162"/>
      <c r="MDP23" s="162"/>
      <c r="MDQ23" s="162"/>
      <c r="MDR23" s="162"/>
      <c r="MDS23" s="162"/>
      <c r="MDT23" s="162"/>
      <c r="MDU23" s="162"/>
      <c r="MDV23" s="162"/>
      <c r="MDW23" s="162"/>
      <c r="MDX23" s="162"/>
      <c r="MDY23" s="162"/>
      <c r="MDZ23" s="162"/>
      <c r="MEA23" s="162"/>
      <c r="MEB23" s="162"/>
      <c r="MEC23" s="162"/>
      <c r="MED23" s="162"/>
      <c r="MEE23" s="162"/>
      <c r="MEF23" s="162"/>
      <c r="MEG23" s="162"/>
      <c r="MEH23" s="162"/>
      <c r="MEI23" s="162"/>
      <c r="MEJ23" s="162"/>
      <c r="MEK23" s="162"/>
      <c r="MEL23" s="162"/>
      <c r="MEM23" s="162"/>
      <c r="MEN23" s="162"/>
      <c r="MEO23" s="162"/>
      <c r="MEP23" s="162"/>
      <c r="MEQ23" s="162"/>
      <c r="MER23" s="162"/>
      <c r="MES23" s="162"/>
      <c r="MET23" s="162"/>
      <c r="MEU23" s="162"/>
      <c r="MEV23" s="162"/>
      <c r="MEW23" s="162"/>
      <c r="MEX23" s="162"/>
      <c r="MEY23" s="162"/>
      <c r="MEZ23" s="162"/>
      <c r="MFA23" s="162"/>
      <c r="MFB23" s="162"/>
      <c r="MFC23" s="162"/>
      <c r="MFD23" s="162"/>
      <c r="MFE23" s="162"/>
      <c r="MFF23" s="162"/>
      <c r="MFG23" s="162"/>
      <c r="MFH23" s="162"/>
      <c r="MFI23" s="162"/>
      <c r="MFJ23" s="162"/>
      <c r="MFK23" s="162"/>
      <c r="MFL23" s="162"/>
      <c r="MFM23" s="162"/>
      <c r="MFN23" s="162"/>
      <c r="MFO23" s="162"/>
      <c r="MFP23" s="162"/>
      <c r="MFQ23" s="162"/>
      <c r="MFR23" s="162"/>
      <c r="MFS23" s="162"/>
      <c r="MFT23" s="162"/>
      <c r="MFU23" s="162"/>
      <c r="MFV23" s="162"/>
      <c r="MFW23" s="162"/>
      <c r="MFX23" s="162"/>
      <c r="MFY23" s="162"/>
      <c r="MFZ23" s="162"/>
      <c r="MGA23" s="162"/>
      <c r="MGB23" s="162"/>
      <c r="MGC23" s="162"/>
      <c r="MGD23" s="162"/>
      <c r="MGE23" s="162"/>
      <c r="MGF23" s="162"/>
      <c r="MGG23" s="162"/>
      <c r="MGH23" s="162"/>
      <c r="MGI23" s="162"/>
      <c r="MGJ23" s="162"/>
      <c r="MGK23" s="162"/>
      <c r="MGL23" s="162"/>
      <c r="MGM23" s="162"/>
      <c r="MGN23" s="162"/>
      <c r="MGO23" s="162"/>
      <c r="MGP23" s="162"/>
      <c r="MGQ23" s="162"/>
      <c r="MGR23" s="162"/>
      <c r="MGS23" s="162"/>
      <c r="MGT23" s="162"/>
      <c r="MGU23" s="162"/>
      <c r="MGV23" s="162"/>
      <c r="MGW23" s="162"/>
      <c r="MGX23" s="162"/>
      <c r="MGY23" s="162"/>
      <c r="MGZ23" s="162"/>
      <c r="MHA23" s="162"/>
      <c r="MHB23" s="162"/>
      <c r="MHC23" s="162"/>
      <c r="MHD23" s="162"/>
      <c r="MHE23" s="162"/>
      <c r="MHF23" s="162"/>
      <c r="MHG23" s="162"/>
      <c r="MHH23" s="162"/>
      <c r="MHI23" s="162"/>
      <c r="MHJ23" s="162"/>
      <c r="MHK23" s="162"/>
      <c r="MHL23" s="162"/>
      <c r="MHM23" s="162"/>
      <c r="MHN23" s="162"/>
      <c r="MHO23" s="162"/>
      <c r="MHP23" s="162"/>
      <c r="MHQ23" s="162"/>
      <c r="MHR23" s="162"/>
      <c r="MHS23" s="162"/>
      <c r="MHT23" s="162"/>
      <c r="MHU23" s="162"/>
      <c r="MHV23" s="162"/>
      <c r="MHW23" s="162"/>
      <c r="MHX23" s="162"/>
      <c r="MHY23" s="162"/>
      <c r="MHZ23" s="162"/>
      <c r="MIA23" s="162"/>
      <c r="MIB23" s="162"/>
      <c r="MIC23" s="162"/>
      <c r="MID23" s="162"/>
      <c r="MIE23" s="162"/>
      <c r="MIF23" s="162"/>
      <c r="MIG23" s="162"/>
      <c r="MIH23" s="162"/>
      <c r="MII23" s="162"/>
      <c r="MIJ23" s="162"/>
      <c r="MIK23" s="162"/>
      <c r="MIL23" s="162"/>
      <c r="MIM23" s="162"/>
      <c r="MIN23" s="162"/>
      <c r="MIO23" s="162"/>
      <c r="MIP23" s="162"/>
      <c r="MIQ23" s="162"/>
      <c r="MIR23" s="162"/>
      <c r="MIS23" s="162"/>
      <c r="MIT23" s="162"/>
      <c r="MIU23" s="162"/>
      <c r="MIV23" s="162"/>
      <c r="MIW23" s="162"/>
      <c r="MIX23" s="162"/>
      <c r="MIY23" s="162"/>
      <c r="MIZ23" s="162"/>
      <c r="MJA23" s="162"/>
      <c r="MJB23" s="162"/>
      <c r="MJC23" s="162"/>
      <c r="MJD23" s="162"/>
      <c r="MJE23" s="162"/>
      <c r="MJF23" s="162"/>
      <c r="MJG23" s="162"/>
      <c r="MJH23" s="162"/>
      <c r="MJI23" s="162"/>
      <c r="MJJ23" s="162"/>
      <c r="MJK23" s="162"/>
      <c r="MJL23" s="162"/>
      <c r="MJM23" s="162"/>
      <c r="MJN23" s="162"/>
      <c r="MJO23" s="162"/>
      <c r="MJP23" s="162"/>
      <c r="MJQ23" s="162"/>
      <c r="MJR23" s="162"/>
      <c r="MJS23" s="162"/>
      <c r="MJT23" s="162"/>
      <c r="MJU23" s="162"/>
      <c r="MJV23" s="162"/>
      <c r="MJW23" s="162"/>
      <c r="MJX23" s="162"/>
      <c r="MJY23" s="162"/>
      <c r="MJZ23" s="162"/>
      <c r="MKA23" s="162"/>
      <c r="MKB23" s="162"/>
      <c r="MKC23" s="162"/>
      <c r="MKD23" s="162"/>
      <c r="MKE23" s="162"/>
      <c r="MKF23" s="162"/>
      <c r="MKG23" s="162"/>
      <c r="MKH23" s="162"/>
      <c r="MKI23" s="162"/>
      <c r="MKJ23" s="162"/>
      <c r="MKK23" s="162"/>
      <c r="MKL23" s="162"/>
      <c r="MKM23" s="162"/>
      <c r="MKN23" s="162"/>
      <c r="MKO23" s="162"/>
      <c r="MKP23" s="162"/>
      <c r="MKQ23" s="162"/>
      <c r="MKR23" s="162"/>
      <c r="MKS23" s="162"/>
      <c r="MKT23" s="162"/>
      <c r="MKU23" s="162"/>
      <c r="MKV23" s="162"/>
      <c r="MKW23" s="162"/>
      <c r="MKX23" s="162"/>
      <c r="MKY23" s="162"/>
      <c r="MKZ23" s="162"/>
      <c r="MLA23" s="162"/>
      <c r="MLB23" s="162"/>
      <c r="MLC23" s="162"/>
      <c r="MLD23" s="162"/>
      <c r="MLE23" s="162"/>
      <c r="MLF23" s="162"/>
      <c r="MLG23" s="162"/>
      <c r="MLH23" s="162"/>
      <c r="MLI23" s="162"/>
      <c r="MLJ23" s="162"/>
      <c r="MLK23" s="162"/>
      <c r="MLL23" s="162"/>
      <c r="MLM23" s="162"/>
      <c r="MLN23" s="162"/>
      <c r="MLO23" s="162"/>
      <c r="MLP23" s="162"/>
      <c r="MLQ23" s="162"/>
      <c r="MLR23" s="162"/>
      <c r="MLS23" s="162"/>
      <c r="MLT23" s="162"/>
      <c r="MLU23" s="162"/>
      <c r="MLV23" s="162"/>
      <c r="MLW23" s="162"/>
      <c r="MLX23" s="162"/>
      <c r="MLY23" s="162"/>
      <c r="MLZ23" s="162"/>
      <c r="MMA23" s="162"/>
      <c r="MMB23" s="162"/>
      <c r="MMC23" s="162"/>
      <c r="MMD23" s="162"/>
      <c r="MME23" s="162"/>
      <c r="MMF23" s="162"/>
      <c r="MMG23" s="162"/>
      <c r="MMH23" s="162"/>
      <c r="MMI23" s="162"/>
      <c r="MMJ23" s="162"/>
      <c r="MMK23" s="162"/>
      <c r="MML23" s="162"/>
      <c r="MMM23" s="162"/>
      <c r="MMN23" s="162"/>
      <c r="MMO23" s="162"/>
      <c r="MMP23" s="162"/>
      <c r="MMQ23" s="162"/>
      <c r="MMR23" s="162"/>
      <c r="MMS23" s="162"/>
      <c r="MMT23" s="162"/>
      <c r="MMU23" s="162"/>
      <c r="MMV23" s="162"/>
      <c r="MMW23" s="162"/>
      <c r="MMX23" s="162"/>
      <c r="MMY23" s="162"/>
      <c r="MMZ23" s="162"/>
      <c r="MNA23" s="162"/>
      <c r="MNB23" s="162"/>
      <c r="MNC23" s="162"/>
      <c r="MND23" s="162"/>
      <c r="MNE23" s="162"/>
      <c r="MNF23" s="162"/>
      <c r="MNG23" s="162"/>
      <c r="MNH23" s="162"/>
      <c r="MNI23" s="162"/>
      <c r="MNJ23" s="162"/>
      <c r="MNK23" s="162"/>
      <c r="MNL23" s="162"/>
      <c r="MNM23" s="162"/>
      <c r="MNN23" s="162"/>
      <c r="MNO23" s="162"/>
      <c r="MNP23" s="162"/>
      <c r="MNQ23" s="162"/>
      <c r="MNR23" s="162"/>
      <c r="MNS23" s="162"/>
      <c r="MNT23" s="162"/>
      <c r="MNU23" s="162"/>
      <c r="MNV23" s="162"/>
      <c r="MNW23" s="162"/>
      <c r="MNX23" s="162"/>
      <c r="MNY23" s="162"/>
      <c r="MNZ23" s="162"/>
      <c r="MOA23" s="162"/>
      <c r="MOB23" s="162"/>
      <c r="MOC23" s="162"/>
      <c r="MOD23" s="162"/>
      <c r="MOE23" s="162"/>
      <c r="MOF23" s="162"/>
      <c r="MOG23" s="162"/>
      <c r="MOH23" s="162"/>
      <c r="MOI23" s="162"/>
      <c r="MOJ23" s="162"/>
      <c r="MOK23" s="162"/>
      <c r="MOL23" s="162"/>
      <c r="MOM23" s="162"/>
      <c r="MON23" s="162"/>
      <c r="MOO23" s="162"/>
      <c r="MOP23" s="162"/>
      <c r="MOQ23" s="162"/>
      <c r="MOR23" s="162"/>
      <c r="MOS23" s="162"/>
      <c r="MOT23" s="162"/>
      <c r="MOU23" s="162"/>
      <c r="MOV23" s="162"/>
      <c r="MOW23" s="162"/>
      <c r="MOX23" s="162"/>
      <c r="MOY23" s="162"/>
      <c r="MOZ23" s="162"/>
      <c r="MPA23" s="162"/>
      <c r="MPB23" s="162"/>
      <c r="MPC23" s="162"/>
      <c r="MPD23" s="162"/>
      <c r="MPE23" s="162"/>
      <c r="MPF23" s="162"/>
      <c r="MPG23" s="162"/>
      <c r="MPH23" s="162"/>
      <c r="MPI23" s="162"/>
      <c r="MPJ23" s="162"/>
      <c r="MPK23" s="162"/>
      <c r="MPL23" s="162"/>
      <c r="MPM23" s="162"/>
      <c r="MPN23" s="162"/>
      <c r="MPO23" s="162"/>
      <c r="MPP23" s="162"/>
      <c r="MPQ23" s="162"/>
      <c r="MPR23" s="162"/>
      <c r="MPS23" s="162"/>
      <c r="MPT23" s="162"/>
      <c r="MPU23" s="162"/>
      <c r="MPV23" s="162"/>
      <c r="MPW23" s="162"/>
      <c r="MPX23" s="162"/>
      <c r="MPY23" s="162"/>
      <c r="MPZ23" s="162"/>
      <c r="MQA23" s="162"/>
      <c r="MQB23" s="162"/>
      <c r="MQC23" s="162"/>
      <c r="MQD23" s="162"/>
      <c r="MQE23" s="162"/>
      <c r="MQF23" s="162"/>
      <c r="MQG23" s="162"/>
      <c r="MQH23" s="162"/>
      <c r="MQI23" s="162"/>
      <c r="MQJ23" s="162"/>
      <c r="MQK23" s="162"/>
      <c r="MQL23" s="162"/>
      <c r="MQM23" s="162"/>
      <c r="MQN23" s="162"/>
      <c r="MQO23" s="162"/>
      <c r="MQP23" s="162"/>
      <c r="MQQ23" s="162"/>
      <c r="MQR23" s="162"/>
      <c r="MQS23" s="162"/>
      <c r="MQT23" s="162"/>
      <c r="MQU23" s="162"/>
      <c r="MQV23" s="162"/>
      <c r="MQW23" s="162"/>
      <c r="MQX23" s="162"/>
      <c r="MQY23" s="162"/>
      <c r="MQZ23" s="162"/>
      <c r="MRA23" s="162"/>
      <c r="MRB23" s="162"/>
      <c r="MRC23" s="162"/>
      <c r="MRD23" s="162"/>
      <c r="MRE23" s="162"/>
      <c r="MRF23" s="162"/>
      <c r="MRG23" s="162"/>
      <c r="MRH23" s="162"/>
      <c r="MRI23" s="162"/>
      <c r="MRJ23" s="162"/>
      <c r="MRK23" s="162"/>
      <c r="MRL23" s="162"/>
      <c r="MRM23" s="162"/>
      <c r="MRN23" s="162"/>
      <c r="MRO23" s="162"/>
      <c r="MRP23" s="162"/>
      <c r="MRQ23" s="162"/>
      <c r="MRR23" s="162"/>
      <c r="MRS23" s="162"/>
      <c r="MRT23" s="162"/>
      <c r="MRU23" s="162"/>
      <c r="MRV23" s="162"/>
      <c r="MRW23" s="162"/>
      <c r="MRX23" s="162"/>
      <c r="MRY23" s="162"/>
      <c r="MRZ23" s="162"/>
      <c r="MSA23" s="162"/>
      <c r="MSB23" s="162"/>
      <c r="MSC23" s="162"/>
      <c r="MSD23" s="162"/>
      <c r="MSE23" s="162"/>
      <c r="MSF23" s="162"/>
      <c r="MSG23" s="162"/>
      <c r="MSH23" s="162"/>
      <c r="MSI23" s="162"/>
      <c r="MSJ23" s="162"/>
      <c r="MSK23" s="162"/>
      <c r="MSL23" s="162"/>
      <c r="MSM23" s="162"/>
      <c r="MSN23" s="162"/>
      <c r="MSO23" s="162"/>
      <c r="MSP23" s="162"/>
      <c r="MSQ23" s="162"/>
      <c r="MSR23" s="162"/>
      <c r="MSS23" s="162"/>
      <c r="MST23" s="162"/>
      <c r="MSU23" s="162"/>
      <c r="MSV23" s="162"/>
      <c r="MSW23" s="162"/>
      <c r="MSX23" s="162"/>
      <c r="MSY23" s="162"/>
      <c r="MSZ23" s="162"/>
      <c r="MTA23" s="162"/>
      <c r="MTB23" s="162"/>
      <c r="MTC23" s="162"/>
      <c r="MTD23" s="162"/>
      <c r="MTE23" s="162"/>
      <c r="MTF23" s="162"/>
      <c r="MTG23" s="162"/>
      <c r="MTH23" s="162"/>
      <c r="MTI23" s="162"/>
      <c r="MTJ23" s="162"/>
      <c r="MTK23" s="162"/>
      <c r="MTL23" s="162"/>
      <c r="MTM23" s="162"/>
      <c r="MTN23" s="162"/>
      <c r="MTO23" s="162"/>
      <c r="MTP23" s="162"/>
      <c r="MTQ23" s="162"/>
      <c r="MTR23" s="162"/>
      <c r="MTS23" s="162"/>
      <c r="MTT23" s="162"/>
      <c r="MTU23" s="162"/>
      <c r="MTV23" s="162"/>
      <c r="MTW23" s="162"/>
      <c r="MTX23" s="162"/>
      <c r="MTY23" s="162"/>
      <c r="MTZ23" s="162"/>
      <c r="MUA23" s="162"/>
      <c r="MUB23" s="162"/>
      <c r="MUC23" s="162"/>
      <c r="MUD23" s="162"/>
      <c r="MUE23" s="162"/>
      <c r="MUF23" s="162"/>
      <c r="MUG23" s="162"/>
      <c r="MUH23" s="162"/>
      <c r="MUI23" s="162"/>
      <c r="MUJ23" s="162"/>
      <c r="MUK23" s="162"/>
      <c r="MUL23" s="162"/>
      <c r="MUM23" s="162"/>
      <c r="MUN23" s="162"/>
      <c r="MUO23" s="162"/>
      <c r="MUP23" s="162"/>
      <c r="MUQ23" s="162"/>
      <c r="MUR23" s="162"/>
      <c r="MUS23" s="162"/>
      <c r="MUT23" s="162"/>
      <c r="MUU23" s="162"/>
      <c r="MUV23" s="162"/>
      <c r="MUW23" s="162"/>
      <c r="MUX23" s="162"/>
      <c r="MUY23" s="162"/>
      <c r="MUZ23" s="162"/>
      <c r="MVA23" s="162"/>
      <c r="MVB23" s="162"/>
      <c r="MVC23" s="162"/>
      <c r="MVD23" s="162"/>
      <c r="MVE23" s="162"/>
      <c r="MVF23" s="162"/>
      <c r="MVG23" s="162"/>
      <c r="MVH23" s="162"/>
      <c r="MVI23" s="162"/>
      <c r="MVJ23" s="162"/>
      <c r="MVK23" s="162"/>
      <c r="MVL23" s="162"/>
      <c r="MVM23" s="162"/>
      <c r="MVN23" s="162"/>
      <c r="MVO23" s="162"/>
      <c r="MVP23" s="162"/>
      <c r="MVQ23" s="162"/>
      <c r="MVR23" s="162"/>
      <c r="MVS23" s="162"/>
      <c r="MVT23" s="162"/>
      <c r="MVU23" s="162"/>
      <c r="MVV23" s="162"/>
      <c r="MVW23" s="162"/>
      <c r="MVX23" s="162"/>
      <c r="MVY23" s="162"/>
      <c r="MVZ23" s="162"/>
      <c r="MWA23" s="162"/>
      <c r="MWB23" s="162"/>
      <c r="MWC23" s="162"/>
      <c r="MWD23" s="162"/>
      <c r="MWE23" s="162"/>
      <c r="MWF23" s="162"/>
      <c r="MWG23" s="162"/>
      <c r="MWH23" s="162"/>
      <c r="MWI23" s="162"/>
      <c r="MWJ23" s="162"/>
      <c r="MWK23" s="162"/>
      <c r="MWL23" s="162"/>
      <c r="MWM23" s="162"/>
      <c r="MWN23" s="162"/>
      <c r="MWO23" s="162"/>
      <c r="MWP23" s="162"/>
      <c r="MWQ23" s="162"/>
      <c r="MWR23" s="162"/>
      <c r="MWS23" s="162"/>
      <c r="MWT23" s="162"/>
      <c r="MWU23" s="162"/>
      <c r="MWV23" s="162"/>
      <c r="MWW23" s="162"/>
      <c r="MWX23" s="162"/>
      <c r="MWY23" s="162"/>
      <c r="MWZ23" s="162"/>
      <c r="MXA23" s="162"/>
      <c r="MXB23" s="162"/>
      <c r="MXC23" s="162"/>
      <c r="MXD23" s="162"/>
      <c r="MXE23" s="162"/>
      <c r="MXF23" s="162"/>
      <c r="MXG23" s="162"/>
      <c r="MXH23" s="162"/>
      <c r="MXI23" s="162"/>
      <c r="MXJ23" s="162"/>
      <c r="MXK23" s="162"/>
      <c r="MXL23" s="162"/>
      <c r="MXM23" s="162"/>
      <c r="MXN23" s="162"/>
      <c r="MXO23" s="162"/>
      <c r="MXP23" s="162"/>
      <c r="MXQ23" s="162"/>
      <c r="MXR23" s="162"/>
      <c r="MXS23" s="162"/>
      <c r="MXT23" s="162"/>
      <c r="MXU23" s="162"/>
      <c r="MXV23" s="162"/>
      <c r="MXW23" s="162"/>
      <c r="MXX23" s="162"/>
      <c r="MXY23" s="162"/>
      <c r="MXZ23" s="162"/>
      <c r="MYA23" s="162"/>
      <c r="MYB23" s="162"/>
      <c r="MYC23" s="162"/>
      <c r="MYD23" s="162"/>
      <c r="MYE23" s="162"/>
      <c r="MYF23" s="162"/>
      <c r="MYG23" s="162"/>
      <c r="MYH23" s="162"/>
      <c r="MYI23" s="162"/>
      <c r="MYJ23" s="162"/>
      <c r="MYK23" s="162"/>
      <c r="MYL23" s="162"/>
      <c r="MYM23" s="162"/>
      <c r="MYN23" s="162"/>
      <c r="MYO23" s="162"/>
      <c r="MYP23" s="162"/>
      <c r="MYQ23" s="162"/>
      <c r="MYR23" s="162"/>
      <c r="MYS23" s="162"/>
      <c r="MYT23" s="162"/>
      <c r="MYU23" s="162"/>
      <c r="MYV23" s="162"/>
      <c r="MYW23" s="162"/>
      <c r="MYX23" s="162"/>
      <c r="MYY23" s="162"/>
      <c r="MYZ23" s="162"/>
      <c r="MZA23" s="162"/>
      <c r="MZB23" s="162"/>
      <c r="MZC23" s="162"/>
      <c r="MZD23" s="162"/>
      <c r="MZE23" s="162"/>
      <c r="MZF23" s="162"/>
      <c r="MZG23" s="162"/>
      <c r="MZH23" s="162"/>
      <c r="MZI23" s="162"/>
      <c r="MZJ23" s="162"/>
      <c r="MZK23" s="162"/>
      <c r="MZL23" s="162"/>
      <c r="MZM23" s="162"/>
      <c r="MZN23" s="162"/>
      <c r="MZO23" s="162"/>
      <c r="MZP23" s="162"/>
      <c r="MZQ23" s="162"/>
      <c r="MZR23" s="162"/>
      <c r="MZS23" s="162"/>
      <c r="MZT23" s="162"/>
      <c r="MZU23" s="162"/>
      <c r="MZV23" s="162"/>
      <c r="MZW23" s="162"/>
      <c r="MZX23" s="162"/>
      <c r="MZY23" s="162"/>
      <c r="MZZ23" s="162"/>
      <c r="NAA23" s="162"/>
      <c r="NAB23" s="162"/>
      <c r="NAC23" s="162"/>
      <c r="NAD23" s="162"/>
      <c r="NAE23" s="162"/>
      <c r="NAF23" s="162"/>
      <c r="NAG23" s="162"/>
      <c r="NAH23" s="162"/>
      <c r="NAI23" s="162"/>
      <c r="NAJ23" s="162"/>
      <c r="NAK23" s="162"/>
      <c r="NAL23" s="162"/>
      <c r="NAM23" s="162"/>
      <c r="NAN23" s="162"/>
      <c r="NAO23" s="162"/>
      <c r="NAP23" s="162"/>
      <c r="NAQ23" s="162"/>
      <c r="NAR23" s="162"/>
      <c r="NAS23" s="162"/>
      <c r="NAT23" s="162"/>
      <c r="NAU23" s="162"/>
      <c r="NAV23" s="162"/>
      <c r="NAW23" s="162"/>
      <c r="NAX23" s="162"/>
      <c r="NAY23" s="162"/>
      <c r="NAZ23" s="162"/>
      <c r="NBA23" s="162"/>
      <c r="NBB23" s="162"/>
      <c r="NBC23" s="162"/>
      <c r="NBD23" s="162"/>
      <c r="NBE23" s="162"/>
      <c r="NBF23" s="162"/>
      <c r="NBG23" s="162"/>
      <c r="NBH23" s="162"/>
      <c r="NBI23" s="162"/>
      <c r="NBJ23" s="162"/>
      <c r="NBK23" s="162"/>
      <c r="NBL23" s="162"/>
      <c r="NBM23" s="162"/>
      <c r="NBN23" s="162"/>
      <c r="NBO23" s="162"/>
      <c r="NBP23" s="162"/>
      <c r="NBQ23" s="162"/>
      <c r="NBR23" s="162"/>
      <c r="NBS23" s="162"/>
      <c r="NBT23" s="162"/>
      <c r="NBU23" s="162"/>
      <c r="NBV23" s="162"/>
      <c r="NBW23" s="162"/>
      <c r="NBX23" s="162"/>
      <c r="NBY23" s="162"/>
      <c r="NBZ23" s="162"/>
      <c r="NCA23" s="162"/>
      <c r="NCB23" s="162"/>
      <c r="NCC23" s="162"/>
      <c r="NCD23" s="162"/>
      <c r="NCE23" s="162"/>
      <c r="NCF23" s="162"/>
      <c r="NCG23" s="162"/>
      <c r="NCH23" s="162"/>
      <c r="NCI23" s="162"/>
      <c r="NCJ23" s="162"/>
      <c r="NCK23" s="162"/>
      <c r="NCL23" s="162"/>
      <c r="NCM23" s="162"/>
      <c r="NCN23" s="162"/>
      <c r="NCO23" s="162"/>
      <c r="NCP23" s="162"/>
      <c r="NCQ23" s="162"/>
      <c r="NCR23" s="162"/>
      <c r="NCS23" s="162"/>
      <c r="NCT23" s="162"/>
      <c r="NCU23" s="162"/>
      <c r="NCV23" s="162"/>
      <c r="NCW23" s="162"/>
      <c r="NCX23" s="162"/>
      <c r="NCY23" s="162"/>
      <c r="NCZ23" s="162"/>
      <c r="NDA23" s="162"/>
      <c r="NDB23" s="162"/>
      <c r="NDC23" s="162"/>
      <c r="NDD23" s="162"/>
      <c r="NDE23" s="162"/>
      <c r="NDF23" s="162"/>
      <c r="NDG23" s="162"/>
      <c r="NDH23" s="162"/>
      <c r="NDI23" s="162"/>
      <c r="NDJ23" s="162"/>
      <c r="NDK23" s="162"/>
      <c r="NDL23" s="162"/>
      <c r="NDM23" s="162"/>
      <c r="NDN23" s="162"/>
      <c r="NDO23" s="162"/>
      <c r="NDP23" s="162"/>
      <c r="NDQ23" s="162"/>
      <c r="NDR23" s="162"/>
      <c r="NDS23" s="162"/>
      <c r="NDT23" s="162"/>
      <c r="NDU23" s="162"/>
      <c r="NDV23" s="162"/>
      <c r="NDW23" s="162"/>
      <c r="NDX23" s="162"/>
      <c r="NDY23" s="162"/>
      <c r="NDZ23" s="162"/>
      <c r="NEA23" s="162"/>
      <c r="NEB23" s="162"/>
      <c r="NEC23" s="162"/>
      <c r="NED23" s="162"/>
      <c r="NEE23" s="162"/>
      <c r="NEF23" s="162"/>
      <c r="NEG23" s="162"/>
      <c r="NEH23" s="162"/>
      <c r="NEI23" s="162"/>
      <c r="NEJ23" s="162"/>
      <c r="NEK23" s="162"/>
      <c r="NEL23" s="162"/>
      <c r="NEM23" s="162"/>
      <c r="NEN23" s="162"/>
      <c r="NEO23" s="162"/>
      <c r="NEP23" s="162"/>
      <c r="NEQ23" s="162"/>
      <c r="NER23" s="162"/>
      <c r="NES23" s="162"/>
      <c r="NET23" s="162"/>
      <c r="NEU23" s="162"/>
      <c r="NEV23" s="162"/>
      <c r="NEW23" s="162"/>
      <c r="NEX23" s="162"/>
      <c r="NEY23" s="162"/>
      <c r="NEZ23" s="162"/>
      <c r="NFA23" s="162"/>
      <c r="NFB23" s="162"/>
      <c r="NFC23" s="162"/>
      <c r="NFD23" s="162"/>
      <c r="NFE23" s="162"/>
      <c r="NFF23" s="162"/>
      <c r="NFG23" s="162"/>
      <c r="NFH23" s="162"/>
      <c r="NFI23" s="162"/>
      <c r="NFJ23" s="162"/>
      <c r="NFK23" s="162"/>
      <c r="NFL23" s="162"/>
      <c r="NFM23" s="162"/>
      <c r="NFN23" s="162"/>
      <c r="NFO23" s="162"/>
      <c r="NFP23" s="162"/>
      <c r="NFQ23" s="162"/>
      <c r="NFR23" s="162"/>
      <c r="NFS23" s="162"/>
      <c r="NFT23" s="162"/>
      <c r="NFU23" s="162"/>
      <c r="NFV23" s="162"/>
      <c r="NFW23" s="162"/>
      <c r="NFX23" s="162"/>
      <c r="NFY23" s="162"/>
      <c r="NFZ23" s="162"/>
      <c r="NGA23" s="162"/>
      <c r="NGB23" s="162"/>
      <c r="NGC23" s="162"/>
      <c r="NGD23" s="162"/>
      <c r="NGE23" s="162"/>
      <c r="NGF23" s="162"/>
      <c r="NGG23" s="162"/>
      <c r="NGH23" s="162"/>
      <c r="NGI23" s="162"/>
      <c r="NGJ23" s="162"/>
      <c r="NGK23" s="162"/>
      <c r="NGL23" s="162"/>
      <c r="NGM23" s="162"/>
      <c r="NGN23" s="162"/>
      <c r="NGO23" s="162"/>
      <c r="NGP23" s="162"/>
      <c r="NGQ23" s="162"/>
      <c r="NGR23" s="162"/>
      <c r="NGS23" s="162"/>
      <c r="NGT23" s="162"/>
      <c r="NGU23" s="162"/>
      <c r="NGV23" s="162"/>
      <c r="NGW23" s="162"/>
      <c r="NGX23" s="162"/>
      <c r="NGY23" s="162"/>
      <c r="NGZ23" s="162"/>
      <c r="NHA23" s="162"/>
      <c r="NHB23" s="162"/>
      <c r="NHC23" s="162"/>
      <c r="NHD23" s="162"/>
      <c r="NHE23" s="162"/>
      <c r="NHF23" s="162"/>
      <c r="NHG23" s="162"/>
      <c r="NHH23" s="162"/>
      <c r="NHI23" s="162"/>
      <c r="NHJ23" s="162"/>
      <c r="NHK23" s="162"/>
      <c r="NHL23" s="162"/>
      <c r="NHM23" s="162"/>
      <c r="NHN23" s="162"/>
      <c r="NHO23" s="162"/>
      <c r="NHP23" s="162"/>
      <c r="NHQ23" s="162"/>
      <c r="NHR23" s="162"/>
      <c r="NHS23" s="162"/>
      <c r="NHT23" s="162"/>
      <c r="NHU23" s="162"/>
      <c r="NHV23" s="162"/>
      <c r="NHW23" s="162"/>
      <c r="NHX23" s="162"/>
      <c r="NHY23" s="162"/>
      <c r="NHZ23" s="162"/>
      <c r="NIA23" s="162"/>
      <c r="NIB23" s="162"/>
      <c r="NIC23" s="162"/>
      <c r="NID23" s="162"/>
      <c r="NIE23" s="162"/>
      <c r="NIF23" s="162"/>
      <c r="NIG23" s="162"/>
      <c r="NIH23" s="162"/>
      <c r="NII23" s="162"/>
      <c r="NIJ23" s="162"/>
      <c r="NIK23" s="162"/>
      <c r="NIL23" s="162"/>
      <c r="NIM23" s="162"/>
      <c r="NIN23" s="162"/>
      <c r="NIO23" s="162"/>
      <c r="NIP23" s="162"/>
      <c r="NIQ23" s="162"/>
      <c r="NIR23" s="162"/>
      <c r="NIS23" s="162"/>
      <c r="NIT23" s="162"/>
      <c r="NIU23" s="162"/>
      <c r="NIV23" s="162"/>
      <c r="NIW23" s="162"/>
      <c r="NIX23" s="162"/>
      <c r="NIY23" s="162"/>
      <c r="NIZ23" s="162"/>
      <c r="NJA23" s="162"/>
      <c r="NJB23" s="162"/>
      <c r="NJC23" s="162"/>
      <c r="NJD23" s="162"/>
      <c r="NJE23" s="162"/>
      <c r="NJF23" s="162"/>
      <c r="NJG23" s="162"/>
      <c r="NJH23" s="162"/>
      <c r="NJI23" s="162"/>
      <c r="NJJ23" s="162"/>
      <c r="NJK23" s="162"/>
      <c r="NJL23" s="162"/>
      <c r="NJM23" s="162"/>
      <c r="NJN23" s="162"/>
      <c r="NJO23" s="162"/>
      <c r="NJP23" s="162"/>
      <c r="NJQ23" s="162"/>
      <c r="NJR23" s="162"/>
      <c r="NJS23" s="162"/>
      <c r="NJT23" s="162"/>
      <c r="NJU23" s="162"/>
      <c r="NJV23" s="162"/>
      <c r="NJW23" s="162"/>
      <c r="NJX23" s="162"/>
      <c r="NJY23" s="162"/>
      <c r="NJZ23" s="162"/>
      <c r="NKA23" s="162"/>
      <c r="NKB23" s="162"/>
      <c r="NKC23" s="162"/>
      <c r="NKD23" s="162"/>
      <c r="NKE23" s="162"/>
      <c r="NKF23" s="162"/>
      <c r="NKG23" s="162"/>
      <c r="NKH23" s="162"/>
      <c r="NKI23" s="162"/>
      <c r="NKJ23" s="162"/>
      <c r="NKK23" s="162"/>
      <c r="NKL23" s="162"/>
      <c r="NKM23" s="162"/>
      <c r="NKN23" s="162"/>
      <c r="NKO23" s="162"/>
      <c r="NKP23" s="162"/>
      <c r="NKQ23" s="162"/>
      <c r="NKR23" s="162"/>
      <c r="NKS23" s="162"/>
      <c r="NKT23" s="162"/>
      <c r="NKU23" s="162"/>
      <c r="NKV23" s="162"/>
      <c r="NKW23" s="162"/>
      <c r="NKX23" s="162"/>
      <c r="NKY23" s="162"/>
      <c r="NKZ23" s="162"/>
      <c r="NLA23" s="162"/>
      <c r="NLB23" s="162"/>
      <c r="NLC23" s="162"/>
      <c r="NLD23" s="162"/>
      <c r="NLE23" s="162"/>
      <c r="NLF23" s="162"/>
      <c r="NLG23" s="162"/>
      <c r="NLH23" s="162"/>
      <c r="NLI23" s="162"/>
      <c r="NLJ23" s="162"/>
      <c r="NLK23" s="162"/>
      <c r="NLL23" s="162"/>
      <c r="NLM23" s="162"/>
      <c r="NLN23" s="162"/>
      <c r="NLO23" s="162"/>
      <c r="NLP23" s="162"/>
      <c r="NLQ23" s="162"/>
      <c r="NLR23" s="162"/>
      <c r="NLS23" s="162"/>
      <c r="NLT23" s="162"/>
      <c r="NLU23" s="162"/>
      <c r="NLV23" s="162"/>
      <c r="NLW23" s="162"/>
      <c r="NLX23" s="162"/>
      <c r="NLY23" s="162"/>
      <c r="NLZ23" s="162"/>
      <c r="NMA23" s="162"/>
      <c r="NMB23" s="162"/>
      <c r="NMC23" s="162"/>
      <c r="NMD23" s="162"/>
      <c r="NME23" s="162"/>
      <c r="NMF23" s="162"/>
      <c r="NMG23" s="162"/>
      <c r="NMH23" s="162"/>
      <c r="NMI23" s="162"/>
      <c r="NMJ23" s="162"/>
      <c r="NMK23" s="162"/>
      <c r="NML23" s="162"/>
      <c r="NMM23" s="162"/>
      <c r="NMN23" s="162"/>
      <c r="NMO23" s="162"/>
      <c r="NMP23" s="162"/>
      <c r="NMQ23" s="162"/>
      <c r="NMR23" s="162"/>
      <c r="NMS23" s="162"/>
      <c r="NMT23" s="162"/>
      <c r="NMU23" s="162"/>
      <c r="NMV23" s="162"/>
      <c r="NMW23" s="162"/>
      <c r="NMX23" s="162"/>
      <c r="NMY23" s="162"/>
      <c r="NMZ23" s="162"/>
      <c r="NNA23" s="162"/>
      <c r="NNB23" s="162"/>
      <c r="NNC23" s="162"/>
      <c r="NND23" s="162"/>
      <c r="NNE23" s="162"/>
      <c r="NNF23" s="162"/>
      <c r="NNG23" s="162"/>
      <c r="NNH23" s="162"/>
      <c r="NNI23" s="162"/>
      <c r="NNJ23" s="162"/>
      <c r="NNK23" s="162"/>
      <c r="NNL23" s="162"/>
      <c r="NNM23" s="162"/>
      <c r="NNN23" s="162"/>
      <c r="NNO23" s="162"/>
      <c r="NNP23" s="162"/>
      <c r="NNQ23" s="162"/>
      <c r="NNR23" s="162"/>
      <c r="NNS23" s="162"/>
      <c r="NNT23" s="162"/>
      <c r="NNU23" s="162"/>
      <c r="NNV23" s="162"/>
      <c r="NNW23" s="162"/>
      <c r="NNX23" s="162"/>
      <c r="NNY23" s="162"/>
      <c r="NNZ23" s="162"/>
      <c r="NOA23" s="162"/>
      <c r="NOB23" s="162"/>
      <c r="NOC23" s="162"/>
      <c r="NOD23" s="162"/>
      <c r="NOE23" s="162"/>
      <c r="NOF23" s="162"/>
      <c r="NOG23" s="162"/>
      <c r="NOH23" s="162"/>
      <c r="NOI23" s="162"/>
      <c r="NOJ23" s="162"/>
      <c r="NOK23" s="162"/>
      <c r="NOL23" s="162"/>
      <c r="NOM23" s="162"/>
      <c r="NON23" s="162"/>
      <c r="NOO23" s="162"/>
      <c r="NOP23" s="162"/>
      <c r="NOQ23" s="162"/>
      <c r="NOR23" s="162"/>
      <c r="NOS23" s="162"/>
      <c r="NOT23" s="162"/>
      <c r="NOU23" s="162"/>
      <c r="NOV23" s="162"/>
      <c r="NOW23" s="162"/>
      <c r="NOX23" s="162"/>
      <c r="NOY23" s="162"/>
      <c r="NOZ23" s="162"/>
      <c r="NPA23" s="162"/>
      <c r="NPB23" s="162"/>
      <c r="NPC23" s="162"/>
      <c r="NPD23" s="162"/>
      <c r="NPE23" s="162"/>
      <c r="NPF23" s="162"/>
      <c r="NPG23" s="162"/>
      <c r="NPH23" s="162"/>
      <c r="NPI23" s="162"/>
      <c r="NPJ23" s="162"/>
      <c r="NPK23" s="162"/>
      <c r="NPL23" s="162"/>
      <c r="NPM23" s="162"/>
      <c r="NPN23" s="162"/>
      <c r="NPO23" s="162"/>
      <c r="NPP23" s="162"/>
      <c r="NPQ23" s="162"/>
      <c r="NPR23" s="162"/>
      <c r="NPS23" s="162"/>
      <c r="NPT23" s="162"/>
      <c r="NPU23" s="162"/>
      <c r="NPV23" s="162"/>
      <c r="NPW23" s="162"/>
      <c r="NPX23" s="162"/>
      <c r="NPY23" s="162"/>
      <c r="NPZ23" s="162"/>
      <c r="NQA23" s="162"/>
      <c r="NQB23" s="162"/>
      <c r="NQC23" s="162"/>
      <c r="NQD23" s="162"/>
      <c r="NQE23" s="162"/>
      <c r="NQF23" s="162"/>
      <c r="NQG23" s="162"/>
      <c r="NQH23" s="162"/>
      <c r="NQI23" s="162"/>
      <c r="NQJ23" s="162"/>
      <c r="NQK23" s="162"/>
      <c r="NQL23" s="162"/>
      <c r="NQM23" s="162"/>
      <c r="NQN23" s="162"/>
      <c r="NQO23" s="162"/>
      <c r="NQP23" s="162"/>
      <c r="NQQ23" s="162"/>
      <c r="NQR23" s="162"/>
      <c r="NQS23" s="162"/>
      <c r="NQT23" s="162"/>
      <c r="NQU23" s="162"/>
      <c r="NQV23" s="162"/>
      <c r="NQW23" s="162"/>
      <c r="NQX23" s="162"/>
      <c r="NQY23" s="162"/>
      <c r="NQZ23" s="162"/>
      <c r="NRA23" s="162"/>
      <c r="NRB23" s="162"/>
      <c r="NRC23" s="162"/>
      <c r="NRD23" s="162"/>
      <c r="NRE23" s="162"/>
      <c r="NRF23" s="162"/>
      <c r="NRG23" s="162"/>
      <c r="NRH23" s="162"/>
      <c r="NRI23" s="162"/>
      <c r="NRJ23" s="162"/>
      <c r="NRK23" s="162"/>
      <c r="NRL23" s="162"/>
      <c r="NRM23" s="162"/>
      <c r="NRN23" s="162"/>
      <c r="NRO23" s="162"/>
      <c r="NRP23" s="162"/>
      <c r="NRQ23" s="162"/>
      <c r="NRR23" s="162"/>
      <c r="NRS23" s="162"/>
      <c r="NRT23" s="162"/>
      <c r="NRU23" s="162"/>
      <c r="NRV23" s="162"/>
      <c r="NRW23" s="162"/>
      <c r="NRX23" s="162"/>
      <c r="NRY23" s="162"/>
      <c r="NRZ23" s="162"/>
      <c r="NSA23" s="162"/>
      <c r="NSB23" s="162"/>
      <c r="NSC23" s="162"/>
      <c r="NSD23" s="162"/>
      <c r="NSE23" s="162"/>
      <c r="NSF23" s="162"/>
      <c r="NSG23" s="162"/>
      <c r="NSH23" s="162"/>
      <c r="NSI23" s="162"/>
      <c r="NSJ23" s="162"/>
      <c r="NSK23" s="162"/>
      <c r="NSL23" s="162"/>
      <c r="NSM23" s="162"/>
      <c r="NSN23" s="162"/>
      <c r="NSO23" s="162"/>
      <c r="NSP23" s="162"/>
      <c r="NSQ23" s="162"/>
      <c r="NSR23" s="162"/>
      <c r="NSS23" s="162"/>
      <c r="NST23" s="162"/>
      <c r="NSU23" s="162"/>
      <c r="NSV23" s="162"/>
      <c r="NSW23" s="162"/>
      <c r="NSX23" s="162"/>
      <c r="NSY23" s="162"/>
      <c r="NSZ23" s="162"/>
      <c r="NTA23" s="162"/>
      <c r="NTB23" s="162"/>
      <c r="NTC23" s="162"/>
      <c r="NTD23" s="162"/>
      <c r="NTE23" s="162"/>
      <c r="NTF23" s="162"/>
      <c r="NTG23" s="162"/>
      <c r="NTH23" s="162"/>
      <c r="NTI23" s="162"/>
      <c r="NTJ23" s="162"/>
      <c r="NTK23" s="162"/>
      <c r="NTL23" s="162"/>
      <c r="NTM23" s="162"/>
      <c r="NTN23" s="162"/>
      <c r="NTO23" s="162"/>
      <c r="NTP23" s="162"/>
      <c r="NTQ23" s="162"/>
      <c r="NTR23" s="162"/>
      <c r="NTS23" s="162"/>
      <c r="NTT23" s="162"/>
      <c r="NTU23" s="162"/>
      <c r="NTV23" s="162"/>
      <c r="NTW23" s="162"/>
      <c r="NTX23" s="162"/>
      <c r="NTY23" s="162"/>
      <c r="NTZ23" s="162"/>
      <c r="NUA23" s="162"/>
      <c r="NUB23" s="162"/>
      <c r="NUC23" s="162"/>
      <c r="NUD23" s="162"/>
      <c r="NUE23" s="162"/>
      <c r="NUF23" s="162"/>
      <c r="NUG23" s="162"/>
      <c r="NUH23" s="162"/>
      <c r="NUI23" s="162"/>
      <c r="NUJ23" s="162"/>
      <c r="NUK23" s="162"/>
      <c r="NUL23" s="162"/>
      <c r="NUM23" s="162"/>
      <c r="NUN23" s="162"/>
      <c r="NUO23" s="162"/>
      <c r="NUP23" s="162"/>
      <c r="NUQ23" s="162"/>
      <c r="NUR23" s="162"/>
      <c r="NUS23" s="162"/>
      <c r="NUT23" s="162"/>
      <c r="NUU23" s="162"/>
      <c r="NUV23" s="162"/>
      <c r="NUW23" s="162"/>
      <c r="NUX23" s="162"/>
      <c r="NUY23" s="162"/>
      <c r="NUZ23" s="162"/>
      <c r="NVA23" s="162"/>
      <c r="NVB23" s="162"/>
      <c r="NVC23" s="162"/>
      <c r="NVD23" s="162"/>
      <c r="NVE23" s="162"/>
      <c r="NVF23" s="162"/>
      <c r="NVG23" s="162"/>
      <c r="NVH23" s="162"/>
      <c r="NVI23" s="162"/>
      <c r="NVJ23" s="162"/>
      <c r="NVK23" s="162"/>
      <c r="NVL23" s="162"/>
      <c r="NVM23" s="162"/>
      <c r="NVN23" s="162"/>
      <c r="NVO23" s="162"/>
      <c r="NVP23" s="162"/>
      <c r="NVQ23" s="162"/>
      <c r="NVR23" s="162"/>
      <c r="NVS23" s="162"/>
      <c r="NVT23" s="162"/>
      <c r="NVU23" s="162"/>
      <c r="NVV23" s="162"/>
      <c r="NVW23" s="162"/>
      <c r="NVX23" s="162"/>
      <c r="NVY23" s="162"/>
      <c r="NVZ23" s="162"/>
      <c r="NWA23" s="162"/>
      <c r="NWB23" s="162"/>
      <c r="NWC23" s="162"/>
      <c r="NWD23" s="162"/>
      <c r="NWE23" s="162"/>
      <c r="NWF23" s="162"/>
      <c r="NWG23" s="162"/>
      <c r="NWH23" s="162"/>
      <c r="NWI23" s="162"/>
      <c r="NWJ23" s="162"/>
      <c r="NWK23" s="162"/>
      <c r="NWL23" s="162"/>
      <c r="NWM23" s="162"/>
      <c r="NWN23" s="162"/>
      <c r="NWO23" s="162"/>
      <c r="NWP23" s="162"/>
      <c r="NWQ23" s="162"/>
      <c r="NWR23" s="162"/>
      <c r="NWS23" s="162"/>
      <c r="NWT23" s="162"/>
      <c r="NWU23" s="162"/>
      <c r="NWV23" s="162"/>
      <c r="NWW23" s="162"/>
      <c r="NWX23" s="162"/>
      <c r="NWY23" s="162"/>
      <c r="NWZ23" s="162"/>
      <c r="NXA23" s="162"/>
      <c r="NXB23" s="162"/>
      <c r="NXC23" s="162"/>
      <c r="NXD23" s="162"/>
      <c r="NXE23" s="162"/>
      <c r="NXF23" s="162"/>
      <c r="NXG23" s="162"/>
      <c r="NXH23" s="162"/>
      <c r="NXI23" s="162"/>
      <c r="NXJ23" s="162"/>
      <c r="NXK23" s="162"/>
      <c r="NXL23" s="162"/>
      <c r="NXM23" s="162"/>
      <c r="NXN23" s="162"/>
      <c r="NXO23" s="162"/>
      <c r="NXP23" s="162"/>
      <c r="NXQ23" s="162"/>
      <c r="NXR23" s="162"/>
      <c r="NXS23" s="162"/>
      <c r="NXT23" s="162"/>
      <c r="NXU23" s="162"/>
      <c r="NXV23" s="162"/>
      <c r="NXW23" s="162"/>
      <c r="NXX23" s="162"/>
      <c r="NXY23" s="162"/>
      <c r="NXZ23" s="162"/>
      <c r="NYA23" s="162"/>
      <c r="NYB23" s="162"/>
      <c r="NYC23" s="162"/>
      <c r="NYD23" s="162"/>
      <c r="NYE23" s="162"/>
      <c r="NYF23" s="162"/>
      <c r="NYG23" s="162"/>
      <c r="NYH23" s="162"/>
      <c r="NYI23" s="162"/>
      <c r="NYJ23" s="162"/>
      <c r="NYK23" s="162"/>
      <c r="NYL23" s="162"/>
      <c r="NYM23" s="162"/>
      <c r="NYN23" s="162"/>
      <c r="NYO23" s="162"/>
      <c r="NYP23" s="162"/>
      <c r="NYQ23" s="162"/>
      <c r="NYR23" s="162"/>
      <c r="NYS23" s="162"/>
      <c r="NYT23" s="162"/>
      <c r="NYU23" s="162"/>
      <c r="NYV23" s="162"/>
      <c r="NYW23" s="162"/>
      <c r="NYX23" s="162"/>
      <c r="NYY23" s="162"/>
      <c r="NYZ23" s="162"/>
      <c r="NZA23" s="162"/>
      <c r="NZB23" s="162"/>
      <c r="NZC23" s="162"/>
      <c r="NZD23" s="162"/>
      <c r="NZE23" s="162"/>
      <c r="NZF23" s="162"/>
      <c r="NZG23" s="162"/>
      <c r="NZH23" s="162"/>
      <c r="NZI23" s="162"/>
      <c r="NZJ23" s="162"/>
      <c r="NZK23" s="162"/>
      <c r="NZL23" s="162"/>
      <c r="NZM23" s="162"/>
      <c r="NZN23" s="162"/>
      <c r="NZO23" s="162"/>
      <c r="NZP23" s="162"/>
      <c r="NZQ23" s="162"/>
      <c r="NZR23" s="162"/>
      <c r="NZS23" s="162"/>
      <c r="NZT23" s="162"/>
      <c r="NZU23" s="162"/>
      <c r="NZV23" s="162"/>
      <c r="NZW23" s="162"/>
      <c r="NZX23" s="162"/>
      <c r="NZY23" s="162"/>
      <c r="NZZ23" s="162"/>
      <c r="OAA23" s="162"/>
      <c r="OAB23" s="162"/>
      <c r="OAC23" s="162"/>
      <c r="OAD23" s="162"/>
      <c r="OAE23" s="162"/>
      <c r="OAF23" s="162"/>
      <c r="OAG23" s="162"/>
      <c r="OAH23" s="162"/>
      <c r="OAI23" s="162"/>
      <c r="OAJ23" s="162"/>
      <c r="OAK23" s="162"/>
      <c r="OAL23" s="162"/>
      <c r="OAM23" s="162"/>
      <c r="OAN23" s="162"/>
      <c r="OAO23" s="162"/>
      <c r="OAP23" s="162"/>
      <c r="OAQ23" s="162"/>
      <c r="OAR23" s="162"/>
      <c r="OAS23" s="162"/>
      <c r="OAT23" s="162"/>
      <c r="OAU23" s="162"/>
      <c r="OAV23" s="162"/>
      <c r="OAW23" s="162"/>
      <c r="OAX23" s="162"/>
      <c r="OAY23" s="162"/>
      <c r="OAZ23" s="162"/>
      <c r="OBA23" s="162"/>
      <c r="OBB23" s="162"/>
      <c r="OBC23" s="162"/>
      <c r="OBD23" s="162"/>
      <c r="OBE23" s="162"/>
      <c r="OBF23" s="162"/>
      <c r="OBG23" s="162"/>
      <c r="OBH23" s="162"/>
      <c r="OBI23" s="162"/>
      <c r="OBJ23" s="162"/>
      <c r="OBK23" s="162"/>
      <c r="OBL23" s="162"/>
      <c r="OBM23" s="162"/>
      <c r="OBN23" s="162"/>
      <c r="OBO23" s="162"/>
      <c r="OBP23" s="162"/>
      <c r="OBQ23" s="162"/>
      <c r="OBR23" s="162"/>
      <c r="OBS23" s="162"/>
      <c r="OBT23" s="162"/>
      <c r="OBU23" s="162"/>
      <c r="OBV23" s="162"/>
      <c r="OBW23" s="162"/>
      <c r="OBX23" s="162"/>
      <c r="OBY23" s="162"/>
      <c r="OBZ23" s="162"/>
      <c r="OCA23" s="162"/>
      <c r="OCB23" s="162"/>
      <c r="OCC23" s="162"/>
      <c r="OCD23" s="162"/>
      <c r="OCE23" s="162"/>
      <c r="OCF23" s="162"/>
      <c r="OCG23" s="162"/>
      <c r="OCH23" s="162"/>
      <c r="OCI23" s="162"/>
      <c r="OCJ23" s="162"/>
      <c r="OCK23" s="162"/>
      <c r="OCL23" s="162"/>
      <c r="OCM23" s="162"/>
      <c r="OCN23" s="162"/>
      <c r="OCO23" s="162"/>
      <c r="OCP23" s="162"/>
      <c r="OCQ23" s="162"/>
      <c r="OCR23" s="162"/>
      <c r="OCS23" s="162"/>
      <c r="OCT23" s="162"/>
      <c r="OCU23" s="162"/>
      <c r="OCV23" s="162"/>
      <c r="OCW23" s="162"/>
      <c r="OCX23" s="162"/>
      <c r="OCY23" s="162"/>
      <c r="OCZ23" s="162"/>
      <c r="ODA23" s="162"/>
      <c r="ODB23" s="162"/>
      <c r="ODC23" s="162"/>
      <c r="ODD23" s="162"/>
      <c r="ODE23" s="162"/>
      <c r="ODF23" s="162"/>
      <c r="ODG23" s="162"/>
      <c r="ODH23" s="162"/>
      <c r="ODI23" s="162"/>
      <c r="ODJ23" s="162"/>
      <c r="ODK23" s="162"/>
      <c r="ODL23" s="162"/>
      <c r="ODM23" s="162"/>
      <c r="ODN23" s="162"/>
      <c r="ODO23" s="162"/>
      <c r="ODP23" s="162"/>
      <c r="ODQ23" s="162"/>
      <c r="ODR23" s="162"/>
      <c r="ODS23" s="162"/>
      <c r="ODT23" s="162"/>
      <c r="ODU23" s="162"/>
      <c r="ODV23" s="162"/>
      <c r="ODW23" s="162"/>
      <c r="ODX23" s="162"/>
      <c r="ODY23" s="162"/>
      <c r="ODZ23" s="162"/>
      <c r="OEA23" s="162"/>
      <c r="OEB23" s="162"/>
      <c r="OEC23" s="162"/>
      <c r="OED23" s="162"/>
      <c r="OEE23" s="162"/>
      <c r="OEF23" s="162"/>
      <c r="OEG23" s="162"/>
      <c r="OEH23" s="162"/>
      <c r="OEI23" s="162"/>
      <c r="OEJ23" s="162"/>
      <c r="OEK23" s="162"/>
      <c r="OEL23" s="162"/>
      <c r="OEM23" s="162"/>
      <c r="OEN23" s="162"/>
      <c r="OEO23" s="162"/>
      <c r="OEP23" s="162"/>
      <c r="OEQ23" s="162"/>
      <c r="OER23" s="162"/>
      <c r="OES23" s="162"/>
      <c r="OET23" s="162"/>
      <c r="OEU23" s="162"/>
      <c r="OEV23" s="162"/>
      <c r="OEW23" s="162"/>
      <c r="OEX23" s="162"/>
      <c r="OEY23" s="162"/>
      <c r="OEZ23" s="162"/>
      <c r="OFA23" s="162"/>
      <c r="OFB23" s="162"/>
      <c r="OFC23" s="162"/>
      <c r="OFD23" s="162"/>
      <c r="OFE23" s="162"/>
      <c r="OFF23" s="162"/>
      <c r="OFG23" s="162"/>
      <c r="OFH23" s="162"/>
      <c r="OFI23" s="162"/>
      <c r="OFJ23" s="162"/>
      <c r="OFK23" s="162"/>
      <c r="OFL23" s="162"/>
      <c r="OFM23" s="162"/>
      <c r="OFN23" s="162"/>
      <c r="OFO23" s="162"/>
      <c r="OFP23" s="162"/>
      <c r="OFQ23" s="162"/>
      <c r="OFR23" s="162"/>
      <c r="OFS23" s="162"/>
      <c r="OFT23" s="162"/>
      <c r="OFU23" s="162"/>
      <c r="OFV23" s="162"/>
      <c r="OFW23" s="162"/>
      <c r="OFX23" s="162"/>
      <c r="OFY23" s="162"/>
      <c r="OFZ23" s="162"/>
      <c r="OGA23" s="162"/>
      <c r="OGB23" s="162"/>
      <c r="OGC23" s="162"/>
      <c r="OGD23" s="162"/>
      <c r="OGE23" s="162"/>
      <c r="OGF23" s="162"/>
      <c r="OGG23" s="162"/>
      <c r="OGH23" s="162"/>
      <c r="OGI23" s="162"/>
      <c r="OGJ23" s="162"/>
      <c r="OGK23" s="162"/>
      <c r="OGL23" s="162"/>
      <c r="OGM23" s="162"/>
      <c r="OGN23" s="162"/>
      <c r="OGO23" s="162"/>
      <c r="OGP23" s="162"/>
      <c r="OGQ23" s="162"/>
      <c r="OGR23" s="162"/>
      <c r="OGS23" s="162"/>
      <c r="OGT23" s="162"/>
      <c r="OGU23" s="162"/>
      <c r="OGV23" s="162"/>
      <c r="OGW23" s="162"/>
      <c r="OGX23" s="162"/>
      <c r="OGY23" s="162"/>
      <c r="OGZ23" s="162"/>
      <c r="OHA23" s="162"/>
      <c r="OHB23" s="162"/>
      <c r="OHC23" s="162"/>
      <c r="OHD23" s="162"/>
      <c r="OHE23" s="162"/>
      <c r="OHF23" s="162"/>
      <c r="OHG23" s="162"/>
      <c r="OHH23" s="162"/>
      <c r="OHI23" s="162"/>
      <c r="OHJ23" s="162"/>
      <c r="OHK23" s="162"/>
      <c r="OHL23" s="162"/>
      <c r="OHM23" s="162"/>
      <c r="OHN23" s="162"/>
      <c r="OHO23" s="162"/>
      <c r="OHP23" s="162"/>
      <c r="OHQ23" s="162"/>
      <c r="OHR23" s="162"/>
      <c r="OHS23" s="162"/>
      <c r="OHT23" s="162"/>
      <c r="OHU23" s="162"/>
      <c r="OHV23" s="162"/>
      <c r="OHW23" s="162"/>
      <c r="OHX23" s="162"/>
      <c r="OHY23" s="162"/>
      <c r="OHZ23" s="162"/>
      <c r="OIA23" s="162"/>
      <c r="OIB23" s="162"/>
      <c r="OIC23" s="162"/>
      <c r="OID23" s="162"/>
      <c r="OIE23" s="162"/>
      <c r="OIF23" s="162"/>
      <c r="OIG23" s="162"/>
      <c r="OIH23" s="162"/>
      <c r="OII23" s="162"/>
      <c r="OIJ23" s="162"/>
      <c r="OIK23" s="162"/>
      <c r="OIL23" s="162"/>
      <c r="OIM23" s="162"/>
      <c r="OIN23" s="162"/>
      <c r="OIO23" s="162"/>
      <c r="OIP23" s="162"/>
      <c r="OIQ23" s="162"/>
      <c r="OIR23" s="162"/>
      <c r="OIS23" s="162"/>
      <c r="OIT23" s="162"/>
      <c r="OIU23" s="162"/>
      <c r="OIV23" s="162"/>
      <c r="OIW23" s="162"/>
      <c r="OIX23" s="162"/>
      <c r="OIY23" s="162"/>
      <c r="OIZ23" s="162"/>
      <c r="OJA23" s="162"/>
      <c r="OJB23" s="162"/>
      <c r="OJC23" s="162"/>
      <c r="OJD23" s="162"/>
      <c r="OJE23" s="162"/>
      <c r="OJF23" s="162"/>
      <c r="OJG23" s="162"/>
      <c r="OJH23" s="162"/>
      <c r="OJI23" s="162"/>
      <c r="OJJ23" s="162"/>
      <c r="OJK23" s="162"/>
      <c r="OJL23" s="162"/>
      <c r="OJM23" s="162"/>
      <c r="OJN23" s="162"/>
      <c r="OJO23" s="162"/>
      <c r="OJP23" s="162"/>
      <c r="OJQ23" s="162"/>
      <c r="OJR23" s="162"/>
      <c r="OJS23" s="162"/>
      <c r="OJT23" s="162"/>
      <c r="OJU23" s="162"/>
      <c r="OJV23" s="162"/>
      <c r="OJW23" s="162"/>
      <c r="OJX23" s="162"/>
      <c r="OJY23" s="162"/>
      <c r="OJZ23" s="162"/>
      <c r="OKA23" s="162"/>
      <c r="OKB23" s="162"/>
      <c r="OKC23" s="162"/>
      <c r="OKD23" s="162"/>
      <c r="OKE23" s="162"/>
      <c r="OKF23" s="162"/>
      <c r="OKG23" s="162"/>
      <c r="OKH23" s="162"/>
      <c r="OKI23" s="162"/>
      <c r="OKJ23" s="162"/>
      <c r="OKK23" s="162"/>
      <c r="OKL23" s="162"/>
      <c r="OKM23" s="162"/>
      <c r="OKN23" s="162"/>
      <c r="OKO23" s="162"/>
      <c r="OKP23" s="162"/>
      <c r="OKQ23" s="162"/>
      <c r="OKR23" s="162"/>
      <c r="OKS23" s="162"/>
      <c r="OKT23" s="162"/>
      <c r="OKU23" s="162"/>
      <c r="OKV23" s="162"/>
      <c r="OKW23" s="162"/>
      <c r="OKX23" s="162"/>
      <c r="OKY23" s="162"/>
      <c r="OKZ23" s="162"/>
      <c r="OLA23" s="162"/>
      <c r="OLB23" s="162"/>
      <c r="OLC23" s="162"/>
      <c r="OLD23" s="162"/>
      <c r="OLE23" s="162"/>
      <c r="OLF23" s="162"/>
      <c r="OLG23" s="162"/>
      <c r="OLH23" s="162"/>
      <c r="OLI23" s="162"/>
      <c r="OLJ23" s="162"/>
      <c r="OLK23" s="162"/>
      <c r="OLL23" s="162"/>
      <c r="OLM23" s="162"/>
      <c r="OLN23" s="162"/>
      <c r="OLO23" s="162"/>
      <c r="OLP23" s="162"/>
      <c r="OLQ23" s="162"/>
      <c r="OLR23" s="162"/>
      <c r="OLS23" s="162"/>
      <c r="OLT23" s="162"/>
      <c r="OLU23" s="162"/>
      <c r="OLV23" s="162"/>
      <c r="OLW23" s="162"/>
      <c r="OLX23" s="162"/>
      <c r="OLY23" s="162"/>
      <c r="OLZ23" s="162"/>
      <c r="OMA23" s="162"/>
      <c r="OMB23" s="162"/>
      <c r="OMC23" s="162"/>
      <c r="OMD23" s="162"/>
      <c r="OME23" s="162"/>
      <c r="OMF23" s="162"/>
      <c r="OMG23" s="162"/>
      <c r="OMH23" s="162"/>
      <c r="OMI23" s="162"/>
      <c r="OMJ23" s="162"/>
      <c r="OMK23" s="162"/>
      <c r="OML23" s="162"/>
      <c r="OMM23" s="162"/>
      <c r="OMN23" s="162"/>
      <c r="OMO23" s="162"/>
      <c r="OMP23" s="162"/>
      <c r="OMQ23" s="162"/>
      <c r="OMR23" s="162"/>
      <c r="OMS23" s="162"/>
      <c r="OMT23" s="162"/>
      <c r="OMU23" s="162"/>
      <c r="OMV23" s="162"/>
      <c r="OMW23" s="162"/>
      <c r="OMX23" s="162"/>
      <c r="OMY23" s="162"/>
      <c r="OMZ23" s="162"/>
      <c r="ONA23" s="162"/>
      <c r="ONB23" s="162"/>
      <c r="ONC23" s="162"/>
      <c r="OND23" s="162"/>
      <c r="ONE23" s="162"/>
      <c r="ONF23" s="162"/>
      <c r="ONG23" s="162"/>
      <c r="ONH23" s="162"/>
      <c r="ONI23" s="162"/>
      <c r="ONJ23" s="162"/>
      <c r="ONK23" s="162"/>
      <c r="ONL23" s="162"/>
      <c r="ONM23" s="162"/>
      <c r="ONN23" s="162"/>
      <c r="ONO23" s="162"/>
      <c r="ONP23" s="162"/>
      <c r="ONQ23" s="162"/>
      <c r="ONR23" s="162"/>
      <c r="ONS23" s="162"/>
      <c r="ONT23" s="162"/>
      <c r="ONU23" s="162"/>
      <c r="ONV23" s="162"/>
      <c r="ONW23" s="162"/>
      <c r="ONX23" s="162"/>
      <c r="ONY23" s="162"/>
      <c r="ONZ23" s="162"/>
      <c r="OOA23" s="162"/>
      <c r="OOB23" s="162"/>
      <c r="OOC23" s="162"/>
      <c r="OOD23" s="162"/>
      <c r="OOE23" s="162"/>
      <c r="OOF23" s="162"/>
      <c r="OOG23" s="162"/>
      <c r="OOH23" s="162"/>
      <c r="OOI23" s="162"/>
      <c r="OOJ23" s="162"/>
      <c r="OOK23" s="162"/>
      <c r="OOL23" s="162"/>
      <c r="OOM23" s="162"/>
      <c r="OON23" s="162"/>
      <c r="OOO23" s="162"/>
      <c r="OOP23" s="162"/>
      <c r="OOQ23" s="162"/>
      <c r="OOR23" s="162"/>
      <c r="OOS23" s="162"/>
      <c r="OOT23" s="162"/>
      <c r="OOU23" s="162"/>
      <c r="OOV23" s="162"/>
      <c r="OOW23" s="162"/>
      <c r="OOX23" s="162"/>
      <c r="OOY23" s="162"/>
      <c r="OOZ23" s="162"/>
      <c r="OPA23" s="162"/>
      <c r="OPB23" s="162"/>
      <c r="OPC23" s="162"/>
      <c r="OPD23" s="162"/>
      <c r="OPE23" s="162"/>
      <c r="OPF23" s="162"/>
      <c r="OPG23" s="162"/>
      <c r="OPH23" s="162"/>
      <c r="OPI23" s="162"/>
      <c r="OPJ23" s="162"/>
      <c r="OPK23" s="162"/>
      <c r="OPL23" s="162"/>
      <c r="OPM23" s="162"/>
      <c r="OPN23" s="162"/>
      <c r="OPO23" s="162"/>
      <c r="OPP23" s="162"/>
      <c r="OPQ23" s="162"/>
      <c r="OPR23" s="162"/>
      <c r="OPS23" s="162"/>
      <c r="OPT23" s="162"/>
      <c r="OPU23" s="162"/>
      <c r="OPV23" s="162"/>
      <c r="OPW23" s="162"/>
      <c r="OPX23" s="162"/>
      <c r="OPY23" s="162"/>
      <c r="OPZ23" s="162"/>
      <c r="OQA23" s="162"/>
      <c r="OQB23" s="162"/>
      <c r="OQC23" s="162"/>
      <c r="OQD23" s="162"/>
      <c r="OQE23" s="162"/>
      <c r="OQF23" s="162"/>
      <c r="OQG23" s="162"/>
      <c r="OQH23" s="162"/>
      <c r="OQI23" s="162"/>
      <c r="OQJ23" s="162"/>
      <c r="OQK23" s="162"/>
      <c r="OQL23" s="162"/>
      <c r="OQM23" s="162"/>
      <c r="OQN23" s="162"/>
      <c r="OQO23" s="162"/>
      <c r="OQP23" s="162"/>
      <c r="OQQ23" s="162"/>
      <c r="OQR23" s="162"/>
      <c r="OQS23" s="162"/>
      <c r="OQT23" s="162"/>
      <c r="OQU23" s="162"/>
      <c r="OQV23" s="162"/>
      <c r="OQW23" s="162"/>
      <c r="OQX23" s="162"/>
      <c r="OQY23" s="162"/>
      <c r="OQZ23" s="162"/>
      <c r="ORA23" s="162"/>
      <c r="ORB23" s="162"/>
      <c r="ORC23" s="162"/>
      <c r="ORD23" s="162"/>
      <c r="ORE23" s="162"/>
      <c r="ORF23" s="162"/>
      <c r="ORG23" s="162"/>
      <c r="ORH23" s="162"/>
      <c r="ORI23" s="162"/>
      <c r="ORJ23" s="162"/>
      <c r="ORK23" s="162"/>
      <c r="ORL23" s="162"/>
      <c r="ORM23" s="162"/>
      <c r="ORN23" s="162"/>
      <c r="ORO23" s="162"/>
      <c r="ORP23" s="162"/>
      <c r="ORQ23" s="162"/>
      <c r="ORR23" s="162"/>
      <c r="ORS23" s="162"/>
      <c r="ORT23" s="162"/>
      <c r="ORU23" s="162"/>
      <c r="ORV23" s="162"/>
      <c r="ORW23" s="162"/>
      <c r="ORX23" s="162"/>
      <c r="ORY23" s="162"/>
      <c r="ORZ23" s="162"/>
      <c r="OSA23" s="162"/>
      <c r="OSB23" s="162"/>
      <c r="OSC23" s="162"/>
      <c r="OSD23" s="162"/>
      <c r="OSE23" s="162"/>
      <c r="OSF23" s="162"/>
      <c r="OSG23" s="162"/>
      <c r="OSH23" s="162"/>
      <c r="OSI23" s="162"/>
      <c r="OSJ23" s="162"/>
      <c r="OSK23" s="162"/>
      <c r="OSL23" s="162"/>
      <c r="OSM23" s="162"/>
      <c r="OSN23" s="162"/>
      <c r="OSO23" s="162"/>
      <c r="OSP23" s="162"/>
      <c r="OSQ23" s="162"/>
      <c r="OSR23" s="162"/>
      <c r="OSS23" s="162"/>
      <c r="OST23" s="162"/>
      <c r="OSU23" s="162"/>
      <c r="OSV23" s="162"/>
      <c r="OSW23" s="162"/>
      <c r="OSX23" s="162"/>
      <c r="OSY23" s="162"/>
      <c r="OSZ23" s="162"/>
      <c r="OTA23" s="162"/>
      <c r="OTB23" s="162"/>
      <c r="OTC23" s="162"/>
      <c r="OTD23" s="162"/>
      <c r="OTE23" s="162"/>
      <c r="OTF23" s="162"/>
      <c r="OTG23" s="162"/>
      <c r="OTH23" s="162"/>
      <c r="OTI23" s="162"/>
      <c r="OTJ23" s="162"/>
      <c r="OTK23" s="162"/>
      <c r="OTL23" s="162"/>
      <c r="OTM23" s="162"/>
      <c r="OTN23" s="162"/>
      <c r="OTO23" s="162"/>
      <c r="OTP23" s="162"/>
      <c r="OTQ23" s="162"/>
      <c r="OTR23" s="162"/>
      <c r="OTS23" s="162"/>
      <c r="OTT23" s="162"/>
      <c r="OTU23" s="162"/>
      <c r="OTV23" s="162"/>
      <c r="OTW23" s="162"/>
      <c r="OTX23" s="162"/>
      <c r="OTY23" s="162"/>
      <c r="OTZ23" s="162"/>
      <c r="OUA23" s="162"/>
      <c r="OUB23" s="162"/>
      <c r="OUC23" s="162"/>
      <c r="OUD23" s="162"/>
      <c r="OUE23" s="162"/>
      <c r="OUF23" s="162"/>
      <c r="OUG23" s="162"/>
      <c r="OUH23" s="162"/>
      <c r="OUI23" s="162"/>
      <c r="OUJ23" s="162"/>
      <c r="OUK23" s="162"/>
      <c r="OUL23" s="162"/>
      <c r="OUM23" s="162"/>
      <c r="OUN23" s="162"/>
      <c r="OUO23" s="162"/>
      <c r="OUP23" s="162"/>
      <c r="OUQ23" s="162"/>
      <c r="OUR23" s="162"/>
      <c r="OUS23" s="162"/>
      <c r="OUT23" s="162"/>
      <c r="OUU23" s="162"/>
      <c r="OUV23" s="162"/>
      <c r="OUW23" s="162"/>
      <c r="OUX23" s="162"/>
      <c r="OUY23" s="162"/>
      <c r="OUZ23" s="162"/>
      <c r="OVA23" s="162"/>
      <c r="OVB23" s="162"/>
      <c r="OVC23" s="162"/>
      <c r="OVD23" s="162"/>
      <c r="OVE23" s="162"/>
      <c r="OVF23" s="162"/>
      <c r="OVG23" s="162"/>
      <c r="OVH23" s="162"/>
      <c r="OVI23" s="162"/>
      <c r="OVJ23" s="162"/>
      <c r="OVK23" s="162"/>
      <c r="OVL23" s="162"/>
      <c r="OVM23" s="162"/>
      <c r="OVN23" s="162"/>
      <c r="OVO23" s="162"/>
      <c r="OVP23" s="162"/>
      <c r="OVQ23" s="162"/>
      <c r="OVR23" s="162"/>
      <c r="OVS23" s="162"/>
      <c r="OVT23" s="162"/>
      <c r="OVU23" s="162"/>
      <c r="OVV23" s="162"/>
      <c r="OVW23" s="162"/>
      <c r="OVX23" s="162"/>
      <c r="OVY23" s="162"/>
      <c r="OVZ23" s="162"/>
      <c r="OWA23" s="162"/>
      <c r="OWB23" s="162"/>
      <c r="OWC23" s="162"/>
      <c r="OWD23" s="162"/>
      <c r="OWE23" s="162"/>
      <c r="OWF23" s="162"/>
      <c r="OWG23" s="162"/>
      <c r="OWH23" s="162"/>
      <c r="OWI23" s="162"/>
      <c r="OWJ23" s="162"/>
      <c r="OWK23" s="162"/>
      <c r="OWL23" s="162"/>
      <c r="OWM23" s="162"/>
      <c r="OWN23" s="162"/>
      <c r="OWO23" s="162"/>
      <c r="OWP23" s="162"/>
      <c r="OWQ23" s="162"/>
      <c r="OWR23" s="162"/>
      <c r="OWS23" s="162"/>
      <c r="OWT23" s="162"/>
      <c r="OWU23" s="162"/>
      <c r="OWV23" s="162"/>
      <c r="OWW23" s="162"/>
      <c r="OWX23" s="162"/>
      <c r="OWY23" s="162"/>
      <c r="OWZ23" s="162"/>
      <c r="OXA23" s="162"/>
      <c r="OXB23" s="162"/>
      <c r="OXC23" s="162"/>
      <c r="OXD23" s="162"/>
      <c r="OXE23" s="162"/>
      <c r="OXF23" s="162"/>
      <c r="OXG23" s="162"/>
      <c r="OXH23" s="162"/>
      <c r="OXI23" s="162"/>
      <c r="OXJ23" s="162"/>
      <c r="OXK23" s="162"/>
      <c r="OXL23" s="162"/>
      <c r="OXM23" s="162"/>
      <c r="OXN23" s="162"/>
      <c r="OXO23" s="162"/>
      <c r="OXP23" s="162"/>
      <c r="OXQ23" s="162"/>
      <c r="OXR23" s="162"/>
      <c r="OXS23" s="162"/>
      <c r="OXT23" s="162"/>
      <c r="OXU23" s="162"/>
      <c r="OXV23" s="162"/>
      <c r="OXW23" s="162"/>
      <c r="OXX23" s="162"/>
      <c r="OXY23" s="162"/>
      <c r="OXZ23" s="162"/>
      <c r="OYA23" s="162"/>
      <c r="OYB23" s="162"/>
      <c r="OYC23" s="162"/>
      <c r="OYD23" s="162"/>
      <c r="OYE23" s="162"/>
      <c r="OYF23" s="162"/>
      <c r="OYG23" s="162"/>
      <c r="OYH23" s="162"/>
      <c r="OYI23" s="162"/>
      <c r="OYJ23" s="162"/>
      <c r="OYK23" s="162"/>
      <c r="OYL23" s="162"/>
      <c r="OYM23" s="162"/>
      <c r="OYN23" s="162"/>
      <c r="OYO23" s="162"/>
      <c r="OYP23" s="162"/>
      <c r="OYQ23" s="162"/>
      <c r="OYR23" s="162"/>
      <c r="OYS23" s="162"/>
      <c r="OYT23" s="162"/>
      <c r="OYU23" s="162"/>
      <c r="OYV23" s="162"/>
      <c r="OYW23" s="162"/>
      <c r="OYX23" s="162"/>
      <c r="OYY23" s="162"/>
      <c r="OYZ23" s="162"/>
      <c r="OZA23" s="162"/>
      <c r="OZB23" s="162"/>
      <c r="OZC23" s="162"/>
      <c r="OZD23" s="162"/>
      <c r="OZE23" s="162"/>
      <c r="OZF23" s="162"/>
      <c r="OZG23" s="162"/>
      <c r="OZH23" s="162"/>
      <c r="OZI23" s="162"/>
      <c r="OZJ23" s="162"/>
      <c r="OZK23" s="162"/>
      <c r="OZL23" s="162"/>
      <c r="OZM23" s="162"/>
      <c r="OZN23" s="162"/>
      <c r="OZO23" s="162"/>
      <c r="OZP23" s="162"/>
      <c r="OZQ23" s="162"/>
      <c r="OZR23" s="162"/>
      <c r="OZS23" s="162"/>
      <c r="OZT23" s="162"/>
      <c r="OZU23" s="162"/>
      <c r="OZV23" s="162"/>
      <c r="OZW23" s="162"/>
      <c r="OZX23" s="162"/>
      <c r="OZY23" s="162"/>
      <c r="OZZ23" s="162"/>
      <c r="PAA23" s="162"/>
      <c r="PAB23" s="162"/>
      <c r="PAC23" s="162"/>
      <c r="PAD23" s="162"/>
      <c r="PAE23" s="162"/>
      <c r="PAF23" s="162"/>
      <c r="PAG23" s="162"/>
      <c r="PAH23" s="162"/>
      <c r="PAI23" s="162"/>
      <c r="PAJ23" s="162"/>
      <c r="PAK23" s="162"/>
      <c r="PAL23" s="162"/>
      <c r="PAM23" s="162"/>
      <c r="PAN23" s="162"/>
      <c r="PAO23" s="162"/>
      <c r="PAP23" s="162"/>
      <c r="PAQ23" s="162"/>
      <c r="PAR23" s="162"/>
      <c r="PAS23" s="162"/>
      <c r="PAT23" s="162"/>
      <c r="PAU23" s="162"/>
      <c r="PAV23" s="162"/>
      <c r="PAW23" s="162"/>
      <c r="PAX23" s="162"/>
      <c r="PAY23" s="162"/>
      <c r="PAZ23" s="162"/>
      <c r="PBA23" s="162"/>
      <c r="PBB23" s="162"/>
      <c r="PBC23" s="162"/>
      <c r="PBD23" s="162"/>
      <c r="PBE23" s="162"/>
      <c r="PBF23" s="162"/>
      <c r="PBG23" s="162"/>
      <c r="PBH23" s="162"/>
      <c r="PBI23" s="162"/>
      <c r="PBJ23" s="162"/>
      <c r="PBK23" s="162"/>
      <c r="PBL23" s="162"/>
      <c r="PBM23" s="162"/>
      <c r="PBN23" s="162"/>
      <c r="PBO23" s="162"/>
      <c r="PBP23" s="162"/>
      <c r="PBQ23" s="162"/>
      <c r="PBR23" s="162"/>
      <c r="PBS23" s="162"/>
      <c r="PBT23" s="162"/>
      <c r="PBU23" s="162"/>
      <c r="PBV23" s="162"/>
      <c r="PBW23" s="162"/>
      <c r="PBX23" s="162"/>
      <c r="PBY23" s="162"/>
      <c r="PBZ23" s="162"/>
      <c r="PCA23" s="162"/>
      <c r="PCB23" s="162"/>
      <c r="PCC23" s="162"/>
      <c r="PCD23" s="162"/>
      <c r="PCE23" s="162"/>
      <c r="PCF23" s="162"/>
      <c r="PCG23" s="162"/>
      <c r="PCH23" s="162"/>
      <c r="PCI23" s="162"/>
      <c r="PCJ23" s="162"/>
      <c r="PCK23" s="162"/>
      <c r="PCL23" s="162"/>
      <c r="PCM23" s="162"/>
      <c r="PCN23" s="162"/>
      <c r="PCO23" s="162"/>
      <c r="PCP23" s="162"/>
      <c r="PCQ23" s="162"/>
      <c r="PCR23" s="162"/>
      <c r="PCS23" s="162"/>
      <c r="PCT23" s="162"/>
      <c r="PCU23" s="162"/>
      <c r="PCV23" s="162"/>
      <c r="PCW23" s="162"/>
      <c r="PCX23" s="162"/>
      <c r="PCY23" s="162"/>
      <c r="PCZ23" s="162"/>
      <c r="PDA23" s="162"/>
      <c r="PDB23" s="162"/>
      <c r="PDC23" s="162"/>
      <c r="PDD23" s="162"/>
      <c r="PDE23" s="162"/>
      <c r="PDF23" s="162"/>
      <c r="PDG23" s="162"/>
      <c r="PDH23" s="162"/>
      <c r="PDI23" s="162"/>
      <c r="PDJ23" s="162"/>
      <c r="PDK23" s="162"/>
      <c r="PDL23" s="162"/>
      <c r="PDM23" s="162"/>
      <c r="PDN23" s="162"/>
      <c r="PDO23" s="162"/>
      <c r="PDP23" s="162"/>
      <c r="PDQ23" s="162"/>
      <c r="PDR23" s="162"/>
      <c r="PDS23" s="162"/>
      <c r="PDT23" s="162"/>
      <c r="PDU23" s="162"/>
      <c r="PDV23" s="162"/>
      <c r="PDW23" s="162"/>
      <c r="PDX23" s="162"/>
      <c r="PDY23" s="162"/>
      <c r="PDZ23" s="162"/>
      <c r="PEA23" s="162"/>
      <c r="PEB23" s="162"/>
      <c r="PEC23" s="162"/>
      <c r="PED23" s="162"/>
      <c r="PEE23" s="162"/>
      <c r="PEF23" s="162"/>
      <c r="PEG23" s="162"/>
      <c r="PEH23" s="162"/>
      <c r="PEI23" s="162"/>
      <c r="PEJ23" s="162"/>
      <c r="PEK23" s="162"/>
      <c r="PEL23" s="162"/>
      <c r="PEM23" s="162"/>
      <c r="PEN23" s="162"/>
      <c r="PEO23" s="162"/>
      <c r="PEP23" s="162"/>
      <c r="PEQ23" s="162"/>
      <c r="PER23" s="162"/>
      <c r="PES23" s="162"/>
      <c r="PET23" s="162"/>
      <c r="PEU23" s="162"/>
      <c r="PEV23" s="162"/>
      <c r="PEW23" s="162"/>
      <c r="PEX23" s="162"/>
      <c r="PEY23" s="162"/>
      <c r="PEZ23" s="162"/>
      <c r="PFA23" s="162"/>
      <c r="PFB23" s="162"/>
      <c r="PFC23" s="162"/>
      <c r="PFD23" s="162"/>
      <c r="PFE23" s="162"/>
      <c r="PFF23" s="162"/>
      <c r="PFG23" s="162"/>
      <c r="PFH23" s="162"/>
      <c r="PFI23" s="162"/>
      <c r="PFJ23" s="162"/>
      <c r="PFK23" s="162"/>
      <c r="PFL23" s="162"/>
      <c r="PFM23" s="162"/>
      <c r="PFN23" s="162"/>
      <c r="PFO23" s="162"/>
      <c r="PFP23" s="162"/>
      <c r="PFQ23" s="162"/>
      <c r="PFR23" s="162"/>
      <c r="PFS23" s="162"/>
      <c r="PFT23" s="162"/>
      <c r="PFU23" s="162"/>
      <c r="PFV23" s="162"/>
      <c r="PFW23" s="162"/>
      <c r="PFX23" s="162"/>
      <c r="PFY23" s="162"/>
      <c r="PFZ23" s="162"/>
      <c r="PGA23" s="162"/>
      <c r="PGB23" s="162"/>
      <c r="PGC23" s="162"/>
      <c r="PGD23" s="162"/>
      <c r="PGE23" s="162"/>
      <c r="PGF23" s="162"/>
      <c r="PGG23" s="162"/>
      <c r="PGH23" s="162"/>
      <c r="PGI23" s="162"/>
      <c r="PGJ23" s="162"/>
      <c r="PGK23" s="162"/>
      <c r="PGL23" s="162"/>
      <c r="PGM23" s="162"/>
      <c r="PGN23" s="162"/>
      <c r="PGO23" s="162"/>
      <c r="PGP23" s="162"/>
      <c r="PGQ23" s="162"/>
      <c r="PGR23" s="162"/>
      <c r="PGS23" s="162"/>
      <c r="PGT23" s="162"/>
      <c r="PGU23" s="162"/>
      <c r="PGV23" s="162"/>
      <c r="PGW23" s="162"/>
      <c r="PGX23" s="162"/>
      <c r="PGY23" s="162"/>
      <c r="PGZ23" s="162"/>
      <c r="PHA23" s="162"/>
      <c r="PHB23" s="162"/>
      <c r="PHC23" s="162"/>
      <c r="PHD23" s="162"/>
      <c r="PHE23" s="162"/>
      <c r="PHF23" s="162"/>
      <c r="PHG23" s="162"/>
      <c r="PHH23" s="162"/>
      <c r="PHI23" s="162"/>
      <c r="PHJ23" s="162"/>
      <c r="PHK23" s="162"/>
      <c r="PHL23" s="162"/>
      <c r="PHM23" s="162"/>
      <c r="PHN23" s="162"/>
      <c r="PHO23" s="162"/>
      <c r="PHP23" s="162"/>
      <c r="PHQ23" s="162"/>
      <c r="PHR23" s="162"/>
      <c r="PHS23" s="162"/>
      <c r="PHT23" s="162"/>
      <c r="PHU23" s="162"/>
      <c r="PHV23" s="162"/>
      <c r="PHW23" s="162"/>
      <c r="PHX23" s="162"/>
      <c r="PHY23" s="162"/>
      <c r="PHZ23" s="162"/>
      <c r="PIA23" s="162"/>
      <c r="PIB23" s="162"/>
      <c r="PIC23" s="162"/>
      <c r="PID23" s="162"/>
      <c r="PIE23" s="162"/>
      <c r="PIF23" s="162"/>
      <c r="PIG23" s="162"/>
      <c r="PIH23" s="162"/>
      <c r="PII23" s="162"/>
      <c r="PIJ23" s="162"/>
      <c r="PIK23" s="162"/>
      <c r="PIL23" s="162"/>
      <c r="PIM23" s="162"/>
      <c r="PIN23" s="162"/>
      <c r="PIO23" s="162"/>
      <c r="PIP23" s="162"/>
      <c r="PIQ23" s="162"/>
      <c r="PIR23" s="162"/>
      <c r="PIS23" s="162"/>
      <c r="PIT23" s="162"/>
      <c r="PIU23" s="162"/>
      <c r="PIV23" s="162"/>
      <c r="PIW23" s="162"/>
      <c r="PIX23" s="162"/>
      <c r="PIY23" s="162"/>
      <c r="PIZ23" s="162"/>
      <c r="PJA23" s="162"/>
      <c r="PJB23" s="162"/>
      <c r="PJC23" s="162"/>
      <c r="PJD23" s="162"/>
      <c r="PJE23" s="162"/>
      <c r="PJF23" s="162"/>
      <c r="PJG23" s="162"/>
      <c r="PJH23" s="162"/>
      <c r="PJI23" s="162"/>
      <c r="PJJ23" s="162"/>
      <c r="PJK23" s="162"/>
      <c r="PJL23" s="162"/>
      <c r="PJM23" s="162"/>
      <c r="PJN23" s="162"/>
      <c r="PJO23" s="162"/>
      <c r="PJP23" s="162"/>
      <c r="PJQ23" s="162"/>
      <c r="PJR23" s="162"/>
      <c r="PJS23" s="162"/>
      <c r="PJT23" s="162"/>
      <c r="PJU23" s="162"/>
      <c r="PJV23" s="162"/>
      <c r="PJW23" s="162"/>
      <c r="PJX23" s="162"/>
      <c r="PJY23" s="162"/>
      <c r="PJZ23" s="162"/>
      <c r="PKA23" s="162"/>
      <c r="PKB23" s="162"/>
      <c r="PKC23" s="162"/>
      <c r="PKD23" s="162"/>
      <c r="PKE23" s="162"/>
      <c r="PKF23" s="162"/>
      <c r="PKG23" s="162"/>
      <c r="PKH23" s="162"/>
      <c r="PKI23" s="162"/>
      <c r="PKJ23" s="162"/>
      <c r="PKK23" s="162"/>
      <c r="PKL23" s="162"/>
      <c r="PKM23" s="162"/>
      <c r="PKN23" s="162"/>
      <c r="PKO23" s="162"/>
      <c r="PKP23" s="162"/>
      <c r="PKQ23" s="162"/>
      <c r="PKR23" s="162"/>
      <c r="PKS23" s="162"/>
      <c r="PKT23" s="162"/>
      <c r="PKU23" s="162"/>
      <c r="PKV23" s="162"/>
      <c r="PKW23" s="162"/>
      <c r="PKX23" s="162"/>
      <c r="PKY23" s="162"/>
      <c r="PKZ23" s="162"/>
      <c r="PLA23" s="162"/>
      <c r="PLB23" s="162"/>
      <c r="PLC23" s="162"/>
      <c r="PLD23" s="162"/>
      <c r="PLE23" s="162"/>
      <c r="PLF23" s="162"/>
      <c r="PLG23" s="162"/>
      <c r="PLH23" s="162"/>
      <c r="PLI23" s="162"/>
      <c r="PLJ23" s="162"/>
      <c r="PLK23" s="162"/>
      <c r="PLL23" s="162"/>
      <c r="PLM23" s="162"/>
      <c r="PLN23" s="162"/>
      <c r="PLO23" s="162"/>
      <c r="PLP23" s="162"/>
      <c r="PLQ23" s="162"/>
      <c r="PLR23" s="162"/>
      <c r="PLS23" s="162"/>
      <c r="PLT23" s="162"/>
      <c r="PLU23" s="162"/>
      <c r="PLV23" s="162"/>
      <c r="PLW23" s="162"/>
      <c r="PLX23" s="162"/>
      <c r="PLY23" s="162"/>
      <c r="PLZ23" s="162"/>
      <c r="PMA23" s="162"/>
      <c r="PMB23" s="162"/>
      <c r="PMC23" s="162"/>
      <c r="PMD23" s="162"/>
      <c r="PME23" s="162"/>
      <c r="PMF23" s="162"/>
      <c r="PMG23" s="162"/>
      <c r="PMH23" s="162"/>
      <c r="PMI23" s="162"/>
      <c r="PMJ23" s="162"/>
      <c r="PMK23" s="162"/>
      <c r="PML23" s="162"/>
      <c r="PMM23" s="162"/>
      <c r="PMN23" s="162"/>
      <c r="PMO23" s="162"/>
      <c r="PMP23" s="162"/>
      <c r="PMQ23" s="162"/>
      <c r="PMR23" s="162"/>
      <c r="PMS23" s="162"/>
      <c r="PMT23" s="162"/>
      <c r="PMU23" s="162"/>
      <c r="PMV23" s="162"/>
      <c r="PMW23" s="162"/>
      <c r="PMX23" s="162"/>
      <c r="PMY23" s="162"/>
      <c r="PMZ23" s="162"/>
      <c r="PNA23" s="162"/>
      <c r="PNB23" s="162"/>
      <c r="PNC23" s="162"/>
      <c r="PND23" s="162"/>
      <c r="PNE23" s="162"/>
      <c r="PNF23" s="162"/>
      <c r="PNG23" s="162"/>
      <c r="PNH23" s="162"/>
      <c r="PNI23" s="162"/>
      <c r="PNJ23" s="162"/>
      <c r="PNK23" s="162"/>
      <c r="PNL23" s="162"/>
      <c r="PNM23" s="162"/>
      <c r="PNN23" s="162"/>
      <c r="PNO23" s="162"/>
      <c r="PNP23" s="162"/>
      <c r="PNQ23" s="162"/>
      <c r="PNR23" s="162"/>
      <c r="PNS23" s="162"/>
      <c r="PNT23" s="162"/>
      <c r="PNU23" s="162"/>
      <c r="PNV23" s="162"/>
      <c r="PNW23" s="162"/>
      <c r="PNX23" s="162"/>
      <c r="PNY23" s="162"/>
      <c r="PNZ23" s="162"/>
      <c r="POA23" s="162"/>
      <c r="POB23" s="162"/>
      <c r="POC23" s="162"/>
      <c r="POD23" s="162"/>
      <c r="POE23" s="162"/>
      <c r="POF23" s="162"/>
      <c r="POG23" s="162"/>
      <c r="POH23" s="162"/>
      <c r="POI23" s="162"/>
      <c r="POJ23" s="162"/>
      <c r="POK23" s="162"/>
      <c r="POL23" s="162"/>
      <c r="POM23" s="162"/>
      <c r="PON23" s="162"/>
      <c r="POO23" s="162"/>
      <c r="POP23" s="162"/>
      <c r="POQ23" s="162"/>
      <c r="POR23" s="162"/>
      <c r="POS23" s="162"/>
      <c r="POT23" s="162"/>
      <c r="POU23" s="162"/>
      <c r="POV23" s="162"/>
      <c r="POW23" s="162"/>
      <c r="POX23" s="162"/>
      <c r="POY23" s="162"/>
      <c r="POZ23" s="162"/>
      <c r="PPA23" s="162"/>
      <c r="PPB23" s="162"/>
      <c r="PPC23" s="162"/>
      <c r="PPD23" s="162"/>
      <c r="PPE23" s="162"/>
      <c r="PPF23" s="162"/>
      <c r="PPG23" s="162"/>
      <c r="PPH23" s="162"/>
      <c r="PPI23" s="162"/>
      <c r="PPJ23" s="162"/>
      <c r="PPK23" s="162"/>
      <c r="PPL23" s="162"/>
      <c r="PPM23" s="162"/>
      <c r="PPN23" s="162"/>
      <c r="PPO23" s="162"/>
      <c r="PPP23" s="162"/>
      <c r="PPQ23" s="162"/>
      <c r="PPR23" s="162"/>
      <c r="PPS23" s="162"/>
      <c r="PPT23" s="162"/>
      <c r="PPU23" s="162"/>
      <c r="PPV23" s="162"/>
      <c r="PPW23" s="162"/>
      <c r="PPX23" s="162"/>
      <c r="PPY23" s="162"/>
      <c r="PPZ23" s="162"/>
      <c r="PQA23" s="162"/>
      <c r="PQB23" s="162"/>
      <c r="PQC23" s="162"/>
      <c r="PQD23" s="162"/>
      <c r="PQE23" s="162"/>
      <c r="PQF23" s="162"/>
      <c r="PQG23" s="162"/>
      <c r="PQH23" s="162"/>
      <c r="PQI23" s="162"/>
      <c r="PQJ23" s="162"/>
      <c r="PQK23" s="162"/>
      <c r="PQL23" s="162"/>
      <c r="PQM23" s="162"/>
      <c r="PQN23" s="162"/>
      <c r="PQO23" s="162"/>
      <c r="PQP23" s="162"/>
      <c r="PQQ23" s="162"/>
      <c r="PQR23" s="162"/>
      <c r="PQS23" s="162"/>
      <c r="PQT23" s="162"/>
      <c r="PQU23" s="162"/>
      <c r="PQV23" s="162"/>
      <c r="PQW23" s="162"/>
      <c r="PQX23" s="162"/>
      <c r="PQY23" s="162"/>
      <c r="PQZ23" s="162"/>
      <c r="PRA23" s="162"/>
      <c r="PRB23" s="162"/>
      <c r="PRC23" s="162"/>
      <c r="PRD23" s="162"/>
      <c r="PRE23" s="162"/>
      <c r="PRF23" s="162"/>
      <c r="PRG23" s="162"/>
      <c r="PRH23" s="162"/>
      <c r="PRI23" s="162"/>
      <c r="PRJ23" s="162"/>
      <c r="PRK23" s="162"/>
      <c r="PRL23" s="162"/>
      <c r="PRM23" s="162"/>
      <c r="PRN23" s="162"/>
      <c r="PRO23" s="162"/>
      <c r="PRP23" s="162"/>
      <c r="PRQ23" s="162"/>
      <c r="PRR23" s="162"/>
      <c r="PRS23" s="162"/>
      <c r="PRT23" s="162"/>
      <c r="PRU23" s="162"/>
      <c r="PRV23" s="162"/>
      <c r="PRW23" s="162"/>
      <c r="PRX23" s="162"/>
      <c r="PRY23" s="162"/>
      <c r="PRZ23" s="162"/>
      <c r="PSA23" s="162"/>
      <c r="PSB23" s="162"/>
      <c r="PSC23" s="162"/>
      <c r="PSD23" s="162"/>
      <c r="PSE23" s="162"/>
      <c r="PSF23" s="162"/>
      <c r="PSG23" s="162"/>
      <c r="PSH23" s="162"/>
      <c r="PSI23" s="162"/>
      <c r="PSJ23" s="162"/>
      <c r="PSK23" s="162"/>
      <c r="PSL23" s="162"/>
      <c r="PSM23" s="162"/>
      <c r="PSN23" s="162"/>
      <c r="PSO23" s="162"/>
      <c r="PSP23" s="162"/>
      <c r="PSQ23" s="162"/>
      <c r="PSR23" s="162"/>
      <c r="PSS23" s="162"/>
      <c r="PST23" s="162"/>
      <c r="PSU23" s="162"/>
      <c r="PSV23" s="162"/>
      <c r="PSW23" s="162"/>
      <c r="PSX23" s="162"/>
      <c r="PSY23" s="162"/>
      <c r="PSZ23" s="162"/>
      <c r="PTA23" s="162"/>
      <c r="PTB23" s="162"/>
      <c r="PTC23" s="162"/>
      <c r="PTD23" s="162"/>
      <c r="PTE23" s="162"/>
      <c r="PTF23" s="162"/>
      <c r="PTG23" s="162"/>
      <c r="PTH23" s="162"/>
      <c r="PTI23" s="162"/>
      <c r="PTJ23" s="162"/>
      <c r="PTK23" s="162"/>
      <c r="PTL23" s="162"/>
      <c r="PTM23" s="162"/>
      <c r="PTN23" s="162"/>
      <c r="PTO23" s="162"/>
      <c r="PTP23" s="162"/>
      <c r="PTQ23" s="162"/>
      <c r="PTR23" s="162"/>
      <c r="PTS23" s="162"/>
      <c r="PTT23" s="162"/>
      <c r="PTU23" s="162"/>
      <c r="PTV23" s="162"/>
      <c r="PTW23" s="162"/>
      <c r="PTX23" s="162"/>
      <c r="PTY23" s="162"/>
      <c r="PTZ23" s="162"/>
      <c r="PUA23" s="162"/>
      <c r="PUB23" s="162"/>
      <c r="PUC23" s="162"/>
      <c r="PUD23" s="162"/>
      <c r="PUE23" s="162"/>
      <c r="PUF23" s="162"/>
      <c r="PUG23" s="162"/>
      <c r="PUH23" s="162"/>
      <c r="PUI23" s="162"/>
      <c r="PUJ23" s="162"/>
      <c r="PUK23" s="162"/>
      <c r="PUL23" s="162"/>
      <c r="PUM23" s="162"/>
      <c r="PUN23" s="162"/>
      <c r="PUO23" s="162"/>
      <c r="PUP23" s="162"/>
      <c r="PUQ23" s="162"/>
      <c r="PUR23" s="162"/>
      <c r="PUS23" s="162"/>
      <c r="PUT23" s="162"/>
      <c r="PUU23" s="162"/>
      <c r="PUV23" s="162"/>
      <c r="PUW23" s="162"/>
      <c r="PUX23" s="162"/>
      <c r="PUY23" s="162"/>
      <c r="PUZ23" s="162"/>
      <c r="PVA23" s="162"/>
      <c r="PVB23" s="162"/>
      <c r="PVC23" s="162"/>
      <c r="PVD23" s="162"/>
      <c r="PVE23" s="162"/>
      <c r="PVF23" s="162"/>
      <c r="PVG23" s="162"/>
      <c r="PVH23" s="162"/>
      <c r="PVI23" s="162"/>
      <c r="PVJ23" s="162"/>
      <c r="PVK23" s="162"/>
      <c r="PVL23" s="162"/>
      <c r="PVM23" s="162"/>
      <c r="PVN23" s="162"/>
      <c r="PVO23" s="162"/>
      <c r="PVP23" s="162"/>
      <c r="PVQ23" s="162"/>
      <c r="PVR23" s="162"/>
      <c r="PVS23" s="162"/>
      <c r="PVT23" s="162"/>
      <c r="PVU23" s="162"/>
      <c r="PVV23" s="162"/>
      <c r="PVW23" s="162"/>
      <c r="PVX23" s="162"/>
      <c r="PVY23" s="162"/>
      <c r="PVZ23" s="162"/>
      <c r="PWA23" s="162"/>
      <c r="PWB23" s="162"/>
      <c r="PWC23" s="162"/>
      <c r="PWD23" s="162"/>
      <c r="PWE23" s="162"/>
      <c r="PWF23" s="162"/>
      <c r="PWG23" s="162"/>
      <c r="PWH23" s="162"/>
      <c r="PWI23" s="162"/>
      <c r="PWJ23" s="162"/>
      <c r="PWK23" s="162"/>
      <c r="PWL23" s="162"/>
      <c r="PWM23" s="162"/>
      <c r="PWN23" s="162"/>
      <c r="PWO23" s="162"/>
      <c r="PWP23" s="162"/>
      <c r="PWQ23" s="162"/>
      <c r="PWR23" s="162"/>
      <c r="PWS23" s="162"/>
      <c r="PWT23" s="162"/>
      <c r="PWU23" s="162"/>
      <c r="PWV23" s="162"/>
      <c r="PWW23" s="162"/>
      <c r="PWX23" s="162"/>
      <c r="PWY23" s="162"/>
      <c r="PWZ23" s="162"/>
      <c r="PXA23" s="162"/>
      <c r="PXB23" s="162"/>
      <c r="PXC23" s="162"/>
      <c r="PXD23" s="162"/>
      <c r="PXE23" s="162"/>
      <c r="PXF23" s="162"/>
      <c r="PXG23" s="162"/>
      <c r="PXH23" s="162"/>
      <c r="PXI23" s="162"/>
      <c r="PXJ23" s="162"/>
      <c r="PXK23" s="162"/>
      <c r="PXL23" s="162"/>
      <c r="PXM23" s="162"/>
      <c r="PXN23" s="162"/>
      <c r="PXO23" s="162"/>
      <c r="PXP23" s="162"/>
      <c r="PXQ23" s="162"/>
      <c r="PXR23" s="162"/>
      <c r="PXS23" s="162"/>
      <c r="PXT23" s="162"/>
      <c r="PXU23" s="162"/>
      <c r="PXV23" s="162"/>
      <c r="PXW23" s="162"/>
      <c r="PXX23" s="162"/>
      <c r="PXY23" s="162"/>
      <c r="PXZ23" s="162"/>
      <c r="PYA23" s="162"/>
      <c r="PYB23" s="162"/>
      <c r="PYC23" s="162"/>
      <c r="PYD23" s="162"/>
      <c r="PYE23" s="162"/>
      <c r="PYF23" s="162"/>
      <c r="PYG23" s="162"/>
      <c r="PYH23" s="162"/>
      <c r="PYI23" s="162"/>
      <c r="PYJ23" s="162"/>
      <c r="PYK23" s="162"/>
      <c r="PYL23" s="162"/>
      <c r="PYM23" s="162"/>
      <c r="PYN23" s="162"/>
      <c r="PYO23" s="162"/>
      <c r="PYP23" s="162"/>
      <c r="PYQ23" s="162"/>
      <c r="PYR23" s="162"/>
      <c r="PYS23" s="162"/>
      <c r="PYT23" s="162"/>
      <c r="PYU23" s="162"/>
      <c r="PYV23" s="162"/>
      <c r="PYW23" s="162"/>
      <c r="PYX23" s="162"/>
      <c r="PYY23" s="162"/>
      <c r="PYZ23" s="162"/>
      <c r="PZA23" s="162"/>
      <c r="PZB23" s="162"/>
      <c r="PZC23" s="162"/>
      <c r="PZD23" s="162"/>
      <c r="PZE23" s="162"/>
      <c r="PZF23" s="162"/>
      <c r="PZG23" s="162"/>
      <c r="PZH23" s="162"/>
      <c r="PZI23" s="162"/>
      <c r="PZJ23" s="162"/>
      <c r="PZK23" s="162"/>
      <c r="PZL23" s="162"/>
      <c r="PZM23" s="162"/>
      <c r="PZN23" s="162"/>
      <c r="PZO23" s="162"/>
      <c r="PZP23" s="162"/>
      <c r="PZQ23" s="162"/>
      <c r="PZR23" s="162"/>
      <c r="PZS23" s="162"/>
      <c r="PZT23" s="162"/>
      <c r="PZU23" s="162"/>
      <c r="PZV23" s="162"/>
      <c r="PZW23" s="162"/>
      <c r="PZX23" s="162"/>
      <c r="PZY23" s="162"/>
      <c r="PZZ23" s="162"/>
      <c r="QAA23" s="162"/>
      <c r="QAB23" s="162"/>
      <c r="QAC23" s="162"/>
      <c r="QAD23" s="162"/>
      <c r="QAE23" s="162"/>
      <c r="QAF23" s="162"/>
      <c r="QAG23" s="162"/>
      <c r="QAH23" s="162"/>
      <c r="QAI23" s="162"/>
      <c r="QAJ23" s="162"/>
      <c r="QAK23" s="162"/>
      <c r="QAL23" s="162"/>
      <c r="QAM23" s="162"/>
      <c r="QAN23" s="162"/>
      <c r="QAO23" s="162"/>
      <c r="QAP23" s="162"/>
      <c r="QAQ23" s="162"/>
      <c r="QAR23" s="162"/>
      <c r="QAS23" s="162"/>
      <c r="QAT23" s="162"/>
      <c r="QAU23" s="162"/>
      <c r="QAV23" s="162"/>
      <c r="QAW23" s="162"/>
      <c r="QAX23" s="162"/>
      <c r="QAY23" s="162"/>
      <c r="QAZ23" s="162"/>
      <c r="QBA23" s="162"/>
      <c r="QBB23" s="162"/>
      <c r="QBC23" s="162"/>
      <c r="QBD23" s="162"/>
      <c r="QBE23" s="162"/>
      <c r="QBF23" s="162"/>
      <c r="QBG23" s="162"/>
      <c r="QBH23" s="162"/>
      <c r="QBI23" s="162"/>
      <c r="QBJ23" s="162"/>
      <c r="QBK23" s="162"/>
      <c r="QBL23" s="162"/>
      <c r="QBM23" s="162"/>
      <c r="QBN23" s="162"/>
      <c r="QBO23" s="162"/>
      <c r="QBP23" s="162"/>
      <c r="QBQ23" s="162"/>
      <c r="QBR23" s="162"/>
      <c r="QBS23" s="162"/>
      <c r="QBT23" s="162"/>
      <c r="QBU23" s="162"/>
      <c r="QBV23" s="162"/>
      <c r="QBW23" s="162"/>
      <c r="QBX23" s="162"/>
      <c r="QBY23" s="162"/>
      <c r="QBZ23" s="162"/>
      <c r="QCA23" s="162"/>
      <c r="QCB23" s="162"/>
      <c r="QCC23" s="162"/>
      <c r="QCD23" s="162"/>
      <c r="QCE23" s="162"/>
      <c r="QCF23" s="162"/>
      <c r="QCG23" s="162"/>
      <c r="QCH23" s="162"/>
      <c r="QCI23" s="162"/>
      <c r="QCJ23" s="162"/>
      <c r="QCK23" s="162"/>
      <c r="QCL23" s="162"/>
      <c r="QCM23" s="162"/>
      <c r="QCN23" s="162"/>
      <c r="QCO23" s="162"/>
      <c r="QCP23" s="162"/>
      <c r="QCQ23" s="162"/>
      <c r="QCR23" s="162"/>
      <c r="QCS23" s="162"/>
      <c r="QCT23" s="162"/>
      <c r="QCU23" s="162"/>
      <c r="QCV23" s="162"/>
      <c r="QCW23" s="162"/>
      <c r="QCX23" s="162"/>
      <c r="QCY23" s="162"/>
      <c r="QCZ23" s="162"/>
      <c r="QDA23" s="162"/>
      <c r="QDB23" s="162"/>
      <c r="QDC23" s="162"/>
      <c r="QDD23" s="162"/>
      <c r="QDE23" s="162"/>
      <c r="QDF23" s="162"/>
      <c r="QDG23" s="162"/>
      <c r="QDH23" s="162"/>
      <c r="QDI23" s="162"/>
      <c r="QDJ23" s="162"/>
      <c r="QDK23" s="162"/>
      <c r="QDL23" s="162"/>
      <c r="QDM23" s="162"/>
      <c r="QDN23" s="162"/>
      <c r="QDO23" s="162"/>
      <c r="QDP23" s="162"/>
      <c r="QDQ23" s="162"/>
      <c r="QDR23" s="162"/>
      <c r="QDS23" s="162"/>
      <c r="QDT23" s="162"/>
      <c r="QDU23" s="162"/>
      <c r="QDV23" s="162"/>
      <c r="QDW23" s="162"/>
      <c r="QDX23" s="162"/>
      <c r="QDY23" s="162"/>
      <c r="QDZ23" s="162"/>
      <c r="QEA23" s="162"/>
      <c r="QEB23" s="162"/>
      <c r="QEC23" s="162"/>
      <c r="QED23" s="162"/>
      <c r="QEE23" s="162"/>
      <c r="QEF23" s="162"/>
      <c r="QEG23" s="162"/>
      <c r="QEH23" s="162"/>
      <c r="QEI23" s="162"/>
      <c r="QEJ23" s="162"/>
      <c r="QEK23" s="162"/>
      <c r="QEL23" s="162"/>
      <c r="QEM23" s="162"/>
      <c r="QEN23" s="162"/>
      <c r="QEO23" s="162"/>
      <c r="QEP23" s="162"/>
      <c r="QEQ23" s="162"/>
      <c r="QER23" s="162"/>
      <c r="QES23" s="162"/>
      <c r="QET23" s="162"/>
      <c r="QEU23" s="162"/>
      <c r="QEV23" s="162"/>
      <c r="QEW23" s="162"/>
      <c r="QEX23" s="162"/>
      <c r="QEY23" s="162"/>
      <c r="QEZ23" s="162"/>
      <c r="QFA23" s="162"/>
      <c r="QFB23" s="162"/>
      <c r="QFC23" s="162"/>
      <c r="QFD23" s="162"/>
      <c r="QFE23" s="162"/>
      <c r="QFF23" s="162"/>
      <c r="QFG23" s="162"/>
      <c r="QFH23" s="162"/>
      <c r="QFI23" s="162"/>
      <c r="QFJ23" s="162"/>
      <c r="QFK23" s="162"/>
      <c r="QFL23" s="162"/>
      <c r="QFM23" s="162"/>
      <c r="QFN23" s="162"/>
      <c r="QFO23" s="162"/>
      <c r="QFP23" s="162"/>
      <c r="QFQ23" s="162"/>
      <c r="QFR23" s="162"/>
      <c r="QFS23" s="162"/>
      <c r="QFT23" s="162"/>
      <c r="QFU23" s="162"/>
      <c r="QFV23" s="162"/>
      <c r="QFW23" s="162"/>
      <c r="QFX23" s="162"/>
      <c r="QFY23" s="162"/>
      <c r="QFZ23" s="162"/>
      <c r="QGA23" s="162"/>
      <c r="QGB23" s="162"/>
      <c r="QGC23" s="162"/>
      <c r="QGD23" s="162"/>
      <c r="QGE23" s="162"/>
      <c r="QGF23" s="162"/>
      <c r="QGG23" s="162"/>
      <c r="QGH23" s="162"/>
      <c r="QGI23" s="162"/>
      <c r="QGJ23" s="162"/>
      <c r="QGK23" s="162"/>
      <c r="QGL23" s="162"/>
      <c r="QGM23" s="162"/>
      <c r="QGN23" s="162"/>
      <c r="QGO23" s="162"/>
      <c r="QGP23" s="162"/>
      <c r="QGQ23" s="162"/>
      <c r="QGR23" s="162"/>
      <c r="QGS23" s="162"/>
      <c r="QGT23" s="162"/>
      <c r="QGU23" s="162"/>
      <c r="QGV23" s="162"/>
      <c r="QGW23" s="162"/>
      <c r="QGX23" s="162"/>
      <c r="QGY23" s="162"/>
      <c r="QGZ23" s="162"/>
      <c r="QHA23" s="162"/>
      <c r="QHB23" s="162"/>
      <c r="QHC23" s="162"/>
      <c r="QHD23" s="162"/>
      <c r="QHE23" s="162"/>
      <c r="QHF23" s="162"/>
      <c r="QHG23" s="162"/>
      <c r="QHH23" s="162"/>
      <c r="QHI23" s="162"/>
      <c r="QHJ23" s="162"/>
      <c r="QHK23" s="162"/>
      <c r="QHL23" s="162"/>
      <c r="QHM23" s="162"/>
      <c r="QHN23" s="162"/>
      <c r="QHO23" s="162"/>
      <c r="QHP23" s="162"/>
      <c r="QHQ23" s="162"/>
      <c r="QHR23" s="162"/>
      <c r="QHS23" s="162"/>
      <c r="QHT23" s="162"/>
      <c r="QHU23" s="162"/>
      <c r="QHV23" s="162"/>
      <c r="QHW23" s="162"/>
      <c r="QHX23" s="162"/>
      <c r="QHY23" s="162"/>
      <c r="QHZ23" s="162"/>
      <c r="QIA23" s="162"/>
      <c r="QIB23" s="162"/>
      <c r="QIC23" s="162"/>
      <c r="QID23" s="162"/>
      <c r="QIE23" s="162"/>
      <c r="QIF23" s="162"/>
      <c r="QIG23" s="162"/>
      <c r="QIH23" s="162"/>
      <c r="QII23" s="162"/>
      <c r="QIJ23" s="162"/>
      <c r="QIK23" s="162"/>
      <c r="QIL23" s="162"/>
      <c r="QIM23" s="162"/>
      <c r="QIN23" s="162"/>
      <c r="QIO23" s="162"/>
      <c r="QIP23" s="162"/>
      <c r="QIQ23" s="162"/>
      <c r="QIR23" s="162"/>
      <c r="QIS23" s="162"/>
      <c r="QIT23" s="162"/>
      <c r="QIU23" s="162"/>
      <c r="QIV23" s="162"/>
      <c r="QIW23" s="162"/>
      <c r="QIX23" s="162"/>
      <c r="QIY23" s="162"/>
      <c r="QIZ23" s="162"/>
      <c r="QJA23" s="162"/>
      <c r="QJB23" s="162"/>
      <c r="QJC23" s="162"/>
      <c r="QJD23" s="162"/>
      <c r="QJE23" s="162"/>
      <c r="QJF23" s="162"/>
      <c r="QJG23" s="162"/>
      <c r="QJH23" s="162"/>
      <c r="QJI23" s="162"/>
      <c r="QJJ23" s="162"/>
      <c r="QJK23" s="162"/>
      <c r="QJL23" s="162"/>
      <c r="QJM23" s="162"/>
      <c r="QJN23" s="162"/>
      <c r="QJO23" s="162"/>
      <c r="QJP23" s="162"/>
      <c r="QJQ23" s="162"/>
      <c r="QJR23" s="162"/>
      <c r="QJS23" s="162"/>
      <c r="QJT23" s="162"/>
      <c r="QJU23" s="162"/>
      <c r="QJV23" s="162"/>
      <c r="QJW23" s="162"/>
      <c r="QJX23" s="162"/>
      <c r="QJY23" s="162"/>
      <c r="QJZ23" s="162"/>
      <c r="QKA23" s="162"/>
      <c r="QKB23" s="162"/>
      <c r="QKC23" s="162"/>
      <c r="QKD23" s="162"/>
      <c r="QKE23" s="162"/>
      <c r="QKF23" s="162"/>
      <c r="QKG23" s="162"/>
      <c r="QKH23" s="162"/>
      <c r="QKI23" s="162"/>
      <c r="QKJ23" s="162"/>
      <c r="QKK23" s="162"/>
      <c r="QKL23" s="162"/>
      <c r="QKM23" s="162"/>
      <c r="QKN23" s="162"/>
      <c r="QKO23" s="162"/>
      <c r="QKP23" s="162"/>
      <c r="QKQ23" s="162"/>
      <c r="QKR23" s="162"/>
      <c r="QKS23" s="162"/>
      <c r="QKT23" s="162"/>
      <c r="QKU23" s="162"/>
      <c r="QKV23" s="162"/>
      <c r="QKW23" s="162"/>
      <c r="QKX23" s="162"/>
      <c r="QKY23" s="162"/>
      <c r="QKZ23" s="162"/>
      <c r="QLA23" s="162"/>
      <c r="QLB23" s="162"/>
      <c r="QLC23" s="162"/>
      <c r="QLD23" s="162"/>
      <c r="QLE23" s="162"/>
      <c r="QLF23" s="162"/>
      <c r="QLG23" s="162"/>
      <c r="QLH23" s="162"/>
      <c r="QLI23" s="162"/>
      <c r="QLJ23" s="162"/>
      <c r="QLK23" s="162"/>
      <c r="QLL23" s="162"/>
      <c r="QLM23" s="162"/>
      <c r="QLN23" s="162"/>
      <c r="QLO23" s="162"/>
      <c r="QLP23" s="162"/>
      <c r="QLQ23" s="162"/>
      <c r="QLR23" s="162"/>
      <c r="QLS23" s="162"/>
      <c r="QLT23" s="162"/>
      <c r="QLU23" s="162"/>
      <c r="QLV23" s="162"/>
      <c r="QLW23" s="162"/>
      <c r="QLX23" s="162"/>
      <c r="QLY23" s="162"/>
      <c r="QLZ23" s="162"/>
      <c r="QMA23" s="162"/>
      <c r="QMB23" s="162"/>
      <c r="QMC23" s="162"/>
      <c r="QMD23" s="162"/>
      <c r="QME23" s="162"/>
      <c r="QMF23" s="162"/>
      <c r="QMG23" s="162"/>
      <c r="QMH23" s="162"/>
      <c r="QMI23" s="162"/>
      <c r="QMJ23" s="162"/>
      <c r="QMK23" s="162"/>
      <c r="QML23" s="162"/>
      <c r="QMM23" s="162"/>
      <c r="QMN23" s="162"/>
      <c r="QMO23" s="162"/>
      <c r="QMP23" s="162"/>
      <c r="QMQ23" s="162"/>
      <c r="QMR23" s="162"/>
      <c r="QMS23" s="162"/>
      <c r="QMT23" s="162"/>
      <c r="QMU23" s="162"/>
      <c r="QMV23" s="162"/>
      <c r="QMW23" s="162"/>
      <c r="QMX23" s="162"/>
      <c r="QMY23" s="162"/>
      <c r="QMZ23" s="162"/>
      <c r="QNA23" s="162"/>
      <c r="QNB23" s="162"/>
      <c r="QNC23" s="162"/>
      <c r="QND23" s="162"/>
      <c r="QNE23" s="162"/>
      <c r="QNF23" s="162"/>
      <c r="QNG23" s="162"/>
      <c r="QNH23" s="162"/>
      <c r="QNI23" s="162"/>
      <c r="QNJ23" s="162"/>
      <c r="QNK23" s="162"/>
      <c r="QNL23" s="162"/>
      <c r="QNM23" s="162"/>
      <c r="QNN23" s="162"/>
      <c r="QNO23" s="162"/>
      <c r="QNP23" s="162"/>
      <c r="QNQ23" s="162"/>
      <c r="QNR23" s="162"/>
      <c r="QNS23" s="162"/>
      <c r="QNT23" s="162"/>
      <c r="QNU23" s="162"/>
      <c r="QNV23" s="162"/>
      <c r="QNW23" s="162"/>
      <c r="QNX23" s="162"/>
      <c r="QNY23" s="162"/>
      <c r="QNZ23" s="162"/>
      <c r="QOA23" s="162"/>
      <c r="QOB23" s="162"/>
      <c r="QOC23" s="162"/>
      <c r="QOD23" s="162"/>
      <c r="QOE23" s="162"/>
      <c r="QOF23" s="162"/>
      <c r="QOG23" s="162"/>
      <c r="QOH23" s="162"/>
      <c r="QOI23" s="162"/>
      <c r="QOJ23" s="162"/>
      <c r="QOK23" s="162"/>
      <c r="QOL23" s="162"/>
      <c r="QOM23" s="162"/>
      <c r="QON23" s="162"/>
      <c r="QOO23" s="162"/>
      <c r="QOP23" s="162"/>
      <c r="QOQ23" s="162"/>
      <c r="QOR23" s="162"/>
      <c r="QOS23" s="162"/>
      <c r="QOT23" s="162"/>
      <c r="QOU23" s="162"/>
      <c r="QOV23" s="162"/>
      <c r="QOW23" s="162"/>
      <c r="QOX23" s="162"/>
      <c r="QOY23" s="162"/>
      <c r="QOZ23" s="162"/>
      <c r="QPA23" s="162"/>
      <c r="QPB23" s="162"/>
      <c r="QPC23" s="162"/>
      <c r="QPD23" s="162"/>
      <c r="QPE23" s="162"/>
      <c r="QPF23" s="162"/>
      <c r="QPG23" s="162"/>
      <c r="QPH23" s="162"/>
      <c r="QPI23" s="162"/>
      <c r="QPJ23" s="162"/>
      <c r="QPK23" s="162"/>
      <c r="QPL23" s="162"/>
      <c r="QPM23" s="162"/>
      <c r="QPN23" s="162"/>
      <c r="QPO23" s="162"/>
      <c r="QPP23" s="162"/>
      <c r="QPQ23" s="162"/>
      <c r="QPR23" s="162"/>
      <c r="QPS23" s="162"/>
      <c r="QPT23" s="162"/>
      <c r="QPU23" s="162"/>
      <c r="QPV23" s="162"/>
      <c r="QPW23" s="162"/>
      <c r="QPX23" s="162"/>
      <c r="QPY23" s="162"/>
      <c r="QPZ23" s="162"/>
      <c r="QQA23" s="162"/>
      <c r="QQB23" s="162"/>
      <c r="QQC23" s="162"/>
      <c r="QQD23" s="162"/>
      <c r="QQE23" s="162"/>
      <c r="QQF23" s="162"/>
      <c r="QQG23" s="162"/>
      <c r="QQH23" s="162"/>
      <c r="QQI23" s="162"/>
      <c r="QQJ23" s="162"/>
      <c r="QQK23" s="162"/>
      <c r="QQL23" s="162"/>
      <c r="QQM23" s="162"/>
      <c r="QQN23" s="162"/>
      <c r="QQO23" s="162"/>
      <c r="QQP23" s="162"/>
      <c r="QQQ23" s="162"/>
      <c r="QQR23" s="162"/>
      <c r="QQS23" s="162"/>
      <c r="QQT23" s="162"/>
      <c r="QQU23" s="162"/>
      <c r="QQV23" s="162"/>
      <c r="QQW23" s="162"/>
      <c r="QQX23" s="162"/>
      <c r="QQY23" s="162"/>
      <c r="QQZ23" s="162"/>
      <c r="QRA23" s="162"/>
      <c r="QRB23" s="162"/>
      <c r="QRC23" s="162"/>
      <c r="QRD23" s="162"/>
      <c r="QRE23" s="162"/>
      <c r="QRF23" s="162"/>
      <c r="QRG23" s="162"/>
      <c r="QRH23" s="162"/>
      <c r="QRI23" s="162"/>
      <c r="QRJ23" s="162"/>
      <c r="QRK23" s="162"/>
      <c r="QRL23" s="162"/>
      <c r="QRM23" s="162"/>
      <c r="QRN23" s="162"/>
      <c r="QRO23" s="162"/>
      <c r="QRP23" s="162"/>
      <c r="QRQ23" s="162"/>
      <c r="QRR23" s="162"/>
      <c r="QRS23" s="162"/>
      <c r="QRT23" s="162"/>
      <c r="QRU23" s="162"/>
      <c r="QRV23" s="162"/>
      <c r="QRW23" s="162"/>
      <c r="QRX23" s="162"/>
      <c r="QRY23" s="162"/>
      <c r="QRZ23" s="162"/>
      <c r="QSA23" s="162"/>
      <c r="QSB23" s="162"/>
      <c r="QSC23" s="162"/>
      <c r="QSD23" s="162"/>
      <c r="QSE23" s="162"/>
      <c r="QSF23" s="162"/>
      <c r="QSG23" s="162"/>
      <c r="QSH23" s="162"/>
      <c r="QSI23" s="162"/>
      <c r="QSJ23" s="162"/>
      <c r="QSK23" s="162"/>
      <c r="QSL23" s="162"/>
      <c r="QSM23" s="162"/>
      <c r="QSN23" s="162"/>
      <c r="QSO23" s="162"/>
      <c r="QSP23" s="162"/>
      <c r="QSQ23" s="162"/>
      <c r="QSR23" s="162"/>
      <c r="QSS23" s="162"/>
      <c r="QST23" s="162"/>
      <c r="QSU23" s="162"/>
      <c r="QSV23" s="162"/>
      <c r="QSW23" s="162"/>
      <c r="QSX23" s="162"/>
      <c r="QSY23" s="162"/>
      <c r="QSZ23" s="162"/>
      <c r="QTA23" s="162"/>
      <c r="QTB23" s="162"/>
      <c r="QTC23" s="162"/>
      <c r="QTD23" s="162"/>
      <c r="QTE23" s="162"/>
      <c r="QTF23" s="162"/>
      <c r="QTG23" s="162"/>
      <c r="QTH23" s="162"/>
      <c r="QTI23" s="162"/>
      <c r="QTJ23" s="162"/>
      <c r="QTK23" s="162"/>
      <c r="QTL23" s="162"/>
      <c r="QTM23" s="162"/>
      <c r="QTN23" s="162"/>
      <c r="QTO23" s="162"/>
      <c r="QTP23" s="162"/>
      <c r="QTQ23" s="162"/>
      <c r="QTR23" s="162"/>
      <c r="QTS23" s="162"/>
      <c r="QTT23" s="162"/>
      <c r="QTU23" s="162"/>
      <c r="QTV23" s="162"/>
      <c r="QTW23" s="162"/>
      <c r="QTX23" s="162"/>
      <c r="QTY23" s="162"/>
      <c r="QTZ23" s="162"/>
      <c r="QUA23" s="162"/>
      <c r="QUB23" s="162"/>
      <c r="QUC23" s="162"/>
      <c r="QUD23" s="162"/>
      <c r="QUE23" s="162"/>
      <c r="QUF23" s="162"/>
      <c r="QUG23" s="162"/>
      <c r="QUH23" s="162"/>
      <c r="QUI23" s="162"/>
      <c r="QUJ23" s="162"/>
      <c r="QUK23" s="162"/>
      <c r="QUL23" s="162"/>
      <c r="QUM23" s="162"/>
      <c r="QUN23" s="162"/>
      <c r="QUO23" s="162"/>
      <c r="QUP23" s="162"/>
      <c r="QUQ23" s="162"/>
      <c r="QUR23" s="162"/>
      <c r="QUS23" s="162"/>
      <c r="QUT23" s="162"/>
      <c r="QUU23" s="162"/>
      <c r="QUV23" s="162"/>
      <c r="QUW23" s="162"/>
      <c r="QUX23" s="162"/>
      <c r="QUY23" s="162"/>
      <c r="QUZ23" s="162"/>
      <c r="QVA23" s="162"/>
      <c r="QVB23" s="162"/>
      <c r="QVC23" s="162"/>
      <c r="QVD23" s="162"/>
      <c r="QVE23" s="162"/>
      <c r="QVF23" s="162"/>
      <c r="QVG23" s="162"/>
      <c r="QVH23" s="162"/>
      <c r="QVI23" s="162"/>
      <c r="QVJ23" s="162"/>
      <c r="QVK23" s="162"/>
      <c r="QVL23" s="162"/>
      <c r="QVM23" s="162"/>
      <c r="QVN23" s="162"/>
      <c r="QVO23" s="162"/>
      <c r="QVP23" s="162"/>
      <c r="QVQ23" s="162"/>
      <c r="QVR23" s="162"/>
      <c r="QVS23" s="162"/>
      <c r="QVT23" s="162"/>
      <c r="QVU23" s="162"/>
      <c r="QVV23" s="162"/>
      <c r="QVW23" s="162"/>
      <c r="QVX23" s="162"/>
      <c r="QVY23" s="162"/>
      <c r="QVZ23" s="162"/>
      <c r="QWA23" s="162"/>
      <c r="QWB23" s="162"/>
      <c r="QWC23" s="162"/>
      <c r="QWD23" s="162"/>
      <c r="QWE23" s="162"/>
      <c r="QWF23" s="162"/>
      <c r="QWG23" s="162"/>
      <c r="QWH23" s="162"/>
      <c r="QWI23" s="162"/>
      <c r="QWJ23" s="162"/>
      <c r="QWK23" s="162"/>
      <c r="QWL23" s="162"/>
      <c r="QWM23" s="162"/>
      <c r="QWN23" s="162"/>
      <c r="QWO23" s="162"/>
      <c r="QWP23" s="162"/>
      <c r="QWQ23" s="162"/>
      <c r="QWR23" s="162"/>
      <c r="QWS23" s="162"/>
      <c r="QWT23" s="162"/>
      <c r="QWU23" s="162"/>
      <c r="QWV23" s="162"/>
      <c r="QWW23" s="162"/>
      <c r="QWX23" s="162"/>
      <c r="QWY23" s="162"/>
      <c r="QWZ23" s="162"/>
      <c r="QXA23" s="162"/>
      <c r="QXB23" s="162"/>
      <c r="QXC23" s="162"/>
      <c r="QXD23" s="162"/>
      <c r="QXE23" s="162"/>
      <c r="QXF23" s="162"/>
      <c r="QXG23" s="162"/>
      <c r="QXH23" s="162"/>
      <c r="QXI23" s="162"/>
      <c r="QXJ23" s="162"/>
      <c r="QXK23" s="162"/>
      <c r="QXL23" s="162"/>
      <c r="QXM23" s="162"/>
      <c r="QXN23" s="162"/>
      <c r="QXO23" s="162"/>
      <c r="QXP23" s="162"/>
      <c r="QXQ23" s="162"/>
      <c r="QXR23" s="162"/>
      <c r="QXS23" s="162"/>
      <c r="QXT23" s="162"/>
      <c r="QXU23" s="162"/>
      <c r="QXV23" s="162"/>
      <c r="QXW23" s="162"/>
      <c r="QXX23" s="162"/>
      <c r="QXY23" s="162"/>
      <c r="QXZ23" s="162"/>
      <c r="QYA23" s="162"/>
      <c r="QYB23" s="162"/>
      <c r="QYC23" s="162"/>
      <c r="QYD23" s="162"/>
      <c r="QYE23" s="162"/>
      <c r="QYF23" s="162"/>
      <c r="QYG23" s="162"/>
      <c r="QYH23" s="162"/>
      <c r="QYI23" s="162"/>
      <c r="QYJ23" s="162"/>
      <c r="QYK23" s="162"/>
      <c r="QYL23" s="162"/>
      <c r="QYM23" s="162"/>
      <c r="QYN23" s="162"/>
      <c r="QYO23" s="162"/>
      <c r="QYP23" s="162"/>
      <c r="QYQ23" s="162"/>
      <c r="QYR23" s="162"/>
      <c r="QYS23" s="162"/>
      <c r="QYT23" s="162"/>
      <c r="QYU23" s="162"/>
      <c r="QYV23" s="162"/>
      <c r="QYW23" s="162"/>
      <c r="QYX23" s="162"/>
      <c r="QYY23" s="162"/>
      <c r="QYZ23" s="162"/>
      <c r="QZA23" s="162"/>
      <c r="QZB23" s="162"/>
      <c r="QZC23" s="162"/>
      <c r="QZD23" s="162"/>
      <c r="QZE23" s="162"/>
      <c r="QZF23" s="162"/>
      <c r="QZG23" s="162"/>
      <c r="QZH23" s="162"/>
      <c r="QZI23" s="162"/>
      <c r="QZJ23" s="162"/>
      <c r="QZK23" s="162"/>
      <c r="QZL23" s="162"/>
      <c r="QZM23" s="162"/>
      <c r="QZN23" s="162"/>
      <c r="QZO23" s="162"/>
      <c r="QZP23" s="162"/>
      <c r="QZQ23" s="162"/>
      <c r="QZR23" s="162"/>
      <c r="QZS23" s="162"/>
      <c r="QZT23" s="162"/>
      <c r="QZU23" s="162"/>
      <c r="QZV23" s="162"/>
      <c r="QZW23" s="162"/>
      <c r="QZX23" s="162"/>
      <c r="QZY23" s="162"/>
      <c r="QZZ23" s="162"/>
      <c r="RAA23" s="162"/>
      <c r="RAB23" s="162"/>
      <c r="RAC23" s="162"/>
      <c r="RAD23" s="162"/>
      <c r="RAE23" s="162"/>
      <c r="RAF23" s="162"/>
      <c r="RAG23" s="162"/>
      <c r="RAH23" s="162"/>
      <c r="RAI23" s="162"/>
      <c r="RAJ23" s="162"/>
      <c r="RAK23" s="162"/>
      <c r="RAL23" s="162"/>
      <c r="RAM23" s="162"/>
      <c r="RAN23" s="162"/>
      <c r="RAO23" s="162"/>
      <c r="RAP23" s="162"/>
      <c r="RAQ23" s="162"/>
      <c r="RAR23" s="162"/>
      <c r="RAS23" s="162"/>
      <c r="RAT23" s="162"/>
      <c r="RAU23" s="162"/>
      <c r="RAV23" s="162"/>
      <c r="RAW23" s="162"/>
      <c r="RAX23" s="162"/>
      <c r="RAY23" s="162"/>
      <c r="RAZ23" s="162"/>
      <c r="RBA23" s="162"/>
      <c r="RBB23" s="162"/>
      <c r="RBC23" s="162"/>
      <c r="RBD23" s="162"/>
      <c r="RBE23" s="162"/>
      <c r="RBF23" s="162"/>
      <c r="RBG23" s="162"/>
      <c r="RBH23" s="162"/>
      <c r="RBI23" s="162"/>
      <c r="RBJ23" s="162"/>
      <c r="RBK23" s="162"/>
      <c r="RBL23" s="162"/>
      <c r="RBM23" s="162"/>
      <c r="RBN23" s="162"/>
      <c r="RBO23" s="162"/>
      <c r="RBP23" s="162"/>
      <c r="RBQ23" s="162"/>
      <c r="RBR23" s="162"/>
      <c r="RBS23" s="162"/>
      <c r="RBT23" s="162"/>
      <c r="RBU23" s="162"/>
      <c r="RBV23" s="162"/>
      <c r="RBW23" s="162"/>
      <c r="RBX23" s="162"/>
      <c r="RBY23" s="162"/>
      <c r="RBZ23" s="162"/>
      <c r="RCA23" s="162"/>
      <c r="RCB23" s="162"/>
      <c r="RCC23" s="162"/>
      <c r="RCD23" s="162"/>
      <c r="RCE23" s="162"/>
      <c r="RCF23" s="162"/>
      <c r="RCG23" s="162"/>
      <c r="RCH23" s="162"/>
      <c r="RCI23" s="162"/>
      <c r="RCJ23" s="162"/>
      <c r="RCK23" s="162"/>
      <c r="RCL23" s="162"/>
      <c r="RCM23" s="162"/>
      <c r="RCN23" s="162"/>
      <c r="RCO23" s="162"/>
      <c r="RCP23" s="162"/>
      <c r="RCQ23" s="162"/>
      <c r="RCR23" s="162"/>
      <c r="RCS23" s="162"/>
      <c r="RCT23" s="162"/>
      <c r="RCU23" s="162"/>
      <c r="RCV23" s="162"/>
      <c r="RCW23" s="162"/>
      <c r="RCX23" s="162"/>
      <c r="RCY23" s="162"/>
      <c r="RCZ23" s="162"/>
      <c r="RDA23" s="162"/>
      <c r="RDB23" s="162"/>
      <c r="RDC23" s="162"/>
      <c r="RDD23" s="162"/>
      <c r="RDE23" s="162"/>
      <c r="RDF23" s="162"/>
      <c r="RDG23" s="162"/>
      <c r="RDH23" s="162"/>
      <c r="RDI23" s="162"/>
      <c r="RDJ23" s="162"/>
      <c r="RDK23" s="162"/>
      <c r="RDL23" s="162"/>
      <c r="RDM23" s="162"/>
      <c r="RDN23" s="162"/>
      <c r="RDO23" s="162"/>
      <c r="RDP23" s="162"/>
      <c r="RDQ23" s="162"/>
      <c r="RDR23" s="162"/>
      <c r="RDS23" s="162"/>
      <c r="RDT23" s="162"/>
      <c r="RDU23" s="162"/>
      <c r="RDV23" s="162"/>
      <c r="RDW23" s="162"/>
      <c r="RDX23" s="162"/>
      <c r="RDY23" s="162"/>
      <c r="RDZ23" s="162"/>
      <c r="REA23" s="162"/>
      <c r="REB23" s="162"/>
      <c r="REC23" s="162"/>
      <c r="RED23" s="162"/>
      <c r="REE23" s="162"/>
      <c r="REF23" s="162"/>
      <c r="REG23" s="162"/>
      <c r="REH23" s="162"/>
      <c r="REI23" s="162"/>
      <c r="REJ23" s="162"/>
      <c r="REK23" s="162"/>
      <c r="REL23" s="162"/>
      <c r="REM23" s="162"/>
      <c r="REN23" s="162"/>
      <c r="REO23" s="162"/>
      <c r="REP23" s="162"/>
      <c r="REQ23" s="162"/>
      <c r="RER23" s="162"/>
      <c r="RES23" s="162"/>
      <c r="RET23" s="162"/>
      <c r="REU23" s="162"/>
      <c r="REV23" s="162"/>
      <c r="REW23" s="162"/>
      <c r="REX23" s="162"/>
      <c r="REY23" s="162"/>
      <c r="REZ23" s="162"/>
      <c r="RFA23" s="162"/>
      <c r="RFB23" s="162"/>
      <c r="RFC23" s="162"/>
      <c r="RFD23" s="162"/>
      <c r="RFE23" s="162"/>
      <c r="RFF23" s="162"/>
      <c r="RFG23" s="162"/>
      <c r="RFH23" s="162"/>
      <c r="RFI23" s="162"/>
      <c r="RFJ23" s="162"/>
      <c r="RFK23" s="162"/>
      <c r="RFL23" s="162"/>
      <c r="RFM23" s="162"/>
      <c r="RFN23" s="162"/>
      <c r="RFO23" s="162"/>
      <c r="RFP23" s="162"/>
      <c r="RFQ23" s="162"/>
      <c r="RFR23" s="162"/>
      <c r="RFS23" s="162"/>
      <c r="RFT23" s="162"/>
      <c r="RFU23" s="162"/>
      <c r="RFV23" s="162"/>
      <c r="RFW23" s="162"/>
      <c r="RFX23" s="162"/>
      <c r="RFY23" s="162"/>
      <c r="RFZ23" s="162"/>
      <c r="RGA23" s="162"/>
      <c r="RGB23" s="162"/>
      <c r="RGC23" s="162"/>
      <c r="RGD23" s="162"/>
      <c r="RGE23" s="162"/>
      <c r="RGF23" s="162"/>
      <c r="RGG23" s="162"/>
      <c r="RGH23" s="162"/>
      <c r="RGI23" s="162"/>
      <c r="RGJ23" s="162"/>
      <c r="RGK23" s="162"/>
      <c r="RGL23" s="162"/>
      <c r="RGM23" s="162"/>
      <c r="RGN23" s="162"/>
      <c r="RGO23" s="162"/>
      <c r="RGP23" s="162"/>
      <c r="RGQ23" s="162"/>
      <c r="RGR23" s="162"/>
      <c r="RGS23" s="162"/>
      <c r="RGT23" s="162"/>
      <c r="RGU23" s="162"/>
      <c r="RGV23" s="162"/>
      <c r="RGW23" s="162"/>
      <c r="RGX23" s="162"/>
      <c r="RGY23" s="162"/>
      <c r="RGZ23" s="162"/>
      <c r="RHA23" s="162"/>
      <c r="RHB23" s="162"/>
      <c r="RHC23" s="162"/>
      <c r="RHD23" s="162"/>
      <c r="RHE23" s="162"/>
      <c r="RHF23" s="162"/>
      <c r="RHG23" s="162"/>
      <c r="RHH23" s="162"/>
      <c r="RHI23" s="162"/>
      <c r="RHJ23" s="162"/>
      <c r="RHK23" s="162"/>
      <c r="RHL23" s="162"/>
      <c r="RHM23" s="162"/>
      <c r="RHN23" s="162"/>
      <c r="RHO23" s="162"/>
      <c r="RHP23" s="162"/>
      <c r="RHQ23" s="162"/>
      <c r="RHR23" s="162"/>
      <c r="RHS23" s="162"/>
      <c r="RHT23" s="162"/>
      <c r="RHU23" s="162"/>
      <c r="RHV23" s="162"/>
      <c r="RHW23" s="162"/>
      <c r="RHX23" s="162"/>
      <c r="RHY23" s="162"/>
      <c r="RHZ23" s="162"/>
      <c r="RIA23" s="162"/>
      <c r="RIB23" s="162"/>
      <c r="RIC23" s="162"/>
      <c r="RID23" s="162"/>
      <c r="RIE23" s="162"/>
      <c r="RIF23" s="162"/>
      <c r="RIG23" s="162"/>
      <c r="RIH23" s="162"/>
      <c r="RII23" s="162"/>
      <c r="RIJ23" s="162"/>
      <c r="RIK23" s="162"/>
      <c r="RIL23" s="162"/>
      <c r="RIM23" s="162"/>
      <c r="RIN23" s="162"/>
      <c r="RIO23" s="162"/>
      <c r="RIP23" s="162"/>
      <c r="RIQ23" s="162"/>
      <c r="RIR23" s="162"/>
      <c r="RIS23" s="162"/>
      <c r="RIT23" s="162"/>
      <c r="RIU23" s="162"/>
      <c r="RIV23" s="162"/>
      <c r="RIW23" s="162"/>
      <c r="RIX23" s="162"/>
      <c r="RIY23" s="162"/>
      <c r="RIZ23" s="162"/>
      <c r="RJA23" s="162"/>
      <c r="RJB23" s="162"/>
      <c r="RJC23" s="162"/>
      <c r="RJD23" s="162"/>
      <c r="RJE23" s="162"/>
      <c r="RJF23" s="162"/>
      <c r="RJG23" s="162"/>
      <c r="RJH23" s="162"/>
      <c r="RJI23" s="162"/>
      <c r="RJJ23" s="162"/>
      <c r="RJK23" s="162"/>
      <c r="RJL23" s="162"/>
      <c r="RJM23" s="162"/>
      <c r="RJN23" s="162"/>
      <c r="RJO23" s="162"/>
      <c r="RJP23" s="162"/>
      <c r="RJQ23" s="162"/>
      <c r="RJR23" s="162"/>
      <c r="RJS23" s="162"/>
      <c r="RJT23" s="162"/>
      <c r="RJU23" s="162"/>
      <c r="RJV23" s="162"/>
      <c r="RJW23" s="162"/>
      <c r="RJX23" s="162"/>
      <c r="RJY23" s="162"/>
      <c r="RJZ23" s="162"/>
      <c r="RKA23" s="162"/>
      <c r="RKB23" s="162"/>
      <c r="RKC23" s="162"/>
      <c r="RKD23" s="162"/>
      <c r="RKE23" s="162"/>
      <c r="RKF23" s="162"/>
      <c r="RKG23" s="162"/>
      <c r="RKH23" s="162"/>
      <c r="RKI23" s="162"/>
      <c r="RKJ23" s="162"/>
      <c r="RKK23" s="162"/>
      <c r="RKL23" s="162"/>
      <c r="RKM23" s="162"/>
      <c r="RKN23" s="162"/>
      <c r="RKO23" s="162"/>
      <c r="RKP23" s="162"/>
      <c r="RKQ23" s="162"/>
      <c r="RKR23" s="162"/>
      <c r="RKS23" s="162"/>
      <c r="RKT23" s="162"/>
      <c r="RKU23" s="162"/>
      <c r="RKV23" s="162"/>
      <c r="RKW23" s="162"/>
      <c r="RKX23" s="162"/>
      <c r="RKY23" s="162"/>
      <c r="RKZ23" s="162"/>
      <c r="RLA23" s="162"/>
      <c r="RLB23" s="162"/>
      <c r="RLC23" s="162"/>
      <c r="RLD23" s="162"/>
      <c r="RLE23" s="162"/>
      <c r="RLF23" s="162"/>
      <c r="RLG23" s="162"/>
      <c r="RLH23" s="162"/>
      <c r="RLI23" s="162"/>
      <c r="RLJ23" s="162"/>
      <c r="RLK23" s="162"/>
      <c r="RLL23" s="162"/>
      <c r="RLM23" s="162"/>
      <c r="RLN23" s="162"/>
      <c r="RLO23" s="162"/>
      <c r="RLP23" s="162"/>
      <c r="RLQ23" s="162"/>
      <c r="RLR23" s="162"/>
      <c r="RLS23" s="162"/>
      <c r="RLT23" s="162"/>
      <c r="RLU23" s="162"/>
      <c r="RLV23" s="162"/>
      <c r="RLW23" s="162"/>
      <c r="RLX23" s="162"/>
      <c r="RLY23" s="162"/>
      <c r="RLZ23" s="162"/>
      <c r="RMA23" s="162"/>
      <c r="RMB23" s="162"/>
      <c r="RMC23" s="162"/>
      <c r="RMD23" s="162"/>
      <c r="RME23" s="162"/>
      <c r="RMF23" s="162"/>
      <c r="RMG23" s="162"/>
      <c r="RMH23" s="162"/>
      <c r="RMI23" s="162"/>
      <c r="RMJ23" s="162"/>
      <c r="RMK23" s="162"/>
      <c r="RML23" s="162"/>
      <c r="RMM23" s="162"/>
      <c r="RMN23" s="162"/>
      <c r="RMO23" s="162"/>
      <c r="RMP23" s="162"/>
      <c r="RMQ23" s="162"/>
      <c r="RMR23" s="162"/>
      <c r="RMS23" s="162"/>
      <c r="RMT23" s="162"/>
      <c r="RMU23" s="162"/>
      <c r="RMV23" s="162"/>
      <c r="RMW23" s="162"/>
      <c r="RMX23" s="162"/>
      <c r="RMY23" s="162"/>
      <c r="RMZ23" s="162"/>
      <c r="RNA23" s="162"/>
      <c r="RNB23" s="162"/>
      <c r="RNC23" s="162"/>
      <c r="RND23" s="162"/>
      <c r="RNE23" s="162"/>
      <c r="RNF23" s="162"/>
      <c r="RNG23" s="162"/>
      <c r="RNH23" s="162"/>
      <c r="RNI23" s="162"/>
      <c r="RNJ23" s="162"/>
      <c r="RNK23" s="162"/>
      <c r="RNL23" s="162"/>
      <c r="RNM23" s="162"/>
      <c r="RNN23" s="162"/>
      <c r="RNO23" s="162"/>
      <c r="RNP23" s="162"/>
      <c r="RNQ23" s="162"/>
      <c r="RNR23" s="162"/>
      <c r="RNS23" s="162"/>
      <c r="RNT23" s="162"/>
      <c r="RNU23" s="162"/>
      <c r="RNV23" s="162"/>
      <c r="RNW23" s="162"/>
      <c r="RNX23" s="162"/>
      <c r="RNY23" s="162"/>
      <c r="RNZ23" s="162"/>
      <c r="ROA23" s="162"/>
      <c r="ROB23" s="162"/>
      <c r="ROC23" s="162"/>
      <c r="ROD23" s="162"/>
      <c r="ROE23" s="162"/>
      <c r="ROF23" s="162"/>
      <c r="ROG23" s="162"/>
      <c r="ROH23" s="162"/>
      <c r="ROI23" s="162"/>
      <c r="ROJ23" s="162"/>
      <c r="ROK23" s="162"/>
      <c r="ROL23" s="162"/>
      <c r="ROM23" s="162"/>
      <c r="RON23" s="162"/>
      <c r="ROO23" s="162"/>
      <c r="ROP23" s="162"/>
      <c r="ROQ23" s="162"/>
      <c r="ROR23" s="162"/>
      <c r="ROS23" s="162"/>
      <c r="ROT23" s="162"/>
      <c r="ROU23" s="162"/>
      <c r="ROV23" s="162"/>
      <c r="ROW23" s="162"/>
      <c r="ROX23" s="162"/>
      <c r="ROY23" s="162"/>
      <c r="ROZ23" s="162"/>
      <c r="RPA23" s="162"/>
      <c r="RPB23" s="162"/>
      <c r="RPC23" s="162"/>
      <c r="RPD23" s="162"/>
      <c r="RPE23" s="162"/>
      <c r="RPF23" s="162"/>
      <c r="RPG23" s="162"/>
      <c r="RPH23" s="162"/>
      <c r="RPI23" s="162"/>
      <c r="RPJ23" s="162"/>
      <c r="RPK23" s="162"/>
      <c r="RPL23" s="162"/>
      <c r="RPM23" s="162"/>
      <c r="RPN23" s="162"/>
      <c r="RPO23" s="162"/>
      <c r="RPP23" s="162"/>
      <c r="RPQ23" s="162"/>
      <c r="RPR23" s="162"/>
      <c r="RPS23" s="162"/>
      <c r="RPT23" s="162"/>
      <c r="RPU23" s="162"/>
      <c r="RPV23" s="162"/>
      <c r="RPW23" s="162"/>
      <c r="RPX23" s="162"/>
      <c r="RPY23" s="162"/>
      <c r="RPZ23" s="162"/>
      <c r="RQA23" s="162"/>
      <c r="RQB23" s="162"/>
      <c r="RQC23" s="162"/>
      <c r="RQD23" s="162"/>
      <c r="RQE23" s="162"/>
      <c r="RQF23" s="162"/>
      <c r="RQG23" s="162"/>
      <c r="RQH23" s="162"/>
      <c r="RQI23" s="162"/>
      <c r="RQJ23" s="162"/>
      <c r="RQK23" s="162"/>
      <c r="RQL23" s="162"/>
      <c r="RQM23" s="162"/>
      <c r="RQN23" s="162"/>
      <c r="RQO23" s="162"/>
      <c r="RQP23" s="162"/>
      <c r="RQQ23" s="162"/>
      <c r="RQR23" s="162"/>
      <c r="RQS23" s="162"/>
      <c r="RQT23" s="162"/>
      <c r="RQU23" s="162"/>
      <c r="RQV23" s="162"/>
      <c r="RQW23" s="162"/>
      <c r="RQX23" s="162"/>
      <c r="RQY23" s="162"/>
      <c r="RQZ23" s="162"/>
      <c r="RRA23" s="162"/>
      <c r="RRB23" s="162"/>
      <c r="RRC23" s="162"/>
      <c r="RRD23" s="162"/>
      <c r="RRE23" s="162"/>
      <c r="RRF23" s="162"/>
      <c r="RRG23" s="162"/>
      <c r="RRH23" s="162"/>
      <c r="RRI23" s="162"/>
      <c r="RRJ23" s="162"/>
      <c r="RRK23" s="162"/>
      <c r="RRL23" s="162"/>
      <c r="RRM23" s="162"/>
      <c r="RRN23" s="162"/>
      <c r="RRO23" s="162"/>
      <c r="RRP23" s="162"/>
      <c r="RRQ23" s="162"/>
      <c r="RRR23" s="162"/>
      <c r="RRS23" s="162"/>
      <c r="RRT23" s="162"/>
      <c r="RRU23" s="162"/>
      <c r="RRV23" s="162"/>
      <c r="RRW23" s="162"/>
      <c r="RRX23" s="162"/>
      <c r="RRY23" s="162"/>
      <c r="RRZ23" s="162"/>
      <c r="RSA23" s="162"/>
      <c r="RSB23" s="162"/>
      <c r="RSC23" s="162"/>
      <c r="RSD23" s="162"/>
      <c r="RSE23" s="162"/>
      <c r="RSF23" s="162"/>
      <c r="RSG23" s="162"/>
      <c r="RSH23" s="162"/>
      <c r="RSI23" s="162"/>
      <c r="RSJ23" s="162"/>
      <c r="RSK23" s="162"/>
      <c r="RSL23" s="162"/>
      <c r="RSM23" s="162"/>
      <c r="RSN23" s="162"/>
      <c r="RSO23" s="162"/>
      <c r="RSP23" s="162"/>
      <c r="RSQ23" s="162"/>
      <c r="RSR23" s="162"/>
      <c r="RSS23" s="162"/>
      <c r="RST23" s="162"/>
      <c r="RSU23" s="162"/>
      <c r="RSV23" s="162"/>
      <c r="RSW23" s="162"/>
      <c r="RSX23" s="162"/>
      <c r="RSY23" s="162"/>
      <c r="RSZ23" s="162"/>
      <c r="RTA23" s="162"/>
      <c r="RTB23" s="162"/>
      <c r="RTC23" s="162"/>
      <c r="RTD23" s="162"/>
      <c r="RTE23" s="162"/>
      <c r="RTF23" s="162"/>
      <c r="RTG23" s="162"/>
      <c r="RTH23" s="162"/>
      <c r="RTI23" s="162"/>
      <c r="RTJ23" s="162"/>
      <c r="RTK23" s="162"/>
      <c r="RTL23" s="162"/>
      <c r="RTM23" s="162"/>
      <c r="RTN23" s="162"/>
      <c r="RTO23" s="162"/>
      <c r="RTP23" s="162"/>
      <c r="RTQ23" s="162"/>
      <c r="RTR23" s="162"/>
      <c r="RTS23" s="162"/>
      <c r="RTT23" s="162"/>
      <c r="RTU23" s="162"/>
      <c r="RTV23" s="162"/>
      <c r="RTW23" s="162"/>
      <c r="RTX23" s="162"/>
      <c r="RTY23" s="162"/>
      <c r="RTZ23" s="162"/>
      <c r="RUA23" s="162"/>
      <c r="RUB23" s="162"/>
      <c r="RUC23" s="162"/>
      <c r="RUD23" s="162"/>
      <c r="RUE23" s="162"/>
      <c r="RUF23" s="162"/>
      <c r="RUG23" s="162"/>
      <c r="RUH23" s="162"/>
      <c r="RUI23" s="162"/>
      <c r="RUJ23" s="162"/>
      <c r="RUK23" s="162"/>
      <c r="RUL23" s="162"/>
      <c r="RUM23" s="162"/>
      <c r="RUN23" s="162"/>
      <c r="RUO23" s="162"/>
      <c r="RUP23" s="162"/>
      <c r="RUQ23" s="162"/>
      <c r="RUR23" s="162"/>
      <c r="RUS23" s="162"/>
      <c r="RUT23" s="162"/>
      <c r="RUU23" s="162"/>
      <c r="RUV23" s="162"/>
      <c r="RUW23" s="162"/>
      <c r="RUX23" s="162"/>
      <c r="RUY23" s="162"/>
      <c r="RUZ23" s="162"/>
      <c r="RVA23" s="162"/>
      <c r="RVB23" s="162"/>
      <c r="RVC23" s="162"/>
      <c r="RVD23" s="162"/>
      <c r="RVE23" s="162"/>
      <c r="RVF23" s="162"/>
      <c r="RVG23" s="162"/>
      <c r="RVH23" s="162"/>
      <c r="RVI23" s="162"/>
      <c r="RVJ23" s="162"/>
      <c r="RVK23" s="162"/>
      <c r="RVL23" s="162"/>
      <c r="RVM23" s="162"/>
      <c r="RVN23" s="162"/>
      <c r="RVO23" s="162"/>
      <c r="RVP23" s="162"/>
      <c r="RVQ23" s="162"/>
      <c r="RVR23" s="162"/>
      <c r="RVS23" s="162"/>
      <c r="RVT23" s="162"/>
      <c r="RVU23" s="162"/>
      <c r="RVV23" s="162"/>
      <c r="RVW23" s="162"/>
      <c r="RVX23" s="162"/>
      <c r="RVY23" s="162"/>
      <c r="RVZ23" s="162"/>
      <c r="RWA23" s="162"/>
      <c r="RWB23" s="162"/>
      <c r="RWC23" s="162"/>
      <c r="RWD23" s="162"/>
      <c r="RWE23" s="162"/>
      <c r="RWF23" s="162"/>
      <c r="RWG23" s="162"/>
      <c r="RWH23" s="162"/>
      <c r="RWI23" s="162"/>
      <c r="RWJ23" s="162"/>
      <c r="RWK23" s="162"/>
      <c r="RWL23" s="162"/>
      <c r="RWM23" s="162"/>
      <c r="RWN23" s="162"/>
      <c r="RWO23" s="162"/>
      <c r="RWP23" s="162"/>
      <c r="RWQ23" s="162"/>
      <c r="RWR23" s="162"/>
      <c r="RWS23" s="162"/>
      <c r="RWT23" s="162"/>
      <c r="RWU23" s="162"/>
      <c r="RWV23" s="162"/>
      <c r="RWW23" s="162"/>
      <c r="RWX23" s="162"/>
      <c r="RWY23" s="162"/>
      <c r="RWZ23" s="162"/>
      <c r="RXA23" s="162"/>
      <c r="RXB23" s="162"/>
      <c r="RXC23" s="162"/>
      <c r="RXD23" s="162"/>
      <c r="RXE23" s="162"/>
      <c r="RXF23" s="162"/>
      <c r="RXG23" s="162"/>
      <c r="RXH23" s="162"/>
      <c r="RXI23" s="162"/>
      <c r="RXJ23" s="162"/>
      <c r="RXK23" s="162"/>
      <c r="RXL23" s="162"/>
      <c r="RXM23" s="162"/>
      <c r="RXN23" s="162"/>
      <c r="RXO23" s="162"/>
      <c r="RXP23" s="162"/>
      <c r="RXQ23" s="162"/>
      <c r="RXR23" s="162"/>
      <c r="RXS23" s="162"/>
      <c r="RXT23" s="162"/>
      <c r="RXU23" s="162"/>
      <c r="RXV23" s="162"/>
      <c r="RXW23" s="162"/>
      <c r="RXX23" s="162"/>
      <c r="RXY23" s="162"/>
      <c r="RXZ23" s="162"/>
      <c r="RYA23" s="162"/>
      <c r="RYB23" s="162"/>
      <c r="RYC23" s="162"/>
      <c r="RYD23" s="162"/>
      <c r="RYE23" s="162"/>
      <c r="RYF23" s="162"/>
      <c r="RYG23" s="162"/>
      <c r="RYH23" s="162"/>
      <c r="RYI23" s="162"/>
      <c r="RYJ23" s="162"/>
      <c r="RYK23" s="162"/>
      <c r="RYL23" s="162"/>
      <c r="RYM23" s="162"/>
      <c r="RYN23" s="162"/>
      <c r="RYO23" s="162"/>
      <c r="RYP23" s="162"/>
      <c r="RYQ23" s="162"/>
      <c r="RYR23" s="162"/>
      <c r="RYS23" s="162"/>
      <c r="RYT23" s="162"/>
      <c r="RYU23" s="162"/>
      <c r="RYV23" s="162"/>
      <c r="RYW23" s="162"/>
      <c r="RYX23" s="162"/>
      <c r="RYY23" s="162"/>
      <c r="RYZ23" s="162"/>
      <c r="RZA23" s="162"/>
      <c r="RZB23" s="162"/>
      <c r="RZC23" s="162"/>
      <c r="RZD23" s="162"/>
      <c r="RZE23" s="162"/>
      <c r="RZF23" s="162"/>
      <c r="RZG23" s="162"/>
      <c r="RZH23" s="162"/>
      <c r="RZI23" s="162"/>
      <c r="RZJ23" s="162"/>
      <c r="RZK23" s="162"/>
      <c r="RZL23" s="162"/>
      <c r="RZM23" s="162"/>
      <c r="RZN23" s="162"/>
      <c r="RZO23" s="162"/>
      <c r="RZP23" s="162"/>
      <c r="RZQ23" s="162"/>
      <c r="RZR23" s="162"/>
      <c r="RZS23" s="162"/>
      <c r="RZT23" s="162"/>
      <c r="RZU23" s="162"/>
      <c r="RZV23" s="162"/>
      <c r="RZW23" s="162"/>
      <c r="RZX23" s="162"/>
      <c r="RZY23" s="162"/>
      <c r="RZZ23" s="162"/>
      <c r="SAA23" s="162"/>
      <c r="SAB23" s="162"/>
      <c r="SAC23" s="162"/>
      <c r="SAD23" s="162"/>
      <c r="SAE23" s="162"/>
      <c r="SAF23" s="162"/>
      <c r="SAG23" s="162"/>
      <c r="SAH23" s="162"/>
      <c r="SAI23" s="162"/>
      <c r="SAJ23" s="162"/>
      <c r="SAK23" s="162"/>
      <c r="SAL23" s="162"/>
      <c r="SAM23" s="162"/>
      <c r="SAN23" s="162"/>
      <c r="SAO23" s="162"/>
      <c r="SAP23" s="162"/>
      <c r="SAQ23" s="162"/>
      <c r="SAR23" s="162"/>
      <c r="SAS23" s="162"/>
      <c r="SAT23" s="162"/>
      <c r="SAU23" s="162"/>
      <c r="SAV23" s="162"/>
      <c r="SAW23" s="162"/>
      <c r="SAX23" s="162"/>
      <c r="SAY23" s="162"/>
      <c r="SAZ23" s="162"/>
      <c r="SBA23" s="162"/>
      <c r="SBB23" s="162"/>
      <c r="SBC23" s="162"/>
      <c r="SBD23" s="162"/>
      <c r="SBE23" s="162"/>
      <c r="SBF23" s="162"/>
      <c r="SBG23" s="162"/>
      <c r="SBH23" s="162"/>
      <c r="SBI23" s="162"/>
      <c r="SBJ23" s="162"/>
      <c r="SBK23" s="162"/>
      <c r="SBL23" s="162"/>
      <c r="SBM23" s="162"/>
      <c r="SBN23" s="162"/>
      <c r="SBO23" s="162"/>
      <c r="SBP23" s="162"/>
      <c r="SBQ23" s="162"/>
      <c r="SBR23" s="162"/>
      <c r="SBS23" s="162"/>
      <c r="SBT23" s="162"/>
      <c r="SBU23" s="162"/>
      <c r="SBV23" s="162"/>
      <c r="SBW23" s="162"/>
      <c r="SBX23" s="162"/>
      <c r="SBY23" s="162"/>
      <c r="SBZ23" s="162"/>
      <c r="SCA23" s="162"/>
      <c r="SCB23" s="162"/>
      <c r="SCC23" s="162"/>
      <c r="SCD23" s="162"/>
      <c r="SCE23" s="162"/>
      <c r="SCF23" s="162"/>
      <c r="SCG23" s="162"/>
      <c r="SCH23" s="162"/>
      <c r="SCI23" s="162"/>
      <c r="SCJ23" s="162"/>
      <c r="SCK23" s="162"/>
      <c r="SCL23" s="162"/>
      <c r="SCM23" s="162"/>
      <c r="SCN23" s="162"/>
      <c r="SCO23" s="162"/>
      <c r="SCP23" s="162"/>
      <c r="SCQ23" s="162"/>
      <c r="SCR23" s="162"/>
      <c r="SCS23" s="162"/>
      <c r="SCT23" s="162"/>
      <c r="SCU23" s="162"/>
      <c r="SCV23" s="162"/>
      <c r="SCW23" s="162"/>
      <c r="SCX23" s="162"/>
      <c r="SCY23" s="162"/>
      <c r="SCZ23" s="162"/>
      <c r="SDA23" s="162"/>
      <c r="SDB23" s="162"/>
      <c r="SDC23" s="162"/>
      <c r="SDD23" s="162"/>
      <c r="SDE23" s="162"/>
      <c r="SDF23" s="162"/>
      <c r="SDG23" s="162"/>
      <c r="SDH23" s="162"/>
      <c r="SDI23" s="162"/>
      <c r="SDJ23" s="162"/>
      <c r="SDK23" s="162"/>
      <c r="SDL23" s="162"/>
      <c r="SDM23" s="162"/>
      <c r="SDN23" s="162"/>
      <c r="SDO23" s="162"/>
      <c r="SDP23" s="162"/>
      <c r="SDQ23" s="162"/>
      <c r="SDR23" s="162"/>
      <c r="SDS23" s="162"/>
      <c r="SDT23" s="162"/>
      <c r="SDU23" s="162"/>
      <c r="SDV23" s="162"/>
      <c r="SDW23" s="162"/>
      <c r="SDX23" s="162"/>
      <c r="SDY23" s="162"/>
      <c r="SDZ23" s="162"/>
      <c r="SEA23" s="162"/>
      <c r="SEB23" s="162"/>
      <c r="SEC23" s="162"/>
      <c r="SED23" s="162"/>
      <c r="SEE23" s="162"/>
      <c r="SEF23" s="162"/>
      <c r="SEG23" s="162"/>
      <c r="SEH23" s="162"/>
      <c r="SEI23" s="162"/>
      <c r="SEJ23" s="162"/>
      <c r="SEK23" s="162"/>
      <c r="SEL23" s="162"/>
      <c r="SEM23" s="162"/>
      <c r="SEN23" s="162"/>
      <c r="SEO23" s="162"/>
      <c r="SEP23" s="162"/>
      <c r="SEQ23" s="162"/>
      <c r="SER23" s="162"/>
      <c r="SES23" s="162"/>
      <c r="SET23" s="162"/>
      <c r="SEU23" s="162"/>
      <c r="SEV23" s="162"/>
      <c r="SEW23" s="162"/>
      <c r="SEX23" s="162"/>
      <c r="SEY23" s="162"/>
      <c r="SEZ23" s="162"/>
      <c r="SFA23" s="162"/>
      <c r="SFB23" s="162"/>
      <c r="SFC23" s="162"/>
      <c r="SFD23" s="162"/>
      <c r="SFE23" s="162"/>
      <c r="SFF23" s="162"/>
      <c r="SFG23" s="162"/>
      <c r="SFH23" s="162"/>
      <c r="SFI23" s="162"/>
      <c r="SFJ23" s="162"/>
      <c r="SFK23" s="162"/>
      <c r="SFL23" s="162"/>
      <c r="SFM23" s="162"/>
      <c r="SFN23" s="162"/>
      <c r="SFO23" s="162"/>
      <c r="SFP23" s="162"/>
      <c r="SFQ23" s="162"/>
      <c r="SFR23" s="162"/>
      <c r="SFS23" s="162"/>
      <c r="SFT23" s="162"/>
      <c r="SFU23" s="162"/>
      <c r="SFV23" s="162"/>
      <c r="SFW23" s="162"/>
      <c r="SFX23" s="162"/>
      <c r="SFY23" s="162"/>
      <c r="SFZ23" s="162"/>
      <c r="SGA23" s="162"/>
      <c r="SGB23" s="162"/>
      <c r="SGC23" s="162"/>
      <c r="SGD23" s="162"/>
      <c r="SGE23" s="162"/>
      <c r="SGF23" s="162"/>
      <c r="SGG23" s="162"/>
      <c r="SGH23" s="162"/>
      <c r="SGI23" s="162"/>
      <c r="SGJ23" s="162"/>
      <c r="SGK23" s="162"/>
      <c r="SGL23" s="162"/>
      <c r="SGM23" s="162"/>
      <c r="SGN23" s="162"/>
      <c r="SGO23" s="162"/>
      <c r="SGP23" s="162"/>
      <c r="SGQ23" s="162"/>
      <c r="SGR23" s="162"/>
      <c r="SGS23" s="162"/>
      <c r="SGT23" s="162"/>
      <c r="SGU23" s="162"/>
      <c r="SGV23" s="162"/>
      <c r="SGW23" s="162"/>
      <c r="SGX23" s="162"/>
      <c r="SGY23" s="162"/>
      <c r="SGZ23" s="162"/>
      <c r="SHA23" s="162"/>
      <c r="SHB23" s="162"/>
      <c r="SHC23" s="162"/>
      <c r="SHD23" s="162"/>
      <c r="SHE23" s="162"/>
      <c r="SHF23" s="162"/>
      <c r="SHG23" s="162"/>
      <c r="SHH23" s="162"/>
      <c r="SHI23" s="162"/>
      <c r="SHJ23" s="162"/>
      <c r="SHK23" s="162"/>
      <c r="SHL23" s="162"/>
      <c r="SHM23" s="162"/>
      <c r="SHN23" s="162"/>
      <c r="SHO23" s="162"/>
      <c r="SHP23" s="162"/>
      <c r="SHQ23" s="162"/>
      <c r="SHR23" s="162"/>
      <c r="SHS23" s="162"/>
      <c r="SHT23" s="162"/>
      <c r="SHU23" s="162"/>
      <c r="SHV23" s="162"/>
      <c r="SHW23" s="162"/>
      <c r="SHX23" s="162"/>
      <c r="SHY23" s="162"/>
      <c r="SHZ23" s="162"/>
      <c r="SIA23" s="162"/>
      <c r="SIB23" s="162"/>
      <c r="SIC23" s="162"/>
      <c r="SID23" s="162"/>
      <c r="SIE23" s="162"/>
      <c r="SIF23" s="162"/>
      <c r="SIG23" s="162"/>
      <c r="SIH23" s="162"/>
      <c r="SII23" s="162"/>
      <c r="SIJ23" s="162"/>
      <c r="SIK23" s="162"/>
      <c r="SIL23" s="162"/>
      <c r="SIM23" s="162"/>
      <c r="SIN23" s="162"/>
      <c r="SIO23" s="162"/>
      <c r="SIP23" s="162"/>
      <c r="SIQ23" s="162"/>
      <c r="SIR23" s="162"/>
      <c r="SIS23" s="162"/>
      <c r="SIT23" s="162"/>
      <c r="SIU23" s="162"/>
      <c r="SIV23" s="162"/>
      <c r="SIW23" s="162"/>
      <c r="SIX23" s="162"/>
      <c r="SIY23" s="162"/>
      <c r="SIZ23" s="162"/>
      <c r="SJA23" s="162"/>
      <c r="SJB23" s="162"/>
      <c r="SJC23" s="162"/>
      <c r="SJD23" s="162"/>
      <c r="SJE23" s="162"/>
      <c r="SJF23" s="162"/>
      <c r="SJG23" s="162"/>
      <c r="SJH23" s="162"/>
      <c r="SJI23" s="162"/>
      <c r="SJJ23" s="162"/>
      <c r="SJK23" s="162"/>
      <c r="SJL23" s="162"/>
      <c r="SJM23" s="162"/>
      <c r="SJN23" s="162"/>
      <c r="SJO23" s="162"/>
      <c r="SJP23" s="162"/>
      <c r="SJQ23" s="162"/>
      <c r="SJR23" s="162"/>
      <c r="SJS23" s="162"/>
      <c r="SJT23" s="162"/>
      <c r="SJU23" s="162"/>
      <c r="SJV23" s="162"/>
      <c r="SJW23" s="162"/>
      <c r="SJX23" s="162"/>
      <c r="SJY23" s="162"/>
      <c r="SJZ23" s="162"/>
      <c r="SKA23" s="162"/>
      <c r="SKB23" s="162"/>
      <c r="SKC23" s="162"/>
      <c r="SKD23" s="162"/>
      <c r="SKE23" s="162"/>
      <c r="SKF23" s="162"/>
      <c r="SKG23" s="162"/>
      <c r="SKH23" s="162"/>
      <c r="SKI23" s="162"/>
      <c r="SKJ23" s="162"/>
      <c r="SKK23" s="162"/>
      <c r="SKL23" s="162"/>
      <c r="SKM23" s="162"/>
      <c r="SKN23" s="162"/>
      <c r="SKO23" s="162"/>
      <c r="SKP23" s="162"/>
      <c r="SKQ23" s="162"/>
      <c r="SKR23" s="162"/>
      <c r="SKS23" s="162"/>
      <c r="SKT23" s="162"/>
      <c r="SKU23" s="162"/>
      <c r="SKV23" s="162"/>
      <c r="SKW23" s="162"/>
      <c r="SKX23" s="162"/>
      <c r="SKY23" s="162"/>
      <c r="SKZ23" s="162"/>
      <c r="SLA23" s="162"/>
      <c r="SLB23" s="162"/>
      <c r="SLC23" s="162"/>
      <c r="SLD23" s="162"/>
      <c r="SLE23" s="162"/>
      <c r="SLF23" s="162"/>
      <c r="SLG23" s="162"/>
      <c r="SLH23" s="162"/>
      <c r="SLI23" s="162"/>
      <c r="SLJ23" s="162"/>
      <c r="SLK23" s="162"/>
      <c r="SLL23" s="162"/>
      <c r="SLM23" s="162"/>
      <c r="SLN23" s="162"/>
      <c r="SLO23" s="162"/>
      <c r="SLP23" s="162"/>
      <c r="SLQ23" s="162"/>
      <c r="SLR23" s="162"/>
      <c r="SLS23" s="162"/>
      <c r="SLT23" s="162"/>
      <c r="SLU23" s="162"/>
      <c r="SLV23" s="162"/>
      <c r="SLW23" s="162"/>
      <c r="SLX23" s="162"/>
      <c r="SLY23" s="162"/>
      <c r="SLZ23" s="162"/>
      <c r="SMA23" s="162"/>
      <c r="SMB23" s="162"/>
      <c r="SMC23" s="162"/>
      <c r="SMD23" s="162"/>
      <c r="SME23" s="162"/>
      <c r="SMF23" s="162"/>
      <c r="SMG23" s="162"/>
      <c r="SMH23" s="162"/>
      <c r="SMI23" s="162"/>
      <c r="SMJ23" s="162"/>
      <c r="SMK23" s="162"/>
      <c r="SML23" s="162"/>
      <c r="SMM23" s="162"/>
      <c r="SMN23" s="162"/>
      <c r="SMO23" s="162"/>
      <c r="SMP23" s="162"/>
      <c r="SMQ23" s="162"/>
      <c r="SMR23" s="162"/>
      <c r="SMS23" s="162"/>
      <c r="SMT23" s="162"/>
      <c r="SMU23" s="162"/>
      <c r="SMV23" s="162"/>
      <c r="SMW23" s="162"/>
      <c r="SMX23" s="162"/>
      <c r="SMY23" s="162"/>
      <c r="SMZ23" s="162"/>
      <c r="SNA23" s="162"/>
      <c r="SNB23" s="162"/>
      <c r="SNC23" s="162"/>
      <c r="SND23" s="162"/>
      <c r="SNE23" s="162"/>
      <c r="SNF23" s="162"/>
      <c r="SNG23" s="162"/>
      <c r="SNH23" s="162"/>
      <c r="SNI23" s="162"/>
      <c r="SNJ23" s="162"/>
      <c r="SNK23" s="162"/>
      <c r="SNL23" s="162"/>
      <c r="SNM23" s="162"/>
      <c r="SNN23" s="162"/>
      <c r="SNO23" s="162"/>
      <c r="SNP23" s="162"/>
      <c r="SNQ23" s="162"/>
      <c r="SNR23" s="162"/>
      <c r="SNS23" s="162"/>
      <c r="SNT23" s="162"/>
      <c r="SNU23" s="162"/>
      <c r="SNV23" s="162"/>
      <c r="SNW23" s="162"/>
      <c r="SNX23" s="162"/>
      <c r="SNY23" s="162"/>
      <c r="SNZ23" s="162"/>
      <c r="SOA23" s="162"/>
      <c r="SOB23" s="162"/>
      <c r="SOC23" s="162"/>
      <c r="SOD23" s="162"/>
      <c r="SOE23" s="162"/>
      <c r="SOF23" s="162"/>
      <c r="SOG23" s="162"/>
      <c r="SOH23" s="162"/>
      <c r="SOI23" s="162"/>
      <c r="SOJ23" s="162"/>
      <c r="SOK23" s="162"/>
      <c r="SOL23" s="162"/>
      <c r="SOM23" s="162"/>
      <c r="SON23" s="162"/>
      <c r="SOO23" s="162"/>
      <c r="SOP23" s="162"/>
      <c r="SOQ23" s="162"/>
      <c r="SOR23" s="162"/>
      <c r="SOS23" s="162"/>
      <c r="SOT23" s="162"/>
      <c r="SOU23" s="162"/>
      <c r="SOV23" s="162"/>
      <c r="SOW23" s="162"/>
      <c r="SOX23" s="162"/>
      <c r="SOY23" s="162"/>
      <c r="SOZ23" s="162"/>
      <c r="SPA23" s="162"/>
      <c r="SPB23" s="162"/>
      <c r="SPC23" s="162"/>
      <c r="SPD23" s="162"/>
      <c r="SPE23" s="162"/>
      <c r="SPF23" s="162"/>
      <c r="SPG23" s="162"/>
      <c r="SPH23" s="162"/>
      <c r="SPI23" s="162"/>
      <c r="SPJ23" s="162"/>
      <c r="SPK23" s="162"/>
      <c r="SPL23" s="162"/>
      <c r="SPM23" s="162"/>
      <c r="SPN23" s="162"/>
      <c r="SPO23" s="162"/>
      <c r="SPP23" s="162"/>
      <c r="SPQ23" s="162"/>
      <c r="SPR23" s="162"/>
      <c r="SPS23" s="162"/>
      <c r="SPT23" s="162"/>
      <c r="SPU23" s="162"/>
      <c r="SPV23" s="162"/>
      <c r="SPW23" s="162"/>
      <c r="SPX23" s="162"/>
      <c r="SPY23" s="162"/>
      <c r="SPZ23" s="162"/>
      <c r="SQA23" s="162"/>
      <c r="SQB23" s="162"/>
      <c r="SQC23" s="162"/>
      <c r="SQD23" s="162"/>
      <c r="SQE23" s="162"/>
      <c r="SQF23" s="162"/>
      <c r="SQG23" s="162"/>
      <c r="SQH23" s="162"/>
      <c r="SQI23" s="162"/>
      <c r="SQJ23" s="162"/>
      <c r="SQK23" s="162"/>
      <c r="SQL23" s="162"/>
      <c r="SQM23" s="162"/>
      <c r="SQN23" s="162"/>
      <c r="SQO23" s="162"/>
      <c r="SQP23" s="162"/>
      <c r="SQQ23" s="162"/>
      <c r="SQR23" s="162"/>
      <c r="SQS23" s="162"/>
      <c r="SQT23" s="162"/>
      <c r="SQU23" s="162"/>
      <c r="SQV23" s="162"/>
      <c r="SQW23" s="162"/>
      <c r="SQX23" s="162"/>
      <c r="SQY23" s="162"/>
      <c r="SQZ23" s="162"/>
      <c r="SRA23" s="162"/>
      <c r="SRB23" s="162"/>
      <c r="SRC23" s="162"/>
      <c r="SRD23" s="162"/>
      <c r="SRE23" s="162"/>
      <c r="SRF23" s="162"/>
      <c r="SRG23" s="162"/>
      <c r="SRH23" s="162"/>
      <c r="SRI23" s="162"/>
      <c r="SRJ23" s="162"/>
      <c r="SRK23" s="162"/>
      <c r="SRL23" s="162"/>
      <c r="SRM23" s="162"/>
      <c r="SRN23" s="162"/>
      <c r="SRO23" s="162"/>
      <c r="SRP23" s="162"/>
      <c r="SRQ23" s="162"/>
      <c r="SRR23" s="162"/>
      <c r="SRS23" s="162"/>
      <c r="SRT23" s="162"/>
      <c r="SRU23" s="162"/>
      <c r="SRV23" s="162"/>
      <c r="SRW23" s="162"/>
      <c r="SRX23" s="162"/>
      <c r="SRY23" s="162"/>
      <c r="SRZ23" s="162"/>
      <c r="SSA23" s="162"/>
      <c r="SSB23" s="162"/>
      <c r="SSC23" s="162"/>
      <c r="SSD23" s="162"/>
      <c r="SSE23" s="162"/>
      <c r="SSF23" s="162"/>
      <c r="SSG23" s="162"/>
      <c r="SSH23" s="162"/>
      <c r="SSI23" s="162"/>
      <c r="SSJ23" s="162"/>
      <c r="SSK23" s="162"/>
      <c r="SSL23" s="162"/>
      <c r="SSM23" s="162"/>
      <c r="SSN23" s="162"/>
      <c r="SSO23" s="162"/>
      <c r="SSP23" s="162"/>
      <c r="SSQ23" s="162"/>
      <c r="SSR23" s="162"/>
      <c r="SSS23" s="162"/>
      <c r="SST23" s="162"/>
      <c r="SSU23" s="162"/>
      <c r="SSV23" s="162"/>
      <c r="SSW23" s="162"/>
      <c r="SSX23" s="162"/>
      <c r="SSY23" s="162"/>
      <c r="SSZ23" s="162"/>
      <c r="STA23" s="162"/>
      <c r="STB23" s="162"/>
      <c r="STC23" s="162"/>
      <c r="STD23" s="162"/>
      <c r="STE23" s="162"/>
      <c r="STF23" s="162"/>
      <c r="STG23" s="162"/>
      <c r="STH23" s="162"/>
      <c r="STI23" s="162"/>
      <c r="STJ23" s="162"/>
      <c r="STK23" s="162"/>
      <c r="STL23" s="162"/>
      <c r="STM23" s="162"/>
      <c r="STN23" s="162"/>
      <c r="STO23" s="162"/>
      <c r="STP23" s="162"/>
      <c r="STQ23" s="162"/>
      <c r="STR23" s="162"/>
      <c r="STS23" s="162"/>
      <c r="STT23" s="162"/>
      <c r="STU23" s="162"/>
      <c r="STV23" s="162"/>
      <c r="STW23" s="162"/>
      <c r="STX23" s="162"/>
      <c r="STY23" s="162"/>
      <c r="STZ23" s="162"/>
      <c r="SUA23" s="162"/>
      <c r="SUB23" s="162"/>
      <c r="SUC23" s="162"/>
      <c r="SUD23" s="162"/>
      <c r="SUE23" s="162"/>
      <c r="SUF23" s="162"/>
      <c r="SUG23" s="162"/>
      <c r="SUH23" s="162"/>
      <c r="SUI23" s="162"/>
      <c r="SUJ23" s="162"/>
      <c r="SUK23" s="162"/>
      <c r="SUL23" s="162"/>
      <c r="SUM23" s="162"/>
      <c r="SUN23" s="162"/>
      <c r="SUO23" s="162"/>
      <c r="SUP23" s="162"/>
      <c r="SUQ23" s="162"/>
      <c r="SUR23" s="162"/>
      <c r="SUS23" s="162"/>
      <c r="SUT23" s="162"/>
      <c r="SUU23" s="162"/>
      <c r="SUV23" s="162"/>
      <c r="SUW23" s="162"/>
      <c r="SUX23" s="162"/>
      <c r="SUY23" s="162"/>
      <c r="SUZ23" s="162"/>
      <c r="SVA23" s="162"/>
      <c r="SVB23" s="162"/>
      <c r="SVC23" s="162"/>
      <c r="SVD23" s="162"/>
      <c r="SVE23" s="162"/>
      <c r="SVF23" s="162"/>
      <c r="SVG23" s="162"/>
      <c r="SVH23" s="162"/>
      <c r="SVI23" s="162"/>
      <c r="SVJ23" s="162"/>
      <c r="SVK23" s="162"/>
      <c r="SVL23" s="162"/>
      <c r="SVM23" s="162"/>
      <c r="SVN23" s="162"/>
      <c r="SVO23" s="162"/>
      <c r="SVP23" s="162"/>
      <c r="SVQ23" s="162"/>
      <c r="SVR23" s="162"/>
      <c r="SVS23" s="162"/>
      <c r="SVT23" s="162"/>
      <c r="SVU23" s="162"/>
      <c r="SVV23" s="162"/>
      <c r="SVW23" s="162"/>
      <c r="SVX23" s="162"/>
      <c r="SVY23" s="162"/>
      <c r="SVZ23" s="162"/>
      <c r="SWA23" s="162"/>
      <c r="SWB23" s="162"/>
      <c r="SWC23" s="162"/>
      <c r="SWD23" s="162"/>
      <c r="SWE23" s="162"/>
      <c r="SWF23" s="162"/>
      <c r="SWG23" s="162"/>
      <c r="SWH23" s="162"/>
      <c r="SWI23" s="162"/>
      <c r="SWJ23" s="162"/>
      <c r="SWK23" s="162"/>
      <c r="SWL23" s="162"/>
      <c r="SWM23" s="162"/>
      <c r="SWN23" s="162"/>
      <c r="SWO23" s="162"/>
      <c r="SWP23" s="162"/>
      <c r="SWQ23" s="162"/>
      <c r="SWR23" s="162"/>
      <c r="SWS23" s="162"/>
      <c r="SWT23" s="162"/>
      <c r="SWU23" s="162"/>
      <c r="SWV23" s="162"/>
      <c r="SWW23" s="162"/>
      <c r="SWX23" s="162"/>
      <c r="SWY23" s="162"/>
      <c r="SWZ23" s="162"/>
      <c r="SXA23" s="162"/>
      <c r="SXB23" s="162"/>
      <c r="SXC23" s="162"/>
      <c r="SXD23" s="162"/>
      <c r="SXE23" s="162"/>
      <c r="SXF23" s="162"/>
      <c r="SXG23" s="162"/>
      <c r="SXH23" s="162"/>
      <c r="SXI23" s="162"/>
      <c r="SXJ23" s="162"/>
      <c r="SXK23" s="162"/>
      <c r="SXL23" s="162"/>
      <c r="SXM23" s="162"/>
      <c r="SXN23" s="162"/>
      <c r="SXO23" s="162"/>
      <c r="SXP23" s="162"/>
      <c r="SXQ23" s="162"/>
      <c r="SXR23" s="162"/>
      <c r="SXS23" s="162"/>
      <c r="SXT23" s="162"/>
      <c r="SXU23" s="162"/>
      <c r="SXV23" s="162"/>
      <c r="SXW23" s="162"/>
      <c r="SXX23" s="162"/>
      <c r="SXY23" s="162"/>
      <c r="SXZ23" s="162"/>
      <c r="SYA23" s="162"/>
      <c r="SYB23" s="162"/>
      <c r="SYC23" s="162"/>
      <c r="SYD23" s="162"/>
      <c r="SYE23" s="162"/>
      <c r="SYF23" s="162"/>
      <c r="SYG23" s="162"/>
      <c r="SYH23" s="162"/>
      <c r="SYI23" s="162"/>
      <c r="SYJ23" s="162"/>
      <c r="SYK23" s="162"/>
      <c r="SYL23" s="162"/>
      <c r="SYM23" s="162"/>
      <c r="SYN23" s="162"/>
      <c r="SYO23" s="162"/>
      <c r="SYP23" s="162"/>
      <c r="SYQ23" s="162"/>
      <c r="SYR23" s="162"/>
      <c r="SYS23" s="162"/>
      <c r="SYT23" s="162"/>
      <c r="SYU23" s="162"/>
      <c r="SYV23" s="162"/>
      <c r="SYW23" s="162"/>
      <c r="SYX23" s="162"/>
      <c r="SYY23" s="162"/>
      <c r="SYZ23" s="162"/>
      <c r="SZA23" s="162"/>
      <c r="SZB23" s="162"/>
      <c r="SZC23" s="162"/>
      <c r="SZD23" s="162"/>
      <c r="SZE23" s="162"/>
      <c r="SZF23" s="162"/>
      <c r="SZG23" s="162"/>
      <c r="SZH23" s="162"/>
      <c r="SZI23" s="162"/>
      <c r="SZJ23" s="162"/>
      <c r="SZK23" s="162"/>
      <c r="SZL23" s="162"/>
      <c r="SZM23" s="162"/>
      <c r="SZN23" s="162"/>
      <c r="SZO23" s="162"/>
      <c r="SZP23" s="162"/>
      <c r="SZQ23" s="162"/>
      <c r="SZR23" s="162"/>
      <c r="SZS23" s="162"/>
      <c r="SZT23" s="162"/>
      <c r="SZU23" s="162"/>
      <c r="SZV23" s="162"/>
      <c r="SZW23" s="162"/>
      <c r="SZX23" s="162"/>
      <c r="SZY23" s="162"/>
      <c r="SZZ23" s="162"/>
      <c r="TAA23" s="162"/>
      <c r="TAB23" s="162"/>
      <c r="TAC23" s="162"/>
      <c r="TAD23" s="162"/>
      <c r="TAE23" s="162"/>
      <c r="TAF23" s="162"/>
      <c r="TAG23" s="162"/>
      <c r="TAH23" s="162"/>
      <c r="TAI23" s="162"/>
      <c r="TAJ23" s="162"/>
      <c r="TAK23" s="162"/>
      <c r="TAL23" s="162"/>
      <c r="TAM23" s="162"/>
      <c r="TAN23" s="162"/>
      <c r="TAO23" s="162"/>
      <c r="TAP23" s="162"/>
      <c r="TAQ23" s="162"/>
      <c r="TAR23" s="162"/>
      <c r="TAS23" s="162"/>
      <c r="TAT23" s="162"/>
      <c r="TAU23" s="162"/>
      <c r="TAV23" s="162"/>
      <c r="TAW23" s="162"/>
      <c r="TAX23" s="162"/>
      <c r="TAY23" s="162"/>
      <c r="TAZ23" s="162"/>
      <c r="TBA23" s="162"/>
      <c r="TBB23" s="162"/>
      <c r="TBC23" s="162"/>
      <c r="TBD23" s="162"/>
      <c r="TBE23" s="162"/>
      <c r="TBF23" s="162"/>
      <c r="TBG23" s="162"/>
      <c r="TBH23" s="162"/>
      <c r="TBI23" s="162"/>
      <c r="TBJ23" s="162"/>
      <c r="TBK23" s="162"/>
      <c r="TBL23" s="162"/>
      <c r="TBM23" s="162"/>
      <c r="TBN23" s="162"/>
      <c r="TBO23" s="162"/>
      <c r="TBP23" s="162"/>
      <c r="TBQ23" s="162"/>
      <c r="TBR23" s="162"/>
      <c r="TBS23" s="162"/>
      <c r="TBT23" s="162"/>
      <c r="TBU23" s="162"/>
      <c r="TBV23" s="162"/>
      <c r="TBW23" s="162"/>
      <c r="TBX23" s="162"/>
      <c r="TBY23" s="162"/>
      <c r="TBZ23" s="162"/>
      <c r="TCA23" s="162"/>
      <c r="TCB23" s="162"/>
      <c r="TCC23" s="162"/>
      <c r="TCD23" s="162"/>
      <c r="TCE23" s="162"/>
      <c r="TCF23" s="162"/>
      <c r="TCG23" s="162"/>
      <c r="TCH23" s="162"/>
      <c r="TCI23" s="162"/>
      <c r="TCJ23" s="162"/>
      <c r="TCK23" s="162"/>
      <c r="TCL23" s="162"/>
      <c r="TCM23" s="162"/>
      <c r="TCN23" s="162"/>
      <c r="TCO23" s="162"/>
      <c r="TCP23" s="162"/>
      <c r="TCQ23" s="162"/>
      <c r="TCR23" s="162"/>
      <c r="TCS23" s="162"/>
      <c r="TCT23" s="162"/>
      <c r="TCU23" s="162"/>
      <c r="TCV23" s="162"/>
      <c r="TCW23" s="162"/>
      <c r="TCX23" s="162"/>
      <c r="TCY23" s="162"/>
      <c r="TCZ23" s="162"/>
      <c r="TDA23" s="162"/>
      <c r="TDB23" s="162"/>
      <c r="TDC23" s="162"/>
      <c r="TDD23" s="162"/>
      <c r="TDE23" s="162"/>
      <c r="TDF23" s="162"/>
      <c r="TDG23" s="162"/>
      <c r="TDH23" s="162"/>
      <c r="TDI23" s="162"/>
      <c r="TDJ23" s="162"/>
      <c r="TDK23" s="162"/>
      <c r="TDL23" s="162"/>
      <c r="TDM23" s="162"/>
      <c r="TDN23" s="162"/>
      <c r="TDO23" s="162"/>
      <c r="TDP23" s="162"/>
      <c r="TDQ23" s="162"/>
      <c r="TDR23" s="162"/>
      <c r="TDS23" s="162"/>
      <c r="TDT23" s="162"/>
      <c r="TDU23" s="162"/>
      <c r="TDV23" s="162"/>
      <c r="TDW23" s="162"/>
      <c r="TDX23" s="162"/>
      <c r="TDY23" s="162"/>
      <c r="TDZ23" s="162"/>
      <c r="TEA23" s="162"/>
      <c r="TEB23" s="162"/>
      <c r="TEC23" s="162"/>
      <c r="TED23" s="162"/>
      <c r="TEE23" s="162"/>
      <c r="TEF23" s="162"/>
      <c r="TEG23" s="162"/>
      <c r="TEH23" s="162"/>
      <c r="TEI23" s="162"/>
      <c r="TEJ23" s="162"/>
      <c r="TEK23" s="162"/>
      <c r="TEL23" s="162"/>
      <c r="TEM23" s="162"/>
      <c r="TEN23" s="162"/>
      <c r="TEO23" s="162"/>
      <c r="TEP23" s="162"/>
      <c r="TEQ23" s="162"/>
      <c r="TER23" s="162"/>
      <c r="TES23" s="162"/>
      <c r="TET23" s="162"/>
      <c r="TEU23" s="162"/>
      <c r="TEV23" s="162"/>
      <c r="TEW23" s="162"/>
      <c r="TEX23" s="162"/>
      <c r="TEY23" s="162"/>
      <c r="TEZ23" s="162"/>
      <c r="TFA23" s="162"/>
      <c r="TFB23" s="162"/>
      <c r="TFC23" s="162"/>
      <c r="TFD23" s="162"/>
      <c r="TFE23" s="162"/>
      <c r="TFF23" s="162"/>
      <c r="TFG23" s="162"/>
      <c r="TFH23" s="162"/>
      <c r="TFI23" s="162"/>
      <c r="TFJ23" s="162"/>
      <c r="TFK23" s="162"/>
      <c r="TFL23" s="162"/>
      <c r="TFM23" s="162"/>
      <c r="TFN23" s="162"/>
      <c r="TFO23" s="162"/>
      <c r="TFP23" s="162"/>
      <c r="TFQ23" s="162"/>
      <c r="TFR23" s="162"/>
      <c r="TFS23" s="162"/>
      <c r="TFT23" s="162"/>
      <c r="TFU23" s="162"/>
      <c r="TFV23" s="162"/>
      <c r="TFW23" s="162"/>
      <c r="TFX23" s="162"/>
      <c r="TFY23" s="162"/>
      <c r="TFZ23" s="162"/>
      <c r="TGA23" s="162"/>
      <c r="TGB23" s="162"/>
      <c r="TGC23" s="162"/>
      <c r="TGD23" s="162"/>
      <c r="TGE23" s="162"/>
      <c r="TGF23" s="162"/>
      <c r="TGG23" s="162"/>
      <c r="TGH23" s="162"/>
      <c r="TGI23" s="162"/>
      <c r="TGJ23" s="162"/>
      <c r="TGK23" s="162"/>
      <c r="TGL23" s="162"/>
      <c r="TGM23" s="162"/>
      <c r="TGN23" s="162"/>
      <c r="TGO23" s="162"/>
      <c r="TGP23" s="162"/>
      <c r="TGQ23" s="162"/>
      <c r="TGR23" s="162"/>
      <c r="TGS23" s="162"/>
      <c r="TGT23" s="162"/>
      <c r="TGU23" s="162"/>
      <c r="TGV23" s="162"/>
      <c r="TGW23" s="162"/>
      <c r="TGX23" s="162"/>
      <c r="TGY23" s="162"/>
      <c r="TGZ23" s="162"/>
      <c r="THA23" s="162"/>
      <c r="THB23" s="162"/>
      <c r="THC23" s="162"/>
      <c r="THD23" s="162"/>
      <c r="THE23" s="162"/>
      <c r="THF23" s="162"/>
      <c r="THG23" s="162"/>
      <c r="THH23" s="162"/>
      <c r="THI23" s="162"/>
      <c r="THJ23" s="162"/>
      <c r="THK23" s="162"/>
      <c r="THL23" s="162"/>
      <c r="THM23" s="162"/>
      <c r="THN23" s="162"/>
      <c r="THO23" s="162"/>
      <c r="THP23" s="162"/>
      <c r="THQ23" s="162"/>
      <c r="THR23" s="162"/>
      <c r="THS23" s="162"/>
      <c r="THT23" s="162"/>
      <c r="THU23" s="162"/>
      <c r="THV23" s="162"/>
      <c r="THW23" s="162"/>
      <c r="THX23" s="162"/>
      <c r="THY23" s="162"/>
      <c r="THZ23" s="162"/>
      <c r="TIA23" s="162"/>
      <c r="TIB23" s="162"/>
      <c r="TIC23" s="162"/>
      <c r="TID23" s="162"/>
      <c r="TIE23" s="162"/>
      <c r="TIF23" s="162"/>
      <c r="TIG23" s="162"/>
      <c r="TIH23" s="162"/>
      <c r="TII23" s="162"/>
      <c r="TIJ23" s="162"/>
      <c r="TIK23" s="162"/>
      <c r="TIL23" s="162"/>
      <c r="TIM23" s="162"/>
      <c r="TIN23" s="162"/>
      <c r="TIO23" s="162"/>
      <c r="TIP23" s="162"/>
      <c r="TIQ23" s="162"/>
      <c r="TIR23" s="162"/>
      <c r="TIS23" s="162"/>
      <c r="TIT23" s="162"/>
      <c r="TIU23" s="162"/>
      <c r="TIV23" s="162"/>
      <c r="TIW23" s="162"/>
      <c r="TIX23" s="162"/>
      <c r="TIY23" s="162"/>
      <c r="TIZ23" s="162"/>
      <c r="TJA23" s="162"/>
      <c r="TJB23" s="162"/>
      <c r="TJC23" s="162"/>
      <c r="TJD23" s="162"/>
      <c r="TJE23" s="162"/>
      <c r="TJF23" s="162"/>
      <c r="TJG23" s="162"/>
      <c r="TJH23" s="162"/>
      <c r="TJI23" s="162"/>
      <c r="TJJ23" s="162"/>
      <c r="TJK23" s="162"/>
      <c r="TJL23" s="162"/>
      <c r="TJM23" s="162"/>
      <c r="TJN23" s="162"/>
      <c r="TJO23" s="162"/>
      <c r="TJP23" s="162"/>
      <c r="TJQ23" s="162"/>
      <c r="TJR23" s="162"/>
      <c r="TJS23" s="162"/>
      <c r="TJT23" s="162"/>
      <c r="TJU23" s="162"/>
      <c r="TJV23" s="162"/>
      <c r="TJW23" s="162"/>
      <c r="TJX23" s="162"/>
      <c r="TJY23" s="162"/>
      <c r="TJZ23" s="162"/>
      <c r="TKA23" s="162"/>
      <c r="TKB23" s="162"/>
      <c r="TKC23" s="162"/>
      <c r="TKD23" s="162"/>
      <c r="TKE23" s="162"/>
      <c r="TKF23" s="162"/>
      <c r="TKG23" s="162"/>
      <c r="TKH23" s="162"/>
      <c r="TKI23" s="162"/>
      <c r="TKJ23" s="162"/>
      <c r="TKK23" s="162"/>
      <c r="TKL23" s="162"/>
      <c r="TKM23" s="162"/>
      <c r="TKN23" s="162"/>
      <c r="TKO23" s="162"/>
      <c r="TKP23" s="162"/>
      <c r="TKQ23" s="162"/>
      <c r="TKR23" s="162"/>
      <c r="TKS23" s="162"/>
      <c r="TKT23" s="162"/>
      <c r="TKU23" s="162"/>
      <c r="TKV23" s="162"/>
      <c r="TKW23" s="162"/>
      <c r="TKX23" s="162"/>
      <c r="TKY23" s="162"/>
      <c r="TKZ23" s="162"/>
      <c r="TLA23" s="162"/>
      <c r="TLB23" s="162"/>
      <c r="TLC23" s="162"/>
      <c r="TLD23" s="162"/>
      <c r="TLE23" s="162"/>
      <c r="TLF23" s="162"/>
      <c r="TLG23" s="162"/>
      <c r="TLH23" s="162"/>
      <c r="TLI23" s="162"/>
      <c r="TLJ23" s="162"/>
      <c r="TLK23" s="162"/>
      <c r="TLL23" s="162"/>
      <c r="TLM23" s="162"/>
      <c r="TLN23" s="162"/>
      <c r="TLO23" s="162"/>
      <c r="TLP23" s="162"/>
      <c r="TLQ23" s="162"/>
      <c r="TLR23" s="162"/>
      <c r="TLS23" s="162"/>
      <c r="TLT23" s="162"/>
      <c r="TLU23" s="162"/>
      <c r="TLV23" s="162"/>
      <c r="TLW23" s="162"/>
      <c r="TLX23" s="162"/>
      <c r="TLY23" s="162"/>
      <c r="TLZ23" s="162"/>
      <c r="TMA23" s="162"/>
      <c r="TMB23" s="162"/>
      <c r="TMC23" s="162"/>
      <c r="TMD23" s="162"/>
      <c r="TME23" s="162"/>
      <c r="TMF23" s="162"/>
      <c r="TMG23" s="162"/>
      <c r="TMH23" s="162"/>
      <c r="TMI23" s="162"/>
      <c r="TMJ23" s="162"/>
      <c r="TMK23" s="162"/>
      <c r="TML23" s="162"/>
      <c r="TMM23" s="162"/>
      <c r="TMN23" s="162"/>
      <c r="TMO23" s="162"/>
      <c r="TMP23" s="162"/>
      <c r="TMQ23" s="162"/>
      <c r="TMR23" s="162"/>
      <c r="TMS23" s="162"/>
      <c r="TMT23" s="162"/>
      <c r="TMU23" s="162"/>
      <c r="TMV23" s="162"/>
      <c r="TMW23" s="162"/>
      <c r="TMX23" s="162"/>
      <c r="TMY23" s="162"/>
      <c r="TMZ23" s="162"/>
      <c r="TNA23" s="162"/>
      <c r="TNB23" s="162"/>
      <c r="TNC23" s="162"/>
      <c r="TND23" s="162"/>
      <c r="TNE23" s="162"/>
      <c r="TNF23" s="162"/>
      <c r="TNG23" s="162"/>
      <c r="TNH23" s="162"/>
      <c r="TNI23" s="162"/>
      <c r="TNJ23" s="162"/>
      <c r="TNK23" s="162"/>
      <c r="TNL23" s="162"/>
      <c r="TNM23" s="162"/>
      <c r="TNN23" s="162"/>
      <c r="TNO23" s="162"/>
      <c r="TNP23" s="162"/>
      <c r="TNQ23" s="162"/>
      <c r="TNR23" s="162"/>
      <c r="TNS23" s="162"/>
      <c r="TNT23" s="162"/>
      <c r="TNU23" s="162"/>
      <c r="TNV23" s="162"/>
      <c r="TNW23" s="162"/>
      <c r="TNX23" s="162"/>
      <c r="TNY23" s="162"/>
      <c r="TNZ23" s="162"/>
      <c r="TOA23" s="162"/>
      <c r="TOB23" s="162"/>
      <c r="TOC23" s="162"/>
      <c r="TOD23" s="162"/>
      <c r="TOE23" s="162"/>
      <c r="TOF23" s="162"/>
      <c r="TOG23" s="162"/>
      <c r="TOH23" s="162"/>
      <c r="TOI23" s="162"/>
      <c r="TOJ23" s="162"/>
      <c r="TOK23" s="162"/>
      <c r="TOL23" s="162"/>
      <c r="TOM23" s="162"/>
      <c r="TON23" s="162"/>
      <c r="TOO23" s="162"/>
      <c r="TOP23" s="162"/>
      <c r="TOQ23" s="162"/>
      <c r="TOR23" s="162"/>
      <c r="TOS23" s="162"/>
      <c r="TOT23" s="162"/>
      <c r="TOU23" s="162"/>
      <c r="TOV23" s="162"/>
      <c r="TOW23" s="162"/>
      <c r="TOX23" s="162"/>
      <c r="TOY23" s="162"/>
      <c r="TOZ23" s="162"/>
      <c r="TPA23" s="162"/>
      <c r="TPB23" s="162"/>
      <c r="TPC23" s="162"/>
      <c r="TPD23" s="162"/>
      <c r="TPE23" s="162"/>
      <c r="TPF23" s="162"/>
      <c r="TPG23" s="162"/>
      <c r="TPH23" s="162"/>
      <c r="TPI23" s="162"/>
      <c r="TPJ23" s="162"/>
      <c r="TPK23" s="162"/>
      <c r="TPL23" s="162"/>
      <c r="TPM23" s="162"/>
      <c r="TPN23" s="162"/>
      <c r="TPO23" s="162"/>
      <c r="TPP23" s="162"/>
      <c r="TPQ23" s="162"/>
      <c r="TPR23" s="162"/>
      <c r="TPS23" s="162"/>
      <c r="TPT23" s="162"/>
      <c r="TPU23" s="162"/>
      <c r="TPV23" s="162"/>
      <c r="TPW23" s="162"/>
      <c r="TPX23" s="162"/>
      <c r="TPY23" s="162"/>
      <c r="TPZ23" s="162"/>
      <c r="TQA23" s="162"/>
      <c r="TQB23" s="162"/>
      <c r="TQC23" s="162"/>
      <c r="TQD23" s="162"/>
      <c r="TQE23" s="162"/>
      <c r="TQF23" s="162"/>
      <c r="TQG23" s="162"/>
      <c r="TQH23" s="162"/>
      <c r="TQI23" s="162"/>
      <c r="TQJ23" s="162"/>
      <c r="TQK23" s="162"/>
      <c r="TQL23" s="162"/>
      <c r="TQM23" s="162"/>
      <c r="TQN23" s="162"/>
      <c r="TQO23" s="162"/>
      <c r="TQP23" s="162"/>
      <c r="TQQ23" s="162"/>
      <c r="TQR23" s="162"/>
      <c r="TQS23" s="162"/>
      <c r="TQT23" s="162"/>
      <c r="TQU23" s="162"/>
      <c r="TQV23" s="162"/>
      <c r="TQW23" s="162"/>
      <c r="TQX23" s="162"/>
      <c r="TQY23" s="162"/>
      <c r="TQZ23" s="162"/>
      <c r="TRA23" s="162"/>
      <c r="TRB23" s="162"/>
      <c r="TRC23" s="162"/>
      <c r="TRD23" s="162"/>
      <c r="TRE23" s="162"/>
      <c r="TRF23" s="162"/>
      <c r="TRG23" s="162"/>
      <c r="TRH23" s="162"/>
      <c r="TRI23" s="162"/>
      <c r="TRJ23" s="162"/>
      <c r="TRK23" s="162"/>
      <c r="TRL23" s="162"/>
      <c r="TRM23" s="162"/>
      <c r="TRN23" s="162"/>
      <c r="TRO23" s="162"/>
      <c r="TRP23" s="162"/>
      <c r="TRQ23" s="162"/>
      <c r="TRR23" s="162"/>
      <c r="TRS23" s="162"/>
      <c r="TRT23" s="162"/>
      <c r="TRU23" s="162"/>
      <c r="TRV23" s="162"/>
      <c r="TRW23" s="162"/>
      <c r="TRX23" s="162"/>
      <c r="TRY23" s="162"/>
      <c r="TRZ23" s="162"/>
      <c r="TSA23" s="162"/>
      <c r="TSB23" s="162"/>
      <c r="TSC23" s="162"/>
      <c r="TSD23" s="162"/>
      <c r="TSE23" s="162"/>
      <c r="TSF23" s="162"/>
      <c r="TSG23" s="162"/>
      <c r="TSH23" s="162"/>
      <c r="TSI23" s="162"/>
      <c r="TSJ23" s="162"/>
      <c r="TSK23" s="162"/>
      <c r="TSL23" s="162"/>
      <c r="TSM23" s="162"/>
      <c r="TSN23" s="162"/>
      <c r="TSO23" s="162"/>
      <c r="TSP23" s="162"/>
      <c r="TSQ23" s="162"/>
      <c r="TSR23" s="162"/>
      <c r="TSS23" s="162"/>
      <c r="TST23" s="162"/>
      <c r="TSU23" s="162"/>
      <c r="TSV23" s="162"/>
      <c r="TSW23" s="162"/>
      <c r="TSX23" s="162"/>
      <c r="TSY23" s="162"/>
      <c r="TSZ23" s="162"/>
      <c r="TTA23" s="162"/>
      <c r="TTB23" s="162"/>
      <c r="TTC23" s="162"/>
      <c r="TTD23" s="162"/>
      <c r="TTE23" s="162"/>
      <c r="TTF23" s="162"/>
      <c r="TTG23" s="162"/>
      <c r="TTH23" s="162"/>
      <c r="TTI23" s="162"/>
      <c r="TTJ23" s="162"/>
      <c r="TTK23" s="162"/>
      <c r="TTL23" s="162"/>
      <c r="TTM23" s="162"/>
      <c r="TTN23" s="162"/>
      <c r="TTO23" s="162"/>
      <c r="TTP23" s="162"/>
      <c r="TTQ23" s="162"/>
      <c r="TTR23" s="162"/>
      <c r="TTS23" s="162"/>
      <c r="TTT23" s="162"/>
      <c r="TTU23" s="162"/>
      <c r="TTV23" s="162"/>
      <c r="TTW23" s="162"/>
      <c r="TTX23" s="162"/>
      <c r="TTY23" s="162"/>
      <c r="TTZ23" s="162"/>
      <c r="TUA23" s="162"/>
      <c r="TUB23" s="162"/>
      <c r="TUC23" s="162"/>
      <c r="TUD23" s="162"/>
      <c r="TUE23" s="162"/>
      <c r="TUF23" s="162"/>
      <c r="TUG23" s="162"/>
      <c r="TUH23" s="162"/>
      <c r="TUI23" s="162"/>
      <c r="TUJ23" s="162"/>
      <c r="TUK23" s="162"/>
      <c r="TUL23" s="162"/>
      <c r="TUM23" s="162"/>
      <c r="TUN23" s="162"/>
      <c r="TUO23" s="162"/>
      <c r="TUP23" s="162"/>
      <c r="TUQ23" s="162"/>
      <c r="TUR23" s="162"/>
      <c r="TUS23" s="162"/>
      <c r="TUT23" s="162"/>
      <c r="TUU23" s="162"/>
      <c r="TUV23" s="162"/>
      <c r="TUW23" s="162"/>
      <c r="TUX23" s="162"/>
      <c r="TUY23" s="162"/>
      <c r="TUZ23" s="162"/>
      <c r="TVA23" s="162"/>
      <c r="TVB23" s="162"/>
      <c r="TVC23" s="162"/>
      <c r="TVD23" s="162"/>
      <c r="TVE23" s="162"/>
      <c r="TVF23" s="162"/>
      <c r="TVG23" s="162"/>
      <c r="TVH23" s="162"/>
      <c r="TVI23" s="162"/>
      <c r="TVJ23" s="162"/>
      <c r="TVK23" s="162"/>
      <c r="TVL23" s="162"/>
      <c r="TVM23" s="162"/>
      <c r="TVN23" s="162"/>
      <c r="TVO23" s="162"/>
      <c r="TVP23" s="162"/>
      <c r="TVQ23" s="162"/>
      <c r="TVR23" s="162"/>
      <c r="TVS23" s="162"/>
      <c r="TVT23" s="162"/>
      <c r="TVU23" s="162"/>
      <c r="TVV23" s="162"/>
      <c r="TVW23" s="162"/>
      <c r="TVX23" s="162"/>
      <c r="TVY23" s="162"/>
      <c r="TVZ23" s="162"/>
      <c r="TWA23" s="162"/>
      <c r="TWB23" s="162"/>
      <c r="TWC23" s="162"/>
      <c r="TWD23" s="162"/>
      <c r="TWE23" s="162"/>
      <c r="TWF23" s="162"/>
      <c r="TWG23" s="162"/>
      <c r="TWH23" s="162"/>
      <c r="TWI23" s="162"/>
      <c r="TWJ23" s="162"/>
      <c r="TWK23" s="162"/>
      <c r="TWL23" s="162"/>
      <c r="TWM23" s="162"/>
      <c r="TWN23" s="162"/>
      <c r="TWO23" s="162"/>
      <c r="TWP23" s="162"/>
      <c r="TWQ23" s="162"/>
      <c r="TWR23" s="162"/>
      <c r="TWS23" s="162"/>
      <c r="TWT23" s="162"/>
      <c r="TWU23" s="162"/>
      <c r="TWV23" s="162"/>
      <c r="TWW23" s="162"/>
      <c r="TWX23" s="162"/>
      <c r="TWY23" s="162"/>
      <c r="TWZ23" s="162"/>
      <c r="TXA23" s="162"/>
      <c r="TXB23" s="162"/>
      <c r="TXC23" s="162"/>
      <c r="TXD23" s="162"/>
      <c r="TXE23" s="162"/>
      <c r="TXF23" s="162"/>
      <c r="TXG23" s="162"/>
      <c r="TXH23" s="162"/>
      <c r="TXI23" s="162"/>
      <c r="TXJ23" s="162"/>
      <c r="TXK23" s="162"/>
      <c r="TXL23" s="162"/>
      <c r="TXM23" s="162"/>
      <c r="TXN23" s="162"/>
      <c r="TXO23" s="162"/>
      <c r="TXP23" s="162"/>
      <c r="TXQ23" s="162"/>
      <c r="TXR23" s="162"/>
      <c r="TXS23" s="162"/>
      <c r="TXT23" s="162"/>
      <c r="TXU23" s="162"/>
      <c r="TXV23" s="162"/>
      <c r="TXW23" s="162"/>
      <c r="TXX23" s="162"/>
      <c r="TXY23" s="162"/>
      <c r="TXZ23" s="162"/>
      <c r="TYA23" s="162"/>
      <c r="TYB23" s="162"/>
      <c r="TYC23" s="162"/>
      <c r="TYD23" s="162"/>
      <c r="TYE23" s="162"/>
      <c r="TYF23" s="162"/>
      <c r="TYG23" s="162"/>
      <c r="TYH23" s="162"/>
      <c r="TYI23" s="162"/>
      <c r="TYJ23" s="162"/>
      <c r="TYK23" s="162"/>
      <c r="TYL23" s="162"/>
      <c r="TYM23" s="162"/>
      <c r="TYN23" s="162"/>
      <c r="TYO23" s="162"/>
      <c r="TYP23" s="162"/>
      <c r="TYQ23" s="162"/>
      <c r="TYR23" s="162"/>
      <c r="TYS23" s="162"/>
      <c r="TYT23" s="162"/>
      <c r="TYU23" s="162"/>
      <c r="TYV23" s="162"/>
      <c r="TYW23" s="162"/>
      <c r="TYX23" s="162"/>
      <c r="TYY23" s="162"/>
      <c r="TYZ23" s="162"/>
      <c r="TZA23" s="162"/>
      <c r="TZB23" s="162"/>
      <c r="TZC23" s="162"/>
      <c r="TZD23" s="162"/>
      <c r="TZE23" s="162"/>
      <c r="TZF23" s="162"/>
      <c r="TZG23" s="162"/>
      <c r="TZH23" s="162"/>
      <c r="TZI23" s="162"/>
      <c r="TZJ23" s="162"/>
      <c r="TZK23" s="162"/>
      <c r="TZL23" s="162"/>
      <c r="TZM23" s="162"/>
      <c r="TZN23" s="162"/>
      <c r="TZO23" s="162"/>
      <c r="TZP23" s="162"/>
      <c r="TZQ23" s="162"/>
      <c r="TZR23" s="162"/>
      <c r="TZS23" s="162"/>
      <c r="TZT23" s="162"/>
      <c r="TZU23" s="162"/>
      <c r="TZV23" s="162"/>
      <c r="TZW23" s="162"/>
      <c r="TZX23" s="162"/>
      <c r="TZY23" s="162"/>
      <c r="TZZ23" s="162"/>
      <c r="UAA23" s="162"/>
      <c r="UAB23" s="162"/>
      <c r="UAC23" s="162"/>
      <c r="UAD23" s="162"/>
      <c r="UAE23" s="162"/>
      <c r="UAF23" s="162"/>
      <c r="UAG23" s="162"/>
      <c r="UAH23" s="162"/>
      <c r="UAI23" s="162"/>
      <c r="UAJ23" s="162"/>
      <c r="UAK23" s="162"/>
      <c r="UAL23" s="162"/>
      <c r="UAM23" s="162"/>
      <c r="UAN23" s="162"/>
      <c r="UAO23" s="162"/>
      <c r="UAP23" s="162"/>
      <c r="UAQ23" s="162"/>
      <c r="UAR23" s="162"/>
      <c r="UAS23" s="162"/>
      <c r="UAT23" s="162"/>
      <c r="UAU23" s="162"/>
      <c r="UAV23" s="162"/>
      <c r="UAW23" s="162"/>
      <c r="UAX23" s="162"/>
      <c r="UAY23" s="162"/>
      <c r="UAZ23" s="162"/>
      <c r="UBA23" s="162"/>
      <c r="UBB23" s="162"/>
      <c r="UBC23" s="162"/>
      <c r="UBD23" s="162"/>
      <c r="UBE23" s="162"/>
      <c r="UBF23" s="162"/>
      <c r="UBG23" s="162"/>
      <c r="UBH23" s="162"/>
      <c r="UBI23" s="162"/>
      <c r="UBJ23" s="162"/>
      <c r="UBK23" s="162"/>
      <c r="UBL23" s="162"/>
      <c r="UBM23" s="162"/>
      <c r="UBN23" s="162"/>
      <c r="UBO23" s="162"/>
      <c r="UBP23" s="162"/>
      <c r="UBQ23" s="162"/>
      <c r="UBR23" s="162"/>
      <c r="UBS23" s="162"/>
      <c r="UBT23" s="162"/>
      <c r="UBU23" s="162"/>
      <c r="UBV23" s="162"/>
      <c r="UBW23" s="162"/>
      <c r="UBX23" s="162"/>
      <c r="UBY23" s="162"/>
      <c r="UBZ23" s="162"/>
      <c r="UCA23" s="162"/>
      <c r="UCB23" s="162"/>
      <c r="UCC23" s="162"/>
      <c r="UCD23" s="162"/>
      <c r="UCE23" s="162"/>
      <c r="UCF23" s="162"/>
      <c r="UCG23" s="162"/>
      <c r="UCH23" s="162"/>
      <c r="UCI23" s="162"/>
      <c r="UCJ23" s="162"/>
      <c r="UCK23" s="162"/>
      <c r="UCL23" s="162"/>
      <c r="UCM23" s="162"/>
      <c r="UCN23" s="162"/>
      <c r="UCO23" s="162"/>
      <c r="UCP23" s="162"/>
      <c r="UCQ23" s="162"/>
      <c r="UCR23" s="162"/>
      <c r="UCS23" s="162"/>
      <c r="UCT23" s="162"/>
      <c r="UCU23" s="162"/>
      <c r="UCV23" s="162"/>
      <c r="UCW23" s="162"/>
      <c r="UCX23" s="162"/>
      <c r="UCY23" s="162"/>
      <c r="UCZ23" s="162"/>
      <c r="UDA23" s="162"/>
      <c r="UDB23" s="162"/>
      <c r="UDC23" s="162"/>
      <c r="UDD23" s="162"/>
      <c r="UDE23" s="162"/>
      <c r="UDF23" s="162"/>
      <c r="UDG23" s="162"/>
      <c r="UDH23" s="162"/>
      <c r="UDI23" s="162"/>
      <c r="UDJ23" s="162"/>
      <c r="UDK23" s="162"/>
      <c r="UDL23" s="162"/>
      <c r="UDM23" s="162"/>
      <c r="UDN23" s="162"/>
      <c r="UDO23" s="162"/>
      <c r="UDP23" s="162"/>
      <c r="UDQ23" s="162"/>
      <c r="UDR23" s="162"/>
      <c r="UDS23" s="162"/>
      <c r="UDT23" s="162"/>
      <c r="UDU23" s="162"/>
      <c r="UDV23" s="162"/>
      <c r="UDW23" s="162"/>
      <c r="UDX23" s="162"/>
      <c r="UDY23" s="162"/>
      <c r="UDZ23" s="162"/>
      <c r="UEA23" s="162"/>
      <c r="UEB23" s="162"/>
      <c r="UEC23" s="162"/>
      <c r="UED23" s="162"/>
      <c r="UEE23" s="162"/>
      <c r="UEF23" s="162"/>
      <c r="UEG23" s="162"/>
      <c r="UEH23" s="162"/>
      <c r="UEI23" s="162"/>
      <c r="UEJ23" s="162"/>
      <c r="UEK23" s="162"/>
      <c r="UEL23" s="162"/>
      <c r="UEM23" s="162"/>
      <c r="UEN23" s="162"/>
      <c r="UEO23" s="162"/>
      <c r="UEP23" s="162"/>
      <c r="UEQ23" s="162"/>
      <c r="UER23" s="162"/>
      <c r="UES23" s="162"/>
      <c r="UET23" s="162"/>
      <c r="UEU23" s="162"/>
      <c r="UEV23" s="162"/>
      <c r="UEW23" s="162"/>
      <c r="UEX23" s="162"/>
      <c r="UEY23" s="162"/>
      <c r="UEZ23" s="162"/>
      <c r="UFA23" s="162"/>
      <c r="UFB23" s="162"/>
      <c r="UFC23" s="162"/>
      <c r="UFD23" s="162"/>
      <c r="UFE23" s="162"/>
      <c r="UFF23" s="162"/>
      <c r="UFG23" s="162"/>
      <c r="UFH23" s="162"/>
      <c r="UFI23" s="162"/>
      <c r="UFJ23" s="162"/>
      <c r="UFK23" s="162"/>
      <c r="UFL23" s="162"/>
      <c r="UFM23" s="162"/>
      <c r="UFN23" s="162"/>
      <c r="UFO23" s="162"/>
      <c r="UFP23" s="162"/>
      <c r="UFQ23" s="162"/>
      <c r="UFR23" s="162"/>
      <c r="UFS23" s="162"/>
      <c r="UFT23" s="162"/>
      <c r="UFU23" s="162"/>
      <c r="UFV23" s="162"/>
      <c r="UFW23" s="162"/>
      <c r="UFX23" s="162"/>
      <c r="UFY23" s="162"/>
      <c r="UFZ23" s="162"/>
      <c r="UGA23" s="162"/>
      <c r="UGB23" s="162"/>
      <c r="UGC23" s="162"/>
      <c r="UGD23" s="162"/>
      <c r="UGE23" s="162"/>
      <c r="UGF23" s="162"/>
      <c r="UGG23" s="162"/>
      <c r="UGH23" s="162"/>
      <c r="UGI23" s="162"/>
      <c r="UGJ23" s="162"/>
      <c r="UGK23" s="162"/>
      <c r="UGL23" s="162"/>
      <c r="UGM23" s="162"/>
      <c r="UGN23" s="162"/>
      <c r="UGO23" s="162"/>
      <c r="UGP23" s="162"/>
      <c r="UGQ23" s="162"/>
      <c r="UGR23" s="162"/>
      <c r="UGS23" s="162"/>
      <c r="UGT23" s="162"/>
      <c r="UGU23" s="162"/>
      <c r="UGV23" s="162"/>
      <c r="UGW23" s="162"/>
      <c r="UGX23" s="162"/>
      <c r="UGY23" s="162"/>
      <c r="UGZ23" s="162"/>
      <c r="UHA23" s="162"/>
      <c r="UHB23" s="162"/>
      <c r="UHC23" s="162"/>
      <c r="UHD23" s="162"/>
      <c r="UHE23" s="162"/>
      <c r="UHF23" s="162"/>
      <c r="UHG23" s="162"/>
      <c r="UHH23" s="162"/>
      <c r="UHI23" s="162"/>
      <c r="UHJ23" s="162"/>
      <c r="UHK23" s="162"/>
      <c r="UHL23" s="162"/>
      <c r="UHM23" s="162"/>
      <c r="UHN23" s="162"/>
      <c r="UHO23" s="162"/>
      <c r="UHP23" s="162"/>
      <c r="UHQ23" s="162"/>
      <c r="UHR23" s="162"/>
      <c r="UHS23" s="162"/>
      <c r="UHT23" s="162"/>
      <c r="UHU23" s="162"/>
      <c r="UHV23" s="162"/>
      <c r="UHW23" s="162"/>
      <c r="UHX23" s="162"/>
      <c r="UHY23" s="162"/>
      <c r="UHZ23" s="162"/>
      <c r="UIA23" s="162"/>
      <c r="UIB23" s="162"/>
      <c r="UIC23" s="162"/>
      <c r="UID23" s="162"/>
      <c r="UIE23" s="162"/>
      <c r="UIF23" s="162"/>
      <c r="UIG23" s="162"/>
      <c r="UIH23" s="162"/>
      <c r="UII23" s="162"/>
      <c r="UIJ23" s="162"/>
      <c r="UIK23" s="162"/>
      <c r="UIL23" s="162"/>
      <c r="UIM23" s="162"/>
      <c r="UIN23" s="162"/>
      <c r="UIO23" s="162"/>
      <c r="UIP23" s="162"/>
      <c r="UIQ23" s="162"/>
      <c r="UIR23" s="162"/>
      <c r="UIS23" s="162"/>
      <c r="UIT23" s="162"/>
      <c r="UIU23" s="162"/>
      <c r="UIV23" s="162"/>
      <c r="UIW23" s="162"/>
      <c r="UIX23" s="162"/>
      <c r="UIY23" s="162"/>
      <c r="UIZ23" s="162"/>
      <c r="UJA23" s="162"/>
      <c r="UJB23" s="162"/>
      <c r="UJC23" s="162"/>
      <c r="UJD23" s="162"/>
      <c r="UJE23" s="162"/>
      <c r="UJF23" s="162"/>
      <c r="UJG23" s="162"/>
      <c r="UJH23" s="162"/>
      <c r="UJI23" s="162"/>
      <c r="UJJ23" s="162"/>
      <c r="UJK23" s="162"/>
      <c r="UJL23" s="162"/>
      <c r="UJM23" s="162"/>
      <c r="UJN23" s="162"/>
      <c r="UJO23" s="162"/>
      <c r="UJP23" s="162"/>
      <c r="UJQ23" s="162"/>
      <c r="UJR23" s="162"/>
      <c r="UJS23" s="162"/>
      <c r="UJT23" s="162"/>
      <c r="UJU23" s="162"/>
      <c r="UJV23" s="162"/>
      <c r="UJW23" s="162"/>
      <c r="UJX23" s="162"/>
      <c r="UJY23" s="162"/>
      <c r="UJZ23" s="162"/>
      <c r="UKA23" s="162"/>
      <c r="UKB23" s="162"/>
      <c r="UKC23" s="162"/>
      <c r="UKD23" s="162"/>
      <c r="UKE23" s="162"/>
      <c r="UKF23" s="162"/>
      <c r="UKG23" s="162"/>
      <c r="UKH23" s="162"/>
      <c r="UKI23" s="162"/>
      <c r="UKJ23" s="162"/>
      <c r="UKK23" s="162"/>
      <c r="UKL23" s="162"/>
      <c r="UKM23" s="162"/>
      <c r="UKN23" s="162"/>
      <c r="UKO23" s="162"/>
      <c r="UKP23" s="162"/>
      <c r="UKQ23" s="162"/>
      <c r="UKR23" s="162"/>
      <c r="UKS23" s="162"/>
      <c r="UKT23" s="162"/>
      <c r="UKU23" s="162"/>
      <c r="UKV23" s="162"/>
      <c r="UKW23" s="162"/>
      <c r="UKX23" s="162"/>
      <c r="UKY23" s="162"/>
      <c r="UKZ23" s="162"/>
      <c r="ULA23" s="162"/>
      <c r="ULB23" s="162"/>
      <c r="ULC23" s="162"/>
      <c r="ULD23" s="162"/>
      <c r="ULE23" s="162"/>
      <c r="ULF23" s="162"/>
      <c r="ULG23" s="162"/>
      <c r="ULH23" s="162"/>
      <c r="ULI23" s="162"/>
      <c r="ULJ23" s="162"/>
      <c r="ULK23" s="162"/>
      <c r="ULL23" s="162"/>
      <c r="ULM23" s="162"/>
      <c r="ULN23" s="162"/>
      <c r="ULO23" s="162"/>
      <c r="ULP23" s="162"/>
      <c r="ULQ23" s="162"/>
      <c r="ULR23" s="162"/>
      <c r="ULS23" s="162"/>
      <c r="ULT23" s="162"/>
      <c r="ULU23" s="162"/>
      <c r="ULV23" s="162"/>
      <c r="ULW23" s="162"/>
      <c r="ULX23" s="162"/>
      <c r="ULY23" s="162"/>
      <c r="ULZ23" s="162"/>
      <c r="UMA23" s="162"/>
      <c r="UMB23" s="162"/>
      <c r="UMC23" s="162"/>
      <c r="UMD23" s="162"/>
      <c r="UME23" s="162"/>
      <c r="UMF23" s="162"/>
      <c r="UMG23" s="162"/>
      <c r="UMH23" s="162"/>
      <c r="UMI23" s="162"/>
      <c r="UMJ23" s="162"/>
      <c r="UMK23" s="162"/>
      <c r="UML23" s="162"/>
      <c r="UMM23" s="162"/>
      <c r="UMN23" s="162"/>
      <c r="UMO23" s="162"/>
      <c r="UMP23" s="162"/>
      <c r="UMQ23" s="162"/>
      <c r="UMR23" s="162"/>
      <c r="UMS23" s="162"/>
      <c r="UMT23" s="162"/>
      <c r="UMU23" s="162"/>
      <c r="UMV23" s="162"/>
      <c r="UMW23" s="162"/>
      <c r="UMX23" s="162"/>
      <c r="UMY23" s="162"/>
      <c r="UMZ23" s="162"/>
      <c r="UNA23" s="162"/>
      <c r="UNB23" s="162"/>
      <c r="UNC23" s="162"/>
      <c r="UND23" s="162"/>
      <c r="UNE23" s="162"/>
      <c r="UNF23" s="162"/>
      <c r="UNG23" s="162"/>
      <c r="UNH23" s="162"/>
      <c r="UNI23" s="162"/>
      <c r="UNJ23" s="162"/>
      <c r="UNK23" s="162"/>
      <c r="UNL23" s="162"/>
      <c r="UNM23" s="162"/>
      <c r="UNN23" s="162"/>
      <c r="UNO23" s="162"/>
      <c r="UNP23" s="162"/>
      <c r="UNQ23" s="162"/>
      <c r="UNR23" s="162"/>
      <c r="UNS23" s="162"/>
      <c r="UNT23" s="162"/>
      <c r="UNU23" s="162"/>
      <c r="UNV23" s="162"/>
      <c r="UNW23" s="162"/>
      <c r="UNX23" s="162"/>
      <c r="UNY23" s="162"/>
      <c r="UNZ23" s="162"/>
      <c r="UOA23" s="162"/>
      <c r="UOB23" s="162"/>
      <c r="UOC23" s="162"/>
      <c r="UOD23" s="162"/>
      <c r="UOE23" s="162"/>
      <c r="UOF23" s="162"/>
      <c r="UOG23" s="162"/>
      <c r="UOH23" s="162"/>
      <c r="UOI23" s="162"/>
      <c r="UOJ23" s="162"/>
      <c r="UOK23" s="162"/>
      <c r="UOL23" s="162"/>
      <c r="UOM23" s="162"/>
      <c r="UON23" s="162"/>
      <c r="UOO23" s="162"/>
      <c r="UOP23" s="162"/>
      <c r="UOQ23" s="162"/>
      <c r="UOR23" s="162"/>
      <c r="UOS23" s="162"/>
      <c r="UOT23" s="162"/>
      <c r="UOU23" s="162"/>
      <c r="UOV23" s="162"/>
      <c r="UOW23" s="162"/>
      <c r="UOX23" s="162"/>
      <c r="UOY23" s="162"/>
      <c r="UOZ23" s="162"/>
      <c r="UPA23" s="162"/>
      <c r="UPB23" s="162"/>
      <c r="UPC23" s="162"/>
      <c r="UPD23" s="162"/>
      <c r="UPE23" s="162"/>
      <c r="UPF23" s="162"/>
      <c r="UPG23" s="162"/>
      <c r="UPH23" s="162"/>
      <c r="UPI23" s="162"/>
      <c r="UPJ23" s="162"/>
      <c r="UPK23" s="162"/>
      <c r="UPL23" s="162"/>
      <c r="UPM23" s="162"/>
      <c r="UPN23" s="162"/>
      <c r="UPO23" s="162"/>
      <c r="UPP23" s="162"/>
      <c r="UPQ23" s="162"/>
      <c r="UPR23" s="162"/>
      <c r="UPS23" s="162"/>
      <c r="UPT23" s="162"/>
      <c r="UPU23" s="162"/>
      <c r="UPV23" s="162"/>
      <c r="UPW23" s="162"/>
      <c r="UPX23" s="162"/>
      <c r="UPY23" s="162"/>
      <c r="UPZ23" s="162"/>
      <c r="UQA23" s="162"/>
      <c r="UQB23" s="162"/>
      <c r="UQC23" s="162"/>
      <c r="UQD23" s="162"/>
      <c r="UQE23" s="162"/>
      <c r="UQF23" s="162"/>
      <c r="UQG23" s="162"/>
      <c r="UQH23" s="162"/>
      <c r="UQI23" s="162"/>
      <c r="UQJ23" s="162"/>
      <c r="UQK23" s="162"/>
      <c r="UQL23" s="162"/>
      <c r="UQM23" s="162"/>
      <c r="UQN23" s="162"/>
      <c r="UQO23" s="162"/>
      <c r="UQP23" s="162"/>
      <c r="UQQ23" s="162"/>
      <c r="UQR23" s="162"/>
      <c r="UQS23" s="162"/>
      <c r="UQT23" s="162"/>
      <c r="UQU23" s="162"/>
      <c r="UQV23" s="162"/>
      <c r="UQW23" s="162"/>
      <c r="UQX23" s="162"/>
      <c r="UQY23" s="162"/>
      <c r="UQZ23" s="162"/>
      <c r="URA23" s="162"/>
      <c r="URB23" s="162"/>
      <c r="URC23" s="162"/>
      <c r="URD23" s="162"/>
      <c r="URE23" s="162"/>
      <c r="URF23" s="162"/>
      <c r="URG23" s="162"/>
      <c r="URH23" s="162"/>
      <c r="URI23" s="162"/>
      <c r="URJ23" s="162"/>
      <c r="URK23" s="162"/>
      <c r="URL23" s="162"/>
      <c r="URM23" s="162"/>
      <c r="URN23" s="162"/>
      <c r="URO23" s="162"/>
      <c r="URP23" s="162"/>
      <c r="URQ23" s="162"/>
      <c r="URR23" s="162"/>
      <c r="URS23" s="162"/>
      <c r="URT23" s="162"/>
      <c r="URU23" s="162"/>
      <c r="URV23" s="162"/>
      <c r="URW23" s="162"/>
      <c r="URX23" s="162"/>
      <c r="URY23" s="162"/>
      <c r="URZ23" s="162"/>
      <c r="USA23" s="162"/>
      <c r="USB23" s="162"/>
      <c r="USC23" s="162"/>
      <c r="USD23" s="162"/>
      <c r="USE23" s="162"/>
      <c r="USF23" s="162"/>
      <c r="USG23" s="162"/>
      <c r="USH23" s="162"/>
      <c r="USI23" s="162"/>
      <c r="USJ23" s="162"/>
      <c r="USK23" s="162"/>
      <c r="USL23" s="162"/>
      <c r="USM23" s="162"/>
      <c r="USN23" s="162"/>
      <c r="USO23" s="162"/>
      <c r="USP23" s="162"/>
      <c r="USQ23" s="162"/>
      <c r="USR23" s="162"/>
      <c r="USS23" s="162"/>
      <c r="UST23" s="162"/>
      <c r="USU23" s="162"/>
      <c r="USV23" s="162"/>
      <c r="USW23" s="162"/>
      <c r="USX23" s="162"/>
      <c r="USY23" s="162"/>
      <c r="USZ23" s="162"/>
      <c r="UTA23" s="162"/>
      <c r="UTB23" s="162"/>
      <c r="UTC23" s="162"/>
      <c r="UTD23" s="162"/>
      <c r="UTE23" s="162"/>
      <c r="UTF23" s="162"/>
      <c r="UTG23" s="162"/>
      <c r="UTH23" s="162"/>
      <c r="UTI23" s="162"/>
      <c r="UTJ23" s="162"/>
      <c r="UTK23" s="162"/>
      <c r="UTL23" s="162"/>
      <c r="UTM23" s="162"/>
      <c r="UTN23" s="162"/>
      <c r="UTO23" s="162"/>
      <c r="UTP23" s="162"/>
      <c r="UTQ23" s="162"/>
      <c r="UTR23" s="162"/>
      <c r="UTS23" s="162"/>
      <c r="UTT23" s="162"/>
      <c r="UTU23" s="162"/>
      <c r="UTV23" s="162"/>
      <c r="UTW23" s="162"/>
      <c r="UTX23" s="162"/>
      <c r="UTY23" s="162"/>
      <c r="UTZ23" s="162"/>
      <c r="UUA23" s="162"/>
      <c r="UUB23" s="162"/>
      <c r="UUC23" s="162"/>
      <c r="UUD23" s="162"/>
      <c r="UUE23" s="162"/>
      <c r="UUF23" s="162"/>
      <c r="UUG23" s="162"/>
      <c r="UUH23" s="162"/>
      <c r="UUI23" s="162"/>
      <c r="UUJ23" s="162"/>
      <c r="UUK23" s="162"/>
      <c r="UUL23" s="162"/>
      <c r="UUM23" s="162"/>
      <c r="UUN23" s="162"/>
      <c r="UUO23" s="162"/>
      <c r="UUP23" s="162"/>
      <c r="UUQ23" s="162"/>
      <c r="UUR23" s="162"/>
      <c r="UUS23" s="162"/>
      <c r="UUT23" s="162"/>
      <c r="UUU23" s="162"/>
      <c r="UUV23" s="162"/>
      <c r="UUW23" s="162"/>
      <c r="UUX23" s="162"/>
      <c r="UUY23" s="162"/>
      <c r="UUZ23" s="162"/>
      <c r="UVA23" s="162"/>
      <c r="UVB23" s="162"/>
      <c r="UVC23" s="162"/>
      <c r="UVD23" s="162"/>
      <c r="UVE23" s="162"/>
      <c r="UVF23" s="162"/>
      <c r="UVG23" s="162"/>
      <c r="UVH23" s="162"/>
      <c r="UVI23" s="162"/>
      <c r="UVJ23" s="162"/>
      <c r="UVK23" s="162"/>
      <c r="UVL23" s="162"/>
      <c r="UVM23" s="162"/>
      <c r="UVN23" s="162"/>
      <c r="UVO23" s="162"/>
      <c r="UVP23" s="162"/>
      <c r="UVQ23" s="162"/>
      <c r="UVR23" s="162"/>
      <c r="UVS23" s="162"/>
      <c r="UVT23" s="162"/>
      <c r="UVU23" s="162"/>
      <c r="UVV23" s="162"/>
      <c r="UVW23" s="162"/>
      <c r="UVX23" s="162"/>
      <c r="UVY23" s="162"/>
      <c r="UVZ23" s="162"/>
      <c r="UWA23" s="162"/>
      <c r="UWB23" s="162"/>
      <c r="UWC23" s="162"/>
      <c r="UWD23" s="162"/>
      <c r="UWE23" s="162"/>
      <c r="UWF23" s="162"/>
      <c r="UWG23" s="162"/>
      <c r="UWH23" s="162"/>
      <c r="UWI23" s="162"/>
      <c r="UWJ23" s="162"/>
      <c r="UWK23" s="162"/>
      <c r="UWL23" s="162"/>
      <c r="UWM23" s="162"/>
      <c r="UWN23" s="162"/>
      <c r="UWO23" s="162"/>
      <c r="UWP23" s="162"/>
      <c r="UWQ23" s="162"/>
      <c r="UWR23" s="162"/>
      <c r="UWS23" s="162"/>
      <c r="UWT23" s="162"/>
      <c r="UWU23" s="162"/>
      <c r="UWV23" s="162"/>
      <c r="UWW23" s="162"/>
      <c r="UWX23" s="162"/>
      <c r="UWY23" s="162"/>
      <c r="UWZ23" s="162"/>
      <c r="UXA23" s="162"/>
      <c r="UXB23" s="162"/>
      <c r="UXC23" s="162"/>
      <c r="UXD23" s="162"/>
      <c r="UXE23" s="162"/>
      <c r="UXF23" s="162"/>
      <c r="UXG23" s="162"/>
      <c r="UXH23" s="162"/>
      <c r="UXI23" s="162"/>
      <c r="UXJ23" s="162"/>
      <c r="UXK23" s="162"/>
      <c r="UXL23" s="162"/>
      <c r="UXM23" s="162"/>
      <c r="UXN23" s="162"/>
      <c r="UXO23" s="162"/>
      <c r="UXP23" s="162"/>
      <c r="UXQ23" s="162"/>
      <c r="UXR23" s="162"/>
      <c r="UXS23" s="162"/>
      <c r="UXT23" s="162"/>
      <c r="UXU23" s="162"/>
      <c r="UXV23" s="162"/>
      <c r="UXW23" s="162"/>
      <c r="UXX23" s="162"/>
      <c r="UXY23" s="162"/>
      <c r="UXZ23" s="162"/>
      <c r="UYA23" s="162"/>
      <c r="UYB23" s="162"/>
      <c r="UYC23" s="162"/>
      <c r="UYD23" s="162"/>
      <c r="UYE23" s="162"/>
      <c r="UYF23" s="162"/>
      <c r="UYG23" s="162"/>
      <c r="UYH23" s="162"/>
      <c r="UYI23" s="162"/>
      <c r="UYJ23" s="162"/>
      <c r="UYK23" s="162"/>
      <c r="UYL23" s="162"/>
      <c r="UYM23" s="162"/>
      <c r="UYN23" s="162"/>
      <c r="UYO23" s="162"/>
      <c r="UYP23" s="162"/>
      <c r="UYQ23" s="162"/>
      <c r="UYR23" s="162"/>
      <c r="UYS23" s="162"/>
      <c r="UYT23" s="162"/>
      <c r="UYU23" s="162"/>
      <c r="UYV23" s="162"/>
      <c r="UYW23" s="162"/>
      <c r="UYX23" s="162"/>
      <c r="UYY23" s="162"/>
      <c r="UYZ23" s="162"/>
      <c r="UZA23" s="162"/>
      <c r="UZB23" s="162"/>
      <c r="UZC23" s="162"/>
      <c r="UZD23" s="162"/>
      <c r="UZE23" s="162"/>
      <c r="UZF23" s="162"/>
      <c r="UZG23" s="162"/>
      <c r="UZH23" s="162"/>
      <c r="UZI23" s="162"/>
      <c r="UZJ23" s="162"/>
      <c r="UZK23" s="162"/>
      <c r="UZL23" s="162"/>
      <c r="UZM23" s="162"/>
      <c r="UZN23" s="162"/>
      <c r="UZO23" s="162"/>
      <c r="UZP23" s="162"/>
      <c r="UZQ23" s="162"/>
      <c r="UZR23" s="162"/>
      <c r="UZS23" s="162"/>
      <c r="UZT23" s="162"/>
      <c r="UZU23" s="162"/>
      <c r="UZV23" s="162"/>
      <c r="UZW23" s="162"/>
      <c r="UZX23" s="162"/>
      <c r="UZY23" s="162"/>
      <c r="UZZ23" s="162"/>
      <c r="VAA23" s="162"/>
      <c r="VAB23" s="162"/>
      <c r="VAC23" s="162"/>
      <c r="VAD23" s="162"/>
      <c r="VAE23" s="162"/>
      <c r="VAF23" s="162"/>
      <c r="VAG23" s="162"/>
      <c r="VAH23" s="162"/>
      <c r="VAI23" s="162"/>
      <c r="VAJ23" s="162"/>
      <c r="VAK23" s="162"/>
      <c r="VAL23" s="162"/>
      <c r="VAM23" s="162"/>
      <c r="VAN23" s="162"/>
      <c r="VAO23" s="162"/>
      <c r="VAP23" s="162"/>
      <c r="VAQ23" s="162"/>
      <c r="VAR23" s="162"/>
      <c r="VAS23" s="162"/>
      <c r="VAT23" s="162"/>
      <c r="VAU23" s="162"/>
      <c r="VAV23" s="162"/>
      <c r="VAW23" s="162"/>
      <c r="VAX23" s="162"/>
      <c r="VAY23" s="162"/>
      <c r="VAZ23" s="162"/>
      <c r="VBA23" s="162"/>
      <c r="VBB23" s="162"/>
      <c r="VBC23" s="162"/>
      <c r="VBD23" s="162"/>
      <c r="VBE23" s="162"/>
      <c r="VBF23" s="162"/>
      <c r="VBG23" s="162"/>
      <c r="VBH23" s="162"/>
      <c r="VBI23" s="162"/>
      <c r="VBJ23" s="162"/>
      <c r="VBK23" s="162"/>
      <c r="VBL23" s="162"/>
      <c r="VBM23" s="162"/>
      <c r="VBN23" s="162"/>
      <c r="VBO23" s="162"/>
      <c r="VBP23" s="162"/>
      <c r="VBQ23" s="162"/>
      <c r="VBR23" s="162"/>
      <c r="VBS23" s="162"/>
      <c r="VBT23" s="162"/>
      <c r="VBU23" s="162"/>
      <c r="VBV23" s="162"/>
      <c r="VBW23" s="162"/>
      <c r="VBX23" s="162"/>
      <c r="VBY23" s="162"/>
      <c r="VBZ23" s="162"/>
      <c r="VCA23" s="162"/>
      <c r="VCB23" s="162"/>
      <c r="VCC23" s="162"/>
      <c r="VCD23" s="162"/>
      <c r="VCE23" s="162"/>
      <c r="VCF23" s="162"/>
      <c r="VCG23" s="162"/>
      <c r="VCH23" s="162"/>
      <c r="VCI23" s="162"/>
      <c r="VCJ23" s="162"/>
      <c r="VCK23" s="162"/>
      <c r="VCL23" s="162"/>
      <c r="VCM23" s="162"/>
      <c r="VCN23" s="162"/>
      <c r="VCO23" s="162"/>
      <c r="VCP23" s="162"/>
      <c r="VCQ23" s="162"/>
      <c r="VCR23" s="162"/>
      <c r="VCS23" s="162"/>
      <c r="VCT23" s="162"/>
      <c r="VCU23" s="162"/>
      <c r="VCV23" s="162"/>
      <c r="VCW23" s="162"/>
      <c r="VCX23" s="162"/>
      <c r="VCY23" s="162"/>
      <c r="VCZ23" s="162"/>
      <c r="VDA23" s="162"/>
      <c r="VDB23" s="162"/>
      <c r="VDC23" s="162"/>
      <c r="VDD23" s="162"/>
      <c r="VDE23" s="162"/>
      <c r="VDF23" s="162"/>
      <c r="VDG23" s="162"/>
      <c r="VDH23" s="162"/>
      <c r="VDI23" s="162"/>
      <c r="VDJ23" s="162"/>
      <c r="VDK23" s="162"/>
      <c r="VDL23" s="162"/>
      <c r="VDM23" s="162"/>
      <c r="VDN23" s="162"/>
      <c r="VDO23" s="162"/>
      <c r="VDP23" s="162"/>
      <c r="VDQ23" s="162"/>
      <c r="VDR23" s="162"/>
      <c r="VDS23" s="162"/>
      <c r="VDT23" s="162"/>
      <c r="VDU23" s="162"/>
      <c r="VDV23" s="162"/>
      <c r="VDW23" s="162"/>
      <c r="VDX23" s="162"/>
      <c r="VDY23" s="162"/>
      <c r="VDZ23" s="162"/>
      <c r="VEA23" s="162"/>
      <c r="VEB23" s="162"/>
      <c r="VEC23" s="162"/>
      <c r="VED23" s="162"/>
      <c r="VEE23" s="162"/>
      <c r="VEF23" s="162"/>
      <c r="VEG23" s="162"/>
      <c r="VEH23" s="162"/>
      <c r="VEI23" s="162"/>
      <c r="VEJ23" s="162"/>
      <c r="VEK23" s="162"/>
      <c r="VEL23" s="162"/>
      <c r="VEM23" s="162"/>
      <c r="VEN23" s="162"/>
      <c r="VEO23" s="162"/>
      <c r="VEP23" s="162"/>
      <c r="VEQ23" s="162"/>
      <c r="VER23" s="162"/>
      <c r="VES23" s="162"/>
      <c r="VET23" s="162"/>
      <c r="VEU23" s="162"/>
      <c r="VEV23" s="162"/>
      <c r="VEW23" s="162"/>
      <c r="VEX23" s="162"/>
      <c r="VEY23" s="162"/>
      <c r="VEZ23" s="162"/>
      <c r="VFA23" s="162"/>
      <c r="VFB23" s="162"/>
      <c r="VFC23" s="162"/>
      <c r="VFD23" s="162"/>
      <c r="VFE23" s="162"/>
      <c r="VFF23" s="162"/>
      <c r="VFG23" s="162"/>
      <c r="VFH23" s="162"/>
      <c r="VFI23" s="162"/>
      <c r="VFJ23" s="162"/>
      <c r="VFK23" s="162"/>
      <c r="VFL23" s="162"/>
      <c r="VFM23" s="162"/>
      <c r="VFN23" s="162"/>
      <c r="VFO23" s="162"/>
      <c r="VFP23" s="162"/>
      <c r="VFQ23" s="162"/>
      <c r="VFR23" s="162"/>
      <c r="VFS23" s="162"/>
      <c r="VFT23" s="162"/>
      <c r="VFU23" s="162"/>
      <c r="VFV23" s="162"/>
      <c r="VFW23" s="162"/>
      <c r="VFX23" s="162"/>
      <c r="VFY23" s="162"/>
      <c r="VFZ23" s="162"/>
      <c r="VGA23" s="162"/>
      <c r="VGB23" s="162"/>
      <c r="VGC23" s="162"/>
      <c r="VGD23" s="162"/>
      <c r="VGE23" s="162"/>
      <c r="VGF23" s="162"/>
      <c r="VGG23" s="162"/>
      <c r="VGH23" s="162"/>
      <c r="VGI23" s="162"/>
      <c r="VGJ23" s="162"/>
      <c r="VGK23" s="162"/>
      <c r="VGL23" s="162"/>
      <c r="VGM23" s="162"/>
      <c r="VGN23" s="162"/>
      <c r="VGO23" s="162"/>
      <c r="VGP23" s="162"/>
      <c r="VGQ23" s="162"/>
      <c r="VGR23" s="162"/>
      <c r="VGS23" s="162"/>
      <c r="VGT23" s="162"/>
      <c r="VGU23" s="162"/>
      <c r="VGV23" s="162"/>
      <c r="VGW23" s="162"/>
      <c r="VGX23" s="162"/>
      <c r="VGY23" s="162"/>
      <c r="VGZ23" s="162"/>
      <c r="VHA23" s="162"/>
      <c r="VHB23" s="162"/>
      <c r="VHC23" s="162"/>
      <c r="VHD23" s="162"/>
      <c r="VHE23" s="162"/>
      <c r="VHF23" s="162"/>
      <c r="VHG23" s="162"/>
      <c r="VHH23" s="162"/>
      <c r="VHI23" s="162"/>
      <c r="VHJ23" s="162"/>
      <c r="VHK23" s="162"/>
      <c r="VHL23" s="162"/>
      <c r="VHM23" s="162"/>
      <c r="VHN23" s="162"/>
      <c r="VHO23" s="162"/>
      <c r="VHP23" s="162"/>
      <c r="VHQ23" s="162"/>
      <c r="VHR23" s="162"/>
      <c r="VHS23" s="162"/>
      <c r="VHT23" s="162"/>
      <c r="VHU23" s="162"/>
      <c r="VHV23" s="162"/>
      <c r="VHW23" s="162"/>
      <c r="VHX23" s="162"/>
      <c r="VHY23" s="162"/>
      <c r="VHZ23" s="162"/>
      <c r="VIA23" s="162"/>
      <c r="VIB23" s="162"/>
      <c r="VIC23" s="162"/>
      <c r="VID23" s="162"/>
      <c r="VIE23" s="162"/>
      <c r="VIF23" s="162"/>
      <c r="VIG23" s="162"/>
      <c r="VIH23" s="162"/>
      <c r="VII23" s="162"/>
      <c r="VIJ23" s="162"/>
      <c r="VIK23" s="162"/>
      <c r="VIL23" s="162"/>
      <c r="VIM23" s="162"/>
      <c r="VIN23" s="162"/>
      <c r="VIO23" s="162"/>
      <c r="VIP23" s="162"/>
      <c r="VIQ23" s="162"/>
      <c r="VIR23" s="162"/>
      <c r="VIS23" s="162"/>
      <c r="VIT23" s="162"/>
      <c r="VIU23" s="162"/>
      <c r="VIV23" s="162"/>
      <c r="VIW23" s="162"/>
      <c r="VIX23" s="162"/>
      <c r="VIY23" s="162"/>
      <c r="VIZ23" s="162"/>
      <c r="VJA23" s="162"/>
      <c r="VJB23" s="162"/>
      <c r="VJC23" s="162"/>
      <c r="VJD23" s="162"/>
      <c r="VJE23" s="162"/>
      <c r="VJF23" s="162"/>
      <c r="VJG23" s="162"/>
      <c r="VJH23" s="162"/>
      <c r="VJI23" s="162"/>
      <c r="VJJ23" s="162"/>
      <c r="VJK23" s="162"/>
      <c r="VJL23" s="162"/>
      <c r="VJM23" s="162"/>
      <c r="VJN23" s="162"/>
      <c r="VJO23" s="162"/>
      <c r="VJP23" s="162"/>
      <c r="VJQ23" s="162"/>
      <c r="VJR23" s="162"/>
      <c r="VJS23" s="162"/>
      <c r="VJT23" s="162"/>
      <c r="VJU23" s="162"/>
      <c r="VJV23" s="162"/>
      <c r="VJW23" s="162"/>
      <c r="VJX23" s="162"/>
      <c r="VJY23" s="162"/>
      <c r="VJZ23" s="162"/>
      <c r="VKA23" s="162"/>
      <c r="VKB23" s="162"/>
      <c r="VKC23" s="162"/>
      <c r="VKD23" s="162"/>
      <c r="VKE23" s="162"/>
      <c r="VKF23" s="162"/>
      <c r="VKG23" s="162"/>
      <c r="VKH23" s="162"/>
      <c r="VKI23" s="162"/>
      <c r="VKJ23" s="162"/>
      <c r="VKK23" s="162"/>
      <c r="VKL23" s="162"/>
      <c r="VKM23" s="162"/>
      <c r="VKN23" s="162"/>
      <c r="VKO23" s="162"/>
      <c r="VKP23" s="162"/>
      <c r="VKQ23" s="162"/>
      <c r="VKR23" s="162"/>
      <c r="VKS23" s="162"/>
      <c r="VKT23" s="162"/>
      <c r="VKU23" s="162"/>
      <c r="VKV23" s="162"/>
      <c r="VKW23" s="162"/>
      <c r="VKX23" s="162"/>
      <c r="VKY23" s="162"/>
      <c r="VKZ23" s="162"/>
      <c r="VLA23" s="162"/>
      <c r="VLB23" s="162"/>
      <c r="VLC23" s="162"/>
      <c r="VLD23" s="162"/>
      <c r="VLE23" s="162"/>
      <c r="VLF23" s="162"/>
      <c r="VLG23" s="162"/>
      <c r="VLH23" s="162"/>
      <c r="VLI23" s="162"/>
      <c r="VLJ23" s="162"/>
      <c r="VLK23" s="162"/>
      <c r="VLL23" s="162"/>
      <c r="VLM23" s="162"/>
      <c r="VLN23" s="162"/>
      <c r="VLO23" s="162"/>
      <c r="VLP23" s="162"/>
      <c r="VLQ23" s="162"/>
      <c r="VLR23" s="162"/>
      <c r="VLS23" s="162"/>
      <c r="VLT23" s="162"/>
      <c r="VLU23" s="162"/>
      <c r="VLV23" s="162"/>
      <c r="VLW23" s="162"/>
      <c r="VLX23" s="162"/>
      <c r="VLY23" s="162"/>
      <c r="VLZ23" s="162"/>
      <c r="VMA23" s="162"/>
      <c r="VMB23" s="162"/>
      <c r="VMC23" s="162"/>
      <c r="VMD23" s="162"/>
      <c r="VME23" s="162"/>
      <c r="VMF23" s="162"/>
      <c r="VMG23" s="162"/>
      <c r="VMH23" s="162"/>
      <c r="VMI23" s="162"/>
      <c r="VMJ23" s="162"/>
      <c r="VMK23" s="162"/>
      <c r="VML23" s="162"/>
      <c r="VMM23" s="162"/>
      <c r="VMN23" s="162"/>
      <c r="VMO23" s="162"/>
      <c r="VMP23" s="162"/>
      <c r="VMQ23" s="162"/>
      <c r="VMR23" s="162"/>
      <c r="VMS23" s="162"/>
      <c r="VMT23" s="162"/>
      <c r="VMU23" s="162"/>
      <c r="VMV23" s="162"/>
      <c r="VMW23" s="162"/>
      <c r="VMX23" s="162"/>
      <c r="VMY23" s="162"/>
      <c r="VMZ23" s="162"/>
      <c r="VNA23" s="162"/>
      <c r="VNB23" s="162"/>
      <c r="VNC23" s="162"/>
      <c r="VND23" s="162"/>
      <c r="VNE23" s="162"/>
      <c r="VNF23" s="162"/>
      <c r="VNG23" s="162"/>
      <c r="VNH23" s="162"/>
      <c r="VNI23" s="162"/>
      <c r="VNJ23" s="162"/>
      <c r="VNK23" s="162"/>
      <c r="VNL23" s="162"/>
      <c r="VNM23" s="162"/>
      <c r="VNN23" s="162"/>
      <c r="VNO23" s="162"/>
      <c r="VNP23" s="162"/>
      <c r="VNQ23" s="162"/>
      <c r="VNR23" s="162"/>
      <c r="VNS23" s="162"/>
      <c r="VNT23" s="162"/>
      <c r="VNU23" s="162"/>
      <c r="VNV23" s="162"/>
      <c r="VNW23" s="162"/>
      <c r="VNX23" s="162"/>
      <c r="VNY23" s="162"/>
      <c r="VNZ23" s="162"/>
      <c r="VOA23" s="162"/>
      <c r="VOB23" s="162"/>
      <c r="VOC23" s="162"/>
      <c r="VOD23" s="162"/>
      <c r="VOE23" s="162"/>
      <c r="VOF23" s="162"/>
      <c r="VOG23" s="162"/>
      <c r="VOH23" s="162"/>
      <c r="VOI23" s="162"/>
      <c r="VOJ23" s="162"/>
      <c r="VOK23" s="162"/>
      <c r="VOL23" s="162"/>
      <c r="VOM23" s="162"/>
      <c r="VON23" s="162"/>
      <c r="VOO23" s="162"/>
      <c r="VOP23" s="162"/>
      <c r="VOQ23" s="162"/>
      <c r="VOR23" s="162"/>
      <c r="VOS23" s="162"/>
      <c r="VOT23" s="162"/>
      <c r="VOU23" s="162"/>
      <c r="VOV23" s="162"/>
      <c r="VOW23" s="162"/>
      <c r="VOX23" s="162"/>
      <c r="VOY23" s="162"/>
      <c r="VOZ23" s="162"/>
      <c r="VPA23" s="162"/>
      <c r="VPB23" s="162"/>
      <c r="VPC23" s="162"/>
      <c r="VPD23" s="162"/>
      <c r="VPE23" s="162"/>
      <c r="VPF23" s="162"/>
      <c r="VPG23" s="162"/>
      <c r="VPH23" s="162"/>
      <c r="VPI23" s="162"/>
      <c r="VPJ23" s="162"/>
      <c r="VPK23" s="162"/>
      <c r="VPL23" s="162"/>
      <c r="VPM23" s="162"/>
      <c r="VPN23" s="162"/>
      <c r="VPO23" s="162"/>
      <c r="VPP23" s="162"/>
      <c r="VPQ23" s="162"/>
      <c r="VPR23" s="162"/>
      <c r="VPS23" s="162"/>
      <c r="VPT23" s="162"/>
      <c r="VPU23" s="162"/>
      <c r="VPV23" s="162"/>
      <c r="VPW23" s="162"/>
      <c r="VPX23" s="162"/>
      <c r="VPY23" s="162"/>
      <c r="VPZ23" s="162"/>
      <c r="VQA23" s="162"/>
      <c r="VQB23" s="162"/>
      <c r="VQC23" s="162"/>
      <c r="VQD23" s="162"/>
      <c r="VQE23" s="162"/>
      <c r="VQF23" s="162"/>
      <c r="VQG23" s="162"/>
      <c r="VQH23" s="162"/>
      <c r="VQI23" s="162"/>
      <c r="VQJ23" s="162"/>
      <c r="VQK23" s="162"/>
      <c r="VQL23" s="162"/>
      <c r="VQM23" s="162"/>
      <c r="VQN23" s="162"/>
      <c r="VQO23" s="162"/>
      <c r="VQP23" s="162"/>
      <c r="VQQ23" s="162"/>
      <c r="VQR23" s="162"/>
      <c r="VQS23" s="162"/>
      <c r="VQT23" s="162"/>
      <c r="VQU23" s="162"/>
      <c r="VQV23" s="162"/>
      <c r="VQW23" s="162"/>
      <c r="VQX23" s="162"/>
      <c r="VQY23" s="162"/>
      <c r="VQZ23" s="162"/>
      <c r="VRA23" s="162"/>
      <c r="VRB23" s="162"/>
      <c r="VRC23" s="162"/>
      <c r="VRD23" s="162"/>
      <c r="VRE23" s="162"/>
      <c r="VRF23" s="162"/>
      <c r="VRG23" s="162"/>
      <c r="VRH23" s="162"/>
      <c r="VRI23" s="162"/>
      <c r="VRJ23" s="162"/>
      <c r="VRK23" s="162"/>
      <c r="VRL23" s="162"/>
      <c r="VRM23" s="162"/>
      <c r="VRN23" s="162"/>
      <c r="VRO23" s="162"/>
      <c r="VRP23" s="162"/>
      <c r="VRQ23" s="162"/>
      <c r="VRR23" s="162"/>
      <c r="VRS23" s="162"/>
      <c r="VRT23" s="162"/>
      <c r="VRU23" s="162"/>
      <c r="VRV23" s="162"/>
      <c r="VRW23" s="162"/>
      <c r="VRX23" s="162"/>
      <c r="VRY23" s="162"/>
      <c r="VRZ23" s="162"/>
      <c r="VSA23" s="162"/>
      <c r="VSB23" s="162"/>
      <c r="VSC23" s="162"/>
      <c r="VSD23" s="162"/>
      <c r="VSE23" s="162"/>
      <c r="VSF23" s="162"/>
      <c r="VSG23" s="162"/>
      <c r="VSH23" s="162"/>
      <c r="VSI23" s="162"/>
      <c r="VSJ23" s="162"/>
      <c r="VSK23" s="162"/>
      <c r="VSL23" s="162"/>
      <c r="VSM23" s="162"/>
      <c r="VSN23" s="162"/>
      <c r="VSO23" s="162"/>
      <c r="VSP23" s="162"/>
      <c r="VSQ23" s="162"/>
      <c r="VSR23" s="162"/>
      <c r="VSS23" s="162"/>
      <c r="VST23" s="162"/>
      <c r="VSU23" s="162"/>
      <c r="VSV23" s="162"/>
      <c r="VSW23" s="162"/>
      <c r="VSX23" s="162"/>
      <c r="VSY23" s="162"/>
      <c r="VSZ23" s="162"/>
      <c r="VTA23" s="162"/>
      <c r="VTB23" s="162"/>
      <c r="VTC23" s="162"/>
      <c r="VTD23" s="162"/>
      <c r="VTE23" s="162"/>
      <c r="VTF23" s="162"/>
      <c r="VTG23" s="162"/>
      <c r="VTH23" s="162"/>
      <c r="VTI23" s="162"/>
      <c r="VTJ23" s="162"/>
      <c r="VTK23" s="162"/>
      <c r="VTL23" s="162"/>
      <c r="VTM23" s="162"/>
      <c r="VTN23" s="162"/>
      <c r="VTO23" s="162"/>
      <c r="VTP23" s="162"/>
      <c r="VTQ23" s="162"/>
      <c r="VTR23" s="162"/>
      <c r="VTS23" s="162"/>
      <c r="VTT23" s="162"/>
      <c r="VTU23" s="162"/>
      <c r="VTV23" s="162"/>
      <c r="VTW23" s="162"/>
      <c r="VTX23" s="162"/>
      <c r="VTY23" s="162"/>
      <c r="VTZ23" s="162"/>
      <c r="VUA23" s="162"/>
      <c r="VUB23" s="162"/>
      <c r="VUC23" s="162"/>
      <c r="VUD23" s="162"/>
      <c r="VUE23" s="162"/>
      <c r="VUF23" s="162"/>
      <c r="VUG23" s="162"/>
      <c r="VUH23" s="162"/>
      <c r="VUI23" s="162"/>
      <c r="VUJ23" s="162"/>
      <c r="VUK23" s="162"/>
      <c r="VUL23" s="162"/>
      <c r="VUM23" s="162"/>
      <c r="VUN23" s="162"/>
      <c r="VUO23" s="162"/>
      <c r="VUP23" s="162"/>
      <c r="VUQ23" s="162"/>
      <c r="VUR23" s="162"/>
      <c r="VUS23" s="162"/>
      <c r="VUT23" s="162"/>
      <c r="VUU23" s="162"/>
      <c r="VUV23" s="162"/>
      <c r="VUW23" s="162"/>
      <c r="VUX23" s="162"/>
      <c r="VUY23" s="162"/>
      <c r="VUZ23" s="162"/>
      <c r="VVA23" s="162"/>
      <c r="VVB23" s="162"/>
      <c r="VVC23" s="162"/>
      <c r="VVD23" s="162"/>
      <c r="VVE23" s="162"/>
      <c r="VVF23" s="162"/>
      <c r="VVG23" s="162"/>
      <c r="VVH23" s="162"/>
      <c r="VVI23" s="162"/>
      <c r="VVJ23" s="162"/>
      <c r="VVK23" s="162"/>
      <c r="VVL23" s="162"/>
      <c r="VVM23" s="162"/>
      <c r="VVN23" s="162"/>
      <c r="VVO23" s="162"/>
      <c r="VVP23" s="162"/>
      <c r="VVQ23" s="162"/>
      <c r="VVR23" s="162"/>
      <c r="VVS23" s="162"/>
      <c r="VVT23" s="162"/>
      <c r="VVU23" s="162"/>
      <c r="VVV23" s="162"/>
      <c r="VVW23" s="162"/>
      <c r="VVX23" s="162"/>
      <c r="VVY23" s="162"/>
      <c r="VVZ23" s="162"/>
      <c r="VWA23" s="162"/>
      <c r="VWB23" s="162"/>
      <c r="VWC23" s="162"/>
      <c r="VWD23" s="162"/>
      <c r="VWE23" s="162"/>
      <c r="VWF23" s="162"/>
      <c r="VWG23" s="162"/>
      <c r="VWH23" s="162"/>
      <c r="VWI23" s="162"/>
      <c r="VWJ23" s="162"/>
      <c r="VWK23" s="162"/>
      <c r="VWL23" s="162"/>
      <c r="VWM23" s="162"/>
      <c r="VWN23" s="162"/>
      <c r="VWO23" s="162"/>
      <c r="VWP23" s="162"/>
      <c r="VWQ23" s="162"/>
      <c r="VWR23" s="162"/>
      <c r="VWS23" s="162"/>
      <c r="VWT23" s="162"/>
      <c r="VWU23" s="162"/>
      <c r="VWV23" s="162"/>
      <c r="VWW23" s="162"/>
      <c r="VWX23" s="162"/>
      <c r="VWY23" s="162"/>
      <c r="VWZ23" s="162"/>
      <c r="VXA23" s="162"/>
      <c r="VXB23" s="162"/>
      <c r="VXC23" s="162"/>
      <c r="VXD23" s="162"/>
      <c r="VXE23" s="162"/>
      <c r="VXF23" s="162"/>
      <c r="VXG23" s="162"/>
      <c r="VXH23" s="162"/>
      <c r="VXI23" s="162"/>
      <c r="VXJ23" s="162"/>
      <c r="VXK23" s="162"/>
      <c r="VXL23" s="162"/>
      <c r="VXM23" s="162"/>
      <c r="VXN23" s="162"/>
      <c r="VXO23" s="162"/>
      <c r="VXP23" s="162"/>
      <c r="VXQ23" s="162"/>
      <c r="VXR23" s="162"/>
      <c r="VXS23" s="162"/>
      <c r="VXT23" s="162"/>
      <c r="VXU23" s="162"/>
      <c r="VXV23" s="162"/>
      <c r="VXW23" s="162"/>
      <c r="VXX23" s="162"/>
      <c r="VXY23" s="162"/>
      <c r="VXZ23" s="162"/>
      <c r="VYA23" s="162"/>
      <c r="VYB23" s="162"/>
      <c r="VYC23" s="162"/>
      <c r="VYD23" s="162"/>
      <c r="VYE23" s="162"/>
      <c r="VYF23" s="162"/>
      <c r="VYG23" s="162"/>
      <c r="VYH23" s="162"/>
      <c r="VYI23" s="162"/>
      <c r="VYJ23" s="162"/>
      <c r="VYK23" s="162"/>
      <c r="VYL23" s="162"/>
      <c r="VYM23" s="162"/>
      <c r="VYN23" s="162"/>
      <c r="VYO23" s="162"/>
      <c r="VYP23" s="162"/>
      <c r="VYQ23" s="162"/>
      <c r="VYR23" s="162"/>
      <c r="VYS23" s="162"/>
      <c r="VYT23" s="162"/>
      <c r="VYU23" s="162"/>
      <c r="VYV23" s="162"/>
      <c r="VYW23" s="162"/>
      <c r="VYX23" s="162"/>
      <c r="VYY23" s="162"/>
      <c r="VYZ23" s="162"/>
      <c r="VZA23" s="162"/>
      <c r="VZB23" s="162"/>
      <c r="VZC23" s="162"/>
      <c r="VZD23" s="162"/>
      <c r="VZE23" s="162"/>
      <c r="VZF23" s="162"/>
      <c r="VZG23" s="162"/>
      <c r="VZH23" s="162"/>
      <c r="VZI23" s="162"/>
      <c r="VZJ23" s="162"/>
      <c r="VZK23" s="162"/>
      <c r="VZL23" s="162"/>
      <c r="VZM23" s="162"/>
      <c r="VZN23" s="162"/>
      <c r="VZO23" s="162"/>
      <c r="VZP23" s="162"/>
      <c r="VZQ23" s="162"/>
      <c r="VZR23" s="162"/>
      <c r="VZS23" s="162"/>
      <c r="VZT23" s="162"/>
      <c r="VZU23" s="162"/>
      <c r="VZV23" s="162"/>
      <c r="VZW23" s="162"/>
      <c r="VZX23" s="162"/>
      <c r="VZY23" s="162"/>
      <c r="VZZ23" s="162"/>
      <c r="WAA23" s="162"/>
      <c r="WAB23" s="162"/>
      <c r="WAC23" s="162"/>
      <c r="WAD23" s="162"/>
      <c r="WAE23" s="162"/>
      <c r="WAF23" s="162"/>
      <c r="WAG23" s="162"/>
      <c r="WAH23" s="162"/>
      <c r="WAI23" s="162"/>
      <c r="WAJ23" s="162"/>
      <c r="WAK23" s="162"/>
      <c r="WAL23" s="162"/>
      <c r="WAM23" s="162"/>
      <c r="WAN23" s="162"/>
      <c r="WAO23" s="162"/>
      <c r="WAP23" s="162"/>
      <c r="WAQ23" s="162"/>
      <c r="WAR23" s="162"/>
      <c r="WAS23" s="162"/>
      <c r="WAT23" s="162"/>
      <c r="WAU23" s="162"/>
      <c r="WAV23" s="162"/>
      <c r="WAW23" s="162"/>
      <c r="WAX23" s="162"/>
      <c r="WAY23" s="162"/>
      <c r="WAZ23" s="162"/>
      <c r="WBA23" s="162"/>
      <c r="WBB23" s="162"/>
      <c r="WBC23" s="162"/>
      <c r="WBD23" s="162"/>
      <c r="WBE23" s="162"/>
      <c r="WBF23" s="162"/>
      <c r="WBG23" s="162"/>
      <c r="WBH23" s="162"/>
      <c r="WBI23" s="162"/>
      <c r="WBJ23" s="162"/>
      <c r="WBK23" s="162"/>
      <c r="WBL23" s="162"/>
      <c r="WBM23" s="162"/>
      <c r="WBN23" s="162"/>
      <c r="WBO23" s="162"/>
      <c r="WBP23" s="162"/>
      <c r="WBQ23" s="162"/>
      <c r="WBR23" s="162"/>
      <c r="WBS23" s="162"/>
      <c r="WBT23" s="162"/>
      <c r="WBU23" s="162"/>
      <c r="WBV23" s="162"/>
      <c r="WBW23" s="162"/>
      <c r="WBX23" s="162"/>
      <c r="WBY23" s="162"/>
      <c r="WBZ23" s="162"/>
      <c r="WCA23" s="162"/>
      <c r="WCB23" s="162"/>
      <c r="WCC23" s="162"/>
      <c r="WCD23" s="162"/>
      <c r="WCE23" s="162"/>
      <c r="WCF23" s="162"/>
      <c r="WCG23" s="162"/>
      <c r="WCH23" s="162"/>
      <c r="WCI23" s="162"/>
      <c r="WCJ23" s="162"/>
      <c r="WCK23" s="162"/>
      <c r="WCL23" s="162"/>
      <c r="WCM23" s="162"/>
      <c r="WCN23" s="162"/>
      <c r="WCO23" s="162"/>
      <c r="WCP23" s="162"/>
      <c r="WCQ23" s="162"/>
      <c r="WCR23" s="162"/>
      <c r="WCS23" s="162"/>
      <c r="WCT23" s="162"/>
      <c r="WCU23" s="162"/>
      <c r="WCV23" s="162"/>
      <c r="WCW23" s="162"/>
      <c r="WCX23" s="162"/>
      <c r="WCY23" s="162"/>
      <c r="WCZ23" s="162"/>
      <c r="WDA23" s="162"/>
      <c r="WDB23" s="162"/>
      <c r="WDC23" s="162"/>
      <c r="WDD23" s="162"/>
      <c r="WDE23" s="162"/>
      <c r="WDF23" s="162"/>
      <c r="WDG23" s="162"/>
      <c r="WDH23" s="162"/>
      <c r="WDI23" s="162"/>
      <c r="WDJ23" s="162"/>
      <c r="WDK23" s="162"/>
      <c r="WDL23" s="162"/>
      <c r="WDM23" s="162"/>
      <c r="WDN23" s="162"/>
      <c r="WDO23" s="162"/>
      <c r="WDP23" s="162"/>
      <c r="WDQ23" s="162"/>
      <c r="WDR23" s="162"/>
      <c r="WDS23" s="162"/>
      <c r="WDT23" s="162"/>
      <c r="WDU23" s="162"/>
      <c r="WDV23" s="162"/>
      <c r="WDW23" s="162"/>
      <c r="WDX23" s="162"/>
      <c r="WDY23" s="162"/>
      <c r="WDZ23" s="162"/>
      <c r="WEA23" s="162"/>
      <c r="WEB23" s="162"/>
      <c r="WEC23" s="162"/>
      <c r="WED23" s="162"/>
      <c r="WEE23" s="162"/>
      <c r="WEF23" s="162"/>
      <c r="WEG23" s="162"/>
      <c r="WEH23" s="162"/>
      <c r="WEI23" s="162"/>
      <c r="WEJ23" s="162"/>
      <c r="WEK23" s="162"/>
      <c r="WEL23" s="162"/>
      <c r="WEM23" s="162"/>
      <c r="WEN23" s="162"/>
      <c r="WEO23" s="162"/>
      <c r="WEP23" s="162"/>
      <c r="WEQ23" s="162"/>
      <c r="WER23" s="162"/>
      <c r="WES23" s="162"/>
      <c r="WET23" s="162"/>
      <c r="WEU23" s="162"/>
      <c r="WEV23" s="162"/>
      <c r="WEW23" s="162"/>
      <c r="WEX23" s="162"/>
      <c r="WEY23" s="162"/>
      <c r="WEZ23" s="162"/>
      <c r="WFA23" s="162"/>
      <c r="WFB23" s="162"/>
      <c r="WFC23" s="162"/>
      <c r="WFD23" s="162"/>
      <c r="WFE23" s="162"/>
      <c r="WFF23" s="162"/>
      <c r="WFG23" s="162"/>
      <c r="WFH23" s="162"/>
      <c r="WFI23" s="162"/>
      <c r="WFJ23" s="162"/>
      <c r="WFK23" s="162"/>
      <c r="WFL23" s="162"/>
      <c r="WFM23" s="162"/>
      <c r="WFN23" s="162"/>
      <c r="WFO23" s="162"/>
      <c r="WFP23" s="162"/>
      <c r="WFQ23" s="162"/>
      <c r="WFR23" s="162"/>
      <c r="WFS23" s="162"/>
      <c r="WFT23" s="162"/>
      <c r="WFU23" s="162"/>
      <c r="WFV23" s="162"/>
      <c r="WFW23" s="162"/>
      <c r="WFX23" s="162"/>
      <c r="WFY23" s="162"/>
      <c r="WFZ23" s="162"/>
      <c r="WGA23" s="162"/>
      <c r="WGB23" s="162"/>
      <c r="WGC23" s="162"/>
      <c r="WGD23" s="162"/>
      <c r="WGE23" s="162"/>
      <c r="WGF23" s="162"/>
      <c r="WGG23" s="162"/>
      <c r="WGH23" s="162"/>
      <c r="WGI23" s="162"/>
      <c r="WGJ23" s="162"/>
      <c r="WGK23" s="162"/>
      <c r="WGL23" s="162"/>
      <c r="WGM23" s="162"/>
      <c r="WGN23" s="162"/>
      <c r="WGO23" s="162"/>
      <c r="WGP23" s="162"/>
      <c r="WGQ23" s="162"/>
      <c r="WGR23" s="162"/>
      <c r="WGS23" s="162"/>
      <c r="WGT23" s="162"/>
      <c r="WGU23" s="162"/>
      <c r="WGV23" s="162"/>
      <c r="WGW23" s="162"/>
      <c r="WGX23" s="162"/>
      <c r="WGY23" s="162"/>
      <c r="WGZ23" s="162"/>
      <c r="WHA23" s="162"/>
      <c r="WHB23" s="162"/>
      <c r="WHC23" s="162"/>
      <c r="WHD23" s="162"/>
      <c r="WHE23" s="162"/>
      <c r="WHF23" s="162"/>
      <c r="WHG23" s="162"/>
      <c r="WHH23" s="162"/>
      <c r="WHI23" s="162"/>
      <c r="WHJ23" s="162"/>
      <c r="WHK23" s="162"/>
      <c r="WHL23" s="162"/>
      <c r="WHM23" s="162"/>
      <c r="WHN23" s="162"/>
      <c r="WHO23" s="162"/>
      <c r="WHP23" s="162"/>
      <c r="WHQ23" s="162"/>
      <c r="WHR23" s="162"/>
      <c r="WHS23" s="162"/>
      <c r="WHT23" s="162"/>
      <c r="WHU23" s="162"/>
      <c r="WHV23" s="162"/>
      <c r="WHW23" s="162"/>
      <c r="WHX23" s="162"/>
      <c r="WHY23" s="162"/>
      <c r="WHZ23" s="162"/>
      <c r="WIA23" s="162"/>
      <c r="WIB23" s="162"/>
      <c r="WIC23" s="162"/>
      <c r="WID23" s="162"/>
      <c r="WIE23" s="162"/>
      <c r="WIF23" s="162"/>
      <c r="WIG23" s="162"/>
      <c r="WIH23" s="162"/>
      <c r="WII23" s="162"/>
      <c r="WIJ23" s="162"/>
      <c r="WIK23" s="162"/>
      <c r="WIL23" s="162"/>
      <c r="WIM23" s="162"/>
      <c r="WIN23" s="162"/>
      <c r="WIO23" s="162"/>
      <c r="WIP23" s="162"/>
      <c r="WIQ23" s="162"/>
      <c r="WIR23" s="162"/>
      <c r="WIS23" s="162"/>
      <c r="WIT23" s="162"/>
      <c r="WIU23" s="162"/>
      <c r="WIV23" s="162"/>
      <c r="WIW23" s="162"/>
      <c r="WIX23" s="162"/>
      <c r="WIY23" s="162"/>
      <c r="WIZ23" s="162"/>
      <c r="WJA23" s="162"/>
      <c r="WJB23" s="162"/>
      <c r="WJC23" s="162"/>
      <c r="WJD23" s="162"/>
      <c r="WJE23" s="162"/>
      <c r="WJF23" s="162"/>
      <c r="WJG23" s="162"/>
      <c r="WJH23" s="162"/>
      <c r="WJI23" s="162"/>
      <c r="WJJ23" s="162"/>
      <c r="WJK23" s="162"/>
      <c r="WJL23" s="162"/>
      <c r="WJM23" s="162"/>
      <c r="WJN23" s="162"/>
      <c r="WJO23" s="162"/>
      <c r="WJP23" s="162"/>
      <c r="WJQ23" s="162"/>
      <c r="WJR23" s="162"/>
      <c r="WJS23" s="162"/>
      <c r="WJT23" s="162"/>
      <c r="WJU23" s="162"/>
      <c r="WJV23" s="162"/>
      <c r="WJW23" s="162"/>
      <c r="WJX23" s="162"/>
      <c r="WJY23" s="162"/>
      <c r="WJZ23" s="162"/>
      <c r="WKA23" s="162"/>
      <c r="WKB23" s="162"/>
      <c r="WKC23" s="162"/>
      <c r="WKD23" s="162"/>
      <c r="WKE23" s="162"/>
      <c r="WKF23" s="162"/>
      <c r="WKG23" s="162"/>
      <c r="WKH23" s="162"/>
      <c r="WKI23" s="162"/>
      <c r="WKJ23" s="162"/>
      <c r="WKK23" s="162"/>
      <c r="WKL23" s="162"/>
      <c r="WKM23" s="162"/>
      <c r="WKN23" s="162"/>
      <c r="WKO23" s="162"/>
      <c r="WKP23" s="162"/>
      <c r="WKQ23" s="162"/>
      <c r="WKR23" s="162"/>
      <c r="WKS23" s="162"/>
      <c r="WKT23" s="162"/>
      <c r="WKU23" s="162"/>
      <c r="WKV23" s="162"/>
      <c r="WKW23" s="162"/>
      <c r="WKX23" s="162"/>
      <c r="WKY23" s="162"/>
      <c r="WKZ23" s="162"/>
      <c r="WLA23" s="162"/>
      <c r="WLB23" s="162"/>
      <c r="WLC23" s="162"/>
      <c r="WLD23" s="162"/>
      <c r="WLE23" s="162"/>
      <c r="WLF23" s="162"/>
      <c r="WLG23" s="162"/>
      <c r="WLH23" s="162"/>
      <c r="WLI23" s="162"/>
      <c r="WLJ23" s="162"/>
      <c r="WLK23" s="162"/>
      <c r="WLL23" s="162"/>
      <c r="WLM23" s="162"/>
      <c r="WLN23" s="162"/>
      <c r="WLO23" s="162"/>
      <c r="WLP23" s="162"/>
      <c r="WLQ23" s="162"/>
      <c r="WLR23" s="162"/>
      <c r="WLS23" s="162"/>
      <c r="WLT23" s="162"/>
      <c r="WLU23" s="162"/>
      <c r="WLV23" s="162"/>
      <c r="WLW23" s="162"/>
      <c r="WLX23" s="162"/>
      <c r="WLY23" s="162"/>
      <c r="WLZ23" s="162"/>
      <c r="WMA23" s="162"/>
      <c r="WMB23" s="162"/>
      <c r="WMC23" s="162"/>
      <c r="WMD23" s="162"/>
      <c r="WME23" s="162"/>
      <c r="WMF23" s="162"/>
      <c r="WMG23" s="162"/>
      <c r="WMH23" s="162"/>
      <c r="WMI23" s="162"/>
      <c r="WMJ23" s="162"/>
      <c r="WMK23" s="162"/>
      <c r="WML23" s="162"/>
      <c r="WMM23" s="162"/>
      <c r="WMN23" s="162"/>
      <c r="WMO23" s="162"/>
      <c r="WMP23" s="162"/>
      <c r="WMQ23" s="162"/>
      <c r="WMR23" s="162"/>
      <c r="WMS23" s="162"/>
      <c r="WMT23" s="162"/>
      <c r="WMU23" s="162"/>
      <c r="WMV23" s="162"/>
      <c r="WMW23" s="162"/>
      <c r="WMX23" s="162"/>
      <c r="WMY23" s="162"/>
      <c r="WMZ23" s="162"/>
      <c r="WNA23" s="162"/>
      <c r="WNB23" s="162"/>
      <c r="WNC23" s="162"/>
      <c r="WND23" s="162"/>
      <c r="WNE23" s="162"/>
      <c r="WNF23" s="162"/>
      <c r="WNG23" s="162"/>
      <c r="WNH23" s="162"/>
      <c r="WNI23" s="162"/>
      <c r="WNJ23" s="162"/>
      <c r="WNK23" s="162"/>
      <c r="WNL23" s="162"/>
      <c r="WNM23" s="162"/>
      <c r="WNN23" s="162"/>
      <c r="WNO23" s="162"/>
      <c r="WNP23" s="162"/>
      <c r="WNQ23" s="162"/>
      <c r="WNR23" s="162"/>
      <c r="WNS23" s="162"/>
      <c r="WNT23" s="162"/>
      <c r="WNU23" s="162"/>
      <c r="WNV23" s="162"/>
      <c r="WNW23" s="162"/>
      <c r="WNX23" s="162"/>
      <c r="WNY23" s="162"/>
      <c r="WNZ23" s="162"/>
      <c r="WOA23" s="162"/>
      <c r="WOB23" s="162"/>
      <c r="WOC23" s="162"/>
      <c r="WOD23" s="162"/>
      <c r="WOE23" s="162"/>
      <c r="WOF23" s="162"/>
      <c r="WOG23" s="162"/>
      <c r="WOH23" s="162"/>
      <c r="WOI23" s="162"/>
      <c r="WOJ23" s="162"/>
      <c r="WOK23" s="162"/>
      <c r="WOL23" s="162"/>
      <c r="WOM23" s="162"/>
      <c r="WON23" s="162"/>
      <c r="WOO23" s="162"/>
      <c r="WOP23" s="162"/>
      <c r="WOQ23" s="162"/>
      <c r="WOR23" s="162"/>
      <c r="WOS23" s="162"/>
      <c r="WOT23" s="162"/>
      <c r="WOU23" s="162"/>
      <c r="WOV23" s="162"/>
      <c r="WOW23" s="162"/>
      <c r="WOX23" s="162"/>
      <c r="WOY23" s="162"/>
      <c r="WOZ23" s="162"/>
      <c r="WPA23" s="162"/>
      <c r="WPB23" s="162"/>
      <c r="WPC23" s="162"/>
      <c r="WPD23" s="162"/>
      <c r="WPE23" s="162"/>
      <c r="WPF23" s="162"/>
      <c r="WPG23" s="162"/>
      <c r="WPH23" s="162"/>
      <c r="WPI23" s="162"/>
      <c r="WPJ23" s="162"/>
      <c r="WPK23" s="162"/>
      <c r="WPL23" s="162"/>
      <c r="WPM23" s="162"/>
      <c r="WPN23" s="162"/>
      <c r="WPO23" s="162"/>
      <c r="WPP23" s="162"/>
      <c r="WPQ23" s="162"/>
      <c r="WPR23" s="162"/>
      <c r="WPS23" s="162"/>
      <c r="WPT23" s="162"/>
      <c r="WPU23" s="162"/>
      <c r="WPV23" s="162"/>
      <c r="WPW23" s="162"/>
      <c r="WPX23" s="162"/>
      <c r="WPY23" s="162"/>
      <c r="WPZ23" s="162"/>
      <c r="WQA23" s="162"/>
      <c r="WQB23" s="162"/>
      <c r="WQC23" s="162"/>
      <c r="WQD23" s="162"/>
      <c r="WQE23" s="162"/>
      <c r="WQF23" s="162"/>
      <c r="WQG23" s="162"/>
      <c r="WQH23" s="162"/>
      <c r="WQI23" s="162"/>
      <c r="WQJ23" s="162"/>
      <c r="WQK23" s="162"/>
      <c r="WQL23" s="162"/>
      <c r="WQM23" s="162"/>
      <c r="WQN23" s="162"/>
      <c r="WQO23" s="162"/>
      <c r="WQP23" s="162"/>
      <c r="WQQ23" s="162"/>
      <c r="WQR23" s="162"/>
      <c r="WQS23" s="162"/>
      <c r="WQT23" s="162"/>
      <c r="WQU23" s="162"/>
      <c r="WQV23" s="162"/>
      <c r="WQW23" s="162"/>
      <c r="WQX23" s="162"/>
      <c r="WQY23" s="162"/>
      <c r="WQZ23" s="162"/>
      <c r="WRA23" s="162"/>
      <c r="WRB23" s="162"/>
      <c r="WRC23" s="162"/>
      <c r="WRD23" s="162"/>
      <c r="WRE23" s="162"/>
      <c r="WRF23" s="162"/>
      <c r="WRG23" s="162"/>
      <c r="WRH23" s="162"/>
      <c r="WRI23" s="162"/>
      <c r="WRJ23" s="162"/>
      <c r="WRK23" s="162"/>
      <c r="WRL23" s="162"/>
      <c r="WRM23" s="162"/>
      <c r="WRN23" s="162"/>
      <c r="WRO23" s="162"/>
      <c r="WRP23" s="162"/>
      <c r="WRQ23" s="162"/>
      <c r="WRR23" s="162"/>
      <c r="WRS23" s="162"/>
      <c r="WRT23" s="162"/>
      <c r="WRU23" s="162"/>
      <c r="WRV23" s="162"/>
      <c r="WRW23" s="162"/>
      <c r="WRX23" s="162"/>
      <c r="WRY23" s="162"/>
      <c r="WRZ23" s="162"/>
      <c r="WSA23" s="162"/>
      <c r="WSB23" s="162"/>
      <c r="WSC23" s="162"/>
      <c r="WSD23" s="162"/>
      <c r="WSE23" s="162"/>
      <c r="WSF23" s="162"/>
      <c r="WSG23" s="162"/>
      <c r="WSH23" s="162"/>
      <c r="WSI23" s="162"/>
      <c r="WSJ23" s="162"/>
      <c r="WSK23" s="162"/>
      <c r="WSL23" s="162"/>
      <c r="WSM23" s="162"/>
      <c r="WSN23" s="162"/>
      <c r="WSO23" s="162"/>
      <c r="WSP23" s="162"/>
      <c r="WSQ23" s="162"/>
      <c r="WSR23" s="162"/>
      <c r="WSS23" s="162"/>
      <c r="WST23" s="162"/>
      <c r="WSU23" s="162"/>
      <c r="WSV23" s="162"/>
      <c r="WSW23" s="162"/>
      <c r="WSX23" s="162"/>
      <c r="WSY23" s="162"/>
      <c r="WSZ23" s="162"/>
      <c r="WTA23" s="162"/>
      <c r="WTB23" s="162"/>
      <c r="WTC23" s="162"/>
      <c r="WTD23" s="162"/>
      <c r="WTE23" s="162"/>
      <c r="WTF23" s="162"/>
      <c r="WTG23" s="162"/>
      <c r="WTH23" s="162"/>
      <c r="WTI23" s="162"/>
      <c r="WTJ23" s="162"/>
      <c r="WTK23" s="162"/>
      <c r="WTL23" s="162"/>
      <c r="WTM23" s="162"/>
      <c r="WTN23" s="162"/>
      <c r="WTO23" s="162"/>
      <c r="WTP23" s="162"/>
      <c r="WTQ23" s="162"/>
      <c r="WTR23" s="162"/>
      <c r="WTS23" s="162"/>
      <c r="WTT23" s="162"/>
      <c r="WTU23" s="162"/>
      <c r="WTV23" s="162"/>
      <c r="WTW23" s="162"/>
      <c r="WTX23" s="162"/>
      <c r="WTY23" s="162"/>
      <c r="WTZ23" s="162"/>
      <c r="WUA23" s="162"/>
      <c r="WUB23" s="162"/>
      <c r="WUC23" s="162"/>
      <c r="WUD23" s="162"/>
      <c r="WUE23" s="162"/>
      <c r="WUF23" s="162"/>
      <c r="WUG23" s="162"/>
      <c r="WUH23" s="162"/>
      <c r="WUI23" s="162"/>
      <c r="WUJ23" s="162"/>
      <c r="WUK23" s="162"/>
      <c r="WUL23" s="162"/>
      <c r="WUM23" s="162"/>
      <c r="WUN23" s="162"/>
      <c r="WUO23" s="162"/>
      <c r="WUP23" s="162"/>
      <c r="WUQ23" s="162"/>
      <c r="WUR23" s="162"/>
      <c r="WUS23" s="162"/>
      <c r="WUT23" s="162"/>
      <c r="WUU23" s="162"/>
      <c r="WUV23" s="162"/>
      <c r="WUW23" s="162"/>
      <c r="WUX23" s="162"/>
      <c r="WUY23" s="162"/>
      <c r="WUZ23" s="162"/>
      <c r="WVA23" s="162"/>
      <c r="WVB23" s="162"/>
      <c r="WVC23" s="162"/>
      <c r="WVD23" s="162"/>
      <c r="WVE23" s="162"/>
      <c r="WVF23" s="162"/>
      <c r="WVG23" s="162"/>
      <c r="WVH23" s="162"/>
      <c r="WVI23" s="162"/>
      <c r="WVJ23" s="162"/>
      <c r="WVK23" s="162"/>
      <c r="WVL23" s="162"/>
      <c r="WVM23" s="162"/>
      <c r="WVN23" s="162"/>
      <c r="WVO23" s="162"/>
      <c r="WVP23" s="162"/>
      <c r="WVQ23" s="162"/>
      <c r="WVR23" s="162"/>
      <c r="WVS23" s="162"/>
      <c r="WVT23" s="162"/>
      <c r="WVU23" s="162"/>
      <c r="WVV23" s="162"/>
      <c r="WVW23" s="162"/>
      <c r="WVX23" s="162"/>
      <c r="WVY23" s="162"/>
      <c r="WVZ23" s="162"/>
      <c r="WWA23" s="162"/>
      <c r="WWB23" s="162"/>
      <c r="WWC23" s="162"/>
      <c r="WWD23" s="162"/>
      <c r="WWE23" s="162"/>
      <c r="WWF23" s="162"/>
      <c r="WWG23" s="162"/>
      <c r="WWH23" s="162"/>
      <c r="WWI23" s="162"/>
      <c r="WWJ23" s="162"/>
      <c r="WWK23" s="162"/>
      <c r="WWL23" s="162"/>
      <c r="WWM23" s="162"/>
      <c r="WWN23" s="162"/>
      <c r="WWO23" s="162"/>
      <c r="WWP23" s="162"/>
      <c r="WWQ23" s="162"/>
      <c r="WWR23" s="162"/>
      <c r="WWS23" s="162"/>
      <c r="WWT23" s="162"/>
      <c r="WWU23" s="162"/>
      <c r="WWV23" s="162"/>
      <c r="WWW23" s="162"/>
      <c r="WWX23" s="162"/>
      <c r="WWY23" s="162"/>
      <c r="WWZ23" s="162"/>
      <c r="WXA23" s="162"/>
      <c r="WXB23" s="162"/>
      <c r="WXC23" s="162"/>
      <c r="WXD23" s="162"/>
      <c r="WXE23" s="162"/>
      <c r="WXF23" s="162"/>
      <c r="WXG23" s="162"/>
      <c r="WXH23" s="162"/>
      <c r="WXI23" s="162"/>
      <c r="WXJ23" s="162"/>
      <c r="WXK23" s="162"/>
      <c r="WXL23" s="162"/>
      <c r="WXM23" s="162"/>
      <c r="WXN23" s="162"/>
      <c r="WXO23" s="162"/>
      <c r="WXP23" s="162"/>
      <c r="WXQ23" s="162"/>
      <c r="WXR23" s="162"/>
      <c r="WXS23" s="162"/>
      <c r="WXT23" s="162"/>
      <c r="WXU23" s="162"/>
      <c r="WXV23" s="162"/>
      <c r="WXW23" s="162"/>
      <c r="WXX23" s="162"/>
      <c r="WXY23" s="162"/>
      <c r="WXZ23" s="162"/>
      <c r="WYA23" s="162"/>
      <c r="WYB23" s="162"/>
      <c r="WYC23" s="162"/>
      <c r="WYD23" s="162"/>
      <c r="WYE23" s="162"/>
      <c r="WYF23" s="162"/>
      <c r="WYG23" s="162"/>
      <c r="WYH23" s="162"/>
      <c r="WYI23" s="162"/>
      <c r="WYJ23" s="162"/>
      <c r="WYK23" s="162"/>
      <c r="WYL23" s="162"/>
      <c r="WYM23" s="162"/>
      <c r="WYN23" s="162"/>
      <c r="WYO23" s="162"/>
      <c r="WYP23" s="162"/>
      <c r="WYQ23" s="162"/>
      <c r="WYR23" s="162"/>
      <c r="WYS23" s="162"/>
      <c r="WYT23" s="162"/>
      <c r="WYU23" s="162"/>
      <c r="WYV23" s="162"/>
      <c r="WYW23" s="162"/>
      <c r="WYX23" s="162"/>
      <c r="WYY23" s="162"/>
      <c r="WYZ23" s="162"/>
      <c r="WZA23" s="162"/>
      <c r="WZB23" s="162"/>
      <c r="WZC23" s="162"/>
      <c r="WZD23" s="162"/>
      <c r="WZE23" s="162"/>
      <c r="WZF23" s="162"/>
      <c r="WZG23" s="162"/>
      <c r="WZH23" s="162"/>
      <c r="WZI23" s="162"/>
      <c r="WZJ23" s="162"/>
      <c r="WZK23" s="162"/>
      <c r="WZL23" s="162"/>
      <c r="WZM23" s="162"/>
      <c r="WZN23" s="162"/>
      <c r="WZO23" s="162"/>
      <c r="WZP23" s="162"/>
      <c r="WZQ23" s="162"/>
      <c r="WZR23" s="162"/>
      <c r="WZS23" s="162"/>
      <c r="WZT23" s="162"/>
      <c r="WZU23" s="162"/>
      <c r="WZV23" s="162"/>
      <c r="WZW23" s="162"/>
      <c r="WZX23" s="162"/>
      <c r="WZY23" s="162"/>
      <c r="WZZ23" s="162"/>
      <c r="XAA23" s="162"/>
      <c r="XAB23" s="162"/>
      <c r="XAC23" s="162"/>
      <c r="XAD23" s="162"/>
      <c r="XAE23" s="162"/>
      <c r="XAF23" s="162"/>
      <c r="XAG23" s="162"/>
      <c r="XAH23" s="162"/>
      <c r="XAI23" s="162"/>
      <c r="XAJ23" s="162"/>
      <c r="XAK23" s="162"/>
      <c r="XAL23" s="162"/>
      <c r="XAM23" s="162"/>
      <c r="XAN23" s="162"/>
      <c r="XAO23" s="162"/>
      <c r="XAP23" s="162"/>
      <c r="XAQ23" s="162"/>
      <c r="XAR23" s="162"/>
      <c r="XAS23" s="162"/>
      <c r="XAT23" s="162"/>
      <c r="XAU23" s="162"/>
      <c r="XAV23" s="162"/>
      <c r="XAW23" s="162"/>
      <c r="XAX23" s="162"/>
      <c r="XAY23" s="162"/>
      <c r="XAZ23" s="162"/>
      <c r="XBA23" s="162"/>
      <c r="XBB23" s="162"/>
      <c r="XBC23" s="162"/>
      <c r="XBD23" s="162"/>
      <c r="XBE23" s="162"/>
      <c r="XBF23" s="162"/>
      <c r="XBG23" s="162"/>
      <c r="XBH23" s="162"/>
      <c r="XBI23" s="162"/>
      <c r="XBJ23" s="162"/>
      <c r="XBK23" s="162"/>
      <c r="XBL23" s="162"/>
      <c r="XBM23" s="162"/>
      <c r="XBN23" s="162"/>
      <c r="XBO23" s="162"/>
      <c r="XBP23" s="162"/>
      <c r="XBQ23" s="162"/>
      <c r="XBR23" s="162"/>
      <c r="XBS23" s="162"/>
      <c r="XBT23" s="162"/>
      <c r="XBU23" s="162"/>
      <c r="XBV23" s="162"/>
      <c r="XBW23" s="162"/>
      <c r="XBX23" s="162"/>
      <c r="XBY23" s="162"/>
      <c r="XBZ23" s="162"/>
      <c r="XCA23" s="162"/>
      <c r="XCB23" s="162"/>
      <c r="XCC23" s="162"/>
      <c r="XCD23" s="162"/>
      <c r="XCE23" s="162"/>
      <c r="XCF23" s="162"/>
      <c r="XCG23" s="162"/>
      <c r="XCH23" s="162"/>
      <c r="XCI23" s="162"/>
      <c r="XCJ23" s="162"/>
      <c r="XCK23" s="162"/>
      <c r="XCL23" s="162"/>
      <c r="XCM23" s="162"/>
      <c r="XCN23" s="162"/>
      <c r="XCO23" s="162"/>
      <c r="XCP23" s="162"/>
      <c r="XCQ23" s="162"/>
      <c r="XCR23" s="162"/>
      <c r="XCS23" s="162"/>
      <c r="XCT23" s="162"/>
      <c r="XCU23" s="162"/>
      <c r="XCV23" s="162"/>
      <c r="XCW23" s="162"/>
      <c r="XCX23" s="162"/>
      <c r="XCY23" s="162"/>
      <c r="XCZ23" s="162"/>
      <c r="XDA23" s="162"/>
      <c r="XDB23" s="162"/>
      <c r="XDC23" s="162"/>
      <c r="XDD23" s="162"/>
      <c r="XDE23" s="162"/>
      <c r="XDF23" s="162"/>
      <c r="XDG23" s="162"/>
      <c r="XDH23" s="162"/>
      <c r="XDI23" s="162"/>
      <c r="XDJ23" s="162"/>
      <c r="XDK23" s="162"/>
      <c r="XDL23" s="162"/>
      <c r="XDM23" s="162"/>
      <c r="XDN23" s="162"/>
      <c r="XDO23" s="162"/>
      <c r="XDP23" s="162"/>
      <c r="XDQ23" s="162"/>
      <c r="XDR23" s="162"/>
      <c r="XDS23" s="162"/>
      <c r="XDT23" s="162"/>
      <c r="XDU23" s="162"/>
      <c r="XDV23" s="162"/>
      <c r="XDW23" s="162"/>
      <c r="XDX23" s="162"/>
      <c r="XDY23" s="162"/>
      <c r="XDZ23" s="162"/>
      <c r="XEA23" s="162"/>
      <c r="XEB23" s="162"/>
      <c r="XEC23" s="162"/>
      <c r="XED23" s="162"/>
      <c r="XEE23" s="162"/>
      <c r="XEF23" s="162"/>
      <c r="XEG23" s="162"/>
      <c r="XEH23" s="162"/>
      <c r="XEI23" s="162"/>
      <c r="XEJ23" s="162"/>
      <c r="XEK23" s="162"/>
      <c r="XEL23" s="162"/>
      <c r="XEM23" s="162"/>
      <c r="XEN23" s="162"/>
      <c r="XEO23" s="162"/>
      <c r="XEP23" s="162"/>
      <c r="XEQ23" s="162"/>
      <c r="XER23" s="162"/>
      <c r="XES23" s="162"/>
      <c r="XET23" s="162"/>
      <c r="XEU23" s="162"/>
      <c r="XEV23" s="162"/>
      <c r="XEW23" s="162"/>
      <c r="XEX23" s="162"/>
      <c r="XEY23" s="162"/>
      <c r="XEZ23" s="162"/>
      <c r="XFA23" s="162"/>
      <c r="XFB23" s="162"/>
      <c r="XFC23" s="162"/>
    </row>
    <row r="24" spans="1:16383" outlineLevel="1">
      <c r="C24" s="178"/>
      <c r="D24" s="16" t="str">
        <f t="shared" si="1"/>
        <v>NSP</v>
      </c>
      <c r="E24" s="107" t="s">
        <v>62</v>
      </c>
      <c r="F24" s="124">
        <v>46539</v>
      </c>
      <c r="G24" s="21"/>
      <c r="H24" s="21"/>
      <c r="J24" s="109"/>
      <c r="K24" s="109"/>
      <c r="L24" s="109"/>
      <c r="M24" s="109"/>
      <c r="N24" s="109"/>
      <c r="O24" s="123"/>
      <c r="P24" s="123"/>
      <c r="Q24" s="123"/>
      <c r="R24" s="123"/>
      <c r="S24" s="123"/>
      <c r="T24" s="56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  <c r="BP24" s="162"/>
      <c r="BQ24" s="162"/>
      <c r="BR24" s="162"/>
      <c r="BS24" s="162"/>
      <c r="BT24" s="162"/>
      <c r="BU24" s="162"/>
      <c r="BV24" s="162"/>
      <c r="BW24" s="162"/>
      <c r="BX24" s="162"/>
      <c r="BY24" s="162"/>
      <c r="BZ24" s="162"/>
      <c r="CA24" s="162"/>
      <c r="CB24" s="162"/>
      <c r="CC24" s="162"/>
      <c r="CD24" s="162"/>
      <c r="CE24" s="162"/>
      <c r="CF24" s="162"/>
      <c r="CG24" s="162"/>
      <c r="CH24" s="162"/>
      <c r="CI24" s="162"/>
      <c r="CJ24" s="162"/>
      <c r="CK24" s="162"/>
      <c r="CL24" s="162"/>
      <c r="CM24" s="162"/>
      <c r="CN24" s="162"/>
      <c r="CO24" s="162"/>
      <c r="CP24" s="162"/>
      <c r="CQ24" s="162"/>
      <c r="CR24" s="162"/>
      <c r="CS24" s="162"/>
      <c r="CT24" s="162"/>
      <c r="CU24" s="162"/>
      <c r="CV24" s="162"/>
      <c r="CW24" s="162"/>
      <c r="CX24" s="162"/>
      <c r="CY24" s="162"/>
      <c r="CZ24" s="162"/>
      <c r="DA24" s="162"/>
      <c r="DB24" s="162"/>
      <c r="DC24" s="162"/>
      <c r="DD24" s="162"/>
      <c r="DE24" s="162"/>
      <c r="DF24" s="162"/>
      <c r="DG24" s="162"/>
      <c r="DH24" s="162"/>
      <c r="DI24" s="162"/>
      <c r="DJ24" s="162"/>
      <c r="DK24" s="162"/>
      <c r="DL24" s="162"/>
      <c r="DM24" s="162"/>
      <c r="DN24" s="162"/>
      <c r="DO24" s="162"/>
      <c r="DP24" s="162"/>
      <c r="DQ24" s="162"/>
      <c r="DR24" s="162"/>
      <c r="DS24" s="162"/>
      <c r="DT24" s="162"/>
      <c r="DU24" s="162"/>
      <c r="DV24" s="162"/>
      <c r="DW24" s="162"/>
      <c r="DX24" s="162"/>
      <c r="DY24" s="162"/>
      <c r="DZ24" s="162"/>
      <c r="EA24" s="162"/>
      <c r="EB24" s="162"/>
      <c r="EC24" s="162"/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2"/>
      <c r="EO24" s="162"/>
      <c r="EP24" s="162"/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2"/>
      <c r="FB24" s="162"/>
      <c r="FC24" s="162"/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2"/>
      <c r="FO24" s="162"/>
      <c r="FP24" s="162"/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2"/>
      <c r="GB24" s="162"/>
      <c r="GC24" s="162"/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2"/>
      <c r="GO24" s="162"/>
      <c r="GP24" s="162"/>
      <c r="GQ24" s="162"/>
      <c r="GR24" s="162"/>
      <c r="GS24" s="162"/>
      <c r="GT24" s="162"/>
      <c r="GU24" s="162"/>
      <c r="GV24" s="162"/>
      <c r="GW24" s="162"/>
      <c r="GX24" s="162"/>
      <c r="GY24" s="162"/>
      <c r="GZ24" s="162"/>
      <c r="HA24" s="162"/>
      <c r="HB24" s="162"/>
      <c r="HC24" s="162"/>
      <c r="HD24" s="162"/>
      <c r="HE24" s="162"/>
      <c r="HF24" s="162"/>
      <c r="HG24" s="162"/>
      <c r="HH24" s="162"/>
      <c r="HI24" s="162"/>
      <c r="HJ24" s="162"/>
      <c r="HK24" s="162"/>
      <c r="HL24" s="162"/>
      <c r="HM24" s="162"/>
      <c r="HN24" s="162"/>
      <c r="HO24" s="162"/>
      <c r="HP24" s="162"/>
      <c r="HQ24" s="162"/>
      <c r="HR24" s="162"/>
      <c r="HS24" s="162"/>
      <c r="HT24" s="162"/>
      <c r="HU24" s="162"/>
      <c r="HV24" s="162"/>
      <c r="HW24" s="162"/>
      <c r="HX24" s="162"/>
      <c r="HY24" s="162"/>
      <c r="HZ24" s="162"/>
      <c r="IA24" s="162"/>
      <c r="IB24" s="162"/>
      <c r="IC24" s="162"/>
      <c r="ID24" s="162"/>
      <c r="IE24" s="162"/>
      <c r="IF24" s="162"/>
      <c r="IG24" s="162"/>
      <c r="IH24" s="162"/>
      <c r="II24" s="162"/>
      <c r="IJ24" s="162"/>
      <c r="IK24" s="162"/>
      <c r="IL24" s="162"/>
      <c r="IM24" s="162"/>
      <c r="IN24" s="162"/>
      <c r="IO24" s="162"/>
      <c r="IP24" s="162"/>
      <c r="IQ24" s="162"/>
      <c r="IR24" s="162"/>
      <c r="IS24" s="162"/>
      <c r="IT24" s="162"/>
      <c r="IU24" s="162"/>
      <c r="IV24" s="162"/>
      <c r="IW24" s="162"/>
      <c r="IX24" s="162"/>
      <c r="IY24" s="162"/>
      <c r="IZ24" s="162"/>
      <c r="JA24" s="162"/>
      <c r="JB24" s="162"/>
      <c r="JC24" s="162"/>
      <c r="JD24" s="162"/>
      <c r="JE24" s="162"/>
      <c r="JF24" s="162"/>
      <c r="JG24" s="162"/>
      <c r="JH24" s="162"/>
      <c r="JI24" s="162"/>
      <c r="JJ24" s="162"/>
      <c r="JK24" s="162"/>
      <c r="JL24" s="162"/>
      <c r="JM24" s="162"/>
      <c r="JN24" s="162"/>
      <c r="JO24" s="162"/>
      <c r="JP24" s="162"/>
      <c r="JQ24" s="162"/>
      <c r="JR24" s="162"/>
      <c r="JS24" s="162"/>
      <c r="JT24" s="162"/>
      <c r="JU24" s="162"/>
      <c r="JV24" s="162"/>
      <c r="JW24" s="162"/>
      <c r="JX24" s="162"/>
      <c r="JY24" s="162"/>
      <c r="JZ24" s="162"/>
      <c r="KA24" s="162"/>
      <c r="KB24" s="162"/>
      <c r="KC24" s="162"/>
      <c r="KD24" s="162"/>
      <c r="KE24" s="162"/>
      <c r="KF24" s="162"/>
      <c r="KG24" s="162"/>
      <c r="KH24" s="162"/>
      <c r="KI24" s="162"/>
      <c r="KJ24" s="162"/>
      <c r="KK24" s="162"/>
      <c r="KL24" s="162"/>
      <c r="KM24" s="162"/>
      <c r="KN24" s="162"/>
      <c r="KO24" s="162"/>
      <c r="KP24" s="162"/>
      <c r="KQ24" s="162"/>
      <c r="KR24" s="162"/>
      <c r="KS24" s="162"/>
      <c r="KT24" s="162"/>
      <c r="KU24" s="162"/>
      <c r="KV24" s="162"/>
      <c r="KW24" s="162"/>
      <c r="KX24" s="162"/>
      <c r="KY24" s="162"/>
      <c r="KZ24" s="162"/>
      <c r="LA24" s="162"/>
      <c r="LB24" s="162"/>
      <c r="LC24" s="162"/>
      <c r="LD24" s="162"/>
      <c r="LE24" s="162"/>
      <c r="LF24" s="162"/>
      <c r="LG24" s="162"/>
      <c r="LH24" s="162"/>
      <c r="LI24" s="162"/>
      <c r="LJ24" s="162"/>
      <c r="LK24" s="162"/>
      <c r="LL24" s="162"/>
      <c r="LM24" s="162"/>
      <c r="LN24" s="162"/>
      <c r="LO24" s="162"/>
      <c r="LP24" s="162"/>
      <c r="LQ24" s="162"/>
      <c r="LR24" s="162"/>
      <c r="LS24" s="162"/>
      <c r="LT24" s="162"/>
      <c r="LU24" s="162"/>
      <c r="LV24" s="162"/>
      <c r="LW24" s="162"/>
      <c r="LX24" s="162"/>
      <c r="LY24" s="162"/>
      <c r="LZ24" s="162"/>
      <c r="MA24" s="162"/>
      <c r="MB24" s="162"/>
      <c r="MC24" s="162"/>
      <c r="MD24" s="162"/>
      <c r="ME24" s="162"/>
      <c r="MF24" s="162"/>
      <c r="MG24" s="162"/>
      <c r="MH24" s="162"/>
      <c r="MI24" s="162"/>
      <c r="MJ24" s="162"/>
      <c r="MK24" s="162"/>
      <c r="ML24" s="162"/>
      <c r="MM24" s="162"/>
      <c r="MN24" s="162"/>
      <c r="MO24" s="162"/>
      <c r="MP24" s="162"/>
      <c r="MQ24" s="162"/>
      <c r="MR24" s="162"/>
      <c r="MS24" s="162"/>
      <c r="MT24" s="162"/>
      <c r="MU24" s="162"/>
      <c r="MV24" s="162"/>
      <c r="MW24" s="162"/>
      <c r="MX24" s="162"/>
      <c r="MY24" s="162"/>
      <c r="MZ24" s="162"/>
      <c r="NA24" s="162"/>
      <c r="NB24" s="162"/>
      <c r="NC24" s="162"/>
      <c r="ND24" s="162"/>
      <c r="NE24" s="162"/>
      <c r="NF24" s="162"/>
      <c r="NG24" s="162"/>
      <c r="NH24" s="162"/>
      <c r="NI24" s="162"/>
      <c r="NJ24" s="162"/>
      <c r="NK24" s="162"/>
      <c r="NL24" s="162"/>
      <c r="NM24" s="162"/>
      <c r="NN24" s="162"/>
      <c r="NO24" s="162"/>
      <c r="NP24" s="162"/>
      <c r="NQ24" s="162"/>
      <c r="NR24" s="162"/>
      <c r="NS24" s="162"/>
      <c r="NT24" s="162"/>
      <c r="NU24" s="162"/>
      <c r="NV24" s="162"/>
      <c r="NW24" s="162"/>
      <c r="NX24" s="162"/>
      <c r="NY24" s="162"/>
      <c r="NZ24" s="162"/>
      <c r="OA24" s="162"/>
      <c r="OB24" s="162"/>
      <c r="OC24" s="162"/>
      <c r="OD24" s="162"/>
      <c r="OE24" s="162"/>
      <c r="OF24" s="162"/>
      <c r="OG24" s="162"/>
      <c r="OH24" s="162"/>
      <c r="OI24" s="162"/>
      <c r="OJ24" s="162"/>
      <c r="OK24" s="162"/>
      <c r="OL24" s="162"/>
      <c r="OM24" s="162"/>
      <c r="ON24" s="162"/>
      <c r="OO24" s="162"/>
      <c r="OP24" s="162"/>
      <c r="OQ24" s="162"/>
      <c r="OR24" s="162"/>
      <c r="OS24" s="162"/>
      <c r="OT24" s="162"/>
      <c r="OU24" s="162"/>
      <c r="OV24" s="162"/>
      <c r="OW24" s="162"/>
      <c r="OX24" s="162"/>
      <c r="OY24" s="162"/>
      <c r="OZ24" s="162"/>
      <c r="PA24" s="162"/>
      <c r="PB24" s="162"/>
      <c r="PC24" s="162"/>
      <c r="PD24" s="162"/>
      <c r="PE24" s="162"/>
      <c r="PF24" s="162"/>
      <c r="PG24" s="162"/>
      <c r="PH24" s="162"/>
      <c r="PI24" s="162"/>
      <c r="PJ24" s="162"/>
      <c r="PK24" s="162"/>
      <c r="PL24" s="162"/>
      <c r="PM24" s="162"/>
      <c r="PN24" s="162"/>
      <c r="PO24" s="162"/>
      <c r="PP24" s="162"/>
      <c r="PQ24" s="162"/>
      <c r="PR24" s="162"/>
      <c r="PS24" s="162"/>
      <c r="PT24" s="162"/>
      <c r="PU24" s="162"/>
      <c r="PV24" s="162"/>
      <c r="PW24" s="162"/>
      <c r="PX24" s="162"/>
      <c r="PY24" s="162"/>
      <c r="PZ24" s="162"/>
      <c r="QA24" s="162"/>
      <c r="QB24" s="162"/>
      <c r="QC24" s="162"/>
      <c r="QD24" s="162"/>
      <c r="QE24" s="162"/>
      <c r="QF24" s="162"/>
      <c r="QG24" s="162"/>
      <c r="QH24" s="162"/>
      <c r="QI24" s="162"/>
      <c r="QJ24" s="162"/>
      <c r="QK24" s="162"/>
      <c r="QL24" s="162"/>
      <c r="QM24" s="162"/>
      <c r="QN24" s="162"/>
      <c r="QO24" s="162"/>
      <c r="QP24" s="162"/>
      <c r="QQ24" s="162"/>
      <c r="QR24" s="162"/>
      <c r="QS24" s="162"/>
      <c r="QT24" s="162"/>
      <c r="QU24" s="162"/>
      <c r="QV24" s="162"/>
      <c r="QW24" s="162"/>
      <c r="QX24" s="162"/>
      <c r="QY24" s="162"/>
      <c r="QZ24" s="162"/>
      <c r="RA24" s="162"/>
      <c r="RB24" s="162"/>
      <c r="RC24" s="162"/>
      <c r="RD24" s="162"/>
      <c r="RE24" s="162"/>
      <c r="RF24" s="162"/>
      <c r="RG24" s="162"/>
      <c r="RH24" s="162"/>
      <c r="RI24" s="162"/>
      <c r="RJ24" s="162"/>
      <c r="RK24" s="162"/>
      <c r="RL24" s="162"/>
      <c r="RM24" s="162"/>
      <c r="RN24" s="162"/>
      <c r="RO24" s="162"/>
      <c r="RP24" s="162"/>
      <c r="RQ24" s="162"/>
      <c r="RR24" s="162"/>
      <c r="RS24" s="162"/>
      <c r="RT24" s="162"/>
      <c r="RU24" s="162"/>
      <c r="RV24" s="162"/>
      <c r="RW24" s="162"/>
      <c r="RX24" s="162"/>
      <c r="RY24" s="162"/>
      <c r="RZ24" s="162"/>
      <c r="SA24" s="162"/>
      <c r="SB24" s="162"/>
      <c r="SC24" s="162"/>
      <c r="SD24" s="162"/>
      <c r="SE24" s="162"/>
      <c r="SF24" s="162"/>
      <c r="SG24" s="162"/>
      <c r="SH24" s="162"/>
      <c r="SI24" s="162"/>
      <c r="SJ24" s="162"/>
      <c r="SK24" s="162"/>
      <c r="SL24" s="162"/>
      <c r="SM24" s="162"/>
      <c r="SN24" s="162"/>
      <c r="SO24" s="162"/>
      <c r="SP24" s="162"/>
      <c r="SQ24" s="162"/>
      <c r="SR24" s="162"/>
      <c r="SS24" s="162"/>
      <c r="ST24" s="162"/>
      <c r="SU24" s="162"/>
      <c r="SV24" s="162"/>
      <c r="SW24" s="162"/>
      <c r="SX24" s="162"/>
      <c r="SY24" s="162"/>
      <c r="SZ24" s="162"/>
      <c r="TA24" s="162"/>
      <c r="TB24" s="162"/>
      <c r="TC24" s="162"/>
      <c r="TD24" s="162"/>
      <c r="TE24" s="162"/>
      <c r="TF24" s="162"/>
      <c r="TG24" s="162"/>
      <c r="TH24" s="162"/>
      <c r="TI24" s="162"/>
      <c r="TJ24" s="162"/>
      <c r="TK24" s="162"/>
      <c r="TL24" s="162"/>
      <c r="TM24" s="162"/>
      <c r="TN24" s="162"/>
      <c r="TO24" s="162"/>
      <c r="TP24" s="162"/>
      <c r="TQ24" s="162"/>
      <c r="TR24" s="162"/>
      <c r="TS24" s="162"/>
      <c r="TT24" s="162"/>
      <c r="TU24" s="162"/>
      <c r="TV24" s="162"/>
      <c r="TW24" s="162"/>
      <c r="TX24" s="162"/>
      <c r="TY24" s="162"/>
      <c r="TZ24" s="162"/>
      <c r="UA24" s="162"/>
      <c r="UB24" s="162"/>
      <c r="UC24" s="162"/>
      <c r="UD24" s="162"/>
      <c r="UE24" s="162"/>
      <c r="UF24" s="162"/>
      <c r="UG24" s="162"/>
      <c r="UH24" s="162"/>
      <c r="UI24" s="162"/>
      <c r="UJ24" s="162"/>
      <c r="UK24" s="162"/>
      <c r="UL24" s="162"/>
      <c r="UM24" s="162"/>
      <c r="UN24" s="162"/>
      <c r="UO24" s="162"/>
      <c r="UP24" s="162"/>
      <c r="UQ24" s="162"/>
      <c r="UR24" s="162"/>
      <c r="US24" s="162"/>
      <c r="UT24" s="162"/>
      <c r="UU24" s="162"/>
      <c r="UV24" s="162"/>
      <c r="UW24" s="162"/>
      <c r="UX24" s="162"/>
      <c r="UY24" s="162"/>
      <c r="UZ24" s="162"/>
      <c r="VA24" s="162"/>
      <c r="VB24" s="162"/>
      <c r="VC24" s="162"/>
      <c r="VD24" s="162"/>
      <c r="VE24" s="162"/>
      <c r="VF24" s="162"/>
      <c r="VG24" s="162"/>
      <c r="VH24" s="162"/>
      <c r="VI24" s="162"/>
      <c r="VJ24" s="162"/>
      <c r="VK24" s="162"/>
      <c r="VL24" s="162"/>
      <c r="VM24" s="162"/>
      <c r="VN24" s="162"/>
      <c r="VO24" s="162"/>
      <c r="VP24" s="162"/>
      <c r="VQ24" s="162"/>
      <c r="VR24" s="162"/>
      <c r="VS24" s="162"/>
      <c r="VT24" s="162"/>
      <c r="VU24" s="162"/>
      <c r="VV24" s="162"/>
      <c r="VW24" s="162"/>
      <c r="VX24" s="162"/>
      <c r="VY24" s="162"/>
      <c r="VZ24" s="162"/>
      <c r="WA24" s="162"/>
      <c r="WB24" s="162"/>
      <c r="WC24" s="162"/>
      <c r="WD24" s="162"/>
      <c r="WE24" s="162"/>
      <c r="WF24" s="162"/>
      <c r="WG24" s="162"/>
      <c r="WH24" s="162"/>
      <c r="WI24" s="162"/>
      <c r="WJ24" s="162"/>
      <c r="WK24" s="162"/>
      <c r="WL24" s="162"/>
      <c r="WM24" s="162"/>
      <c r="WN24" s="162"/>
      <c r="WO24" s="162"/>
      <c r="WP24" s="162"/>
      <c r="WQ24" s="162"/>
      <c r="WR24" s="162"/>
      <c r="WS24" s="162"/>
      <c r="WT24" s="162"/>
      <c r="WU24" s="162"/>
      <c r="WV24" s="162"/>
      <c r="WW24" s="162"/>
      <c r="WX24" s="162"/>
      <c r="WY24" s="162"/>
      <c r="WZ24" s="162"/>
      <c r="XA24" s="162"/>
      <c r="XB24" s="162"/>
      <c r="XC24" s="162"/>
      <c r="XD24" s="162"/>
      <c r="XE24" s="162"/>
      <c r="XF24" s="162"/>
      <c r="XG24" s="162"/>
      <c r="XH24" s="162"/>
      <c r="XI24" s="162"/>
      <c r="XJ24" s="162"/>
      <c r="XK24" s="162"/>
      <c r="XL24" s="162"/>
      <c r="XM24" s="162"/>
      <c r="XN24" s="162"/>
      <c r="XO24" s="162"/>
      <c r="XP24" s="162"/>
      <c r="XQ24" s="162"/>
      <c r="XR24" s="162"/>
      <c r="XS24" s="162"/>
      <c r="XT24" s="162"/>
      <c r="XU24" s="162"/>
      <c r="XV24" s="162"/>
      <c r="XW24" s="162"/>
      <c r="XX24" s="162"/>
      <c r="XY24" s="162"/>
      <c r="XZ24" s="162"/>
      <c r="YA24" s="162"/>
      <c r="YB24" s="162"/>
      <c r="YC24" s="162"/>
      <c r="YD24" s="162"/>
      <c r="YE24" s="162"/>
      <c r="YF24" s="162"/>
      <c r="YG24" s="162"/>
      <c r="YH24" s="162"/>
      <c r="YI24" s="162"/>
      <c r="YJ24" s="162"/>
      <c r="YK24" s="162"/>
      <c r="YL24" s="162"/>
      <c r="YM24" s="162"/>
      <c r="YN24" s="162"/>
      <c r="YO24" s="162"/>
      <c r="YP24" s="162"/>
      <c r="YQ24" s="162"/>
      <c r="YR24" s="162"/>
      <c r="YS24" s="162"/>
      <c r="YT24" s="162"/>
      <c r="YU24" s="162"/>
      <c r="YV24" s="162"/>
      <c r="YW24" s="162"/>
      <c r="YX24" s="162"/>
      <c r="YY24" s="162"/>
      <c r="YZ24" s="162"/>
      <c r="ZA24" s="162"/>
      <c r="ZB24" s="162"/>
      <c r="ZC24" s="162"/>
      <c r="ZD24" s="162"/>
      <c r="ZE24" s="162"/>
      <c r="ZF24" s="162"/>
      <c r="ZG24" s="162"/>
      <c r="ZH24" s="162"/>
      <c r="ZI24" s="162"/>
      <c r="ZJ24" s="162"/>
      <c r="ZK24" s="162"/>
      <c r="ZL24" s="162"/>
      <c r="ZM24" s="162"/>
      <c r="ZN24" s="162"/>
      <c r="ZO24" s="162"/>
      <c r="ZP24" s="162"/>
      <c r="ZQ24" s="162"/>
      <c r="ZR24" s="162"/>
      <c r="ZS24" s="162"/>
      <c r="ZT24" s="162"/>
      <c r="ZU24" s="162"/>
      <c r="ZV24" s="162"/>
      <c r="ZW24" s="162"/>
      <c r="ZX24" s="162"/>
      <c r="ZY24" s="162"/>
      <c r="ZZ24" s="162"/>
      <c r="AAA24" s="162"/>
      <c r="AAB24" s="162"/>
      <c r="AAC24" s="162"/>
      <c r="AAD24" s="162"/>
      <c r="AAE24" s="162"/>
      <c r="AAF24" s="162"/>
      <c r="AAG24" s="162"/>
      <c r="AAH24" s="162"/>
      <c r="AAI24" s="162"/>
      <c r="AAJ24" s="162"/>
      <c r="AAK24" s="162"/>
      <c r="AAL24" s="162"/>
      <c r="AAM24" s="162"/>
      <c r="AAN24" s="162"/>
      <c r="AAO24" s="162"/>
      <c r="AAP24" s="162"/>
      <c r="AAQ24" s="162"/>
      <c r="AAR24" s="162"/>
      <c r="AAS24" s="162"/>
      <c r="AAT24" s="162"/>
      <c r="AAU24" s="162"/>
      <c r="AAV24" s="162"/>
      <c r="AAW24" s="162"/>
      <c r="AAX24" s="162"/>
      <c r="AAY24" s="162"/>
      <c r="AAZ24" s="162"/>
      <c r="ABA24" s="162"/>
      <c r="ABB24" s="162"/>
      <c r="ABC24" s="162"/>
      <c r="ABD24" s="162"/>
      <c r="ABE24" s="162"/>
      <c r="ABF24" s="162"/>
      <c r="ABG24" s="162"/>
      <c r="ABH24" s="162"/>
      <c r="ABI24" s="162"/>
      <c r="ABJ24" s="162"/>
      <c r="ABK24" s="162"/>
      <c r="ABL24" s="162"/>
      <c r="ABM24" s="162"/>
      <c r="ABN24" s="162"/>
      <c r="ABO24" s="162"/>
      <c r="ABP24" s="162"/>
      <c r="ABQ24" s="162"/>
      <c r="ABR24" s="162"/>
      <c r="ABS24" s="162"/>
      <c r="ABT24" s="162"/>
      <c r="ABU24" s="162"/>
      <c r="ABV24" s="162"/>
      <c r="ABW24" s="162"/>
      <c r="ABX24" s="162"/>
      <c r="ABY24" s="162"/>
      <c r="ABZ24" s="162"/>
      <c r="ACA24" s="162"/>
      <c r="ACB24" s="162"/>
      <c r="ACC24" s="162"/>
      <c r="ACD24" s="162"/>
      <c r="ACE24" s="162"/>
      <c r="ACF24" s="162"/>
      <c r="ACG24" s="162"/>
      <c r="ACH24" s="162"/>
      <c r="ACI24" s="162"/>
      <c r="ACJ24" s="162"/>
      <c r="ACK24" s="162"/>
      <c r="ACL24" s="162"/>
      <c r="ACM24" s="162"/>
      <c r="ACN24" s="162"/>
      <c r="ACO24" s="162"/>
      <c r="ACP24" s="162"/>
      <c r="ACQ24" s="162"/>
      <c r="ACR24" s="162"/>
      <c r="ACS24" s="162"/>
      <c r="ACT24" s="162"/>
      <c r="ACU24" s="162"/>
      <c r="ACV24" s="162"/>
      <c r="ACW24" s="162"/>
      <c r="ACX24" s="162"/>
      <c r="ACY24" s="162"/>
      <c r="ACZ24" s="162"/>
      <c r="ADA24" s="162"/>
      <c r="ADB24" s="162"/>
      <c r="ADC24" s="162"/>
      <c r="ADD24" s="162"/>
      <c r="ADE24" s="162"/>
      <c r="ADF24" s="162"/>
      <c r="ADG24" s="162"/>
      <c r="ADH24" s="162"/>
      <c r="ADI24" s="162"/>
      <c r="ADJ24" s="162"/>
      <c r="ADK24" s="162"/>
      <c r="ADL24" s="162"/>
      <c r="ADM24" s="162"/>
      <c r="ADN24" s="162"/>
      <c r="ADO24" s="162"/>
      <c r="ADP24" s="162"/>
      <c r="ADQ24" s="162"/>
      <c r="ADR24" s="162"/>
      <c r="ADS24" s="162"/>
      <c r="ADT24" s="162"/>
      <c r="ADU24" s="162"/>
      <c r="ADV24" s="162"/>
      <c r="ADW24" s="162"/>
      <c r="ADX24" s="162"/>
      <c r="ADY24" s="162"/>
      <c r="ADZ24" s="162"/>
      <c r="AEA24" s="162"/>
      <c r="AEB24" s="162"/>
      <c r="AEC24" s="162"/>
      <c r="AED24" s="162"/>
      <c r="AEE24" s="162"/>
      <c r="AEF24" s="162"/>
      <c r="AEG24" s="162"/>
      <c r="AEH24" s="162"/>
      <c r="AEI24" s="162"/>
      <c r="AEJ24" s="162"/>
      <c r="AEK24" s="162"/>
      <c r="AEL24" s="162"/>
      <c r="AEM24" s="162"/>
      <c r="AEN24" s="162"/>
      <c r="AEO24" s="162"/>
      <c r="AEP24" s="162"/>
      <c r="AEQ24" s="162"/>
      <c r="AER24" s="162"/>
      <c r="AES24" s="162"/>
      <c r="AET24" s="162"/>
      <c r="AEU24" s="162"/>
      <c r="AEV24" s="162"/>
      <c r="AEW24" s="162"/>
      <c r="AEX24" s="162"/>
      <c r="AEY24" s="162"/>
      <c r="AEZ24" s="162"/>
      <c r="AFA24" s="162"/>
      <c r="AFB24" s="162"/>
      <c r="AFC24" s="162"/>
      <c r="AFD24" s="162"/>
      <c r="AFE24" s="162"/>
      <c r="AFF24" s="162"/>
      <c r="AFG24" s="162"/>
      <c r="AFH24" s="162"/>
      <c r="AFI24" s="162"/>
      <c r="AFJ24" s="162"/>
      <c r="AFK24" s="162"/>
      <c r="AFL24" s="162"/>
      <c r="AFM24" s="162"/>
      <c r="AFN24" s="162"/>
      <c r="AFO24" s="162"/>
      <c r="AFP24" s="162"/>
      <c r="AFQ24" s="162"/>
      <c r="AFR24" s="162"/>
      <c r="AFS24" s="162"/>
      <c r="AFT24" s="162"/>
      <c r="AFU24" s="162"/>
      <c r="AFV24" s="162"/>
      <c r="AFW24" s="162"/>
      <c r="AFX24" s="162"/>
      <c r="AFY24" s="162"/>
      <c r="AFZ24" s="162"/>
      <c r="AGA24" s="162"/>
      <c r="AGB24" s="162"/>
      <c r="AGC24" s="162"/>
      <c r="AGD24" s="162"/>
      <c r="AGE24" s="162"/>
      <c r="AGF24" s="162"/>
      <c r="AGG24" s="162"/>
      <c r="AGH24" s="162"/>
      <c r="AGI24" s="162"/>
      <c r="AGJ24" s="162"/>
      <c r="AGK24" s="162"/>
      <c r="AGL24" s="162"/>
      <c r="AGM24" s="162"/>
      <c r="AGN24" s="162"/>
      <c r="AGO24" s="162"/>
      <c r="AGP24" s="162"/>
      <c r="AGQ24" s="162"/>
      <c r="AGR24" s="162"/>
      <c r="AGS24" s="162"/>
      <c r="AGT24" s="162"/>
      <c r="AGU24" s="162"/>
      <c r="AGV24" s="162"/>
      <c r="AGW24" s="162"/>
      <c r="AGX24" s="162"/>
      <c r="AGY24" s="162"/>
      <c r="AGZ24" s="162"/>
      <c r="AHA24" s="162"/>
      <c r="AHB24" s="162"/>
      <c r="AHC24" s="162"/>
      <c r="AHD24" s="162"/>
      <c r="AHE24" s="162"/>
      <c r="AHF24" s="162"/>
      <c r="AHG24" s="162"/>
      <c r="AHH24" s="162"/>
      <c r="AHI24" s="162"/>
      <c r="AHJ24" s="162"/>
      <c r="AHK24" s="162"/>
      <c r="AHL24" s="162"/>
      <c r="AHM24" s="162"/>
      <c r="AHN24" s="162"/>
      <c r="AHO24" s="162"/>
      <c r="AHP24" s="162"/>
      <c r="AHQ24" s="162"/>
      <c r="AHR24" s="162"/>
      <c r="AHS24" s="162"/>
      <c r="AHT24" s="162"/>
      <c r="AHU24" s="162"/>
      <c r="AHV24" s="162"/>
      <c r="AHW24" s="162"/>
      <c r="AHX24" s="162"/>
      <c r="AHY24" s="162"/>
      <c r="AHZ24" s="162"/>
      <c r="AIA24" s="162"/>
      <c r="AIB24" s="162"/>
      <c r="AIC24" s="162"/>
      <c r="AID24" s="162"/>
      <c r="AIE24" s="162"/>
      <c r="AIF24" s="162"/>
      <c r="AIG24" s="162"/>
      <c r="AIH24" s="162"/>
      <c r="AII24" s="162"/>
      <c r="AIJ24" s="162"/>
      <c r="AIK24" s="162"/>
      <c r="AIL24" s="162"/>
      <c r="AIM24" s="162"/>
      <c r="AIN24" s="162"/>
      <c r="AIO24" s="162"/>
      <c r="AIP24" s="162"/>
      <c r="AIQ24" s="162"/>
      <c r="AIR24" s="162"/>
      <c r="AIS24" s="162"/>
      <c r="AIT24" s="162"/>
      <c r="AIU24" s="162"/>
      <c r="AIV24" s="162"/>
      <c r="AIW24" s="162"/>
      <c r="AIX24" s="162"/>
      <c r="AIY24" s="162"/>
      <c r="AIZ24" s="162"/>
      <c r="AJA24" s="162"/>
      <c r="AJB24" s="162"/>
      <c r="AJC24" s="162"/>
      <c r="AJD24" s="162"/>
      <c r="AJE24" s="162"/>
      <c r="AJF24" s="162"/>
      <c r="AJG24" s="162"/>
      <c r="AJH24" s="162"/>
      <c r="AJI24" s="162"/>
      <c r="AJJ24" s="162"/>
      <c r="AJK24" s="162"/>
      <c r="AJL24" s="162"/>
      <c r="AJM24" s="162"/>
      <c r="AJN24" s="162"/>
      <c r="AJO24" s="162"/>
      <c r="AJP24" s="162"/>
      <c r="AJQ24" s="162"/>
      <c r="AJR24" s="162"/>
      <c r="AJS24" s="162"/>
      <c r="AJT24" s="162"/>
      <c r="AJU24" s="162"/>
      <c r="AJV24" s="162"/>
      <c r="AJW24" s="162"/>
      <c r="AJX24" s="162"/>
      <c r="AJY24" s="162"/>
      <c r="AJZ24" s="162"/>
      <c r="AKA24" s="162"/>
      <c r="AKB24" s="162"/>
      <c r="AKC24" s="162"/>
      <c r="AKD24" s="162"/>
      <c r="AKE24" s="162"/>
      <c r="AKF24" s="162"/>
      <c r="AKG24" s="162"/>
      <c r="AKH24" s="162"/>
      <c r="AKI24" s="162"/>
      <c r="AKJ24" s="162"/>
      <c r="AKK24" s="162"/>
      <c r="AKL24" s="162"/>
      <c r="AKM24" s="162"/>
      <c r="AKN24" s="162"/>
      <c r="AKO24" s="162"/>
      <c r="AKP24" s="162"/>
      <c r="AKQ24" s="162"/>
      <c r="AKR24" s="162"/>
      <c r="AKS24" s="162"/>
      <c r="AKT24" s="162"/>
      <c r="AKU24" s="162"/>
      <c r="AKV24" s="162"/>
      <c r="AKW24" s="162"/>
      <c r="AKX24" s="162"/>
      <c r="AKY24" s="162"/>
      <c r="AKZ24" s="162"/>
      <c r="ALA24" s="162"/>
      <c r="ALB24" s="162"/>
      <c r="ALC24" s="162"/>
      <c r="ALD24" s="162"/>
      <c r="ALE24" s="162"/>
      <c r="ALF24" s="162"/>
      <c r="ALG24" s="162"/>
      <c r="ALH24" s="162"/>
      <c r="ALI24" s="162"/>
      <c r="ALJ24" s="162"/>
      <c r="ALK24" s="162"/>
      <c r="ALL24" s="162"/>
      <c r="ALM24" s="162"/>
      <c r="ALN24" s="162"/>
      <c r="ALO24" s="162"/>
      <c r="ALP24" s="162"/>
      <c r="ALQ24" s="162"/>
      <c r="ALR24" s="162"/>
      <c r="ALS24" s="162"/>
      <c r="ALT24" s="162"/>
      <c r="ALU24" s="162"/>
      <c r="ALV24" s="162"/>
      <c r="ALW24" s="162"/>
      <c r="ALX24" s="162"/>
      <c r="ALY24" s="162"/>
      <c r="ALZ24" s="162"/>
      <c r="AMA24" s="162"/>
      <c r="AMB24" s="162"/>
      <c r="AMC24" s="162"/>
      <c r="AMD24" s="162"/>
      <c r="AME24" s="162"/>
      <c r="AMF24" s="162"/>
      <c r="AMG24" s="162"/>
      <c r="AMH24" s="162"/>
      <c r="AMI24" s="162"/>
      <c r="AMJ24" s="162"/>
      <c r="AMK24" s="162"/>
      <c r="AML24" s="162"/>
      <c r="AMM24" s="162"/>
      <c r="AMN24" s="162"/>
      <c r="AMO24" s="162"/>
      <c r="AMP24" s="162"/>
      <c r="AMQ24" s="162"/>
      <c r="AMR24" s="162"/>
      <c r="AMS24" s="162"/>
      <c r="AMT24" s="162"/>
      <c r="AMU24" s="162"/>
      <c r="AMV24" s="162"/>
      <c r="AMW24" s="162"/>
      <c r="AMX24" s="162"/>
      <c r="AMY24" s="162"/>
      <c r="AMZ24" s="162"/>
      <c r="ANA24" s="162"/>
      <c r="ANB24" s="162"/>
      <c r="ANC24" s="162"/>
      <c r="AND24" s="162"/>
      <c r="ANE24" s="162"/>
      <c r="ANF24" s="162"/>
      <c r="ANG24" s="162"/>
      <c r="ANH24" s="162"/>
      <c r="ANI24" s="162"/>
      <c r="ANJ24" s="162"/>
      <c r="ANK24" s="162"/>
      <c r="ANL24" s="162"/>
      <c r="ANM24" s="162"/>
      <c r="ANN24" s="162"/>
      <c r="ANO24" s="162"/>
      <c r="ANP24" s="162"/>
      <c r="ANQ24" s="162"/>
      <c r="ANR24" s="162"/>
      <c r="ANS24" s="162"/>
      <c r="ANT24" s="162"/>
      <c r="ANU24" s="162"/>
      <c r="ANV24" s="162"/>
      <c r="ANW24" s="162"/>
      <c r="ANX24" s="162"/>
      <c r="ANY24" s="162"/>
      <c r="ANZ24" s="162"/>
      <c r="AOA24" s="162"/>
      <c r="AOB24" s="162"/>
      <c r="AOC24" s="162"/>
      <c r="AOD24" s="162"/>
      <c r="AOE24" s="162"/>
      <c r="AOF24" s="162"/>
      <c r="AOG24" s="162"/>
      <c r="AOH24" s="162"/>
      <c r="AOI24" s="162"/>
      <c r="AOJ24" s="162"/>
      <c r="AOK24" s="162"/>
      <c r="AOL24" s="162"/>
      <c r="AOM24" s="162"/>
      <c r="AON24" s="162"/>
      <c r="AOO24" s="162"/>
      <c r="AOP24" s="162"/>
      <c r="AOQ24" s="162"/>
      <c r="AOR24" s="162"/>
      <c r="AOS24" s="162"/>
      <c r="AOT24" s="162"/>
      <c r="AOU24" s="162"/>
      <c r="AOV24" s="162"/>
      <c r="AOW24" s="162"/>
      <c r="AOX24" s="162"/>
      <c r="AOY24" s="162"/>
      <c r="AOZ24" s="162"/>
      <c r="APA24" s="162"/>
      <c r="APB24" s="162"/>
      <c r="APC24" s="162"/>
      <c r="APD24" s="162"/>
      <c r="APE24" s="162"/>
      <c r="APF24" s="162"/>
      <c r="APG24" s="162"/>
      <c r="APH24" s="162"/>
      <c r="API24" s="162"/>
      <c r="APJ24" s="162"/>
      <c r="APK24" s="162"/>
      <c r="APL24" s="162"/>
      <c r="APM24" s="162"/>
      <c r="APN24" s="162"/>
      <c r="APO24" s="162"/>
      <c r="APP24" s="162"/>
      <c r="APQ24" s="162"/>
      <c r="APR24" s="162"/>
      <c r="APS24" s="162"/>
      <c r="APT24" s="162"/>
      <c r="APU24" s="162"/>
      <c r="APV24" s="162"/>
      <c r="APW24" s="162"/>
      <c r="APX24" s="162"/>
      <c r="APY24" s="162"/>
      <c r="APZ24" s="162"/>
      <c r="AQA24" s="162"/>
      <c r="AQB24" s="162"/>
      <c r="AQC24" s="162"/>
      <c r="AQD24" s="162"/>
      <c r="AQE24" s="162"/>
      <c r="AQF24" s="162"/>
      <c r="AQG24" s="162"/>
      <c r="AQH24" s="162"/>
      <c r="AQI24" s="162"/>
      <c r="AQJ24" s="162"/>
      <c r="AQK24" s="162"/>
      <c r="AQL24" s="162"/>
      <c r="AQM24" s="162"/>
      <c r="AQN24" s="162"/>
      <c r="AQO24" s="162"/>
      <c r="AQP24" s="162"/>
      <c r="AQQ24" s="162"/>
      <c r="AQR24" s="162"/>
      <c r="AQS24" s="162"/>
      <c r="AQT24" s="162"/>
      <c r="AQU24" s="162"/>
      <c r="AQV24" s="162"/>
      <c r="AQW24" s="162"/>
      <c r="AQX24" s="162"/>
      <c r="AQY24" s="162"/>
      <c r="AQZ24" s="162"/>
      <c r="ARA24" s="162"/>
      <c r="ARB24" s="162"/>
      <c r="ARC24" s="162"/>
      <c r="ARD24" s="162"/>
      <c r="ARE24" s="162"/>
      <c r="ARF24" s="162"/>
      <c r="ARG24" s="162"/>
      <c r="ARH24" s="162"/>
      <c r="ARI24" s="162"/>
      <c r="ARJ24" s="162"/>
      <c r="ARK24" s="162"/>
      <c r="ARL24" s="162"/>
      <c r="ARM24" s="162"/>
      <c r="ARN24" s="162"/>
      <c r="ARO24" s="162"/>
      <c r="ARP24" s="162"/>
      <c r="ARQ24" s="162"/>
      <c r="ARR24" s="162"/>
      <c r="ARS24" s="162"/>
      <c r="ART24" s="162"/>
      <c r="ARU24" s="162"/>
      <c r="ARV24" s="162"/>
      <c r="ARW24" s="162"/>
      <c r="ARX24" s="162"/>
      <c r="ARY24" s="162"/>
      <c r="ARZ24" s="162"/>
      <c r="ASA24" s="162"/>
      <c r="ASB24" s="162"/>
      <c r="ASC24" s="162"/>
      <c r="ASD24" s="162"/>
      <c r="ASE24" s="162"/>
      <c r="ASF24" s="162"/>
      <c r="ASG24" s="162"/>
      <c r="ASH24" s="162"/>
      <c r="ASI24" s="162"/>
      <c r="ASJ24" s="162"/>
      <c r="ASK24" s="162"/>
      <c r="ASL24" s="162"/>
      <c r="ASM24" s="162"/>
      <c r="ASN24" s="162"/>
      <c r="ASO24" s="162"/>
      <c r="ASP24" s="162"/>
      <c r="ASQ24" s="162"/>
      <c r="ASR24" s="162"/>
      <c r="ASS24" s="162"/>
      <c r="AST24" s="162"/>
      <c r="ASU24" s="162"/>
      <c r="ASV24" s="162"/>
      <c r="ASW24" s="162"/>
      <c r="ASX24" s="162"/>
      <c r="ASY24" s="162"/>
      <c r="ASZ24" s="162"/>
      <c r="ATA24" s="162"/>
      <c r="ATB24" s="162"/>
      <c r="ATC24" s="162"/>
      <c r="ATD24" s="162"/>
      <c r="ATE24" s="162"/>
      <c r="ATF24" s="162"/>
      <c r="ATG24" s="162"/>
      <c r="ATH24" s="162"/>
      <c r="ATI24" s="162"/>
      <c r="ATJ24" s="162"/>
      <c r="ATK24" s="162"/>
      <c r="ATL24" s="162"/>
      <c r="ATM24" s="162"/>
      <c r="ATN24" s="162"/>
      <c r="ATO24" s="162"/>
      <c r="ATP24" s="162"/>
      <c r="ATQ24" s="162"/>
      <c r="ATR24" s="162"/>
      <c r="ATS24" s="162"/>
      <c r="ATT24" s="162"/>
      <c r="ATU24" s="162"/>
      <c r="ATV24" s="162"/>
      <c r="ATW24" s="162"/>
      <c r="ATX24" s="162"/>
      <c r="ATY24" s="162"/>
      <c r="ATZ24" s="162"/>
      <c r="AUA24" s="162"/>
      <c r="AUB24" s="162"/>
      <c r="AUC24" s="162"/>
      <c r="AUD24" s="162"/>
      <c r="AUE24" s="162"/>
      <c r="AUF24" s="162"/>
      <c r="AUG24" s="162"/>
      <c r="AUH24" s="162"/>
      <c r="AUI24" s="162"/>
      <c r="AUJ24" s="162"/>
      <c r="AUK24" s="162"/>
      <c r="AUL24" s="162"/>
      <c r="AUM24" s="162"/>
      <c r="AUN24" s="162"/>
      <c r="AUO24" s="162"/>
      <c r="AUP24" s="162"/>
      <c r="AUQ24" s="162"/>
      <c r="AUR24" s="162"/>
      <c r="AUS24" s="162"/>
      <c r="AUT24" s="162"/>
      <c r="AUU24" s="162"/>
      <c r="AUV24" s="162"/>
      <c r="AUW24" s="162"/>
      <c r="AUX24" s="162"/>
      <c r="AUY24" s="162"/>
      <c r="AUZ24" s="162"/>
      <c r="AVA24" s="162"/>
      <c r="AVB24" s="162"/>
      <c r="AVC24" s="162"/>
      <c r="AVD24" s="162"/>
      <c r="AVE24" s="162"/>
      <c r="AVF24" s="162"/>
      <c r="AVG24" s="162"/>
      <c r="AVH24" s="162"/>
      <c r="AVI24" s="162"/>
      <c r="AVJ24" s="162"/>
      <c r="AVK24" s="162"/>
      <c r="AVL24" s="162"/>
      <c r="AVM24" s="162"/>
      <c r="AVN24" s="162"/>
      <c r="AVO24" s="162"/>
      <c r="AVP24" s="162"/>
      <c r="AVQ24" s="162"/>
      <c r="AVR24" s="162"/>
      <c r="AVS24" s="162"/>
      <c r="AVT24" s="162"/>
      <c r="AVU24" s="162"/>
      <c r="AVV24" s="162"/>
      <c r="AVW24" s="162"/>
      <c r="AVX24" s="162"/>
      <c r="AVY24" s="162"/>
      <c r="AVZ24" s="162"/>
      <c r="AWA24" s="162"/>
      <c r="AWB24" s="162"/>
      <c r="AWC24" s="162"/>
      <c r="AWD24" s="162"/>
      <c r="AWE24" s="162"/>
      <c r="AWF24" s="162"/>
      <c r="AWG24" s="162"/>
      <c r="AWH24" s="162"/>
      <c r="AWI24" s="162"/>
      <c r="AWJ24" s="162"/>
      <c r="AWK24" s="162"/>
      <c r="AWL24" s="162"/>
      <c r="AWM24" s="162"/>
      <c r="AWN24" s="162"/>
      <c r="AWO24" s="162"/>
      <c r="AWP24" s="162"/>
      <c r="AWQ24" s="162"/>
      <c r="AWR24" s="162"/>
      <c r="AWS24" s="162"/>
      <c r="AWT24" s="162"/>
      <c r="AWU24" s="162"/>
      <c r="AWV24" s="162"/>
      <c r="AWW24" s="162"/>
      <c r="AWX24" s="162"/>
      <c r="AWY24" s="162"/>
      <c r="AWZ24" s="162"/>
      <c r="AXA24" s="162"/>
      <c r="AXB24" s="162"/>
      <c r="AXC24" s="162"/>
      <c r="AXD24" s="162"/>
      <c r="AXE24" s="162"/>
      <c r="AXF24" s="162"/>
      <c r="AXG24" s="162"/>
      <c r="AXH24" s="162"/>
      <c r="AXI24" s="162"/>
      <c r="AXJ24" s="162"/>
      <c r="AXK24" s="162"/>
      <c r="AXL24" s="162"/>
      <c r="AXM24" s="162"/>
      <c r="AXN24" s="162"/>
      <c r="AXO24" s="162"/>
      <c r="AXP24" s="162"/>
      <c r="AXQ24" s="162"/>
      <c r="AXR24" s="162"/>
      <c r="AXS24" s="162"/>
      <c r="AXT24" s="162"/>
      <c r="AXU24" s="162"/>
      <c r="AXV24" s="162"/>
      <c r="AXW24" s="162"/>
      <c r="AXX24" s="162"/>
      <c r="AXY24" s="162"/>
      <c r="AXZ24" s="162"/>
      <c r="AYA24" s="162"/>
      <c r="AYB24" s="162"/>
      <c r="AYC24" s="162"/>
      <c r="AYD24" s="162"/>
      <c r="AYE24" s="162"/>
      <c r="AYF24" s="162"/>
      <c r="AYG24" s="162"/>
      <c r="AYH24" s="162"/>
      <c r="AYI24" s="162"/>
      <c r="AYJ24" s="162"/>
      <c r="AYK24" s="162"/>
      <c r="AYL24" s="162"/>
      <c r="AYM24" s="162"/>
      <c r="AYN24" s="162"/>
      <c r="AYO24" s="162"/>
      <c r="AYP24" s="162"/>
      <c r="AYQ24" s="162"/>
      <c r="AYR24" s="162"/>
      <c r="AYS24" s="162"/>
      <c r="AYT24" s="162"/>
      <c r="AYU24" s="162"/>
      <c r="AYV24" s="162"/>
      <c r="AYW24" s="162"/>
      <c r="AYX24" s="162"/>
      <c r="AYY24" s="162"/>
      <c r="AYZ24" s="162"/>
      <c r="AZA24" s="162"/>
      <c r="AZB24" s="162"/>
      <c r="AZC24" s="162"/>
      <c r="AZD24" s="162"/>
      <c r="AZE24" s="162"/>
      <c r="AZF24" s="162"/>
      <c r="AZG24" s="162"/>
      <c r="AZH24" s="162"/>
      <c r="AZI24" s="162"/>
      <c r="AZJ24" s="162"/>
      <c r="AZK24" s="162"/>
      <c r="AZL24" s="162"/>
      <c r="AZM24" s="162"/>
      <c r="AZN24" s="162"/>
      <c r="AZO24" s="162"/>
      <c r="AZP24" s="162"/>
      <c r="AZQ24" s="162"/>
      <c r="AZR24" s="162"/>
      <c r="AZS24" s="162"/>
      <c r="AZT24" s="162"/>
      <c r="AZU24" s="162"/>
      <c r="AZV24" s="162"/>
      <c r="AZW24" s="162"/>
      <c r="AZX24" s="162"/>
      <c r="AZY24" s="162"/>
      <c r="AZZ24" s="162"/>
      <c r="BAA24" s="162"/>
      <c r="BAB24" s="162"/>
      <c r="BAC24" s="162"/>
      <c r="BAD24" s="162"/>
      <c r="BAE24" s="162"/>
      <c r="BAF24" s="162"/>
      <c r="BAG24" s="162"/>
      <c r="BAH24" s="162"/>
      <c r="BAI24" s="162"/>
      <c r="BAJ24" s="162"/>
      <c r="BAK24" s="162"/>
      <c r="BAL24" s="162"/>
      <c r="BAM24" s="162"/>
      <c r="BAN24" s="162"/>
      <c r="BAO24" s="162"/>
      <c r="BAP24" s="162"/>
      <c r="BAQ24" s="162"/>
      <c r="BAR24" s="162"/>
      <c r="BAS24" s="162"/>
      <c r="BAT24" s="162"/>
      <c r="BAU24" s="162"/>
      <c r="BAV24" s="162"/>
      <c r="BAW24" s="162"/>
      <c r="BAX24" s="162"/>
      <c r="BAY24" s="162"/>
      <c r="BAZ24" s="162"/>
      <c r="BBA24" s="162"/>
      <c r="BBB24" s="162"/>
      <c r="BBC24" s="162"/>
      <c r="BBD24" s="162"/>
      <c r="BBE24" s="162"/>
      <c r="BBF24" s="162"/>
      <c r="BBG24" s="162"/>
      <c r="BBH24" s="162"/>
      <c r="BBI24" s="162"/>
      <c r="BBJ24" s="162"/>
      <c r="BBK24" s="162"/>
      <c r="BBL24" s="162"/>
      <c r="BBM24" s="162"/>
      <c r="BBN24" s="162"/>
      <c r="BBO24" s="162"/>
      <c r="BBP24" s="162"/>
      <c r="BBQ24" s="162"/>
      <c r="BBR24" s="162"/>
      <c r="BBS24" s="162"/>
      <c r="BBT24" s="162"/>
      <c r="BBU24" s="162"/>
      <c r="BBV24" s="162"/>
      <c r="BBW24" s="162"/>
      <c r="BBX24" s="162"/>
      <c r="BBY24" s="162"/>
      <c r="BBZ24" s="162"/>
      <c r="BCA24" s="162"/>
      <c r="BCB24" s="162"/>
      <c r="BCC24" s="162"/>
      <c r="BCD24" s="162"/>
      <c r="BCE24" s="162"/>
      <c r="BCF24" s="162"/>
      <c r="BCG24" s="162"/>
      <c r="BCH24" s="162"/>
      <c r="BCI24" s="162"/>
      <c r="BCJ24" s="162"/>
      <c r="BCK24" s="162"/>
      <c r="BCL24" s="162"/>
      <c r="BCM24" s="162"/>
      <c r="BCN24" s="162"/>
      <c r="BCO24" s="162"/>
      <c r="BCP24" s="162"/>
      <c r="BCQ24" s="162"/>
      <c r="BCR24" s="162"/>
      <c r="BCS24" s="162"/>
      <c r="BCT24" s="162"/>
      <c r="BCU24" s="162"/>
      <c r="BCV24" s="162"/>
      <c r="BCW24" s="162"/>
      <c r="BCX24" s="162"/>
      <c r="BCY24" s="162"/>
      <c r="BCZ24" s="162"/>
      <c r="BDA24" s="162"/>
      <c r="BDB24" s="162"/>
      <c r="BDC24" s="162"/>
      <c r="BDD24" s="162"/>
      <c r="BDE24" s="162"/>
      <c r="BDF24" s="162"/>
      <c r="BDG24" s="162"/>
      <c r="BDH24" s="162"/>
      <c r="BDI24" s="162"/>
      <c r="BDJ24" s="162"/>
      <c r="BDK24" s="162"/>
      <c r="BDL24" s="162"/>
      <c r="BDM24" s="162"/>
      <c r="BDN24" s="162"/>
      <c r="BDO24" s="162"/>
      <c r="BDP24" s="162"/>
      <c r="BDQ24" s="162"/>
      <c r="BDR24" s="162"/>
      <c r="BDS24" s="162"/>
      <c r="BDT24" s="162"/>
      <c r="BDU24" s="162"/>
      <c r="BDV24" s="162"/>
      <c r="BDW24" s="162"/>
      <c r="BDX24" s="162"/>
      <c r="BDY24" s="162"/>
      <c r="BDZ24" s="162"/>
      <c r="BEA24" s="162"/>
      <c r="BEB24" s="162"/>
      <c r="BEC24" s="162"/>
      <c r="BED24" s="162"/>
      <c r="BEE24" s="162"/>
      <c r="BEF24" s="162"/>
      <c r="BEG24" s="162"/>
      <c r="BEH24" s="162"/>
      <c r="BEI24" s="162"/>
      <c r="BEJ24" s="162"/>
      <c r="BEK24" s="162"/>
      <c r="BEL24" s="162"/>
      <c r="BEM24" s="162"/>
      <c r="BEN24" s="162"/>
      <c r="BEO24" s="162"/>
      <c r="BEP24" s="162"/>
      <c r="BEQ24" s="162"/>
      <c r="BER24" s="162"/>
      <c r="BES24" s="162"/>
      <c r="BET24" s="162"/>
      <c r="BEU24" s="162"/>
      <c r="BEV24" s="162"/>
      <c r="BEW24" s="162"/>
      <c r="BEX24" s="162"/>
      <c r="BEY24" s="162"/>
      <c r="BEZ24" s="162"/>
      <c r="BFA24" s="162"/>
      <c r="BFB24" s="162"/>
      <c r="BFC24" s="162"/>
      <c r="BFD24" s="162"/>
      <c r="BFE24" s="162"/>
      <c r="BFF24" s="162"/>
      <c r="BFG24" s="162"/>
      <c r="BFH24" s="162"/>
      <c r="BFI24" s="162"/>
      <c r="BFJ24" s="162"/>
      <c r="BFK24" s="162"/>
      <c r="BFL24" s="162"/>
      <c r="BFM24" s="162"/>
      <c r="BFN24" s="162"/>
      <c r="BFO24" s="162"/>
      <c r="BFP24" s="162"/>
      <c r="BFQ24" s="162"/>
      <c r="BFR24" s="162"/>
      <c r="BFS24" s="162"/>
      <c r="BFT24" s="162"/>
      <c r="BFU24" s="162"/>
      <c r="BFV24" s="162"/>
      <c r="BFW24" s="162"/>
      <c r="BFX24" s="162"/>
      <c r="BFY24" s="162"/>
      <c r="BFZ24" s="162"/>
      <c r="BGA24" s="162"/>
      <c r="BGB24" s="162"/>
      <c r="BGC24" s="162"/>
      <c r="BGD24" s="162"/>
      <c r="BGE24" s="162"/>
      <c r="BGF24" s="162"/>
      <c r="BGG24" s="162"/>
      <c r="BGH24" s="162"/>
      <c r="BGI24" s="162"/>
      <c r="BGJ24" s="162"/>
      <c r="BGK24" s="162"/>
      <c r="BGL24" s="162"/>
      <c r="BGM24" s="162"/>
      <c r="BGN24" s="162"/>
      <c r="BGO24" s="162"/>
      <c r="BGP24" s="162"/>
      <c r="BGQ24" s="162"/>
      <c r="BGR24" s="162"/>
      <c r="BGS24" s="162"/>
      <c r="BGT24" s="162"/>
      <c r="BGU24" s="162"/>
      <c r="BGV24" s="162"/>
      <c r="BGW24" s="162"/>
      <c r="BGX24" s="162"/>
      <c r="BGY24" s="162"/>
      <c r="BGZ24" s="162"/>
      <c r="BHA24" s="162"/>
      <c r="BHB24" s="162"/>
      <c r="BHC24" s="162"/>
      <c r="BHD24" s="162"/>
      <c r="BHE24" s="162"/>
      <c r="BHF24" s="162"/>
      <c r="BHG24" s="162"/>
      <c r="BHH24" s="162"/>
      <c r="BHI24" s="162"/>
      <c r="BHJ24" s="162"/>
      <c r="BHK24" s="162"/>
      <c r="BHL24" s="162"/>
      <c r="BHM24" s="162"/>
      <c r="BHN24" s="162"/>
      <c r="BHO24" s="162"/>
      <c r="BHP24" s="162"/>
      <c r="BHQ24" s="162"/>
      <c r="BHR24" s="162"/>
      <c r="BHS24" s="162"/>
      <c r="BHT24" s="162"/>
      <c r="BHU24" s="162"/>
      <c r="BHV24" s="162"/>
      <c r="BHW24" s="162"/>
      <c r="BHX24" s="162"/>
      <c r="BHY24" s="162"/>
      <c r="BHZ24" s="162"/>
      <c r="BIA24" s="162"/>
      <c r="BIB24" s="162"/>
      <c r="BIC24" s="162"/>
      <c r="BID24" s="162"/>
      <c r="BIE24" s="162"/>
      <c r="BIF24" s="162"/>
      <c r="BIG24" s="162"/>
      <c r="BIH24" s="162"/>
      <c r="BII24" s="162"/>
      <c r="BIJ24" s="162"/>
      <c r="BIK24" s="162"/>
      <c r="BIL24" s="162"/>
      <c r="BIM24" s="162"/>
      <c r="BIN24" s="162"/>
      <c r="BIO24" s="162"/>
      <c r="BIP24" s="162"/>
      <c r="BIQ24" s="162"/>
      <c r="BIR24" s="162"/>
      <c r="BIS24" s="162"/>
      <c r="BIT24" s="162"/>
      <c r="BIU24" s="162"/>
      <c r="BIV24" s="162"/>
      <c r="BIW24" s="162"/>
      <c r="BIX24" s="162"/>
      <c r="BIY24" s="162"/>
      <c r="BIZ24" s="162"/>
      <c r="BJA24" s="162"/>
      <c r="BJB24" s="162"/>
      <c r="BJC24" s="162"/>
      <c r="BJD24" s="162"/>
      <c r="BJE24" s="162"/>
      <c r="BJF24" s="162"/>
      <c r="BJG24" s="162"/>
      <c r="BJH24" s="162"/>
      <c r="BJI24" s="162"/>
      <c r="BJJ24" s="162"/>
      <c r="BJK24" s="162"/>
      <c r="BJL24" s="162"/>
      <c r="BJM24" s="162"/>
      <c r="BJN24" s="162"/>
      <c r="BJO24" s="162"/>
      <c r="BJP24" s="162"/>
      <c r="BJQ24" s="162"/>
      <c r="BJR24" s="162"/>
      <c r="BJS24" s="162"/>
      <c r="BJT24" s="162"/>
      <c r="BJU24" s="162"/>
      <c r="BJV24" s="162"/>
      <c r="BJW24" s="162"/>
      <c r="BJX24" s="162"/>
      <c r="BJY24" s="162"/>
      <c r="BJZ24" s="162"/>
      <c r="BKA24" s="162"/>
      <c r="BKB24" s="162"/>
      <c r="BKC24" s="162"/>
      <c r="BKD24" s="162"/>
      <c r="BKE24" s="162"/>
      <c r="BKF24" s="162"/>
      <c r="BKG24" s="162"/>
      <c r="BKH24" s="162"/>
      <c r="BKI24" s="162"/>
      <c r="BKJ24" s="162"/>
      <c r="BKK24" s="162"/>
      <c r="BKL24" s="162"/>
      <c r="BKM24" s="162"/>
      <c r="BKN24" s="162"/>
      <c r="BKO24" s="162"/>
      <c r="BKP24" s="162"/>
      <c r="BKQ24" s="162"/>
      <c r="BKR24" s="162"/>
      <c r="BKS24" s="162"/>
      <c r="BKT24" s="162"/>
      <c r="BKU24" s="162"/>
      <c r="BKV24" s="162"/>
      <c r="BKW24" s="162"/>
      <c r="BKX24" s="162"/>
      <c r="BKY24" s="162"/>
      <c r="BKZ24" s="162"/>
      <c r="BLA24" s="162"/>
      <c r="BLB24" s="162"/>
      <c r="BLC24" s="162"/>
      <c r="BLD24" s="162"/>
      <c r="BLE24" s="162"/>
      <c r="BLF24" s="162"/>
      <c r="BLG24" s="162"/>
      <c r="BLH24" s="162"/>
      <c r="BLI24" s="162"/>
      <c r="BLJ24" s="162"/>
      <c r="BLK24" s="162"/>
      <c r="BLL24" s="162"/>
      <c r="BLM24" s="162"/>
      <c r="BLN24" s="162"/>
      <c r="BLO24" s="162"/>
      <c r="BLP24" s="162"/>
      <c r="BLQ24" s="162"/>
      <c r="BLR24" s="162"/>
      <c r="BLS24" s="162"/>
      <c r="BLT24" s="162"/>
      <c r="BLU24" s="162"/>
      <c r="BLV24" s="162"/>
      <c r="BLW24" s="162"/>
      <c r="BLX24" s="162"/>
      <c r="BLY24" s="162"/>
      <c r="BLZ24" s="162"/>
      <c r="BMA24" s="162"/>
      <c r="BMB24" s="162"/>
      <c r="BMC24" s="162"/>
      <c r="BMD24" s="162"/>
      <c r="BME24" s="162"/>
      <c r="BMF24" s="162"/>
      <c r="BMG24" s="162"/>
      <c r="BMH24" s="162"/>
      <c r="BMI24" s="162"/>
      <c r="BMJ24" s="162"/>
      <c r="BMK24" s="162"/>
      <c r="BML24" s="162"/>
      <c r="BMM24" s="162"/>
      <c r="BMN24" s="162"/>
      <c r="BMO24" s="162"/>
      <c r="BMP24" s="162"/>
      <c r="BMQ24" s="162"/>
      <c r="BMR24" s="162"/>
      <c r="BMS24" s="162"/>
      <c r="BMT24" s="162"/>
      <c r="BMU24" s="162"/>
      <c r="BMV24" s="162"/>
      <c r="BMW24" s="162"/>
      <c r="BMX24" s="162"/>
      <c r="BMY24" s="162"/>
      <c r="BMZ24" s="162"/>
      <c r="BNA24" s="162"/>
      <c r="BNB24" s="162"/>
      <c r="BNC24" s="162"/>
      <c r="BND24" s="162"/>
      <c r="BNE24" s="162"/>
      <c r="BNF24" s="162"/>
      <c r="BNG24" s="162"/>
      <c r="BNH24" s="162"/>
      <c r="BNI24" s="162"/>
      <c r="BNJ24" s="162"/>
      <c r="BNK24" s="162"/>
      <c r="BNL24" s="162"/>
      <c r="BNM24" s="162"/>
      <c r="BNN24" s="162"/>
      <c r="BNO24" s="162"/>
      <c r="BNP24" s="162"/>
      <c r="BNQ24" s="162"/>
      <c r="BNR24" s="162"/>
      <c r="BNS24" s="162"/>
      <c r="BNT24" s="162"/>
      <c r="BNU24" s="162"/>
      <c r="BNV24" s="162"/>
      <c r="BNW24" s="162"/>
      <c r="BNX24" s="162"/>
      <c r="BNY24" s="162"/>
      <c r="BNZ24" s="162"/>
      <c r="BOA24" s="162"/>
      <c r="BOB24" s="162"/>
      <c r="BOC24" s="162"/>
      <c r="BOD24" s="162"/>
      <c r="BOE24" s="162"/>
      <c r="BOF24" s="162"/>
      <c r="BOG24" s="162"/>
      <c r="BOH24" s="162"/>
      <c r="BOI24" s="162"/>
      <c r="BOJ24" s="162"/>
      <c r="BOK24" s="162"/>
      <c r="BOL24" s="162"/>
      <c r="BOM24" s="162"/>
      <c r="BON24" s="162"/>
      <c r="BOO24" s="162"/>
      <c r="BOP24" s="162"/>
      <c r="BOQ24" s="162"/>
      <c r="BOR24" s="162"/>
      <c r="BOS24" s="162"/>
      <c r="BOT24" s="162"/>
      <c r="BOU24" s="162"/>
      <c r="BOV24" s="162"/>
      <c r="BOW24" s="162"/>
      <c r="BOX24" s="162"/>
      <c r="BOY24" s="162"/>
      <c r="BOZ24" s="162"/>
      <c r="BPA24" s="162"/>
      <c r="BPB24" s="162"/>
      <c r="BPC24" s="162"/>
      <c r="BPD24" s="162"/>
      <c r="BPE24" s="162"/>
      <c r="BPF24" s="162"/>
      <c r="BPG24" s="162"/>
      <c r="BPH24" s="162"/>
      <c r="BPI24" s="162"/>
      <c r="BPJ24" s="162"/>
      <c r="BPK24" s="162"/>
      <c r="BPL24" s="162"/>
      <c r="BPM24" s="162"/>
      <c r="BPN24" s="162"/>
      <c r="BPO24" s="162"/>
      <c r="BPP24" s="162"/>
      <c r="BPQ24" s="162"/>
      <c r="BPR24" s="162"/>
      <c r="BPS24" s="162"/>
      <c r="BPT24" s="162"/>
      <c r="BPU24" s="162"/>
      <c r="BPV24" s="162"/>
      <c r="BPW24" s="162"/>
      <c r="BPX24" s="162"/>
      <c r="BPY24" s="162"/>
      <c r="BPZ24" s="162"/>
      <c r="BQA24" s="162"/>
      <c r="BQB24" s="162"/>
      <c r="BQC24" s="162"/>
      <c r="BQD24" s="162"/>
      <c r="BQE24" s="162"/>
      <c r="BQF24" s="162"/>
      <c r="BQG24" s="162"/>
      <c r="BQH24" s="162"/>
      <c r="BQI24" s="162"/>
      <c r="BQJ24" s="162"/>
      <c r="BQK24" s="162"/>
      <c r="BQL24" s="162"/>
      <c r="BQM24" s="162"/>
      <c r="BQN24" s="162"/>
      <c r="BQO24" s="162"/>
      <c r="BQP24" s="162"/>
      <c r="BQQ24" s="162"/>
      <c r="BQR24" s="162"/>
      <c r="BQS24" s="162"/>
      <c r="BQT24" s="162"/>
      <c r="BQU24" s="162"/>
      <c r="BQV24" s="162"/>
      <c r="BQW24" s="162"/>
      <c r="BQX24" s="162"/>
      <c r="BQY24" s="162"/>
      <c r="BQZ24" s="162"/>
      <c r="BRA24" s="162"/>
      <c r="BRB24" s="162"/>
      <c r="BRC24" s="162"/>
      <c r="BRD24" s="162"/>
      <c r="BRE24" s="162"/>
      <c r="BRF24" s="162"/>
      <c r="BRG24" s="162"/>
      <c r="BRH24" s="162"/>
      <c r="BRI24" s="162"/>
      <c r="BRJ24" s="162"/>
      <c r="BRK24" s="162"/>
      <c r="BRL24" s="162"/>
      <c r="BRM24" s="162"/>
      <c r="BRN24" s="162"/>
      <c r="BRO24" s="162"/>
      <c r="BRP24" s="162"/>
      <c r="BRQ24" s="162"/>
      <c r="BRR24" s="162"/>
      <c r="BRS24" s="162"/>
      <c r="BRT24" s="162"/>
      <c r="BRU24" s="162"/>
      <c r="BRV24" s="162"/>
      <c r="BRW24" s="162"/>
      <c r="BRX24" s="162"/>
      <c r="BRY24" s="162"/>
      <c r="BRZ24" s="162"/>
      <c r="BSA24" s="162"/>
      <c r="BSB24" s="162"/>
      <c r="BSC24" s="162"/>
      <c r="BSD24" s="162"/>
      <c r="BSE24" s="162"/>
      <c r="BSF24" s="162"/>
      <c r="BSG24" s="162"/>
      <c r="BSH24" s="162"/>
      <c r="BSI24" s="162"/>
      <c r="BSJ24" s="162"/>
      <c r="BSK24" s="162"/>
      <c r="BSL24" s="162"/>
      <c r="BSM24" s="162"/>
      <c r="BSN24" s="162"/>
      <c r="BSO24" s="162"/>
      <c r="BSP24" s="162"/>
      <c r="BSQ24" s="162"/>
      <c r="BSR24" s="162"/>
      <c r="BSS24" s="162"/>
      <c r="BST24" s="162"/>
      <c r="BSU24" s="162"/>
      <c r="BSV24" s="162"/>
      <c r="BSW24" s="162"/>
      <c r="BSX24" s="162"/>
      <c r="BSY24" s="162"/>
      <c r="BSZ24" s="162"/>
      <c r="BTA24" s="162"/>
      <c r="BTB24" s="162"/>
      <c r="BTC24" s="162"/>
      <c r="BTD24" s="162"/>
      <c r="BTE24" s="162"/>
      <c r="BTF24" s="162"/>
      <c r="BTG24" s="162"/>
      <c r="BTH24" s="162"/>
      <c r="BTI24" s="162"/>
      <c r="BTJ24" s="162"/>
      <c r="BTK24" s="162"/>
      <c r="BTL24" s="162"/>
      <c r="BTM24" s="162"/>
      <c r="BTN24" s="162"/>
      <c r="BTO24" s="162"/>
      <c r="BTP24" s="162"/>
      <c r="BTQ24" s="162"/>
      <c r="BTR24" s="162"/>
      <c r="BTS24" s="162"/>
      <c r="BTT24" s="162"/>
      <c r="BTU24" s="162"/>
      <c r="BTV24" s="162"/>
      <c r="BTW24" s="162"/>
      <c r="BTX24" s="162"/>
      <c r="BTY24" s="162"/>
      <c r="BTZ24" s="162"/>
      <c r="BUA24" s="162"/>
      <c r="BUB24" s="162"/>
      <c r="BUC24" s="162"/>
      <c r="BUD24" s="162"/>
      <c r="BUE24" s="162"/>
      <c r="BUF24" s="162"/>
      <c r="BUG24" s="162"/>
      <c r="BUH24" s="162"/>
      <c r="BUI24" s="162"/>
      <c r="BUJ24" s="162"/>
      <c r="BUK24" s="162"/>
      <c r="BUL24" s="162"/>
      <c r="BUM24" s="162"/>
      <c r="BUN24" s="162"/>
      <c r="BUO24" s="162"/>
      <c r="BUP24" s="162"/>
      <c r="BUQ24" s="162"/>
      <c r="BUR24" s="162"/>
      <c r="BUS24" s="162"/>
      <c r="BUT24" s="162"/>
      <c r="BUU24" s="162"/>
      <c r="BUV24" s="162"/>
      <c r="BUW24" s="162"/>
      <c r="BUX24" s="162"/>
      <c r="BUY24" s="162"/>
      <c r="BUZ24" s="162"/>
      <c r="BVA24" s="162"/>
      <c r="BVB24" s="162"/>
      <c r="BVC24" s="162"/>
      <c r="BVD24" s="162"/>
      <c r="BVE24" s="162"/>
      <c r="BVF24" s="162"/>
      <c r="BVG24" s="162"/>
      <c r="BVH24" s="162"/>
      <c r="BVI24" s="162"/>
      <c r="BVJ24" s="162"/>
      <c r="BVK24" s="162"/>
      <c r="BVL24" s="162"/>
      <c r="BVM24" s="162"/>
      <c r="BVN24" s="162"/>
      <c r="BVO24" s="162"/>
      <c r="BVP24" s="162"/>
      <c r="BVQ24" s="162"/>
      <c r="BVR24" s="162"/>
      <c r="BVS24" s="162"/>
      <c r="BVT24" s="162"/>
      <c r="BVU24" s="162"/>
      <c r="BVV24" s="162"/>
      <c r="BVW24" s="162"/>
      <c r="BVX24" s="162"/>
      <c r="BVY24" s="162"/>
      <c r="BVZ24" s="162"/>
      <c r="BWA24" s="162"/>
      <c r="BWB24" s="162"/>
      <c r="BWC24" s="162"/>
      <c r="BWD24" s="162"/>
      <c r="BWE24" s="162"/>
      <c r="BWF24" s="162"/>
      <c r="BWG24" s="162"/>
      <c r="BWH24" s="162"/>
      <c r="BWI24" s="162"/>
      <c r="BWJ24" s="162"/>
      <c r="BWK24" s="162"/>
      <c r="BWL24" s="162"/>
      <c r="BWM24" s="162"/>
      <c r="BWN24" s="162"/>
      <c r="BWO24" s="162"/>
      <c r="BWP24" s="162"/>
      <c r="BWQ24" s="162"/>
      <c r="BWR24" s="162"/>
      <c r="BWS24" s="162"/>
      <c r="BWT24" s="162"/>
      <c r="BWU24" s="162"/>
      <c r="BWV24" s="162"/>
      <c r="BWW24" s="162"/>
      <c r="BWX24" s="162"/>
      <c r="BWY24" s="162"/>
      <c r="BWZ24" s="162"/>
      <c r="BXA24" s="162"/>
      <c r="BXB24" s="162"/>
      <c r="BXC24" s="162"/>
      <c r="BXD24" s="162"/>
      <c r="BXE24" s="162"/>
      <c r="BXF24" s="162"/>
      <c r="BXG24" s="162"/>
      <c r="BXH24" s="162"/>
      <c r="BXI24" s="162"/>
      <c r="BXJ24" s="162"/>
      <c r="BXK24" s="162"/>
      <c r="BXL24" s="162"/>
      <c r="BXM24" s="162"/>
      <c r="BXN24" s="162"/>
      <c r="BXO24" s="162"/>
      <c r="BXP24" s="162"/>
      <c r="BXQ24" s="162"/>
      <c r="BXR24" s="162"/>
      <c r="BXS24" s="162"/>
      <c r="BXT24" s="162"/>
      <c r="BXU24" s="162"/>
      <c r="BXV24" s="162"/>
      <c r="BXW24" s="162"/>
      <c r="BXX24" s="162"/>
      <c r="BXY24" s="162"/>
      <c r="BXZ24" s="162"/>
      <c r="BYA24" s="162"/>
      <c r="BYB24" s="162"/>
      <c r="BYC24" s="162"/>
      <c r="BYD24" s="162"/>
      <c r="BYE24" s="162"/>
      <c r="BYF24" s="162"/>
      <c r="BYG24" s="162"/>
      <c r="BYH24" s="162"/>
      <c r="BYI24" s="162"/>
      <c r="BYJ24" s="162"/>
      <c r="BYK24" s="162"/>
      <c r="BYL24" s="162"/>
      <c r="BYM24" s="162"/>
      <c r="BYN24" s="162"/>
      <c r="BYO24" s="162"/>
      <c r="BYP24" s="162"/>
      <c r="BYQ24" s="162"/>
      <c r="BYR24" s="162"/>
      <c r="BYS24" s="162"/>
      <c r="BYT24" s="162"/>
      <c r="BYU24" s="162"/>
      <c r="BYV24" s="162"/>
      <c r="BYW24" s="162"/>
      <c r="BYX24" s="162"/>
      <c r="BYY24" s="162"/>
      <c r="BYZ24" s="162"/>
      <c r="BZA24" s="162"/>
      <c r="BZB24" s="162"/>
      <c r="BZC24" s="162"/>
      <c r="BZD24" s="162"/>
      <c r="BZE24" s="162"/>
      <c r="BZF24" s="162"/>
      <c r="BZG24" s="162"/>
      <c r="BZH24" s="162"/>
      <c r="BZI24" s="162"/>
      <c r="BZJ24" s="162"/>
      <c r="BZK24" s="162"/>
      <c r="BZL24" s="162"/>
      <c r="BZM24" s="162"/>
      <c r="BZN24" s="162"/>
      <c r="BZO24" s="162"/>
      <c r="BZP24" s="162"/>
      <c r="BZQ24" s="162"/>
      <c r="BZR24" s="162"/>
      <c r="BZS24" s="162"/>
      <c r="BZT24" s="162"/>
      <c r="BZU24" s="162"/>
      <c r="BZV24" s="162"/>
      <c r="BZW24" s="162"/>
      <c r="BZX24" s="162"/>
      <c r="BZY24" s="162"/>
      <c r="BZZ24" s="162"/>
      <c r="CAA24" s="162"/>
      <c r="CAB24" s="162"/>
      <c r="CAC24" s="162"/>
      <c r="CAD24" s="162"/>
      <c r="CAE24" s="162"/>
      <c r="CAF24" s="162"/>
      <c r="CAG24" s="162"/>
      <c r="CAH24" s="162"/>
      <c r="CAI24" s="162"/>
      <c r="CAJ24" s="162"/>
      <c r="CAK24" s="162"/>
      <c r="CAL24" s="162"/>
      <c r="CAM24" s="162"/>
      <c r="CAN24" s="162"/>
      <c r="CAO24" s="162"/>
      <c r="CAP24" s="162"/>
      <c r="CAQ24" s="162"/>
      <c r="CAR24" s="162"/>
      <c r="CAS24" s="162"/>
      <c r="CAT24" s="162"/>
      <c r="CAU24" s="162"/>
      <c r="CAV24" s="162"/>
      <c r="CAW24" s="162"/>
      <c r="CAX24" s="162"/>
      <c r="CAY24" s="162"/>
      <c r="CAZ24" s="162"/>
      <c r="CBA24" s="162"/>
      <c r="CBB24" s="162"/>
      <c r="CBC24" s="162"/>
      <c r="CBD24" s="162"/>
      <c r="CBE24" s="162"/>
      <c r="CBF24" s="162"/>
      <c r="CBG24" s="162"/>
      <c r="CBH24" s="162"/>
      <c r="CBI24" s="162"/>
      <c r="CBJ24" s="162"/>
      <c r="CBK24" s="162"/>
      <c r="CBL24" s="162"/>
      <c r="CBM24" s="162"/>
      <c r="CBN24" s="162"/>
      <c r="CBO24" s="162"/>
      <c r="CBP24" s="162"/>
      <c r="CBQ24" s="162"/>
      <c r="CBR24" s="162"/>
      <c r="CBS24" s="162"/>
      <c r="CBT24" s="162"/>
      <c r="CBU24" s="162"/>
      <c r="CBV24" s="162"/>
      <c r="CBW24" s="162"/>
      <c r="CBX24" s="162"/>
      <c r="CBY24" s="162"/>
      <c r="CBZ24" s="162"/>
      <c r="CCA24" s="162"/>
      <c r="CCB24" s="162"/>
      <c r="CCC24" s="162"/>
      <c r="CCD24" s="162"/>
      <c r="CCE24" s="162"/>
      <c r="CCF24" s="162"/>
      <c r="CCG24" s="162"/>
      <c r="CCH24" s="162"/>
      <c r="CCI24" s="162"/>
      <c r="CCJ24" s="162"/>
      <c r="CCK24" s="162"/>
      <c r="CCL24" s="162"/>
      <c r="CCM24" s="162"/>
      <c r="CCN24" s="162"/>
      <c r="CCO24" s="162"/>
      <c r="CCP24" s="162"/>
      <c r="CCQ24" s="162"/>
      <c r="CCR24" s="162"/>
      <c r="CCS24" s="162"/>
      <c r="CCT24" s="162"/>
      <c r="CCU24" s="162"/>
      <c r="CCV24" s="162"/>
      <c r="CCW24" s="162"/>
      <c r="CCX24" s="162"/>
      <c r="CCY24" s="162"/>
      <c r="CCZ24" s="162"/>
      <c r="CDA24" s="162"/>
      <c r="CDB24" s="162"/>
      <c r="CDC24" s="162"/>
      <c r="CDD24" s="162"/>
      <c r="CDE24" s="162"/>
      <c r="CDF24" s="162"/>
      <c r="CDG24" s="162"/>
      <c r="CDH24" s="162"/>
      <c r="CDI24" s="162"/>
      <c r="CDJ24" s="162"/>
      <c r="CDK24" s="162"/>
      <c r="CDL24" s="162"/>
      <c r="CDM24" s="162"/>
      <c r="CDN24" s="162"/>
      <c r="CDO24" s="162"/>
      <c r="CDP24" s="162"/>
      <c r="CDQ24" s="162"/>
      <c r="CDR24" s="162"/>
      <c r="CDS24" s="162"/>
      <c r="CDT24" s="162"/>
      <c r="CDU24" s="162"/>
      <c r="CDV24" s="162"/>
      <c r="CDW24" s="162"/>
      <c r="CDX24" s="162"/>
      <c r="CDY24" s="162"/>
      <c r="CDZ24" s="162"/>
      <c r="CEA24" s="162"/>
      <c r="CEB24" s="162"/>
      <c r="CEC24" s="162"/>
      <c r="CED24" s="162"/>
      <c r="CEE24" s="162"/>
      <c r="CEF24" s="162"/>
      <c r="CEG24" s="162"/>
      <c r="CEH24" s="162"/>
      <c r="CEI24" s="162"/>
      <c r="CEJ24" s="162"/>
      <c r="CEK24" s="162"/>
      <c r="CEL24" s="162"/>
      <c r="CEM24" s="162"/>
      <c r="CEN24" s="162"/>
      <c r="CEO24" s="162"/>
      <c r="CEP24" s="162"/>
      <c r="CEQ24" s="162"/>
      <c r="CER24" s="162"/>
      <c r="CES24" s="162"/>
      <c r="CET24" s="162"/>
      <c r="CEU24" s="162"/>
      <c r="CEV24" s="162"/>
      <c r="CEW24" s="162"/>
      <c r="CEX24" s="162"/>
      <c r="CEY24" s="162"/>
      <c r="CEZ24" s="162"/>
      <c r="CFA24" s="162"/>
      <c r="CFB24" s="162"/>
      <c r="CFC24" s="162"/>
      <c r="CFD24" s="162"/>
      <c r="CFE24" s="162"/>
      <c r="CFF24" s="162"/>
      <c r="CFG24" s="162"/>
      <c r="CFH24" s="162"/>
      <c r="CFI24" s="162"/>
      <c r="CFJ24" s="162"/>
      <c r="CFK24" s="162"/>
      <c r="CFL24" s="162"/>
      <c r="CFM24" s="162"/>
      <c r="CFN24" s="162"/>
      <c r="CFO24" s="162"/>
      <c r="CFP24" s="162"/>
      <c r="CFQ24" s="162"/>
      <c r="CFR24" s="162"/>
      <c r="CFS24" s="162"/>
      <c r="CFT24" s="162"/>
      <c r="CFU24" s="162"/>
      <c r="CFV24" s="162"/>
      <c r="CFW24" s="162"/>
      <c r="CFX24" s="162"/>
      <c r="CFY24" s="162"/>
      <c r="CFZ24" s="162"/>
      <c r="CGA24" s="162"/>
      <c r="CGB24" s="162"/>
      <c r="CGC24" s="162"/>
      <c r="CGD24" s="162"/>
      <c r="CGE24" s="162"/>
      <c r="CGF24" s="162"/>
      <c r="CGG24" s="162"/>
      <c r="CGH24" s="162"/>
      <c r="CGI24" s="162"/>
      <c r="CGJ24" s="162"/>
      <c r="CGK24" s="162"/>
      <c r="CGL24" s="162"/>
      <c r="CGM24" s="162"/>
      <c r="CGN24" s="162"/>
      <c r="CGO24" s="162"/>
      <c r="CGP24" s="162"/>
      <c r="CGQ24" s="162"/>
      <c r="CGR24" s="162"/>
      <c r="CGS24" s="162"/>
      <c r="CGT24" s="162"/>
      <c r="CGU24" s="162"/>
      <c r="CGV24" s="162"/>
      <c r="CGW24" s="162"/>
      <c r="CGX24" s="162"/>
      <c r="CGY24" s="162"/>
      <c r="CGZ24" s="162"/>
      <c r="CHA24" s="162"/>
      <c r="CHB24" s="162"/>
      <c r="CHC24" s="162"/>
      <c r="CHD24" s="162"/>
      <c r="CHE24" s="162"/>
      <c r="CHF24" s="162"/>
      <c r="CHG24" s="162"/>
      <c r="CHH24" s="162"/>
      <c r="CHI24" s="162"/>
      <c r="CHJ24" s="162"/>
      <c r="CHK24" s="162"/>
      <c r="CHL24" s="162"/>
      <c r="CHM24" s="162"/>
      <c r="CHN24" s="162"/>
      <c r="CHO24" s="162"/>
      <c r="CHP24" s="162"/>
      <c r="CHQ24" s="162"/>
      <c r="CHR24" s="162"/>
      <c r="CHS24" s="162"/>
      <c r="CHT24" s="162"/>
      <c r="CHU24" s="162"/>
      <c r="CHV24" s="162"/>
      <c r="CHW24" s="162"/>
      <c r="CHX24" s="162"/>
      <c r="CHY24" s="162"/>
      <c r="CHZ24" s="162"/>
      <c r="CIA24" s="162"/>
      <c r="CIB24" s="162"/>
      <c r="CIC24" s="162"/>
      <c r="CID24" s="162"/>
      <c r="CIE24" s="162"/>
      <c r="CIF24" s="162"/>
      <c r="CIG24" s="162"/>
      <c r="CIH24" s="162"/>
      <c r="CII24" s="162"/>
      <c r="CIJ24" s="162"/>
      <c r="CIK24" s="162"/>
      <c r="CIL24" s="162"/>
      <c r="CIM24" s="162"/>
      <c r="CIN24" s="162"/>
      <c r="CIO24" s="162"/>
      <c r="CIP24" s="162"/>
      <c r="CIQ24" s="162"/>
      <c r="CIR24" s="162"/>
      <c r="CIS24" s="162"/>
      <c r="CIT24" s="162"/>
      <c r="CIU24" s="162"/>
      <c r="CIV24" s="162"/>
      <c r="CIW24" s="162"/>
      <c r="CIX24" s="162"/>
      <c r="CIY24" s="162"/>
      <c r="CIZ24" s="162"/>
      <c r="CJA24" s="162"/>
      <c r="CJB24" s="162"/>
      <c r="CJC24" s="162"/>
      <c r="CJD24" s="162"/>
      <c r="CJE24" s="162"/>
      <c r="CJF24" s="162"/>
      <c r="CJG24" s="162"/>
      <c r="CJH24" s="162"/>
      <c r="CJI24" s="162"/>
      <c r="CJJ24" s="162"/>
      <c r="CJK24" s="162"/>
      <c r="CJL24" s="162"/>
      <c r="CJM24" s="162"/>
      <c r="CJN24" s="162"/>
      <c r="CJO24" s="162"/>
      <c r="CJP24" s="162"/>
      <c r="CJQ24" s="162"/>
      <c r="CJR24" s="162"/>
      <c r="CJS24" s="162"/>
      <c r="CJT24" s="162"/>
      <c r="CJU24" s="162"/>
      <c r="CJV24" s="162"/>
      <c r="CJW24" s="162"/>
      <c r="CJX24" s="162"/>
      <c r="CJY24" s="162"/>
      <c r="CJZ24" s="162"/>
      <c r="CKA24" s="162"/>
      <c r="CKB24" s="162"/>
      <c r="CKC24" s="162"/>
      <c r="CKD24" s="162"/>
      <c r="CKE24" s="162"/>
      <c r="CKF24" s="162"/>
      <c r="CKG24" s="162"/>
      <c r="CKH24" s="162"/>
      <c r="CKI24" s="162"/>
      <c r="CKJ24" s="162"/>
      <c r="CKK24" s="162"/>
      <c r="CKL24" s="162"/>
      <c r="CKM24" s="162"/>
      <c r="CKN24" s="162"/>
      <c r="CKO24" s="162"/>
      <c r="CKP24" s="162"/>
      <c r="CKQ24" s="162"/>
      <c r="CKR24" s="162"/>
      <c r="CKS24" s="162"/>
      <c r="CKT24" s="162"/>
      <c r="CKU24" s="162"/>
      <c r="CKV24" s="162"/>
      <c r="CKW24" s="162"/>
      <c r="CKX24" s="162"/>
      <c r="CKY24" s="162"/>
      <c r="CKZ24" s="162"/>
      <c r="CLA24" s="162"/>
      <c r="CLB24" s="162"/>
      <c r="CLC24" s="162"/>
      <c r="CLD24" s="162"/>
      <c r="CLE24" s="162"/>
      <c r="CLF24" s="162"/>
      <c r="CLG24" s="162"/>
      <c r="CLH24" s="162"/>
      <c r="CLI24" s="162"/>
      <c r="CLJ24" s="162"/>
      <c r="CLK24" s="162"/>
      <c r="CLL24" s="162"/>
      <c r="CLM24" s="162"/>
      <c r="CLN24" s="162"/>
      <c r="CLO24" s="162"/>
      <c r="CLP24" s="162"/>
      <c r="CLQ24" s="162"/>
      <c r="CLR24" s="162"/>
      <c r="CLS24" s="162"/>
      <c r="CLT24" s="162"/>
      <c r="CLU24" s="162"/>
      <c r="CLV24" s="162"/>
      <c r="CLW24" s="162"/>
      <c r="CLX24" s="162"/>
      <c r="CLY24" s="162"/>
      <c r="CLZ24" s="162"/>
      <c r="CMA24" s="162"/>
      <c r="CMB24" s="162"/>
      <c r="CMC24" s="162"/>
      <c r="CMD24" s="162"/>
      <c r="CME24" s="162"/>
      <c r="CMF24" s="162"/>
      <c r="CMG24" s="162"/>
      <c r="CMH24" s="162"/>
      <c r="CMI24" s="162"/>
      <c r="CMJ24" s="162"/>
      <c r="CMK24" s="162"/>
      <c r="CML24" s="162"/>
      <c r="CMM24" s="162"/>
      <c r="CMN24" s="162"/>
      <c r="CMO24" s="162"/>
      <c r="CMP24" s="162"/>
      <c r="CMQ24" s="162"/>
      <c r="CMR24" s="162"/>
      <c r="CMS24" s="162"/>
      <c r="CMT24" s="162"/>
      <c r="CMU24" s="162"/>
      <c r="CMV24" s="162"/>
      <c r="CMW24" s="162"/>
      <c r="CMX24" s="162"/>
      <c r="CMY24" s="162"/>
      <c r="CMZ24" s="162"/>
      <c r="CNA24" s="162"/>
      <c r="CNB24" s="162"/>
      <c r="CNC24" s="162"/>
      <c r="CND24" s="162"/>
      <c r="CNE24" s="162"/>
      <c r="CNF24" s="162"/>
      <c r="CNG24" s="162"/>
      <c r="CNH24" s="162"/>
      <c r="CNI24" s="162"/>
      <c r="CNJ24" s="162"/>
      <c r="CNK24" s="162"/>
      <c r="CNL24" s="162"/>
      <c r="CNM24" s="162"/>
      <c r="CNN24" s="162"/>
      <c r="CNO24" s="162"/>
      <c r="CNP24" s="162"/>
      <c r="CNQ24" s="162"/>
      <c r="CNR24" s="162"/>
      <c r="CNS24" s="162"/>
      <c r="CNT24" s="162"/>
      <c r="CNU24" s="162"/>
      <c r="CNV24" s="162"/>
      <c r="CNW24" s="162"/>
      <c r="CNX24" s="162"/>
      <c r="CNY24" s="162"/>
      <c r="CNZ24" s="162"/>
      <c r="COA24" s="162"/>
      <c r="COB24" s="162"/>
      <c r="COC24" s="162"/>
      <c r="COD24" s="162"/>
      <c r="COE24" s="162"/>
      <c r="COF24" s="162"/>
      <c r="COG24" s="162"/>
      <c r="COH24" s="162"/>
      <c r="COI24" s="162"/>
      <c r="COJ24" s="162"/>
      <c r="COK24" s="162"/>
      <c r="COL24" s="162"/>
      <c r="COM24" s="162"/>
      <c r="CON24" s="162"/>
      <c r="COO24" s="162"/>
      <c r="COP24" s="162"/>
      <c r="COQ24" s="162"/>
      <c r="COR24" s="162"/>
      <c r="COS24" s="162"/>
      <c r="COT24" s="162"/>
      <c r="COU24" s="162"/>
      <c r="COV24" s="162"/>
      <c r="COW24" s="162"/>
      <c r="COX24" s="162"/>
      <c r="COY24" s="162"/>
      <c r="COZ24" s="162"/>
      <c r="CPA24" s="162"/>
      <c r="CPB24" s="162"/>
      <c r="CPC24" s="162"/>
      <c r="CPD24" s="162"/>
      <c r="CPE24" s="162"/>
      <c r="CPF24" s="162"/>
      <c r="CPG24" s="162"/>
      <c r="CPH24" s="162"/>
      <c r="CPI24" s="162"/>
      <c r="CPJ24" s="162"/>
      <c r="CPK24" s="162"/>
      <c r="CPL24" s="162"/>
      <c r="CPM24" s="162"/>
      <c r="CPN24" s="162"/>
      <c r="CPO24" s="162"/>
      <c r="CPP24" s="162"/>
      <c r="CPQ24" s="162"/>
      <c r="CPR24" s="162"/>
      <c r="CPS24" s="162"/>
      <c r="CPT24" s="162"/>
      <c r="CPU24" s="162"/>
      <c r="CPV24" s="162"/>
      <c r="CPW24" s="162"/>
      <c r="CPX24" s="162"/>
      <c r="CPY24" s="162"/>
      <c r="CPZ24" s="162"/>
      <c r="CQA24" s="162"/>
      <c r="CQB24" s="162"/>
      <c r="CQC24" s="162"/>
      <c r="CQD24" s="162"/>
      <c r="CQE24" s="162"/>
      <c r="CQF24" s="162"/>
      <c r="CQG24" s="162"/>
      <c r="CQH24" s="162"/>
      <c r="CQI24" s="162"/>
      <c r="CQJ24" s="162"/>
      <c r="CQK24" s="162"/>
      <c r="CQL24" s="162"/>
      <c r="CQM24" s="162"/>
      <c r="CQN24" s="162"/>
      <c r="CQO24" s="162"/>
      <c r="CQP24" s="162"/>
      <c r="CQQ24" s="162"/>
      <c r="CQR24" s="162"/>
      <c r="CQS24" s="162"/>
      <c r="CQT24" s="162"/>
      <c r="CQU24" s="162"/>
      <c r="CQV24" s="162"/>
      <c r="CQW24" s="162"/>
      <c r="CQX24" s="162"/>
      <c r="CQY24" s="162"/>
      <c r="CQZ24" s="162"/>
      <c r="CRA24" s="162"/>
      <c r="CRB24" s="162"/>
      <c r="CRC24" s="162"/>
      <c r="CRD24" s="162"/>
      <c r="CRE24" s="162"/>
      <c r="CRF24" s="162"/>
      <c r="CRG24" s="162"/>
      <c r="CRH24" s="162"/>
      <c r="CRI24" s="162"/>
      <c r="CRJ24" s="162"/>
      <c r="CRK24" s="162"/>
      <c r="CRL24" s="162"/>
      <c r="CRM24" s="162"/>
      <c r="CRN24" s="162"/>
      <c r="CRO24" s="162"/>
      <c r="CRP24" s="162"/>
      <c r="CRQ24" s="162"/>
      <c r="CRR24" s="162"/>
      <c r="CRS24" s="162"/>
      <c r="CRT24" s="162"/>
      <c r="CRU24" s="162"/>
      <c r="CRV24" s="162"/>
      <c r="CRW24" s="162"/>
      <c r="CRX24" s="162"/>
      <c r="CRY24" s="162"/>
      <c r="CRZ24" s="162"/>
      <c r="CSA24" s="162"/>
      <c r="CSB24" s="162"/>
      <c r="CSC24" s="162"/>
      <c r="CSD24" s="162"/>
      <c r="CSE24" s="162"/>
      <c r="CSF24" s="162"/>
      <c r="CSG24" s="162"/>
      <c r="CSH24" s="162"/>
      <c r="CSI24" s="162"/>
      <c r="CSJ24" s="162"/>
      <c r="CSK24" s="162"/>
      <c r="CSL24" s="162"/>
      <c r="CSM24" s="162"/>
      <c r="CSN24" s="162"/>
      <c r="CSO24" s="162"/>
      <c r="CSP24" s="162"/>
      <c r="CSQ24" s="162"/>
      <c r="CSR24" s="162"/>
      <c r="CSS24" s="162"/>
      <c r="CST24" s="162"/>
      <c r="CSU24" s="162"/>
      <c r="CSV24" s="162"/>
      <c r="CSW24" s="162"/>
      <c r="CSX24" s="162"/>
      <c r="CSY24" s="162"/>
      <c r="CSZ24" s="162"/>
      <c r="CTA24" s="162"/>
      <c r="CTB24" s="162"/>
      <c r="CTC24" s="162"/>
      <c r="CTD24" s="162"/>
      <c r="CTE24" s="162"/>
      <c r="CTF24" s="162"/>
      <c r="CTG24" s="162"/>
      <c r="CTH24" s="162"/>
      <c r="CTI24" s="162"/>
      <c r="CTJ24" s="162"/>
      <c r="CTK24" s="162"/>
      <c r="CTL24" s="162"/>
      <c r="CTM24" s="162"/>
      <c r="CTN24" s="162"/>
      <c r="CTO24" s="162"/>
      <c r="CTP24" s="162"/>
      <c r="CTQ24" s="162"/>
      <c r="CTR24" s="162"/>
      <c r="CTS24" s="162"/>
      <c r="CTT24" s="162"/>
      <c r="CTU24" s="162"/>
      <c r="CTV24" s="162"/>
      <c r="CTW24" s="162"/>
      <c r="CTX24" s="162"/>
      <c r="CTY24" s="162"/>
      <c r="CTZ24" s="162"/>
      <c r="CUA24" s="162"/>
      <c r="CUB24" s="162"/>
      <c r="CUC24" s="162"/>
      <c r="CUD24" s="162"/>
      <c r="CUE24" s="162"/>
      <c r="CUF24" s="162"/>
      <c r="CUG24" s="162"/>
      <c r="CUH24" s="162"/>
      <c r="CUI24" s="162"/>
      <c r="CUJ24" s="162"/>
      <c r="CUK24" s="162"/>
      <c r="CUL24" s="162"/>
      <c r="CUM24" s="162"/>
      <c r="CUN24" s="162"/>
      <c r="CUO24" s="162"/>
      <c r="CUP24" s="162"/>
      <c r="CUQ24" s="162"/>
      <c r="CUR24" s="162"/>
      <c r="CUS24" s="162"/>
      <c r="CUT24" s="162"/>
      <c r="CUU24" s="162"/>
      <c r="CUV24" s="162"/>
      <c r="CUW24" s="162"/>
      <c r="CUX24" s="162"/>
      <c r="CUY24" s="162"/>
      <c r="CUZ24" s="162"/>
      <c r="CVA24" s="162"/>
      <c r="CVB24" s="162"/>
      <c r="CVC24" s="162"/>
      <c r="CVD24" s="162"/>
      <c r="CVE24" s="162"/>
      <c r="CVF24" s="162"/>
      <c r="CVG24" s="162"/>
      <c r="CVH24" s="162"/>
      <c r="CVI24" s="162"/>
      <c r="CVJ24" s="162"/>
      <c r="CVK24" s="162"/>
      <c r="CVL24" s="162"/>
      <c r="CVM24" s="162"/>
      <c r="CVN24" s="162"/>
      <c r="CVO24" s="162"/>
      <c r="CVP24" s="162"/>
      <c r="CVQ24" s="162"/>
      <c r="CVR24" s="162"/>
      <c r="CVS24" s="162"/>
      <c r="CVT24" s="162"/>
      <c r="CVU24" s="162"/>
      <c r="CVV24" s="162"/>
      <c r="CVW24" s="162"/>
      <c r="CVX24" s="162"/>
      <c r="CVY24" s="162"/>
      <c r="CVZ24" s="162"/>
      <c r="CWA24" s="162"/>
      <c r="CWB24" s="162"/>
      <c r="CWC24" s="162"/>
      <c r="CWD24" s="162"/>
      <c r="CWE24" s="162"/>
      <c r="CWF24" s="162"/>
      <c r="CWG24" s="162"/>
      <c r="CWH24" s="162"/>
      <c r="CWI24" s="162"/>
      <c r="CWJ24" s="162"/>
      <c r="CWK24" s="162"/>
      <c r="CWL24" s="162"/>
      <c r="CWM24" s="162"/>
      <c r="CWN24" s="162"/>
      <c r="CWO24" s="162"/>
      <c r="CWP24" s="162"/>
      <c r="CWQ24" s="162"/>
      <c r="CWR24" s="162"/>
      <c r="CWS24" s="162"/>
      <c r="CWT24" s="162"/>
      <c r="CWU24" s="162"/>
      <c r="CWV24" s="162"/>
      <c r="CWW24" s="162"/>
      <c r="CWX24" s="162"/>
      <c r="CWY24" s="162"/>
      <c r="CWZ24" s="162"/>
      <c r="CXA24" s="162"/>
      <c r="CXB24" s="162"/>
      <c r="CXC24" s="162"/>
      <c r="CXD24" s="162"/>
      <c r="CXE24" s="162"/>
      <c r="CXF24" s="162"/>
      <c r="CXG24" s="162"/>
      <c r="CXH24" s="162"/>
      <c r="CXI24" s="162"/>
      <c r="CXJ24" s="162"/>
      <c r="CXK24" s="162"/>
      <c r="CXL24" s="162"/>
      <c r="CXM24" s="162"/>
      <c r="CXN24" s="162"/>
      <c r="CXO24" s="162"/>
      <c r="CXP24" s="162"/>
      <c r="CXQ24" s="162"/>
      <c r="CXR24" s="162"/>
      <c r="CXS24" s="162"/>
      <c r="CXT24" s="162"/>
      <c r="CXU24" s="162"/>
      <c r="CXV24" s="162"/>
      <c r="CXW24" s="162"/>
      <c r="CXX24" s="162"/>
      <c r="CXY24" s="162"/>
      <c r="CXZ24" s="162"/>
      <c r="CYA24" s="162"/>
      <c r="CYB24" s="162"/>
      <c r="CYC24" s="162"/>
      <c r="CYD24" s="162"/>
      <c r="CYE24" s="162"/>
      <c r="CYF24" s="162"/>
      <c r="CYG24" s="162"/>
      <c r="CYH24" s="162"/>
      <c r="CYI24" s="162"/>
      <c r="CYJ24" s="162"/>
      <c r="CYK24" s="162"/>
      <c r="CYL24" s="162"/>
      <c r="CYM24" s="162"/>
      <c r="CYN24" s="162"/>
      <c r="CYO24" s="162"/>
      <c r="CYP24" s="162"/>
      <c r="CYQ24" s="162"/>
      <c r="CYR24" s="162"/>
      <c r="CYS24" s="162"/>
      <c r="CYT24" s="162"/>
      <c r="CYU24" s="162"/>
      <c r="CYV24" s="162"/>
      <c r="CYW24" s="162"/>
      <c r="CYX24" s="162"/>
      <c r="CYY24" s="162"/>
      <c r="CYZ24" s="162"/>
      <c r="CZA24" s="162"/>
      <c r="CZB24" s="162"/>
      <c r="CZC24" s="162"/>
      <c r="CZD24" s="162"/>
      <c r="CZE24" s="162"/>
      <c r="CZF24" s="162"/>
      <c r="CZG24" s="162"/>
      <c r="CZH24" s="162"/>
      <c r="CZI24" s="162"/>
      <c r="CZJ24" s="162"/>
      <c r="CZK24" s="162"/>
      <c r="CZL24" s="162"/>
      <c r="CZM24" s="162"/>
      <c r="CZN24" s="162"/>
      <c r="CZO24" s="162"/>
      <c r="CZP24" s="162"/>
      <c r="CZQ24" s="162"/>
      <c r="CZR24" s="162"/>
      <c r="CZS24" s="162"/>
      <c r="CZT24" s="162"/>
      <c r="CZU24" s="162"/>
      <c r="CZV24" s="162"/>
      <c r="CZW24" s="162"/>
      <c r="CZX24" s="162"/>
      <c r="CZY24" s="162"/>
      <c r="CZZ24" s="162"/>
      <c r="DAA24" s="162"/>
      <c r="DAB24" s="162"/>
      <c r="DAC24" s="162"/>
      <c r="DAD24" s="162"/>
      <c r="DAE24" s="162"/>
      <c r="DAF24" s="162"/>
      <c r="DAG24" s="162"/>
      <c r="DAH24" s="162"/>
      <c r="DAI24" s="162"/>
      <c r="DAJ24" s="162"/>
      <c r="DAK24" s="162"/>
      <c r="DAL24" s="162"/>
      <c r="DAM24" s="162"/>
      <c r="DAN24" s="162"/>
      <c r="DAO24" s="162"/>
      <c r="DAP24" s="162"/>
      <c r="DAQ24" s="162"/>
      <c r="DAR24" s="162"/>
      <c r="DAS24" s="162"/>
      <c r="DAT24" s="162"/>
      <c r="DAU24" s="162"/>
      <c r="DAV24" s="162"/>
      <c r="DAW24" s="162"/>
      <c r="DAX24" s="162"/>
      <c r="DAY24" s="162"/>
      <c r="DAZ24" s="162"/>
      <c r="DBA24" s="162"/>
      <c r="DBB24" s="162"/>
      <c r="DBC24" s="162"/>
      <c r="DBD24" s="162"/>
      <c r="DBE24" s="162"/>
      <c r="DBF24" s="162"/>
      <c r="DBG24" s="162"/>
      <c r="DBH24" s="162"/>
      <c r="DBI24" s="162"/>
      <c r="DBJ24" s="162"/>
      <c r="DBK24" s="162"/>
      <c r="DBL24" s="162"/>
      <c r="DBM24" s="162"/>
      <c r="DBN24" s="162"/>
      <c r="DBO24" s="162"/>
      <c r="DBP24" s="162"/>
      <c r="DBQ24" s="162"/>
      <c r="DBR24" s="162"/>
      <c r="DBS24" s="162"/>
      <c r="DBT24" s="162"/>
      <c r="DBU24" s="162"/>
      <c r="DBV24" s="162"/>
      <c r="DBW24" s="162"/>
      <c r="DBX24" s="162"/>
      <c r="DBY24" s="162"/>
      <c r="DBZ24" s="162"/>
      <c r="DCA24" s="162"/>
      <c r="DCB24" s="162"/>
      <c r="DCC24" s="162"/>
      <c r="DCD24" s="162"/>
      <c r="DCE24" s="162"/>
      <c r="DCF24" s="162"/>
      <c r="DCG24" s="162"/>
      <c r="DCH24" s="162"/>
      <c r="DCI24" s="162"/>
      <c r="DCJ24" s="162"/>
      <c r="DCK24" s="162"/>
      <c r="DCL24" s="162"/>
      <c r="DCM24" s="162"/>
      <c r="DCN24" s="162"/>
      <c r="DCO24" s="162"/>
      <c r="DCP24" s="162"/>
      <c r="DCQ24" s="162"/>
      <c r="DCR24" s="162"/>
      <c r="DCS24" s="162"/>
      <c r="DCT24" s="162"/>
      <c r="DCU24" s="162"/>
      <c r="DCV24" s="162"/>
      <c r="DCW24" s="162"/>
      <c r="DCX24" s="162"/>
      <c r="DCY24" s="162"/>
      <c r="DCZ24" s="162"/>
      <c r="DDA24" s="162"/>
      <c r="DDB24" s="162"/>
      <c r="DDC24" s="162"/>
      <c r="DDD24" s="162"/>
      <c r="DDE24" s="162"/>
      <c r="DDF24" s="162"/>
      <c r="DDG24" s="162"/>
      <c r="DDH24" s="162"/>
      <c r="DDI24" s="162"/>
      <c r="DDJ24" s="162"/>
      <c r="DDK24" s="162"/>
      <c r="DDL24" s="162"/>
      <c r="DDM24" s="162"/>
      <c r="DDN24" s="162"/>
      <c r="DDO24" s="162"/>
      <c r="DDP24" s="162"/>
      <c r="DDQ24" s="162"/>
      <c r="DDR24" s="162"/>
      <c r="DDS24" s="162"/>
      <c r="DDT24" s="162"/>
      <c r="DDU24" s="162"/>
      <c r="DDV24" s="162"/>
      <c r="DDW24" s="162"/>
      <c r="DDX24" s="162"/>
      <c r="DDY24" s="162"/>
      <c r="DDZ24" s="162"/>
      <c r="DEA24" s="162"/>
      <c r="DEB24" s="162"/>
      <c r="DEC24" s="162"/>
      <c r="DED24" s="162"/>
      <c r="DEE24" s="162"/>
      <c r="DEF24" s="162"/>
      <c r="DEG24" s="162"/>
      <c r="DEH24" s="162"/>
      <c r="DEI24" s="162"/>
      <c r="DEJ24" s="162"/>
      <c r="DEK24" s="162"/>
      <c r="DEL24" s="162"/>
      <c r="DEM24" s="162"/>
      <c r="DEN24" s="162"/>
      <c r="DEO24" s="162"/>
      <c r="DEP24" s="162"/>
      <c r="DEQ24" s="162"/>
      <c r="DER24" s="162"/>
      <c r="DES24" s="162"/>
      <c r="DET24" s="162"/>
      <c r="DEU24" s="162"/>
      <c r="DEV24" s="162"/>
      <c r="DEW24" s="162"/>
      <c r="DEX24" s="162"/>
      <c r="DEY24" s="162"/>
      <c r="DEZ24" s="162"/>
      <c r="DFA24" s="162"/>
      <c r="DFB24" s="162"/>
      <c r="DFC24" s="162"/>
      <c r="DFD24" s="162"/>
      <c r="DFE24" s="162"/>
      <c r="DFF24" s="162"/>
      <c r="DFG24" s="162"/>
      <c r="DFH24" s="162"/>
      <c r="DFI24" s="162"/>
      <c r="DFJ24" s="162"/>
      <c r="DFK24" s="162"/>
      <c r="DFL24" s="162"/>
      <c r="DFM24" s="162"/>
      <c r="DFN24" s="162"/>
      <c r="DFO24" s="162"/>
      <c r="DFP24" s="162"/>
      <c r="DFQ24" s="162"/>
      <c r="DFR24" s="162"/>
      <c r="DFS24" s="162"/>
      <c r="DFT24" s="162"/>
      <c r="DFU24" s="162"/>
      <c r="DFV24" s="162"/>
      <c r="DFW24" s="162"/>
      <c r="DFX24" s="162"/>
      <c r="DFY24" s="162"/>
      <c r="DFZ24" s="162"/>
      <c r="DGA24" s="162"/>
      <c r="DGB24" s="162"/>
      <c r="DGC24" s="162"/>
      <c r="DGD24" s="162"/>
      <c r="DGE24" s="162"/>
      <c r="DGF24" s="162"/>
      <c r="DGG24" s="162"/>
      <c r="DGH24" s="162"/>
      <c r="DGI24" s="162"/>
      <c r="DGJ24" s="162"/>
      <c r="DGK24" s="162"/>
      <c r="DGL24" s="162"/>
      <c r="DGM24" s="162"/>
      <c r="DGN24" s="162"/>
      <c r="DGO24" s="162"/>
      <c r="DGP24" s="162"/>
      <c r="DGQ24" s="162"/>
      <c r="DGR24" s="162"/>
      <c r="DGS24" s="162"/>
      <c r="DGT24" s="162"/>
      <c r="DGU24" s="162"/>
      <c r="DGV24" s="162"/>
      <c r="DGW24" s="162"/>
      <c r="DGX24" s="162"/>
      <c r="DGY24" s="162"/>
      <c r="DGZ24" s="162"/>
      <c r="DHA24" s="162"/>
      <c r="DHB24" s="162"/>
      <c r="DHC24" s="162"/>
      <c r="DHD24" s="162"/>
      <c r="DHE24" s="162"/>
      <c r="DHF24" s="162"/>
      <c r="DHG24" s="162"/>
      <c r="DHH24" s="162"/>
      <c r="DHI24" s="162"/>
      <c r="DHJ24" s="162"/>
      <c r="DHK24" s="162"/>
      <c r="DHL24" s="162"/>
      <c r="DHM24" s="162"/>
      <c r="DHN24" s="162"/>
      <c r="DHO24" s="162"/>
      <c r="DHP24" s="162"/>
      <c r="DHQ24" s="162"/>
      <c r="DHR24" s="162"/>
      <c r="DHS24" s="162"/>
      <c r="DHT24" s="162"/>
      <c r="DHU24" s="162"/>
      <c r="DHV24" s="162"/>
      <c r="DHW24" s="162"/>
      <c r="DHX24" s="162"/>
      <c r="DHY24" s="162"/>
      <c r="DHZ24" s="162"/>
      <c r="DIA24" s="162"/>
      <c r="DIB24" s="162"/>
      <c r="DIC24" s="162"/>
      <c r="DID24" s="162"/>
      <c r="DIE24" s="162"/>
      <c r="DIF24" s="162"/>
      <c r="DIG24" s="162"/>
      <c r="DIH24" s="162"/>
      <c r="DII24" s="162"/>
      <c r="DIJ24" s="162"/>
      <c r="DIK24" s="162"/>
      <c r="DIL24" s="162"/>
      <c r="DIM24" s="162"/>
      <c r="DIN24" s="162"/>
      <c r="DIO24" s="162"/>
      <c r="DIP24" s="162"/>
      <c r="DIQ24" s="162"/>
      <c r="DIR24" s="162"/>
      <c r="DIS24" s="162"/>
      <c r="DIT24" s="162"/>
      <c r="DIU24" s="162"/>
      <c r="DIV24" s="162"/>
      <c r="DIW24" s="162"/>
      <c r="DIX24" s="162"/>
      <c r="DIY24" s="162"/>
      <c r="DIZ24" s="162"/>
      <c r="DJA24" s="162"/>
      <c r="DJB24" s="162"/>
      <c r="DJC24" s="162"/>
      <c r="DJD24" s="162"/>
      <c r="DJE24" s="162"/>
      <c r="DJF24" s="162"/>
      <c r="DJG24" s="162"/>
      <c r="DJH24" s="162"/>
      <c r="DJI24" s="162"/>
      <c r="DJJ24" s="162"/>
      <c r="DJK24" s="162"/>
      <c r="DJL24" s="162"/>
      <c r="DJM24" s="162"/>
      <c r="DJN24" s="162"/>
      <c r="DJO24" s="162"/>
      <c r="DJP24" s="162"/>
      <c r="DJQ24" s="162"/>
      <c r="DJR24" s="162"/>
      <c r="DJS24" s="162"/>
      <c r="DJT24" s="162"/>
      <c r="DJU24" s="162"/>
      <c r="DJV24" s="162"/>
      <c r="DJW24" s="162"/>
      <c r="DJX24" s="162"/>
      <c r="DJY24" s="162"/>
      <c r="DJZ24" s="162"/>
      <c r="DKA24" s="162"/>
      <c r="DKB24" s="162"/>
      <c r="DKC24" s="162"/>
      <c r="DKD24" s="162"/>
      <c r="DKE24" s="162"/>
      <c r="DKF24" s="162"/>
      <c r="DKG24" s="162"/>
      <c r="DKH24" s="162"/>
      <c r="DKI24" s="162"/>
      <c r="DKJ24" s="162"/>
      <c r="DKK24" s="162"/>
      <c r="DKL24" s="162"/>
      <c r="DKM24" s="162"/>
      <c r="DKN24" s="162"/>
      <c r="DKO24" s="162"/>
      <c r="DKP24" s="162"/>
      <c r="DKQ24" s="162"/>
      <c r="DKR24" s="162"/>
      <c r="DKS24" s="162"/>
      <c r="DKT24" s="162"/>
      <c r="DKU24" s="162"/>
      <c r="DKV24" s="162"/>
      <c r="DKW24" s="162"/>
      <c r="DKX24" s="162"/>
      <c r="DKY24" s="162"/>
      <c r="DKZ24" s="162"/>
      <c r="DLA24" s="162"/>
      <c r="DLB24" s="162"/>
      <c r="DLC24" s="162"/>
      <c r="DLD24" s="162"/>
      <c r="DLE24" s="162"/>
      <c r="DLF24" s="162"/>
      <c r="DLG24" s="162"/>
      <c r="DLH24" s="162"/>
      <c r="DLI24" s="162"/>
      <c r="DLJ24" s="162"/>
      <c r="DLK24" s="162"/>
      <c r="DLL24" s="162"/>
      <c r="DLM24" s="162"/>
      <c r="DLN24" s="162"/>
      <c r="DLO24" s="162"/>
      <c r="DLP24" s="162"/>
      <c r="DLQ24" s="162"/>
      <c r="DLR24" s="162"/>
      <c r="DLS24" s="162"/>
      <c r="DLT24" s="162"/>
      <c r="DLU24" s="162"/>
      <c r="DLV24" s="162"/>
      <c r="DLW24" s="162"/>
      <c r="DLX24" s="162"/>
      <c r="DLY24" s="162"/>
      <c r="DLZ24" s="162"/>
      <c r="DMA24" s="162"/>
      <c r="DMB24" s="162"/>
      <c r="DMC24" s="162"/>
      <c r="DMD24" s="162"/>
      <c r="DME24" s="162"/>
      <c r="DMF24" s="162"/>
      <c r="DMG24" s="162"/>
      <c r="DMH24" s="162"/>
      <c r="DMI24" s="162"/>
      <c r="DMJ24" s="162"/>
      <c r="DMK24" s="162"/>
      <c r="DML24" s="162"/>
      <c r="DMM24" s="162"/>
      <c r="DMN24" s="162"/>
      <c r="DMO24" s="162"/>
      <c r="DMP24" s="162"/>
      <c r="DMQ24" s="162"/>
      <c r="DMR24" s="162"/>
      <c r="DMS24" s="162"/>
      <c r="DMT24" s="162"/>
      <c r="DMU24" s="162"/>
      <c r="DMV24" s="162"/>
      <c r="DMW24" s="162"/>
      <c r="DMX24" s="162"/>
      <c r="DMY24" s="162"/>
      <c r="DMZ24" s="162"/>
      <c r="DNA24" s="162"/>
      <c r="DNB24" s="162"/>
      <c r="DNC24" s="162"/>
      <c r="DND24" s="162"/>
      <c r="DNE24" s="162"/>
      <c r="DNF24" s="162"/>
      <c r="DNG24" s="162"/>
      <c r="DNH24" s="162"/>
      <c r="DNI24" s="162"/>
      <c r="DNJ24" s="162"/>
      <c r="DNK24" s="162"/>
      <c r="DNL24" s="162"/>
      <c r="DNM24" s="162"/>
      <c r="DNN24" s="162"/>
      <c r="DNO24" s="162"/>
      <c r="DNP24" s="162"/>
      <c r="DNQ24" s="162"/>
      <c r="DNR24" s="162"/>
      <c r="DNS24" s="162"/>
      <c r="DNT24" s="162"/>
      <c r="DNU24" s="162"/>
      <c r="DNV24" s="162"/>
      <c r="DNW24" s="162"/>
      <c r="DNX24" s="162"/>
      <c r="DNY24" s="162"/>
      <c r="DNZ24" s="162"/>
      <c r="DOA24" s="162"/>
      <c r="DOB24" s="162"/>
      <c r="DOC24" s="162"/>
      <c r="DOD24" s="162"/>
      <c r="DOE24" s="162"/>
      <c r="DOF24" s="162"/>
      <c r="DOG24" s="162"/>
      <c r="DOH24" s="162"/>
      <c r="DOI24" s="162"/>
      <c r="DOJ24" s="162"/>
      <c r="DOK24" s="162"/>
      <c r="DOL24" s="162"/>
      <c r="DOM24" s="162"/>
      <c r="DON24" s="162"/>
      <c r="DOO24" s="162"/>
      <c r="DOP24" s="162"/>
      <c r="DOQ24" s="162"/>
      <c r="DOR24" s="162"/>
      <c r="DOS24" s="162"/>
      <c r="DOT24" s="162"/>
      <c r="DOU24" s="162"/>
      <c r="DOV24" s="162"/>
      <c r="DOW24" s="162"/>
      <c r="DOX24" s="162"/>
      <c r="DOY24" s="162"/>
      <c r="DOZ24" s="162"/>
      <c r="DPA24" s="162"/>
      <c r="DPB24" s="162"/>
      <c r="DPC24" s="162"/>
      <c r="DPD24" s="162"/>
      <c r="DPE24" s="162"/>
      <c r="DPF24" s="162"/>
      <c r="DPG24" s="162"/>
      <c r="DPH24" s="162"/>
      <c r="DPI24" s="162"/>
      <c r="DPJ24" s="162"/>
      <c r="DPK24" s="162"/>
      <c r="DPL24" s="162"/>
      <c r="DPM24" s="162"/>
      <c r="DPN24" s="162"/>
      <c r="DPO24" s="162"/>
      <c r="DPP24" s="162"/>
      <c r="DPQ24" s="162"/>
      <c r="DPR24" s="162"/>
      <c r="DPS24" s="162"/>
      <c r="DPT24" s="162"/>
      <c r="DPU24" s="162"/>
      <c r="DPV24" s="162"/>
      <c r="DPW24" s="162"/>
      <c r="DPX24" s="162"/>
      <c r="DPY24" s="162"/>
      <c r="DPZ24" s="162"/>
      <c r="DQA24" s="162"/>
      <c r="DQB24" s="162"/>
      <c r="DQC24" s="162"/>
      <c r="DQD24" s="162"/>
      <c r="DQE24" s="162"/>
      <c r="DQF24" s="162"/>
      <c r="DQG24" s="162"/>
      <c r="DQH24" s="162"/>
      <c r="DQI24" s="162"/>
      <c r="DQJ24" s="162"/>
      <c r="DQK24" s="162"/>
      <c r="DQL24" s="162"/>
      <c r="DQM24" s="162"/>
      <c r="DQN24" s="162"/>
      <c r="DQO24" s="162"/>
      <c r="DQP24" s="162"/>
      <c r="DQQ24" s="162"/>
      <c r="DQR24" s="162"/>
      <c r="DQS24" s="162"/>
      <c r="DQT24" s="162"/>
      <c r="DQU24" s="162"/>
      <c r="DQV24" s="162"/>
      <c r="DQW24" s="162"/>
      <c r="DQX24" s="162"/>
      <c r="DQY24" s="162"/>
      <c r="DQZ24" s="162"/>
      <c r="DRA24" s="162"/>
      <c r="DRB24" s="162"/>
      <c r="DRC24" s="162"/>
      <c r="DRD24" s="162"/>
      <c r="DRE24" s="162"/>
      <c r="DRF24" s="162"/>
      <c r="DRG24" s="162"/>
      <c r="DRH24" s="162"/>
      <c r="DRI24" s="162"/>
      <c r="DRJ24" s="162"/>
      <c r="DRK24" s="162"/>
      <c r="DRL24" s="162"/>
      <c r="DRM24" s="162"/>
      <c r="DRN24" s="162"/>
      <c r="DRO24" s="162"/>
      <c r="DRP24" s="162"/>
      <c r="DRQ24" s="162"/>
      <c r="DRR24" s="162"/>
      <c r="DRS24" s="162"/>
      <c r="DRT24" s="162"/>
      <c r="DRU24" s="162"/>
      <c r="DRV24" s="162"/>
      <c r="DRW24" s="162"/>
      <c r="DRX24" s="162"/>
      <c r="DRY24" s="162"/>
      <c r="DRZ24" s="162"/>
      <c r="DSA24" s="162"/>
      <c r="DSB24" s="162"/>
      <c r="DSC24" s="162"/>
      <c r="DSD24" s="162"/>
      <c r="DSE24" s="162"/>
      <c r="DSF24" s="162"/>
      <c r="DSG24" s="162"/>
      <c r="DSH24" s="162"/>
      <c r="DSI24" s="162"/>
      <c r="DSJ24" s="162"/>
      <c r="DSK24" s="162"/>
      <c r="DSL24" s="162"/>
      <c r="DSM24" s="162"/>
      <c r="DSN24" s="162"/>
      <c r="DSO24" s="162"/>
      <c r="DSP24" s="162"/>
      <c r="DSQ24" s="162"/>
      <c r="DSR24" s="162"/>
      <c r="DSS24" s="162"/>
      <c r="DST24" s="162"/>
      <c r="DSU24" s="162"/>
      <c r="DSV24" s="162"/>
      <c r="DSW24" s="162"/>
      <c r="DSX24" s="162"/>
      <c r="DSY24" s="162"/>
      <c r="DSZ24" s="162"/>
      <c r="DTA24" s="162"/>
      <c r="DTB24" s="162"/>
      <c r="DTC24" s="162"/>
      <c r="DTD24" s="162"/>
      <c r="DTE24" s="162"/>
      <c r="DTF24" s="162"/>
      <c r="DTG24" s="162"/>
      <c r="DTH24" s="162"/>
      <c r="DTI24" s="162"/>
      <c r="DTJ24" s="162"/>
      <c r="DTK24" s="162"/>
      <c r="DTL24" s="162"/>
      <c r="DTM24" s="162"/>
      <c r="DTN24" s="162"/>
      <c r="DTO24" s="162"/>
      <c r="DTP24" s="162"/>
      <c r="DTQ24" s="162"/>
      <c r="DTR24" s="162"/>
      <c r="DTS24" s="162"/>
      <c r="DTT24" s="162"/>
      <c r="DTU24" s="162"/>
      <c r="DTV24" s="162"/>
      <c r="DTW24" s="162"/>
      <c r="DTX24" s="162"/>
      <c r="DTY24" s="162"/>
      <c r="DTZ24" s="162"/>
      <c r="DUA24" s="162"/>
      <c r="DUB24" s="162"/>
      <c r="DUC24" s="162"/>
      <c r="DUD24" s="162"/>
      <c r="DUE24" s="162"/>
      <c r="DUF24" s="162"/>
      <c r="DUG24" s="162"/>
      <c r="DUH24" s="162"/>
      <c r="DUI24" s="162"/>
      <c r="DUJ24" s="162"/>
      <c r="DUK24" s="162"/>
      <c r="DUL24" s="162"/>
      <c r="DUM24" s="162"/>
      <c r="DUN24" s="162"/>
      <c r="DUO24" s="162"/>
      <c r="DUP24" s="162"/>
      <c r="DUQ24" s="162"/>
      <c r="DUR24" s="162"/>
      <c r="DUS24" s="162"/>
      <c r="DUT24" s="162"/>
      <c r="DUU24" s="162"/>
      <c r="DUV24" s="162"/>
      <c r="DUW24" s="162"/>
      <c r="DUX24" s="162"/>
      <c r="DUY24" s="162"/>
      <c r="DUZ24" s="162"/>
      <c r="DVA24" s="162"/>
      <c r="DVB24" s="162"/>
      <c r="DVC24" s="162"/>
      <c r="DVD24" s="162"/>
      <c r="DVE24" s="162"/>
      <c r="DVF24" s="162"/>
      <c r="DVG24" s="162"/>
      <c r="DVH24" s="162"/>
      <c r="DVI24" s="162"/>
      <c r="DVJ24" s="162"/>
      <c r="DVK24" s="162"/>
      <c r="DVL24" s="162"/>
      <c r="DVM24" s="162"/>
      <c r="DVN24" s="162"/>
      <c r="DVO24" s="162"/>
      <c r="DVP24" s="162"/>
      <c r="DVQ24" s="162"/>
      <c r="DVR24" s="162"/>
      <c r="DVS24" s="162"/>
      <c r="DVT24" s="162"/>
      <c r="DVU24" s="162"/>
      <c r="DVV24" s="162"/>
      <c r="DVW24" s="162"/>
      <c r="DVX24" s="162"/>
      <c r="DVY24" s="162"/>
      <c r="DVZ24" s="162"/>
      <c r="DWA24" s="162"/>
      <c r="DWB24" s="162"/>
      <c r="DWC24" s="162"/>
      <c r="DWD24" s="162"/>
      <c r="DWE24" s="162"/>
      <c r="DWF24" s="162"/>
      <c r="DWG24" s="162"/>
      <c r="DWH24" s="162"/>
      <c r="DWI24" s="162"/>
      <c r="DWJ24" s="162"/>
      <c r="DWK24" s="162"/>
      <c r="DWL24" s="162"/>
      <c r="DWM24" s="162"/>
      <c r="DWN24" s="162"/>
      <c r="DWO24" s="162"/>
      <c r="DWP24" s="162"/>
      <c r="DWQ24" s="162"/>
      <c r="DWR24" s="162"/>
      <c r="DWS24" s="162"/>
      <c r="DWT24" s="162"/>
      <c r="DWU24" s="162"/>
      <c r="DWV24" s="162"/>
      <c r="DWW24" s="162"/>
      <c r="DWX24" s="162"/>
      <c r="DWY24" s="162"/>
      <c r="DWZ24" s="162"/>
      <c r="DXA24" s="162"/>
      <c r="DXB24" s="162"/>
      <c r="DXC24" s="162"/>
      <c r="DXD24" s="162"/>
      <c r="DXE24" s="162"/>
      <c r="DXF24" s="162"/>
      <c r="DXG24" s="162"/>
      <c r="DXH24" s="162"/>
      <c r="DXI24" s="162"/>
      <c r="DXJ24" s="162"/>
      <c r="DXK24" s="162"/>
      <c r="DXL24" s="162"/>
      <c r="DXM24" s="162"/>
      <c r="DXN24" s="162"/>
      <c r="DXO24" s="162"/>
      <c r="DXP24" s="162"/>
      <c r="DXQ24" s="162"/>
      <c r="DXR24" s="162"/>
      <c r="DXS24" s="162"/>
      <c r="DXT24" s="162"/>
      <c r="DXU24" s="162"/>
      <c r="DXV24" s="162"/>
      <c r="DXW24" s="162"/>
      <c r="DXX24" s="162"/>
      <c r="DXY24" s="162"/>
      <c r="DXZ24" s="162"/>
      <c r="DYA24" s="162"/>
      <c r="DYB24" s="162"/>
      <c r="DYC24" s="162"/>
      <c r="DYD24" s="162"/>
      <c r="DYE24" s="162"/>
      <c r="DYF24" s="162"/>
      <c r="DYG24" s="162"/>
      <c r="DYH24" s="162"/>
      <c r="DYI24" s="162"/>
      <c r="DYJ24" s="162"/>
      <c r="DYK24" s="162"/>
      <c r="DYL24" s="162"/>
      <c r="DYM24" s="162"/>
      <c r="DYN24" s="162"/>
      <c r="DYO24" s="162"/>
      <c r="DYP24" s="162"/>
      <c r="DYQ24" s="162"/>
      <c r="DYR24" s="162"/>
      <c r="DYS24" s="162"/>
      <c r="DYT24" s="162"/>
      <c r="DYU24" s="162"/>
      <c r="DYV24" s="162"/>
      <c r="DYW24" s="162"/>
      <c r="DYX24" s="162"/>
      <c r="DYY24" s="162"/>
      <c r="DYZ24" s="162"/>
      <c r="DZA24" s="162"/>
      <c r="DZB24" s="162"/>
      <c r="DZC24" s="162"/>
      <c r="DZD24" s="162"/>
      <c r="DZE24" s="162"/>
      <c r="DZF24" s="162"/>
      <c r="DZG24" s="162"/>
      <c r="DZH24" s="162"/>
      <c r="DZI24" s="162"/>
      <c r="DZJ24" s="162"/>
      <c r="DZK24" s="162"/>
      <c r="DZL24" s="162"/>
      <c r="DZM24" s="162"/>
      <c r="DZN24" s="162"/>
      <c r="DZO24" s="162"/>
      <c r="DZP24" s="162"/>
      <c r="DZQ24" s="162"/>
      <c r="DZR24" s="162"/>
      <c r="DZS24" s="162"/>
      <c r="DZT24" s="162"/>
      <c r="DZU24" s="162"/>
      <c r="DZV24" s="162"/>
      <c r="DZW24" s="162"/>
      <c r="DZX24" s="162"/>
      <c r="DZY24" s="162"/>
      <c r="DZZ24" s="162"/>
      <c r="EAA24" s="162"/>
      <c r="EAB24" s="162"/>
      <c r="EAC24" s="162"/>
      <c r="EAD24" s="162"/>
      <c r="EAE24" s="162"/>
      <c r="EAF24" s="162"/>
      <c r="EAG24" s="162"/>
      <c r="EAH24" s="162"/>
      <c r="EAI24" s="162"/>
      <c r="EAJ24" s="162"/>
      <c r="EAK24" s="162"/>
      <c r="EAL24" s="162"/>
      <c r="EAM24" s="162"/>
      <c r="EAN24" s="162"/>
      <c r="EAO24" s="162"/>
      <c r="EAP24" s="162"/>
      <c r="EAQ24" s="162"/>
      <c r="EAR24" s="162"/>
      <c r="EAS24" s="162"/>
      <c r="EAT24" s="162"/>
      <c r="EAU24" s="162"/>
      <c r="EAV24" s="162"/>
      <c r="EAW24" s="162"/>
      <c r="EAX24" s="162"/>
      <c r="EAY24" s="162"/>
      <c r="EAZ24" s="162"/>
      <c r="EBA24" s="162"/>
      <c r="EBB24" s="162"/>
      <c r="EBC24" s="162"/>
      <c r="EBD24" s="162"/>
      <c r="EBE24" s="162"/>
      <c r="EBF24" s="162"/>
      <c r="EBG24" s="162"/>
      <c r="EBH24" s="162"/>
      <c r="EBI24" s="162"/>
      <c r="EBJ24" s="162"/>
      <c r="EBK24" s="162"/>
      <c r="EBL24" s="162"/>
      <c r="EBM24" s="162"/>
      <c r="EBN24" s="162"/>
      <c r="EBO24" s="162"/>
      <c r="EBP24" s="162"/>
      <c r="EBQ24" s="162"/>
      <c r="EBR24" s="162"/>
      <c r="EBS24" s="162"/>
      <c r="EBT24" s="162"/>
      <c r="EBU24" s="162"/>
      <c r="EBV24" s="162"/>
      <c r="EBW24" s="162"/>
      <c r="EBX24" s="162"/>
      <c r="EBY24" s="162"/>
      <c r="EBZ24" s="162"/>
      <c r="ECA24" s="162"/>
      <c r="ECB24" s="162"/>
      <c r="ECC24" s="162"/>
      <c r="ECD24" s="162"/>
      <c r="ECE24" s="162"/>
      <c r="ECF24" s="162"/>
      <c r="ECG24" s="162"/>
      <c r="ECH24" s="162"/>
      <c r="ECI24" s="162"/>
      <c r="ECJ24" s="162"/>
      <c r="ECK24" s="162"/>
      <c r="ECL24" s="162"/>
      <c r="ECM24" s="162"/>
      <c r="ECN24" s="162"/>
      <c r="ECO24" s="162"/>
      <c r="ECP24" s="162"/>
      <c r="ECQ24" s="162"/>
      <c r="ECR24" s="162"/>
      <c r="ECS24" s="162"/>
      <c r="ECT24" s="162"/>
      <c r="ECU24" s="162"/>
      <c r="ECV24" s="162"/>
      <c r="ECW24" s="162"/>
      <c r="ECX24" s="162"/>
      <c r="ECY24" s="162"/>
      <c r="ECZ24" s="162"/>
      <c r="EDA24" s="162"/>
      <c r="EDB24" s="162"/>
      <c r="EDC24" s="162"/>
      <c r="EDD24" s="162"/>
      <c r="EDE24" s="162"/>
      <c r="EDF24" s="162"/>
      <c r="EDG24" s="162"/>
      <c r="EDH24" s="162"/>
      <c r="EDI24" s="162"/>
      <c r="EDJ24" s="162"/>
      <c r="EDK24" s="162"/>
      <c r="EDL24" s="162"/>
      <c r="EDM24" s="162"/>
      <c r="EDN24" s="162"/>
      <c r="EDO24" s="162"/>
      <c r="EDP24" s="162"/>
      <c r="EDQ24" s="162"/>
      <c r="EDR24" s="162"/>
      <c r="EDS24" s="162"/>
      <c r="EDT24" s="162"/>
      <c r="EDU24" s="162"/>
      <c r="EDV24" s="162"/>
      <c r="EDW24" s="162"/>
      <c r="EDX24" s="162"/>
      <c r="EDY24" s="162"/>
      <c r="EDZ24" s="162"/>
      <c r="EEA24" s="162"/>
      <c r="EEB24" s="162"/>
      <c r="EEC24" s="162"/>
      <c r="EED24" s="162"/>
      <c r="EEE24" s="162"/>
      <c r="EEF24" s="162"/>
      <c r="EEG24" s="162"/>
      <c r="EEH24" s="162"/>
      <c r="EEI24" s="162"/>
      <c r="EEJ24" s="162"/>
      <c r="EEK24" s="162"/>
      <c r="EEL24" s="162"/>
      <c r="EEM24" s="162"/>
      <c r="EEN24" s="162"/>
      <c r="EEO24" s="162"/>
      <c r="EEP24" s="162"/>
      <c r="EEQ24" s="162"/>
      <c r="EER24" s="162"/>
      <c r="EES24" s="162"/>
      <c r="EET24" s="162"/>
      <c r="EEU24" s="162"/>
      <c r="EEV24" s="162"/>
      <c r="EEW24" s="162"/>
      <c r="EEX24" s="162"/>
      <c r="EEY24" s="162"/>
      <c r="EEZ24" s="162"/>
      <c r="EFA24" s="162"/>
      <c r="EFB24" s="162"/>
      <c r="EFC24" s="162"/>
      <c r="EFD24" s="162"/>
      <c r="EFE24" s="162"/>
      <c r="EFF24" s="162"/>
      <c r="EFG24" s="162"/>
      <c r="EFH24" s="162"/>
      <c r="EFI24" s="162"/>
      <c r="EFJ24" s="162"/>
      <c r="EFK24" s="162"/>
      <c r="EFL24" s="162"/>
      <c r="EFM24" s="162"/>
      <c r="EFN24" s="162"/>
      <c r="EFO24" s="162"/>
      <c r="EFP24" s="162"/>
      <c r="EFQ24" s="162"/>
      <c r="EFR24" s="162"/>
      <c r="EFS24" s="162"/>
      <c r="EFT24" s="162"/>
      <c r="EFU24" s="162"/>
      <c r="EFV24" s="162"/>
      <c r="EFW24" s="162"/>
      <c r="EFX24" s="162"/>
      <c r="EFY24" s="162"/>
      <c r="EFZ24" s="162"/>
      <c r="EGA24" s="162"/>
      <c r="EGB24" s="162"/>
      <c r="EGC24" s="162"/>
      <c r="EGD24" s="162"/>
      <c r="EGE24" s="162"/>
      <c r="EGF24" s="162"/>
      <c r="EGG24" s="162"/>
      <c r="EGH24" s="162"/>
      <c r="EGI24" s="162"/>
      <c r="EGJ24" s="162"/>
      <c r="EGK24" s="162"/>
      <c r="EGL24" s="162"/>
      <c r="EGM24" s="162"/>
      <c r="EGN24" s="162"/>
      <c r="EGO24" s="162"/>
      <c r="EGP24" s="162"/>
      <c r="EGQ24" s="162"/>
      <c r="EGR24" s="162"/>
      <c r="EGS24" s="162"/>
      <c r="EGT24" s="162"/>
      <c r="EGU24" s="162"/>
      <c r="EGV24" s="162"/>
      <c r="EGW24" s="162"/>
      <c r="EGX24" s="162"/>
      <c r="EGY24" s="162"/>
      <c r="EGZ24" s="162"/>
      <c r="EHA24" s="162"/>
      <c r="EHB24" s="162"/>
      <c r="EHC24" s="162"/>
      <c r="EHD24" s="162"/>
      <c r="EHE24" s="162"/>
      <c r="EHF24" s="162"/>
      <c r="EHG24" s="162"/>
      <c r="EHH24" s="162"/>
      <c r="EHI24" s="162"/>
      <c r="EHJ24" s="162"/>
      <c r="EHK24" s="162"/>
      <c r="EHL24" s="162"/>
      <c r="EHM24" s="162"/>
      <c r="EHN24" s="162"/>
      <c r="EHO24" s="162"/>
      <c r="EHP24" s="162"/>
      <c r="EHQ24" s="162"/>
      <c r="EHR24" s="162"/>
      <c r="EHS24" s="162"/>
      <c r="EHT24" s="162"/>
      <c r="EHU24" s="162"/>
      <c r="EHV24" s="162"/>
      <c r="EHW24" s="162"/>
      <c r="EHX24" s="162"/>
      <c r="EHY24" s="162"/>
      <c r="EHZ24" s="162"/>
      <c r="EIA24" s="162"/>
      <c r="EIB24" s="162"/>
      <c r="EIC24" s="162"/>
      <c r="EID24" s="162"/>
      <c r="EIE24" s="162"/>
      <c r="EIF24" s="162"/>
      <c r="EIG24" s="162"/>
      <c r="EIH24" s="162"/>
      <c r="EII24" s="162"/>
      <c r="EIJ24" s="162"/>
      <c r="EIK24" s="162"/>
      <c r="EIL24" s="162"/>
      <c r="EIM24" s="162"/>
      <c r="EIN24" s="162"/>
      <c r="EIO24" s="162"/>
      <c r="EIP24" s="162"/>
      <c r="EIQ24" s="162"/>
      <c r="EIR24" s="162"/>
      <c r="EIS24" s="162"/>
      <c r="EIT24" s="162"/>
      <c r="EIU24" s="162"/>
      <c r="EIV24" s="162"/>
      <c r="EIW24" s="162"/>
      <c r="EIX24" s="162"/>
      <c r="EIY24" s="162"/>
      <c r="EIZ24" s="162"/>
      <c r="EJA24" s="162"/>
      <c r="EJB24" s="162"/>
      <c r="EJC24" s="162"/>
      <c r="EJD24" s="162"/>
      <c r="EJE24" s="162"/>
      <c r="EJF24" s="162"/>
      <c r="EJG24" s="162"/>
      <c r="EJH24" s="162"/>
      <c r="EJI24" s="162"/>
      <c r="EJJ24" s="162"/>
      <c r="EJK24" s="162"/>
      <c r="EJL24" s="162"/>
      <c r="EJM24" s="162"/>
      <c r="EJN24" s="162"/>
      <c r="EJO24" s="162"/>
      <c r="EJP24" s="162"/>
      <c r="EJQ24" s="162"/>
      <c r="EJR24" s="162"/>
      <c r="EJS24" s="162"/>
      <c r="EJT24" s="162"/>
      <c r="EJU24" s="162"/>
      <c r="EJV24" s="162"/>
      <c r="EJW24" s="162"/>
      <c r="EJX24" s="162"/>
      <c r="EJY24" s="162"/>
      <c r="EJZ24" s="162"/>
      <c r="EKA24" s="162"/>
      <c r="EKB24" s="162"/>
      <c r="EKC24" s="162"/>
      <c r="EKD24" s="162"/>
      <c r="EKE24" s="162"/>
      <c r="EKF24" s="162"/>
      <c r="EKG24" s="162"/>
      <c r="EKH24" s="162"/>
      <c r="EKI24" s="162"/>
      <c r="EKJ24" s="162"/>
      <c r="EKK24" s="162"/>
      <c r="EKL24" s="162"/>
      <c r="EKM24" s="162"/>
      <c r="EKN24" s="162"/>
      <c r="EKO24" s="162"/>
      <c r="EKP24" s="162"/>
      <c r="EKQ24" s="162"/>
      <c r="EKR24" s="162"/>
      <c r="EKS24" s="162"/>
      <c r="EKT24" s="162"/>
      <c r="EKU24" s="162"/>
      <c r="EKV24" s="162"/>
      <c r="EKW24" s="162"/>
      <c r="EKX24" s="162"/>
      <c r="EKY24" s="162"/>
      <c r="EKZ24" s="162"/>
      <c r="ELA24" s="162"/>
      <c r="ELB24" s="162"/>
      <c r="ELC24" s="162"/>
      <c r="ELD24" s="162"/>
      <c r="ELE24" s="162"/>
      <c r="ELF24" s="162"/>
      <c r="ELG24" s="162"/>
      <c r="ELH24" s="162"/>
      <c r="ELI24" s="162"/>
      <c r="ELJ24" s="162"/>
      <c r="ELK24" s="162"/>
      <c r="ELL24" s="162"/>
      <c r="ELM24" s="162"/>
      <c r="ELN24" s="162"/>
      <c r="ELO24" s="162"/>
      <c r="ELP24" s="162"/>
      <c r="ELQ24" s="162"/>
      <c r="ELR24" s="162"/>
      <c r="ELS24" s="162"/>
      <c r="ELT24" s="162"/>
      <c r="ELU24" s="162"/>
      <c r="ELV24" s="162"/>
      <c r="ELW24" s="162"/>
      <c r="ELX24" s="162"/>
      <c r="ELY24" s="162"/>
      <c r="ELZ24" s="162"/>
      <c r="EMA24" s="162"/>
      <c r="EMB24" s="162"/>
      <c r="EMC24" s="162"/>
      <c r="EMD24" s="162"/>
      <c r="EME24" s="162"/>
      <c r="EMF24" s="162"/>
      <c r="EMG24" s="162"/>
      <c r="EMH24" s="162"/>
      <c r="EMI24" s="162"/>
      <c r="EMJ24" s="162"/>
      <c r="EMK24" s="162"/>
      <c r="EML24" s="162"/>
      <c r="EMM24" s="162"/>
      <c r="EMN24" s="162"/>
      <c r="EMO24" s="162"/>
      <c r="EMP24" s="162"/>
      <c r="EMQ24" s="162"/>
      <c r="EMR24" s="162"/>
      <c r="EMS24" s="162"/>
      <c r="EMT24" s="162"/>
      <c r="EMU24" s="162"/>
      <c r="EMV24" s="162"/>
      <c r="EMW24" s="162"/>
      <c r="EMX24" s="162"/>
      <c r="EMY24" s="162"/>
      <c r="EMZ24" s="162"/>
      <c r="ENA24" s="162"/>
      <c r="ENB24" s="162"/>
      <c r="ENC24" s="162"/>
      <c r="END24" s="162"/>
      <c r="ENE24" s="162"/>
      <c r="ENF24" s="162"/>
      <c r="ENG24" s="162"/>
      <c r="ENH24" s="162"/>
      <c r="ENI24" s="162"/>
      <c r="ENJ24" s="162"/>
      <c r="ENK24" s="162"/>
      <c r="ENL24" s="162"/>
      <c r="ENM24" s="162"/>
      <c r="ENN24" s="162"/>
      <c r="ENO24" s="162"/>
      <c r="ENP24" s="162"/>
      <c r="ENQ24" s="162"/>
      <c r="ENR24" s="162"/>
      <c r="ENS24" s="162"/>
      <c r="ENT24" s="162"/>
      <c r="ENU24" s="162"/>
      <c r="ENV24" s="162"/>
      <c r="ENW24" s="162"/>
      <c r="ENX24" s="162"/>
      <c r="ENY24" s="162"/>
      <c r="ENZ24" s="162"/>
      <c r="EOA24" s="162"/>
      <c r="EOB24" s="162"/>
      <c r="EOC24" s="162"/>
      <c r="EOD24" s="162"/>
      <c r="EOE24" s="162"/>
      <c r="EOF24" s="162"/>
      <c r="EOG24" s="162"/>
      <c r="EOH24" s="162"/>
      <c r="EOI24" s="162"/>
      <c r="EOJ24" s="162"/>
      <c r="EOK24" s="162"/>
      <c r="EOL24" s="162"/>
      <c r="EOM24" s="162"/>
      <c r="EON24" s="162"/>
      <c r="EOO24" s="162"/>
      <c r="EOP24" s="162"/>
      <c r="EOQ24" s="162"/>
      <c r="EOR24" s="162"/>
      <c r="EOS24" s="162"/>
      <c r="EOT24" s="162"/>
      <c r="EOU24" s="162"/>
      <c r="EOV24" s="162"/>
      <c r="EOW24" s="162"/>
      <c r="EOX24" s="162"/>
      <c r="EOY24" s="162"/>
      <c r="EOZ24" s="162"/>
      <c r="EPA24" s="162"/>
      <c r="EPB24" s="162"/>
      <c r="EPC24" s="162"/>
      <c r="EPD24" s="162"/>
      <c r="EPE24" s="162"/>
      <c r="EPF24" s="162"/>
      <c r="EPG24" s="162"/>
      <c r="EPH24" s="162"/>
      <c r="EPI24" s="162"/>
      <c r="EPJ24" s="162"/>
      <c r="EPK24" s="162"/>
      <c r="EPL24" s="162"/>
      <c r="EPM24" s="162"/>
      <c r="EPN24" s="162"/>
      <c r="EPO24" s="162"/>
      <c r="EPP24" s="162"/>
      <c r="EPQ24" s="162"/>
      <c r="EPR24" s="162"/>
      <c r="EPS24" s="162"/>
      <c r="EPT24" s="162"/>
      <c r="EPU24" s="162"/>
      <c r="EPV24" s="162"/>
      <c r="EPW24" s="162"/>
      <c r="EPX24" s="162"/>
      <c r="EPY24" s="162"/>
      <c r="EPZ24" s="162"/>
      <c r="EQA24" s="162"/>
      <c r="EQB24" s="162"/>
      <c r="EQC24" s="162"/>
      <c r="EQD24" s="162"/>
      <c r="EQE24" s="162"/>
      <c r="EQF24" s="162"/>
      <c r="EQG24" s="162"/>
      <c r="EQH24" s="162"/>
      <c r="EQI24" s="162"/>
      <c r="EQJ24" s="162"/>
      <c r="EQK24" s="162"/>
      <c r="EQL24" s="162"/>
      <c r="EQM24" s="162"/>
      <c r="EQN24" s="162"/>
      <c r="EQO24" s="162"/>
      <c r="EQP24" s="162"/>
      <c r="EQQ24" s="162"/>
      <c r="EQR24" s="162"/>
      <c r="EQS24" s="162"/>
      <c r="EQT24" s="162"/>
      <c r="EQU24" s="162"/>
      <c r="EQV24" s="162"/>
      <c r="EQW24" s="162"/>
      <c r="EQX24" s="162"/>
      <c r="EQY24" s="162"/>
      <c r="EQZ24" s="162"/>
      <c r="ERA24" s="162"/>
      <c r="ERB24" s="162"/>
      <c r="ERC24" s="162"/>
      <c r="ERD24" s="162"/>
      <c r="ERE24" s="162"/>
      <c r="ERF24" s="162"/>
      <c r="ERG24" s="162"/>
      <c r="ERH24" s="162"/>
      <c r="ERI24" s="162"/>
      <c r="ERJ24" s="162"/>
      <c r="ERK24" s="162"/>
      <c r="ERL24" s="162"/>
      <c r="ERM24" s="162"/>
      <c r="ERN24" s="162"/>
      <c r="ERO24" s="162"/>
      <c r="ERP24" s="162"/>
      <c r="ERQ24" s="162"/>
      <c r="ERR24" s="162"/>
      <c r="ERS24" s="162"/>
      <c r="ERT24" s="162"/>
      <c r="ERU24" s="162"/>
      <c r="ERV24" s="162"/>
      <c r="ERW24" s="162"/>
      <c r="ERX24" s="162"/>
      <c r="ERY24" s="162"/>
      <c r="ERZ24" s="162"/>
      <c r="ESA24" s="162"/>
      <c r="ESB24" s="162"/>
      <c r="ESC24" s="162"/>
      <c r="ESD24" s="162"/>
      <c r="ESE24" s="162"/>
      <c r="ESF24" s="162"/>
      <c r="ESG24" s="162"/>
      <c r="ESH24" s="162"/>
      <c r="ESI24" s="162"/>
      <c r="ESJ24" s="162"/>
      <c r="ESK24" s="162"/>
      <c r="ESL24" s="162"/>
      <c r="ESM24" s="162"/>
      <c r="ESN24" s="162"/>
      <c r="ESO24" s="162"/>
      <c r="ESP24" s="162"/>
      <c r="ESQ24" s="162"/>
      <c r="ESR24" s="162"/>
      <c r="ESS24" s="162"/>
      <c r="EST24" s="162"/>
      <c r="ESU24" s="162"/>
      <c r="ESV24" s="162"/>
      <c r="ESW24" s="162"/>
      <c r="ESX24" s="162"/>
      <c r="ESY24" s="162"/>
      <c r="ESZ24" s="162"/>
      <c r="ETA24" s="162"/>
      <c r="ETB24" s="162"/>
      <c r="ETC24" s="162"/>
      <c r="ETD24" s="162"/>
      <c r="ETE24" s="162"/>
      <c r="ETF24" s="162"/>
      <c r="ETG24" s="162"/>
      <c r="ETH24" s="162"/>
      <c r="ETI24" s="162"/>
      <c r="ETJ24" s="162"/>
      <c r="ETK24" s="162"/>
      <c r="ETL24" s="162"/>
      <c r="ETM24" s="162"/>
      <c r="ETN24" s="162"/>
      <c r="ETO24" s="162"/>
      <c r="ETP24" s="162"/>
      <c r="ETQ24" s="162"/>
      <c r="ETR24" s="162"/>
      <c r="ETS24" s="162"/>
      <c r="ETT24" s="162"/>
      <c r="ETU24" s="162"/>
      <c r="ETV24" s="162"/>
      <c r="ETW24" s="162"/>
      <c r="ETX24" s="162"/>
      <c r="ETY24" s="162"/>
      <c r="ETZ24" s="162"/>
      <c r="EUA24" s="162"/>
      <c r="EUB24" s="162"/>
      <c r="EUC24" s="162"/>
      <c r="EUD24" s="162"/>
      <c r="EUE24" s="162"/>
      <c r="EUF24" s="162"/>
      <c r="EUG24" s="162"/>
      <c r="EUH24" s="162"/>
      <c r="EUI24" s="162"/>
      <c r="EUJ24" s="162"/>
      <c r="EUK24" s="162"/>
      <c r="EUL24" s="162"/>
      <c r="EUM24" s="162"/>
      <c r="EUN24" s="162"/>
      <c r="EUO24" s="162"/>
      <c r="EUP24" s="162"/>
      <c r="EUQ24" s="162"/>
      <c r="EUR24" s="162"/>
      <c r="EUS24" s="162"/>
      <c r="EUT24" s="162"/>
      <c r="EUU24" s="162"/>
      <c r="EUV24" s="162"/>
      <c r="EUW24" s="162"/>
      <c r="EUX24" s="162"/>
      <c r="EUY24" s="162"/>
      <c r="EUZ24" s="162"/>
      <c r="EVA24" s="162"/>
      <c r="EVB24" s="162"/>
      <c r="EVC24" s="162"/>
      <c r="EVD24" s="162"/>
      <c r="EVE24" s="162"/>
      <c r="EVF24" s="162"/>
      <c r="EVG24" s="162"/>
      <c r="EVH24" s="162"/>
      <c r="EVI24" s="162"/>
      <c r="EVJ24" s="162"/>
      <c r="EVK24" s="162"/>
      <c r="EVL24" s="162"/>
      <c r="EVM24" s="162"/>
      <c r="EVN24" s="162"/>
      <c r="EVO24" s="162"/>
      <c r="EVP24" s="162"/>
      <c r="EVQ24" s="162"/>
      <c r="EVR24" s="162"/>
      <c r="EVS24" s="162"/>
      <c r="EVT24" s="162"/>
      <c r="EVU24" s="162"/>
      <c r="EVV24" s="162"/>
      <c r="EVW24" s="162"/>
      <c r="EVX24" s="162"/>
      <c r="EVY24" s="162"/>
      <c r="EVZ24" s="162"/>
      <c r="EWA24" s="162"/>
      <c r="EWB24" s="162"/>
      <c r="EWC24" s="162"/>
      <c r="EWD24" s="162"/>
      <c r="EWE24" s="162"/>
      <c r="EWF24" s="162"/>
      <c r="EWG24" s="162"/>
      <c r="EWH24" s="162"/>
      <c r="EWI24" s="162"/>
      <c r="EWJ24" s="162"/>
      <c r="EWK24" s="162"/>
      <c r="EWL24" s="162"/>
      <c r="EWM24" s="162"/>
      <c r="EWN24" s="162"/>
      <c r="EWO24" s="162"/>
      <c r="EWP24" s="162"/>
      <c r="EWQ24" s="162"/>
      <c r="EWR24" s="162"/>
      <c r="EWS24" s="162"/>
      <c r="EWT24" s="162"/>
      <c r="EWU24" s="162"/>
      <c r="EWV24" s="162"/>
      <c r="EWW24" s="162"/>
      <c r="EWX24" s="162"/>
      <c r="EWY24" s="162"/>
      <c r="EWZ24" s="162"/>
      <c r="EXA24" s="162"/>
      <c r="EXB24" s="162"/>
      <c r="EXC24" s="162"/>
      <c r="EXD24" s="162"/>
      <c r="EXE24" s="162"/>
      <c r="EXF24" s="162"/>
      <c r="EXG24" s="162"/>
      <c r="EXH24" s="162"/>
      <c r="EXI24" s="162"/>
      <c r="EXJ24" s="162"/>
      <c r="EXK24" s="162"/>
      <c r="EXL24" s="162"/>
      <c r="EXM24" s="162"/>
      <c r="EXN24" s="162"/>
      <c r="EXO24" s="162"/>
      <c r="EXP24" s="162"/>
      <c r="EXQ24" s="162"/>
      <c r="EXR24" s="162"/>
      <c r="EXS24" s="162"/>
      <c r="EXT24" s="162"/>
      <c r="EXU24" s="162"/>
      <c r="EXV24" s="162"/>
      <c r="EXW24" s="162"/>
      <c r="EXX24" s="162"/>
      <c r="EXY24" s="162"/>
      <c r="EXZ24" s="162"/>
      <c r="EYA24" s="162"/>
      <c r="EYB24" s="162"/>
      <c r="EYC24" s="162"/>
      <c r="EYD24" s="162"/>
      <c r="EYE24" s="162"/>
      <c r="EYF24" s="162"/>
      <c r="EYG24" s="162"/>
      <c r="EYH24" s="162"/>
      <c r="EYI24" s="162"/>
      <c r="EYJ24" s="162"/>
      <c r="EYK24" s="162"/>
      <c r="EYL24" s="162"/>
      <c r="EYM24" s="162"/>
      <c r="EYN24" s="162"/>
      <c r="EYO24" s="162"/>
      <c r="EYP24" s="162"/>
      <c r="EYQ24" s="162"/>
      <c r="EYR24" s="162"/>
      <c r="EYS24" s="162"/>
      <c r="EYT24" s="162"/>
      <c r="EYU24" s="162"/>
      <c r="EYV24" s="162"/>
      <c r="EYW24" s="162"/>
      <c r="EYX24" s="162"/>
      <c r="EYY24" s="162"/>
      <c r="EYZ24" s="162"/>
      <c r="EZA24" s="162"/>
      <c r="EZB24" s="162"/>
      <c r="EZC24" s="162"/>
      <c r="EZD24" s="162"/>
      <c r="EZE24" s="162"/>
      <c r="EZF24" s="162"/>
      <c r="EZG24" s="162"/>
      <c r="EZH24" s="162"/>
      <c r="EZI24" s="162"/>
      <c r="EZJ24" s="162"/>
      <c r="EZK24" s="162"/>
      <c r="EZL24" s="162"/>
      <c r="EZM24" s="162"/>
      <c r="EZN24" s="162"/>
      <c r="EZO24" s="162"/>
      <c r="EZP24" s="162"/>
      <c r="EZQ24" s="162"/>
      <c r="EZR24" s="162"/>
      <c r="EZS24" s="162"/>
      <c r="EZT24" s="162"/>
      <c r="EZU24" s="162"/>
      <c r="EZV24" s="162"/>
      <c r="EZW24" s="162"/>
      <c r="EZX24" s="162"/>
      <c r="EZY24" s="162"/>
      <c r="EZZ24" s="162"/>
      <c r="FAA24" s="162"/>
      <c r="FAB24" s="162"/>
      <c r="FAC24" s="162"/>
      <c r="FAD24" s="162"/>
      <c r="FAE24" s="162"/>
      <c r="FAF24" s="162"/>
      <c r="FAG24" s="162"/>
      <c r="FAH24" s="162"/>
      <c r="FAI24" s="162"/>
      <c r="FAJ24" s="162"/>
      <c r="FAK24" s="162"/>
      <c r="FAL24" s="162"/>
      <c r="FAM24" s="162"/>
      <c r="FAN24" s="162"/>
      <c r="FAO24" s="162"/>
      <c r="FAP24" s="162"/>
      <c r="FAQ24" s="162"/>
      <c r="FAR24" s="162"/>
      <c r="FAS24" s="162"/>
      <c r="FAT24" s="162"/>
      <c r="FAU24" s="162"/>
      <c r="FAV24" s="162"/>
      <c r="FAW24" s="162"/>
      <c r="FAX24" s="162"/>
      <c r="FAY24" s="162"/>
      <c r="FAZ24" s="162"/>
      <c r="FBA24" s="162"/>
      <c r="FBB24" s="162"/>
      <c r="FBC24" s="162"/>
      <c r="FBD24" s="162"/>
      <c r="FBE24" s="162"/>
      <c r="FBF24" s="162"/>
      <c r="FBG24" s="162"/>
      <c r="FBH24" s="162"/>
      <c r="FBI24" s="162"/>
      <c r="FBJ24" s="162"/>
      <c r="FBK24" s="162"/>
      <c r="FBL24" s="162"/>
      <c r="FBM24" s="162"/>
      <c r="FBN24" s="162"/>
      <c r="FBO24" s="162"/>
      <c r="FBP24" s="162"/>
      <c r="FBQ24" s="162"/>
      <c r="FBR24" s="162"/>
      <c r="FBS24" s="162"/>
      <c r="FBT24" s="162"/>
      <c r="FBU24" s="162"/>
      <c r="FBV24" s="162"/>
      <c r="FBW24" s="162"/>
      <c r="FBX24" s="162"/>
      <c r="FBY24" s="162"/>
      <c r="FBZ24" s="162"/>
      <c r="FCA24" s="162"/>
      <c r="FCB24" s="162"/>
      <c r="FCC24" s="162"/>
      <c r="FCD24" s="162"/>
      <c r="FCE24" s="162"/>
      <c r="FCF24" s="162"/>
      <c r="FCG24" s="162"/>
      <c r="FCH24" s="162"/>
      <c r="FCI24" s="162"/>
      <c r="FCJ24" s="162"/>
      <c r="FCK24" s="162"/>
      <c r="FCL24" s="162"/>
      <c r="FCM24" s="162"/>
      <c r="FCN24" s="162"/>
      <c r="FCO24" s="162"/>
      <c r="FCP24" s="162"/>
      <c r="FCQ24" s="162"/>
      <c r="FCR24" s="162"/>
      <c r="FCS24" s="162"/>
      <c r="FCT24" s="162"/>
      <c r="FCU24" s="162"/>
      <c r="FCV24" s="162"/>
      <c r="FCW24" s="162"/>
      <c r="FCX24" s="162"/>
      <c r="FCY24" s="162"/>
      <c r="FCZ24" s="162"/>
      <c r="FDA24" s="162"/>
      <c r="FDB24" s="162"/>
      <c r="FDC24" s="162"/>
      <c r="FDD24" s="162"/>
      <c r="FDE24" s="162"/>
      <c r="FDF24" s="162"/>
      <c r="FDG24" s="162"/>
      <c r="FDH24" s="162"/>
      <c r="FDI24" s="162"/>
      <c r="FDJ24" s="162"/>
      <c r="FDK24" s="162"/>
      <c r="FDL24" s="162"/>
      <c r="FDM24" s="162"/>
      <c r="FDN24" s="162"/>
      <c r="FDO24" s="162"/>
      <c r="FDP24" s="162"/>
      <c r="FDQ24" s="162"/>
      <c r="FDR24" s="162"/>
      <c r="FDS24" s="162"/>
      <c r="FDT24" s="162"/>
      <c r="FDU24" s="162"/>
      <c r="FDV24" s="162"/>
      <c r="FDW24" s="162"/>
      <c r="FDX24" s="162"/>
      <c r="FDY24" s="162"/>
      <c r="FDZ24" s="162"/>
      <c r="FEA24" s="162"/>
      <c r="FEB24" s="162"/>
      <c r="FEC24" s="162"/>
      <c r="FED24" s="162"/>
      <c r="FEE24" s="162"/>
      <c r="FEF24" s="162"/>
      <c r="FEG24" s="162"/>
      <c r="FEH24" s="162"/>
      <c r="FEI24" s="162"/>
      <c r="FEJ24" s="162"/>
      <c r="FEK24" s="162"/>
      <c r="FEL24" s="162"/>
      <c r="FEM24" s="162"/>
      <c r="FEN24" s="162"/>
      <c r="FEO24" s="162"/>
      <c r="FEP24" s="162"/>
      <c r="FEQ24" s="162"/>
      <c r="FER24" s="162"/>
      <c r="FES24" s="162"/>
      <c r="FET24" s="162"/>
      <c r="FEU24" s="162"/>
      <c r="FEV24" s="162"/>
      <c r="FEW24" s="162"/>
      <c r="FEX24" s="162"/>
      <c r="FEY24" s="162"/>
      <c r="FEZ24" s="162"/>
      <c r="FFA24" s="162"/>
      <c r="FFB24" s="162"/>
      <c r="FFC24" s="162"/>
      <c r="FFD24" s="162"/>
      <c r="FFE24" s="162"/>
      <c r="FFF24" s="162"/>
      <c r="FFG24" s="162"/>
      <c r="FFH24" s="162"/>
      <c r="FFI24" s="162"/>
      <c r="FFJ24" s="162"/>
      <c r="FFK24" s="162"/>
      <c r="FFL24" s="162"/>
      <c r="FFM24" s="162"/>
      <c r="FFN24" s="162"/>
      <c r="FFO24" s="162"/>
      <c r="FFP24" s="162"/>
      <c r="FFQ24" s="162"/>
      <c r="FFR24" s="162"/>
      <c r="FFS24" s="162"/>
      <c r="FFT24" s="162"/>
      <c r="FFU24" s="162"/>
      <c r="FFV24" s="162"/>
      <c r="FFW24" s="162"/>
      <c r="FFX24" s="162"/>
      <c r="FFY24" s="162"/>
      <c r="FFZ24" s="162"/>
      <c r="FGA24" s="162"/>
      <c r="FGB24" s="162"/>
      <c r="FGC24" s="162"/>
      <c r="FGD24" s="162"/>
      <c r="FGE24" s="162"/>
      <c r="FGF24" s="162"/>
      <c r="FGG24" s="162"/>
      <c r="FGH24" s="162"/>
      <c r="FGI24" s="162"/>
      <c r="FGJ24" s="162"/>
      <c r="FGK24" s="162"/>
      <c r="FGL24" s="162"/>
      <c r="FGM24" s="162"/>
      <c r="FGN24" s="162"/>
      <c r="FGO24" s="162"/>
      <c r="FGP24" s="162"/>
      <c r="FGQ24" s="162"/>
      <c r="FGR24" s="162"/>
      <c r="FGS24" s="162"/>
      <c r="FGT24" s="162"/>
      <c r="FGU24" s="162"/>
      <c r="FGV24" s="162"/>
      <c r="FGW24" s="162"/>
      <c r="FGX24" s="162"/>
      <c r="FGY24" s="162"/>
      <c r="FGZ24" s="162"/>
      <c r="FHA24" s="162"/>
      <c r="FHB24" s="162"/>
      <c r="FHC24" s="162"/>
      <c r="FHD24" s="162"/>
      <c r="FHE24" s="162"/>
      <c r="FHF24" s="162"/>
      <c r="FHG24" s="162"/>
      <c r="FHH24" s="162"/>
      <c r="FHI24" s="162"/>
      <c r="FHJ24" s="162"/>
      <c r="FHK24" s="162"/>
      <c r="FHL24" s="162"/>
      <c r="FHM24" s="162"/>
      <c r="FHN24" s="162"/>
      <c r="FHO24" s="162"/>
      <c r="FHP24" s="162"/>
      <c r="FHQ24" s="162"/>
      <c r="FHR24" s="162"/>
      <c r="FHS24" s="162"/>
      <c r="FHT24" s="162"/>
      <c r="FHU24" s="162"/>
      <c r="FHV24" s="162"/>
      <c r="FHW24" s="162"/>
      <c r="FHX24" s="162"/>
      <c r="FHY24" s="162"/>
      <c r="FHZ24" s="162"/>
      <c r="FIA24" s="162"/>
      <c r="FIB24" s="162"/>
      <c r="FIC24" s="162"/>
      <c r="FID24" s="162"/>
      <c r="FIE24" s="162"/>
      <c r="FIF24" s="162"/>
      <c r="FIG24" s="162"/>
      <c r="FIH24" s="162"/>
      <c r="FII24" s="162"/>
      <c r="FIJ24" s="162"/>
      <c r="FIK24" s="162"/>
      <c r="FIL24" s="162"/>
      <c r="FIM24" s="162"/>
      <c r="FIN24" s="162"/>
      <c r="FIO24" s="162"/>
      <c r="FIP24" s="162"/>
      <c r="FIQ24" s="162"/>
      <c r="FIR24" s="162"/>
      <c r="FIS24" s="162"/>
      <c r="FIT24" s="162"/>
      <c r="FIU24" s="162"/>
      <c r="FIV24" s="162"/>
      <c r="FIW24" s="162"/>
      <c r="FIX24" s="162"/>
      <c r="FIY24" s="162"/>
      <c r="FIZ24" s="162"/>
      <c r="FJA24" s="162"/>
      <c r="FJB24" s="162"/>
      <c r="FJC24" s="162"/>
      <c r="FJD24" s="162"/>
      <c r="FJE24" s="162"/>
      <c r="FJF24" s="162"/>
      <c r="FJG24" s="162"/>
      <c r="FJH24" s="162"/>
      <c r="FJI24" s="162"/>
      <c r="FJJ24" s="162"/>
      <c r="FJK24" s="162"/>
      <c r="FJL24" s="162"/>
      <c r="FJM24" s="162"/>
      <c r="FJN24" s="162"/>
      <c r="FJO24" s="162"/>
      <c r="FJP24" s="162"/>
      <c r="FJQ24" s="162"/>
      <c r="FJR24" s="162"/>
      <c r="FJS24" s="162"/>
      <c r="FJT24" s="162"/>
      <c r="FJU24" s="162"/>
      <c r="FJV24" s="162"/>
      <c r="FJW24" s="162"/>
      <c r="FJX24" s="162"/>
      <c r="FJY24" s="162"/>
      <c r="FJZ24" s="162"/>
      <c r="FKA24" s="162"/>
      <c r="FKB24" s="162"/>
      <c r="FKC24" s="162"/>
      <c r="FKD24" s="162"/>
      <c r="FKE24" s="162"/>
      <c r="FKF24" s="162"/>
      <c r="FKG24" s="162"/>
      <c r="FKH24" s="162"/>
      <c r="FKI24" s="162"/>
      <c r="FKJ24" s="162"/>
      <c r="FKK24" s="162"/>
      <c r="FKL24" s="162"/>
      <c r="FKM24" s="162"/>
      <c r="FKN24" s="162"/>
      <c r="FKO24" s="162"/>
      <c r="FKP24" s="162"/>
      <c r="FKQ24" s="162"/>
      <c r="FKR24" s="162"/>
      <c r="FKS24" s="162"/>
      <c r="FKT24" s="162"/>
      <c r="FKU24" s="162"/>
      <c r="FKV24" s="162"/>
      <c r="FKW24" s="162"/>
      <c r="FKX24" s="162"/>
      <c r="FKY24" s="162"/>
      <c r="FKZ24" s="162"/>
      <c r="FLA24" s="162"/>
      <c r="FLB24" s="162"/>
      <c r="FLC24" s="162"/>
      <c r="FLD24" s="162"/>
      <c r="FLE24" s="162"/>
      <c r="FLF24" s="162"/>
      <c r="FLG24" s="162"/>
      <c r="FLH24" s="162"/>
      <c r="FLI24" s="162"/>
      <c r="FLJ24" s="162"/>
      <c r="FLK24" s="162"/>
      <c r="FLL24" s="162"/>
      <c r="FLM24" s="162"/>
      <c r="FLN24" s="162"/>
      <c r="FLO24" s="162"/>
      <c r="FLP24" s="162"/>
      <c r="FLQ24" s="162"/>
      <c r="FLR24" s="162"/>
      <c r="FLS24" s="162"/>
      <c r="FLT24" s="162"/>
      <c r="FLU24" s="162"/>
      <c r="FLV24" s="162"/>
      <c r="FLW24" s="162"/>
      <c r="FLX24" s="162"/>
      <c r="FLY24" s="162"/>
      <c r="FLZ24" s="162"/>
      <c r="FMA24" s="162"/>
      <c r="FMB24" s="162"/>
      <c r="FMC24" s="162"/>
      <c r="FMD24" s="162"/>
      <c r="FME24" s="162"/>
      <c r="FMF24" s="162"/>
      <c r="FMG24" s="162"/>
      <c r="FMH24" s="162"/>
      <c r="FMI24" s="162"/>
      <c r="FMJ24" s="162"/>
      <c r="FMK24" s="162"/>
      <c r="FML24" s="162"/>
      <c r="FMM24" s="162"/>
      <c r="FMN24" s="162"/>
      <c r="FMO24" s="162"/>
      <c r="FMP24" s="162"/>
      <c r="FMQ24" s="162"/>
      <c r="FMR24" s="162"/>
      <c r="FMS24" s="162"/>
      <c r="FMT24" s="162"/>
      <c r="FMU24" s="162"/>
      <c r="FMV24" s="162"/>
      <c r="FMW24" s="162"/>
      <c r="FMX24" s="162"/>
      <c r="FMY24" s="162"/>
      <c r="FMZ24" s="162"/>
      <c r="FNA24" s="162"/>
      <c r="FNB24" s="162"/>
      <c r="FNC24" s="162"/>
      <c r="FND24" s="162"/>
      <c r="FNE24" s="162"/>
      <c r="FNF24" s="162"/>
      <c r="FNG24" s="162"/>
      <c r="FNH24" s="162"/>
      <c r="FNI24" s="162"/>
      <c r="FNJ24" s="162"/>
      <c r="FNK24" s="162"/>
      <c r="FNL24" s="162"/>
      <c r="FNM24" s="162"/>
      <c r="FNN24" s="162"/>
      <c r="FNO24" s="162"/>
      <c r="FNP24" s="162"/>
      <c r="FNQ24" s="162"/>
      <c r="FNR24" s="162"/>
      <c r="FNS24" s="162"/>
      <c r="FNT24" s="162"/>
      <c r="FNU24" s="162"/>
      <c r="FNV24" s="162"/>
      <c r="FNW24" s="162"/>
      <c r="FNX24" s="162"/>
      <c r="FNY24" s="162"/>
      <c r="FNZ24" s="162"/>
      <c r="FOA24" s="162"/>
      <c r="FOB24" s="162"/>
      <c r="FOC24" s="162"/>
      <c r="FOD24" s="162"/>
      <c r="FOE24" s="162"/>
      <c r="FOF24" s="162"/>
      <c r="FOG24" s="162"/>
      <c r="FOH24" s="162"/>
      <c r="FOI24" s="162"/>
      <c r="FOJ24" s="162"/>
      <c r="FOK24" s="162"/>
      <c r="FOL24" s="162"/>
      <c r="FOM24" s="162"/>
      <c r="FON24" s="162"/>
      <c r="FOO24" s="162"/>
      <c r="FOP24" s="162"/>
      <c r="FOQ24" s="162"/>
      <c r="FOR24" s="162"/>
      <c r="FOS24" s="162"/>
      <c r="FOT24" s="162"/>
      <c r="FOU24" s="162"/>
      <c r="FOV24" s="162"/>
      <c r="FOW24" s="162"/>
      <c r="FOX24" s="162"/>
      <c r="FOY24" s="162"/>
      <c r="FOZ24" s="162"/>
      <c r="FPA24" s="162"/>
      <c r="FPB24" s="162"/>
      <c r="FPC24" s="162"/>
      <c r="FPD24" s="162"/>
      <c r="FPE24" s="162"/>
      <c r="FPF24" s="162"/>
      <c r="FPG24" s="162"/>
      <c r="FPH24" s="162"/>
      <c r="FPI24" s="162"/>
      <c r="FPJ24" s="162"/>
      <c r="FPK24" s="162"/>
      <c r="FPL24" s="162"/>
      <c r="FPM24" s="162"/>
      <c r="FPN24" s="162"/>
      <c r="FPO24" s="162"/>
      <c r="FPP24" s="162"/>
      <c r="FPQ24" s="162"/>
      <c r="FPR24" s="162"/>
      <c r="FPS24" s="162"/>
      <c r="FPT24" s="162"/>
      <c r="FPU24" s="162"/>
      <c r="FPV24" s="162"/>
      <c r="FPW24" s="162"/>
      <c r="FPX24" s="162"/>
      <c r="FPY24" s="162"/>
      <c r="FPZ24" s="162"/>
      <c r="FQA24" s="162"/>
      <c r="FQB24" s="162"/>
      <c r="FQC24" s="162"/>
      <c r="FQD24" s="162"/>
      <c r="FQE24" s="162"/>
      <c r="FQF24" s="162"/>
      <c r="FQG24" s="162"/>
      <c r="FQH24" s="162"/>
      <c r="FQI24" s="162"/>
      <c r="FQJ24" s="162"/>
      <c r="FQK24" s="162"/>
      <c r="FQL24" s="162"/>
      <c r="FQM24" s="162"/>
      <c r="FQN24" s="162"/>
      <c r="FQO24" s="162"/>
      <c r="FQP24" s="162"/>
      <c r="FQQ24" s="162"/>
      <c r="FQR24" s="162"/>
      <c r="FQS24" s="162"/>
      <c r="FQT24" s="162"/>
      <c r="FQU24" s="162"/>
      <c r="FQV24" s="162"/>
      <c r="FQW24" s="162"/>
      <c r="FQX24" s="162"/>
      <c r="FQY24" s="162"/>
      <c r="FQZ24" s="162"/>
      <c r="FRA24" s="162"/>
      <c r="FRB24" s="162"/>
      <c r="FRC24" s="162"/>
      <c r="FRD24" s="162"/>
      <c r="FRE24" s="162"/>
      <c r="FRF24" s="162"/>
      <c r="FRG24" s="162"/>
      <c r="FRH24" s="162"/>
      <c r="FRI24" s="162"/>
      <c r="FRJ24" s="162"/>
      <c r="FRK24" s="162"/>
      <c r="FRL24" s="162"/>
      <c r="FRM24" s="162"/>
      <c r="FRN24" s="162"/>
      <c r="FRO24" s="162"/>
      <c r="FRP24" s="162"/>
      <c r="FRQ24" s="162"/>
      <c r="FRR24" s="162"/>
      <c r="FRS24" s="162"/>
      <c r="FRT24" s="162"/>
      <c r="FRU24" s="162"/>
      <c r="FRV24" s="162"/>
      <c r="FRW24" s="162"/>
      <c r="FRX24" s="162"/>
      <c r="FRY24" s="162"/>
      <c r="FRZ24" s="162"/>
      <c r="FSA24" s="162"/>
      <c r="FSB24" s="162"/>
      <c r="FSC24" s="162"/>
      <c r="FSD24" s="162"/>
      <c r="FSE24" s="162"/>
      <c r="FSF24" s="162"/>
      <c r="FSG24" s="162"/>
      <c r="FSH24" s="162"/>
      <c r="FSI24" s="162"/>
      <c r="FSJ24" s="162"/>
      <c r="FSK24" s="162"/>
      <c r="FSL24" s="162"/>
      <c r="FSM24" s="162"/>
      <c r="FSN24" s="162"/>
      <c r="FSO24" s="162"/>
      <c r="FSP24" s="162"/>
      <c r="FSQ24" s="162"/>
      <c r="FSR24" s="162"/>
      <c r="FSS24" s="162"/>
      <c r="FST24" s="162"/>
      <c r="FSU24" s="162"/>
      <c r="FSV24" s="162"/>
      <c r="FSW24" s="162"/>
      <c r="FSX24" s="162"/>
      <c r="FSY24" s="162"/>
      <c r="FSZ24" s="162"/>
      <c r="FTA24" s="162"/>
      <c r="FTB24" s="162"/>
      <c r="FTC24" s="162"/>
      <c r="FTD24" s="162"/>
      <c r="FTE24" s="162"/>
      <c r="FTF24" s="162"/>
      <c r="FTG24" s="162"/>
      <c r="FTH24" s="162"/>
      <c r="FTI24" s="162"/>
      <c r="FTJ24" s="162"/>
      <c r="FTK24" s="162"/>
      <c r="FTL24" s="162"/>
      <c r="FTM24" s="162"/>
      <c r="FTN24" s="162"/>
      <c r="FTO24" s="162"/>
      <c r="FTP24" s="162"/>
      <c r="FTQ24" s="162"/>
      <c r="FTR24" s="162"/>
      <c r="FTS24" s="162"/>
      <c r="FTT24" s="162"/>
      <c r="FTU24" s="162"/>
      <c r="FTV24" s="162"/>
      <c r="FTW24" s="162"/>
      <c r="FTX24" s="162"/>
      <c r="FTY24" s="162"/>
      <c r="FTZ24" s="162"/>
      <c r="FUA24" s="162"/>
      <c r="FUB24" s="162"/>
      <c r="FUC24" s="162"/>
      <c r="FUD24" s="162"/>
      <c r="FUE24" s="162"/>
      <c r="FUF24" s="162"/>
      <c r="FUG24" s="162"/>
      <c r="FUH24" s="162"/>
      <c r="FUI24" s="162"/>
      <c r="FUJ24" s="162"/>
      <c r="FUK24" s="162"/>
      <c r="FUL24" s="162"/>
      <c r="FUM24" s="162"/>
      <c r="FUN24" s="162"/>
      <c r="FUO24" s="162"/>
      <c r="FUP24" s="162"/>
      <c r="FUQ24" s="162"/>
      <c r="FUR24" s="162"/>
      <c r="FUS24" s="162"/>
      <c r="FUT24" s="162"/>
      <c r="FUU24" s="162"/>
      <c r="FUV24" s="162"/>
      <c r="FUW24" s="162"/>
      <c r="FUX24" s="162"/>
      <c r="FUY24" s="162"/>
      <c r="FUZ24" s="162"/>
      <c r="FVA24" s="162"/>
      <c r="FVB24" s="162"/>
      <c r="FVC24" s="162"/>
      <c r="FVD24" s="162"/>
      <c r="FVE24" s="162"/>
      <c r="FVF24" s="162"/>
      <c r="FVG24" s="162"/>
      <c r="FVH24" s="162"/>
      <c r="FVI24" s="162"/>
      <c r="FVJ24" s="162"/>
      <c r="FVK24" s="162"/>
      <c r="FVL24" s="162"/>
      <c r="FVM24" s="162"/>
      <c r="FVN24" s="162"/>
      <c r="FVO24" s="162"/>
      <c r="FVP24" s="162"/>
      <c r="FVQ24" s="162"/>
      <c r="FVR24" s="162"/>
      <c r="FVS24" s="162"/>
      <c r="FVT24" s="162"/>
      <c r="FVU24" s="162"/>
      <c r="FVV24" s="162"/>
      <c r="FVW24" s="162"/>
      <c r="FVX24" s="162"/>
      <c r="FVY24" s="162"/>
      <c r="FVZ24" s="162"/>
      <c r="FWA24" s="162"/>
      <c r="FWB24" s="162"/>
      <c r="FWC24" s="162"/>
      <c r="FWD24" s="162"/>
      <c r="FWE24" s="162"/>
      <c r="FWF24" s="162"/>
      <c r="FWG24" s="162"/>
      <c r="FWH24" s="162"/>
      <c r="FWI24" s="162"/>
      <c r="FWJ24" s="162"/>
      <c r="FWK24" s="162"/>
      <c r="FWL24" s="162"/>
      <c r="FWM24" s="162"/>
      <c r="FWN24" s="162"/>
      <c r="FWO24" s="162"/>
      <c r="FWP24" s="162"/>
      <c r="FWQ24" s="162"/>
      <c r="FWR24" s="162"/>
      <c r="FWS24" s="162"/>
      <c r="FWT24" s="162"/>
      <c r="FWU24" s="162"/>
      <c r="FWV24" s="162"/>
      <c r="FWW24" s="162"/>
      <c r="FWX24" s="162"/>
      <c r="FWY24" s="162"/>
      <c r="FWZ24" s="162"/>
      <c r="FXA24" s="162"/>
      <c r="FXB24" s="162"/>
      <c r="FXC24" s="162"/>
      <c r="FXD24" s="162"/>
      <c r="FXE24" s="162"/>
      <c r="FXF24" s="162"/>
      <c r="FXG24" s="162"/>
      <c r="FXH24" s="162"/>
      <c r="FXI24" s="162"/>
      <c r="FXJ24" s="162"/>
      <c r="FXK24" s="162"/>
      <c r="FXL24" s="162"/>
      <c r="FXM24" s="162"/>
      <c r="FXN24" s="162"/>
      <c r="FXO24" s="162"/>
      <c r="FXP24" s="162"/>
      <c r="FXQ24" s="162"/>
      <c r="FXR24" s="162"/>
      <c r="FXS24" s="162"/>
      <c r="FXT24" s="162"/>
      <c r="FXU24" s="162"/>
      <c r="FXV24" s="162"/>
      <c r="FXW24" s="162"/>
      <c r="FXX24" s="162"/>
      <c r="FXY24" s="162"/>
      <c r="FXZ24" s="162"/>
      <c r="FYA24" s="162"/>
      <c r="FYB24" s="162"/>
      <c r="FYC24" s="162"/>
      <c r="FYD24" s="162"/>
      <c r="FYE24" s="162"/>
      <c r="FYF24" s="162"/>
      <c r="FYG24" s="162"/>
      <c r="FYH24" s="162"/>
      <c r="FYI24" s="162"/>
      <c r="FYJ24" s="162"/>
      <c r="FYK24" s="162"/>
      <c r="FYL24" s="162"/>
      <c r="FYM24" s="162"/>
      <c r="FYN24" s="162"/>
      <c r="FYO24" s="162"/>
      <c r="FYP24" s="162"/>
      <c r="FYQ24" s="162"/>
      <c r="FYR24" s="162"/>
      <c r="FYS24" s="162"/>
      <c r="FYT24" s="162"/>
      <c r="FYU24" s="162"/>
      <c r="FYV24" s="162"/>
      <c r="FYW24" s="162"/>
      <c r="FYX24" s="162"/>
      <c r="FYY24" s="162"/>
      <c r="FYZ24" s="162"/>
      <c r="FZA24" s="162"/>
      <c r="FZB24" s="162"/>
      <c r="FZC24" s="162"/>
      <c r="FZD24" s="162"/>
      <c r="FZE24" s="162"/>
      <c r="FZF24" s="162"/>
      <c r="FZG24" s="162"/>
      <c r="FZH24" s="162"/>
      <c r="FZI24" s="162"/>
      <c r="FZJ24" s="162"/>
      <c r="FZK24" s="162"/>
      <c r="FZL24" s="162"/>
      <c r="FZM24" s="162"/>
      <c r="FZN24" s="162"/>
      <c r="FZO24" s="162"/>
      <c r="FZP24" s="162"/>
      <c r="FZQ24" s="162"/>
      <c r="FZR24" s="162"/>
      <c r="FZS24" s="162"/>
      <c r="FZT24" s="162"/>
      <c r="FZU24" s="162"/>
      <c r="FZV24" s="162"/>
      <c r="FZW24" s="162"/>
      <c r="FZX24" s="162"/>
      <c r="FZY24" s="162"/>
      <c r="FZZ24" s="162"/>
      <c r="GAA24" s="162"/>
      <c r="GAB24" s="162"/>
      <c r="GAC24" s="162"/>
      <c r="GAD24" s="162"/>
      <c r="GAE24" s="162"/>
      <c r="GAF24" s="162"/>
      <c r="GAG24" s="162"/>
      <c r="GAH24" s="162"/>
      <c r="GAI24" s="162"/>
      <c r="GAJ24" s="162"/>
      <c r="GAK24" s="162"/>
      <c r="GAL24" s="162"/>
      <c r="GAM24" s="162"/>
      <c r="GAN24" s="162"/>
      <c r="GAO24" s="162"/>
      <c r="GAP24" s="162"/>
      <c r="GAQ24" s="162"/>
      <c r="GAR24" s="162"/>
      <c r="GAS24" s="162"/>
      <c r="GAT24" s="162"/>
      <c r="GAU24" s="162"/>
      <c r="GAV24" s="162"/>
      <c r="GAW24" s="162"/>
      <c r="GAX24" s="162"/>
      <c r="GAY24" s="162"/>
      <c r="GAZ24" s="162"/>
      <c r="GBA24" s="162"/>
      <c r="GBB24" s="162"/>
      <c r="GBC24" s="162"/>
      <c r="GBD24" s="162"/>
      <c r="GBE24" s="162"/>
      <c r="GBF24" s="162"/>
      <c r="GBG24" s="162"/>
      <c r="GBH24" s="162"/>
      <c r="GBI24" s="162"/>
      <c r="GBJ24" s="162"/>
      <c r="GBK24" s="162"/>
      <c r="GBL24" s="162"/>
      <c r="GBM24" s="162"/>
      <c r="GBN24" s="162"/>
      <c r="GBO24" s="162"/>
      <c r="GBP24" s="162"/>
      <c r="GBQ24" s="162"/>
      <c r="GBR24" s="162"/>
      <c r="GBS24" s="162"/>
      <c r="GBT24" s="162"/>
      <c r="GBU24" s="162"/>
      <c r="GBV24" s="162"/>
      <c r="GBW24" s="162"/>
      <c r="GBX24" s="162"/>
      <c r="GBY24" s="162"/>
      <c r="GBZ24" s="162"/>
      <c r="GCA24" s="162"/>
      <c r="GCB24" s="162"/>
      <c r="GCC24" s="162"/>
      <c r="GCD24" s="162"/>
      <c r="GCE24" s="162"/>
      <c r="GCF24" s="162"/>
      <c r="GCG24" s="162"/>
      <c r="GCH24" s="162"/>
      <c r="GCI24" s="162"/>
      <c r="GCJ24" s="162"/>
      <c r="GCK24" s="162"/>
      <c r="GCL24" s="162"/>
      <c r="GCM24" s="162"/>
      <c r="GCN24" s="162"/>
      <c r="GCO24" s="162"/>
      <c r="GCP24" s="162"/>
      <c r="GCQ24" s="162"/>
      <c r="GCR24" s="162"/>
      <c r="GCS24" s="162"/>
      <c r="GCT24" s="162"/>
      <c r="GCU24" s="162"/>
      <c r="GCV24" s="162"/>
      <c r="GCW24" s="162"/>
      <c r="GCX24" s="162"/>
      <c r="GCY24" s="162"/>
      <c r="GCZ24" s="162"/>
      <c r="GDA24" s="162"/>
      <c r="GDB24" s="162"/>
      <c r="GDC24" s="162"/>
      <c r="GDD24" s="162"/>
      <c r="GDE24" s="162"/>
      <c r="GDF24" s="162"/>
      <c r="GDG24" s="162"/>
      <c r="GDH24" s="162"/>
      <c r="GDI24" s="162"/>
      <c r="GDJ24" s="162"/>
      <c r="GDK24" s="162"/>
      <c r="GDL24" s="162"/>
      <c r="GDM24" s="162"/>
      <c r="GDN24" s="162"/>
      <c r="GDO24" s="162"/>
      <c r="GDP24" s="162"/>
      <c r="GDQ24" s="162"/>
      <c r="GDR24" s="162"/>
      <c r="GDS24" s="162"/>
      <c r="GDT24" s="162"/>
      <c r="GDU24" s="162"/>
      <c r="GDV24" s="162"/>
      <c r="GDW24" s="162"/>
      <c r="GDX24" s="162"/>
      <c r="GDY24" s="162"/>
      <c r="GDZ24" s="162"/>
      <c r="GEA24" s="162"/>
      <c r="GEB24" s="162"/>
      <c r="GEC24" s="162"/>
      <c r="GED24" s="162"/>
      <c r="GEE24" s="162"/>
      <c r="GEF24" s="162"/>
      <c r="GEG24" s="162"/>
      <c r="GEH24" s="162"/>
      <c r="GEI24" s="162"/>
      <c r="GEJ24" s="162"/>
      <c r="GEK24" s="162"/>
      <c r="GEL24" s="162"/>
      <c r="GEM24" s="162"/>
      <c r="GEN24" s="162"/>
      <c r="GEO24" s="162"/>
      <c r="GEP24" s="162"/>
      <c r="GEQ24" s="162"/>
      <c r="GER24" s="162"/>
      <c r="GES24" s="162"/>
      <c r="GET24" s="162"/>
      <c r="GEU24" s="162"/>
      <c r="GEV24" s="162"/>
      <c r="GEW24" s="162"/>
      <c r="GEX24" s="162"/>
      <c r="GEY24" s="162"/>
      <c r="GEZ24" s="162"/>
      <c r="GFA24" s="162"/>
      <c r="GFB24" s="162"/>
      <c r="GFC24" s="162"/>
      <c r="GFD24" s="162"/>
      <c r="GFE24" s="162"/>
      <c r="GFF24" s="162"/>
      <c r="GFG24" s="162"/>
      <c r="GFH24" s="162"/>
      <c r="GFI24" s="162"/>
      <c r="GFJ24" s="162"/>
      <c r="GFK24" s="162"/>
      <c r="GFL24" s="162"/>
      <c r="GFM24" s="162"/>
      <c r="GFN24" s="162"/>
      <c r="GFO24" s="162"/>
      <c r="GFP24" s="162"/>
      <c r="GFQ24" s="162"/>
      <c r="GFR24" s="162"/>
      <c r="GFS24" s="162"/>
      <c r="GFT24" s="162"/>
      <c r="GFU24" s="162"/>
      <c r="GFV24" s="162"/>
      <c r="GFW24" s="162"/>
      <c r="GFX24" s="162"/>
      <c r="GFY24" s="162"/>
      <c r="GFZ24" s="162"/>
      <c r="GGA24" s="162"/>
      <c r="GGB24" s="162"/>
      <c r="GGC24" s="162"/>
      <c r="GGD24" s="162"/>
      <c r="GGE24" s="162"/>
      <c r="GGF24" s="162"/>
      <c r="GGG24" s="162"/>
      <c r="GGH24" s="162"/>
      <c r="GGI24" s="162"/>
      <c r="GGJ24" s="162"/>
      <c r="GGK24" s="162"/>
      <c r="GGL24" s="162"/>
      <c r="GGM24" s="162"/>
      <c r="GGN24" s="162"/>
      <c r="GGO24" s="162"/>
      <c r="GGP24" s="162"/>
      <c r="GGQ24" s="162"/>
      <c r="GGR24" s="162"/>
      <c r="GGS24" s="162"/>
      <c r="GGT24" s="162"/>
      <c r="GGU24" s="162"/>
      <c r="GGV24" s="162"/>
      <c r="GGW24" s="162"/>
      <c r="GGX24" s="162"/>
      <c r="GGY24" s="162"/>
      <c r="GGZ24" s="162"/>
      <c r="GHA24" s="162"/>
      <c r="GHB24" s="162"/>
      <c r="GHC24" s="162"/>
      <c r="GHD24" s="162"/>
      <c r="GHE24" s="162"/>
      <c r="GHF24" s="162"/>
      <c r="GHG24" s="162"/>
      <c r="GHH24" s="162"/>
      <c r="GHI24" s="162"/>
      <c r="GHJ24" s="162"/>
      <c r="GHK24" s="162"/>
      <c r="GHL24" s="162"/>
      <c r="GHM24" s="162"/>
      <c r="GHN24" s="162"/>
      <c r="GHO24" s="162"/>
      <c r="GHP24" s="162"/>
      <c r="GHQ24" s="162"/>
      <c r="GHR24" s="162"/>
      <c r="GHS24" s="162"/>
      <c r="GHT24" s="162"/>
      <c r="GHU24" s="162"/>
      <c r="GHV24" s="162"/>
      <c r="GHW24" s="162"/>
      <c r="GHX24" s="162"/>
      <c r="GHY24" s="162"/>
      <c r="GHZ24" s="162"/>
      <c r="GIA24" s="162"/>
      <c r="GIB24" s="162"/>
      <c r="GIC24" s="162"/>
      <c r="GID24" s="162"/>
      <c r="GIE24" s="162"/>
      <c r="GIF24" s="162"/>
      <c r="GIG24" s="162"/>
      <c r="GIH24" s="162"/>
      <c r="GII24" s="162"/>
      <c r="GIJ24" s="162"/>
      <c r="GIK24" s="162"/>
      <c r="GIL24" s="162"/>
      <c r="GIM24" s="162"/>
      <c r="GIN24" s="162"/>
      <c r="GIO24" s="162"/>
      <c r="GIP24" s="162"/>
      <c r="GIQ24" s="162"/>
      <c r="GIR24" s="162"/>
      <c r="GIS24" s="162"/>
      <c r="GIT24" s="162"/>
      <c r="GIU24" s="162"/>
      <c r="GIV24" s="162"/>
      <c r="GIW24" s="162"/>
      <c r="GIX24" s="162"/>
      <c r="GIY24" s="162"/>
      <c r="GIZ24" s="162"/>
      <c r="GJA24" s="162"/>
      <c r="GJB24" s="162"/>
      <c r="GJC24" s="162"/>
      <c r="GJD24" s="162"/>
      <c r="GJE24" s="162"/>
      <c r="GJF24" s="162"/>
      <c r="GJG24" s="162"/>
      <c r="GJH24" s="162"/>
      <c r="GJI24" s="162"/>
      <c r="GJJ24" s="162"/>
      <c r="GJK24" s="162"/>
      <c r="GJL24" s="162"/>
      <c r="GJM24" s="162"/>
      <c r="GJN24" s="162"/>
      <c r="GJO24" s="162"/>
      <c r="GJP24" s="162"/>
      <c r="GJQ24" s="162"/>
      <c r="GJR24" s="162"/>
      <c r="GJS24" s="162"/>
      <c r="GJT24" s="162"/>
      <c r="GJU24" s="162"/>
      <c r="GJV24" s="162"/>
      <c r="GJW24" s="162"/>
      <c r="GJX24" s="162"/>
      <c r="GJY24" s="162"/>
      <c r="GJZ24" s="162"/>
      <c r="GKA24" s="162"/>
      <c r="GKB24" s="162"/>
      <c r="GKC24" s="162"/>
      <c r="GKD24" s="162"/>
      <c r="GKE24" s="162"/>
      <c r="GKF24" s="162"/>
      <c r="GKG24" s="162"/>
      <c r="GKH24" s="162"/>
      <c r="GKI24" s="162"/>
      <c r="GKJ24" s="162"/>
      <c r="GKK24" s="162"/>
      <c r="GKL24" s="162"/>
      <c r="GKM24" s="162"/>
      <c r="GKN24" s="162"/>
      <c r="GKO24" s="162"/>
      <c r="GKP24" s="162"/>
      <c r="GKQ24" s="162"/>
      <c r="GKR24" s="162"/>
      <c r="GKS24" s="162"/>
      <c r="GKT24" s="162"/>
      <c r="GKU24" s="162"/>
      <c r="GKV24" s="162"/>
      <c r="GKW24" s="162"/>
      <c r="GKX24" s="162"/>
      <c r="GKY24" s="162"/>
      <c r="GKZ24" s="162"/>
      <c r="GLA24" s="162"/>
      <c r="GLB24" s="162"/>
      <c r="GLC24" s="162"/>
      <c r="GLD24" s="162"/>
      <c r="GLE24" s="162"/>
      <c r="GLF24" s="162"/>
      <c r="GLG24" s="162"/>
      <c r="GLH24" s="162"/>
      <c r="GLI24" s="162"/>
      <c r="GLJ24" s="162"/>
      <c r="GLK24" s="162"/>
      <c r="GLL24" s="162"/>
      <c r="GLM24" s="162"/>
      <c r="GLN24" s="162"/>
      <c r="GLO24" s="162"/>
      <c r="GLP24" s="162"/>
      <c r="GLQ24" s="162"/>
      <c r="GLR24" s="162"/>
      <c r="GLS24" s="162"/>
      <c r="GLT24" s="162"/>
      <c r="GLU24" s="162"/>
      <c r="GLV24" s="162"/>
      <c r="GLW24" s="162"/>
      <c r="GLX24" s="162"/>
      <c r="GLY24" s="162"/>
      <c r="GLZ24" s="162"/>
      <c r="GMA24" s="162"/>
      <c r="GMB24" s="162"/>
      <c r="GMC24" s="162"/>
      <c r="GMD24" s="162"/>
      <c r="GME24" s="162"/>
      <c r="GMF24" s="162"/>
      <c r="GMG24" s="162"/>
      <c r="GMH24" s="162"/>
      <c r="GMI24" s="162"/>
      <c r="GMJ24" s="162"/>
      <c r="GMK24" s="162"/>
      <c r="GML24" s="162"/>
      <c r="GMM24" s="162"/>
      <c r="GMN24" s="162"/>
      <c r="GMO24" s="162"/>
      <c r="GMP24" s="162"/>
      <c r="GMQ24" s="162"/>
      <c r="GMR24" s="162"/>
      <c r="GMS24" s="162"/>
      <c r="GMT24" s="162"/>
      <c r="GMU24" s="162"/>
      <c r="GMV24" s="162"/>
      <c r="GMW24" s="162"/>
      <c r="GMX24" s="162"/>
      <c r="GMY24" s="162"/>
      <c r="GMZ24" s="162"/>
      <c r="GNA24" s="162"/>
      <c r="GNB24" s="162"/>
      <c r="GNC24" s="162"/>
      <c r="GND24" s="162"/>
      <c r="GNE24" s="162"/>
      <c r="GNF24" s="162"/>
      <c r="GNG24" s="162"/>
      <c r="GNH24" s="162"/>
      <c r="GNI24" s="162"/>
      <c r="GNJ24" s="162"/>
      <c r="GNK24" s="162"/>
      <c r="GNL24" s="162"/>
      <c r="GNM24" s="162"/>
      <c r="GNN24" s="162"/>
      <c r="GNO24" s="162"/>
      <c r="GNP24" s="162"/>
      <c r="GNQ24" s="162"/>
      <c r="GNR24" s="162"/>
      <c r="GNS24" s="162"/>
      <c r="GNT24" s="162"/>
      <c r="GNU24" s="162"/>
      <c r="GNV24" s="162"/>
      <c r="GNW24" s="162"/>
      <c r="GNX24" s="162"/>
      <c r="GNY24" s="162"/>
      <c r="GNZ24" s="162"/>
      <c r="GOA24" s="162"/>
      <c r="GOB24" s="162"/>
      <c r="GOC24" s="162"/>
      <c r="GOD24" s="162"/>
      <c r="GOE24" s="162"/>
      <c r="GOF24" s="162"/>
      <c r="GOG24" s="162"/>
      <c r="GOH24" s="162"/>
      <c r="GOI24" s="162"/>
      <c r="GOJ24" s="162"/>
      <c r="GOK24" s="162"/>
      <c r="GOL24" s="162"/>
      <c r="GOM24" s="162"/>
      <c r="GON24" s="162"/>
      <c r="GOO24" s="162"/>
      <c r="GOP24" s="162"/>
      <c r="GOQ24" s="162"/>
      <c r="GOR24" s="162"/>
      <c r="GOS24" s="162"/>
      <c r="GOT24" s="162"/>
      <c r="GOU24" s="162"/>
      <c r="GOV24" s="162"/>
      <c r="GOW24" s="162"/>
      <c r="GOX24" s="162"/>
      <c r="GOY24" s="162"/>
      <c r="GOZ24" s="162"/>
      <c r="GPA24" s="162"/>
      <c r="GPB24" s="162"/>
      <c r="GPC24" s="162"/>
      <c r="GPD24" s="162"/>
      <c r="GPE24" s="162"/>
      <c r="GPF24" s="162"/>
      <c r="GPG24" s="162"/>
      <c r="GPH24" s="162"/>
      <c r="GPI24" s="162"/>
      <c r="GPJ24" s="162"/>
      <c r="GPK24" s="162"/>
      <c r="GPL24" s="162"/>
      <c r="GPM24" s="162"/>
      <c r="GPN24" s="162"/>
      <c r="GPO24" s="162"/>
      <c r="GPP24" s="162"/>
      <c r="GPQ24" s="162"/>
      <c r="GPR24" s="162"/>
      <c r="GPS24" s="162"/>
      <c r="GPT24" s="162"/>
      <c r="GPU24" s="162"/>
      <c r="GPV24" s="162"/>
      <c r="GPW24" s="162"/>
      <c r="GPX24" s="162"/>
      <c r="GPY24" s="162"/>
      <c r="GPZ24" s="162"/>
      <c r="GQA24" s="162"/>
      <c r="GQB24" s="162"/>
      <c r="GQC24" s="162"/>
      <c r="GQD24" s="162"/>
      <c r="GQE24" s="162"/>
      <c r="GQF24" s="162"/>
      <c r="GQG24" s="162"/>
      <c r="GQH24" s="162"/>
      <c r="GQI24" s="162"/>
      <c r="GQJ24" s="162"/>
      <c r="GQK24" s="162"/>
      <c r="GQL24" s="162"/>
      <c r="GQM24" s="162"/>
      <c r="GQN24" s="162"/>
      <c r="GQO24" s="162"/>
      <c r="GQP24" s="162"/>
      <c r="GQQ24" s="162"/>
      <c r="GQR24" s="162"/>
      <c r="GQS24" s="162"/>
      <c r="GQT24" s="162"/>
      <c r="GQU24" s="162"/>
      <c r="GQV24" s="162"/>
      <c r="GQW24" s="162"/>
      <c r="GQX24" s="162"/>
      <c r="GQY24" s="162"/>
      <c r="GQZ24" s="162"/>
      <c r="GRA24" s="162"/>
      <c r="GRB24" s="162"/>
      <c r="GRC24" s="162"/>
      <c r="GRD24" s="162"/>
      <c r="GRE24" s="162"/>
      <c r="GRF24" s="162"/>
      <c r="GRG24" s="162"/>
      <c r="GRH24" s="162"/>
      <c r="GRI24" s="162"/>
      <c r="GRJ24" s="162"/>
      <c r="GRK24" s="162"/>
      <c r="GRL24" s="162"/>
      <c r="GRM24" s="162"/>
      <c r="GRN24" s="162"/>
      <c r="GRO24" s="162"/>
      <c r="GRP24" s="162"/>
      <c r="GRQ24" s="162"/>
      <c r="GRR24" s="162"/>
      <c r="GRS24" s="162"/>
      <c r="GRT24" s="162"/>
      <c r="GRU24" s="162"/>
      <c r="GRV24" s="162"/>
      <c r="GRW24" s="162"/>
      <c r="GRX24" s="162"/>
      <c r="GRY24" s="162"/>
      <c r="GRZ24" s="162"/>
      <c r="GSA24" s="162"/>
      <c r="GSB24" s="162"/>
      <c r="GSC24" s="162"/>
      <c r="GSD24" s="162"/>
      <c r="GSE24" s="162"/>
      <c r="GSF24" s="162"/>
      <c r="GSG24" s="162"/>
      <c r="GSH24" s="162"/>
      <c r="GSI24" s="162"/>
      <c r="GSJ24" s="162"/>
      <c r="GSK24" s="162"/>
      <c r="GSL24" s="162"/>
      <c r="GSM24" s="162"/>
      <c r="GSN24" s="162"/>
      <c r="GSO24" s="162"/>
      <c r="GSP24" s="162"/>
      <c r="GSQ24" s="162"/>
      <c r="GSR24" s="162"/>
      <c r="GSS24" s="162"/>
      <c r="GST24" s="162"/>
      <c r="GSU24" s="162"/>
      <c r="GSV24" s="162"/>
      <c r="GSW24" s="162"/>
      <c r="GSX24" s="162"/>
      <c r="GSY24" s="162"/>
      <c r="GSZ24" s="162"/>
      <c r="GTA24" s="162"/>
      <c r="GTB24" s="162"/>
      <c r="GTC24" s="162"/>
      <c r="GTD24" s="162"/>
      <c r="GTE24" s="162"/>
      <c r="GTF24" s="162"/>
      <c r="GTG24" s="162"/>
      <c r="GTH24" s="162"/>
      <c r="GTI24" s="162"/>
      <c r="GTJ24" s="162"/>
      <c r="GTK24" s="162"/>
      <c r="GTL24" s="162"/>
      <c r="GTM24" s="162"/>
      <c r="GTN24" s="162"/>
      <c r="GTO24" s="162"/>
      <c r="GTP24" s="162"/>
      <c r="GTQ24" s="162"/>
      <c r="GTR24" s="162"/>
      <c r="GTS24" s="162"/>
      <c r="GTT24" s="162"/>
      <c r="GTU24" s="162"/>
      <c r="GTV24" s="162"/>
      <c r="GTW24" s="162"/>
      <c r="GTX24" s="162"/>
      <c r="GTY24" s="162"/>
      <c r="GTZ24" s="162"/>
      <c r="GUA24" s="162"/>
      <c r="GUB24" s="162"/>
      <c r="GUC24" s="162"/>
      <c r="GUD24" s="162"/>
      <c r="GUE24" s="162"/>
      <c r="GUF24" s="162"/>
      <c r="GUG24" s="162"/>
      <c r="GUH24" s="162"/>
      <c r="GUI24" s="162"/>
      <c r="GUJ24" s="162"/>
      <c r="GUK24" s="162"/>
      <c r="GUL24" s="162"/>
      <c r="GUM24" s="162"/>
      <c r="GUN24" s="162"/>
      <c r="GUO24" s="162"/>
      <c r="GUP24" s="162"/>
      <c r="GUQ24" s="162"/>
      <c r="GUR24" s="162"/>
      <c r="GUS24" s="162"/>
      <c r="GUT24" s="162"/>
      <c r="GUU24" s="162"/>
      <c r="GUV24" s="162"/>
      <c r="GUW24" s="162"/>
      <c r="GUX24" s="162"/>
      <c r="GUY24" s="162"/>
      <c r="GUZ24" s="162"/>
      <c r="GVA24" s="162"/>
      <c r="GVB24" s="162"/>
      <c r="GVC24" s="162"/>
      <c r="GVD24" s="162"/>
      <c r="GVE24" s="162"/>
      <c r="GVF24" s="162"/>
      <c r="GVG24" s="162"/>
      <c r="GVH24" s="162"/>
      <c r="GVI24" s="162"/>
      <c r="GVJ24" s="162"/>
      <c r="GVK24" s="162"/>
      <c r="GVL24" s="162"/>
      <c r="GVM24" s="162"/>
      <c r="GVN24" s="162"/>
      <c r="GVO24" s="162"/>
      <c r="GVP24" s="162"/>
      <c r="GVQ24" s="162"/>
      <c r="GVR24" s="162"/>
      <c r="GVS24" s="162"/>
      <c r="GVT24" s="162"/>
      <c r="GVU24" s="162"/>
      <c r="GVV24" s="162"/>
      <c r="GVW24" s="162"/>
      <c r="GVX24" s="162"/>
      <c r="GVY24" s="162"/>
      <c r="GVZ24" s="162"/>
      <c r="GWA24" s="162"/>
      <c r="GWB24" s="162"/>
      <c r="GWC24" s="162"/>
      <c r="GWD24" s="162"/>
      <c r="GWE24" s="162"/>
      <c r="GWF24" s="162"/>
      <c r="GWG24" s="162"/>
      <c r="GWH24" s="162"/>
      <c r="GWI24" s="162"/>
      <c r="GWJ24" s="162"/>
      <c r="GWK24" s="162"/>
      <c r="GWL24" s="162"/>
      <c r="GWM24" s="162"/>
      <c r="GWN24" s="162"/>
      <c r="GWO24" s="162"/>
      <c r="GWP24" s="162"/>
      <c r="GWQ24" s="162"/>
      <c r="GWR24" s="162"/>
      <c r="GWS24" s="162"/>
      <c r="GWT24" s="162"/>
      <c r="GWU24" s="162"/>
      <c r="GWV24" s="162"/>
      <c r="GWW24" s="162"/>
      <c r="GWX24" s="162"/>
      <c r="GWY24" s="162"/>
      <c r="GWZ24" s="162"/>
      <c r="GXA24" s="162"/>
      <c r="GXB24" s="162"/>
      <c r="GXC24" s="162"/>
      <c r="GXD24" s="162"/>
      <c r="GXE24" s="162"/>
      <c r="GXF24" s="162"/>
      <c r="GXG24" s="162"/>
      <c r="GXH24" s="162"/>
      <c r="GXI24" s="162"/>
      <c r="GXJ24" s="162"/>
      <c r="GXK24" s="162"/>
      <c r="GXL24" s="162"/>
      <c r="GXM24" s="162"/>
      <c r="GXN24" s="162"/>
      <c r="GXO24" s="162"/>
      <c r="GXP24" s="162"/>
      <c r="GXQ24" s="162"/>
      <c r="GXR24" s="162"/>
      <c r="GXS24" s="162"/>
      <c r="GXT24" s="162"/>
      <c r="GXU24" s="162"/>
      <c r="GXV24" s="162"/>
      <c r="GXW24" s="162"/>
      <c r="GXX24" s="162"/>
      <c r="GXY24" s="162"/>
      <c r="GXZ24" s="162"/>
      <c r="GYA24" s="162"/>
      <c r="GYB24" s="162"/>
      <c r="GYC24" s="162"/>
      <c r="GYD24" s="162"/>
      <c r="GYE24" s="162"/>
      <c r="GYF24" s="162"/>
      <c r="GYG24" s="162"/>
      <c r="GYH24" s="162"/>
      <c r="GYI24" s="162"/>
      <c r="GYJ24" s="162"/>
      <c r="GYK24" s="162"/>
      <c r="GYL24" s="162"/>
      <c r="GYM24" s="162"/>
      <c r="GYN24" s="162"/>
      <c r="GYO24" s="162"/>
      <c r="GYP24" s="162"/>
      <c r="GYQ24" s="162"/>
      <c r="GYR24" s="162"/>
      <c r="GYS24" s="162"/>
      <c r="GYT24" s="162"/>
      <c r="GYU24" s="162"/>
      <c r="GYV24" s="162"/>
      <c r="GYW24" s="162"/>
      <c r="GYX24" s="162"/>
      <c r="GYY24" s="162"/>
      <c r="GYZ24" s="162"/>
      <c r="GZA24" s="162"/>
      <c r="GZB24" s="162"/>
      <c r="GZC24" s="162"/>
      <c r="GZD24" s="162"/>
      <c r="GZE24" s="162"/>
      <c r="GZF24" s="162"/>
      <c r="GZG24" s="162"/>
      <c r="GZH24" s="162"/>
      <c r="GZI24" s="162"/>
      <c r="GZJ24" s="162"/>
      <c r="GZK24" s="162"/>
      <c r="GZL24" s="162"/>
      <c r="GZM24" s="162"/>
      <c r="GZN24" s="162"/>
      <c r="GZO24" s="162"/>
      <c r="GZP24" s="162"/>
      <c r="GZQ24" s="162"/>
      <c r="GZR24" s="162"/>
      <c r="GZS24" s="162"/>
      <c r="GZT24" s="162"/>
      <c r="GZU24" s="162"/>
      <c r="GZV24" s="162"/>
      <c r="GZW24" s="162"/>
      <c r="GZX24" s="162"/>
      <c r="GZY24" s="162"/>
      <c r="GZZ24" s="162"/>
      <c r="HAA24" s="162"/>
      <c r="HAB24" s="162"/>
      <c r="HAC24" s="162"/>
      <c r="HAD24" s="162"/>
      <c r="HAE24" s="162"/>
      <c r="HAF24" s="162"/>
      <c r="HAG24" s="162"/>
      <c r="HAH24" s="162"/>
      <c r="HAI24" s="162"/>
      <c r="HAJ24" s="162"/>
      <c r="HAK24" s="162"/>
      <c r="HAL24" s="162"/>
      <c r="HAM24" s="162"/>
      <c r="HAN24" s="162"/>
      <c r="HAO24" s="162"/>
      <c r="HAP24" s="162"/>
      <c r="HAQ24" s="162"/>
      <c r="HAR24" s="162"/>
      <c r="HAS24" s="162"/>
      <c r="HAT24" s="162"/>
      <c r="HAU24" s="162"/>
      <c r="HAV24" s="162"/>
      <c r="HAW24" s="162"/>
      <c r="HAX24" s="162"/>
      <c r="HAY24" s="162"/>
      <c r="HAZ24" s="162"/>
      <c r="HBA24" s="162"/>
      <c r="HBB24" s="162"/>
      <c r="HBC24" s="162"/>
      <c r="HBD24" s="162"/>
      <c r="HBE24" s="162"/>
      <c r="HBF24" s="162"/>
      <c r="HBG24" s="162"/>
      <c r="HBH24" s="162"/>
      <c r="HBI24" s="162"/>
      <c r="HBJ24" s="162"/>
      <c r="HBK24" s="162"/>
      <c r="HBL24" s="162"/>
      <c r="HBM24" s="162"/>
      <c r="HBN24" s="162"/>
      <c r="HBO24" s="162"/>
      <c r="HBP24" s="162"/>
      <c r="HBQ24" s="162"/>
      <c r="HBR24" s="162"/>
      <c r="HBS24" s="162"/>
      <c r="HBT24" s="162"/>
      <c r="HBU24" s="162"/>
      <c r="HBV24" s="162"/>
      <c r="HBW24" s="162"/>
      <c r="HBX24" s="162"/>
      <c r="HBY24" s="162"/>
      <c r="HBZ24" s="162"/>
      <c r="HCA24" s="162"/>
      <c r="HCB24" s="162"/>
      <c r="HCC24" s="162"/>
      <c r="HCD24" s="162"/>
      <c r="HCE24" s="162"/>
      <c r="HCF24" s="162"/>
      <c r="HCG24" s="162"/>
      <c r="HCH24" s="162"/>
      <c r="HCI24" s="162"/>
      <c r="HCJ24" s="162"/>
      <c r="HCK24" s="162"/>
      <c r="HCL24" s="162"/>
      <c r="HCM24" s="162"/>
      <c r="HCN24" s="162"/>
      <c r="HCO24" s="162"/>
      <c r="HCP24" s="162"/>
      <c r="HCQ24" s="162"/>
      <c r="HCR24" s="162"/>
      <c r="HCS24" s="162"/>
      <c r="HCT24" s="162"/>
      <c r="HCU24" s="162"/>
      <c r="HCV24" s="162"/>
      <c r="HCW24" s="162"/>
      <c r="HCX24" s="162"/>
      <c r="HCY24" s="162"/>
      <c r="HCZ24" s="162"/>
      <c r="HDA24" s="162"/>
      <c r="HDB24" s="162"/>
      <c r="HDC24" s="162"/>
      <c r="HDD24" s="162"/>
      <c r="HDE24" s="162"/>
      <c r="HDF24" s="162"/>
      <c r="HDG24" s="162"/>
      <c r="HDH24" s="162"/>
      <c r="HDI24" s="162"/>
      <c r="HDJ24" s="162"/>
      <c r="HDK24" s="162"/>
      <c r="HDL24" s="162"/>
      <c r="HDM24" s="162"/>
      <c r="HDN24" s="162"/>
      <c r="HDO24" s="162"/>
      <c r="HDP24" s="162"/>
      <c r="HDQ24" s="162"/>
      <c r="HDR24" s="162"/>
      <c r="HDS24" s="162"/>
      <c r="HDT24" s="162"/>
      <c r="HDU24" s="162"/>
      <c r="HDV24" s="162"/>
      <c r="HDW24" s="162"/>
      <c r="HDX24" s="162"/>
      <c r="HDY24" s="162"/>
      <c r="HDZ24" s="162"/>
      <c r="HEA24" s="162"/>
      <c r="HEB24" s="162"/>
      <c r="HEC24" s="162"/>
      <c r="HED24" s="162"/>
      <c r="HEE24" s="162"/>
      <c r="HEF24" s="162"/>
      <c r="HEG24" s="162"/>
      <c r="HEH24" s="162"/>
      <c r="HEI24" s="162"/>
      <c r="HEJ24" s="162"/>
      <c r="HEK24" s="162"/>
      <c r="HEL24" s="162"/>
      <c r="HEM24" s="162"/>
      <c r="HEN24" s="162"/>
      <c r="HEO24" s="162"/>
      <c r="HEP24" s="162"/>
      <c r="HEQ24" s="162"/>
      <c r="HER24" s="162"/>
      <c r="HES24" s="162"/>
      <c r="HET24" s="162"/>
      <c r="HEU24" s="162"/>
      <c r="HEV24" s="162"/>
      <c r="HEW24" s="162"/>
      <c r="HEX24" s="162"/>
      <c r="HEY24" s="162"/>
      <c r="HEZ24" s="162"/>
      <c r="HFA24" s="162"/>
      <c r="HFB24" s="162"/>
      <c r="HFC24" s="162"/>
      <c r="HFD24" s="162"/>
      <c r="HFE24" s="162"/>
      <c r="HFF24" s="162"/>
      <c r="HFG24" s="162"/>
      <c r="HFH24" s="162"/>
      <c r="HFI24" s="162"/>
      <c r="HFJ24" s="162"/>
      <c r="HFK24" s="162"/>
      <c r="HFL24" s="162"/>
      <c r="HFM24" s="162"/>
      <c r="HFN24" s="162"/>
      <c r="HFO24" s="162"/>
      <c r="HFP24" s="162"/>
      <c r="HFQ24" s="162"/>
      <c r="HFR24" s="162"/>
      <c r="HFS24" s="162"/>
      <c r="HFT24" s="162"/>
      <c r="HFU24" s="162"/>
      <c r="HFV24" s="162"/>
      <c r="HFW24" s="162"/>
      <c r="HFX24" s="162"/>
      <c r="HFY24" s="162"/>
      <c r="HFZ24" s="162"/>
      <c r="HGA24" s="162"/>
      <c r="HGB24" s="162"/>
      <c r="HGC24" s="162"/>
      <c r="HGD24" s="162"/>
      <c r="HGE24" s="162"/>
      <c r="HGF24" s="162"/>
      <c r="HGG24" s="162"/>
      <c r="HGH24" s="162"/>
      <c r="HGI24" s="162"/>
      <c r="HGJ24" s="162"/>
      <c r="HGK24" s="162"/>
      <c r="HGL24" s="162"/>
      <c r="HGM24" s="162"/>
      <c r="HGN24" s="162"/>
      <c r="HGO24" s="162"/>
      <c r="HGP24" s="162"/>
      <c r="HGQ24" s="162"/>
      <c r="HGR24" s="162"/>
      <c r="HGS24" s="162"/>
      <c r="HGT24" s="162"/>
      <c r="HGU24" s="162"/>
      <c r="HGV24" s="162"/>
      <c r="HGW24" s="162"/>
      <c r="HGX24" s="162"/>
      <c r="HGY24" s="162"/>
      <c r="HGZ24" s="162"/>
      <c r="HHA24" s="162"/>
      <c r="HHB24" s="162"/>
      <c r="HHC24" s="162"/>
      <c r="HHD24" s="162"/>
      <c r="HHE24" s="162"/>
      <c r="HHF24" s="162"/>
      <c r="HHG24" s="162"/>
      <c r="HHH24" s="162"/>
      <c r="HHI24" s="162"/>
      <c r="HHJ24" s="162"/>
      <c r="HHK24" s="162"/>
      <c r="HHL24" s="162"/>
      <c r="HHM24" s="162"/>
      <c r="HHN24" s="162"/>
      <c r="HHO24" s="162"/>
      <c r="HHP24" s="162"/>
      <c r="HHQ24" s="162"/>
      <c r="HHR24" s="162"/>
      <c r="HHS24" s="162"/>
      <c r="HHT24" s="162"/>
      <c r="HHU24" s="162"/>
      <c r="HHV24" s="162"/>
      <c r="HHW24" s="162"/>
      <c r="HHX24" s="162"/>
      <c r="HHY24" s="162"/>
      <c r="HHZ24" s="162"/>
      <c r="HIA24" s="162"/>
      <c r="HIB24" s="162"/>
      <c r="HIC24" s="162"/>
      <c r="HID24" s="162"/>
      <c r="HIE24" s="162"/>
      <c r="HIF24" s="162"/>
      <c r="HIG24" s="162"/>
      <c r="HIH24" s="162"/>
      <c r="HII24" s="162"/>
      <c r="HIJ24" s="162"/>
      <c r="HIK24" s="162"/>
      <c r="HIL24" s="162"/>
      <c r="HIM24" s="162"/>
      <c r="HIN24" s="162"/>
      <c r="HIO24" s="162"/>
      <c r="HIP24" s="162"/>
      <c r="HIQ24" s="162"/>
      <c r="HIR24" s="162"/>
      <c r="HIS24" s="162"/>
      <c r="HIT24" s="162"/>
      <c r="HIU24" s="162"/>
      <c r="HIV24" s="162"/>
      <c r="HIW24" s="162"/>
      <c r="HIX24" s="162"/>
      <c r="HIY24" s="162"/>
      <c r="HIZ24" s="162"/>
      <c r="HJA24" s="162"/>
      <c r="HJB24" s="162"/>
      <c r="HJC24" s="162"/>
      <c r="HJD24" s="162"/>
      <c r="HJE24" s="162"/>
      <c r="HJF24" s="162"/>
      <c r="HJG24" s="162"/>
      <c r="HJH24" s="162"/>
      <c r="HJI24" s="162"/>
      <c r="HJJ24" s="162"/>
      <c r="HJK24" s="162"/>
      <c r="HJL24" s="162"/>
      <c r="HJM24" s="162"/>
      <c r="HJN24" s="162"/>
      <c r="HJO24" s="162"/>
      <c r="HJP24" s="162"/>
      <c r="HJQ24" s="162"/>
      <c r="HJR24" s="162"/>
      <c r="HJS24" s="162"/>
      <c r="HJT24" s="162"/>
      <c r="HJU24" s="162"/>
      <c r="HJV24" s="162"/>
      <c r="HJW24" s="162"/>
      <c r="HJX24" s="162"/>
      <c r="HJY24" s="162"/>
      <c r="HJZ24" s="162"/>
      <c r="HKA24" s="162"/>
      <c r="HKB24" s="162"/>
      <c r="HKC24" s="162"/>
      <c r="HKD24" s="162"/>
      <c r="HKE24" s="162"/>
      <c r="HKF24" s="162"/>
      <c r="HKG24" s="162"/>
      <c r="HKH24" s="162"/>
      <c r="HKI24" s="162"/>
      <c r="HKJ24" s="162"/>
      <c r="HKK24" s="162"/>
      <c r="HKL24" s="162"/>
      <c r="HKM24" s="162"/>
      <c r="HKN24" s="162"/>
      <c r="HKO24" s="162"/>
      <c r="HKP24" s="162"/>
      <c r="HKQ24" s="162"/>
      <c r="HKR24" s="162"/>
      <c r="HKS24" s="162"/>
      <c r="HKT24" s="162"/>
      <c r="HKU24" s="162"/>
      <c r="HKV24" s="162"/>
      <c r="HKW24" s="162"/>
      <c r="HKX24" s="162"/>
      <c r="HKY24" s="162"/>
      <c r="HKZ24" s="162"/>
      <c r="HLA24" s="162"/>
      <c r="HLB24" s="162"/>
      <c r="HLC24" s="162"/>
      <c r="HLD24" s="162"/>
      <c r="HLE24" s="162"/>
      <c r="HLF24" s="162"/>
      <c r="HLG24" s="162"/>
      <c r="HLH24" s="162"/>
      <c r="HLI24" s="162"/>
      <c r="HLJ24" s="162"/>
      <c r="HLK24" s="162"/>
      <c r="HLL24" s="162"/>
      <c r="HLM24" s="162"/>
      <c r="HLN24" s="162"/>
      <c r="HLO24" s="162"/>
      <c r="HLP24" s="162"/>
      <c r="HLQ24" s="162"/>
      <c r="HLR24" s="162"/>
      <c r="HLS24" s="162"/>
      <c r="HLT24" s="162"/>
      <c r="HLU24" s="162"/>
      <c r="HLV24" s="162"/>
      <c r="HLW24" s="162"/>
      <c r="HLX24" s="162"/>
      <c r="HLY24" s="162"/>
      <c r="HLZ24" s="162"/>
      <c r="HMA24" s="162"/>
      <c r="HMB24" s="162"/>
      <c r="HMC24" s="162"/>
      <c r="HMD24" s="162"/>
      <c r="HME24" s="162"/>
      <c r="HMF24" s="162"/>
      <c r="HMG24" s="162"/>
      <c r="HMH24" s="162"/>
      <c r="HMI24" s="162"/>
      <c r="HMJ24" s="162"/>
      <c r="HMK24" s="162"/>
      <c r="HML24" s="162"/>
      <c r="HMM24" s="162"/>
      <c r="HMN24" s="162"/>
      <c r="HMO24" s="162"/>
      <c r="HMP24" s="162"/>
      <c r="HMQ24" s="162"/>
      <c r="HMR24" s="162"/>
      <c r="HMS24" s="162"/>
      <c r="HMT24" s="162"/>
      <c r="HMU24" s="162"/>
      <c r="HMV24" s="162"/>
      <c r="HMW24" s="162"/>
      <c r="HMX24" s="162"/>
      <c r="HMY24" s="162"/>
      <c r="HMZ24" s="162"/>
      <c r="HNA24" s="162"/>
      <c r="HNB24" s="162"/>
      <c r="HNC24" s="162"/>
      <c r="HND24" s="162"/>
      <c r="HNE24" s="162"/>
      <c r="HNF24" s="162"/>
      <c r="HNG24" s="162"/>
      <c r="HNH24" s="162"/>
      <c r="HNI24" s="162"/>
      <c r="HNJ24" s="162"/>
      <c r="HNK24" s="162"/>
      <c r="HNL24" s="162"/>
      <c r="HNM24" s="162"/>
      <c r="HNN24" s="162"/>
      <c r="HNO24" s="162"/>
      <c r="HNP24" s="162"/>
      <c r="HNQ24" s="162"/>
      <c r="HNR24" s="162"/>
      <c r="HNS24" s="162"/>
      <c r="HNT24" s="162"/>
      <c r="HNU24" s="162"/>
      <c r="HNV24" s="162"/>
      <c r="HNW24" s="162"/>
      <c r="HNX24" s="162"/>
      <c r="HNY24" s="162"/>
      <c r="HNZ24" s="162"/>
      <c r="HOA24" s="162"/>
      <c r="HOB24" s="162"/>
      <c r="HOC24" s="162"/>
      <c r="HOD24" s="162"/>
      <c r="HOE24" s="162"/>
      <c r="HOF24" s="162"/>
      <c r="HOG24" s="162"/>
      <c r="HOH24" s="162"/>
      <c r="HOI24" s="162"/>
      <c r="HOJ24" s="162"/>
      <c r="HOK24" s="162"/>
      <c r="HOL24" s="162"/>
      <c r="HOM24" s="162"/>
      <c r="HON24" s="162"/>
      <c r="HOO24" s="162"/>
      <c r="HOP24" s="162"/>
      <c r="HOQ24" s="162"/>
      <c r="HOR24" s="162"/>
      <c r="HOS24" s="162"/>
      <c r="HOT24" s="162"/>
      <c r="HOU24" s="162"/>
      <c r="HOV24" s="162"/>
      <c r="HOW24" s="162"/>
      <c r="HOX24" s="162"/>
      <c r="HOY24" s="162"/>
      <c r="HOZ24" s="162"/>
      <c r="HPA24" s="162"/>
      <c r="HPB24" s="162"/>
      <c r="HPC24" s="162"/>
      <c r="HPD24" s="162"/>
      <c r="HPE24" s="162"/>
      <c r="HPF24" s="162"/>
      <c r="HPG24" s="162"/>
      <c r="HPH24" s="162"/>
      <c r="HPI24" s="162"/>
      <c r="HPJ24" s="162"/>
      <c r="HPK24" s="162"/>
      <c r="HPL24" s="162"/>
      <c r="HPM24" s="162"/>
      <c r="HPN24" s="162"/>
      <c r="HPO24" s="162"/>
      <c r="HPP24" s="162"/>
      <c r="HPQ24" s="162"/>
      <c r="HPR24" s="162"/>
      <c r="HPS24" s="162"/>
      <c r="HPT24" s="162"/>
      <c r="HPU24" s="162"/>
      <c r="HPV24" s="162"/>
      <c r="HPW24" s="162"/>
      <c r="HPX24" s="162"/>
      <c r="HPY24" s="162"/>
      <c r="HPZ24" s="162"/>
      <c r="HQA24" s="162"/>
      <c r="HQB24" s="162"/>
      <c r="HQC24" s="162"/>
      <c r="HQD24" s="162"/>
      <c r="HQE24" s="162"/>
      <c r="HQF24" s="162"/>
      <c r="HQG24" s="162"/>
      <c r="HQH24" s="162"/>
      <c r="HQI24" s="162"/>
      <c r="HQJ24" s="162"/>
      <c r="HQK24" s="162"/>
      <c r="HQL24" s="162"/>
      <c r="HQM24" s="162"/>
      <c r="HQN24" s="162"/>
      <c r="HQO24" s="162"/>
      <c r="HQP24" s="162"/>
      <c r="HQQ24" s="162"/>
      <c r="HQR24" s="162"/>
      <c r="HQS24" s="162"/>
      <c r="HQT24" s="162"/>
      <c r="HQU24" s="162"/>
      <c r="HQV24" s="162"/>
      <c r="HQW24" s="162"/>
      <c r="HQX24" s="162"/>
      <c r="HQY24" s="162"/>
      <c r="HQZ24" s="162"/>
      <c r="HRA24" s="162"/>
      <c r="HRB24" s="162"/>
      <c r="HRC24" s="162"/>
      <c r="HRD24" s="162"/>
      <c r="HRE24" s="162"/>
      <c r="HRF24" s="162"/>
      <c r="HRG24" s="162"/>
      <c r="HRH24" s="162"/>
      <c r="HRI24" s="162"/>
      <c r="HRJ24" s="162"/>
      <c r="HRK24" s="162"/>
      <c r="HRL24" s="162"/>
      <c r="HRM24" s="162"/>
      <c r="HRN24" s="162"/>
      <c r="HRO24" s="162"/>
      <c r="HRP24" s="162"/>
      <c r="HRQ24" s="162"/>
      <c r="HRR24" s="162"/>
      <c r="HRS24" s="162"/>
      <c r="HRT24" s="162"/>
      <c r="HRU24" s="162"/>
      <c r="HRV24" s="162"/>
      <c r="HRW24" s="162"/>
      <c r="HRX24" s="162"/>
      <c r="HRY24" s="162"/>
      <c r="HRZ24" s="162"/>
      <c r="HSA24" s="162"/>
      <c r="HSB24" s="162"/>
      <c r="HSC24" s="162"/>
      <c r="HSD24" s="162"/>
      <c r="HSE24" s="162"/>
      <c r="HSF24" s="162"/>
      <c r="HSG24" s="162"/>
      <c r="HSH24" s="162"/>
      <c r="HSI24" s="162"/>
      <c r="HSJ24" s="162"/>
      <c r="HSK24" s="162"/>
      <c r="HSL24" s="162"/>
      <c r="HSM24" s="162"/>
      <c r="HSN24" s="162"/>
      <c r="HSO24" s="162"/>
      <c r="HSP24" s="162"/>
      <c r="HSQ24" s="162"/>
      <c r="HSR24" s="162"/>
      <c r="HSS24" s="162"/>
      <c r="HST24" s="162"/>
      <c r="HSU24" s="162"/>
      <c r="HSV24" s="162"/>
      <c r="HSW24" s="162"/>
      <c r="HSX24" s="162"/>
      <c r="HSY24" s="162"/>
      <c r="HSZ24" s="162"/>
      <c r="HTA24" s="162"/>
      <c r="HTB24" s="162"/>
      <c r="HTC24" s="162"/>
      <c r="HTD24" s="162"/>
      <c r="HTE24" s="162"/>
      <c r="HTF24" s="162"/>
      <c r="HTG24" s="162"/>
      <c r="HTH24" s="162"/>
      <c r="HTI24" s="162"/>
      <c r="HTJ24" s="162"/>
      <c r="HTK24" s="162"/>
      <c r="HTL24" s="162"/>
      <c r="HTM24" s="162"/>
      <c r="HTN24" s="162"/>
      <c r="HTO24" s="162"/>
      <c r="HTP24" s="162"/>
      <c r="HTQ24" s="162"/>
      <c r="HTR24" s="162"/>
      <c r="HTS24" s="162"/>
      <c r="HTT24" s="162"/>
      <c r="HTU24" s="162"/>
      <c r="HTV24" s="162"/>
      <c r="HTW24" s="162"/>
      <c r="HTX24" s="162"/>
      <c r="HTY24" s="162"/>
      <c r="HTZ24" s="162"/>
      <c r="HUA24" s="162"/>
      <c r="HUB24" s="162"/>
      <c r="HUC24" s="162"/>
      <c r="HUD24" s="162"/>
      <c r="HUE24" s="162"/>
      <c r="HUF24" s="162"/>
      <c r="HUG24" s="162"/>
      <c r="HUH24" s="162"/>
      <c r="HUI24" s="162"/>
      <c r="HUJ24" s="162"/>
      <c r="HUK24" s="162"/>
      <c r="HUL24" s="162"/>
      <c r="HUM24" s="162"/>
      <c r="HUN24" s="162"/>
      <c r="HUO24" s="162"/>
      <c r="HUP24" s="162"/>
      <c r="HUQ24" s="162"/>
      <c r="HUR24" s="162"/>
      <c r="HUS24" s="162"/>
      <c r="HUT24" s="162"/>
      <c r="HUU24" s="162"/>
      <c r="HUV24" s="162"/>
      <c r="HUW24" s="162"/>
      <c r="HUX24" s="162"/>
      <c r="HUY24" s="162"/>
      <c r="HUZ24" s="162"/>
      <c r="HVA24" s="162"/>
      <c r="HVB24" s="162"/>
      <c r="HVC24" s="162"/>
      <c r="HVD24" s="162"/>
      <c r="HVE24" s="162"/>
      <c r="HVF24" s="162"/>
      <c r="HVG24" s="162"/>
      <c r="HVH24" s="162"/>
      <c r="HVI24" s="162"/>
      <c r="HVJ24" s="162"/>
      <c r="HVK24" s="162"/>
      <c r="HVL24" s="162"/>
      <c r="HVM24" s="162"/>
      <c r="HVN24" s="162"/>
      <c r="HVO24" s="162"/>
      <c r="HVP24" s="162"/>
      <c r="HVQ24" s="162"/>
      <c r="HVR24" s="162"/>
      <c r="HVS24" s="162"/>
      <c r="HVT24" s="162"/>
      <c r="HVU24" s="162"/>
      <c r="HVV24" s="162"/>
      <c r="HVW24" s="162"/>
      <c r="HVX24" s="162"/>
      <c r="HVY24" s="162"/>
      <c r="HVZ24" s="162"/>
      <c r="HWA24" s="162"/>
      <c r="HWB24" s="162"/>
      <c r="HWC24" s="162"/>
      <c r="HWD24" s="162"/>
      <c r="HWE24" s="162"/>
      <c r="HWF24" s="162"/>
      <c r="HWG24" s="162"/>
      <c r="HWH24" s="162"/>
      <c r="HWI24" s="162"/>
      <c r="HWJ24" s="162"/>
      <c r="HWK24" s="162"/>
      <c r="HWL24" s="162"/>
      <c r="HWM24" s="162"/>
      <c r="HWN24" s="162"/>
      <c r="HWO24" s="162"/>
      <c r="HWP24" s="162"/>
      <c r="HWQ24" s="162"/>
      <c r="HWR24" s="162"/>
      <c r="HWS24" s="162"/>
      <c r="HWT24" s="162"/>
      <c r="HWU24" s="162"/>
      <c r="HWV24" s="162"/>
      <c r="HWW24" s="162"/>
      <c r="HWX24" s="162"/>
      <c r="HWY24" s="162"/>
      <c r="HWZ24" s="162"/>
      <c r="HXA24" s="162"/>
      <c r="HXB24" s="162"/>
      <c r="HXC24" s="162"/>
      <c r="HXD24" s="162"/>
      <c r="HXE24" s="162"/>
      <c r="HXF24" s="162"/>
      <c r="HXG24" s="162"/>
      <c r="HXH24" s="162"/>
      <c r="HXI24" s="162"/>
      <c r="HXJ24" s="162"/>
      <c r="HXK24" s="162"/>
      <c r="HXL24" s="162"/>
      <c r="HXM24" s="162"/>
      <c r="HXN24" s="162"/>
      <c r="HXO24" s="162"/>
      <c r="HXP24" s="162"/>
      <c r="HXQ24" s="162"/>
      <c r="HXR24" s="162"/>
      <c r="HXS24" s="162"/>
      <c r="HXT24" s="162"/>
      <c r="HXU24" s="162"/>
      <c r="HXV24" s="162"/>
      <c r="HXW24" s="162"/>
      <c r="HXX24" s="162"/>
      <c r="HXY24" s="162"/>
      <c r="HXZ24" s="162"/>
      <c r="HYA24" s="162"/>
      <c r="HYB24" s="162"/>
      <c r="HYC24" s="162"/>
      <c r="HYD24" s="162"/>
      <c r="HYE24" s="162"/>
      <c r="HYF24" s="162"/>
      <c r="HYG24" s="162"/>
      <c r="HYH24" s="162"/>
      <c r="HYI24" s="162"/>
      <c r="HYJ24" s="162"/>
      <c r="HYK24" s="162"/>
      <c r="HYL24" s="162"/>
      <c r="HYM24" s="162"/>
      <c r="HYN24" s="162"/>
      <c r="HYO24" s="162"/>
      <c r="HYP24" s="162"/>
      <c r="HYQ24" s="162"/>
      <c r="HYR24" s="162"/>
      <c r="HYS24" s="162"/>
      <c r="HYT24" s="162"/>
      <c r="HYU24" s="162"/>
      <c r="HYV24" s="162"/>
      <c r="HYW24" s="162"/>
      <c r="HYX24" s="162"/>
      <c r="HYY24" s="162"/>
      <c r="HYZ24" s="162"/>
      <c r="HZA24" s="162"/>
      <c r="HZB24" s="162"/>
      <c r="HZC24" s="162"/>
      <c r="HZD24" s="162"/>
      <c r="HZE24" s="162"/>
      <c r="HZF24" s="162"/>
      <c r="HZG24" s="162"/>
      <c r="HZH24" s="162"/>
      <c r="HZI24" s="162"/>
      <c r="HZJ24" s="162"/>
      <c r="HZK24" s="162"/>
      <c r="HZL24" s="162"/>
      <c r="HZM24" s="162"/>
      <c r="HZN24" s="162"/>
      <c r="HZO24" s="162"/>
      <c r="HZP24" s="162"/>
      <c r="HZQ24" s="162"/>
      <c r="HZR24" s="162"/>
      <c r="HZS24" s="162"/>
      <c r="HZT24" s="162"/>
      <c r="HZU24" s="162"/>
      <c r="HZV24" s="162"/>
      <c r="HZW24" s="162"/>
      <c r="HZX24" s="162"/>
      <c r="HZY24" s="162"/>
      <c r="HZZ24" s="162"/>
      <c r="IAA24" s="162"/>
      <c r="IAB24" s="162"/>
      <c r="IAC24" s="162"/>
      <c r="IAD24" s="162"/>
      <c r="IAE24" s="162"/>
      <c r="IAF24" s="162"/>
      <c r="IAG24" s="162"/>
      <c r="IAH24" s="162"/>
      <c r="IAI24" s="162"/>
      <c r="IAJ24" s="162"/>
      <c r="IAK24" s="162"/>
      <c r="IAL24" s="162"/>
      <c r="IAM24" s="162"/>
      <c r="IAN24" s="162"/>
      <c r="IAO24" s="162"/>
      <c r="IAP24" s="162"/>
      <c r="IAQ24" s="162"/>
      <c r="IAR24" s="162"/>
      <c r="IAS24" s="162"/>
      <c r="IAT24" s="162"/>
      <c r="IAU24" s="162"/>
      <c r="IAV24" s="162"/>
      <c r="IAW24" s="162"/>
      <c r="IAX24" s="162"/>
      <c r="IAY24" s="162"/>
      <c r="IAZ24" s="162"/>
      <c r="IBA24" s="162"/>
      <c r="IBB24" s="162"/>
      <c r="IBC24" s="162"/>
      <c r="IBD24" s="162"/>
      <c r="IBE24" s="162"/>
      <c r="IBF24" s="162"/>
      <c r="IBG24" s="162"/>
      <c r="IBH24" s="162"/>
      <c r="IBI24" s="162"/>
      <c r="IBJ24" s="162"/>
      <c r="IBK24" s="162"/>
      <c r="IBL24" s="162"/>
      <c r="IBM24" s="162"/>
      <c r="IBN24" s="162"/>
      <c r="IBO24" s="162"/>
      <c r="IBP24" s="162"/>
      <c r="IBQ24" s="162"/>
      <c r="IBR24" s="162"/>
      <c r="IBS24" s="162"/>
      <c r="IBT24" s="162"/>
      <c r="IBU24" s="162"/>
      <c r="IBV24" s="162"/>
      <c r="IBW24" s="162"/>
      <c r="IBX24" s="162"/>
      <c r="IBY24" s="162"/>
      <c r="IBZ24" s="162"/>
      <c r="ICA24" s="162"/>
      <c r="ICB24" s="162"/>
      <c r="ICC24" s="162"/>
      <c r="ICD24" s="162"/>
      <c r="ICE24" s="162"/>
      <c r="ICF24" s="162"/>
      <c r="ICG24" s="162"/>
      <c r="ICH24" s="162"/>
      <c r="ICI24" s="162"/>
      <c r="ICJ24" s="162"/>
      <c r="ICK24" s="162"/>
      <c r="ICL24" s="162"/>
      <c r="ICM24" s="162"/>
      <c r="ICN24" s="162"/>
      <c r="ICO24" s="162"/>
      <c r="ICP24" s="162"/>
      <c r="ICQ24" s="162"/>
      <c r="ICR24" s="162"/>
      <c r="ICS24" s="162"/>
      <c r="ICT24" s="162"/>
      <c r="ICU24" s="162"/>
      <c r="ICV24" s="162"/>
      <c r="ICW24" s="162"/>
      <c r="ICX24" s="162"/>
      <c r="ICY24" s="162"/>
      <c r="ICZ24" s="162"/>
      <c r="IDA24" s="162"/>
      <c r="IDB24" s="162"/>
      <c r="IDC24" s="162"/>
      <c r="IDD24" s="162"/>
      <c r="IDE24" s="162"/>
      <c r="IDF24" s="162"/>
      <c r="IDG24" s="162"/>
      <c r="IDH24" s="162"/>
      <c r="IDI24" s="162"/>
      <c r="IDJ24" s="162"/>
      <c r="IDK24" s="162"/>
      <c r="IDL24" s="162"/>
      <c r="IDM24" s="162"/>
      <c r="IDN24" s="162"/>
      <c r="IDO24" s="162"/>
      <c r="IDP24" s="162"/>
      <c r="IDQ24" s="162"/>
      <c r="IDR24" s="162"/>
      <c r="IDS24" s="162"/>
      <c r="IDT24" s="162"/>
      <c r="IDU24" s="162"/>
      <c r="IDV24" s="162"/>
      <c r="IDW24" s="162"/>
      <c r="IDX24" s="162"/>
      <c r="IDY24" s="162"/>
      <c r="IDZ24" s="162"/>
      <c r="IEA24" s="162"/>
      <c r="IEB24" s="162"/>
      <c r="IEC24" s="162"/>
      <c r="IED24" s="162"/>
      <c r="IEE24" s="162"/>
      <c r="IEF24" s="162"/>
      <c r="IEG24" s="162"/>
      <c r="IEH24" s="162"/>
      <c r="IEI24" s="162"/>
      <c r="IEJ24" s="162"/>
      <c r="IEK24" s="162"/>
      <c r="IEL24" s="162"/>
      <c r="IEM24" s="162"/>
      <c r="IEN24" s="162"/>
      <c r="IEO24" s="162"/>
      <c r="IEP24" s="162"/>
      <c r="IEQ24" s="162"/>
      <c r="IER24" s="162"/>
      <c r="IES24" s="162"/>
      <c r="IET24" s="162"/>
      <c r="IEU24" s="162"/>
      <c r="IEV24" s="162"/>
      <c r="IEW24" s="162"/>
      <c r="IEX24" s="162"/>
      <c r="IEY24" s="162"/>
      <c r="IEZ24" s="162"/>
      <c r="IFA24" s="162"/>
      <c r="IFB24" s="162"/>
      <c r="IFC24" s="162"/>
      <c r="IFD24" s="162"/>
      <c r="IFE24" s="162"/>
      <c r="IFF24" s="162"/>
      <c r="IFG24" s="162"/>
      <c r="IFH24" s="162"/>
      <c r="IFI24" s="162"/>
      <c r="IFJ24" s="162"/>
      <c r="IFK24" s="162"/>
      <c r="IFL24" s="162"/>
      <c r="IFM24" s="162"/>
      <c r="IFN24" s="162"/>
      <c r="IFO24" s="162"/>
      <c r="IFP24" s="162"/>
      <c r="IFQ24" s="162"/>
      <c r="IFR24" s="162"/>
      <c r="IFS24" s="162"/>
      <c r="IFT24" s="162"/>
      <c r="IFU24" s="162"/>
      <c r="IFV24" s="162"/>
      <c r="IFW24" s="162"/>
      <c r="IFX24" s="162"/>
      <c r="IFY24" s="162"/>
      <c r="IFZ24" s="162"/>
      <c r="IGA24" s="162"/>
      <c r="IGB24" s="162"/>
      <c r="IGC24" s="162"/>
      <c r="IGD24" s="162"/>
      <c r="IGE24" s="162"/>
      <c r="IGF24" s="162"/>
      <c r="IGG24" s="162"/>
      <c r="IGH24" s="162"/>
      <c r="IGI24" s="162"/>
      <c r="IGJ24" s="162"/>
      <c r="IGK24" s="162"/>
      <c r="IGL24" s="162"/>
      <c r="IGM24" s="162"/>
      <c r="IGN24" s="162"/>
      <c r="IGO24" s="162"/>
      <c r="IGP24" s="162"/>
      <c r="IGQ24" s="162"/>
      <c r="IGR24" s="162"/>
      <c r="IGS24" s="162"/>
      <c r="IGT24" s="162"/>
      <c r="IGU24" s="162"/>
      <c r="IGV24" s="162"/>
      <c r="IGW24" s="162"/>
      <c r="IGX24" s="162"/>
      <c r="IGY24" s="162"/>
      <c r="IGZ24" s="162"/>
      <c r="IHA24" s="162"/>
      <c r="IHB24" s="162"/>
      <c r="IHC24" s="162"/>
      <c r="IHD24" s="162"/>
      <c r="IHE24" s="162"/>
      <c r="IHF24" s="162"/>
      <c r="IHG24" s="162"/>
      <c r="IHH24" s="162"/>
      <c r="IHI24" s="162"/>
      <c r="IHJ24" s="162"/>
      <c r="IHK24" s="162"/>
      <c r="IHL24" s="162"/>
      <c r="IHM24" s="162"/>
      <c r="IHN24" s="162"/>
      <c r="IHO24" s="162"/>
      <c r="IHP24" s="162"/>
      <c r="IHQ24" s="162"/>
      <c r="IHR24" s="162"/>
      <c r="IHS24" s="162"/>
      <c r="IHT24" s="162"/>
      <c r="IHU24" s="162"/>
      <c r="IHV24" s="162"/>
      <c r="IHW24" s="162"/>
      <c r="IHX24" s="162"/>
      <c r="IHY24" s="162"/>
      <c r="IHZ24" s="162"/>
      <c r="IIA24" s="162"/>
      <c r="IIB24" s="162"/>
      <c r="IIC24" s="162"/>
      <c r="IID24" s="162"/>
      <c r="IIE24" s="162"/>
      <c r="IIF24" s="162"/>
      <c r="IIG24" s="162"/>
      <c r="IIH24" s="162"/>
      <c r="III24" s="162"/>
      <c r="IIJ24" s="162"/>
      <c r="IIK24" s="162"/>
      <c r="IIL24" s="162"/>
      <c r="IIM24" s="162"/>
      <c r="IIN24" s="162"/>
      <c r="IIO24" s="162"/>
      <c r="IIP24" s="162"/>
      <c r="IIQ24" s="162"/>
      <c r="IIR24" s="162"/>
      <c r="IIS24" s="162"/>
      <c r="IIT24" s="162"/>
      <c r="IIU24" s="162"/>
      <c r="IIV24" s="162"/>
      <c r="IIW24" s="162"/>
      <c r="IIX24" s="162"/>
      <c r="IIY24" s="162"/>
      <c r="IIZ24" s="162"/>
      <c r="IJA24" s="162"/>
      <c r="IJB24" s="162"/>
      <c r="IJC24" s="162"/>
      <c r="IJD24" s="162"/>
      <c r="IJE24" s="162"/>
      <c r="IJF24" s="162"/>
      <c r="IJG24" s="162"/>
      <c r="IJH24" s="162"/>
      <c r="IJI24" s="162"/>
      <c r="IJJ24" s="162"/>
      <c r="IJK24" s="162"/>
      <c r="IJL24" s="162"/>
      <c r="IJM24" s="162"/>
      <c r="IJN24" s="162"/>
      <c r="IJO24" s="162"/>
      <c r="IJP24" s="162"/>
      <c r="IJQ24" s="162"/>
      <c r="IJR24" s="162"/>
      <c r="IJS24" s="162"/>
      <c r="IJT24" s="162"/>
      <c r="IJU24" s="162"/>
      <c r="IJV24" s="162"/>
      <c r="IJW24" s="162"/>
      <c r="IJX24" s="162"/>
      <c r="IJY24" s="162"/>
      <c r="IJZ24" s="162"/>
      <c r="IKA24" s="162"/>
      <c r="IKB24" s="162"/>
      <c r="IKC24" s="162"/>
      <c r="IKD24" s="162"/>
      <c r="IKE24" s="162"/>
      <c r="IKF24" s="162"/>
      <c r="IKG24" s="162"/>
      <c r="IKH24" s="162"/>
      <c r="IKI24" s="162"/>
      <c r="IKJ24" s="162"/>
      <c r="IKK24" s="162"/>
      <c r="IKL24" s="162"/>
      <c r="IKM24" s="162"/>
      <c r="IKN24" s="162"/>
      <c r="IKO24" s="162"/>
      <c r="IKP24" s="162"/>
      <c r="IKQ24" s="162"/>
      <c r="IKR24" s="162"/>
      <c r="IKS24" s="162"/>
      <c r="IKT24" s="162"/>
      <c r="IKU24" s="162"/>
      <c r="IKV24" s="162"/>
      <c r="IKW24" s="162"/>
      <c r="IKX24" s="162"/>
      <c r="IKY24" s="162"/>
      <c r="IKZ24" s="162"/>
      <c r="ILA24" s="162"/>
      <c r="ILB24" s="162"/>
      <c r="ILC24" s="162"/>
      <c r="ILD24" s="162"/>
      <c r="ILE24" s="162"/>
      <c r="ILF24" s="162"/>
      <c r="ILG24" s="162"/>
      <c r="ILH24" s="162"/>
      <c r="ILI24" s="162"/>
      <c r="ILJ24" s="162"/>
      <c r="ILK24" s="162"/>
      <c r="ILL24" s="162"/>
      <c r="ILM24" s="162"/>
      <c r="ILN24" s="162"/>
      <c r="ILO24" s="162"/>
      <c r="ILP24" s="162"/>
      <c r="ILQ24" s="162"/>
      <c r="ILR24" s="162"/>
      <c r="ILS24" s="162"/>
      <c r="ILT24" s="162"/>
      <c r="ILU24" s="162"/>
      <c r="ILV24" s="162"/>
      <c r="ILW24" s="162"/>
      <c r="ILX24" s="162"/>
      <c r="ILY24" s="162"/>
      <c r="ILZ24" s="162"/>
      <c r="IMA24" s="162"/>
      <c r="IMB24" s="162"/>
      <c r="IMC24" s="162"/>
      <c r="IMD24" s="162"/>
      <c r="IME24" s="162"/>
      <c r="IMF24" s="162"/>
      <c r="IMG24" s="162"/>
      <c r="IMH24" s="162"/>
      <c r="IMI24" s="162"/>
      <c r="IMJ24" s="162"/>
      <c r="IMK24" s="162"/>
      <c r="IML24" s="162"/>
      <c r="IMM24" s="162"/>
      <c r="IMN24" s="162"/>
      <c r="IMO24" s="162"/>
      <c r="IMP24" s="162"/>
      <c r="IMQ24" s="162"/>
      <c r="IMR24" s="162"/>
      <c r="IMS24" s="162"/>
      <c r="IMT24" s="162"/>
      <c r="IMU24" s="162"/>
      <c r="IMV24" s="162"/>
      <c r="IMW24" s="162"/>
      <c r="IMX24" s="162"/>
      <c r="IMY24" s="162"/>
      <c r="IMZ24" s="162"/>
      <c r="INA24" s="162"/>
      <c r="INB24" s="162"/>
      <c r="INC24" s="162"/>
      <c r="IND24" s="162"/>
      <c r="INE24" s="162"/>
      <c r="INF24" s="162"/>
      <c r="ING24" s="162"/>
      <c r="INH24" s="162"/>
      <c r="INI24" s="162"/>
      <c r="INJ24" s="162"/>
      <c r="INK24" s="162"/>
      <c r="INL24" s="162"/>
      <c r="INM24" s="162"/>
      <c r="INN24" s="162"/>
      <c r="INO24" s="162"/>
      <c r="INP24" s="162"/>
      <c r="INQ24" s="162"/>
      <c r="INR24" s="162"/>
      <c r="INS24" s="162"/>
      <c r="INT24" s="162"/>
      <c r="INU24" s="162"/>
      <c r="INV24" s="162"/>
      <c r="INW24" s="162"/>
      <c r="INX24" s="162"/>
      <c r="INY24" s="162"/>
      <c r="INZ24" s="162"/>
      <c r="IOA24" s="162"/>
      <c r="IOB24" s="162"/>
      <c r="IOC24" s="162"/>
      <c r="IOD24" s="162"/>
      <c r="IOE24" s="162"/>
      <c r="IOF24" s="162"/>
      <c r="IOG24" s="162"/>
      <c r="IOH24" s="162"/>
      <c r="IOI24" s="162"/>
      <c r="IOJ24" s="162"/>
      <c r="IOK24" s="162"/>
      <c r="IOL24" s="162"/>
      <c r="IOM24" s="162"/>
      <c r="ION24" s="162"/>
      <c r="IOO24" s="162"/>
      <c r="IOP24" s="162"/>
      <c r="IOQ24" s="162"/>
      <c r="IOR24" s="162"/>
      <c r="IOS24" s="162"/>
      <c r="IOT24" s="162"/>
      <c r="IOU24" s="162"/>
      <c r="IOV24" s="162"/>
      <c r="IOW24" s="162"/>
      <c r="IOX24" s="162"/>
      <c r="IOY24" s="162"/>
      <c r="IOZ24" s="162"/>
      <c r="IPA24" s="162"/>
      <c r="IPB24" s="162"/>
      <c r="IPC24" s="162"/>
      <c r="IPD24" s="162"/>
      <c r="IPE24" s="162"/>
      <c r="IPF24" s="162"/>
      <c r="IPG24" s="162"/>
      <c r="IPH24" s="162"/>
      <c r="IPI24" s="162"/>
      <c r="IPJ24" s="162"/>
      <c r="IPK24" s="162"/>
      <c r="IPL24" s="162"/>
      <c r="IPM24" s="162"/>
      <c r="IPN24" s="162"/>
      <c r="IPO24" s="162"/>
      <c r="IPP24" s="162"/>
      <c r="IPQ24" s="162"/>
      <c r="IPR24" s="162"/>
      <c r="IPS24" s="162"/>
      <c r="IPT24" s="162"/>
      <c r="IPU24" s="162"/>
      <c r="IPV24" s="162"/>
      <c r="IPW24" s="162"/>
      <c r="IPX24" s="162"/>
      <c r="IPY24" s="162"/>
      <c r="IPZ24" s="162"/>
      <c r="IQA24" s="162"/>
      <c r="IQB24" s="162"/>
      <c r="IQC24" s="162"/>
      <c r="IQD24" s="162"/>
      <c r="IQE24" s="162"/>
      <c r="IQF24" s="162"/>
      <c r="IQG24" s="162"/>
      <c r="IQH24" s="162"/>
      <c r="IQI24" s="162"/>
      <c r="IQJ24" s="162"/>
      <c r="IQK24" s="162"/>
      <c r="IQL24" s="162"/>
      <c r="IQM24" s="162"/>
      <c r="IQN24" s="162"/>
      <c r="IQO24" s="162"/>
      <c r="IQP24" s="162"/>
      <c r="IQQ24" s="162"/>
      <c r="IQR24" s="162"/>
      <c r="IQS24" s="162"/>
      <c r="IQT24" s="162"/>
      <c r="IQU24" s="162"/>
      <c r="IQV24" s="162"/>
      <c r="IQW24" s="162"/>
      <c r="IQX24" s="162"/>
      <c r="IQY24" s="162"/>
      <c r="IQZ24" s="162"/>
      <c r="IRA24" s="162"/>
      <c r="IRB24" s="162"/>
      <c r="IRC24" s="162"/>
      <c r="IRD24" s="162"/>
      <c r="IRE24" s="162"/>
      <c r="IRF24" s="162"/>
      <c r="IRG24" s="162"/>
      <c r="IRH24" s="162"/>
      <c r="IRI24" s="162"/>
      <c r="IRJ24" s="162"/>
      <c r="IRK24" s="162"/>
      <c r="IRL24" s="162"/>
      <c r="IRM24" s="162"/>
      <c r="IRN24" s="162"/>
      <c r="IRO24" s="162"/>
      <c r="IRP24" s="162"/>
      <c r="IRQ24" s="162"/>
      <c r="IRR24" s="162"/>
      <c r="IRS24" s="162"/>
      <c r="IRT24" s="162"/>
      <c r="IRU24" s="162"/>
      <c r="IRV24" s="162"/>
      <c r="IRW24" s="162"/>
      <c r="IRX24" s="162"/>
      <c r="IRY24" s="162"/>
      <c r="IRZ24" s="162"/>
      <c r="ISA24" s="162"/>
      <c r="ISB24" s="162"/>
      <c r="ISC24" s="162"/>
      <c r="ISD24" s="162"/>
      <c r="ISE24" s="162"/>
      <c r="ISF24" s="162"/>
      <c r="ISG24" s="162"/>
      <c r="ISH24" s="162"/>
      <c r="ISI24" s="162"/>
      <c r="ISJ24" s="162"/>
      <c r="ISK24" s="162"/>
      <c r="ISL24" s="162"/>
      <c r="ISM24" s="162"/>
      <c r="ISN24" s="162"/>
      <c r="ISO24" s="162"/>
      <c r="ISP24" s="162"/>
      <c r="ISQ24" s="162"/>
      <c r="ISR24" s="162"/>
      <c r="ISS24" s="162"/>
      <c r="IST24" s="162"/>
      <c r="ISU24" s="162"/>
      <c r="ISV24" s="162"/>
      <c r="ISW24" s="162"/>
      <c r="ISX24" s="162"/>
      <c r="ISY24" s="162"/>
      <c r="ISZ24" s="162"/>
      <c r="ITA24" s="162"/>
      <c r="ITB24" s="162"/>
      <c r="ITC24" s="162"/>
      <c r="ITD24" s="162"/>
      <c r="ITE24" s="162"/>
      <c r="ITF24" s="162"/>
      <c r="ITG24" s="162"/>
      <c r="ITH24" s="162"/>
      <c r="ITI24" s="162"/>
      <c r="ITJ24" s="162"/>
      <c r="ITK24" s="162"/>
      <c r="ITL24" s="162"/>
      <c r="ITM24" s="162"/>
      <c r="ITN24" s="162"/>
      <c r="ITO24" s="162"/>
      <c r="ITP24" s="162"/>
      <c r="ITQ24" s="162"/>
      <c r="ITR24" s="162"/>
      <c r="ITS24" s="162"/>
      <c r="ITT24" s="162"/>
      <c r="ITU24" s="162"/>
      <c r="ITV24" s="162"/>
      <c r="ITW24" s="162"/>
      <c r="ITX24" s="162"/>
      <c r="ITY24" s="162"/>
      <c r="ITZ24" s="162"/>
      <c r="IUA24" s="162"/>
      <c r="IUB24" s="162"/>
      <c r="IUC24" s="162"/>
      <c r="IUD24" s="162"/>
      <c r="IUE24" s="162"/>
      <c r="IUF24" s="162"/>
      <c r="IUG24" s="162"/>
      <c r="IUH24" s="162"/>
      <c r="IUI24" s="162"/>
      <c r="IUJ24" s="162"/>
      <c r="IUK24" s="162"/>
      <c r="IUL24" s="162"/>
      <c r="IUM24" s="162"/>
      <c r="IUN24" s="162"/>
      <c r="IUO24" s="162"/>
      <c r="IUP24" s="162"/>
      <c r="IUQ24" s="162"/>
      <c r="IUR24" s="162"/>
      <c r="IUS24" s="162"/>
      <c r="IUT24" s="162"/>
      <c r="IUU24" s="162"/>
      <c r="IUV24" s="162"/>
      <c r="IUW24" s="162"/>
      <c r="IUX24" s="162"/>
      <c r="IUY24" s="162"/>
      <c r="IUZ24" s="162"/>
      <c r="IVA24" s="162"/>
      <c r="IVB24" s="162"/>
      <c r="IVC24" s="162"/>
      <c r="IVD24" s="162"/>
      <c r="IVE24" s="162"/>
      <c r="IVF24" s="162"/>
      <c r="IVG24" s="162"/>
      <c r="IVH24" s="162"/>
      <c r="IVI24" s="162"/>
      <c r="IVJ24" s="162"/>
      <c r="IVK24" s="162"/>
      <c r="IVL24" s="162"/>
      <c r="IVM24" s="162"/>
      <c r="IVN24" s="162"/>
      <c r="IVO24" s="162"/>
      <c r="IVP24" s="162"/>
      <c r="IVQ24" s="162"/>
      <c r="IVR24" s="162"/>
      <c r="IVS24" s="162"/>
      <c r="IVT24" s="162"/>
      <c r="IVU24" s="162"/>
      <c r="IVV24" s="162"/>
      <c r="IVW24" s="162"/>
      <c r="IVX24" s="162"/>
      <c r="IVY24" s="162"/>
      <c r="IVZ24" s="162"/>
      <c r="IWA24" s="162"/>
      <c r="IWB24" s="162"/>
      <c r="IWC24" s="162"/>
      <c r="IWD24" s="162"/>
      <c r="IWE24" s="162"/>
      <c r="IWF24" s="162"/>
      <c r="IWG24" s="162"/>
      <c r="IWH24" s="162"/>
      <c r="IWI24" s="162"/>
      <c r="IWJ24" s="162"/>
      <c r="IWK24" s="162"/>
      <c r="IWL24" s="162"/>
      <c r="IWM24" s="162"/>
      <c r="IWN24" s="162"/>
      <c r="IWO24" s="162"/>
      <c r="IWP24" s="162"/>
      <c r="IWQ24" s="162"/>
      <c r="IWR24" s="162"/>
      <c r="IWS24" s="162"/>
      <c r="IWT24" s="162"/>
      <c r="IWU24" s="162"/>
      <c r="IWV24" s="162"/>
      <c r="IWW24" s="162"/>
      <c r="IWX24" s="162"/>
      <c r="IWY24" s="162"/>
      <c r="IWZ24" s="162"/>
      <c r="IXA24" s="162"/>
      <c r="IXB24" s="162"/>
      <c r="IXC24" s="162"/>
      <c r="IXD24" s="162"/>
      <c r="IXE24" s="162"/>
      <c r="IXF24" s="162"/>
      <c r="IXG24" s="162"/>
      <c r="IXH24" s="162"/>
      <c r="IXI24" s="162"/>
      <c r="IXJ24" s="162"/>
      <c r="IXK24" s="162"/>
      <c r="IXL24" s="162"/>
      <c r="IXM24" s="162"/>
      <c r="IXN24" s="162"/>
      <c r="IXO24" s="162"/>
      <c r="IXP24" s="162"/>
      <c r="IXQ24" s="162"/>
      <c r="IXR24" s="162"/>
      <c r="IXS24" s="162"/>
      <c r="IXT24" s="162"/>
      <c r="IXU24" s="162"/>
      <c r="IXV24" s="162"/>
      <c r="IXW24" s="162"/>
      <c r="IXX24" s="162"/>
      <c r="IXY24" s="162"/>
      <c r="IXZ24" s="162"/>
      <c r="IYA24" s="162"/>
      <c r="IYB24" s="162"/>
      <c r="IYC24" s="162"/>
      <c r="IYD24" s="162"/>
      <c r="IYE24" s="162"/>
      <c r="IYF24" s="162"/>
      <c r="IYG24" s="162"/>
      <c r="IYH24" s="162"/>
      <c r="IYI24" s="162"/>
      <c r="IYJ24" s="162"/>
      <c r="IYK24" s="162"/>
      <c r="IYL24" s="162"/>
      <c r="IYM24" s="162"/>
      <c r="IYN24" s="162"/>
      <c r="IYO24" s="162"/>
      <c r="IYP24" s="162"/>
      <c r="IYQ24" s="162"/>
      <c r="IYR24" s="162"/>
      <c r="IYS24" s="162"/>
      <c r="IYT24" s="162"/>
      <c r="IYU24" s="162"/>
      <c r="IYV24" s="162"/>
      <c r="IYW24" s="162"/>
      <c r="IYX24" s="162"/>
      <c r="IYY24" s="162"/>
      <c r="IYZ24" s="162"/>
      <c r="IZA24" s="162"/>
      <c r="IZB24" s="162"/>
      <c r="IZC24" s="162"/>
      <c r="IZD24" s="162"/>
      <c r="IZE24" s="162"/>
      <c r="IZF24" s="162"/>
      <c r="IZG24" s="162"/>
      <c r="IZH24" s="162"/>
      <c r="IZI24" s="162"/>
      <c r="IZJ24" s="162"/>
      <c r="IZK24" s="162"/>
      <c r="IZL24" s="162"/>
      <c r="IZM24" s="162"/>
      <c r="IZN24" s="162"/>
      <c r="IZO24" s="162"/>
      <c r="IZP24" s="162"/>
      <c r="IZQ24" s="162"/>
      <c r="IZR24" s="162"/>
      <c r="IZS24" s="162"/>
      <c r="IZT24" s="162"/>
      <c r="IZU24" s="162"/>
      <c r="IZV24" s="162"/>
      <c r="IZW24" s="162"/>
      <c r="IZX24" s="162"/>
      <c r="IZY24" s="162"/>
      <c r="IZZ24" s="162"/>
      <c r="JAA24" s="162"/>
      <c r="JAB24" s="162"/>
      <c r="JAC24" s="162"/>
      <c r="JAD24" s="162"/>
      <c r="JAE24" s="162"/>
      <c r="JAF24" s="162"/>
      <c r="JAG24" s="162"/>
      <c r="JAH24" s="162"/>
      <c r="JAI24" s="162"/>
      <c r="JAJ24" s="162"/>
      <c r="JAK24" s="162"/>
      <c r="JAL24" s="162"/>
      <c r="JAM24" s="162"/>
      <c r="JAN24" s="162"/>
      <c r="JAO24" s="162"/>
      <c r="JAP24" s="162"/>
      <c r="JAQ24" s="162"/>
      <c r="JAR24" s="162"/>
      <c r="JAS24" s="162"/>
      <c r="JAT24" s="162"/>
      <c r="JAU24" s="162"/>
      <c r="JAV24" s="162"/>
      <c r="JAW24" s="162"/>
      <c r="JAX24" s="162"/>
      <c r="JAY24" s="162"/>
      <c r="JAZ24" s="162"/>
      <c r="JBA24" s="162"/>
      <c r="JBB24" s="162"/>
      <c r="JBC24" s="162"/>
      <c r="JBD24" s="162"/>
      <c r="JBE24" s="162"/>
      <c r="JBF24" s="162"/>
      <c r="JBG24" s="162"/>
      <c r="JBH24" s="162"/>
      <c r="JBI24" s="162"/>
      <c r="JBJ24" s="162"/>
      <c r="JBK24" s="162"/>
      <c r="JBL24" s="162"/>
      <c r="JBM24" s="162"/>
      <c r="JBN24" s="162"/>
      <c r="JBO24" s="162"/>
      <c r="JBP24" s="162"/>
      <c r="JBQ24" s="162"/>
      <c r="JBR24" s="162"/>
      <c r="JBS24" s="162"/>
      <c r="JBT24" s="162"/>
      <c r="JBU24" s="162"/>
      <c r="JBV24" s="162"/>
      <c r="JBW24" s="162"/>
      <c r="JBX24" s="162"/>
      <c r="JBY24" s="162"/>
      <c r="JBZ24" s="162"/>
      <c r="JCA24" s="162"/>
      <c r="JCB24" s="162"/>
      <c r="JCC24" s="162"/>
      <c r="JCD24" s="162"/>
      <c r="JCE24" s="162"/>
      <c r="JCF24" s="162"/>
      <c r="JCG24" s="162"/>
      <c r="JCH24" s="162"/>
      <c r="JCI24" s="162"/>
      <c r="JCJ24" s="162"/>
      <c r="JCK24" s="162"/>
      <c r="JCL24" s="162"/>
      <c r="JCM24" s="162"/>
      <c r="JCN24" s="162"/>
      <c r="JCO24" s="162"/>
      <c r="JCP24" s="162"/>
      <c r="JCQ24" s="162"/>
      <c r="JCR24" s="162"/>
      <c r="JCS24" s="162"/>
      <c r="JCT24" s="162"/>
      <c r="JCU24" s="162"/>
      <c r="JCV24" s="162"/>
      <c r="JCW24" s="162"/>
      <c r="JCX24" s="162"/>
      <c r="JCY24" s="162"/>
      <c r="JCZ24" s="162"/>
      <c r="JDA24" s="162"/>
      <c r="JDB24" s="162"/>
      <c r="JDC24" s="162"/>
      <c r="JDD24" s="162"/>
      <c r="JDE24" s="162"/>
      <c r="JDF24" s="162"/>
      <c r="JDG24" s="162"/>
      <c r="JDH24" s="162"/>
      <c r="JDI24" s="162"/>
      <c r="JDJ24" s="162"/>
      <c r="JDK24" s="162"/>
      <c r="JDL24" s="162"/>
      <c r="JDM24" s="162"/>
      <c r="JDN24" s="162"/>
      <c r="JDO24" s="162"/>
      <c r="JDP24" s="162"/>
      <c r="JDQ24" s="162"/>
      <c r="JDR24" s="162"/>
      <c r="JDS24" s="162"/>
      <c r="JDT24" s="162"/>
      <c r="JDU24" s="162"/>
      <c r="JDV24" s="162"/>
      <c r="JDW24" s="162"/>
      <c r="JDX24" s="162"/>
      <c r="JDY24" s="162"/>
      <c r="JDZ24" s="162"/>
      <c r="JEA24" s="162"/>
      <c r="JEB24" s="162"/>
      <c r="JEC24" s="162"/>
      <c r="JED24" s="162"/>
      <c r="JEE24" s="162"/>
      <c r="JEF24" s="162"/>
      <c r="JEG24" s="162"/>
      <c r="JEH24" s="162"/>
      <c r="JEI24" s="162"/>
      <c r="JEJ24" s="162"/>
      <c r="JEK24" s="162"/>
      <c r="JEL24" s="162"/>
      <c r="JEM24" s="162"/>
      <c r="JEN24" s="162"/>
      <c r="JEO24" s="162"/>
      <c r="JEP24" s="162"/>
      <c r="JEQ24" s="162"/>
      <c r="JER24" s="162"/>
      <c r="JES24" s="162"/>
      <c r="JET24" s="162"/>
      <c r="JEU24" s="162"/>
      <c r="JEV24" s="162"/>
      <c r="JEW24" s="162"/>
      <c r="JEX24" s="162"/>
      <c r="JEY24" s="162"/>
      <c r="JEZ24" s="162"/>
      <c r="JFA24" s="162"/>
      <c r="JFB24" s="162"/>
      <c r="JFC24" s="162"/>
      <c r="JFD24" s="162"/>
      <c r="JFE24" s="162"/>
      <c r="JFF24" s="162"/>
      <c r="JFG24" s="162"/>
      <c r="JFH24" s="162"/>
      <c r="JFI24" s="162"/>
      <c r="JFJ24" s="162"/>
      <c r="JFK24" s="162"/>
      <c r="JFL24" s="162"/>
      <c r="JFM24" s="162"/>
      <c r="JFN24" s="162"/>
      <c r="JFO24" s="162"/>
      <c r="JFP24" s="162"/>
      <c r="JFQ24" s="162"/>
      <c r="JFR24" s="162"/>
      <c r="JFS24" s="162"/>
      <c r="JFT24" s="162"/>
      <c r="JFU24" s="162"/>
      <c r="JFV24" s="162"/>
      <c r="JFW24" s="162"/>
      <c r="JFX24" s="162"/>
      <c r="JFY24" s="162"/>
      <c r="JFZ24" s="162"/>
      <c r="JGA24" s="162"/>
      <c r="JGB24" s="162"/>
      <c r="JGC24" s="162"/>
      <c r="JGD24" s="162"/>
      <c r="JGE24" s="162"/>
      <c r="JGF24" s="162"/>
      <c r="JGG24" s="162"/>
      <c r="JGH24" s="162"/>
      <c r="JGI24" s="162"/>
      <c r="JGJ24" s="162"/>
      <c r="JGK24" s="162"/>
      <c r="JGL24" s="162"/>
      <c r="JGM24" s="162"/>
      <c r="JGN24" s="162"/>
      <c r="JGO24" s="162"/>
      <c r="JGP24" s="162"/>
      <c r="JGQ24" s="162"/>
      <c r="JGR24" s="162"/>
      <c r="JGS24" s="162"/>
      <c r="JGT24" s="162"/>
      <c r="JGU24" s="162"/>
      <c r="JGV24" s="162"/>
      <c r="JGW24" s="162"/>
      <c r="JGX24" s="162"/>
      <c r="JGY24" s="162"/>
      <c r="JGZ24" s="162"/>
      <c r="JHA24" s="162"/>
      <c r="JHB24" s="162"/>
      <c r="JHC24" s="162"/>
      <c r="JHD24" s="162"/>
      <c r="JHE24" s="162"/>
      <c r="JHF24" s="162"/>
      <c r="JHG24" s="162"/>
      <c r="JHH24" s="162"/>
      <c r="JHI24" s="162"/>
      <c r="JHJ24" s="162"/>
      <c r="JHK24" s="162"/>
      <c r="JHL24" s="162"/>
      <c r="JHM24" s="162"/>
      <c r="JHN24" s="162"/>
      <c r="JHO24" s="162"/>
      <c r="JHP24" s="162"/>
      <c r="JHQ24" s="162"/>
      <c r="JHR24" s="162"/>
      <c r="JHS24" s="162"/>
      <c r="JHT24" s="162"/>
      <c r="JHU24" s="162"/>
      <c r="JHV24" s="162"/>
      <c r="JHW24" s="162"/>
      <c r="JHX24" s="162"/>
      <c r="JHY24" s="162"/>
      <c r="JHZ24" s="162"/>
      <c r="JIA24" s="162"/>
      <c r="JIB24" s="162"/>
      <c r="JIC24" s="162"/>
      <c r="JID24" s="162"/>
      <c r="JIE24" s="162"/>
      <c r="JIF24" s="162"/>
      <c r="JIG24" s="162"/>
      <c r="JIH24" s="162"/>
      <c r="JII24" s="162"/>
      <c r="JIJ24" s="162"/>
      <c r="JIK24" s="162"/>
      <c r="JIL24" s="162"/>
      <c r="JIM24" s="162"/>
      <c r="JIN24" s="162"/>
      <c r="JIO24" s="162"/>
      <c r="JIP24" s="162"/>
      <c r="JIQ24" s="162"/>
      <c r="JIR24" s="162"/>
      <c r="JIS24" s="162"/>
      <c r="JIT24" s="162"/>
      <c r="JIU24" s="162"/>
      <c r="JIV24" s="162"/>
      <c r="JIW24" s="162"/>
      <c r="JIX24" s="162"/>
      <c r="JIY24" s="162"/>
      <c r="JIZ24" s="162"/>
      <c r="JJA24" s="162"/>
      <c r="JJB24" s="162"/>
      <c r="JJC24" s="162"/>
      <c r="JJD24" s="162"/>
      <c r="JJE24" s="162"/>
      <c r="JJF24" s="162"/>
      <c r="JJG24" s="162"/>
      <c r="JJH24" s="162"/>
      <c r="JJI24" s="162"/>
      <c r="JJJ24" s="162"/>
      <c r="JJK24" s="162"/>
      <c r="JJL24" s="162"/>
      <c r="JJM24" s="162"/>
      <c r="JJN24" s="162"/>
      <c r="JJO24" s="162"/>
      <c r="JJP24" s="162"/>
      <c r="JJQ24" s="162"/>
      <c r="JJR24" s="162"/>
      <c r="JJS24" s="162"/>
      <c r="JJT24" s="162"/>
      <c r="JJU24" s="162"/>
      <c r="JJV24" s="162"/>
      <c r="JJW24" s="162"/>
      <c r="JJX24" s="162"/>
      <c r="JJY24" s="162"/>
      <c r="JJZ24" s="162"/>
      <c r="JKA24" s="162"/>
      <c r="JKB24" s="162"/>
      <c r="JKC24" s="162"/>
      <c r="JKD24" s="162"/>
      <c r="JKE24" s="162"/>
      <c r="JKF24" s="162"/>
      <c r="JKG24" s="162"/>
      <c r="JKH24" s="162"/>
      <c r="JKI24" s="162"/>
      <c r="JKJ24" s="162"/>
      <c r="JKK24" s="162"/>
      <c r="JKL24" s="162"/>
      <c r="JKM24" s="162"/>
      <c r="JKN24" s="162"/>
      <c r="JKO24" s="162"/>
      <c r="JKP24" s="162"/>
      <c r="JKQ24" s="162"/>
      <c r="JKR24" s="162"/>
      <c r="JKS24" s="162"/>
      <c r="JKT24" s="162"/>
      <c r="JKU24" s="162"/>
      <c r="JKV24" s="162"/>
      <c r="JKW24" s="162"/>
      <c r="JKX24" s="162"/>
      <c r="JKY24" s="162"/>
      <c r="JKZ24" s="162"/>
      <c r="JLA24" s="162"/>
      <c r="JLB24" s="162"/>
      <c r="JLC24" s="162"/>
      <c r="JLD24" s="162"/>
      <c r="JLE24" s="162"/>
      <c r="JLF24" s="162"/>
      <c r="JLG24" s="162"/>
      <c r="JLH24" s="162"/>
      <c r="JLI24" s="162"/>
      <c r="JLJ24" s="162"/>
      <c r="JLK24" s="162"/>
      <c r="JLL24" s="162"/>
      <c r="JLM24" s="162"/>
      <c r="JLN24" s="162"/>
      <c r="JLO24" s="162"/>
      <c r="JLP24" s="162"/>
      <c r="JLQ24" s="162"/>
      <c r="JLR24" s="162"/>
      <c r="JLS24" s="162"/>
      <c r="JLT24" s="162"/>
      <c r="JLU24" s="162"/>
      <c r="JLV24" s="162"/>
      <c r="JLW24" s="162"/>
      <c r="JLX24" s="162"/>
      <c r="JLY24" s="162"/>
      <c r="JLZ24" s="162"/>
      <c r="JMA24" s="162"/>
      <c r="JMB24" s="162"/>
      <c r="JMC24" s="162"/>
      <c r="JMD24" s="162"/>
      <c r="JME24" s="162"/>
      <c r="JMF24" s="162"/>
      <c r="JMG24" s="162"/>
      <c r="JMH24" s="162"/>
      <c r="JMI24" s="162"/>
      <c r="JMJ24" s="162"/>
      <c r="JMK24" s="162"/>
      <c r="JML24" s="162"/>
      <c r="JMM24" s="162"/>
      <c r="JMN24" s="162"/>
      <c r="JMO24" s="162"/>
      <c r="JMP24" s="162"/>
      <c r="JMQ24" s="162"/>
      <c r="JMR24" s="162"/>
      <c r="JMS24" s="162"/>
      <c r="JMT24" s="162"/>
      <c r="JMU24" s="162"/>
      <c r="JMV24" s="162"/>
      <c r="JMW24" s="162"/>
      <c r="JMX24" s="162"/>
      <c r="JMY24" s="162"/>
      <c r="JMZ24" s="162"/>
      <c r="JNA24" s="162"/>
      <c r="JNB24" s="162"/>
      <c r="JNC24" s="162"/>
      <c r="JND24" s="162"/>
      <c r="JNE24" s="162"/>
      <c r="JNF24" s="162"/>
      <c r="JNG24" s="162"/>
      <c r="JNH24" s="162"/>
      <c r="JNI24" s="162"/>
      <c r="JNJ24" s="162"/>
      <c r="JNK24" s="162"/>
      <c r="JNL24" s="162"/>
      <c r="JNM24" s="162"/>
      <c r="JNN24" s="162"/>
      <c r="JNO24" s="162"/>
      <c r="JNP24" s="162"/>
      <c r="JNQ24" s="162"/>
      <c r="JNR24" s="162"/>
      <c r="JNS24" s="162"/>
      <c r="JNT24" s="162"/>
      <c r="JNU24" s="162"/>
      <c r="JNV24" s="162"/>
      <c r="JNW24" s="162"/>
      <c r="JNX24" s="162"/>
      <c r="JNY24" s="162"/>
      <c r="JNZ24" s="162"/>
      <c r="JOA24" s="162"/>
      <c r="JOB24" s="162"/>
      <c r="JOC24" s="162"/>
      <c r="JOD24" s="162"/>
      <c r="JOE24" s="162"/>
      <c r="JOF24" s="162"/>
      <c r="JOG24" s="162"/>
      <c r="JOH24" s="162"/>
      <c r="JOI24" s="162"/>
      <c r="JOJ24" s="162"/>
      <c r="JOK24" s="162"/>
      <c r="JOL24" s="162"/>
      <c r="JOM24" s="162"/>
      <c r="JON24" s="162"/>
      <c r="JOO24" s="162"/>
      <c r="JOP24" s="162"/>
      <c r="JOQ24" s="162"/>
      <c r="JOR24" s="162"/>
      <c r="JOS24" s="162"/>
      <c r="JOT24" s="162"/>
      <c r="JOU24" s="162"/>
      <c r="JOV24" s="162"/>
      <c r="JOW24" s="162"/>
      <c r="JOX24" s="162"/>
      <c r="JOY24" s="162"/>
      <c r="JOZ24" s="162"/>
      <c r="JPA24" s="162"/>
      <c r="JPB24" s="162"/>
      <c r="JPC24" s="162"/>
      <c r="JPD24" s="162"/>
      <c r="JPE24" s="162"/>
      <c r="JPF24" s="162"/>
      <c r="JPG24" s="162"/>
      <c r="JPH24" s="162"/>
      <c r="JPI24" s="162"/>
      <c r="JPJ24" s="162"/>
      <c r="JPK24" s="162"/>
      <c r="JPL24" s="162"/>
      <c r="JPM24" s="162"/>
      <c r="JPN24" s="162"/>
      <c r="JPO24" s="162"/>
      <c r="JPP24" s="162"/>
      <c r="JPQ24" s="162"/>
      <c r="JPR24" s="162"/>
      <c r="JPS24" s="162"/>
      <c r="JPT24" s="162"/>
      <c r="JPU24" s="162"/>
      <c r="JPV24" s="162"/>
      <c r="JPW24" s="162"/>
      <c r="JPX24" s="162"/>
      <c r="JPY24" s="162"/>
      <c r="JPZ24" s="162"/>
      <c r="JQA24" s="162"/>
      <c r="JQB24" s="162"/>
      <c r="JQC24" s="162"/>
      <c r="JQD24" s="162"/>
      <c r="JQE24" s="162"/>
      <c r="JQF24" s="162"/>
      <c r="JQG24" s="162"/>
      <c r="JQH24" s="162"/>
      <c r="JQI24" s="162"/>
      <c r="JQJ24" s="162"/>
      <c r="JQK24" s="162"/>
      <c r="JQL24" s="162"/>
      <c r="JQM24" s="162"/>
      <c r="JQN24" s="162"/>
      <c r="JQO24" s="162"/>
      <c r="JQP24" s="162"/>
      <c r="JQQ24" s="162"/>
      <c r="JQR24" s="162"/>
      <c r="JQS24" s="162"/>
      <c r="JQT24" s="162"/>
      <c r="JQU24" s="162"/>
      <c r="JQV24" s="162"/>
      <c r="JQW24" s="162"/>
      <c r="JQX24" s="162"/>
      <c r="JQY24" s="162"/>
      <c r="JQZ24" s="162"/>
      <c r="JRA24" s="162"/>
      <c r="JRB24" s="162"/>
      <c r="JRC24" s="162"/>
      <c r="JRD24" s="162"/>
      <c r="JRE24" s="162"/>
      <c r="JRF24" s="162"/>
      <c r="JRG24" s="162"/>
      <c r="JRH24" s="162"/>
      <c r="JRI24" s="162"/>
      <c r="JRJ24" s="162"/>
      <c r="JRK24" s="162"/>
      <c r="JRL24" s="162"/>
      <c r="JRM24" s="162"/>
      <c r="JRN24" s="162"/>
      <c r="JRO24" s="162"/>
      <c r="JRP24" s="162"/>
      <c r="JRQ24" s="162"/>
      <c r="JRR24" s="162"/>
      <c r="JRS24" s="162"/>
      <c r="JRT24" s="162"/>
      <c r="JRU24" s="162"/>
      <c r="JRV24" s="162"/>
      <c r="JRW24" s="162"/>
      <c r="JRX24" s="162"/>
      <c r="JRY24" s="162"/>
      <c r="JRZ24" s="162"/>
      <c r="JSA24" s="162"/>
      <c r="JSB24" s="162"/>
      <c r="JSC24" s="162"/>
      <c r="JSD24" s="162"/>
      <c r="JSE24" s="162"/>
      <c r="JSF24" s="162"/>
      <c r="JSG24" s="162"/>
      <c r="JSH24" s="162"/>
      <c r="JSI24" s="162"/>
      <c r="JSJ24" s="162"/>
      <c r="JSK24" s="162"/>
      <c r="JSL24" s="162"/>
      <c r="JSM24" s="162"/>
      <c r="JSN24" s="162"/>
      <c r="JSO24" s="162"/>
      <c r="JSP24" s="162"/>
      <c r="JSQ24" s="162"/>
      <c r="JSR24" s="162"/>
      <c r="JSS24" s="162"/>
      <c r="JST24" s="162"/>
      <c r="JSU24" s="162"/>
      <c r="JSV24" s="162"/>
      <c r="JSW24" s="162"/>
      <c r="JSX24" s="162"/>
      <c r="JSY24" s="162"/>
      <c r="JSZ24" s="162"/>
      <c r="JTA24" s="162"/>
      <c r="JTB24" s="162"/>
      <c r="JTC24" s="162"/>
      <c r="JTD24" s="162"/>
      <c r="JTE24" s="162"/>
      <c r="JTF24" s="162"/>
      <c r="JTG24" s="162"/>
      <c r="JTH24" s="162"/>
      <c r="JTI24" s="162"/>
      <c r="JTJ24" s="162"/>
      <c r="JTK24" s="162"/>
      <c r="JTL24" s="162"/>
      <c r="JTM24" s="162"/>
      <c r="JTN24" s="162"/>
      <c r="JTO24" s="162"/>
      <c r="JTP24" s="162"/>
      <c r="JTQ24" s="162"/>
      <c r="JTR24" s="162"/>
      <c r="JTS24" s="162"/>
      <c r="JTT24" s="162"/>
      <c r="JTU24" s="162"/>
      <c r="JTV24" s="162"/>
      <c r="JTW24" s="162"/>
      <c r="JTX24" s="162"/>
      <c r="JTY24" s="162"/>
      <c r="JTZ24" s="162"/>
      <c r="JUA24" s="162"/>
      <c r="JUB24" s="162"/>
      <c r="JUC24" s="162"/>
      <c r="JUD24" s="162"/>
      <c r="JUE24" s="162"/>
      <c r="JUF24" s="162"/>
      <c r="JUG24" s="162"/>
      <c r="JUH24" s="162"/>
      <c r="JUI24" s="162"/>
      <c r="JUJ24" s="162"/>
      <c r="JUK24" s="162"/>
      <c r="JUL24" s="162"/>
      <c r="JUM24" s="162"/>
      <c r="JUN24" s="162"/>
      <c r="JUO24" s="162"/>
      <c r="JUP24" s="162"/>
      <c r="JUQ24" s="162"/>
      <c r="JUR24" s="162"/>
      <c r="JUS24" s="162"/>
      <c r="JUT24" s="162"/>
      <c r="JUU24" s="162"/>
      <c r="JUV24" s="162"/>
      <c r="JUW24" s="162"/>
      <c r="JUX24" s="162"/>
      <c r="JUY24" s="162"/>
      <c r="JUZ24" s="162"/>
      <c r="JVA24" s="162"/>
      <c r="JVB24" s="162"/>
      <c r="JVC24" s="162"/>
      <c r="JVD24" s="162"/>
      <c r="JVE24" s="162"/>
      <c r="JVF24" s="162"/>
      <c r="JVG24" s="162"/>
      <c r="JVH24" s="162"/>
      <c r="JVI24" s="162"/>
      <c r="JVJ24" s="162"/>
      <c r="JVK24" s="162"/>
      <c r="JVL24" s="162"/>
      <c r="JVM24" s="162"/>
      <c r="JVN24" s="162"/>
      <c r="JVO24" s="162"/>
      <c r="JVP24" s="162"/>
      <c r="JVQ24" s="162"/>
      <c r="JVR24" s="162"/>
      <c r="JVS24" s="162"/>
      <c r="JVT24" s="162"/>
      <c r="JVU24" s="162"/>
      <c r="JVV24" s="162"/>
      <c r="JVW24" s="162"/>
      <c r="JVX24" s="162"/>
      <c r="JVY24" s="162"/>
      <c r="JVZ24" s="162"/>
      <c r="JWA24" s="162"/>
      <c r="JWB24" s="162"/>
      <c r="JWC24" s="162"/>
      <c r="JWD24" s="162"/>
      <c r="JWE24" s="162"/>
      <c r="JWF24" s="162"/>
      <c r="JWG24" s="162"/>
      <c r="JWH24" s="162"/>
      <c r="JWI24" s="162"/>
      <c r="JWJ24" s="162"/>
      <c r="JWK24" s="162"/>
      <c r="JWL24" s="162"/>
      <c r="JWM24" s="162"/>
      <c r="JWN24" s="162"/>
      <c r="JWO24" s="162"/>
      <c r="JWP24" s="162"/>
      <c r="JWQ24" s="162"/>
      <c r="JWR24" s="162"/>
      <c r="JWS24" s="162"/>
      <c r="JWT24" s="162"/>
      <c r="JWU24" s="162"/>
      <c r="JWV24" s="162"/>
      <c r="JWW24" s="162"/>
      <c r="JWX24" s="162"/>
      <c r="JWY24" s="162"/>
      <c r="JWZ24" s="162"/>
      <c r="JXA24" s="162"/>
      <c r="JXB24" s="162"/>
      <c r="JXC24" s="162"/>
      <c r="JXD24" s="162"/>
      <c r="JXE24" s="162"/>
      <c r="JXF24" s="162"/>
      <c r="JXG24" s="162"/>
      <c r="JXH24" s="162"/>
      <c r="JXI24" s="162"/>
      <c r="JXJ24" s="162"/>
      <c r="JXK24" s="162"/>
      <c r="JXL24" s="162"/>
      <c r="JXM24" s="162"/>
      <c r="JXN24" s="162"/>
      <c r="JXO24" s="162"/>
      <c r="JXP24" s="162"/>
      <c r="JXQ24" s="162"/>
      <c r="JXR24" s="162"/>
      <c r="JXS24" s="162"/>
      <c r="JXT24" s="162"/>
      <c r="JXU24" s="162"/>
      <c r="JXV24" s="162"/>
      <c r="JXW24" s="162"/>
      <c r="JXX24" s="162"/>
      <c r="JXY24" s="162"/>
      <c r="JXZ24" s="162"/>
      <c r="JYA24" s="162"/>
      <c r="JYB24" s="162"/>
      <c r="JYC24" s="162"/>
      <c r="JYD24" s="162"/>
      <c r="JYE24" s="162"/>
      <c r="JYF24" s="162"/>
      <c r="JYG24" s="162"/>
      <c r="JYH24" s="162"/>
      <c r="JYI24" s="162"/>
      <c r="JYJ24" s="162"/>
      <c r="JYK24" s="162"/>
      <c r="JYL24" s="162"/>
      <c r="JYM24" s="162"/>
      <c r="JYN24" s="162"/>
      <c r="JYO24" s="162"/>
      <c r="JYP24" s="162"/>
      <c r="JYQ24" s="162"/>
      <c r="JYR24" s="162"/>
      <c r="JYS24" s="162"/>
      <c r="JYT24" s="162"/>
      <c r="JYU24" s="162"/>
      <c r="JYV24" s="162"/>
      <c r="JYW24" s="162"/>
      <c r="JYX24" s="162"/>
      <c r="JYY24" s="162"/>
      <c r="JYZ24" s="162"/>
      <c r="JZA24" s="162"/>
      <c r="JZB24" s="162"/>
      <c r="JZC24" s="162"/>
      <c r="JZD24" s="162"/>
      <c r="JZE24" s="162"/>
      <c r="JZF24" s="162"/>
      <c r="JZG24" s="162"/>
      <c r="JZH24" s="162"/>
      <c r="JZI24" s="162"/>
      <c r="JZJ24" s="162"/>
      <c r="JZK24" s="162"/>
      <c r="JZL24" s="162"/>
      <c r="JZM24" s="162"/>
      <c r="JZN24" s="162"/>
      <c r="JZO24" s="162"/>
      <c r="JZP24" s="162"/>
      <c r="JZQ24" s="162"/>
      <c r="JZR24" s="162"/>
      <c r="JZS24" s="162"/>
      <c r="JZT24" s="162"/>
      <c r="JZU24" s="162"/>
      <c r="JZV24" s="162"/>
      <c r="JZW24" s="162"/>
      <c r="JZX24" s="162"/>
      <c r="JZY24" s="162"/>
      <c r="JZZ24" s="162"/>
      <c r="KAA24" s="162"/>
      <c r="KAB24" s="162"/>
      <c r="KAC24" s="162"/>
      <c r="KAD24" s="162"/>
      <c r="KAE24" s="162"/>
      <c r="KAF24" s="162"/>
      <c r="KAG24" s="162"/>
      <c r="KAH24" s="162"/>
      <c r="KAI24" s="162"/>
      <c r="KAJ24" s="162"/>
      <c r="KAK24" s="162"/>
      <c r="KAL24" s="162"/>
      <c r="KAM24" s="162"/>
      <c r="KAN24" s="162"/>
      <c r="KAO24" s="162"/>
      <c r="KAP24" s="162"/>
      <c r="KAQ24" s="162"/>
      <c r="KAR24" s="162"/>
      <c r="KAS24" s="162"/>
      <c r="KAT24" s="162"/>
      <c r="KAU24" s="162"/>
      <c r="KAV24" s="162"/>
      <c r="KAW24" s="162"/>
      <c r="KAX24" s="162"/>
      <c r="KAY24" s="162"/>
      <c r="KAZ24" s="162"/>
      <c r="KBA24" s="162"/>
      <c r="KBB24" s="162"/>
      <c r="KBC24" s="162"/>
      <c r="KBD24" s="162"/>
      <c r="KBE24" s="162"/>
      <c r="KBF24" s="162"/>
      <c r="KBG24" s="162"/>
      <c r="KBH24" s="162"/>
      <c r="KBI24" s="162"/>
      <c r="KBJ24" s="162"/>
      <c r="KBK24" s="162"/>
      <c r="KBL24" s="162"/>
      <c r="KBM24" s="162"/>
      <c r="KBN24" s="162"/>
      <c r="KBO24" s="162"/>
      <c r="KBP24" s="162"/>
      <c r="KBQ24" s="162"/>
      <c r="KBR24" s="162"/>
      <c r="KBS24" s="162"/>
      <c r="KBT24" s="162"/>
      <c r="KBU24" s="162"/>
      <c r="KBV24" s="162"/>
      <c r="KBW24" s="162"/>
      <c r="KBX24" s="162"/>
      <c r="KBY24" s="162"/>
      <c r="KBZ24" s="162"/>
      <c r="KCA24" s="162"/>
      <c r="KCB24" s="162"/>
      <c r="KCC24" s="162"/>
      <c r="KCD24" s="162"/>
      <c r="KCE24" s="162"/>
      <c r="KCF24" s="162"/>
      <c r="KCG24" s="162"/>
      <c r="KCH24" s="162"/>
      <c r="KCI24" s="162"/>
      <c r="KCJ24" s="162"/>
      <c r="KCK24" s="162"/>
      <c r="KCL24" s="162"/>
      <c r="KCM24" s="162"/>
      <c r="KCN24" s="162"/>
      <c r="KCO24" s="162"/>
      <c r="KCP24" s="162"/>
      <c r="KCQ24" s="162"/>
      <c r="KCR24" s="162"/>
      <c r="KCS24" s="162"/>
      <c r="KCT24" s="162"/>
      <c r="KCU24" s="162"/>
      <c r="KCV24" s="162"/>
      <c r="KCW24" s="162"/>
      <c r="KCX24" s="162"/>
      <c r="KCY24" s="162"/>
      <c r="KCZ24" s="162"/>
      <c r="KDA24" s="162"/>
      <c r="KDB24" s="162"/>
      <c r="KDC24" s="162"/>
      <c r="KDD24" s="162"/>
      <c r="KDE24" s="162"/>
      <c r="KDF24" s="162"/>
      <c r="KDG24" s="162"/>
      <c r="KDH24" s="162"/>
      <c r="KDI24" s="162"/>
      <c r="KDJ24" s="162"/>
      <c r="KDK24" s="162"/>
      <c r="KDL24" s="162"/>
      <c r="KDM24" s="162"/>
      <c r="KDN24" s="162"/>
      <c r="KDO24" s="162"/>
      <c r="KDP24" s="162"/>
      <c r="KDQ24" s="162"/>
      <c r="KDR24" s="162"/>
      <c r="KDS24" s="162"/>
      <c r="KDT24" s="162"/>
      <c r="KDU24" s="162"/>
      <c r="KDV24" s="162"/>
      <c r="KDW24" s="162"/>
      <c r="KDX24" s="162"/>
      <c r="KDY24" s="162"/>
      <c r="KDZ24" s="162"/>
      <c r="KEA24" s="162"/>
      <c r="KEB24" s="162"/>
      <c r="KEC24" s="162"/>
      <c r="KED24" s="162"/>
      <c r="KEE24" s="162"/>
      <c r="KEF24" s="162"/>
      <c r="KEG24" s="162"/>
      <c r="KEH24" s="162"/>
      <c r="KEI24" s="162"/>
      <c r="KEJ24" s="162"/>
      <c r="KEK24" s="162"/>
      <c r="KEL24" s="162"/>
      <c r="KEM24" s="162"/>
      <c r="KEN24" s="162"/>
      <c r="KEO24" s="162"/>
      <c r="KEP24" s="162"/>
      <c r="KEQ24" s="162"/>
      <c r="KER24" s="162"/>
      <c r="KES24" s="162"/>
      <c r="KET24" s="162"/>
      <c r="KEU24" s="162"/>
      <c r="KEV24" s="162"/>
      <c r="KEW24" s="162"/>
      <c r="KEX24" s="162"/>
      <c r="KEY24" s="162"/>
      <c r="KEZ24" s="162"/>
      <c r="KFA24" s="162"/>
      <c r="KFB24" s="162"/>
      <c r="KFC24" s="162"/>
      <c r="KFD24" s="162"/>
      <c r="KFE24" s="162"/>
      <c r="KFF24" s="162"/>
      <c r="KFG24" s="162"/>
      <c r="KFH24" s="162"/>
      <c r="KFI24" s="162"/>
      <c r="KFJ24" s="162"/>
      <c r="KFK24" s="162"/>
      <c r="KFL24" s="162"/>
      <c r="KFM24" s="162"/>
      <c r="KFN24" s="162"/>
      <c r="KFO24" s="162"/>
      <c r="KFP24" s="162"/>
      <c r="KFQ24" s="162"/>
      <c r="KFR24" s="162"/>
      <c r="KFS24" s="162"/>
      <c r="KFT24" s="162"/>
      <c r="KFU24" s="162"/>
      <c r="KFV24" s="162"/>
      <c r="KFW24" s="162"/>
      <c r="KFX24" s="162"/>
      <c r="KFY24" s="162"/>
      <c r="KFZ24" s="162"/>
      <c r="KGA24" s="162"/>
      <c r="KGB24" s="162"/>
      <c r="KGC24" s="162"/>
      <c r="KGD24" s="162"/>
      <c r="KGE24" s="162"/>
      <c r="KGF24" s="162"/>
      <c r="KGG24" s="162"/>
      <c r="KGH24" s="162"/>
      <c r="KGI24" s="162"/>
      <c r="KGJ24" s="162"/>
      <c r="KGK24" s="162"/>
      <c r="KGL24" s="162"/>
      <c r="KGM24" s="162"/>
      <c r="KGN24" s="162"/>
      <c r="KGO24" s="162"/>
      <c r="KGP24" s="162"/>
      <c r="KGQ24" s="162"/>
      <c r="KGR24" s="162"/>
      <c r="KGS24" s="162"/>
      <c r="KGT24" s="162"/>
      <c r="KGU24" s="162"/>
      <c r="KGV24" s="162"/>
      <c r="KGW24" s="162"/>
      <c r="KGX24" s="162"/>
      <c r="KGY24" s="162"/>
      <c r="KGZ24" s="162"/>
      <c r="KHA24" s="162"/>
      <c r="KHB24" s="162"/>
      <c r="KHC24" s="162"/>
      <c r="KHD24" s="162"/>
      <c r="KHE24" s="162"/>
      <c r="KHF24" s="162"/>
      <c r="KHG24" s="162"/>
      <c r="KHH24" s="162"/>
      <c r="KHI24" s="162"/>
      <c r="KHJ24" s="162"/>
      <c r="KHK24" s="162"/>
      <c r="KHL24" s="162"/>
      <c r="KHM24" s="162"/>
      <c r="KHN24" s="162"/>
      <c r="KHO24" s="162"/>
      <c r="KHP24" s="162"/>
      <c r="KHQ24" s="162"/>
      <c r="KHR24" s="162"/>
      <c r="KHS24" s="162"/>
      <c r="KHT24" s="162"/>
      <c r="KHU24" s="162"/>
      <c r="KHV24" s="162"/>
      <c r="KHW24" s="162"/>
      <c r="KHX24" s="162"/>
      <c r="KHY24" s="162"/>
      <c r="KHZ24" s="162"/>
      <c r="KIA24" s="162"/>
      <c r="KIB24" s="162"/>
      <c r="KIC24" s="162"/>
      <c r="KID24" s="162"/>
      <c r="KIE24" s="162"/>
      <c r="KIF24" s="162"/>
      <c r="KIG24" s="162"/>
      <c r="KIH24" s="162"/>
      <c r="KII24" s="162"/>
      <c r="KIJ24" s="162"/>
      <c r="KIK24" s="162"/>
      <c r="KIL24" s="162"/>
      <c r="KIM24" s="162"/>
      <c r="KIN24" s="162"/>
      <c r="KIO24" s="162"/>
      <c r="KIP24" s="162"/>
      <c r="KIQ24" s="162"/>
      <c r="KIR24" s="162"/>
      <c r="KIS24" s="162"/>
      <c r="KIT24" s="162"/>
      <c r="KIU24" s="162"/>
      <c r="KIV24" s="162"/>
      <c r="KIW24" s="162"/>
      <c r="KIX24" s="162"/>
      <c r="KIY24" s="162"/>
      <c r="KIZ24" s="162"/>
      <c r="KJA24" s="162"/>
      <c r="KJB24" s="162"/>
      <c r="KJC24" s="162"/>
      <c r="KJD24" s="162"/>
      <c r="KJE24" s="162"/>
      <c r="KJF24" s="162"/>
      <c r="KJG24" s="162"/>
      <c r="KJH24" s="162"/>
      <c r="KJI24" s="162"/>
      <c r="KJJ24" s="162"/>
      <c r="KJK24" s="162"/>
      <c r="KJL24" s="162"/>
      <c r="KJM24" s="162"/>
      <c r="KJN24" s="162"/>
      <c r="KJO24" s="162"/>
      <c r="KJP24" s="162"/>
      <c r="KJQ24" s="162"/>
      <c r="KJR24" s="162"/>
      <c r="KJS24" s="162"/>
      <c r="KJT24" s="162"/>
      <c r="KJU24" s="162"/>
      <c r="KJV24" s="162"/>
      <c r="KJW24" s="162"/>
      <c r="KJX24" s="162"/>
      <c r="KJY24" s="162"/>
      <c r="KJZ24" s="162"/>
      <c r="KKA24" s="162"/>
      <c r="KKB24" s="162"/>
      <c r="KKC24" s="162"/>
      <c r="KKD24" s="162"/>
      <c r="KKE24" s="162"/>
      <c r="KKF24" s="162"/>
      <c r="KKG24" s="162"/>
      <c r="KKH24" s="162"/>
      <c r="KKI24" s="162"/>
      <c r="KKJ24" s="162"/>
      <c r="KKK24" s="162"/>
      <c r="KKL24" s="162"/>
      <c r="KKM24" s="162"/>
      <c r="KKN24" s="162"/>
      <c r="KKO24" s="162"/>
      <c r="KKP24" s="162"/>
      <c r="KKQ24" s="162"/>
      <c r="KKR24" s="162"/>
      <c r="KKS24" s="162"/>
      <c r="KKT24" s="162"/>
      <c r="KKU24" s="162"/>
      <c r="KKV24" s="162"/>
      <c r="KKW24" s="162"/>
      <c r="KKX24" s="162"/>
      <c r="KKY24" s="162"/>
      <c r="KKZ24" s="162"/>
      <c r="KLA24" s="162"/>
      <c r="KLB24" s="162"/>
      <c r="KLC24" s="162"/>
      <c r="KLD24" s="162"/>
      <c r="KLE24" s="162"/>
      <c r="KLF24" s="162"/>
      <c r="KLG24" s="162"/>
      <c r="KLH24" s="162"/>
      <c r="KLI24" s="162"/>
      <c r="KLJ24" s="162"/>
      <c r="KLK24" s="162"/>
      <c r="KLL24" s="162"/>
      <c r="KLM24" s="162"/>
      <c r="KLN24" s="162"/>
      <c r="KLO24" s="162"/>
      <c r="KLP24" s="162"/>
      <c r="KLQ24" s="162"/>
      <c r="KLR24" s="162"/>
      <c r="KLS24" s="162"/>
      <c r="KLT24" s="162"/>
      <c r="KLU24" s="162"/>
      <c r="KLV24" s="162"/>
      <c r="KLW24" s="162"/>
      <c r="KLX24" s="162"/>
      <c r="KLY24" s="162"/>
      <c r="KLZ24" s="162"/>
      <c r="KMA24" s="162"/>
      <c r="KMB24" s="162"/>
      <c r="KMC24" s="162"/>
      <c r="KMD24" s="162"/>
      <c r="KME24" s="162"/>
      <c r="KMF24" s="162"/>
      <c r="KMG24" s="162"/>
      <c r="KMH24" s="162"/>
      <c r="KMI24" s="162"/>
      <c r="KMJ24" s="162"/>
      <c r="KMK24" s="162"/>
      <c r="KML24" s="162"/>
      <c r="KMM24" s="162"/>
      <c r="KMN24" s="162"/>
      <c r="KMO24" s="162"/>
      <c r="KMP24" s="162"/>
      <c r="KMQ24" s="162"/>
      <c r="KMR24" s="162"/>
      <c r="KMS24" s="162"/>
      <c r="KMT24" s="162"/>
      <c r="KMU24" s="162"/>
      <c r="KMV24" s="162"/>
      <c r="KMW24" s="162"/>
      <c r="KMX24" s="162"/>
      <c r="KMY24" s="162"/>
      <c r="KMZ24" s="162"/>
      <c r="KNA24" s="162"/>
      <c r="KNB24" s="162"/>
      <c r="KNC24" s="162"/>
      <c r="KND24" s="162"/>
      <c r="KNE24" s="162"/>
      <c r="KNF24" s="162"/>
      <c r="KNG24" s="162"/>
      <c r="KNH24" s="162"/>
      <c r="KNI24" s="162"/>
      <c r="KNJ24" s="162"/>
      <c r="KNK24" s="162"/>
      <c r="KNL24" s="162"/>
      <c r="KNM24" s="162"/>
      <c r="KNN24" s="162"/>
      <c r="KNO24" s="162"/>
      <c r="KNP24" s="162"/>
      <c r="KNQ24" s="162"/>
      <c r="KNR24" s="162"/>
      <c r="KNS24" s="162"/>
      <c r="KNT24" s="162"/>
      <c r="KNU24" s="162"/>
      <c r="KNV24" s="162"/>
      <c r="KNW24" s="162"/>
      <c r="KNX24" s="162"/>
      <c r="KNY24" s="162"/>
      <c r="KNZ24" s="162"/>
      <c r="KOA24" s="162"/>
      <c r="KOB24" s="162"/>
      <c r="KOC24" s="162"/>
      <c r="KOD24" s="162"/>
      <c r="KOE24" s="162"/>
      <c r="KOF24" s="162"/>
      <c r="KOG24" s="162"/>
      <c r="KOH24" s="162"/>
      <c r="KOI24" s="162"/>
      <c r="KOJ24" s="162"/>
      <c r="KOK24" s="162"/>
      <c r="KOL24" s="162"/>
      <c r="KOM24" s="162"/>
      <c r="KON24" s="162"/>
      <c r="KOO24" s="162"/>
      <c r="KOP24" s="162"/>
      <c r="KOQ24" s="162"/>
      <c r="KOR24" s="162"/>
      <c r="KOS24" s="162"/>
      <c r="KOT24" s="162"/>
      <c r="KOU24" s="162"/>
      <c r="KOV24" s="162"/>
      <c r="KOW24" s="162"/>
      <c r="KOX24" s="162"/>
      <c r="KOY24" s="162"/>
      <c r="KOZ24" s="162"/>
      <c r="KPA24" s="162"/>
      <c r="KPB24" s="162"/>
      <c r="KPC24" s="162"/>
      <c r="KPD24" s="162"/>
      <c r="KPE24" s="162"/>
      <c r="KPF24" s="162"/>
      <c r="KPG24" s="162"/>
      <c r="KPH24" s="162"/>
      <c r="KPI24" s="162"/>
      <c r="KPJ24" s="162"/>
      <c r="KPK24" s="162"/>
      <c r="KPL24" s="162"/>
      <c r="KPM24" s="162"/>
      <c r="KPN24" s="162"/>
      <c r="KPO24" s="162"/>
      <c r="KPP24" s="162"/>
      <c r="KPQ24" s="162"/>
      <c r="KPR24" s="162"/>
      <c r="KPS24" s="162"/>
      <c r="KPT24" s="162"/>
      <c r="KPU24" s="162"/>
      <c r="KPV24" s="162"/>
      <c r="KPW24" s="162"/>
      <c r="KPX24" s="162"/>
      <c r="KPY24" s="162"/>
      <c r="KPZ24" s="162"/>
      <c r="KQA24" s="162"/>
      <c r="KQB24" s="162"/>
      <c r="KQC24" s="162"/>
      <c r="KQD24" s="162"/>
      <c r="KQE24" s="162"/>
      <c r="KQF24" s="162"/>
      <c r="KQG24" s="162"/>
      <c r="KQH24" s="162"/>
      <c r="KQI24" s="162"/>
      <c r="KQJ24" s="162"/>
      <c r="KQK24" s="162"/>
      <c r="KQL24" s="162"/>
      <c r="KQM24" s="162"/>
      <c r="KQN24" s="162"/>
      <c r="KQO24" s="162"/>
      <c r="KQP24" s="162"/>
      <c r="KQQ24" s="162"/>
      <c r="KQR24" s="162"/>
      <c r="KQS24" s="162"/>
      <c r="KQT24" s="162"/>
      <c r="KQU24" s="162"/>
      <c r="KQV24" s="162"/>
      <c r="KQW24" s="162"/>
      <c r="KQX24" s="162"/>
      <c r="KQY24" s="162"/>
      <c r="KQZ24" s="162"/>
      <c r="KRA24" s="162"/>
      <c r="KRB24" s="162"/>
      <c r="KRC24" s="162"/>
      <c r="KRD24" s="162"/>
      <c r="KRE24" s="162"/>
      <c r="KRF24" s="162"/>
      <c r="KRG24" s="162"/>
      <c r="KRH24" s="162"/>
      <c r="KRI24" s="162"/>
      <c r="KRJ24" s="162"/>
      <c r="KRK24" s="162"/>
      <c r="KRL24" s="162"/>
      <c r="KRM24" s="162"/>
      <c r="KRN24" s="162"/>
      <c r="KRO24" s="162"/>
      <c r="KRP24" s="162"/>
      <c r="KRQ24" s="162"/>
      <c r="KRR24" s="162"/>
      <c r="KRS24" s="162"/>
      <c r="KRT24" s="162"/>
      <c r="KRU24" s="162"/>
      <c r="KRV24" s="162"/>
      <c r="KRW24" s="162"/>
      <c r="KRX24" s="162"/>
      <c r="KRY24" s="162"/>
      <c r="KRZ24" s="162"/>
      <c r="KSA24" s="162"/>
      <c r="KSB24" s="162"/>
      <c r="KSC24" s="162"/>
      <c r="KSD24" s="162"/>
      <c r="KSE24" s="162"/>
      <c r="KSF24" s="162"/>
      <c r="KSG24" s="162"/>
      <c r="KSH24" s="162"/>
      <c r="KSI24" s="162"/>
      <c r="KSJ24" s="162"/>
      <c r="KSK24" s="162"/>
      <c r="KSL24" s="162"/>
      <c r="KSM24" s="162"/>
      <c r="KSN24" s="162"/>
      <c r="KSO24" s="162"/>
      <c r="KSP24" s="162"/>
      <c r="KSQ24" s="162"/>
      <c r="KSR24" s="162"/>
      <c r="KSS24" s="162"/>
      <c r="KST24" s="162"/>
      <c r="KSU24" s="162"/>
      <c r="KSV24" s="162"/>
      <c r="KSW24" s="162"/>
      <c r="KSX24" s="162"/>
      <c r="KSY24" s="162"/>
      <c r="KSZ24" s="162"/>
      <c r="KTA24" s="162"/>
      <c r="KTB24" s="162"/>
      <c r="KTC24" s="162"/>
      <c r="KTD24" s="162"/>
      <c r="KTE24" s="162"/>
      <c r="KTF24" s="162"/>
      <c r="KTG24" s="162"/>
      <c r="KTH24" s="162"/>
      <c r="KTI24" s="162"/>
      <c r="KTJ24" s="162"/>
      <c r="KTK24" s="162"/>
      <c r="KTL24" s="162"/>
      <c r="KTM24" s="162"/>
      <c r="KTN24" s="162"/>
      <c r="KTO24" s="162"/>
      <c r="KTP24" s="162"/>
      <c r="KTQ24" s="162"/>
      <c r="KTR24" s="162"/>
      <c r="KTS24" s="162"/>
      <c r="KTT24" s="162"/>
      <c r="KTU24" s="162"/>
      <c r="KTV24" s="162"/>
      <c r="KTW24" s="162"/>
      <c r="KTX24" s="162"/>
      <c r="KTY24" s="162"/>
      <c r="KTZ24" s="162"/>
      <c r="KUA24" s="162"/>
      <c r="KUB24" s="162"/>
      <c r="KUC24" s="162"/>
      <c r="KUD24" s="162"/>
      <c r="KUE24" s="162"/>
      <c r="KUF24" s="162"/>
      <c r="KUG24" s="162"/>
      <c r="KUH24" s="162"/>
      <c r="KUI24" s="162"/>
      <c r="KUJ24" s="162"/>
      <c r="KUK24" s="162"/>
      <c r="KUL24" s="162"/>
      <c r="KUM24" s="162"/>
      <c r="KUN24" s="162"/>
      <c r="KUO24" s="162"/>
      <c r="KUP24" s="162"/>
      <c r="KUQ24" s="162"/>
      <c r="KUR24" s="162"/>
      <c r="KUS24" s="162"/>
      <c r="KUT24" s="162"/>
      <c r="KUU24" s="162"/>
      <c r="KUV24" s="162"/>
      <c r="KUW24" s="162"/>
      <c r="KUX24" s="162"/>
      <c r="KUY24" s="162"/>
      <c r="KUZ24" s="162"/>
      <c r="KVA24" s="162"/>
      <c r="KVB24" s="162"/>
      <c r="KVC24" s="162"/>
      <c r="KVD24" s="162"/>
      <c r="KVE24" s="162"/>
      <c r="KVF24" s="162"/>
      <c r="KVG24" s="162"/>
      <c r="KVH24" s="162"/>
      <c r="KVI24" s="162"/>
      <c r="KVJ24" s="162"/>
      <c r="KVK24" s="162"/>
      <c r="KVL24" s="162"/>
      <c r="KVM24" s="162"/>
      <c r="KVN24" s="162"/>
      <c r="KVO24" s="162"/>
      <c r="KVP24" s="162"/>
      <c r="KVQ24" s="162"/>
      <c r="KVR24" s="162"/>
      <c r="KVS24" s="162"/>
      <c r="KVT24" s="162"/>
      <c r="KVU24" s="162"/>
      <c r="KVV24" s="162"/>
      <c r="KVW24" s="162"/>
      <c r="KVX24" s="162"/>
      <c r="KVY24" s="162"/>
      <c r="KVZ24" s="162"/>
      <c r="KWA24" s="162"/>
      <c r="KWB24" s="162"/>
      <c r="KWC24" s="162"/>
      <c r="KWD24" s="162"/>
      <c r="KWE24" s="162"/>
      <c r="KWF24" s="162"/>
      <c r="KWG24" s="162"/>
      <c r="KWH24" s="162"/>
      <c r="KWI24" s="162"/>
      <c r="KWJ24" s="162"/>
      <c r="KWK24" s="162"/>
      <c r="KWL24" s="162"/>
      <c r="KWM24" s="162"/>
      <c r="KWN24" s="162"/>
      <c r="KWO24" s="162"/>
      <c r="KWP24" s="162"/>
      <c r="KWQ24" s="162"/>
      <c r="KWR24" s="162"/>
      <c r="KWS24" s="162"/>
      <c r="KWT24" s="162"/>
      <c r="KWU24" s="162"/>
      <c r="KWV24" s="162"/>
      <c r="KWW24" s="162"/>
      <c r="KWX24" s="162"/>
      <c r="KWY24" s="162"/>
      <c r="KWZ24" s="162"/>
      <c r="KXA24" s="162"/>
      <c r="KXB24" s="162"/>
      <c r="KXC24" s="162"/>
      <c r="KXD24" s="162"/>
      <c r="KXE24" s="162"/>
      <c r="KXF24" s="162"/>
      <c r="KXG24" s="162"/>
      <c r="KXH24" s="162"/>
      <c r="KXI24" s="162"/>
      <c r="KXJ24" s="162"/>
      <c r="KXK24" s="162"/>
      <c r="KXL24" s="162"/>
      <c r="KXM24" s="162"/>
      <c r="KXN24" s="162"/>
      <c r="KXO24" s="162"/>
      <c r="KXP24" s="162"/>
      <c r="KXQ24" s="162"/>
      <c r="KXR24" s="162"/>
      <c r="KXS24" s="162"/>
      <c r="KXT24" s="162"/>
      <c r="KXU24" s="162"/>
      <c r="KXV24" s="162"/>
      <c r="KXW24" s="162"/>
      <c r="KXX24" s="162"/>
      <c r="KXY24" s="162"/>
      <c r="KXZ24" s="162"/>
      <c r="KYA24" s="162"/>
      <c r="KYB24" s="162"/>
      <c r="KYC24" s="162"/>
      <c r="KYD24" s="162"/>
      <c r="KYE24" s="162"/>
      <c r="KYF24" s="162"/>
      <c r="KYG24" s="162"/>
      <c r="KYH24" s="162"/>
      <c r="KYI24" s="162"/>
      <c r="KYJ24" s="162"/>
      <c r="KYK24" s="162"/>
      <c r="KYL24" s="162"/>
      <c r="KYM24" s="162"/>
      <c r="KYN24" s="162"/>
      <c r="KYO24" s="162"/>
      <c r="KYP24" s="162"/>
      <c r="KYQ24" s="162"/>
      <c r="KYR24" s="162"/>
      <c r="KYS24" s="162"/>
      <c r="KYT24" s="162"/>
      <c r="KYU24" s="162"/>
      <c r="KYV24" s="162"/>
      <c r="KYW24" s="162"/>
      <c r="KYX24" s="162"/>
      <c r="KYY24" s="162"/>
      <c r="KYZ24" s="162"/>
      <c r="KZA24" s="162"/>
      <c r="KZB24" s="162"/>
      <c r="KZC24" s="162"/>
      <c r="KZD24" s="162"/>
      <c r="KZE24" s="162"/>
      <c r="KZF24" s="162"/>
      <c r="KZG24" s="162"/>
      <c r="KZH24" s="162"/>
      <c r="KZI24" s="162"/>
      <c r="KZJ24" s="162"/>
      <c r="KZK24" s="162"/>
      <c r="KZL24" s="162"/>
      <c r="KZM24" s="162"/>
      <c r="KZN24" s="162"/>
      <c r="KZO24" s="162"/>
      <c r="KZP24" s="162"/>
      <c r="KZQ24" s="162"/>
      <c r="KZR24" s="162"/>
      <c r="KZS24" s="162"/>
      <c r="KZT24" s="162"/>
      <c r="KZU24" s="162"/>
      <c r="KZV24" s="162"/>
      <c r="KZW24" s="162"/>
      <c r="KZX24" s="162"/>
      <c r="KZY24" s="162"/>
      <c r="KZZ24" s="162"/>
      <c r="LAA24" s="162"/>
      <c r="LAB24" s="162"/>
      <c r="LAC24" s="162"/>
      <c r="LAD24" s="162"/>
      <c r="LAE24" s="162"/>
      <c r="LAF24" s="162"/>
      <c r="LAG24" s="162"/>
      <c r="LAH24" s="162"/>
      <c r="LAI24" s="162"/>
      <c r="LAJ24" s="162"/>
      <c r="LAK24" s="162"/>
      <c r="LAL24" s="162"/>
      <c r="LAM24" s="162"/>
      <c r="LAN24" s="162"/>
      <c r="LAO24" s="162"/>
      <c r="LAP24" s="162"/>
      <c r="LAQ24" s="162"/>
      <c r="LAR24" s="162"/>
      <c r="LAS24" s="162"/>
      <c r="LAT24" s="162"/>
      <c r="LAU24" s="162"/>
      <c r="LAV24" s="162"/>
      <c r="LAW24" s="162"/>
      <c r="LAX24" s="162"/>
      <c r="LAY24" s="162"/>
      <c r="LAZ24" s="162"/>
      <c r="LBA24" s="162"/>
      <c r="LBB24" s="162"/>
      <c r="LBC24" s="162"/>
      <c r="LBD24" s="162"/>
      <c r="LBE24" s="162"/>
      <c r="LBF24" s="162"/>
      <c r="LBG24" s="162"/>
      <c r="LBH24" s="162"/>
      <c r="LBI24" s="162"/>
      <c r="LBJ24" s="162"/>
      <c r="LBK24" s="162"/>
      <c r="LBL24" s="162"/>
      <c r="LBM24" s="162"/>
      <c r="LBN24" s="162"/>
      <c r="LBO24" s="162"/>
      <c r="LBP24" s="162"/>
      <c r="LBQ24" s="162"/>
      <c r="LBR24" s="162"/>
      <c r="LBS24" s="162"/>
      <c r="LBT24" s="162"/>
      <c r="LBU24" s="162"/>
      <c r="LBV24" s="162"/>
      <c r="LBW24" s="162"/>
      <c r="LBX24" s="162"/>
      <c r="LBY24" s="162"/>
      <c r="LBZ24" s="162"/>
      <c r="LCA24" s="162"/>
      <c r="LCB24" s="162"/>
      <c r="LCC24" s="162"/>
      <c r="LCD24" s="162"/>
      <c r="LCE24" s="162"/>
      <c r="LCF24" s="162"/>
      <c r="LCG24" s="162"/>
      <c r="LCH24" s="162"/>
      <c r="LCI24" s="162"/>
      <c r="LCJ24" s="162"/>
      <c r="LCK24" s="162"/>
      <c r="LCL24" s="162"/>
      <c r="LCM24" s="162"/>
      <c r="LCN24" s="162"/>
      <c r="LCO24" s="162"/>
      <c r="LCP24" s="162"/>
      <c r="LCQ24" s="162"/>
      <c r="LCR24" s="162"/>
      <c r="LCS24" s="162"/>
      <c r="LCT24" s="162"/>
      <c r="LCU24" s="162"/>
      <c r="LCV24" s="162"/>
      <c r="LCW24" s="162"/>
      <c r="LCX24" s="162"/>
      <c r="LCY24" s="162"/>
      <c r="LCZ24" s="162"/>
      <c r="LDA24" s="162"/>
      <c r="LDB24" s="162"/>
      <c r="LDC24" s="162"/>
      <c r="LDD24" s="162"/>
      <c r="LDE24" s="162"/>
      <c r="LDF24" s="162"/>
      <c r="LDG24" s="162"/>
      <c r="LDH24" s="162"/>
      <c r="LDI24" s="162"/>
      <c r="LDJ24" s="162"/>
      <c r="LDK24" s="162"/>
      <c r="LDL24" s="162"/>
      <c r="LDM24" s="162"/>
      <c r="LDN24" s="162"/>
      <c r="LDO24" s="162"/>
      <c r="LDP24" s="162"/>
      <c r="LDQ24" s="162"/>
      <c r="LDR24" s="162"/>
      <c r="LDS24" s="162"/>
      <c r="LDT24" s="162"/>
      <c r="LDU24" s="162"/>
      <c r="LDV24" s="162"/>
      <c r="LDW24" s="162"/>
      <c r="LDX24" s="162"/>
      <c r="LDY24" s="162"/>
      <c r="LDZ24" s="162"/>
      <c r="LEA24" s="162"/>
      <c r="LEB24" s="162"/>
      <c r="LEC24" s="162"/>
      <c r="LED24" s="162"/>
      <c r="LEE24" s="162"/>
      <c r="LEF24" s="162"/>
      <c r="LEG24" s="162"/>
      <c r="LEH24" s="162"/>
      <c r="LEI24" s="162"/>
      <c r="LEJ24" s="162"/>
      <c r="LEK24" s="162"/>
      <c r="LEL24" s="162"/>
      <c r="LEM24" s="162"/>
      <c r="LEN24" s="162"/>
      <c r="LEO24" s="162"/>
      <c r="LEP24" s="162"/>
      <c r="LEQ24" s="162"/>
      <c r="LER24" s="162"/>
      <c r="LES24" s="162"/>
      <c r="LET24" s="162"/>
      <c r="LEU24" s="162"/>
      <c r="LEV24" s="162"/>
      <c r="LEW24" s="162"/>
      <c r="LEX24" s="162"/>
      <c r="LEY24" s="162"/>
      <c r="LEZ24" s="162"/>
      <c r="LFA24" s="162"/>
      <c r="LFB24" s="162"/>
      <c r="LFC24" s="162"/>
      <c r="LFD24" s="162"/>
      <c r="LFE24" s="162"/>
      <c r="LFF24" s="162"/>
      <c r="LFG24" s="162"/>
      <c r="LFH24" s="162"/>
      <c r="LFI24" s="162"/>
      <c r="LFJ24" s="162"/>
      <c r="LFK24" s="162"/>
      <c r="LFL24" s="162"/>
      <c r="LFM24" s="162"/>
      <c r="LFN24" s="162"/>
      <c r="LFO24" s="162"/>
      <c r="LFP24" s="162"/>
      <c r="LFQ24" s="162"/>
      <c r="LFR24" s="162"/>
      <c r="LFS24" s="162"/>
      <c r="LFT24" s="162"/>
      <c r="LFU24" s="162"/>
      <c r="LFV24" s="162"/>
      <c r="LFW24" s="162"/>
      <c r="LFX24" s="162"/>
      <c r="LFY24" s="162"/>
      <c r="LFZ24" s="162"/>
      <c r="LGA24" s="162"/>
      <c r="LGB24" s="162"/>
      <c r="LGC24" s="162"/>
      <c r="LGD24" s="162"/>
      <c r="LGE24" s="162"/>
      <c r="LGF24" s="162"/>
      <c r="LGG24" s="162"/>
      <c r="LGH24" s="162"/>
      <c r="LGI24" s="162"/>
      <c r="LGJ24" s="162"/>
      <c r="LGK24" s="162"/>
      <c r="LGL24" s="162"/>
      <c r="LGM24" s="162"/>
      <c r="LGN24" s="162"/>
      <c r="LGO24" s="162"/>
      <c r="LGP24" s="162"/>
      <c r="LGQ24" s="162"/>
      <c r="LGR24" s="162"/>
      <c r="LGS24" s="162"/>
      <c r="LGT24" s="162"/>
      <c r="LGU24" s="162"/>
      <c r="LGV24" s="162"/>
      <c r="LGW24" s="162"/>
      <c r="LGX24" s="162"/>
      <c r="LGY24" s="162"/>
      <c r="LGZ24" s="162"/>
      <c r="LHA24" s="162"/>
      <c r="LHB24" s="162"/>
      <c r="LHC24" s="162"/>
      <c r="LHD24" s="162"/>
      <c r="LHE24" s="162"/>
      <c r="LHF24" s="162"/>
      <c r="LHG24" s="162"/>
      <c r="LHH24" s="162"/>
      <c r="LHI24" s="162"/>
      <c r="LHJ24" s="162"/>
      <c r="LHK24" s="162"/>
      <c r="LHL24" s="162"/>
      <c r="LHM24" s="162"/>
      <c r="LHN24" s="162"/>
      <c r="LHO24" s="162"/>
      <c r="LHP24" s="162"/>
      <c r="LHQ24" s="162"/>
      <c r="LHR24" s="162"/>
      <c r="LHS24" s="162"/>
      <c r="LHT24" s="162"/>
      <c r="LHU24" s="162"/>
      <c r="LHV24" s="162"/>
      <c r="LHW24" s="162"/>
      <c r="LHX24" s="162"/>
      <c r="LHY24" s="162"/>
      <c r="LHZ24" s="162"/>
      <c r="LIA24" s="162"/>
      <c r="LIB24" s="162"/>
      <c r="LIC24" s="162"/>
      <c r="LID24" s="162"/>
      <c r="LIE24" s="162"/>
      <c r="LIF24" s="162"/>
      <c r="LIG24" s="162"/>
      <c r="LIH24" s="162"/>
      <c r="LII24" s="162"/>
      <c r="LIJ24" s="162"/>
      <c r="LIK24" s="162"/>
      <c r="LIL24" s="162"/>
      <c r="LIM24" s="162"/>
      <c r="LIN24" s="162"/>
      <c r="LIO24" s="162"/>
      <c r="LIP24" s="162"/>
      <c r="LIQ24" s="162"/>
      <c r="LIR24" s="162"/>
      <c r="LIS24" s="162"/>
      <c r="LIT24" s="162"/>
      <c r="LIU24" s="162"/>
      <c r="LIV24" s="162"/>
      <c r="LIW24" s="162"/>
      <c r="LIX24" s="162"/>
      <c r="LIY24" s="162"/>
      <c r="LIZ24" s="162"/>
      <c r="LJA24" s="162"/>
      <c r="LJB24" s="162"/>
      <c r="LJC24" s="162"/>
      <c r="LJD24" s="162"/>
      <c r="LJE24" s="162"/>
      <c r="LJF24" s="162"/>
      <c r="LJG24" s="162"/>
      <c r="LJH24" s="162"/>
      <c r="LJI24" s="162"/>
      <c r="LJJ24" s="162"/>
      <c r="LJK24" s="162"/>
      <c r="LJL24" s="162"/>
      <c r="LJM24" s="162"/>
      <c r="LJN24" s="162"/>
      <c r="LJO24" s="162"/>
      <c r="LJP24" s="162"/>
      <c r="LJQ24" s="162"/>
      <c r="LJR24" s="162"/>
      <c r="LJS24" s="162"/>
      <c r="LJT24" s="162"/>
      <c r="LJU24" s="162"/>
      <c r="LJV24" s="162"/>
      <c r="LJW24" s="162"/>
      <c r="LJX24" s="162"/>
      <c r="LJY24" s="162"/>
      <c r="LJZ24" s="162"/>
      <c r="LKA24" s="162"/>
      <c r="LKB24" s="162"/>
      <c r="LKC24" s="162"/>
      <c r="LKD24" s="162"/>
      <c r="LKE24" s="162"/>
      <c r="LKF24" s="162"/>
      <c r="LKG24" s="162"/>
      <c r="LKH24" s="162"/>
      <c r="LKI24" s="162"/>
      <c r="LKJ24" s="162"/>
      <c r="LKK24" s="162"/>
      <c r="LKL24" s="162"/>
      <c r="LKM24" s="162"/>
      <c r="LKN24" s="162"/>
      <c r="LKO24" s="162"/>
      <c r="LKP24" s="162"/>
      <c r="LKQ24" s="162"/>
      <c r="LKR24" s="162"/>
      <c r="LKS24" s="162"/>
      <c r="LKT24" s="162"/>
      <c r="LKU24" s="162"/>
      <c r="LKV24" s="162"/>
      <c r="LKW24" s="162"/>
      <c r="LKX24" s="162"/>
      <c r="LKY24" s="162"/>
      <c r="LKZ24" s="162"/>
      <c r="LLA24" s="162"/>
      <c r="LLB24" s="162"/>
      <c r="LLC24" s="162"/>
      <c r="LLD24" s="162"/>
      <c r="LLE24" s="162"/>
      <c r="LLF24" s="162"/>
      <c r="LLG24" s="162"/>
      <c r="LLH24" s="162"/>
      <c r="LLI24" s="162"/>
      <c r="LLJ24" s="162"/>
      <c r="LLK24" s="162"/>
      <c r="LLL24" s="162"/>
      <c r="LLM24" s="162"/>
      <c r="LLN24" s="162"/>
      <c r="LLO24" s="162"/>
      <c r="LLP24" s="162"/>
      <c r="LLQ24" s="162"/>
      <c r="LLR24" s="162"/>
      <c r="LLS24" s="162"/>
      <c r="LLT24" s="162"/>
      <c r="LLU24" s="162"/>
      <c r="LLV24" s="162"/>
      <c r="LLW24" s="162"/>
      <c r="LLX24" s="162"/>
      <c r="LLY24" s="162"/>
      <c r="LLZ24" s="162"/>
      <c r="LMA24" s="162"/>
      <c r="LMB24" s="162"/>
      <c r="LMC24" s="162"/>
      <c r="LMD24" s="162"/>
      <c r="LME24" s="162"/>
      <c r="LMF24" s="162"/>
      <c r="LMG24" s="162"/>
      <c r="LMH24" s="162"/>
      <c r="LMI24" s="162"/>
      <c r="LMJ24" s="162"/>
      <c r="LMK24" s="162"/>
      <c r="LML24" s="162"/>
      <c r="LMM24" s="162"/>
      <c r="LMN24" s="162"/>
      <c r="LMO24" s="162"/>
      <c r="LMP24" s="162"/>
      <c r="LMQ24" s="162"/>
      <c r="LMR24" s="162"/>
      <c r="LMS24" s="162"/>
      <c r="LMT24" s="162"/>
      <c r="LMU24" s="162"/>
      <c r="LMV24" s="162"/>
      <c r="LMW24" s="162"/>
      <c r="LMX24" s="162"/>
      <c r="LMY24" s="162"/>
      <c r="LMZ24" s="162"/>
      <c r="LNA24" s="162"/>
      <c r="LNB24" s="162"/>
      <c r="LNC24" s="162"/>
      <c r="LND24" s="162"/>
      <c r="LNE24" s="162"/>
      <c r="LNF24" s="162"/>
      <c r="LNG24" s="162"/>
      <c r="LNH24" s="162"/>
      <c r="LNI24" s="162"/>
      <c r="LNJ24" s="162"/>
      <c r="LNK24" s="162"/>
      <c r="LNL24" s="162"/>
      <c r="LNM24" s="162"/>
      <c r="LNN24" s="162"/>
      <c r="LNO24" s="162"/>
      <c r="LNP24" s="162"/>
      <c r="LNQ24" s="162"/>
      <c r="LNR24" s="162"/>
      <c r="LNS24" s="162"/>
      <c r="LNT24" s="162"/>
      <c r="LNU24" s="162"/>
      <c r="LNV24" s="162"/>
      <c r="LNW24" s="162"/>
      <c r="LNX24" s="162"/>
      <c r="LNY24" s="162"/>
      <c r="LNZ24" s="162"/>
      <c r="LOA24" s="162"/>
      <c r="LOB24" s="162"/>
      <c r="LOC24" s="162"/>
      <c r="LOD24" s="162"/>
      <c r="LOE24" s="162"/>
      <c r="LOF24" s="162"/>
      <c r="LOG24" s="162"/>
      <c r="LOH24" s="162"/>
      <c r="LOI24" s="162"/>
      <c r="LOJ24" s="162"/>
      <c r="LOK24" s="162"/>
      <c r="LOL24" s="162"/>
      <c r="LOM24" s="162"/>
      <c r="LON24" s="162"/>
      <c r="LOO24" s="162"/>
      <c r="LOP24" s="162"/>
      <c r="LOQ24" s="162"/>
      <c r="LOR24" s="162"/>
      <c r="LOS24" s="162"/>
      <c r="LOT24" s="162"/>
      <c r="LOU24" s="162"/>
      <c r="LOV24" s="162"/>
      <c r="LOW24" s="162"/>
      <c r="LOX24" s="162"/>
      <c r="LOY24" s="162"/>
      <c r="LOZ24" s="162"/>
      <c r="LPA24" s="162"/>
      <c r="LPB24" s="162"/>
      <c r="LPC24" s="162"/>
      <c r="LPD24" s="162"/>
      <c r="LPE24" s="162"/>
      <c r="LPF24" s="162"/>
      <c r="LPG24" s="162"/>
      <c r="LPH24" s="162"/>
      <c r="LPI24" s="162"/>
      <c r="LPJ24" s="162"/>
      <c r="LPK24" s="162"/>
      <c r="LPL24" s="162"/>
      <c r="LPM24" s="162"/>
      <c r="LPN24" s="162"/>
      <c r="LPO24" s="162"/>
      <c r="LPP24" s="162"/>
      <c r="LPQ24" s="162"/>
      <c r="LPR24" s="162"/>
      <c r="LPS24" s="162"/>
      <c r="LPT24" s="162"/>
      <c r="LPU24" s="162"/>
      <c r="LPV24" s="162"/>
      <c r="LPW24" s="162"/>
      <c r="LPX24" s="162"/>
      <c r="LPY24" s="162"/>
      <c r="LPZ24" s="162"/>
      <c r="LQA24" s="162"/>
      <c r="LQB24" s="162"/>
      <c r="LQC24" s="162"/>
      <c r="LQD24" s="162"/>
      <c r="LQE24" s="162"/>
      <c r="LQF24" s="162"/>
      <c r="LQG24" s="162"/>
      <c r="LQH24" s="162"/>
      <c r="LQI24" s="162"/>
      <c r="LQJ24" s="162"/>
      <c r="LQK24" s="162"/>
      <c r="LQL24" s="162"/>
      <c r="LQM24" s="162"/>
      <c r="LQN24" s="162"/>
      <c r="LQO24" s="162"/>
      <c r="LQP24" s="162"/>
      <c r="LQQ24" s="162"/>
      <c r="LQR24" s="162"/>
      <c r="LQS24" s="162"/>
      <c r="LQT24" s="162"/>
      <c r="LQU24" s="162"/>
      <c r="LQV24" s="162"/>
      <c r="LQW24" s="162"/>
      <c r="LQX24" s="162"/>
      <c r="LQY24" s="162"/>
      <c r="LQZ24" s="162"/>
      <c r="LRA24" s="162"/>
      <c r="LRB24" s="162"/>
      <c r="LRC24" s="162"/>
      <c r="LRD24" s="162"/>
      <c r="LRE24" s="162"/>
      <c r="LRF24" s="162"/>
      <c r="LRG24" s="162"/>
      <c r="LRH24" s="162"/>
      <c r="LRI24" s="162"/>
      <c r="LRJ24" s="162"/>
      <c r="LRK24" s="162"/>
      <c r="LRL24" s="162"/>
      <c r="LRM24" s="162"/>
      <c r="LRN24" s="162"/>
      <c r="LRO24" s="162"/>
      <c r="LRP24" s="162"/>
      <c r="LRQ24" s="162"/>
      <c r="LRR24" s="162"/>
      <c r="LRS24" s="162"/>
      <c r="LRT24" s="162"/>
      <c r="LRU24" s="162"/>
      <c r="LRV24" s="162"/>
      <c r="LRW24" s="162"/>
      <c r="LRX24" s="162"/>
      <c r="LRY24" s="162"/>
      <c r="LRZ24" s="162"/>
      <c r="LSA24" s="162"/>
      <c r="LSB24" s="162"/>
      <c r="LSC24" s="162"/>
      <c r="LSD24" s="162"/>
      <c r="LSE24" s="162"/>
      <c r="LSF24" s="162"/>
      <c r="LSG24" s="162"/>
      <c r="LSH24" s="162"/>
      <c r="LSI24" s="162"/>
      <c r="LSJ24" s="162"/>
      <c r="LSK24" s="162"/>
      <c r="LSL24" s="162"/>
      <c r="LSM24" s="162"/>
      <c r="LSN24" s="162"/>
      <c r="LSO24" s="162"/>
      <c r="LSP24" s="162"/>
      <c r="LSQ24" s="162"/>
      <c r="LSR24" s="162"/>
      <c r="LSS24" s="162"/>
      <c r="LST24" s="162"/>
      <c r="LSU24" s="162"/>
      <c r="LSV24" s="162"/>
      <c r="LSW24" s="162"/>
      <c r="LSX24" s="162"/>
      <c r="LSY24" s="162"/>
      <c r="LSZ24" s="162"/>
      <c r="LTA24" s="162"/>
      <c r="LTB24" s="162"/>
      <c r="LTC24" s="162"/>
      <c r="LTD24" s="162"/>
      <c r="LTE24" s="162"/>
      <c r="LTF24" s="162"/>
      <c r="LTG24" s="162"/>
      <c r="LTH24" s="162"/>
      <c r="LTI24" s="162"/>
      <c r="LTJ24" s="162"/>
      <c r="LTK24" s="162"/>
      <c r="LTL24" s="162"/>
      <c r="LTM24" s="162"/>
      <c r="LTN24" s="162"/>
      <c r="LTO24" s="162"/>
      <c r="LTP24" s="162"/>
      <c r="LTQ24" s="162"/>
      <c r="LTR24" s="162"/>
      <c r="LTS24" s="162"/>
      <c r="LTT24" s="162"/>
      <c r="LTU24" s="162"/>
      <c r="LTV24" s="162"/>
      <c r="LTW24" s="162"/>
      <c r="LTX24" s="162"/>
      <c r="LTY24" s="162"/>
      <c r="LTZ24" s="162"/>
      <c r="LUA24" s="162"/>
      <c r="LUB24" s="162"/>
      <c r="LUC24" s="162"/>
      <c r="LUD24" s="162"/>
      <c r="LUE24" s="162"/>
      <c r="LUF24" s="162"/>
      <c r="LUG24" s="162"/>
      <c r="LUH24" s="162"/>
      <c r="LUI24" s="162"/>
      <c r="LUJ24" s="162"/>
      <c r="LUK24" s="162"/>
      <c r="LUL24" s="162"/>
      <c r="LUM24" s="162"/>
      <c r="LUN24" s="162"/>
      <c r="LUO24" s="162"/>
      <c r="LUP24" s="162"/>
      <c r="LUQ24" s="162"/>
      <c r="LUR24" s="162"/>
      <c r="LUS24" s="162"/>
      <c r="LUT24" s="162"/>
      <c r="LUU24" s="162"/>
      <c r="LUV24" s="162"/>
      <c r="LUW24" s="162"/>
      <c r="LUX24" s="162"/>
      <c r="LUY24" s="162"/>
      <c r="LUZ24" s="162"/>
      <c r="LVA24" s="162"/>
      <c r="LVB24" s="162"/>
      <c r="LVC24" s="162"/>
      <c r="LVD24" s="162"/>
      <c r="LVE24" s="162"/>
      <c r="LVF24" s="162"/>
      <c r="LVG24" s="162"/>
      <c r="LVH24" s="162"/>
      <c r="LVI24" s="162"/>
      <c r="LVJ24" s="162"/>
      <c r="LVK24" s="162"/>
      <c r="LVL24" s="162"/>
      <c r="LVM24" s="162"/>
      <c r="LVN24" s="162"/>
      <c r="LVO24" s="162"/>
      <c r="LVP24" s="162"/>
      <c r="LVQ24" s="162"/>
      <c r="LVR24" s="162"/>
      <c r="LVS24" s="162"/>
      <c r="LVT24" s="162"/>
      <c r="LVU24" s="162"/>
      <c r="LVV24" s="162"/>
      <c r="LVW24" s="162"/>
      <c r="LVX24" s="162"/>
      <c r="LVY24" s="162"/>
      <c r="LVZ24" s="162"/>
      <c r="LWA24" s="162"/>
      <c r="LWB24" s="162"/>
      <c r="LWC24" s="162"/>
      <c r="LWD24" s="162"/>
      <c r="LWE24" s="162"/>
      <c r="LWF24" s="162"/>
      <c r="LWG24" s="162"/>
      <c r="LWH24" s="162"/>
      <c r="LWI24" s="162"/>
      <c r="LWJ24" s="162"/>
      <c r="LWK24" s="162"/>
      <c r="LWL24" s="162"/>
      <c r="LWM24" s="162"/>
      <c r="LWN24" s="162"/>
      <c r="LWO24" s="162"/>
      <c r="LWP24" s="162"/>
      <c r="LWQ24" s="162"/>
      <c r="LWR24" s="162"/>
      <c r="LWS24" s="162"/>
      <c r="LWT24" s="162"/>
      <c r="LWU24" s="162"/>
      <c r="LWV24" s="162"/>
      <c r="LWW24" s="162"/>
      <c r="LWX24" s="162"/>
      <c r="LWY24" s="162"/>
      <c r="LWZ24" s="162"/>
      <c r="LXA24" s="162"/>
      <c r="LXB24" s="162"/>
      <c r="LXC24" s="162"/>
      <c r="LXD24" s="162"/>
      <c r="LXE24" s="162"/>
      <c r="LXF24" s="162"/>
      <c r="LXG24" s="162"/>
      <c r="LXH24" s="162"/>
      <c r="LXI24" s="162"/>
      <c r="LXJ24" s="162"/>
      <c r="LXK24" s="162"/>
      <c r="LXL24" s="162"/>
      <c r="LXM24" s="162"/>
      <c r="LXN24" s="162"/>
      <c r="LXO24" s="162"/>
      <c r="LXP24" s="162"/>
      <c r="LXQ24" s="162"/>
      <c r="LXR24" s="162"/>
      <c r="LXS24" s="162"/>
      <c r="LXT24" s="162"/>
      <c r="LXU24" s="162"/>
      <c r="LXV24" s="162"/>
      <c r="LXW24" s="162"/>
      <c r="LXX24" s="162"/>
      <c r="LXY24" s="162"/>
      <c r="LXZ24" s="162"/>
      <c r="LYA24" s="162"/>
      <c r="LYB24" s="162"/>
      <c r="LYC24" s="162"/>
      <c r="LYD24" s="162"/>
      <c r="LYE24" s="162"/>
      <c r="LYF24" s="162"/>
      <c r="LYG24" s="162"/>
      <c r="LYH24" s="162"/>
      <c r="LYI24" s="162"/>
      <c r="LYJ24" s="162"/>
      <c r="LYK24" s="162"/>
      <c r="LYL24" s="162"/>
      <c r="LYM24" s="162"/>
      <c r="LYN24" s="162"/>
      <c r="LYO24" s="162"/>
      <c r="LYP24" s="162"/>
      <c r="LYQ24" s="162"/>
      <c r="LYR24" s="162"/>
      <c r="LYS24" s="162"/>
      <c r="LYT24" s="162"/>
      <c r="LYU24" s="162"/>
      <c r="LYV24" s="162"/>
      <c r="LYW24" s="162"/>
      <c r="LYX24" s="162"/>
      <c r="LYY24" s="162"/>
      <c r="LYZ24" s="162"/>
      <c r="LZA24" s="162"/>
      <c r="LZB24" s="162"/>
      <c r="LZC24" s="162"/>
      <c r="LZD24" s="162"/>
      <c r="LZE24" s="162"/>
      <c r="LZF24" s="162"/>
      <c r="LZG24" s="162"/>
      <c r="LZH24" s="162"/>
      <c r="LZI24" s="162"/>
      <c r="LZJ24" s="162"/>
      <c r="LZK24" s="162"/>
      <c r="LZL24" s="162"/>
      <c r="LZM24" s="162"/>
      <c r="LZN24" s="162"/>
      <c r="LZO24" s="162"/>
      <c r="LZP24" s="162"/>
      <c r="LZQ24" s="162"/>
      <c r="LZR24" s="162"/>
      <c r="LZS24" s="162"/>
      <c r="LZT24" s="162"/>
      <c r="LZU24" s="162"/>
      <c r="LZV24" s="162"/>
      <c r="LZW24" s="162"/>
      <c r="LZX24" s="162"/>
      <c r="LZY24" s="162"/>
      <c r="LZZ24" s="162"/>
      <c r="MAA24" s="162"/>
      <c r="MAB24" s="162"/>
      <c r="MAC24" s="162"/>
      <c r="MAD24" s="162"/>
      <c r="MAE24" s="162"/>
      <c r="MAF24" s="162"/>
      <c r="MAG24" s="162"/>
      <c r="MAH24" s="162"/>
      <c r="MAI24" s="162"/>
      <c r="MAJ24" s="162"/>
      <c r="MAK24" s="162"/>
      <c r="MAL24" s="162"/>
      <c r="MAM24" s="162"/>
      <c r="MAN24" s="162"/>
      <c r="MAO24" s="162"/>
      <c r="MAP24" s="162"/>
      <c r="MAQ24" s="162"/>
      <c r="MAR24" s="162"/>
      <c r="MAS24" s="162"/>
      <c r="MAT24" s="162"/>
      <c r="MAU24" s="162"/>
      <c r="MAV24" s="162"/>
      <c r="MAW24" s="162"/>
      <c r="MAX24" s="162"/>
      <c r="MAY24" s="162"/>
      <c r="MAZ24" s="162"/>
      <c r="MBA24" s="162"/>
      <c r="MBB24" s="162"/>
      <c r="MBC24" s="162"/>
      <c r="MBD24" s="162"/>
      <c r="MBE24" s="162"/>
      <c r="MBF24" s="162"/>
      <c r="MBG24" s="162"/>
      <c r="MBH24" s="162"/>
      <c r="MBI24" s="162"/>
      <c r="MBJ24" s="162"/>
      <c r="MBK24" s="162"/>
      <c r="MBL24" s="162"/>
      <c r="MBM24" s="162"/>
      <c r="MBN24" s="162"/>
      <c r="MBO24" s="162"/>
      <c r="MBP24" s="162"/>
      <c r="MBQ24" s="162"/>
      <c r="MBR24" s="162"/>
      <c r="MBS24" s="162"/>
      <c r="MBT24" s="162"/>
      <c r="MBU24" s="162"/>
      <c r="MBV24" s="162"/>
      <c r="MBW24" s="162"/>
      <c r="MBX24" s="162"/>
      <c r="MBY24" s="162"/>
      <c r="MBZ24" s="162"/>
      <c r="MCA24" s="162"/>
      <c r="MCB24" s="162"/>
      <c r="MCC24" s="162"/>
      <c r="MCD24" s="162"/>
      <c r="MCE24" s="162"/>
      <c r="MCF24" s="162"/>
      <c r="MCG24" s="162"/>
      <c r="MCH24" s="162"/>
      <c r="MCI24" s="162"/>
      <c r="MCJ24" s="162"/>
      <c r="MCK24" s="162"/>
      <c r="MCL24" s="162"/>
      <c r="MCM24" s="162"/>
      <c r="MCN24" s="162"/>
      <c r="MCO24" s="162"/>
      <c r="MCP24" s="162"/>
      <c r="MCQ24" s="162"/>
      <c r="MCR24" s="162"/>
      <c r="MCS24" s="162"/>
      <c r="MCT24" s="162"/>
      <c r="MCU24" s="162"/>
      <c r="MCV24" s="162"/>
      <c r="MCW24" s="162"/>
      <c r="MCX24" s="162"/>
      <c r="MCY24" s="162"/>
      <c r="MCZ24" s="162"/>
      <c r="MDA24" s="162"/>
      <c r="MDB24" s="162"/>
      <c r="MDC24" s="162"/>
      <c r="MDD24" s="162"/>
      <c r="MDE24" s="162"/>
      <c r="MDF24" s="162"/>
      <c r="MDG24" s="162"/>
      <c r="MDH24" s="162"/>
      <c r="MDI24" s="162"/>
      <c r="MDJ24" s="162"/>
      <c r="MDK24" s="162"/>
      <c r="MDL24" s="162"/>
      <c r="MDM24" s="162"/>
      <c r="MDN24" s="162"/>
      <c r="MDO24" s="162"/>
      <c r="MDP24" s="162"/>
      <c r="MDQ24" s="162"/>
      <c r="MDR24" s="162"/>
      <c r="MDS24" s="162"/>
      <c r="MDT24" s="162"/>
      <c r="MDU24" s="162"/>
      <c r="MDV24" s="162"/>
      <c r="MDW24" s="162"/>
      <c r="MDX24" s="162"/>
      <c r="MDY24" s="162"/>
      <c r="MDZ24" s="162"/>
      <c r="MEA24" s="162"/>
      <c r="MEB24" s="162"/>
      <c r="MEC24" s="162"/>
      <c r="MED24" s="162"/>
      <c r="MEE24" s="162"/>
      <c r="MEF24" s="162"/>
      <c r="MEG24" s="162"/>
      <c r="MEH24" s="162"/>
      <c r="MEI24" s="162"/>
      <c r="MEJ24" s="162"/>
      <c r="MEK24" s="162"/>
      <c r="MEL24" s="162"/>
      <c r="MEM24" s="162"/>
      <c r="MEN24" s="162"/>
      <c r="MEO24" s="162"/>
      <c r="MEP24" s="162"/>
      <c r="MEQ24" s="162"/>
      <c r="MER24" s="162"/>
      <c r="MES24" s="162"/>
      <c r="MET24" s="162"/>
      <c r="MEU24" s="162"/>
      <c r="MEV24" s="162"/>
      <c r="MEW24" s="162"/>
      <c r="MEX24" s="162"/>
      <c r="MEY24" s="162"/>
      <c r="MEZ24" s="162"/>
      <c r="MFA24" s="162"/>
      <c r="MFB24" s="162"/>
      <c r="MFC24" s="162"/>
      <c r="MFD24" s="162"/>
      <c r="MFE24" s="162"/>
      <c r="MFF24" s="162"/>
      <c r="MFG24" s="162"/>
      <c r="MFH24" s="162"/>
      <c r="MFI24" s="162"/>
      <c r="MFJ24" s="162"/>
      <c r="MFK24" s="162"/>
      <c r="MFL24" s="162"/>
      <c r="MFM24" s="162"/>
      <c r="MFN24" s="162"/>
      <c r="MFO24" s="162"/>
      <c r="MFP24" s="162"/>
      <c r="MFQ24" s="162"/>
      <c r="MFR24" s="162"/>
      <c r="MFS24" s="162"/>
      <c r="MFT24" s="162"/>
      <c r="MFU24" s="162"/>
      <c r="MFV24" s="162"/>
      <c r="MFW24" s="162"/>
      <c r="MFX24" s="162"/>
      <c r="MFY24" s="162"/>
      <c r="MFZ24" s="162"/>
      <c r="MGA24" s="162"/>
      <c r="MGB24" s="162"/>
      <c r="MGC24" s="162"/>
      <c r="MGD24" s="162"/>
      <c r="MGE24" s="162"/>
      <c r="MGF24" s="162"/>
      <c r="MGG24" s="162"/>
      <c r="MGH24" s="162"/>
      <c r="MGI24" s="162"/>
      <c r="MGJ24" s="162"/>
      <c r="MGK24" s="162"/>
      <c r="MGL24" s="162"/>
      <c r="MGM24" s="162"/>
      <c r="MGN24" s="162"/>
      <c r="MGO24" s="162"/>
      <c r="MGP24" s="162"/>
      <c r="MGQ24" s="162"/>
      <c r="MGR24" s="162"/>
      <c r="MGS24" s="162"/>
      <c r="MGT24" s="162"/>
      <c r="MGU24" s="162"/>
      <c r="MGV24" s="162"/>
      <c r="MGW24" s="162"/>
      <c r="MGX24" s="162"/>
      <c r="MGY24" s="162"/>
      <c r="MGZ24" s="162"/>
      <c r="MHA24" s="162"/>
      <c r="MHB24" s="162"/>
      <c r="MHC24" s="162"/>
      <c r="MHD24" s="162"/>
      <c r="MHE24" s="162"/>
      <c r="MHF24" s="162"/>
      <c r="MHG24" s="162"/>
      <c r="MHH24" s="162"/>
      <c r="MHI24" s="162"/>
      <c r="MHJ24" s="162"/>
      <c r="MHK24" s="162"/>
      <c r="MHL24" s="162"/>
      <c r="MHM24" s="162"/>
      <c r="MHN24" s="162"/>
      <c r="MHO24" s="162"/>
      <c r="MHP24" s="162"/>
      <c r="MHQ24" s="162"/>
      <c r="MHR24" s="162"/>
      <c r="MHS24" s="162"/>
      <c r="MHT24" s="162"/>
      <c r="MHU24" s="162"/>
      <c r="MHV24" s="162"/>
      <c r="MHW24" s="162"/>
      <c r="MHX24" s="162"/>
      <c r="MHY24" s="162"/>
      <c r="MHZ24" s="162"/>
      <c r="MIA24" s="162"/>
      <c r="MIB24" s="162"/>
      <c r="MIC24" s="162"/>
      <c r="MID24" s="162"/>
      <c r="MIE24" s="162"/>
      <c r="MIF24" s="162"/>
      <c r="MIG24" s="162"/>
      <c r="MIH24" s="162"/>
      <c r="MII24" s="162"/>
      <c r="MIJ24" s="162"/>
      <c r="MIK24" s="162"/>
      <c r="MIL24" s="162"/>
      <c r="MIM24" s="162"/>
      <c r="MIN24" s="162"/>
      <c r="MIO24" s="162"/>
      <c r="MIP24" s="162"/>
      <c r="MIQ24" s="162"/>
      <c r="MIR24" s="162"/>
      <c r="MIS24" s="162"/>
      <c r="MIT24" s="162"/>
      <c r="MIU24" s="162"/>
      <c r="MIV24" s="162"/>
      <c r="MIW24" s="162"/>
      <c r="MIX24" s="162"/>
      <c r="MIY24" s="162"/>
      <c r="MIZ24" s="162"/>
      <c r="MJA24" s="162"/>
      <c r="MJB24" s="162"/>
      <c r="MJC24" s="162"/>
      <c r="MJD24" s="162"/>
      <c r="MJE24" s="162"/>
      <c r="MJF24" s="162"/>
      <c r="MJG24" s="162"/>
      <c r="MJH24" s="162"/>
      <c r="MJI24" s="162"/>
      <c r="MJJ24" s="162"/>
      <c r="MJK24" s="162"/>
      <c r="MJL24" s="162"/>
      <c r="MJM24" s="162"/>
      <c r="MJN24" s="162"/>
      <c r="MJO24" s="162"/>
      <c r="MJP24" s="162"/>
      <c r="MJQ24" s="162"/>
      <c r="MJR24" s="162"/>
      <c r="MJS24" s="162"/>
      <c r="MJT24" s="162"/>
      <c r="MJU24" s="162"/>
      <c r="MJV24" s="162"/>
      <c r="MJW24" s="162"/>
      <c r="MJX24" s="162"/>
      <c r="MJY24" s="162"/>
      <c r="MJZ24" s="162"/>
      <c r="MKA24" s="162"/>
      <c r="MKB24" s="162"/>
      <c r="MKC24" s="162"/>
      <c r="MKD24" s="162"/>
      <c r="MKE24" s="162"/>
      <c r="MKF24" s="162"/>
      <c r="MKG24" s="162"/>
      <c r="MKH24" s="162"/>
      <c r="MKI24" s="162"/>
      <c r="MKJ24" s="162"/>
      <c r="MKK24" s="162"/>
      <c r="MKL24" s="162"/>
      <c r="MKM24" s="162"/>
      <c r="MKN24" s="162"/>
      <c r="MKO24" s="162"/>
      <c r="MKP24" s="162"/>
      <c r="MKQ24" s="162"/>
      <c r="MKR24" s="162"/>
      <c r="MKS24" s="162"/>
      <c r="MKT24" s="162"/>
      <c r="MKU24" s="162"/>
      <c r="MKV24" s="162"/>
      <c r="MKW24" s="162"/>
      <c r="MKX24" s="162"/>
      <c r="MKY24" s="162"/>
      <c r="MKZ24" s="162"/>
      <c r="MLA24" s="162"/>
      <c r="MLB24" s="162"/>
      <c r="MLC24" s="162"/>
      <c r="MLD24" s="162"/>
      <c r="MLE24" s="162"/>
      <c r="MLF24" s="162"/>
      <c r="MLG24" s="162"/>
      <c r="MLH24" s="162"/>
      <c r="MLI24" s="162"/>
      <c r="MLJ24" s="162"/>
      <c r="MLK24" s="162"/>
      <c r="MLL24" s="162"/>
      <c r="MLM24" s="162"/>
      <c r="MLN24" s="162"/>
      <c r="MLO24" s="162"/>
      <c r="MLP24" s="162"/>
      <c r="MLQ24" s="162"/>
      <c r="MLR24" s="162"/>
      <c r="MLS24" s="162"/>
      <c r="MLT24" s="162"/>
      <c r="MLU24" s="162"/>
      <c r="MLV24" s="162"/>
      <c r="MLW24" s="162"/>
      <c r="MLX24" s="162"/>
      <c r="MLY24" s="162"/>
      <c r="MLZ24" s="162"/>
      <c r="MMA24" s="162"/>
      <c r="MMB24" s="162"/>
      <c r="MMC24" s="162"/>
      <c r="MMD24" s="162"/>
      <c r="MME24" s="162"/>
      <c r="MMF24" s="162"/>
      <c r="MMG24" s="162"/>
      <c r="MMH24" s="162"/>
      <c r="MMI24" s="162"/>
      <c r="MMJ24" s="162"/>
      <c r="MMK24" s="162"/>
      <c r="MML24" s="162"/>
      <c r="MMM24" s="162"/>
      <c r="MMN24" s="162"/>
      <c r="MMO24" s="162"/>
      <c r="MMP24" s="162"/>
      <c r="MMQ24" s="162"/>
      <c r="MMR24" s="162"/>
      <c r="MMS24" s="162"/>
      <c r="MMT24" s="162"/>
      <c r="MMU24" s="162"/>
      <c r="MMV24" s="162"/>
      <c r="MMW24" s="162"/>
      <c r="MMX24" s="162"/>
      <c r="MMY24" s="162"/>
      <c r="MMZ24" s="162"/>
      <c r="MNA24" s="162"/>
      <c r="MNB24" s="162"/>
      <c r="MNC24" s="162"/>
      <c r="MND24" s="162"/>
      <c r="MNE24" s="162"/>
      <c r="MNF24" s="162"/>
      <c r="MNG24" s="162"/>
      <c r="MNH24" s="162"/>
      <c r="MNI24" s="162"/>
      <c r="MNJ24" s="162"/>
      <c r="MNK24" s="162"/>
      <c r="MNL24" s="162"/>
      <c r="MNM24" s="162"/>
      <c r="MNN24" s="162"/>
      <c r="MNO24" s="162"/>
      <c r="MNP24" s="162"/>
      <c r="MNQ24" s="162"/>
      <c r="MNR24" s="162"/>
      <c r="MNS24" s="162"/>
      <c r="MNT24" s="162"/>
      <c r="MNU24" s="162"/>
      <c r="MNV24" s="162"/>
      <c r="MNW24" s="162"/>
      <c r="MNX24" s="162"/>
      <c r="MNY24" s="162"/>
      <c r="MNZ24" s="162"/>
      <c r="MOA24" s="162"/>
      <c r="MOB24" s="162"/>
      <c r="MOC24" s="162"/>
      <c r="MOD24" s="162"/>
      <c r="MOE24" s="162"/>
      <c r="MOF24" s="162"/>
      <c r="MOG24" s="162"/>
      <c r="MOH24" s="162"/>
      <c r="MOI24" s="162"/>
      <c r="MOJ24" s="162"/>
      <c r="MOK24" s="162"/>
      <c r="MOL24" s="162"/>
      <c r="MOM24" s="162"/>
      <c r="MON24" s="162"/>
      <c r="MOO24" s="162"/>
      <c r="MOP24" s="162"/>
      <c r="MOQ24" s="162"/>
      <c r="MOR24" s="162"/>
      <c r="MOS24" s="162"/>
      <c r="MOT24" s="162"/>
      <c r="MOU24" s="162"/>
      <c r="MOV24" s="162"/>
      <c r="MOW24" s="162"/>
      <c r="MOX24" s="162"/>
      <c r="MOY24" s="162"/>
      <c r="MOZ24" s="162"/>
      <c r="MPA24" s="162"/>
      <c r="MPB24" s="162"/>
      <c r="MPC24" s="162"/>
      <c r="MPD24" s="162"/>
      <c r="MPE24" s="162"/>
      <c r="MPF24" s="162"/>
      <c r="MPG24" s="162"/>
      <c r="MPH24" s="162"/>
      <c r="MPI24" s="162"/>
      <c r="MPJ24" s="162"/>
      <c r="MPK24" s="162"/>
      <c r="MPL24" s="162"/>
      <c r="MPM24" s="162"/>
      <c r="MPN24" s="162"/>
      <c r="MPO24" s="162"/>
      <c r="MPP24" s="162"/>
      <c r="MPQ24" s="162"/>
      <c r="MPR24" s="162"/>
      <c r="MPS24" s="162"/>
      <c r="MPT24" s="162"/>
      <c r="MPU24" s="162"/>
      <c r="MPV24" s="162"/>
      <c r="MPW24" s="162"/>
      <c r="MPX24" s="162"/>
      <c r="MPY24" s="162"/>
      <c r="MPZ24" s="162"/>
      <c r="MQA24" s="162"/>
      <c r="MQB24" s="162"/>
      <c r="MQC24" s="162"/>
      <c r="MQD24" s="162"/>
      <c r="MQE24" s="162"/>
      <c r="MQF24" s="162"/>
      <c r="MQG24" s="162"/>
      <c r="MQH24" s="162"/>
      <c r="MQI24" s="162"/>
      <c r="MQJ24" s="162"/>
      <c r="MQK24" s="162"/>
      <c r="MQL24" s="162"/>
      <c r="MQM24" s="162"/>
      <c r="MQN24" s="162"/>
      <c r="MQO24" s="162"/>
      <c r="MQP24" s="162"/>
      <c r="MQQ24" s="162"/>
      <c r="MQR24" s="162"/>
      <c r="MQS24" s="162"/>
      <c r="MQT24" s="162"/>
      <c r="MQU24" s="162"/>
      <c r="MQV24" s="162"/>
      <c r="MQW24" s="162"/>
      <c r="MQX24" s="162"/>
      <c r="MQY24" s="162"/>
      <c r="MQZ24" s="162"/>
      <c r="MRA24" s="162"/>
      <c r="MRB24" s="162"/>
      <c r="MRC24" s="162"/>
      <c r="MRD24" s="162"/>
      <c r="MRE24" s="162"/>
      <c r="MRF24" s="162"/>
      <c r="MRG24" s="162"/>
      <c r="MRH24" s="162"/>
      <c r="MRI24" s="162"/>
      <c r="MRJ24" s="162"/>
      <c r="MRK24" s="162"/>
      <c r="MRL24" s="162"/>
      <c r="MRM24" s="162"/>
      <c r="MRN24" s="162"/>
      <c r="MRO24" s="162"/>
      <c r="MRP24" s="162"/>
      <c r="MRQ24" s="162"/>
      <c r="MRR24" s="162"/>
      <c r="MRS24" s="162"/>
      <c r="MRT24" s="162"/>
      <c r="MRU24" s="162"/>
      <c r="MRV24" s="162"/>
      <c r="MRW24" s="162"/>
      <c r="MRX24" s="162"/>
      <c r="MRY24" s="162"/>
      <c r="MRZ24" s="162"/>
      <c r="MSA24" s="162"/>
      <c r="MSB24" s="162"/>
      <c r="MSC24" s="162"/>
      <c r="MSD24" s="162"/>
      <c r="MSE24" s="162"/>
      <c r="MSF24" s="162"/>
      <c r="MSG24" s="162"/>
      <c r="MSH24" s="162"/>
      <c r="MSI24" s="162"/>
      <c r="MSJ24" s="162"/>
      <c r="MSK24" s="162"/>
      <c r="MSL24" s="162"/>
      <c r="MSM24" s="162"/>
      <c r="MSN24" s="162"/>
      <c r="MSO24" s="162"/>
      <c r="MSP24" s="162"/>
      <c r="MSQ24" s="162"/>
      <c r="MSR24" s="162"/>
      <c r="MSS24" s="162"/>
      <c r="MST24" s="162"/>
      <c r="MSU24" s="162"/>
      <c r="MSV24" s="162"/>
      <c r="MSW24" s="162"/>
      <c r="MSX24" s="162"/>
      <c r="MSY24" s="162"/>
      <c r="MSZ24" s="162"/>
      <c r="MTA24" s="162"/>
      <c r="MTB24" s="162"/>
      <c r="MTC24" s="162"/>
      <c r="MTD24" s="162"/>
      <c r="MTE24" s="162"/>
      <c r="MTF24" s="162"/>
      <c r="MTG24" s="162"/>
      <c r="MTH24" s="162"/>
      <c r="MTI24" s="162"/>
      <c r="MTJ24" s="162"/>
      <c r="MTK24" s="162"/>
      <c r="MTL24" s="162"/>
      <c r="MTM24" s="162"/>
      <c r="MTN24" s="162"/>
      <c r="MTO24" s="162"/>
      <c r="MTP24" s="162"/>
      <c r="MTQ24" s="162"/>
      <c r="MTR24" s="162"/>
      <c r="MTS24" s="162"/>
      <c r="MTT24" s="162"/>
      <c r="MTU24" s="162"/>
      <c r="MTV24" s="162"/>
      <c r="MTW24" s="162"/>
      <c r="MTX24" s="162"/>
      <c r="MTY24" s="162"/>
      <c r="MTZ24" s="162"/>
      <c r="MUA24" s="162"/>
      <c r="MUB24" s="162"/>
      <c r="MUC24" s="162"/>
      <c r="MUD24" s="162"/>
      <c r="MUE24" s="162"/>
      <c r="MUF24" s="162"/>
      <c r="MUG24" s="162"/>
      <c r="MUH24" s="162"/>
      <c r="MUI24" s="162"/>
      <c r="MUJ24" s="162"/>
      <c r="MUK24" s="162"/>
      <c r="MUL24" s="162"/>
      <c r="MUM24" s="162"/>
      <c r="MUN24" s="162"/>
      <c r="MUO24" s="162"/>
      <c r="MUP24" s="162"/>
      <c r="MUQ24" s="162"/>
      <c r="MUR24" s="162"/>
      <c r="MUS24" s="162"/>
      <c r="MUT24" s="162"/>
      <c r="MUU24" s="162"/>
      <c r="MUV24" s="162"/>
      <c r="MUW24" s="162"/>
      <c r="MUX24" s="162"/>
      <c r="MUY24" s="162"/>
      <c r="MUZ24" s="162"/>
      <c r="MVA24" s="162"/>
      <c r="MVB24" s="162"/>
      <c r="MVC24" s="162"/>
      <c r="MVD24" s="162"/>
      <c r="MVE24" s="162"/>
      <c r="MVF24" s="162"/>
      <c r="MVG24" s="162"/>
      <c r="MVH24" s="162"/>
      <c r="MVI24" s="162"/>
      <c r="MVJ24" s="162"/>
      <c r="MVK24" s="162"/>
      <c r="MVL24" s="162"/>
      <c r="MVM24" s="162"/>
      <c r="MVN24" s="162"/>
      <c r="MVO24" s="162"/>
      <c r="MVP24" s="162"/>
      <c r="MVQ24" s="162"/>
      <c r="MVR24" s="162"/>
      <c r="MVS24" s="162"/>
      <c r="MVT24" s="162"/>
      <c r="MVU24" s="162"/>
      <c r="MVV24" s="162"/>
      <c r="MVW24" s="162"/>
      <c r="MVX24" s="162"/>
      <c r="MVY24" s="162"/>
      <c r="MVZ24" s="162"/>
      <c r="MWA24" s="162"/>
      <c r="MWB24" s="162"/>
      <c r="MWC24" s="162"/>
      <c r="MWD24" s="162"/>
      <c r="MWE24" s="162"/>
      <c r="MWF24" s="162"/>
      <c r="MWG24" s="162"/>
      <c r="MWH24" s="162"/>
      <c r="MWI24" s="162"/>
      <c r="MWJ24" s="162"/>
      <c r="MWK24" s="162"/>
      <c r="MWL24" s="162"/>
      <c r="MWM24" s="162"/>
      <c r="MWN24" s="162"/>
      <c r="MWO24" s="162"/>
      <c r="MWP24" s="162"/>
      <c r="MWQ24" s="162"/>
      <c r="MWR24" s="162"/>
      <c r="MWS24" s="162"/>
      <c r="MWT24" s="162"/>
      <c r="MWU24" s="162"/>
      <c r="MWV24" s="162"/>
      <c r="MWW24" s="162"/>
      <c r="MWX24" s="162"/>
      <c r="MWY24" s="162"/>
      <c r="MWZ24" s="162"/>
      <c r="MXA24" s="162"/>
      <c r="MXB24" s="162"/>
      <c r="MXC24" s="162"/>
      <c r="MXD24" s="162"/>
      <c r="MXE24" s="162"/>
      <c r="MXF24" s="162"/>
      <c r="MXG24" s="162"/>
      <c r="MXH24" s="162"/>
      <c r="MXI24" s="162"/>
      <c r="MXJ24" s="162"/>
      <c r="MXK24" s="162"/>
      <c r="MXL24" s="162"/>
      <c r="MXM24" s="162"/>
      <c r="MXN24" s="162"/>
      <c r="MXO24" s="162"/>
      <c r="MXP24" s="162"/>
      <c r="MXQ24" s="162"/>
      <c r="MXR24" s="162"/>
      <c r="MXS24" s="162"/>
      <c r="MXT24" s="162"/>
      <c r="MXU24" s="162"/>
      <c r="MXV24" s="162"/>
      <c r="MXW24" s="162"/>
      <c r="MXX24" s="162"/>
      <c r="MXY24" s="162"/>
      <c r="MXZ24" s="162"/>
      <c r="MYA24" s="162"/>
      <c r="MYB24" s="162"/>
      <c r="MYC24" s="162"/>
      <c r="MYD24" s="162"/>
      <c r="MYE24" s="162"/>
      <c r="MYF24" s="162"/>
      <c r="MYG24" s="162"/>
      <c r="MYH24" s="162"/>
      <c r="MYI24" s="162"/>
      <c r="MYJ24" s="162"/>
      <c r="MYK24" s="162"/>
      <c r="MYL24" s="162"/>
      <c r="MYM24" s="162"/>
      <c r="MYN24" s="162"/>
      <c r="MYO24" s="162"/>
      <c r="MYP24" s="162"/>
      <c r="MYQ24" s="162"/>
      <c r="MYR24" s="162"/>
      <c r="MYS24" s="162"/>
      <c r="MYT24" s="162"/>
      <c r="MYU24" s="162"/>
      <c r="MYV24" s="162"/>
      <c r="MYW24" s="162"/>
      <c r="MYX24" s="162"/>
      <c r="MYY24" s="162"/>
      <c r="MYZ24" s="162"/>
      <c r="MZA24" s="162"/>
      <c r="MZB24" s="162"/>
      <c r="MZC24" s="162"/>
      <c r="MZD24" s="162"/>
      <c r="MZE24" s="162"/>
      <c r="MZF24" s="162"/>
      <c r="MZG24" s="162"/>
      <c r="MZH24" s="162"/>
      <c r="MZI24" s="162"/>
      <c r="MZJ24" s="162"/>
      <c r="MZK24" s="162"/>
      <c r="MZL24" s="162"/>
      <c r="MZM24" s="162"/>
      <c r="MZN24" s="162"/>
      <c r="MZO24" s="162"/>
      <c r="MZP24" s="162"/>
      <c r="MZQ24" s="162"/>
      <c r="MZR24" s="162"/>
      <c r="MZS24" s="162"/>
      <c r="MZT24" s="162"/>
      <c r="MZU24" s="162"/>
      <c r="MZV24" s="162"/>
      <c r="MZW24" s="162"/>
      <c r="MZX24" s="162"/>
      <c r="MZY24" s="162"/>
      <c r="MZZ24" s="162"/>
      <c r="NAA24" s="162"/>
      <c r="NAB24" s="162"/>
      <c r="NAC24" s="162"/>
      <c r="NAD24" s="162"/>
      <c r="NAE24" s="162"/>
      <c r="NAF24" s="162"/>
      <c r="NAG24" s="162"/>
      <c r="NAH24" s="162"/>
      <c r="NAI24" s="162"/>
      <c r="NAJ24" s="162"/>
      <c r="NAK24" s="162"/>
      <c r="NAL24" s="162"/>
      <c r="NAM24" s="162"/>
      <c r="NAN24" s="162"/>
      <c r="NAO24" s="162"/>
      <c r="NAP24" s="162"/>
      <c r="NAQ24" s="162"/>
      <c r="NAR24" s="162"/>
      <c r="NAS24" s="162"/>
      <c r="NAT24" s="162"/>
      <c r="NAU24" s="162"/>
      <c r="NAV24" s="162"/>
      <c r="NAW24" s="162"/>
      <c r="NAX24" s="162"/>
      <c r="NAY24" s="162"/>
      <c r="NAZ24" s="162"/>
      <c r="NBA24" s="162"/>
      <c r="NBB24" s="162"/>
      <c r="NBC24" s="162"/>
      <c r="NBD24" s="162"/>
      <c r="NBE24" s="162"/>
      <c r="NBF24" s="162"/>
      <c r="NBG24" s="162"/>
      <c r="NBH24" s="162"/>
      <c r="NBI24" s="162"/>
      <c r="NBJ24" s="162"/>
      <c r="NBK24" s="162"/>
      <c r="NBL24" s="162"/>
      <c r="NBM24" s="162"/>
      <c r="NBN24" s="162"/>
      <c r="NBO24" s="162"/>
      <c r="NBP24" s="162"/>
      <c r="NBQ24" s="162"/>
      <c r="NBR24" s="162"/>
      <c r="NBS24" s="162"/>
      <c r="NBT24" s="162"/>
      <c r="NBU24" s="162"/>
      <c r="NBV24" s="162"/>
      <c r="NBW24" s="162"/>
      <c r="NBX24" s="162"/>
      <c r="NBY24" s="162"/>
      <c r="NBZ24" s="162"/>
      <c r="NCA24" s="162"/>
      <c r="NCB24" s="162"/>
      <c r="NCC24" s="162"/>
      <c r="NCD24" s="162"/>
      <c r="NCE24" s="162"/>
      <c r="NCF24" s="162"/>
      <c r="NCG24" s="162"/>
      <c r="NCH24" s="162"/>
      <c r="NCI24" s="162"/>
      <c r="NCJ24" s="162"/>
      <c r="NCK24" s="162"/>
      <c r="NCL24" s="162"/>
      <c r="NCM24" s="162"/>
      <c r="NCN24" s="162"/>
      <c r="NCO24" s="162"/>
      <c r="NCP24" s="162"/>
      <c r="NCQ24" s="162"/>
      <c r="NCR24" s="162"/>
      <c r="NCS24" s="162"/>
      <c r="NCT24" s="162"/>
      <c r="NCU24" s="162"/>
      <c r="NCV24" s="162"/>
      <c r="NCW24" s="162"/>
      <c r="NCX24" s="162"/>
      <c r="NCY24" s="162"/>
      <c r="NCZ24" s="162"/>
      <c r="NDA24" s="162"/>
      <c r="NDB24" s="162"/>
      <c r="NDC24" s="162"/>
      <c r="NDD24" s="162"/>
      <c r="NDE24" s="162"/>
      <c r="NDF24" s="162"/>
      <c r="NDG24" s="162"/>
      <c r="NDH24" s="162"/>
      <c r="NDI24" s="162"/>
      <c r="NDJ24" s="162"/>
      <c r="NDK24" s="162"/>
      <c r="NDL24" s="162"/>
      <c r="NDM24" s="162"/>
      <c r="NDN24" s="162"/>
      <c r="NDO24" s="162"/>
      <c r="NDP24" s="162"/>
      <c r="NDQ24" s="162"/>
      <c r="NDR24" s="162"/>
      <c r="NDS24" s="162"/>
      <c r="NDT24" s="162"/>
      <c r="NDU24" s="162"/>
      <c r="NDV24" s="162"/>
      <c r="NDW24" s="162"/>
      <c r="NDX24" s="162"/>
      <c r="NDY24" s="162"/>
      <c r="NDZ24" s="162"/>
      <c r="NEA24" s="162"/>
      <c r="NEB24" s="162"/>
      <c r="NEC24" s="162"/>
      <c r="NED24" s="162"/>
      <c r="NEE24" s="162"/>
      <c r="NEF24" s="162"/>
      <c r="NEG24" s="162"/>
      <c r="NEH24" s="162"/>
      <c r="NEI24" s="162"/>
      <c r="NEJ24" s="162"/>
      <c r="NEK24" s="162"/>
      <c r="NEL24" s="162"/>
      <c r="NEM24" s="162"/>
      <c r="NEN24" s="162"/>
      <c r="NEO24" s="162"/>
      <c r="NEP24" s="162"/>
      <c r="NEQ24" s="162"/>
      <c r="NER24" s="162"/>
      <c r="NES24" s="162"/>
      <c r="NET24" s="162"/>
      <c r="NEU24" s="162"/>
      <c r="NEV24" s="162"/>
      <c r="NEW24" s="162"/>
      <c r="NEX24" s="162"/>
      <c r="NEY24" s="162"/>
      <c r="NEZ24" s="162"/>
      <c r="NFA24" s="162"/>
      <c r="NFB24" s="162"/>
      <c r="NFC24" s="162"/>
      <c r="NFD24" s="162"/>
      <c r="NFE24" s="162"/>
      <c r="NFF24" s="162"/>
      <c r="NFG24" s="162"/>
      <c r="NFH24" s="162"/>
      <c r="NFI24" s="162"/>
      <c r="NFJ24" s="162"/>
      <c r="NFK24" s="162"/>
      <c r="NFL24" s="162"/>
      <c r="NFM24" s="162"/>
      <c r="NFN24" s="162"/>
      <c r="NFO24" s="162"/>
      <c r="NFP24" s="162"/>
      <c r="NFQ24" s="162"/>
      <c r="NFR24" s="162"/>
      <c r="NFS24" s="162"/>
      <c r="NFT24" s="162"/>
      <c r="NFU24" s="162"/>
      <c r="NFV24" s="162"/>
      <c r="NFW24" s="162"/>
      <c r="NFX24" s="162"/>
      <c r="NFY24" s="162"/>
      <c r="NFZ24" s="162"/>
      <c r="NGA24" s="162"/>
      <c r="NGB24" s="162"/>
      <c r="NGC24" s="162"/>
      <c r="NGD24" s="162"/>
      <c r="NGE24" s="162"/>
      <c r="NGF24" s="162"/>
      <c r="NGG24" s="162"/>
      <c r="NGH24" s="162"/>
      <c r="NGI24" s="162"/>
      <c r="NGJ24" s="162"/>
      <c r="NGK24" s="162"/>
      <c r="NGL24" s="162"/>
      <c r="NGM24" s="162"/>
      <c r="NGN24" s="162"/>
      <c r="NGO24" s="162"/>
      <c r="NGP24" s="162"/>
      <c r="NGQ24" s="162"/>
      <c r="NGR24" s="162"/>
      <c r="NGS24" s="162"/>
      <c r="NGT24" s="162"/>
      <c r="NGU24" s="162"/>
      <c r="NGV24" s="162"/>
      <c r="NGW24" s="162"/>
      <c r="NGX24" s="162"/>
      <c r="NGY24" s="162"/>
      <c r="NGZ24" s="162"/>
      <c r="NHA24" s="162"/>
      <c r="NHB24" s="162"/>
      <c r="NHC24" s="162"/>
      <c r="NHD24" s="162"/>
      <c r="NHE24" s="162"/>
      <c r="NHF24" s="162"/>
      <c r="NHG24" s="162"/>
      <c r="NHH24" s="162"/>
      <c r="NHI24" s="162"/>
      <c r="NHJ24" s="162"/>
      <c r="NHK24" s="162"/>
      <c r="NHL24" s="162"/>
      <c r="NHM24" s="162"/>
      <c r="NHN24" s="162"/>
      <c r="NHO24" s="162"/>
      <c r="NHP24" s="162"/>
      <c r="NHQ24" s="162"/>
      <c r="NHR24" s="162"/>
      <c r="NHS24" s="162"/>
      <c r="NHT24" s="162"/>
      <c r="NHU24" s="162"/>
      <c r="NHV24" s="162"/>
      <c r="NHW24" s="162"/>
      <c r="NHX24" s="162"/>
      <c r="NHY24" s="162"/>
      <c r="NHZ24" s="162"/>
      <c r="NIA24" s="162"/>
      <c r="NIB24" s="162"/>
      <c r="NIC24" s="162"/>
      <c r="NID24" s="162"/>
      <c r="NIE24" s="162"/>
      <c r="NIF24" s="162"/>
      <c r="NIG24" s="162"/>
      <c r="NIH24" s="162"/>
      <c r="NII24" s="162"/>
      <c r="NIJ24" s="162"/>
      <c r="NIK24" s="162"/>
      <c r="NIL24" s="162"/>
      <c r="NIM24" s="162"/>
      <c r="NIN24" s="162"/>
      <c r="NIO24" s="162"/>
      <c r="NIP24" s="162"/>
      <c r="NIQ24" s="162"/>
      <c r="NIR24" s="162"/>
      <c r="NIS24" s="162"/>
      <c r="NIT24" s="162"/>
      <c r="NIU24" s="162"/>
      <c r="NIV24" s="162"/>
      <c r="NIW24" s="162"/>
      <c r="NIX24" s="162"/>
      <c r="NIY24" s="162"/>
      <c r="NIZ24" s="162"/>
      <c r="NJA24" s="162"/>
      <c r="NJB24" s="162"/>
      <c r="NJC24" s="162"/>
      <c r="NJD24" s="162"/>
      <c r="NJE24" s="162"/>
      <c r="NJF24" s="162"/>
      <c r="NJG24" s="162"/>
      <c r="NJH24" s="162"/>
      <c r="NJI24" s="162"/>
      <c r="NJJ24" s="162"/>
      <c r="NJK24" s="162"/>
      <c r="NJL24" s="162"/>
      <c r="NJM24" s="162"/>
      <c r="NJN24" s="162"/>
      <c r="NJO24" s="162"/>
      <c r="NJP24" s="162"/>
      <c r="NJQ24" s="162"/>
      <c r="NJR24" s="162"/>
      <c r="NJS24" s="162"/>
      <c r="NJT24" s="162"/>
      <c r="NJU24" s="162"/>
      <c r="NJV24" s="162"/>
      <c r="NJW24" s="162"/>
      <c r="NJX24" s="162"/>
      <c r="NJY24" s="162"/>
      <c r="NJZ24" s="162"/>
      <c r="NKA24" s="162"/>
      <c r="NKB24" s="162"/>
      <c r="NKC24" s="162"/>
      <c r="NKD24" s="162"/>
      <c r="NKE24" s="162"/>
      <c r="NKF24" s="162"/>
      <c r="NKG24" s="162"/>
      <c r="NKH24" s="162"/>
      <c r="NKI24" s="162"/>
      <c r="NKJ24" s="162"/>
      <c r="NKK24" s="162"/>
      <c r="NKL24" s="162"/>
      <c r="NKM24" s="162"/>
      <c r="NKN24" s="162"/>
      <c r="NKO24" s="162"/>
      <c r="NKP24" s="162"/>
      <c r="NKQ24" s="162"/>
      <c r="NKR24" s="162"/>
      <c r="NKS24" s="162"/>
      <c r="NKT24" s="162"/>
      <c r="NKU24" s="162"/>
      <c r="NKV24" s="162"/>
      <c r="NKW24" s="162"/>
      <c r="NKX24" s="162"/>
      <c r="NKY24" s="162"/>
      <c r="NKZ24" s="162"/>
      <c r="NLA24" s="162"/>
      <c r="NLB24" s="162"/>
      <c r="NLC24" s="162"/>
      <c r="NLD24" s="162"/>
      <c r="NLE24" s="162"/>
      <c r="NLF24" s="162"/>
      <c r="NLG24" s="162"/>
      <c r="NLH24" s="162"/>
      <c r="NLI24" s="162"/>
      <c r="NLJ24" s="162"/>
      <c r="NLK24" s="162"/>
      <c r="NLL24" s="162"/>
      <c r="NLM24" s="162"/>
      <c r="NLN24" s="162"/>
      <c r="NLO24" s="162"/>
      <c r="NLP24" s="162"/>
      <c r="NLQ24" s="162"/>
      <c r="NLR24" s="162"/>
      <c r="NLS24" s="162"/>
      <c r="NLT24" s="162"/>
      <c r="NLU24" s="162"/>
      <c r="NLV24" s="162"/>
      <c r="NLW24" s="162"/>
      <c r="NLX24" s="162"/>
      <c r="NLY24" s="162"/>
      <c r="NLZ24" s="162"/>
      <c r="NMA24" s="162"/>
      <c r="NMB24" s="162"/>
      <c r="NMC24" s="162"/>
      <c r="NMD24" s="162"/>
      <c r="NME24" s="162"/>
      <c r="NMF24" s="162"/>
      <c r="NMG24" s="162"/>
      <c r="NMH24" s="162"/>
      <c r="NMI24" s="162"/>
      <c r="NMJ24" s="162"/>
      <c r="NMK24" s="162"/>
      <c r="NML24" s="162"/>
      <c r="NMM24" s="162"/>
      <c r="NMN24" s="162"/>
      <c r="NMO24" s="162"/>
      <c r="NMP24" s="162"/>
      <c r="NMQ24" s="162"/>
      <c r="NMR24" s="162"/>
      <c r="NMS24" s="162"/>
      <c r="NMT24" s="162"/>
      <c r="NMU24" s="162"/>
      <c r="NMV24" s="162"/>
      <c r="NMW24" s="162"/>
      <c r="NMX24" s="162"/>
      <c r="NMY24" s="162"/>
      <c r="NMZ24" s="162"/>
      <c r="NNA24" s="162"/>
      <c r="NNB24" s="162"/>
      <c r="NNC24" s="162"/>
      <c r="NND24" s="162"/>
      <c r="NNE24" s="162"/>
      <c r="NNF24" s="162"/>
      <c r="NNG24" s="162"/>
      <c r="NNH24" s="162"/>
      <c r="NNI24" s="162"/>
      <c r="NNJ24" s="162"/>
      <c r="NNK24" s="162"/>
      <c r="NNL24" s="162"/>
      <c r="NNM24" s="162"/>
      <c r="NNN24" s="162"/>
      <c r="NNO24" s="162"/>
      <c r="NNP24" s="162"/>
      <c r="NNQ24" s="162"/>
      <c r="NNR24" s="162"/>
      <c r="NNS24" s="162"/>
      <c r="NNT24" s="162"/>
      <c r="NNU24" s="162"/>
      <c r="NNV24" s="162"/>
      <c r="NNW24" s="162"/>
      <c r="NNX24" s="162"/>
      <c r="NNY24" s="162"/>
      <c r="NNZ24" s="162"/>
      <c r="NOA24" s="162"/>
      <c r="NOB24" s="162"/>
      <c r="NOC24" s="162"/>
      <c r="NOD24" s="162"/>
      <c r="NOE24" s="162"/>
      <c r="NOF24" s="162"/>
      <c r="NOG24" s="162"/>
      <c r="NOH24" s="162"/>
      <c r="NOI24" s="162"/>
      <c r="NOJ24" s="162"/>
      <c r="NOK24" s="162"/>
      <c r="NOL24" s="162"/>
      <c r="NOM24" s="162"/>
      <c r="NON24" s="162"/>
      <c r="NOO24" s="162"/>
      <c r="NOP24" s="162"/>
      <c r="NOQ24" s="162"/>
      <c r="NOR24" s="162"/>
      <c r="NOS24" s="162"/>
      <c r="NOT24" s="162"/>
      <c r="NOU24" s="162"/>
      <c r="NOV24" s="162"/>
      <c r="NOW24" s="162"/>
      <c r="NOX24" s="162"/>
      <c r="NOY24" s="162"/>
      <c r="NOZ24" s="162"/>
      <c r="NPA24" s="162"/>
      <c r="NPB24" s="162"/>
      <c r="NPC24" s="162"/>
      <c r="NPD24" s="162"/>
      <c r="NPE24" s="162"/>
      <c r="NPF24" s="162"/>
      <c r="NPG24" s="162"/>
      <c r="NPH24" s="162"/>
      <c r="NPI24" s="162"/>
      <c r="NPJ24" s="162"/>
      <c r="NPK24" s="162"/>
      <c r="NPL24" s="162"/>
      <c r="NPM24" s="162"/>
      <c r="NPN24" s="162"/>
      <c r="NPO24" s="162"/>
      <c r="NPP24" s="162"/>
      <c r="NPQ24" s="162"/>
      <c r="NPR24" s="162"/>
      <c r="NPS24" s="162"/>
      <c r="NPT24" s="162"/>
      <c r="NPU24" s="162"/>
      <c r="NPV24" s="162"/>
      <c r="NPW24" s="162"/>
      <c r="NPX24" s="162"/>
      <c r="NPY24" s="162"/>
      <c r="NPZ24" s="162"/>
      <c r="NQA24" s="162"/>
      <c r="NQB24" s="162"/>
      <c r="NQC24" s="162"/>
      <c r="NQD24" s="162"/>
      <c r="NQE24" s="162"/>
      <c r="NQF24" s="162"/>
      <c r="NQG24" s="162"/>
      <c r="NQH24" s="162"/>
      <c r="NQI24" s="162"/>
      <c r="NQJ24" s="162"/>
      <c r="NQK24" s="162"/>
      <c r="NQL24" s="162"/>
      <c r="NQM24" s="162"/>
      <c r="NQN24" s="162"/>
      <c r="NQO24" s="162"/>
      <c r="NQP24" s="162"/>
      <c r="NQQ24" s="162"/>
      <c r="NQR24" s="162"/>
      <c r="NQS24" s="162"/>
      <c r="NQT24" s="162"/>
      <c r="NQU24" s="162"/>
      <c r="NQV24" s="162"/>
      <c r="NQW24" s="162"/>
      <c r="NQX24" s="162"/>
      <c r="NQY24" s="162"/>
      <c r="NQZ24" s="162"/>
      <c r="NRA24" s="162"/>
      <c r="NRB24" s="162"/>
      <c r="NRC24" s="162"/>
      <c r="NRD24" s="162"/>
      <c r="NRE24" s="162"/>
      <c r="NRF24" s="162"/>
      <c r="NRG24" s="162"/>
      <c r="NRH24" s="162"/>
      <c r="NRI24" s="162"/>
      <c r="NRJ24" s="162"/>
      <c r="NRK24" s="162"/>
      <c r="NRL24" s="162"/>
      <c r="NRM24" s="162"/>
      <c r="NRN24" s="162"/>
      <c r="NRO24" s="162"/>
      <c r="NRP24" s="162"/>
      <c r="NRQ24" s="162"/>
      <c r="NRR24" s="162"/>
      <c r="NRS24" s="162"/>
      <c r="NRT24" s="162"/>
      <c r="NRU24" s="162"/>
      <c r="NRV24" s="162"/>
      <c r="NRW24" s="162"/>
      <c r="NRX24" s="162"/>
      <c r="NRY24" s="162"/>
      <c r="NRZ24" s="162"/>
      <c r="NSA24" s="162"/>
      <c r="NSB24" s="162"/>
      <c r="NSC24" s="162"/>
      <c r="NSD24" s="162"/>
      <c r="NSE24" s="162"/>
      <c r="NSF24" s="162"/>
      <c r="NSG24" s="162"/>
      <c r="NSH24" s="162"/>
      <c r="NSI24" s="162"/>
      <c r="NSJ24" s="162"/>
      <c r="NSK24" s="162"/>
      <c r="NSL24" s="162"/>
      <c r="NSM24" s="162"/>
      <c r="NSN24" s="162"/>
      <c r="NSO24" s="162"/>
      <c r="NSP24" s="162"/>
      <c r="NSQ24" s="162"/>
      <c r="NSR24" s="162"/>
      <c r="NSS24" s="162"/>
      <c r="NST24" s="162"/>
      <c r="NSU24" s="162"/>
      <c r="NSV24" s="162"/>
      <c r="NSW24" s="162"/>
      <c r="NSX24" s="162"/>
      <c r="NSY24" s="162"/>
      <c r="NSZ24" s="162"/>
      <c r="NTA24" s="162"/>
      <c r="NTB24" s="162"/>
      <c r="NTC24" s="162"/>
      <c r="NTD24" s="162"/>
      <c r="NTE24" s="162"/>
      <c r="NTF24" s="162"/>
      <c r="NTG24" s="162"/>
      <c r="NTH24" s="162"/>
      <c r="NTI24" s="162"/>
      <c r="NTJ24" s="162"/>
      <c r="NTK24" s="162"/>
      <c r="NTL24" s="162"/>
      <c r="NTM24" s="162"/>
      <c r="NTN24" s="162"/>
      <c r="NTO24" s="162"/>
      <c r="NTP24" s="162"/>
      <c r="NTQ24" s="162"/>
      <c r="NTR24" s="162"/>
      <c r="NTS24" s="162"/>
      <c r="NTT24" s="162"/>
      <c r="NTU24" s="162"/>
      <c r="NTV24" s="162"/>
      <c r="NTW24" s="162"/>
      <c r="NTX24" s="162"/>
      <c r="NTY24" s="162"/>
      <c r="NTZ24" s="162"/>
      <c r="NUA24" s="162"/>
      <c r="NUB24" s="162"/>
      <c r="NUC24" s="162"/>
      <c r="NUD24" s="162"/>
      <c r="NUE24" s="162"/>
      <c r="NUF24" s="162"/>
      <c r="NUG24" s="162"/>
      <c r="NUH24" s="162"/>
      <c r="NUI24" s="162"/>
      <c r="NUJ24" s="162"/>
      <c r="NUK24" s="162"/>
      <c r="NUL24" s="162"/>
      <c r="NUM24" s="162"/>
      <c r="NUN24" s="162"/>
      <c r="NUO24" s="162"/>
      <c r="NUP24" s="162"/>
      <c r="NUQ24" s="162"/>
      <c r="NUR24" s="162"/>
      <c r="NUS24" s="162"/>
      <c r="NUT24" s="162"/>
      <c r="NUU24" s="162"/>
      <c r="NUV24" s="162"/>
      <c r="NUW24" s="162"/>
      <c r="NUX24" s="162"/>
      <c r="NUY24" s="162"/>
      <c r="NUZ24" s="162"/>
      <c r="NVA24" s="162"/>
      <c r="NVB24" s="162"/>
      <c r="NVC24" s="162"/>
      <c r="NVD24" s="162"/>
      <c r="NVE24" s="162"/>
      <c r="NVF24" s="162"/>
      <c r="NVG24" s="162"/>
      <c r="NVH24" s="162"/>
      <c r="NVI24" s="162"/>
      <c r="NVJ24" s="162"/>
      <c r="NVK24" s="162"/>
      <c r="NVL24" s="162"/>
      <c r="NVM24" s="162"/>
      <c r="NVN24" s="162"/>
      <c r="NVO24" s="162"/>
      <c r="NVP24" s="162"/>
      <c r="NVQ24" s="162"/>
      <c r="NVR24" s="162"/>
      <c r="NVS24" s="162"/>
      <c r="NVT24" s="162"/>
      <c r="NVU24" s="162"/>
      <c r="NVV24" s="162"/>
      <c r="NVW24" s="162"/>
      <c r="NVX24" s="162"/>
      <c r="NVY24" s="162"/>
      <c r="NVZ24" s="162"/>
      <c r="NWA24" s="162"/>
      <c r="NWB24" s="162"/>
      <c r="NWC24" s="162"/>
      <c r="NWD24" s="162"/>
      <c r="NWE24" s="162"/>
      <c r="NWF24" s="162"/>
      <c r="NWG24" s="162"/>
      <c r="NWH24" s="162"/>
      <c r="NWI24" s="162"/>
      <c r="NWJ24" s="162"/>
      <c r="NWK24" s="162"/>
      <c r="NWL24" s="162"/>
      <c r="NWM24" s="162"/>
      <c r="NWN24" s="162"/>
      <c r="NWO24" s="162"/>
      <c r="NWP24" s="162"/>
      <c r="NWQ24" s="162"/>
      <c r="NWR24" s="162"/>
      <c r="NWS24" s="162"/>
      <c r="NWT24" s="162"/>
      <c r="NWU24" s="162"/>
      <c r="NWV24" s="162"/>
      <c r="NWW24" s="162"/>
      <c r="NWX24" s="162"/>
      <c r="NWY24" s="162"/>
      <c r="NWZ24" s="162"/>
      <c r="NXA24" s="162"/>
      <c r="NXB24" s="162"/>
      <c r="NXC24" s="162"/>
      <c r="NXD24" s="162"/>
      <c r="NXE24" s="162"/>
      <c r="NXF24" s="162"/>
      <c r="NXG24" s="162"/>
      <c r="NXH24" s="162"/>
      <c r="NXI24" s="162"/>
      <c r="NXJ24" s="162"/>
      <c r="NXK24" s="162"/>
      <c r="NXL24" s="162"/>
      <c r="NXM24" s="162"/>
      <c r="NXN24" s="162"/>
      <c r="NXO24" s="162"/>
      <c r="NXP24" s="162"/>
      <c r="NXQ24" s="162"/>
      <c r="NXR24" s="162"/>
      <c r="NXS24" s="162"/>
      <c r="NXT24" s="162"/>
      <c r="NXU24" s="162"/>
      <c r="NXV24" s="162"/>
      <c r="NXW24" s="162"/>
      <c r="NXX24" s="162"/>
      <c r="NXY24" s="162"/>
      <c r="NXZ24" s="162"/>
      <c r="NYA24" s="162"/>
      <c r="NYB24" s="162"/>
      <c r="NYC24" s="162"/>
      <c r="NYD24" s="162"/>
      <c r="NYE24" s="162"/>
      <c r="NYF24" s="162"/>
      <c r="NYG24" s="162"/>
      <c r="NYH24" s="162"/>
      <c r="NYI24" s="162"/>
      <c r="NYJ24" s="162"/>
      <c r="NYK24" s="162"/>
      <c r="NYL24" s="162"/>
      <c r="NYM24" s="162"/>
      <c r="NYN24" s="162"/>
      <c r="NYO24" s="162"/>
      <c r="NYP24" s="162"/>
      <c r="NYQ24" s="162"/>
      <c r="NYR24" s="162"/>
      <c r="NYS24" s="162"/>
      <c r="NYT24" s="162"/>
      <c r="NYU24" s="162"/>
      <c r="NYV24" s="162"/>
      <c r="NYW24" s="162"/>
      <c r="NYX24" s="162"/>
      <c r="NYY24" s="162"/>
      <c r="NYZ24" s="162"/>
      <c r="NZA24" s="162"/>
      <c r="NZB24" s="162"/>
      <c r="NZC24" s="162"/>
      <c r="NZD24" s="162"/>
      <c r="NZE24" s="162"/>
      <c r="NZF24" s="162"/>
      <c r="NZG24" s="162"/>
      <c r="NZH24" s="162"/>
      <c r="NZI24" s="162"/>
      <c r="NZJ24" s="162"/>
      <c r="NZK24" s="162"/>
      <c r="NZL24" s="162"/>
      <c r="NZM24" s="162"/>
      <c r="NZN24" s="162"/>
      <c r="NZO24" s="162"/>
      <c r="NZP24" s="162"/>
      <c r="NZQ24" s="162"/>
      <c r="NZR24" s="162"/>
      <c r="NZS24" s="162"/>
      <c r="NZT24" s="162"/>
      <c r="NZU24" s="162"/>
      <c r="NZV24" s="162"/>
      <c r="NZW24" s="162"/>
      <c r="NZX24" s="162"/>
      <c r="NZY24" s="162"/>
      <c r="NZZ24" s="162"/>
      <c r="OAA24" s="162"/>
      <c r="OAB24" s="162"/>
      <c r="OAC24" s="162"/>
      <c r="OAD24" s="162"/>
      <c r="OAE24" s="162"/>
      <c r="OAF24" s="162"/>
      <c r="OAG24" s="162"/>
      <c r="OAH24" s="162"/>
      <c r="OAI24" s="162"/>
      <c r="OAJ24" s="162"/>
      <c r="OAK24" s="162"/>
      <c r="OAL24" s="162"/>
      <c r="OAM24" s="162"/>
      <c r="OAN24" s="162"/>
      <c r="OAO24" s="162"/>
      <c r="OAP24" s="162"/>
      <c r="OAQ24" s="162"/>
      <c r="OAR24" s="162"/>
      <c r="OAS24" s="162"/>
      <c r="OAT24" s="162"/>
      <c r="OAU24" s="162"/>
      <c r="OAV24" s="162"/>
      <c r="OAW24" s="162"/>
      <c r="OAX24" s="162"/>
      <c r="OAY24" s="162"/>
      <c r="OAZ24" s="162"/>
      <c r="OBA24" s="162"/>
      <c r="OBB24" s="162"/>
      <c r="OBC24" s="162"/>
      <c r="OBD24" s="162"/>
      <c r="OBE24" s="162"/>
      <c r="OBF24" s="162"/>
      <c r="OBG24" s="162"/>
      <c r="OBH24" s="162"/>
      <c r="OBI24" s="162"/>
      <c r="OBJ24" s="162"/>
      <c r="OBK24" s="162"/>
      <c r="OBL24" s="162"/>
      <c r="OBM24" s="162"/>
      <c r="OBN24" s="162"/>
      <c r="OBO24" s="162"/>
      <c r="OBP24" s="162"/>
      <c r="OBQ24" s="162"/>
      <c r="OBR24" s="162"/>
      <c r="OBS24" s="162"/>
      <c r="OBT24" s="162"/>
      <c r="OBU24" s="162"/>
      <c r="OBV24" s="162"/>
      <c r="OBW24" s="162"/>
      <c r="OBX24" s="162"/>
      <c r="OBY24" s="162"/>
      <c r="OBZ24" s="162"/>
      <c r="OCA24" s="162"/>
      <c r="OCB24" s="162"/>
      <c r="OCC24" s="162"/>
      <c r="OCD24" s="162"/>
      <c r="OCE24" s="162"/>
      <c r="OCF24" s="162"/>
      <c r="OCG24" s="162"/>
      <c r="OCH24" s="162"/>
      <c r="OCI24" s="162"/>
      <c r="OCJ24" s="162"/>
      <c r="OCK24" s="162"/>
      <c r="OCL24" s="162"/>
      <c r="OCM24" s="162"/>
      <c r="OCN24" s="162"/>
      <c r="OCO24" s="162"/>
      <c r="OCP24" s="162"/>
      <c r="OCQ24" s="162"/>
      <c r="OCR24" s="162"/>
      <c r="OCS24" s="162"/>
      <c r="OCT24" s="162"/>
      <c r="OCU24" s="162"/>
      <c r="OCV24" s="162"/>
      <c r="OCW24" s="162"/>
      <c r="OCX24" s="162"/>
      <c r="OCY24" s="162"/>
      <c r="OCZ24" s="162"/>
      <c r="ODA24" s="162"/>
      <c r="ODB24" s="162"/>
      <c r="ODC24" s="162"/>
      <c r="ODD24" s="162"/>
      <c r="ODE24" s="162"/>
      <c r="ODF24" s="162"/>
      <c r="ODG24" s="162"/>
      <c r="ODH24" s="162"/>
      <c r="ODI24" s="162"/>
      <c r="ODJ24" s="162"/>
      <c r="ODK24" s="162"/>
      <c r="ODL24" s="162"/>
      <c r="ODM24" s="162"/>
      <c r="ODN24" s="162"/>
      <c r="ODO24" s="162"/>
      <c r="ODP24" s="162"/>
      <c r="ODQ24" s="162"/>
      <c r="ODR24" s="162"/>
      <c r="ODS24" s="162"/>
      <c r="ODT24" s="162"/>
      <c r="ODU24" s="162"/>
      <c r="ODV24" s="162"/>
      <c r="ODW24" s="162"/>
      <c r="ODX24" s="162"/>
      <c r="ODY24" s="162"/>
      <c r="ODZ24" s="162"/>
      <c r="OEA24" s="162"/>
      <c r="OEB24" s="162"/>
      <c r="OEC24" s="162"/>
      <c r="OED24" s="162"/>
      <c r="OEE24" s="162"/>
      <c r="OEF24" s="162"/>
      <c r="OEG24" s="162"/>
      <c r="OEH24" s="162"/>
      <c r="OEI24" s="162"/>
      <c r="OEJ24" s="162"/>
      <c r="OEK24" s="162"/>
      <c r="OEL24" s="162"/>
      <c r="OEM24" s="162"/>
      <c r="OEN24" s="162"/>
      <c r="OEO24" s="162"/>
      <c r="OEP24" s="162"/>
      <c r="OEQ24" s="162"/>
      <c r="OER24" s="162"/>
      <c r="OES24" s="162"/>
      <c r="OET24" s="162"/>
      <c r="OEU24" s="162"/>
      <c r="OEV24" s="162"/>
      <c r="OEW24" s="162"/>
      <c r="OEX24" s="162"/>
      <c r="OEY24" s="162"/>
      <c r="OEZ24" s="162"/>
      <c r="OFA24" s="162"/>
      <c r="OFB24" s="162"/>
      <c r="OFC24" s="162"/>
      <c r="OFD24" s="162"/>
      <c r="OFE24" s="162"/>
      <c r="OFF24" s="162"/>
      <c r="OFG24" s="162"/>
      <c r="OFH24" s="162"/>
      <c r="OFI24" s="162"/>
      <c r="OFJ24" s="162"/>
      <c r="OFK24" s="162"/>
      <c r="OFL24" s="162"/>
      <c r="OFM24" s="162"/>
      <c r="OFN24" s="162"/>
      <c r="OFO24" s="162"/>
      <c r="OFP24" s="162"/>
      <c r="OFQ24" s="162"/>
      <c r="OFR24" s="162"/>
      <c r="OFS24" s="162"/>
      <c r="OFT24" s="162"/>
      <c r="OFU24" s="162"/>
      <c r="OFV24" s="162"/>
      <c r="OFW24" s="162"/>
      <c r="OFX24" s="162"/>
      <c r="OFY24" s="162"/>
      <c r="OFZ24" s="162"/>
      <c r="OGA24" s="162"/>
      <c r="OGB24" s="162"/>
      <c r="OGC24" s="162"/>
      <c r="OGD24" s="162"/>
      <c r="OGE24" s="162"/>
      <c r="OGF24" s="162"/>
      <c r="OGG24" s="162"/>
      <c r="OGH24" s="162"/>
      <c r="OGI24" s="162"/>
      <c r="OGJ24" s="162"/>
      <c r="OGK24" s="162"/>
      <c r="OGL24" s="162"/>
      <c r="OGM24" s="162"/>
      <c r="OGN24" s="162"/>
      <c r="OGO24" s="162"/>
      <c r="OGP24" s="162"/>
      <c r="OGQ24" s="162"/>
      <c r="OGR24" s="162"/>
      <c r="OGS24" s="162"/>
      <c r="OGT24" s="162"/>
      <c r="OGU24" s="162"/>
      <c r="OGV24" s="162"/>
      <c r="OGW24" s="162"/>
      <c r="OGX24" s="162"/>
      <c r="OGY24" s="162"/>
      <c r="OGZ24" s="162"/>
      <c r="OHA24" s="162"/>
      <c r="OHB24" s="162"/>
      <c r="OHC24" s="162"/>
      <c r="OHD24" s="162"/>
      <c r="OHE24" s="162"/>
      <c r="OHF24" s="162"/>
      <c r="OHG24" s="162"/>
      <c r="OHH24" s="162"/>
      <c r="OHI24" s="162"/>
      <c r="OHJ24" s="162"/>
      <c r="OHK24" s="162"/>
      <c r="OHL24" s="162"/>
      <c r="OHM24" s="162"/>
      <c r="OHN24" s="162"/>
      <c r="OHO24" s="162"/>
      <c r="OHP24" s="162"/>
      <c r="OHQ24" s="162"/>
      <c r="OHR24" s="162"/>
      <c r="OHS24" s="162"/>
      <c r="OHT24" s="162"/>
      <c r="OHU24" s="162"/>
      <c r="OHV24" s="162"/>
      <c r="OHW24" s="162"/>
      <c r="OHX24" s="162"/>
      <c r="OHY24" s="162"/>
      <c r="OHZ24" s="162"/>
      <c r="OIA24" s="162"/>
      <c r="OIB24" s="162"/>
      <c r="OIC24" s="162"/>
      <c r="OID24" s="162"/>
      <c r="OIE24" s="162"/>
      <c r="OIF24" s="162"/>
      <c r="OIG24" s="162"/>
      <c r="OIH24" s="162"/>
      <c r="OII24" s="162"/>
      <c r="OIJ24" s="162"/>
      <c r="OIK24" s="162"/>
      <c r="OIL24" s="162"/>
      <c r="OIM24" s="162"/>
      <c r="OIN24" s="162"/>
      <c r="OIO24" s="162"/>
      <c r="OIP24" s="162"/>
      <c r="OIQ24" s="162"/>
      <c r="OIR24" s="162"/>
      <c r="OIS24" s="162"/>
      <c r="OIT24" s="162"/>
      <c r="OIU24" s="162"/>
      <c r="OIV24" s="162"/>
      <c r="OIW24" s="162"/>
      <c r="OIX24" s="162"/>
      <c r="OIY24" s="162"/>
      <c r="OIZ24" s="162"/>
      <c r="OJA24" s="162"/>
      <c r="OJB24" s="162"/>
      <c r="OJC24" s="162"/>
      <c r="OJD24" s="162"/>
      <c r="OJE24" s="162"/>
      <c r="OJF24" s="162"/>
      <c r="OJG24" s="162"/>
      <c r="OJH24" s="162"/>
      <c r="OJI24" s="162"/>
      <c r="OJJ24" s="162"/>
      <c r="OJK24" s="162"/>
      <c r="OJL24" s="162"/>
      <c r="OJM24" s="162"/>
      <c r="OJN24" s="162"/>
      <c r="OJO24" s="162"/>
      <c r="OJP24" s="162"/>
      <c r="OJQ24" s="162"/>
      <c r="OJR24" s="162"/>
      <c r="OJS24" s="162"/>
      <c r="OJT24" s="162"/>
      <c r="OJU24" s="162"/>
      <c r="OJV24" s="162"/>
      <c r="OJW24" s="162"/>
      <c r="OJX24" s="162"/>
      <c r="OJY24" s="162"/>
      <c r="OJZ24" s="162"/>
      <c r="OKA24" s="162"/>
      <c r="OKB24" s="162"/>
      <c r="OKC24" s="162"/>
      <c r="OKD24" s="162"/>
      <c r="OKE24" s="162"/>
      <c r="OKF24" s="162"/>
      <c r="OKG24" s="162"/>
      <c r="OKH24" s="162"/>
      <c r="OKI24" s="162"/>
      <c r="OKJ24" s="162"/>
      <c r="OKK24" s="162"/>
      <c r="OKL24" s="162"/>
      <c r="OKM24" s="162"/>
      <c r="OKN24" s="162"/>
      <c r="OKO24" s="162"/>
      <c r="OKP24" s="162"/>
      <c r="OKQ24" s="162"/>
      <c r="OKR24" s="162"/>
      <c r="OKS24" s="162"/>
      <c r="OKT24" s="162"/>
      <c r="OKU24" s="162"/>
      <c r="OKV24" s="162"/>
      <c r="OKW24" s="162"/>
      <c r="OKX24" s="162"/>
      <c r="OKY24" s="162"/>
      <c r="OKZ24" s="162"/>
      <c r="OLA24" s="162"/>
      <c r="OLB24" s="162"/>
      <c r="OLC24" s="162"/>
      <c r="OLD24" s="162"/>
      <c r="OLE24" s="162"/>
      <c r="OLF24" s="162"/>
      <c r="OLG24" s="162"/>
      <c r="OLH24" s="162"/>
      <c r="OLI24" s="162"/>
      <c r="OLJ24" s="162"/>
      <c r="OLK24" s="162"/>
      <c r="OLL24" s="162"/>
      <c r="OLM24" s="162"/>
      <c r="OLN24" s="162"/>
      <c r="OLO24" s="162"/>
      <c r="OLP24" s="162"/>
      <c r="OLQ24" s="162"/>
      <c r="OLR24" s="162"/>
      <c r="OLS24" s="162"/>
      <c r="OLT24" s="162"/>
      <c r="OLU24" s="162"/>
      <c r="OLV24" s="162"/>
      <c r="OLW24" s="162"/>
      <c r="OLX24" s="162"/>
      <c r="OLY24" s="162"/>
      <c r="OLZ24" s="162"/>
      <c r="OMA24" s="162"/>
      <c r="OMB24" s="162"/>
      <c r="OMC24" s="162"/>
      <c r="OMD24" s="162"/>
      <c r="OME24" s="162"/>
      <c r="OMF24" s="162"/>
      <c r="OMG24" s="162"/>
      <c r="OMH24" s="162"/>
      <c r="OMI24" s="162"/>
      <c r="OMJ24" s="162"/>
      <c r="OMK24" s="162"/>
      <c r="OML24" s="162"/>
      <c r="OMM24" s="162"/>
      <c r="OMN24" s="162"/>
      <c r="OMO24" s="162"/>
      <c r="OMP24" s="162"/>
      <c r="OMQ24" s="162"/>
      <c r="OMR24" s="162"/>
      <c r="OMS24" s="162"/>
      <c r="OMT24" s="162"/>
      <c r="OMU24" s="162"/>
      <c r="OMV24" s="162"/>
      <c r="OMW24" s="162"/>
      <c r="OMX24" s="162"/>
      <c r="OMY24" s="162"/>
      <c r="OMZ24" s="162"/>
      <c r="ONA24" s="162"/>
      <c r="ONB24" s="162"/>
      <c r="ONC24" s="162"/>
      <c r="OND24" s="162"/>
      <c r="ONE24" s="162"/>
      <c r="ONF24" s="162"/>
      <c r="ONG24" s="162"/>
      <c r="ONH24" s="162"/>
      <c r="ONI24" s="162"/>
      <c r="ONJ24" s="162"/>
      <c r="ONK24" s="162"/>
      <c r="ONL24" s="162"/>
      <c r="ONM24" s="162"/>
      <c r="ONN24" s="162"/>
      <c r="ONO24" s="162"/>
      <c r="ONP24" s="162"/>
      <c r="ONQ24" s="162"/>
      <c r="ONR24" s="162"/>
      <c r="ONS24" s="162"/>
      <c r="ONT24" s="162"/>
      <c r="ONU24" s="162"/>
      <c r="ONV24" s="162"/>
      <c r="ONW24" s="162"/>
      <c r="ONX24" s="162"/>
      <c r="ONY24" s="162"/>
      <c r="ONZ24" s="162"/>
      <c r="OOA24" s="162"/>
      <c r="OOB24" s="162"/>
      <c r="OOC24" s="162"/>
      <c r="OOD24" s="162"/>
      <c r="OOE24" s="162"/>
      <c r="OOF24" s="162"/>
      <c r="OOG24" s="162"/>
      <c r="OOH24" s="162"/>
      <c r="OOI24" s="162"/>
      <c r="OOJ24" s="162"/>
      <c r="OOK24" s="162"/>
      <c r="OOL24" s="162"/>
      <c r="OOM24" s="162"/>
      <c r="OON24" s="162"/>
      <c r="OOO24" s="162"/>
      <c r="OOP24" s="162"/>
      <c r="OOQ24" s="162"/>
      <c r="OOR24" s="162"/>
      <c r="OOS24" s="162"/>
      <c r="OOT24" s="162"/>
      <c r="OOU24" s="162"/>
      <c r="OOV24" s="162"/>
      <c r="OOW24" s="162"/>
      <c r="OOX24" s="162"/>
      <c r="OOY24" s="162"/>
      <c r="OOZ24" s="162"/>
      <c r="OPA24" s="162"/>
      <c r="OPB24" s="162"/>
      <c r="OPC24" s="162"/>
      <c r="OPD24" s="162"/>
      <c r="OPE24" s="162"/>
      <c r="OPF24" s="162"/>
      <c r="OPG24" s="162"/>
      <c r="OPH24" s="162"/>
      <c r="OPI24" s="162"/>
      <c r="OPJ24" s="162"/>
      <c r="OPK24" s="162"/>
      <c r="OPL24" s="162"/>
      <c r="OPM24" s="162"/>
      <c r="OPN24" s="162"/>
      <c r="OPO24" s="162"/>
      <c r="OPP24" s="162"/>
      <c r="OPQ24" s="162"/>
      <c r="OPR24" s="162"/>
      <c r="OPS24" s="162"/>
      <c r="OPT24" s="162"/>
      <c r="OPU24" s="162"/>
      <c r="OPV24" s="162"/>
      <c r="OPW24" s="162"/>
      <c r="OPX24" s="162"/>
      <c r="OPY24" s="162"/>
      <c r="OPZ24" s="162"/>
      <c r="OQA24" s="162"/>
      <c r="OQB24" s="162"/>
      <c r="OQC24" s="162"/>
      <c r="OQD24" s="162"/>
      <c r="OQE24" s="162"/>
      <c r="OQF24" s="162"/>
      <c r="OQG24" s="162"/>
      <c r="OQH24" s="162"/>
      <c r="OQI24" s="162"/>
      <c r="OQJ24" s="162"/>
      <c r="OQK24" s="162"/>
      <c r="OQL24" s="162"/>
      <c r="OQM24" s="162"/>
      <c r="OQN24" s="162"/>
      <c r="OQO24" s="162"/>
      <c r="OQP24" s="162"/>
      <c r="OQQ24" s="162"/>
      <c r="OQR24" s="162"/>
      <c r="OQS24" s="162"/>
      <c r="OQT24" s="162"/>
      <c r="OQU24" s="162"/>
      <c r="OQV24" s="162"/>
      <c r="OQW24" s="162"/>
      <c r="OQX24" s="162"/>
      <c r="OQY24" s="162"/>
      <c r="OQZ24" s="162"/>
      <c r="ORA24" s="162"/>
      <c r="ORB24" s="162"/>
      <c r="ORC24" s="162"/>
      <c r="ORD24" s="162"/>
      <c r="ORE24" s="162"/>
      <c r="ORF24" s="162"/>
      <c r="ORG24" s="162"/>
      <c r="ORH24" s="162"/>
      <c r="ORI24" s="162"/>
      <c r="ORJ24" s="162"/>
      <c r="ORK24" s="162"/>
      <c r="ORL24" s="162"/>
      <c r="ORM24" s="162"/>
      <c r="ORN24" s="162"/>
      <c r="ORO24" s="162"/>
      <c r="ORP24" s="162"/>
      <c r="ORQ24" s="162"/>
      <c r="ORR24" s="162"/>
      <c r="ORS24" s="162"/>
      <c r="ORT24" s="162"/>
      <c r="ORU24" s="162"/>
      <c r="ORV24" s="162"/>
      <c r="ORW24" s="162"/>
      <c r="ORX24" s="162"/>
      <c r="ORY24" s="162"/>
      <c r="ORZ24" s="162"/>
      <c r="OSA24" s="162"/>
      <c r="OSB24" s="162"/>
      <c r="OSC24" s="162"/>
      <c r="OSD24" s="162"/>
      <c r="OSE24" s="162"/>
      <c r="OSF24" s="162"/>
      <c r="OSG24" s="162"/>
      <c r="OSH24" s="162"/>
      <c r="OSI24" s="162"/>
      <c r="OSJ24" s="162"/>
      <c r="OSK24" s="162"/>
      <c r="OSL24" s="162"/>
      <c r="OSM24" s="162"/>
      <c r="OSN24" s="162"/>
      <c r="OSO24" s="162"/>
      <c r="OSP24" s="162"/>
      <c r="OSQ24" s="162"/>
      <c r="OSR24" s="162"/>
      <c r="OSS24" s="162"/>
      <c r="OST24" s="162"/>
      <c r="OSU24" s="162"/>
      <c r="OSV24" s="162"/>
      <c r="OSW24" s="162"/>
      <c r="OSX24" s="162"/>
      <c r="OSY24" s="162"/>
      <c r="OSZ24" s="162"/>
      <c r="OTA24" s="162"/>
      <c r="OTB24" s="162"/>
      <c r="OTC24" s="162"/>
      <c r="OTD24" s="162"/>
      <c r="OTE24" s="162"/>
      <c r="OTF24" s="162"/>
      <c r="OTG24" s="162"/>
      <c r="OTH24" s="162"/>
      <c r="OTI24" s="162"/>
      <c r="OTJ24" s="162"/>
      <c r="OTK24" s="162"/>
      <c r="OTL24" s="162"/>
      <c r="OTM24" s="162"/>
      <c r="OTN24" s="162"/>
      <c r="OTO24" s="162"/>
      <c r="OTP24" s="162"/>
      <c r="OTQ24" s="162"/>
      <c r="OTR24" s="162"/>
      <c r="OTS24" s="162"/>
      <c r="OTT24" s="162"/>
      <c r="OTU24" s="162"/>
      <c r="OTV24" s="162"/>
      <c r="OTW24" s="162"/>
      <c r="OTX24" s="162"/>
      <c r="OTY24" s="162"/>
      <c r="OTZ24" s="162"/>
      <c r="OUA24" s="162"/>
      <c r="OUB24" s="162"/>
      <c r="OUC24" s="162"/>
      <c r="OUD24" s="162"/>
      <c r="OUE24" s="162"/>
      <c r="OUF24" s="162"/>
      <c r="OUG24" s="162"/>
      <c r="OUH24" s="162"/>
      <c r="OUI24" s="162"/>
      <c r="OUJ24" s="162"/>
      <c r="OUK24" s="162"/>
      <c r="OUL24" s="162"/>
      <c r="OUM24" s="162"/>
      <c r="OUN24" s="162"/>
      <c r="OUO24" s="162"/>
      <c r="OUP24" s="162"/>
      <c r="OUQ24" s="162"/>
      <c r="OUR24" s="162"/>
      <c r="OUS24" s="162"/>
      <c r="OUT24" s="162"/>
      <c r="OUU24" s="162"/>
      <c r="OUV24" s="162"/>
      <c r="OUW24" s="162"/>
      <c r="OUX24" s="162"/>
      <c r="OUY24" s="162"/>
      <c r="OUZ24" s="162"/>
      <c r="OVA24" s="162"/>
      <c r="OVB24" s="162"/>
      <c r="OVC24" s="162"/>
      <c r="OVD24" s="162"/>
      <c r="OVE24" s="162"/>
      <c r="OVF24" s="162"/>
      <c r="OVG24" s="162"/>
      <c r="OVH24" s="162"/>
      <c r="OVI24" s="162"/>
      <c r="OVJ24" s="162"/>
      <c r="OVK24" s="162"/>
      <c r="OVL24" s="162"/>
      <c r="OVM24" s="162"/>
      <c r="OVN24" s="162"/>
      <c r="OVO24" s="162"/>
      <c r="OVP24" s="162"/>
      <c r="OVQ24" s="162"/>
      <c r="OVR24" s="162"/>
      <c r="OVS24" s="162"/>
      <c r="OVT24" s="162"/>
      <c r="OVU24" s="162"/>
      <c r="OVV24" s="162"/>
      <c r="OVW24" s="162"/>
      <c r="OVX24" s="162"/>
      <c r="OVY24" s="162"/>
      <c r="OVZ24" s="162"/>
      <c r="OWA24" s="162"/>
      <c r="OWB24" s="162"/>
      <c r="OWC24" s="162"/>
      <c r="OWD24" s="162"/>
      <c r="OWE24" s="162"/>
      <c r="OWF24" s="162"/>
      <c r="OWG24" s="162"/>
      <c r="OWH24" s="162"/>
      <c r="OWI24" s="162"/>
      <c r="OWJ24" s="162"/>
      <c r="OWK24" s="162"/>
      <c r="OWL24" s="162"/>
      <c r="OWM24" s="162"/>
      <c r="OWN24" s="162"/>
      <c r="OWO24" s="162"/>
      <c r="OWP24" s="162"/>
      <c r="OWQ24" s="162"/>
      <c r="OWR24" s="162"/>
      <c r="OWS24" s="162"/>
      <c r="OWT24" s="162"/>
      <c r="OWU24" s="162"/>
      <c r="OWV24" s="162"/>
      <c r="OWW24" s="162"/>
      <c r="OWX24" s="162"/>
      <c r="OWY24" s="162"/>
      <c r="OWZ24" s="162"/>
      <c r="OXA24" s="162"/>
      <c r="OXB24" s="162"/>
      <c r="OXC24" s="162"/>
      <c r="OXD24" s="162"/>
      <c r="OXE24" s="162"/>
      <c r="OXF24" s="162"/>
      <c r="OXG24" s="162"/>
      <c r="OXH24" s="162"/>
      <c r="OXI24" s="162"/>
      <c r="OXJ24" s="162"/>
      <c r="OXK24" s="162"/>
      <c r="OXL24" s="162"/>
      <c r="OXM24" s="162"/>
      <c r="OXN24" s="162"/>
      <c r="OXO24" s="162"/>
      <c r="OXP24" s="162"/>
      <c r="OXQ24" s="162"/>
      <c r="OXR24" s="162"/>
      <c r="OXS24" s="162"/>
      <c r="OXT24" s="162"/>
      <c r="OXU24" s="162"/>
      <c r="OXV24" s="162"/>
      <c r="OXW24" s="162"/>
      <c r="OXX24" s="162"/>
      <c r="OXY24" s="162"/>
      <c r="OXZ24" s="162"/>
      <c r="OYA24" s="162"/>
      <c r="OYB24" s="162"/>
      <c r="OYC24" s="162"/>
      <c r="OYD24" s="162"/>
      <c r="OYE24" s="162"/>
      <c r="OYF24" s="162"/>
      <c r="OYG24" s="162"/>
      <c r="OYH24" s="162"/>
      <c r="OYI24" s="162"/>
      <c r="OYJ24" s="162"/>
      <c r="OYK24" s="162"/>
      <c r="OYL24" s="162"/>
      <c r="OYM24" s="162"/>
      <c r="OYN24" s="162"/>
      <c r="OYO24" s="162"/>
      <c r="OYP24" s="162"/>
      <c r="OYQ24" s="162"/>
      <c r="OYR24" s="162"/>
      <c r="OYS24" s="162"/>
      <c r="OYT24" s="162"/>
      <c r="OYU24" s="162"/>
      <c r="OYV24" s="162"/>
      <c r="OYW24" s="162"/>
      <c r="OYX24" s="162"/>
      <c r="OYY24" s="162"/>
      <c r="OYZ24" s="162"/>
      <c r="OZA24" s="162"/>
      <c r="OZB24" s="162"/>
      <c r="OZC24" s="162"/>
      <c r="OZD24" s="162"/>
      <c r="OZE24" s="162"/>
      <c r="OZF24" s="162"/>
      <c r="OZG24" s="162"/>
      <c r="OZH24" s="162"/>
      <c r="OZI24" s="162"/>
      <c r="OZJ24" s="162"/>
      <c r="OZK24" s="162"/>
      <c r="OZL24" s="162"/>
      <c r="OZM24" s="162"/>
      <c r="OZN24" s="162"/>
      <c r="OZO24" s="162"/>
      <c r="OZP24" s="162"/>
      <c r="OZQ24" s="162"/>
      <c r="OZR24" s="162"/>
      <c r="OZS24" s="162"/>
      <c r="OZT24" s="162"/>
      <c r="OZU24" s="162"/>
      <c r="OZV24" s="162"/>
      <c r="OZW24" s="162"/>
      <c r="OZX24" s="162"/>
      <c r="OZY24" s="162"/>
      <c r="OZZ24" s="162"/>
      <c r="PAA24" s="162"/>
      <c r="PAB24" s="162"/>
      <c r="PAC24" s="162"/>
      <c r="PAD24" s="162"/>
      <c r="PAE24" s="162"/>
      <c r="PAF24" s="162"/>
      <c r="PAG24" s="162"/>
      <c r="PAH24" s="162"/>
      <c r="PAI24" s="162"/>
      <c r="PAJ24" s="162"/>
      <c r="PAK24" s="162"/>
      <c r="PAL24" s="162"/>
      <c r="PAM24" s="162"/>
      <c r="PAN24" s="162"/>
      <c r="PAO24" s="162"/>
      <c r="PAP24" s="162"/>
      <c r="PAQ24" s="162"/>
      <c r="PAR24" s="162"/>
      <c r="PAS24" s="162"/>
      <c r="PAT24" s="162"/>
      <c r="PAU24" s="162"/>
      <c r="PAV24" s="162"/>
      <c r="PAW24" s="162"/>
      <c r="PAX24" s="162"/>
      <c r="PAY24" s="162"/>
      <c r="PAZ24" s="162"/>
      <c r="PBA24" s="162"/>
      <c r="PBB24" s="162"/>
      <c r="PBC24" s="162"/>
      <c r="PBD24" s="162"/>
      <c r="PBE24" s="162"/>
      <c r="PBF24" s="162"/>
      <c r="PBG24" s="162"/>
      <c r="PBH24" s="162"/>
      <c r="PBI24" s="162"/>
      <c r="PBJ24" s="162"/>
      <c r="PBK24" s="162"/>
      <c r="PBL24" s="162"/>
      <c r="PBM24" s="162"/>
      <c r="PBN24" s="162"/>
      <c r="PBO24" s="162"/>
      <c r="PBP24" s="162"/>
      <c r="PBQ24" s="162"/>
      <c r="PBR24" s="162"/>
      <c r="PBS24" s="162"/>
      <c r="PBT24" s="162"/>
      <c r="PBU24" s="162"/>
      <c r="PBV24" s="162"/>
      <c r="PBW24" s="162"/>
      <c r="PBX24" s="162"/>
      <c r="PBY24" s="162"/>
      <c r="PBZ24" s="162"/>
      <c r="PCA24" s="162"/>
      <c r="PCB24" s="162"/>
      <c r="PCC24" s="162"/>
      <c r="PCD24" s="162"/>
      <c r="PCE24" s="162"/>
      <c r="PCF24" s="162"/>
      <c r="PCG24" s="162"/>
      <c r="PCH24" s="162"/>
      <c r="PCI24" s="162"/>
      <c r="PCJ24" s="162"/>
      <c r="PCK24" s="162"/>
      <c r="PCL24" s="162"/>
      <c r="PCM24" s="162"/>
      <c r="PCN24" s="162"/>
      <c r="PCO24" s="162"/>
      <c r="PCP24" s="162"/>
      <c r="PCQ24" s="162"/>
      <c r="PCR24" s="162"/>
      <c r="PCS24" s="162"/>
      <c r="PCT24" s="162"/>
      <c r="PCU24" s="162"/>
      <c r="PCV24" s="162"/>
      <c r="PCW24" s="162"/>
      <c r="PCX24" s="162"/>
      <c r="PCY24" s="162"/>
      <c r="PCZ24" s="162"/>
      <c r="PDA24" s="162"/>
      <c r="PDB24" s="162"/>
      <c r="PDC24" s="162"/>
      <c r="PDD24" s="162"/>
      <c r="PDE24" s="162"/>
      <c r="PDF24" s="162"/>
      <c r="PDG24" s="162"/>
      <c r="PDH24" s="162"/>
      <c r="PDI24" s="162"/>
      <c r="PDJ24" s="162"/>
      <c r="PDK24" s="162"/>
      <c r="PDL24" s="162"/>
      <c r="PDM24" s="162"/>
      <c r="PDN24" s="162"/>
      <c r="PDO24" s="162"/>
      <c r="PDP24" s="162"/>
      <c r="PDQ24" s="162"/>
      <c r="PDR24" s="162"/>
      <c r="PDS24" s="162"/>
      <c r="PDT24" s="162"/>
      <c r="PDU24" s="162"/>
      <c r="PDV24" s="162"/>
      <c r="PDW24" s="162"/>
      <c r="PDX24" s="162"/>
      <c r="PDY24" s="162"/>
      <c r="PDZ24" s="162"/>
      <c r="PEA24" s="162"/>
      <c r="PEB24" s="162"/>
      <c r="PEC24" s="162"/>
      <c r="PED24" s="162"/>
      <c r="PEE24" s="162"/>
      <c r="PEF24" s="162"/>
      <c r="PEG24" s="162"/>
      <c r="PEH24" s="162"/>
      <c r="PEI24" s="162"/>
      <c r="PEJ24" s="162"/>
      <c r="PEK24" s="162"/>
      <c r="PEL24" s="162"/>
      <c r="PEM24" s="162"/>
      <c r="PEN24" s="162"/>
      <c r="PEO24" s="162"/>
      <c r="PEP24" s="162"/>
      <c r="PEQ24" s="162"/>
      <c r="PER24" s="162"/>
      <c r="PES24" s="162"/>
      <c r="PET24" s="162"/>
      <c r="PEU24" s="162"/>
      <c r="PEV24" s="162"/>
      <c r="PEW24" s="162"/>
      <c r="PEX24" s="162"/>
      <c r="PEY24" s="162"/>
      <c r="PEZ24" s="162"/>
      <c r="PFA24" s="162"/>
      <c r="PFB24" s="162"/>
      <c r="PFC24" s="162"/>
      <c r="PFD24" s="162"/>
      <c r="PFE24" s="162"/>
      <c r="PFF24" s="162"/>
      <c r="PFG24" s="162"/>
      <c r="PFH24" s="162"/>
      <c r="PFI24" s="162"/>
      <c r="PFJ24" s="162"/>
      <c r="PFK24" s="162"/>
      <c r="PFL24" s="162"/>
      <c r="PFM24" s="162"/>
      <c r="PFN24" s="162"/>
      <c r="PFO24" s="162"/>
      <c r="PFP24" s="162"/>
      <c r="PFQ24" s="162"/>
      <c r="PFR24" s="162"/>
      <c r="PFS24" s="162"/>
      <c r="PFT24" s="162"/>
      <c r="PFU24" s="162"/>
      <c r="PFV24" s="162"/>
      <c r="PFW24" s="162"/>
      <c r="PFX24" s="162"/>
      <c r="PFY24" s="162"/>
      <c r="PFZ24" s="162"/>
      <c r="PGA24" s="162"/>
      <c r="PGB24" s="162"/>
      <c r="PGC24" s="162"/>
      <c r="PGD24" s="162"/>
      <c r="PGE24" s="162"/>
      <c r="PGF24" s="162"/>
      <c r="PGG24" s="162"/>
      <c r="PGH24" s="162"/>
      <c r="PGI24" s="162"/>
      <c r="PGJ24" s="162"/>
      <c r="PGK24" s="162"/>
      <c r="PGL24" s="162"/>
      <c r="PGM24" s="162"/>
      <c r="PGN24" s="162"/>
      <c r="PGO24" s="162"/>
      <c r="PGP24" s="162"/>
      <c r="PGQ24" s="162"/>
      <c r="PGR24" s="162"/>
      <c r="PGS24" s="162"/>
      <c r="PGT24" s="162"/>
      <c r="PGU24" s="162"/>
      <c r="PGV24" s="162"/>
      <c r="PGW24" s="162"/>
      <c r="PGX24" s="162"/>
      <c r="PGY24" s="162"/>
      <c r="PGZ24" s="162"/>
      <c r="PHA24" s="162"/>
      <c r="PHB24" s="162"/>
      <c r="PHC24" s="162"/>
      <c r="PHD24" s="162"/>
      <c r="PHE24" s="162"/>
      <c r="PHF24" s="162"/>
      <c r="PHG24" s="162"/>
      <c r="PHH24" s="162"/>
      <c r="PHI24" s="162"/>
      <c r="PHJ24" s="162"/>
      <c r="PHK24" s="162"/>
      <c r="PHL24" s="162"/>
      <c r="PHM24" s="162"/>
      <c r="PHN24" s="162"/>
      <c r="PHO24" s="162"/>
      <c r="PHP24" s="162"/>
      <c r="PHQ24" s="162"/>
      <c r="PHR24" s="162"/>
      <c r="PHS24" s="162"/>
      <c r="PHT24" s="162"/>
      <c r="PHU24" s="162"/>
      <c r="PHV24" s="162"/>
      <c r="PHW24" s="162"/>
      <c r="PHX24" s="162"/>
      <c r="PHY24" s="162"/>
      <c r="PHZ24" s="162"/>
      <c r="PIA24" s="162"/>
      <c r="PIB24" s="162"/>
      <c r="PIC24" s="162"/>
      <c r="PID24" s="162"/>
      <c r="PIE24" s="162"/>
      <c r="PIF24" s="162"/>
      <c r="PIG24" s="162"/>
      <c r="PIH24" s="162"/>
      <c r="PII24" s="162"/>
      <c r="PIJ24" s="162"/>
      <c r="PIK24" s="162"/>
      <c r="PIL24" s="162"/>
      <c r="PIM24" s="162"/>
      <c r="PIN24" s="162"/>
      <c r="PIO24" s="162"/>
      <c r="PIP24" s="162"/>
      <c r="PIQ24" s="162"/>
      <c r="PIR24" s="162"/>
      <c r="PIS24" s="162"/>
      <c r="PIT24" s="162"/>
      <c r="PIU24" s="162"/>
      <c r="PIV24" s="162"/>
      <c r="PIW24" s="162"/>
      <c r="PIX24" s="162"/>
      <c r="PIY24" s="162"/>
      <c r="PIZ24" s="162"/>
      <c r="PJA24" s="162"/>
      <c r="PJB24" s="162"/>
      <c r="PJC24" s="162"/>
      <c r="PJD24" s="162"/>
      <c r="PJE24" s="162"/>
      <c r="PJF24" s="162"/>
      <c r="PJG24" s="162"/>
      <c r="PJH24" s="162"/>
      <c r="PJI24" s="162"/>
      <c r="PJJ24" s="162"/>
      <c r="PJK24" s="162"/>
      <c r="PJL24" s="162"/>
      <c r="PJM24" s="162"/>
      <c r="PJN24" s="162"/>
      <c r="PJO24" s="162"/>
      <c r="PJP24" s="162"/>
      <c r="PJQ24" s="162"/>
      <c r="PJR24" s="162"/>
      <c r="PJS24" s="162"/>
      <c r="PJT24" s="162"/>
      <c r="PJU24" s="162"/>
      <c r="PJV24" s="162"/>
      <c r="PJW24" s="162"/>
      <c r="PJX24" s="162"/>
      <c r="PJY24" s="162"/>
      <c r="PJZ24" s="162"/>
      <c r="PKA24" s="162"/>
      <c r="PKB24" s="162"/>
      <c r="PKC24" s="162"/>
      <c r="PKD24" s="162"/>
      <c r="PKE24" s="162"/>
      <c r="PKF24" s="162"/>
      <c r="PKG24" s="162"/>
      <c r="PKH24" s="162"/>
      <c r="PKI24" s="162"/>
      <c r="PKJ24" s="162"/>
      <c r="PKK24" s="162"/>
      <c r="PKL24" s="162"/>
      <c r="PKM24" s="162"/>
      <c r="PKN24" s="162"/>
      <c r="PKO24" s="162"/>
      <c r="PKP24" s="162"/>
      <c r="PKQ24" s="162"/>
      <c r="PKR24" s="162"/>
      <c r="PKS24" s="162"/>
      <c r="PKT24" s="162"/>
      <c r="PKU24" s="162"/>
      <c r="PKV24" s="162"/>
      <c r="PKW24" s="162"/>
      <c r="PKX24" s="162"/>
      <c r="PKY24" s="162"/>
      <c r="PKZ24" s="162"/>
      <c r="PLA24" s="162"/>
      <c r="PLB24" s="162"/>
      <c r="PLC24" s="162"/>
      <c r="PLD24" s="162"/>
      <c r="PLE24" s="162"/>
      <c r="PLF24" s="162"/>
      <c r="PLG24" s="162"/>
      <c r="PLH24" s="162"/>
      <c r="PLI24" s="162"/>
      <c r="PLJ24" s="162"/>
      <c r="PLK24" s="162"/>
      <c r="PLL24" s="162"/>
      <c r="PLM24" s="162"/>
      <c r="PLN24" s="162"/>
      <c r="PLO24" s="162"/>
      <c r="PLP24" s="162"/>
      <c r="PLQ24" s="162"/>
      <c r="PLR24" s="162"/>
      <c r="PLS24" s="162"/>
      <c r="PLT24" s="162"/>
      <c r="PLU24" s="162"/>
      <c r="PLV24" s="162"/>
      <c r="PLW24" s="162"/>
      <c r="PLX24" s="162"/>
      <c r="PLY24" s="162"/>
      <c r="PLZ24" s="162"/>
      <c r="PMA24" s="162"/>
      <c r="PMB24" s="162"/>
      <c r="PMC24" s="162"/>
      <c r="PMD24" s="162"/>
      <c r="PME24" s="162"/>
      <c r="PMF24" s="162"/>
      <c r="PMG24" s="162"/>
      <c r="PMH24" s="162"/>
      <c r="PMI24" s="162"/>
      <c r="PMJ24" s="162"/>
      <c r="PMK24" s="162"/>
      <c r="PML24" s="162"/>
      <c r="PMM24" s="162"/>
      <c r="PMN24" s="162"/>
      <c r="PMO24" s="162"/>
      <c r="PMP24" s="162"/>
      <c r="PMQ24" s="162"/>
      <c r="PMR24" s="162"/>
      <c r="PMS24" s="162"/>
      <c r="PMT24" s="162"/>
      <c r="PMU24" s="162"/>
      <c r="PMV24" s="162"/>
      <c r="PMW24" s="162"/>
      <c r="PMX24" s="162"/>
      <c r="PMY24" s="162"/>
      <c r="PMZ24" s="162"/>
      <c r="PNA24" s="162"/>
      <c r="PNB24" s="162"/>
      <c r="PNC24" s="162"/>
      <c r="PND24" s="162"/>
      <c r="PNE24" s="162"/>
      <c r="PNF24" s="162"/>
      <c r="PNG24" s="162"/>
      <c r="PNH24" s="162"/>
      <c r="PNI24" s="162"/>
      <c r="PNJ24" s="162"/>
      <c r="PNK24" s="162"/>
      <c r="PNL24" s="162"/>
      <c r="PNM24" s="162"/>
      <c r="PNN24" s="162"/>
      <c r="PNO24" s="162"/>
      <c r="PNP24" s="162"/>
      <c r="PNQ24" s="162"/>
      <c r="PNR24" s="162"/>
      <c r="PNS24" s="162"/>
      <c r="PNT24" s="162"/>
      <c r="PNU24" s="162"/>
      <c r="PNV24" s="162"/>
      <c r="PNW24" s="162"/>
      <c r="PNX24" s="162"/>
      <c r="PNY24" s="162"/>
      <c r="PNZ24" s="162"/>
      <c r="POA24" s="162"/>
      <c r="POB24" s="162"/>
      <c r="POC24" s="162"/>
      <c r="POD24" s="162"/>
      <c r="POE24" s="162"/>
      <c r="POF24" s="162"/>
      <c r="POG24" s="162"/>
      <c r="POH24" s="162"/>
      <c r="POI24" s="162"/>
      <c r="POJ24" s="162"/>
      <c r="POK24" s="162"/>
      <c r="POL24" s="162"/>
      <c r="POM24" s="162"/>
      <c r="PON24" s="162"/>
      <c r="POO24" s="162"/>
      <c r="POP24" s="162"/>
      <c r="POQ24" s="162"/>
      <c r="POR24" s="162"/>
      <c r="POS24" s="162"/>
      <c r="POT24" s="162"/>
      <c r="POU24" s="162"/>
      <c r="POV24" s="162"/>
      <c r="POW24" s="162"/>
      <c r="POX24" s="162"/>
      <c r="POY24" s="162"/>
      <c r="POZ24" s="162"/>
      <c r="PPA24" s="162"/>
      <c r="PPB24" s="162"/>
      <c r="PPC24" s="162"/>
      <c r="PPD24" s="162"/>
      <c r="PPE24" s="162"/>
      <c r="PPF24" s="162"/>
      <c r="PPG24" s="162"/>
      <c r="PPH24" s="162"/>
      <c r="PPI24" s="162"/>
      <c r="PPJ24" s="162"/>
      <c r="PPK24" s="162"/>
      <c r="PPL24" s="162"/>
      <c r="PPM24" s="162"/>
      <c r="PPN24" s="162"/>
      <c r="PPO24" s="162"/>
      <c r="PPP24" s="162"/>
      <c r="PPQ24" s="162"/>
      <c r="PPR24" s="162"/>
      <c r="PPS24" s="162"/>
      <c r="PPT24" s="162"/>
      <c r="PPU24" s="162"/>
      <c r="PPV24" s="162"/>
      <c r="PPW24" s="162"/>
      <c r="PPX24" s="162"/>
      <c r="PPY24" s="162"/>
      <c r="PPZ24" s="162"/>
      <c r="PQA24" s="162"/>
      <c r="PQB24" s="162"/>
      <c r="PQC24" s="162"/>
      <c r="PQD24" s="162"/>
      <c r="PQE24" s="162"/>
      <c r="PQF24" s="162"/>
      <c r="PQG24" s="162"/>
      <c r="PQH24" s="162"/>
      <c r="PQI24" s="162"/>
      <c r="PQJ24" s="162"/>
      <c r="PQK24" s="162"/>
      <c r="PQL24" s="162"/>
      <c r="PQM24" s="162"/>
      <c r="PQN24" s="162"/>
      <c r="PQO24" s="162"/>
      <c r="PQP24" s="162"/>
      <c r="PQQ24" s="162"/>
      <c r="PQR24" s="162"/>
      <c r="PQS24" s="162"/>
      <c r="PQT24" s="162"/>
      <c r="PQU24" s="162"/>
      <c r="PQV24" s="162"/>
      <c r="PQW24" s="162"/>
      <c r="PQX24" s="162"/>
      <c r="PQY24" s="162"/>
      <c r="PQZ24" s="162"/>
      <c r="PRA24" s="162"/>
      <c r="PRB24" s="162"/>
      <c r="PRC24" s="162"/>
      <c r="PRD24" s="162"/>
      <c r="PRE24" s="162"/>
      <c r="PRF24" s="162"/>
      <c r="PRG24" s="162"/>
      <c r="PRH24" s="162"/>
      <c r="PRI24" s="162"/>
      <c r="PRJ24" s="162"/>
      <c r="PRK24" s="162"/>
      <c r="PRL24" s="162"/>
      <c r="PRM24" s="162"/>
      <c r="PRN24" s="162"/>
      <c r="PRO24" s="162"/>
      <c r="PRP24" s="162"/>
      <c r="PRQ24" s="162"/>
      <c r="PRR24" s="162"/>
      <c r="PRS24" s="162"/>
      <c r="PRT24" s="162"/>
      <c r="PRU24" s="162"/>
      <c r="PRV24" s="162"/>
      <c r="PRW24" s="162"/>
      <c r="PRX24" s="162"/>
      <c r="PRY24" s="162"/>
      <c r="PRZ24" s="162"/>
      <c r="PSA24" s="162"/>
      <c r="PSB24" s="162"/>
      <c r="PSC24" s="162"/>
      <c r="PSD24" s="162"/>
      <c r="PSE24" s="162"/>
      <c r="PSF24" s="162"/>
      <c r="PSG24" s="162"/>
      <c r="PSH24" s="162"/>
      <c r="PSI24" s="162"/>
      <c r="PSJ24" s="162"/>
      <c r="PSK24" s="162"/>
      <c r="PSL24" s="162"/>
      <c r="PSM24" s="162"/>
      <c r="PSN24" s="162"/>
      <c r="PSO24" s="162"/>
      <c r="PSP24" s="162"/>
      <c r="PSQ24" s="162"/>
      <c r="PSR24" s="162"/>
      <c r="PSS24" s="162"/>
      <c r="PST24" s="162"/>
      <c r="PSU24" s="162"/>
      <c r="PSV24" s="162"/>
      <c r="PSW24" s="162"/>
      <c r="PSX24" s="162"/>
      <c r="PSY24" s="162"/>
      <c r="PSZ24" s="162"/>
      <c r="PTA24" s="162"/>
      <c r="PTB24" s="162"/>
      <c r="PTC24" s="162"/>
      <c r="PTD24" s="162"/>
      <c r="PTE24" s="162"/>
      <c r="PTF24" s="162"/>
      <c r="PTG24" s="162"/>
      <c r="PTH24" s="162"/>
      <c r="PTI24" s="162"/>
      <c r="PTJ24" s="162"/>
      <c r="PTK24" s="162"/>
      <c r="PTL24" s="162"/>
      <c r="PTM24" s="162"/>
      <c r="PTN24" s="162"/>
      <c r="PTO24" s="162"/>
      <c r="PTP24" s="162"/>
      <c r="PTQ24" s="162"/>
      <c r="PTR24" s="162"/>
      <c r="PTS24" s="162"/>
      <c r="PTT24" s="162"/>
      <c r="PTU24" s="162"/>
      <c r="PTV24" s="162"/>
      <c r="PTW24" s="162"/>
      <c r="PTX24" s="162"/>
      <c r="PTY24" s="162"/>
      <c r="PTZ24" s="162"/>
      <c r="PUA24" s="162"/>
      <c r="PUB24" s="162"/>
      <c r="PUC24" s="162"/>
      <c r="PUD24" s="162"/>
      <c r="PUE24" s="162"/>
      <c r="PUF24" s="162"/>
      <c r="PUG24" s="162"/>
      <c r="PUH24" s="162"/>
      <c r="PUI24" s="162"/>
      <c r="PUJ24" s="162"/>
      <c r="PUK24" s="162"/>
      <c r="PUL24" s="162"/>
      <c r="PUM24" s="162"/>
      <c r="PUN24" s="162"/>
      <c r="PUO24" s="162"/>
      <c r="PUP24" s="162"/>
      <c r="PUQ24" s="162"/>
      <c r="PUR24" s="162"/>
      <c r="PUS24" s="162"/>
      <c r="PUT24" s="162"/>
      <c r="PUU24" s="162"/>
      <c r="PUV24" s="162"/>
      <c r="PUW24" s="162"/>
      <c r="PUX24" s="162"/>
      <c r="PUY24" s="162"/>
      <c r="PUZ24" s="162"/>
      <c r="PVA24" s="162"/>
      <c r="PVB24" s="162"/>
      <c r="PVC24" s="162"/>
      <c r="PVD24" s="162"/>
      <c r="PVE24" s="162"/>
      <c r="PVF24" s="162"/>
      <c r="PVG24" s="162"/>
      <c r="PVH24" s="162"/>
      <c r="PVI24" s="162"/>
      <c r="PVJ24" s="162"/>
      <c r="PVK24" s="162"/>
      <c r="PVL24" s="162"/>
      <c r="PVM24" s="162"/>
      <c r="PVN24" s="162"/>
      <c r="PVO24" s="162"/>
      <c r="PVP24" s="162"/>
      <c r="PVQ24" s="162"/>
      <c r="PVR24" s="162"/>
      <c r="PVS24" s="162"/>
      <c r="PVT24" s="162"/>
      <c r="PVU24" s="162"/>
      <c r="PVV24" s="162"/>
      <c r="PVW24" s="162"/>
      <c r="PVX24" s="162"/>
      <c r="PVY24" s="162"/>
      <c r="PVZ24" s="162"/>
      <c r="PWA24" s="162"/>
      <c r="PWB24" s="162"/>
      <c r="PWC24" s="162"/>
      <c r="PWD24" s="162"/>
      <c r="PWE24" s="162"/>
      <c r="PWF24" s="162"/>
      <c r="PWG24" s="162"/>
      <c r="PWH24" s="162"/>
      <c r="PWI24" s="162"/>
      <c r="PWJ24" s="162"/>
      <c r="PWK24" s="162"/>
      <c r="PWL24" s="162"/>
      <c r="PWM24" s="162"/>
      <c r="PWN24" s="162"/>
      <c r="PWO24" s="162"/>
      <c r="PWP24" s="162"/>
      <c r="PWQ24" s="162"/>
      <c r="PWR24" s="162"/>
      <c r="PWS24" s="162"/>
      <c r="PWT24" s="162"/>
      <c r="PWU24" s="162"/>
      <c r="PWV24" s="162"/>
      <c r="PWW24" s="162"/>
      <c r="PWX24" s="162"/>
      <c r="PWY24" s="162"/>
      <c r="PWZ24" s="162"/>
      <c r="PXA24" s="162"/>
      <c r="PXB24" s="162"/>
      <c r="PXC24" s="162"/>
      <c r="PXD24" s="162"/>
      <c r="PXE24" s="162"/>
      <c r="PXF24" s="162"/>
      <c r="PXG24" s="162"/>
      <c r="PXH24" s="162"/>
      <c r="PXI24" s="162"/>
      <c r="PXJ24" s="162"/>
      <c r="PXK24" s="162"/>
      <c r="PXL24" s="162"/>
      <c r="PXM24" s="162"/>
      <c r="PXN24" s="162"/>
      <c r="PXO24" s="162"/>
      <c r="PXP24" s="162"/>
      <c r="PXQ24" s="162"/>
      <c r="PXR24" s="162"/>
      <c r="PXS24" s="162"/>
      <c r="PXT24" s="162"/>
      <c r="PXU24" s="162"/>
      <c r="PXV24" s="162"/>
      <c r="PXW24" s="162"/>
      <c r="PXX24" s="162"/>
      <c r="PXY24" s="162"/>
      <c r="PXZ24" s="162"/>
      <c r="PYA24" s="162"/>
      <c r="PYB24" s="162"/>
      <c r="PYC24" s="162"/>
      <c r="PYD24" s="162"/>
      <c r="PYE24" s="162"/>
      <c r="PYF24" s="162"/>
      <c r="PYG24" s="162"/>
      <c r="PYH24" s="162"/>
      <c r="PYI24" s="162"/>
      <c r="PYJ24" s="162"/>
      <c r="PYK24" s="162"/>
      <c r="PYL24" s="162"/>
      <c r="PYM24" s="162"/>
      <c r="PYN24" s="162"/>
      <c r="PYO24" s="162"/>
      <c r="PYP24" s="162"/>
      <c r="PYQ24" s="162"/>
      <c r="PYR24" s="162"/>
      <c r="PYS24" s="162"/>
      <c r="PYT24" s="162"/>
      <c r="PYU24" s="162"/>
      <c r="PYV24" s="162"/>
      <c r="PYW24" s="162"/>
      <c r="PYX24" s="162"/>
      <c r="PYY24" s="162"/>
      <c r="PYZ24" s="162"/>
      <c r="PZA24" s="162"/>
      <c r="PZB24" s="162"/>
      <c r="PZC24" s="162"/>
      <c r="PZD24" s="162"/>
      <c r="PZE24" s="162"/>
      <c r="PZF24" s="162"/>
      <c r="PZG24" s="162"/>
      <c r="PZH24" s="162"/>
      <c r="PZI24" s="162"/>
      <c r="PZJ24" s="162"/>
      <c r="PZK24" s="162"/>
      <c r="PZL24" s="162"/>
      <c r="PZM24" s="162"/>
      <c r="PZN24" s="162"/>
      <c r="PZO24" s="162"/>
      <c r="PZP24" s="162"/>
      <c r="PZQ24" s="162"/>
      <c r="PZR24" s="162"/>
      <c r="PZS24" s="162"/>
      <c r="PZT24" s="162"/>
      <c r="PZU24" s="162"/>
      <c r="PZV24" s="162"/>
      <c r="PZW24" s="162"/>
      <c r="PZX24" s="162"/>
      <c r="PZY24" s="162"/>
      <c r="PZZ24" s="162"/>
      <c r="QAA24" s="162"/>
      <c r="QAB24" s="162"/>
      <c r="QAC24" s="162"/>
      <c r="QAD24" s="162"/>
      <c r="QAE24" s="162"/>
      <c r="QAF24" s="162"/>
      <c r="QAG24" s="162"/>
      <c r="QAH24" s="162"/>
      <c r="QAI24" s="162"/>
      <c r="QAJ24" s="162"/>
      <c r="QAK24" s="162"/>
      <c r="QAL24" s="162"/>
      <c r="QAM24" s="162"/>
      <c r="QAN24" s="162"/>
      <c r="QAO24" s="162"/>
      <c r="QAP24" s="162"/>
      <c r="QAQ24" s="162"/>
      <c r="QAR24" s="162"/>
      <c r="QAS24" s="162"/>
      <c r="QAT24" s="162"/>
      <c r="QAU24" s="162"/>
      <c r="QAV24" s="162"/>
      <c r="QAW24" s="162"/>
      <c r="QAX24" s="162"/>
      <c r="QAY24" s="162"/>
      <c r="QAZ24" s="162"/>
      <c r="QBA24" s="162"/>
      <c r="QBB24" s="162"/>
      <c r="QBC24" s="162"/>
      <c r="QBD24" s="162"/>
      <c r="QBE24" s="162"/>
      <c r="QBF24" s="162"/>
      <c r="QBG24" s="162"/>
      <c r="QBH24" s="162"/>
      <c r="QBI24" s="162"/>
      <c r="QBJ24" s="162"/>
      <c r="QBK24" s="162"/>
      <c r="QBL24" s="162"/>
      <c r="QBM24" s="162"/>
      <c r="QBN24" s="162"/>
      <c r="QBO24" s="162"/>
      <c r="QBP24" s="162"/>
      <c r="QBQ24" s="162"/>
      <c r="QBR24" s="162"/>
      <c r="QBS24" s="162"/>
      <c r="QBT24" s="162"/>
      <c r="QBU24" s="162"/>
      <c r="QBV24" s="162"/>
      <c r="QBW24" s="162"/>
      <c r="QBX24" s="162"/>
      <c r="QBY24" s="162"/>
      <c r="QBZ24" s="162"/>
      <c r="QCA24" s="162"/>
      <c r="QCB24" s="162"/>
      <c r="QCC24" s="162"/>
      <c r="QCD24" s="162"/>
      <c r="QCE24" s="162"/>
      <c r="QCF24" s="162"/>
      <c r="QCG24" s="162"/>
      <c r="QCH24" s="162"/>
      <c r="QCI24" s="162"/>
      <c r="QCJ24" s="162"/>
      <c r="QCK24" s="162"/>
      <c r="QCL24" s="162"/>
      <c r="QCM24" s="162"/>
      <c r="QCN24" s="162"/>
      <c r="QCO24" s="162"/>
      <c r="QCP24" s="162"/>
      <c r="QCQ24" s="162"/>
      <c r="QCR24" s="162"/>
      <c r="QCS24" s="162"/>
      <c r="QCT24" s="162"/>
      <c r="QCU24" s="162"/>
      <c r="QCV24" s="162"/>
      <c r="QCW24" s="162"/>
      <c r="QCX24" s="162"/>
      <c r="QCY24" s="162"/>
      <c r="QCZ24" s="162"/>
      <c r="QDA24" s="162"/>
      <c r="QDB24" s="162"/>
      <c r="QDC24" s="162"/>
      <c r="QDD24" s="162"/>
      <c r="QDE24" s="162"/>
      <c r="QDF24" s="162"/>
      <c r="QDG24" s="162"/>
      <c r="QDH24" s="162"/>
      <c r="QDI24" s="162"/>
      <c r="QDJ24" s="162"/>
      <c r="QDK24" s="162"/>
      <c r="QDL24" s="162"/>
      <c r="QDM24" s="162"/>
      <c r="QDN24" s="162"/>
      <c r="QDO24" s="162"/>
      <c r="QDP24" s="162"/>
      <c r="QDQ24" s="162"/>
      <c r="QDR24" s="162"/>
      <c r="QDS24" s="162"/>
      <c r="QDT24" s="162"/>
      <c r="QDU24" s="162"/>
      <c r="QDV24" s="162"/>
      <c r="QDW24" s="162"/>
      <c r="QDX24" s="162"/>
      <c r="QDY24" s="162"/>
      <c r="QDZ24" s="162"/>
      <c r="QEA24" s="162"/>
      <c r="QEB24" s="162"/>
      <c r="QEC24" s="162"/>
      <c r="QED24" s="162"/>
      <c r="QEE24" s="162"/>
      <c r="QEF24" s="162"/>
      <c r="QEG24" s="162"/>
      <c r="QEH24" s="162"/>
      <c r="QEI24" s="162"/>
      <c r="QEJ24" s="162"/>
      <c r="QEK24" s="162"/>
      <c r="QEL24" s="162"/>
      <c r="QEM24" s="162"/>
      <c r="QEN24" s="162"/>
      <c r="QEO24" s="162"/>
      <c r="QEP24" s="162"/>
      <c r="QEQ24" s="162"/>
      <c r="QER24" s="162"/>
      <c r="QES24" s="162"/>
      <c r="QET24" s="162"/>
      <c r="QEU24" s="162"/>
      <c r="QEV24" s="162"/>
      <c r="QEW24" s="162"/>
      <c r="QEX24" s="162"/>
      <c r="QEY24" s="162"/>
      <c r="QEZ24" s="162"/>
      <c r="QFA24" s="162"/>
      <c r="QFB24" s="162"/>
      <c r="QFC24" s="162"/>
      <c r="QFD24" s="162"/>
      <c r="QFE24" s="162"/>
      <c r="QFF24" s="162"/>
      <c r="QFG24" s="162"/>
      <c r="QFH24" s="162"/>
      <c r="QFI24" s="162"/>
      <c r="QFJ24" s="162"/>
      <c r="QFK24" s="162"/>
      <c r="QFL24" s="162"/>
      <c r="QFM24" s="162"/>
      <c r="QFN24" s="162"/>
      <c r="QFO24" s="162"/>
      <c r="QFP24" s="162"/>
      <c r="QFQ24" s="162"/>
      <c r="QFR24" s="162"/>
      <c r="QFS24" s="162"/>
      <c r="QFT24" s="162"/>
      <c r="QFU24" s="162"/>
      <c r="QFV24" s="162"/>
      <c r="QFW24" s="162"/>
      <c r="QFX24" s="162"/>
      <c r="QFY24" s="162"/>
      <c r="QFZ24" s="162"/>
      <c r="QGA24" s="162"/>
      <c r="QGB24" s="162"/>
      <c r="QGC24" s="162"/>
      <c r="QGD24" s="162"/>
      <c r="QGE24" s="162"/>
      <c r="QGF24" s="162"/>
      <c r="QGG24" s="162"/>
      <c r="QGH24" s="162"/>
      <c r="QGI24" s="162"/>
      <c r="QGJ24" s="162"/>
      <c r="QGK24" s="162"/>
      <c r="QGL24" s="162"/>
      <c r="QGM24" s="162"/>
      <c r="QGN24" s="162"/>
      <c r="QGO24" s="162"/>
      <c r="QGP24" s="162"/>
      <c r="QGQ24" s="162"/>
      <c r="QGR24" s="162"/>
      <c r="QGS24" s="162"/>
      <c r="QGT24" s="162"/>
      <c r="QGU24" s="162"/>
      <c r="QGV24" s="162"/>
      <c r="QGW24" s="162"/>
      <c r="QGX24" s="162"/>
      <c r="QGY24" s="162"/>
      <c r="QGZ24" s="162"/>
      <c r="QHA24" s="162"/>
      <c r="QHB24" s="162"/>
      <c r="QHC24" s="162"/>
      <c r="QHD24" s="162"/>
      <c r="QHE24" s="162"/>
      <c r="QHF24" s="162"/>
      <c r="QHG24" s="162"/>
      <c r="QHH24" s="162"/>
      <c r="QHI24" s="162"/>
      <c r="QHJ24" s="162"/>
      <c r="QHK24" s="162"/>
      <c r="QHL24" s="162"/>
      <c r="QHM24" s="162"/>
      <c r="QHN24" s="162"/>
      <c r="QHO24" s="162"/>
      <c r="QHP24" s="162"/>
      <c r="QHQ24" s="162"/>
      <c r="QHR24" s="162"/>
      <c r="QHS24" s="162"/>
      <c r="QHT24" s="162"/>
      <c r="QHU24" s="162"/>
      <c r="QHV24" s="162"/>
      <c r="QHW24" s="162"/>
      <c r="QHX24" s="162"/>
      <c r="QHY24" s="162"/>
      <c r="QHZ24" s="162"/>
      <c r="QIA24" s="162"/>
      <c r="QIB24" s="162"/>
      <c r="QIC24" s="162"/>
      <c r="QID24" s="162"/>
      <c r="QIE24" s="162"/>
      <c r="QIF24" s="162"/>
      <c r="QIG24" s="162"/>
      <c r="QIH24" s="162"/>
      <c r="QII24" s="162"/>
      <c r="QIJ24" s="162"/>
      <c r="QIK24" s="162"/>
      <c r="QIL24" s="162"/>
      <c r="QIM24" s="162"/>
      <c r="QIN24" s="162"/>
      <c r="QIO24" s="162"/>
      <c r="QIP24" s="162"/>
      <c r="QIQ24" s="162"/>
      <c r="QIR24" s="162"/>
      <c r="QIS24" s="162"/>
      <c r="QIT24" s="162"/>
      <c r="QIU24" s="162"/>
      <c r="QIV24" s="162"/>
      <c r="QIW24" s="162"/>
      <c r="QIX24" s="162"/>
      <c r="QIY24" s="162"/>
      <c r="QIZ24" s="162"/>
      <c r="QJA24" s="162"/>
      <c r="QJB24" s="162"/>
      <c r="QJC24" s="162"/>
      <c r="QJD24" s="162"/>
      <c r="QJE24" s="162"/>
      <c r="QJF24" s="162"/>
      <c r="QJG24" s="162"/>
      <c r="QJH24" s="162"/>
      <c r="QJI24" s="162"/>
      <c r="QJJ24" s="162"/>
      <c r="QJK24" s="162"/>
      <c r="QJL24" s="162"/>
      <c r="QJM24" s="162"/>
      <c r="QJN24" s="162"/>
      <c r="QJO24" s="162"/>
      <c r="QJP24" s="162"/>
      <c r="QJQ24" s="162"/>
      <c r="QJR24" s="162"/>
      <c r="QJS24" s="162"/>
      <c r="QJT24" s="162"/>
      <c r="QJU24" s="162"/>
      <c r="QJV24" s="162"/>
      <c r="QJW24" s="162"/>
      <c r="QJX24" s="162"/>
      <c r="QJY24" s="162"/>
      <c r="QJZ24" s="162"/>
      <c r="QKA24" s="162"/>
      <c r="QKB24" s="162"/>
      <c r="QKC24" s="162"/>
      <c r="QKD24" s="162"/>
      <c r="QKE24" s="162"/>
      <c r="QKF24" s="162"/>
      <c r="QKG24" s="162"/>
      <c r="QKH24" s="162"/>
      <c r="QKI24" s="162"/>
      <c r="QKJ24" s="162"/>
      <c r="QKK24" s="162"/>
      <c r="QKL24" s="162"/>
      <c r="QKM24" s="162"/>
      <c r="QKN24" s="162"/>
      <c r="QKO24" s="162"/>
      <c r="QKP24" s="162"/>
      <c r="QKQ24" s="162"/>
      <c r="QKR24" s="162"/>
      <c r="QKS24" s="162"/>
      <c r="QKT24" s="162"/>
      <c r="QKU24" s="162"/>
      <c r="QKV24" s="162"/>
      <c r="QKW24" s="162"/>
      <c r="QKX24" s="162"/>
      <c r="QKY24" s="162"/>
      <c r="QKZ24" s="162"/>
      <c r="QLA24" s="162"/>
      <c r="QLB24" s="162"/>
      <c r="QLC24" s="162"/>
      <c r="QLD24" s="162"/>
      <c r="QLE24" s="162"/>
      <c r="QLF24" s="162"/>
      <c r="QLG24" s="162"/>
      <c r="QLH24" s="162"/>
      <c r="QLI24" s="162"/>
      <c r="QLJ24" s="162"/>
      <c r="QLK24" s="162"/>
      <c r="QLL24" s="162"/>
      <c r="QLM24" s="162"/>
      <c r="QLN24" s="162"/>
      <c r="QLO24" s="162"/>
      <c r="QLP24" s="162"/>
      <c r="QLQ24" s="162"/>
      <c r="QLR24" s="162"/>
      <c r="QLS24" s="162"/>
      <c r="QLT24" s="162"/>
      <c r="QLU24" s="162"/>
      <c r="QLV24" s="162"/>
      <c r="QLW24" s="162"/>
      <c r="QLX24" s="162"/>
      <c r="QLY24" s="162"/>
      <c r="QLZ24" s="162"/>
      <c r="QMA24" s="162"/>
      <c r="QMB24" s="162"/>
      <c r="QMC24" s="162"/>
      <c r="QMD24" s="162"/>
      <c r="QME24" s="162"/>
      <c r="QMF24" s="162"/>
      <c r="QMG24" s="162"/>
      <c r="QMH24" s="162"/>
      <c r="QMI24" s="162"/>
      <c r="QMJ24" s="162"/>
      <c r="QMK24" s="162"/>
      <c r="QML24" s="162"/>
      <c r="QMM24" s="162"/>
      <c r="QMN24" s="162"/>
      <c r="QMO24" s="162"/>
      <c r="QMP24" s="162"/>
      <c r="QMQ24" s="162"/>
      <c r="QMR24" s="162"/>
      <c r="QMS24" s="162"/>
      <c r="QMT24" s="162"/>
      <c r="QMU24" s="162"/>
      <c r="QMV24" s="162"/>
      <c r="QMW24" s="162"/>
      <c r="QMX24" s="162"/>
      <c r="QMY24" s="162"/>
      <c r="QMZ24" s="162"/>
      <c r="QNA24" s="162"/>
      <c r="QNB24" s="162"/>
      <c r="QNC24" s="162"/>
      <c r="QND24" s="162"/>
      <c r="QNE24" s="162"/>
      <c r="QNF24" s="162"/>
      <c r="QNG24" s="162"/>
      <c r="QNH24" s="162"/>
      <c r="QNI24" s="162"/>
      <c r="QNJ24" s="162"/>
      <c r="QNK24" s="162"/>
      <c r="QNL24" s="162"/>
      <c r="QNM24" s="162"/>
      <c r="QNN24" s="162"/>
      <c r="QNO24" s="162"/>
      <c r="QNP24" s="162"/>
      <c r="QNQ24" s="162"/>
      <c r="QNR24" s="162"/>
      <c r="QNS24" s="162"/>
      <c r="QNT24" s="162"/>
      <c r="QNU24" s="162"/>
      <c r="QNV24" s="162"/>
      <c r="QNW24" s="162"/>
      <c r="QNX24" s="162"/>
      <c r="QNY24" s="162"/>
      <c r="QNZ24" s="162"/>
      <c r="QOA24" s="162"/>
      <c r="QOB24" s="162"/>
      <c r="QOC24" s="162"/>
      <c r="QOD24" s="162"/>
      <c r="QOE24" s="162"/>
      <c r="QOF24" s="162"/>
      <c r="QOG24" s="162"/>
      <c r="QOH24" s="162"/>
      <c r="QOI24" s="162"/>
      <c r="QOJ24" s="162"/>
      <c r="QOK24" s="162"/>
      <c r="QOL24" s="162"/>
      <c r="QOM24" s="162"/>
      <c r="QON24" s="162"/>
      <c r="QOO24" s="162"/>
      <c r="QOP24" s="162"/>
      <c r="QOQ24" s="162"/>
      <c r="QOR24" s="162"/>
      <c r="QOS24" s="162"/>
      <c r="QOT24" s="162"/>
      <c r="QOU24" s="162"/>
      <c r="QOV24" s="162"/>
      <c r="QOW24" s="162"/>
      <c r="QOX24" s="162"/>
      <c r="QOY24" s="162"/>
      <c r="QOZ24" s="162"/>
      <c r="QPA24" s="162"/>
      <c r="QPB24" s="162"/>
      <c r="QPC24" s="162"/>
      <c r="QPD24" s="162"/>
      <c r="QPE24" s="162"/>
      <c r="QPF24" s="162"/>
      <c r="QPG24" s="162"/>
      <c r="QPH24" s="162"/>
      <c r="QPI24" s="162"/>
      <c r="QPJ24" s="162"/>
      <c r="QPK24" s="162"/>
      <c r="QPL24" s="162"/>
      <c r="QPM24" s="162"/>
      <c r="QPN24" s="162"/>
      <c r="QPO24" s="162"/>
      <c r="QPP24" s="162"/>
      <c r="QPQ24" s="162"/>
      <c r="QPR24" s="162"/>
      <c r="QPS24" s="162"/>
      <c r="QPT24" s="162"/>
      <c r="QPU24" s="162"/>
      <c r="QPV24" s="162"/>
      <c r="QPW24" s="162"/>
      <c r="QPX24" s="162"/>
      <c r="QPY24" s="162"/>
      <c r="QPZ24" s="162"/>
      <c r="QQA24" s="162"/>
      <c r="QQB24" s="162"/>
      <c r="QQC24" s="162"/>
      <c r="QQD24" s="162"/>
      <c r="QQE24" s="162"/>
      <c r="QQF24" s="162"/>
      <c r="QQG24" s="162"/>
      <c r="QQH24" s="162"/>
      <c r="QQI24" s="162"/>
      <c r="QQJ24" s="162"/>
      <c r="QQK24" s="162"/>
      <c r="QQL24" s="162"/>
      <c r="QQM24" s="162"/>
      <c r="QQN24" s="162"/>
      <c r="QQO24" s="162"/>
      <c r="QQP24" s="162"/>
      <c r="QQQ24" s="162"/>
      <c r="QQR24" s="162"/>
      <c r="QQS24" s="162"/>
      <c r="QQT24" s="162"/>
      <c r="QQU24" s="162"/>
      <c r="QQV24" s="162"/>
      <c r="QQW24" s="162"/>
      <c r="QQX24" s="162"/>
      <c r="QQY24" s="162"/>
      <c r="QQZ24" s="162"/>
      <c r="QRA24" s="162"/>
      <c r="QRB24" s="162"/>
      <c r="QRC24" s="162"/>
      <c r="QRD24" s="162"/>
      <c r="QRE24" s="162"/>
      <c r="QRF24" s="162"/>
      <c r="QRG24" s="162"/>
      <c r="QRH24" s="162"/>
      <c r="QRI24" s="162"/>
      <c r="QRJ24" s="162"/>
      <c r="QRK24" s="162"/>
      <c r="QRL24" s="162"/>
      <c r="QRM24" s="162"/>
      <c r="QRN24" s="162"/>
      <c r="QRO24" s="162"/>
      <c r="QRP24" s="162"/>
      <c r="QRQ24" s="162"/>
      <c r="QRR24" s="162"/>
      <c r="QRS24" s="162"/>
      <c r="QRT24" s="162"/>
      <c r="QRU24" s="162"/>
      <c r="QRV24" s="162"/>
      <c r="QRW24" s="162"/>
      <c r="QRX24" s="162"/>
      <c r="QRY24" s="162"/>
      <c r="QRZ24" s="162"/>
      <c r="QSA24" s="162"/>
      <c r="QSB24" s="162"/>
      <c r="QSC24" s="162"/>
      <c r="QSD24" s="162"/>
      <c r="QSE24" s="162"/>
      <c r="QSF24" s="162"/>
      <c r="QSG24" s="162"/>
      <c r="QSH24" s="162"/>
      <c r="QSI24" s="162"/>
      <c r="QSJ24" s="162"/>
      <c r="QSK24" s="162"/>
      <c r="QSL24" s="162"/>
      <c r="QSM24" s="162"/>
      <c r="QSN24" s="162"/>
      <c r="QSO24" s="162"/>
      <c r="QSP24" s="162"/>
      <c r="QSQ24" s="162"/>
      <c r="QSR24" s="162"/>
      <c r="QSS24" s="162"/>
      <c r="QST24" s="162"/>
      <c r="QSU24" s="162"/>
      <c r="QSV24" s="162"/>
      <c r="QSW24" s="162"/>
      <c r="QSX24" s="162"/>
      <c r="QSY24" s="162"/>
      <c r="QSZ24" s="162"/>
      <c r="QTA24" s="162"/>
      <c r="QTB24" s="162"/>
      <c r="QTC24" s="162"/>
      <c r="QTD24" s="162"/>
      <c r="QTE24" s="162"/>
      <c r="QTF24" s="162"/>
      <c r="QTG24" s="162"/>
      <c r="QTH24" s="162"/>
      <c r="QTI24" s="162"/>
      <c r="QTJ24" s="162"/>
      <c r="QTK24" s="162"/>
      <c r="QTL24" s="162"/>
      <c r="QTM24" s="162"/>
      <c r="QTN24" s="162"/>
      <c r="QTO24" s="162"/>
      <c r="QTP24" s="162"/>
      <c r="QTQ24" s="162"/>
      <c r="QTR24" s="162"/>
      <c r="QTS24" s="162"/>
      <c r="QTT24" s="162"/>
      <c r="QTU24" s="162"/>
      <c r="QTV24" s="162"/>
      <c r="QTW24" s="162"/>
      <c r="QTX24" s="162"/>
      <c r="QTY24" s="162"/>
      <c r="QTZ24" s="162"/>
      <c r="QUA24" s="162"/>
      <c r="QUB24" s="162"/>
      <c r="QUC24" s="162"/>
      <c r="QUD24" s="162"/>
      <c r="QUE24" s="162"/>
      <c r="QUF24" s="162"/>
      <c r="QUG24" s="162"/>
      <c r="QUH24" s="162"/>
      <c r="QUI24" s="162"/>
      <c r="QUJ24" s="162"/>
      <c r="QUK24" s="162"/>
      <c r="QUL24" s="162"/>
      <c r="QUM24" s="162"/>
      <c r="QUN24" s="162"/>
      <c r="QUO24" s="162"/>
      <c r="QUP24" s="162"/>
      <c r="QUQ24" s="162"/>
      <c r="QUR24" s="162"/>
      <c r="QUS24" s="162"/>
      <c r="QUT24" s="162"/>
      <c r="QUU24" s="162"/>
      <c r="QUV24" s="162"/>
      <c r="QUW24" s="162"/>
      <c r="QUX24" s="162"/>
      <c r="QUY24" s="162"/>
      <c r="QUZ24" s="162"/>
      <c r="QVA24" s="162"/>
      <c r="QVB24" s="162"/>
      <c r="QVC24" s="162"/>
      <c r="QVD24" s="162"/>
      <c r="QVE24" s="162"/>
      <c r="QVF24" s="162"/>
      <c r="QVG24" s="162"/>
      <c r="QVH24" s="162"/>
      <c r="QVI24" s="162"/>
      <c r="QVJ24" s="162"/>
      <c r="QVK24" s="162"/>
      <c r="QVL24" s="162"/>
      <c r="QVM24" s="162"/>
      <c r="QVN24" s="162"/>
      <c r="QVO24" s="162"/>
      <c r="QVP24" s="162"/>
      <c r="QVQ24" s="162"/>
      <c r="QVR24" s="162"/>
      <c r="QVS24" s="162"/>
      <c r="QVT24" s="162"/>
      <c r="QVU24" s="162"/>
      <c r="QVV24" s="162"/>
      <c r="QVW24" s="162"/>
      <c r="QVX24" s="162"/>
      <c r="QVY24" s="162"/>
      <c r="QVZ24" s="162"/>
      <c r="QWA24" s="162"/>
      <c r="QWB24" s="162"/>
      <c r="QWC24" s="162"/>
      <c r="QWD24" s="162"/>
      <c r="QWE24" s="162"/>
      <c r="QWF24" s="162"/>
      <c r="QWG24" s="162"/>
      <c r="QWH24" s="162"/>
      <c r="QWI24" s="162"/>
      <c r="QWJ24" s="162"/>
      <c r="QWK24" s="162"/>
      <c r="QWL24" s="162"/>
      <c r="QWM24" s="162"/>
      <c r="QWN24" s="162"/>
      <c r="QWO24" s="162"/>
      <c r="QWP24" s="162"/>
      <c r="QWQ24" s="162"/>
      <c r="QWR24" s="162"/>
      <c r="QWS24" s="162"/>
      <c r="QWT24" s="162"/>
      <c r="QWU24" s="162"/>
      <c r="QWV24" s="162"/>
      <c r="QWW24" s="162"/>
      <c r="QWX24" s="162"/>
      <c r="QWY24" s="162"/>
      <c r="QWZ24" s="162"/>
      <c r="QXA24" s="162"/>
      <c r="QXB24" s="162"/>
      <c r="QXC24" s="162"/>
      <c r="QXD24" s="162"/>
      <c r="QXE24" s="162"/>
      <c r="QXF24" s="162"/>
      <c r="QXG24" s="162"/>
      <c r="QXH24" s="162"/>
      <c r="QXI24" s="162"/>
      <c r="QXJ24" s="162"/>
      <c r="QXK24" s="162"/>
      <c r="QXL24" s="162"/>
      <c r="QXM24" s="162"/>
      <c r="QXN24" s="162"/>
      <c r="QXO24" s="162"/>
      <c r="QXP24" s="162"/>
      <c r="QXQ24" s="162"/>
      <c r="QXR24" s="162"/>
      <c r="QXS24" s="162"/>
      <c r="QXT24" s="162"/>
      <c r="QXU24" s="162"/>
      <c r="QXV24" s="162"/>
      <c r="QXW24" s="162"/>
      <c r="QXX24" s="162"/>
      <c r="QXY24" s="162"/>
      <c r="QXZ24" s="162"/>
      <c r="QYA24" s="162"/>
      <c r="QYB24" s="162"/>
      <c r="QYC24" s="162"/>
      <c r="QYD24" s="162"/>
      <c r="QYE24" s="162"/>
      <c r="QYF24" s="162"/>
      <c r="QYG24" s="162"/>
      <c r="QYH24" s="162"/>
      <c r="QYI24" s="162"/>
      <c r="QYJ24" s="162"/>
      <c r="QYK24" s="162"/>
      <c r="QYL24" s="162"/>
      <c r="QYM24" s="162"/>
      <c r="QYN24" s="162"/>
      <c r="QYO24" s="162"/>
      <c r="QYP24" s="162"/>
      <c r="QYQ24" s="162"/>
      <c r="QYR24" s="162"/>
      <c r="QYS24" s="162"/>
      <c r="QYT24" s="162"/>
      <c r="QYU24" s="162"/>
      <c r="QYV24" s="162"/>
      <c r="QYW24" s="162"/>
      <c r="QYX24" s="162"/>
      <c r="QYY24" s="162"/>
      <c r="QYZ24" s="162"/>
      <c r="QZA24" s="162"/>
      <c r="QZB24" s="162"/>
      <c r="QZC24" s="162"/>
      <c r="QZD24" s="162"/>
      <c r="QZE24" s="162"/>
      <c r="QZF24" s="162"/>
      <c r="QZG24" s="162"/>
      <c r="QZH24" s="162"/>
      <c r="QZI24" s="162"/>
      <c r="QZJ24" s="162"/>
      <c r="QZK24" s="162"/>
      <c r="QZL24" s="162"/>
      <c r="QZM24" s="162"/>
      <c r="QZN24" s="162"/>
      <c r="QZO24" s="162"/>
      <c r="QZP24" s="162"/>
      <c r="QZQ24" s="162"/>
      <c r="QZR24" s="162"/>
      <c r="QZS24" s="162"/>
      <c r="QZT24" s="162"/>
      <c r="QZU24" s="162"/>
      <c r="QZV24" s="162"/>
      <c r="QZW24" s="162"/>
      <c r="QZX24" s="162"/>
      <c r="QZY24" s="162"/>
      <c r="QZZ24" s="162"/>
      <c r="RAA24" s="162"/>
      <c r="RAB24" s="162"/>
      <c r="RAC24" s="162"/>
      <c r="RAD24" s="162"/>
      <c r="RAE24" s="162"/>
      <c r="RAF24" s="162"/>
      <c r="RAG24" s="162"/>
      <c r="RAH24" s="162"/>
      <c r="RAI24" s="162"/>
      <c r="RAJ24" s="162"/>
      <c r="RAK24" s="162"/>
      <c r="RAL24" s="162"/>
      <c r="RAM24" s="162"/>
      <c r="RAN24" s="162"/>
      <c r="RAO24" s="162"/>
      <c r="RAP24" s="162"/>
      <c r="RAQ24" s="162"/>
      <c r="RAR24" s="162"/>
      <c r="RAS24" s="162"/>
      <c r="RAT24" s="162"/>
      <c r="RAU24" s="162"/>
      <c r="RAV24" s="162"/>
      <c r="RAW24" s="162"/>
      <c r="RAX24" s="162"/>
      <c r="RAY24" s="162"/>
      <c r="RAZ24" s="162"/>
      <c r="RBA24" s="162"/>
      <c r="RBB24" s="162"/>
      <c r="RBC24" s="162"/>
      <c r="RBD24" s="162"/>
      <c r="RBE24" s="162"/>
      <c r="RBF24" s="162"/>
      <c r="RBG24" s="162"/>
      <c r="RBH24" s="162"/>
      <c r="RBI24" s="162"/>
      <c r="RBJ24" s="162"/>
      <c r="RBK24" s="162"/>
      <c r="RBL24" s="162"/>
      <c r="RBM24" s="162"/>
      <c r="RBN24" s="162"/>
      <c r="RBO24" s="162"/>
      <c r="RBP24" s="162"/>
      <c r="RBQ24" s="162"/>
      <c r="RBR24" s="162"/>
      <c r="RBS24" s="162"/>
      <c r="RBT24" s="162"/>
      <c r="RBU24" s="162"/>
      <c r="RBV24" s="162"/>
      <c r="RBW24" s="162"/>
      <c r="RBX24" s="162"/>
      <c r="RBY24" s="162"/>
      <c r="RBZ24" s="162"/>
      <c r="RCA24" s="162"/>
      <c r="RCB24" s="162"/>
      <c r="RCC24" s="162"/>
      <c r="RCD24" s="162"/>
      <c r="RCE24" s="162"/>
      <c r="RCF24" s="162"/>
      <c r="RCG24" s="162"/>
      <c r="RCH24" s="162"/>
      <c r="RCI24" s="162"/>
      <c r="RCJ24" s="162"/>
      <c r="RCK24" s="162"/>
      <c r="RCL24" s="162"/>
      <c r="RCM24" s="162"/>
      <c r="RCN24" s="162"/>
      <c r="RCO24" s="162"/>
      <c r="RCP24" s="162"/>
      <c r="RCQ24" s="162"/>
      <c r="RCR24" s="162"/>
      <c r="RCS24" s="162"/>
      <c r="RCT24" s="162"/>
      <c r="RCU24" s="162"/>
      <c r="RCV24" s="162"/>
      <c r="RCW24" s="162"/>
      <c r="RCX24" s="162"/>
      <c r="RCY24" s="162"/>
      <c r="RCZ24" s="162"/>
      <c r="RDA24" s="162"/>
      <c r="RDB24" s="162"/>
      <c r="RDC24" s="162"/>
      <c r="RDD24" s="162"/>
      <c r="RDE24" s="162"/>
      <c r="RDF24" s="162"/>
      <c r="RDG24" s="162"/>
      <c r="RDH24" s="162"/>
      <c r="RDI24" s="162"/>
      <c r="RDJ24" s="162"/>
      <c r="RDK24" s="162"/>
      <c r="RDL24" s="162"/>
      <c r="RDM24" s="162"/>
      <c r="RDN24" s="162"/>
      <c r="RDO24" s="162"/>
      <c r="RDP24" s="162"/>
      <c r="RDQ24" s="162"/>
      <c r="RDR24" s="162"/>
      <c r="RDS24" s="162"/>
      <c r="RDT24" s="162"/>
      <c r="RDU24" s="162"/>
      <c r="RDV24" s="162"/>
      <c r="RDW24" s="162"/>
      <c r="RDX24" s="162"/>
      <c r="RDY24" s="162"/>
      <c r="RDZ24" s="162"/>
      <c r="REA24" s="162"/>
      <c r="REB24" s="162"/>
      <c r="REC24" s="162"/>
      <c r="RED24" s="162"/>
      <c r="REE24" s="162"/>
      <c r="REF24" s="162"/>
      <c r="REG24" s="162"/>
      <c r="REH24" s="162"/>
      <c r="REI24" s="162"/>
      <c r="REJ24" s="162"/>
      <c r="REK24" s="162"/>
      <c r="REL24" s="162"/>
      <c r="REM24" s="162"/>
      <c r="REN24" s="162"/>
      <c r="REO24" s="162"/>
      <c r="REP24" s="162"/>
      <c r="REQ24" s="162"/>
      <c r="RER24" s="162"/>
      <c r="RES24" s="162"/>
      <c r="RET24" s="162"/>
      <c r="REU24" s="162"/>
      <c r="REV24" s="162"/>
      <c r="REW24" s="162"/>
      <c r="REX24" s="162"/>
      <c r="REY24" s="162"/>
      <c r="REZ24" s="162"/>
      <c r="RFA24" s="162"/>
      <c r="RFB24" s="162"/>
      <c r="RFC24" s="162"/>
      <c r="RFD24" s="162"/>
      <c r="RFE24" s="162"/>
      <c r="RFF24" s="162"/>
      <c r="RFG24" s="162"/>
      <c r="RFH24" s="162"/>
      <c r="RFI24" s="162"/>
      <c r="RFJ24" s="162"/>
      <c r="RFK24" s="162"/>
      <c r="RFL24" s="162"/>
      <c r="RFM24" s="162"/>
      <c r="RFN24" s="162"/>
      <c r="RFO24" s="162"/>
      <c r="RFP24" s="162"/>
      <c r="RFQ24" s="162"/>
      <c r="RFR24" s="162"/>
      <c r="RFS24" s="162"/>
      <c r="RFT24" s="162"/>
      <c r="RFU24" s="162"/>
      <c r="RFV24" s="162"/>
      <c r="RFW24" s="162"/>
      <c r="RFX24" s="162"/>
      <c r="RFY24" s="162"/>
      <c r="RFZ24" s="162"/>
      <c r="RGA24" s="162"/>
      <c r="RGB24" s="162"/>
      <c r="RGC24" s="162"/>
      <c r="RGD24" s="162"/>
      <c r="RGE24" s="162"/>
      <c r="RGF24" s="162"/>
      <c r="RGG24" s="162"/>
      <c r="RGH24" s="162"/>
      <c r="RGI24" s="162"/>
      <c r="RGJ24" s="162"/>
      <c r="RGK24" s="162"/>
      <c r="RGL24" s="162"/>
      <c r="RGM24" s="162"/>
      <c r="RGN24" s="162"/>
      <c r="RGO24" s="162"/>
      <c r="RGP24" s="162"/>
      <c r="RGQ24" s="162"/>
      <c r="RGR24" s="162"/>
      <c r="RGS24" s="162"/>
      <c r="RGT24" s="162"/>
      <c r="RGU24" s="162"/>
      <c r="RGV24" s="162"/>
      <c r="RGW24" s="162"/>
      <c r="RGX24" s="162"/>
      <c r="RGY24" s="162"/>
      <c r="RGZ24" s="162"/>
      <c r="RHA24" s="162"/>
      <c r="RHB24" s="162"/>
      <c r="RHC24" s="162"/>
      <c r="RHD24" s="162"/>
      <c r="RHE24" s="162"/>
      <c r="RHF24" s="162"/>
      <c r="RHG24" s="162"/>
      <c r="RHH24" s="162"/>
      <c r="RHI24" s="162"/>
      <c r="RHJ24" s="162"/>
      <c r="RHK24" s="162"/>
      <c r="RHL24" s="162"/>
      <c r="RHM24" s="162"/>
      <c r="RHN24" s="162"/>
      <c r="RHO24" s="162"/>
      <c r="RHP24" s="162"/>
      <c r="RHQ24" s="162"/>
      <c r="RHR24" s="162"/>
      <c r="RHS24" s="162"/>
      <c r="RHT24" s="162"/>
      <c r="RHU24" s="162"/>
      <c r="RHV24" s="162"/>
      <c r="RHW24" s="162"/>
      <c r="RHX24" s="162"/>
      <c r="RHY24" s="162"/>
      <c r="RHZ24" s="162"/>
      <c r="RIA24" s="162"/>
      <c r="RIB24" s="162"/>
      <c r="RIC24" s="162"/>
      <c r="RID24" s="162"/>
      <c r="RIE24" s="162"/>
      <c r="RIF24" s="162"/>
      <c r="RIG24" s="162"/>
      <c r="RIH24" s="162"/>
      <c r="RII24" s="162"/>
      <c r="RIJ24" s="162"/>
      <c r="RIK24" s="162"/>
      <c r="RIL24" s="162"/>
      <c r="RIM24" s="162"/>
      <c r="RIN24" s="162"/>
      <c r="RIO24" s="162"/>
      <c r="RIP24" s="162"/>
      <c r="RIQ24" s="162"/>
      <c r="RIR24" s="162"/>
      <c r="RIS24" s="162"/>
      <c r="RIT24" s="162"/>
      <c r="RIU24" s="162"/>
      <c r="RIV24" s="162"/>
      <c r="RIW24" s="162"/>
      <c r="RIX24" s="162"/>
      <c r="RIY24" s="162"/>
      <c r="RIZ24" s="162"/>
      <c r="RJA24" s="162"/>
      <c r="RJB24" s="162"/>
      <c r="RJC24" s="162"/>
      <c r="RJD24" s="162"/>
      <c r="RJE24" s="162"/>
      <c r="RJF24" s="162"/>
      <c r="RJG24" s="162"/>
      <c r="RJH24" s="162"/>
      <c r="RJI24" s="162"/>
      <c r="RJJ24" s="162"/>
      <c r="RJK24" s="162"/>
      <c r="RJL24" s="162"/>
      <c r="RJM24" s="162"/>
      <c r="RJN24" s="162"/>
      <c r="RJO24" s="162"/>
      <c r="RJP24" s="162"/>
      <c r="RJQ24" s="162"/>
      <c r="RJR24" s="162"/>
      <c r="RJS24" s="162"/>
      <c r="RJT24" s="162"/>
      <c r="RJU24" s="162"/>
      <c r="RJV24" s="162"/>
      <c r="RJW24" s="162"/>
      <c r="RJX24" s="162"/>
      <c r="RJY24" s="162"/>
      <c r="RJZ24" s="162"/>
      <c r="RKA24" s="162"/>
      <c r="RKB24" s="162"/>
      <c r="RKC24" s="162"/>
      <c r="RKD24" s="162"/>
      <c r="RKE24" s="162"/>
      <c r="RKF24" s="162"/>
      <c r="RKG24" s="162"/>
      <c r="RKH24" s="162"/>
      <c r="RKI24" s="162"/>
      <c r="RKJ24" s="162"/>
      <c r="RKK24" s="162"/>
      <c r="RKL24" s="162"/>
      <c r="RKM24" s="162"/>
      <c r="RKN24" s="162"/>
      <c r="RKO24" s="162"/>
      <c r="RKP24" s="162"/>
      <c r="RKQ24" s="162"/>
      <c r="RKR24" s="162"/>
      <c r="RKS24" s="162"/>
      <c r="RKT24" s="162"/>
      <c r="RKU24" s="162"/>
      <c r="RKV24" s="162"/>
      <c r="RKW24" s="162"/>
      <c r="RKX24" s="162"/>
      <c r="RKY24" s="162"/>
      <c r="RKZ24" s="162"/>
      <c r="RLA24" s="162"/>
      <c r="RLB24" s="162"/>
      <c r="RLC24" s="162"/>
      <c r="RLD24" s="162"/>
      <c r="RLE24" s="162"/>
      <c r="RLF24" s="162"/>
      <c r="RLG24" s="162"/>
      <c r="RLH24" s="162"/>
      <c r="RLI24" s="162"/>
      <c r="RLJ24" s="162"/>
      <c r="RLK24" s="162"/>
      <c r="RLL24" s="162"/>
      <c r="RLM24" s="162"/>
      <c r="RLN24" s="162"/>
      <c r="RLO24" s="162"/>
      <c r="RLP24" s="162"/>
      <c r="RLQ24" s="162"/>
      <c r="RLR24" s="162"/>
      <c r="RLS24" s="162"/>
      <c r="RLT24" s="162"/>
      <c r="RLU24" s="162"/>
      <c r="RLV24" s="162"/>
      <c r="RLW24" s="162"/>
      <c r="RLX24" s="162"/>
      <c r="RLY24" s="162"/>
      <c r="RLZ24" s="162"/>
      <c r="RMA24" s="162"/>
      <c r="RMB24" s="162"/>
      <c r="RMC24" s="162"/>
      <c r="RMD24" s="162"/>
      <c r="RME24" s="162"/>
      <c r="RMF24" s="162"/>
      <c r="RMG24" s="162"/>
      <c r="RMH24" s="162"/>
      <c r="RMI24" s="162"/>
      <c r="RMJ24" s="162"/>
      <c r="RMK24" s="162"/>
      <c r="RML24" s="162"/>
      <c r="RMM24" s="162"/>
      <c r="RMN24" s="162"/>
      <c r="RMO24" s="162"/>
      <c r="RMP24" s="162"/>
      <c r="RMQ24" s="162"/>
      <c r="RMR24" s="162"/>
      <c r="RMS24" s="162"/>
      <c r="RMT24" s="162"/>
      <c r="RMU24" s="162"/>
      <c r="RMV24" s="162"/>
      <c r="RMW24" s="162"/>
      <c r="RMX24" s="162"/>
      <c r="RMY24" s="162"/>
      <c r="RMZ24" s="162"/>
      <c r="RNA24" s="162"/>
      <c r="RNB24" s="162"/>
      <c r="RNC24" s="162"/>
      <c r="RND24" s="162"/>
      <c r="RNE24" s="162"/>
      <c r="RNF24" s="162"/>
      <c r="RNG24" s="162"/>
      <c r="RNH24" s="162"/>
      <c r="RNI24" s="162"/>
      <c r="RNJ24" s="162"/>
      <c r="RNK24" s="162"/>
      <c r="RNL24" s="162"/>
      <c r="RNM24" s="162"/>
      <c r="RNN24" s="162"/>
      <c r="RNO24" s="162"/>
      <c r="RNP24" s="162"/>
      <c r="RNQ24" s="162"/>
      <c r="RNR24" s="162"/>
      <c r="RNS24" s="162"/>
      <c r="RNT24" s="162"/>
      <c r="RNU24" s="162"/>
      <c r="RNV24" s="162"/>
      <c r="RNW24" s="162"/>
      <c r="RNX24" s="162"/>
      <c r="RNY24" s="162"/>
      <c r="RNZ24" s="162"/>
      <c r="ROA24" s="162"/>
      <c r="ROB24" s="162"/>
      <c r="ROC24" s="162"/>
      <c r="ROD24" s="162"/>
      <c r="ROE24" s="162"/>
      <c r="ROF24" s="162"/>
      <c r="ROG24" s="162"/>
      <c r="ROH24" s="162"/>
      <c r="ROI24" s="162"/>
      <c r="ROJ24" s="162"/>
      <c r="ROK24" s="162"/>
      <c r="ROL24" s="162"/>
      <c r="ROM24" s="162"/>
      <c r="RON24" s="162"/>
      <c r="ROO24" s="162"/>
      <c r="ROP24" s="162"/>
      <c r="ROQ24" s="162"/>
      <c r="ROR24" s="162"/>
      <c r="ROS24" s="162"/>
      <c r="ROT24" s="162"/>
      <c r="ROU24" s="162"/>
      <c r="ROV24" s="162"/>
      <c r="ROW24" s="162"/>
      <c r="ROX24" s="162"/>
      <c r="ROY24" s="162"/>
      <c r="ROZ24" s="162"/>
      <c r="RPA24" s="162"/>
      <c r="RPB24" s="162"/>
      <c r="RPC24" s="162"/>
      <c r="RPD24" s="162"/>
      <c r="RPE24" s="162"/>
      <c r="RPF24" s="162"/>
      <c r="RPG24" s="162"/>
      <c r="RPH24" s="162"/>
      <c r="RPI24" s="162"/>
      <c r="RPJ24" s="162"/>
      <c r="RPK24" s="162"/>
      <c r="RPL24" s="162"/>
      <c r="RPM24" s="162"/>
      <c r="RPN24" s="162"/>
      <c r="RPO24" s="162"/>
      <c r="RPP24" s="162"/>
      <c r="RPQ24" s="162"/>
      <c r="RPR24" s="162"/>
      <c r="RPS24" s="162"/>
      <c r="RPT24" s="162"/>
      <c r="RPU24" s="162"/>
      <c r="RPV24" s="162"/>
      <c r="RPW24" s="162"/>
      <c r="RPX24" s="162"/>
      <c r="RPY24" s="162"/>
      <c r="RPZ24" s="162"/>
      <c r="RQA24" s="162"/>
      <c r="RQB24" s="162"/>
      <c r="RQC24" s="162"/>
      <c r="RQD24" s="162"/>
      <c r="RQE24" s="162"/>
      <c r="RQF24" s="162"/>
      <c r="RQG24" s="162"/>
      <c r="RQH24" s="162"/>
      <c r="RQI24" s="162"/>
      <c r="RQJ24" s="162"/>
      <c r="RQK24" s="162"/>
      <c r="RQL24" s="162"/>
      <c r="RQM24" s="162"/>
      <c r="RQN24" s="162"/>
      <c r="RQO24" s="162"/>
      <c r="RQP24" s="162"/>
      <c r="RQQ24" s="162"/>
      <c r="RQR24" s="162"/>
      <c r="RQS24" s="162"/>
      <c r="RQT24" s="162"/>
      <c r="RQU24" s="162"/>
      <c r="RQV24" s="162"/>
      <c r="RQW24" s="162"/>
      <c r="RQX24" s="162"/>
      <c r="RQY24" s="162"/>
      <c r="RQZ24" s="162"/>
      <c r="RRA24" s="162"/>
      <c r="RRB24" s="162"/>
      <c r="RRC24" s="162"/>
      <c r="RRD24" s="162"/>
      <c r="RRE24" s="162"/>
      <c r="RRF24" s="162"/>
      <c r="RRG24" s="162"/>
      <c r="RRH24" s="162"/>
      <c r="RRI24" s="162"/>
      <c r="RRJ24" s="162"/>
      <c r="RRK24" s="162"/>
      <c r="RRL24" s="162"/>
      <c r="RRM24" s="162"/>
      <c r="RRN24" s="162"/>
      <c r="RRO24" s="162"/>
      <c r="RRP24" s="162"/>
      <c r="RRQ24" s="162"/>
      <c r="RRR24" s="162"/>
      <c r="RRS24" s="162"/>
      <c r="RRT24" s="162"/>
      <c r="RRU24" s="162"/>
      <c r="RRV24" s="162"/>
      <c r="RRW24" s="162"/>
      <c r="RRX24" s="162"/>
      <c r="RRY24" s="162"/>
      <c r="RRZ24" s="162"/>
      <c r="RSA24" s="162"/>
      <c r="RSB24" s="162"/>
      <c r="RSC24" s="162"/>
      <c r="RSD24" s="162"/>
      <c r="RSE24" s="162"/>
      <c r="RSF24" s="162"/>
      <c r="RSG24" s="162"/>
      <c r="RSH24" s="162"/>
      <c r="RSI24" s="162"/>
      <c r="RSJ24" s="162"/>
      <c r="RSK24" s="162"/>
      <c r="RSL24" s="162"/>
      <c r="RSM24" s="162"/>
      <c r="RSN24" s="162"/>
      <c r="RSO24" s="162"/>
      <c r="RSP24" s="162"/>
      <c r="RSQ24" s="162"/>
      <c r="RSR24" s="162"/>
      <c r="RSS24" s="162"/>
      <c r="RST24" s="162"/>
      <c r="RSU24" s="162"/>
      <c r="RSV24" s="162"/>
      <c r="RSW24" s="162"/>
      <c r="RSX24" s="162"/>
      <c r="RSY24" s="162"/>
      <c r="RSZ24" s="162"/>
      <c r="RTA24" s="162"/>
      <c r="RTB24" s="162"/>
      <c r="RTC24" s="162"/>
      <c r="RTD24" s="162"/>
      <c r="RTE24" s="162"/>
      <c r="RTF24" s="162"/>
      <c r="RTG24" s="162"/>
      <c r="RTH24" s="162"/>
      <c r="RTI24" s="162"/>
      <c r="RTJ24" s="162"/>
      <c r="RTK24" s="162"/>
      <c r="RTL24" s="162"/>
      <c r="RTM24" s="162"/>
      <c r="RTN24" s="162"/>
      <c r="RTO24" s="162"/>
      <c r="RTP24" s="162"/>
      <c r="RTQ24" s="162"/>
      <c r="RTR24" s="162"/>
      <c r="RTS24" s="162"/>
      <c r="RTT24" s="162"/>
      <c r="RTU24" s="162"/>
      <c r="RTV24" s="162"/>
      <c r="RTW24" s="162"/>
      <c r="RTX24" s="162"/>
      <c r="RTY24" s="162"/>
      <c r="RTZ24" s="162"/>
      <c r="RUA24" s="162"/>
      <c r="RUB24" s="162"/>
      <c r="RUC24" s="162"/>
      <c r="RUD24" s="162"/>
      <c r="RUE24" s="162"/>
      <c r="RUF24" s="162"/>
      <c r="RUG24" s="162"/>
      <c r="RUH24" s="162"/>
      <c r="RUI24" s="162"/>
      <c r="RUJ24" s="162"/>
      <c r="RUK24" s="162"/>
      <c r="RUL24" s="162"/>
      <c r="RUM24" s="162"/>
      <c r="RUN24" s="162"/>
      <c r="RUO24" s="162"/>
      <c r="RUP24" s="162"/>
      <c r="RUQ24" s="162"/>
      <c r="RUR24" s="162"/>
      <c r="RUS24" s="162"/>
      <c r="RUT24" s="162"/>
      <c r="RUU24" s="162"/>
      <c r="RUV24" s="162"/>
      <c r="RUW24" s="162"/>
      <c r="RUX24" s="162"/>
      <c r="RUY24" s="162"/>
      <c r="RUZ24" s="162"/>
      <c r="RVA24" s="162"/>
      <c r="RVB24" s="162"/>
      <c r="RVC24" s="162"/>
      <c r="RVD24" s="162"/>
      <c r="RVE24" s="162"/>
      <c r="RVF24" s="162"/>
      <c r="RVG24" s="162"/>
      <c r="RVH24" s="162"/>
      <c r="RVI24" s="162"/>
      <c r="RVJ24" s="162"/>
      <c r="RVK24" s="162"/>
      <c r="RVL24" s="162"/>
      <c r="RVM24" s="162"/>
      <c r="RVN24" s="162"/>
      <c r="RVO24" s="162"/>
      <c r="RVP24" s="162"/>
      <c r="RVQ24" s="162"/>
      <c r="RVR24" s="162"/>
      <c r="RVS24" s="162"/>
      <c r="RVT24" s="162"/>
      <c r="RVU24" s="162"/>
      <c r="RVV24" s="162"/>
      <c r="RVW24" s="162"/>
      <c r="RVX24" s="162"/>
      <c r="RVY24" s="162"/>
      <c r="RVZ24" s="162"/>
      <c r="RWA24" s="162"/>
      <c r="RWB24" s="162"/>
      <c r="RWC24" s="162"/>
      <c r="RWD24" s="162"/>
      <c r="RWE24" s="162"/>
      <c r="RWF24" s="162"/>
      <c r="RWG24" s="162"/>
      <c r="RWH24" s="162"/>
      <c r="RWI24" s="162"/>
      <c r="RWJ24" s="162"/>
      <c r="RWK24" s="162"/>
      <c r="RWL24" s="162"/>
      <c r="RWM24" s="162"/>
      <c r="RWN24" s="162"/>
      <c r="RWO24" s="162"/>
      <c r="RWP24" s="162"/>
      <c r="RWQ24" s="162"/>
      <c r="RWR24" s="162"/>
      <c r="RWS24" s="162"/>
      <c r="RWT24" s="162"/>
      <c r="RWU24" s="162"/>
      <c r="RWV24" s="162"/>
      <c r="RWW24" s="162"/>
      <c r="RWX24" s="162"/>
      <c r="RWY24" s="162"/>
      <c r="RWZ24" s="162"/>
      <c r="RXA24" s="162"/>
      <c r="RXB24" s="162"/>
      <c r="RXC24" s="162"/>
      <c r="RXD24" s="162"/>
      <c r="RXE24" s="162"/>
      <c r="RXF24" s="162"/>
      <c r="RXG24" s="162"/>
      <c r="RXH24" s="162"/>
      <c r="RXI24" s="162"/>
      <c r="RXJ24" s="162"/>
      <c r="RXK24" s="162"/>
      <c r="RXL24" s="162"/>
      <c r="RXM24" s="162"/>
      <c r="RXN24" s="162"/>
      <c r="RXO24" s="162"/>
      <c r="RXP24" s="162"/>
      <c r="RXQ24" s="162"/>
      <c r="RXR24" s="162"/>
      <c r="RXS24" s="162"/>
      <c r="RXT24" s="162"/>
      <c r="RXU24" s="162"/>
      <c r="RXV24" s="162"/>
      <c r="RXW24" s="162"/>
      <c r="RXX24" s="162"/>
      <c r="RXY24" s="162"/>
      <c r="RXZ24" s="162"/>
      <c r="RYA24" s="162"/>
      <c r="RYB24" s="162"/>
      <c r="RYC24" s="162"/>
      <c r="RYD24" s="162"/>
      <c r="RYE24" s="162"/>
      <c r="RYF24" s="162"/>
      <c r="RYG24" s="162"/>
      <c r="RYH24" s="162"/>
      <c r="RYI24" s="162"/>
      <c r="RYJ24" s="162"/>
      <c r="RYK24" s="162"/>
      <c r="RYL24" s="162"/>
      <c r="RYM24" s="162"/>
      <c r="RYN24" s="162"/>
      <c r="RYO24" s="162"/>
      <c r="RYP24" s="162"/>
      <c r="RYQ24" s="162"/>
      <c r="RYR24" s="162"/>
      <c r="RYS24" s="162"/>
      <c r="RYT24" s="162"/>
      <c r="RYU24" s="162"/>
      <c r="RYV24" s="162"/>
      <c r="RYW24" s="162"/>
      <c r="RYX24" s="162"/>
      <c r="RYY24" s="162"/>
      <c r="RYZ24" s="162"/>
      <c r="RZA24" s="162"/>
      <c r="RZB24" s="162"/>
      <c r="RZC24" s="162"/>
      <c r="RZD24" s="162"/>
      <c r="RZE24" s="162"/>
      <c r="RZF24" s="162"/>
      <c r="RZG24" s="162"/>
      <c r="RZH24" s="162"/>
      <c r="RZI24" s="162"/>
      <c r="RZJ24" s="162"/>
      <c r="RZK24" s="162"/>
      <c r="RZL24" s="162"/>
      <c r="RZM24" s="162"/>
      <c r="RZN24" s="162"/>
      <c r="RZO24" s="162"/>
      <c r="RZP24" s="162"/>
      <c r="RZQ24" s="162"/>
      <c r="RZR24" s="162"/>
      <c r="RZS24" s="162"/>
      <c r="RZT24" s="162"/>
      <c r="RZU24" s="162"/>
      <c r="RZV24" s="162"/>
      <c r="RZW24" s="162"/>
      <c r="RZX24" s="162"/>
      <c r="RZY24" s="162"/>
      <c r="RZZ24" s="162"/>
      <c r="SAA24" s="162"/>
      <c r="SAB24" s="162"/>
      <c r="SAC24" s="162"/>
      <c r="SAD24" s="162"/>
      <c r="SAE24" s="162"/>
      <c r="SAF24" s="162"/>
      <c r="SAG24" s="162"/>
      <c r="SAH24" s="162"/>
      <c r="SAI24" s="162"/>
      <c r="SAJ24" s="162"/>
      <c r="SAK24" s="162"/>
      <c r="SAL24" s="162"/>
      <c r="SAM24" s="162"/>
      <c r="SAN24" s="162"/>
      <c r="SAO24" s="162"/>
      <c r="SAP24" s="162"/>
      <c r="SAQ24" s="162"/>
      <c r="SAR24" s="162"/>
      <c r="SAS24" s="162"/>
      <c r="SAT24" s="162"/>
      <c r="SAU24" s="162"/>
      <c r="SAV24" s="162"/>
      <c r="SAW24" s="162"/>
      <c r="SAX24" s="162"/>
      <c r="SAY24" s="162"/>
      <c r="SAZ24" s="162"/>
      <c r="SBA24" s="162"/>
      <c r="SBB24" s="162"/>
      <c r="SBC24" s="162"/>
      <c r="SBD24" s="162"/>
      <c r="SBE24" s="162"/>
      <c r="SBF24" s="162"/>
      <c r="SBG24" s="162"/>
      <c r="SBH24" s="162"/>
      <c r="SBI24" s="162"/>
      <c r="SBJ24" s="162"/>
      <c r="SBK24" s="162"/>
      <c r="SBL24" s="162"/>
      <c r="SBM24" s="162"/>
      <c r="SBN24" s="162"/>
      <c r="SBO24" s="162"/>
      <c r="SBP24" s="162"/>
      <c r="SBQ24" s="162"/>
      <c r="SBR24" s="162"/>
      <c r="SBS24" s="162"/>
      <c r="SBT24" s="162"/>
      <c r="SBU24" s="162"/>
      <c r="SBV24" s="162"/>
      <c r="SBW24" s="162"/>
      <c r="SBX24" s="162"/>
      <c r="SBY24" s="162"/>
      <c r="SBZ24" s="162"/>
      <c r="SCA24" s="162"/>
      <c r="SCB24" s="162"/>
      <c r="SCC24" s="162"/>
      <c r="SCD24" s="162"/>
      <c r="SCE24" s="162"/>
      <c r="SCF24" s="162"/>
      <c r="SCG24" s="162"/>
      <c r="SCH24" s="162"/>
      <c r="SCI24" s="162"/>
      <c r="SCJ24" s="162"/>
      <c r="SCK24" s="162"/>
      <c r="SCL24" s="162"/>
      <c r="SCM24" s="162"/>
      <c r="SCN24" s="162"/>
      <c r="SCO24" s="162"/>
      <c r="SCP24" s="162"/>
      <c r="SCQ24" s="162"/>
      <c r="SCR24" s="162"/>
      <c r="SCS24" s="162"/>
      <c r="SCT24" s="162"/>
      <c r="SCU24" s="162"/>
      <c r="SCV24" s="162"/>
      <c r="SCW24" s="162"/>
      <c r="SCX24" s="162"/>
      <c r="SCY24" s="162"/>
      <c r="SCZ24" s="162"/>
      <c r="SDA24" s="162"/>
      <c r="SDB24" s="162"/>
      <c r="SDC24" s="162"/>
      <c r="SDD24" s="162"/>
      <c r="SDE24" s="162"/>
      <c r="SDF24" s="162"/>
      <c r="SDG24" s="162"/>
      <c r="SDH24" s="162"/>
      <c r="SDI24" s="162"/>
      <c r="SDJ24" s="162"/>
      <c r="SDK24" s="162"/>
      <c r="SDL24" s="162"/>
      <c r="SDM24" s="162"/>
      <c r="SDN24" s="162"/>
      <c r="SDO24" s="162"/>
      <c r="SDP24" s="162"/>
      <c r="SDQ24" s="162"/>
      <c r="SDR24" s="162"/>
      <c r="SDS24" s="162"/>
      <c r="SDT24" s="162"/>
      <c r="SDU24" s="162"/>
      <c r="SDV24" s="162"/>
      <c r="SDW24" s="162"/>
      <c r="SDX24" s="162"/>
      <c r="SDY24" s="162"/>
      <c r="SDZ24" s="162"/>
      <c r="SEA24" s="162"/>
      <c r="SEB24" s="162"/>
      <c r="SEC24" s="162"/>
      <c r="SED24" s="162"/>
      <c r="SEE24" s="162"/>
      <c r="SEF24" s="162"/>
      <c r="SEG24" s="162"/>
      <c r="SEH24" s="162"/>
      <c r="SEI24" s="162"/>
      <c r="SEJ24" s="162"/>
      <c r="SEK24" s="162"/>
      <c r="SEL24" s="162"/>
      <c r="SEM24" s="162"/>
      <c r="SEN24" s="162"/>
      <c r="SEO24" s="162"/>
      <c r="SEP24" s="162"/>
      <c r="SEQ24" s="162"/>
      <c r="SER24" s="162"/>
      <c r="SES24" s="162"/>
      <c r="SET24" s="162"/>
      <c r="SEU24" s="162"/>
      <c r="SEV24" s="162"/>
      <c r="SEW24" s="162"/>
      <c r="SEX24" s="162"/>
      <c r="SEY24" s="162"/>
      <c r="SEZ24" s="162"/>
      <c r="SFA24" s="162"/>
      <c r="SFB24" s="162"/>
      <c r="SFC24" s="162"/>
      <c r="SFD24" s="162"/>
      <c r="SFE24" s="162"/>
      <c r="SFF24" s="162"/>
      <c r="SFG24" s="162"/>
      <c r="SFH24" s="162"/>
      <c r="SFI24" s="162"/>
      <c r="SFJ24" s="162"/>
      <c r="SFK24" s="162"/>
      <c r="SFL24" s="162"/>
      <c r="SFM24" s="162"/>
      <c r="SFN24" s="162"/>
      <c r="SFO24" s="162"/>
      <c r="SFP24" s="162"/>
      <c r="SFQ24" s="162"/>
      <c r="SFR24" s="162"/>
      <c r="SFS24" s="162"/>
      <c r="SFT24" s="162"/>
      <c r="SFU24" s="162"/>
      <c r="SFV24" s="162"/>
      <c r="SFW24" s="162"/>
      <c r="SFX24" s="162"/>
      <c r="SFY24" s="162"/>
      <c r="SFZ24" s="162"/>
      <c r="SGA24" s="162"/>
      <c r="SGB24" s="162"/>
      <c r="SGC24" s="162"/>
      <c r="SGD24" s="162"/>
      <c r="SGE24" s="162"/>
      <c r="SGF24" s="162"/>
      <c r="SGG24" s="162"/>
      <c r="SGH24" s="162"/>
      <c r="SGI24" s="162"/>
      <c r="SGJ24" s="162"/>
      <c r="SGK24" s="162"/>
      <c r="SGL24" s="162"/>
      <c r="SGM24" s="162"/>
      <c r="SGN24" s="162"/>
      <c r="SGO24" s="162"/>
      <c r="SGP24" s="162"/>
      <c r="SGQ24" s="162"/>
      <c r="SGR24" s="162"/>
      <c r="SGS24" s="162"/>
      <c r="SGT24" s="162"/>
      <c r="SGU24" s="162"/>
      <c r="SGV24" s="162"/>
      <c r="SGW24" s="162"/>
      <c r="SGX24" s="162"/>
      <c r="SGY24" s="162"/>
      <c r="SGZ24" s="162"/>
      <c r="SHA24" s="162"/>
      <c r="SHB24" s="162"/>
      <c r="SHC24" s="162"/>
      <c r="SHD24" s="162"/>
      <c r="SHE24" s="162"/>
      <c r="SHF24" s="162"/>
      <c r="SHG24" s="162"/>
      <c r="SHH24" s="162"/>
      <c r="SHI24" s="162"/>
      <c r="SHJ24" s="162"/>
      <c r="SHK24" s="162"/>
      <c r="SHL24" s="162"/>
      <c r="SHM24" s="162"/>
      <c r="SHN24" s="162"/>
      <c r="SHO24" s="162"/>
      <c r="SHP24" s="162"/>
      <c r="SHQ24" s="162"/>
      <c r="SHR24" s="162"/>
      <c r="SHS24" s="162"/>
      <c r="SHT24" s="162"/>
      <c r="SHU24" s="162"/>
      <c r="SHV24" s="162"/>
      <c r="SHW24" s="162"/>
      <c r="SHX24" s="162"/>
      <c r="SHY24" s="162"/>
      <c r="SHZ24" s="162"/>
      <c r="SIA24" s="162"/>
      <c r="SIB24" s="162"/>
      <c r="SIC24" s="162"/>
      <c r="SID24" s="162"/>
      <c r="SIE24" s="162"/>
      <c r="SIF24" s="162"/>
      <c r="SIG24" s="162"/>
      <c r="SIH24" s="162"/>
      <c r="SII24" s="162"/>
      <c r="SIJ24" s="162"/>
      <c r="SIK24" s="162"/>
      <c r="SIL24" s="162"/>
      <c r="SIM24" s="162"/>
      <c r="SIN24" s="162"/>
      <c r="SIO24" s="162"/>
      <c r="SIP24" s="162"/>
      <c r="SIQ24" s="162"/>
      <c r="SIR24" s="162"/>
      <c r="SIS24" s="162"/>
      <c r="SIT24" s="162"/>
      <c r="SIU24" s="162"/>
      <c r="SIV24" s="162"/>
      <c r="SIW24" s="162"/>
      <c r="SIX24" s="162"/>
      <c r="SIY24" s="162"/>
      <c r="SIZ24" s="162"/>
      <c r="SJA24" s="162"/>
      <c r="SJB24" s="162"/>
      <c r="SJC24" s="162"/>
      <c r="SJD24" s="162"/>
      <c r="SJE24" s="162"/>
      <c r="SJF24" s="162"/>
      <c r="SJG24" s="162"/>
      <c r="SJH24" s="162"/>
      <c r="SJI24" s="162"/>
      <c r="SJJ24" s="162"/>
      <c r="SJK24" s="162"/>
      <c r="SJL24" s="162"/>
      <c r="SJM24" s="162"/>
      <c r="SJN24" s="162"/>
      <c r="SJO24" s="162"/>
      <c r="SJP24" s="162"/>
      <c r="SJQ24" s="162"/>
      <c r="SJR24" s="162"/>
      <c r="SJS24" s="162"/>
      <c r="SJT24" s="162"/>
      <c r="SJU24" s="162"/>
      <c r="SJV24" s="162"/>
      <c r="SJW24" s="162"/>
      <c r="SJX24" s="162"/>
      <c r="SJY24" s="162"/>
      <c r="SJZ24" s="162"/>
      <c r="SKA24" s="162"/>
      <c r="SKB24" s="162"/>
      <c r="SKC24" s="162"/>
      <c r="SKD24" s="162"/>
      <c r="SKE24" s="162"/>
      <c r="SKF24" s="162"/>
      <c r="SKG24" s="162"/>
      <c r="SKH24" s="162"/>
      <c r="SKI24" s="162"/>
      <c r="SKJ24" s="162"/>
      <c r="SKK24" s="162"/>
      <c r="SKL24" s="162"/>
      <c r="SKM24" s="162"/>
      <c r="SKN24" s="162"/>
      <c r="SKO24" s="162"/>
      <c r="SKP24" s="162"/>
      <c r="SKQ24" s="162"/>
      <c r="SKR24" s="162"/>
      <c r="SKS24" s="162"/>
      <c r="SKT24" s="162"/>
      <c r="SKU24" s="162"/>
      <c r="SKV24" s="162"/>
      <c r="SKW24" s="162"/>
      <c r="SKX24" s="162"/>
      <c r="SKY24" s="162"/>
      <c r="SKZ24" s="162"/>
      <c r="SLA24" s="162"/>
      <c r="SLB24" s="162"/>
      <c r="SLC24" s="162"/>
      <c r="SLD24" s="162"/>
      <c r="SLE24" s="162"/>
      <c r="SLF24" s="162"/>
      <c r="SLG24" s="162"/>
      <c r="SLH24" s="162"/>
      <c r="SLI24" s="162"/>
      <c r="SLJ24" s="162"/>
      <c r="SLK24" s="162"/>
      <c r="SLL24" s="162"/>
      <c r="SLM24" s="162"/>
      <c r="SLN24" s="162"/>
      <c r="SLO24" s="162"/>
      <c r="SLP24" s="162"/>
      <c r="SLQ24" s="162"/>
      <c r="SLR24" s="162"/>
      <c r="SLS24" s="162"/>
      <c r="SLT24" s="162"/>
      <c r="SLU24" s="162"/>
      <c r="SLV24" s="162"/>
      <c r="SLW24" s="162"/>
      <c r="SLX24" s="162"/>
      <c r="SLY24" s="162"/>
      <c r="SLZ24" s="162"/>
      <c r="SMA24" s="162"/>
      <c r="SMB24" s="162"/>
      <c r="SMC24" s="162"/>
      <c r="SMD24" s="162"/>
      <c r="SME24" s="162"/>
      <c r="SMF24" s="162"/>
      <c r="SMG24" s="162"/>
      <c r="SMH24" s="162"/>
      <c r="SMI24" s="162"/>
      <c r="SMJ24" s="162"/>
      <c r="SMK24" s="162"/>
      <c r="SML24" s="162"/>
      <c r="SMM24" s="162"/>
      <c r="SMN24" s="162"/>
      <c r="SMO24" s="162"/>
      <c r="SMP24" s="162"/>
      <c r="SMQ24" s="162"/>
      <c r="SMR24" s="162"/>
      <c r="SMS24" s="162"/>
      <c r="SMT24" s="162"/>
      <c r="SMU24" s="162"/>
      <c r="SMV24" s="162"/>
      <c r="SMW24" s="162"/>
      <c r="SMX24" s="162"/>
      <c r="SMY24" s="162"/>
      <c r="SMZ24" s="162"/>
      <c r="SNA24" s="162"/>
      <c r="SNB24" s="162"/>
      <c r="SNC24" s="162"/>
      <c r="SND24" s="162"/>
      <c r="SNE24" s="162"/>
      <c r="SNF24" s="162"/>
      <c r="SNG24" s="162"/>
      <c r="SNH24" s="162"/>
      <c r="SNI24" s="162"/>
      <c r="SNJ24" s="162"/>
      <c r="SNK24" s="162"/>
      <c r="SNL24" s="162"/>
      <c r="SNM24" s="162"/>
      <c r="SNN24" s="162"/>
      <c r="SNO24" s="162"/>
      <c r="SNP24" s="162"/>
      <c r="SNQ24" s="162"/>
      <c r="SNR24" s="162"/>
      <c r="SNS24" s="162"/>
      <c r="SNT24" s="162"/>
      <c r="SNU24" s="162"/>
      <c r="SNV24" s="162"/>
      <c r="SNW24" s="162"/>
      <c r="SNX24" s="162"/>
      <c r="SNY24" s="162"/>
      <c r="SNZ24" s="162"/>
      <c r="SOA24" s="162"/>
      <c r="SOB24" s="162"/>
      <c r="SOC24" s="162"/>
      <c r="SOD24" s="162"/>
      <c r="SOE24" s="162"/>
      <c r="SOF24" s="162"/>
      <c r="SOG24" s="162"/>
      <c r="SOH24" s="162"/>
      <c r="SOI24" s="162"/>
      <c r="SOJ24" s="162"/>
      <c r="SOK24" s="162"/>
      <c r="SOL24" s="162"/>
      <c r="SOM24" s="162"/>
      <c r="SON24" s="162"/>
      <c r="SOO24" s="162"/>
      <c r="SOP24" s="162"/>
      <c r="SOQ24" s="162"/>
      <c r="SOR24" s="162"/>
      <c r="SOS24" s="162"/>
      <c r="SOT24" s="162"/>
      <c r="SOU24" s="162"/>
      <c r="SOV24" s="162"/>
      <c r="SOW24" s="162"/>
      <c r="SOX24" s="162"/>
      <c r="SOY24" s="162"/>
      <c r="SOZ24" s="162"/>
      <c r="SPA24" s="162"/>
      <c r="SPB24" s="162"/>
      <c r="SPC24" s="162"/>
      <c r="SPD24" s="162"/>
      <c r="SPE24" s="162"/>
      <c r="SPF24" s="162"/>
      <c r="SPG24" s="162"/>
      <c r="SPH24" s="162"/>
      <c r="SPI24" s="162"/>
      <c r="SPJ24" s="162"/>
      <c r="SPK24" s="162"/>
      <c r="SPL24" s="162"/>
      <c r="SPM24" s="162"/>
      <c r="SPN24" s="162"/>
      <c r="SPO24" s="162"/>
      <c r="SPP24" s="162"/>
      <c r="SPQ24" s="162"/>
      <c r="SPR24" s="162"/>
      <c r="SPS24" s="162"/>
      <c r="SPT24" s="162"/>
      <c r="SPU24" s="162"/>
      <c r="SPV24" s="162"/>
      <c r="SPW24" s="162"/>
      <c r="SPX24" s="162"/>
      <c r="SPY24" s="162"/>
      <c r="SPZ24" s="162"/>
      <c r="SQA24" s="162"/>
      <c r="SQB24" s="162"/>
      <c r="SQC24" s="162"/>
      <c r="SQD24" s="162"/>
      <c r="SQE24" s="162"/>
      <c r="SQF24" s="162"/>
      <c r="SQG24" s="162"/>
      <c r="SQH24" s="162"/>
      <c r="SQI24" s="162"/>
      <c r="SQJ24" s="162"/>
      <c r="SQK24" s="162"/>
      <c r="SQL24" s="162"/>
      <c r="SQM24" s="162"/>
      <c r="SQN24" s="162"/>
      <c r="SQO24" s="162"/>
      <c r="SQP24" s="162"/>
      <c r="SQQ24" s="162"/>
      <c r="SQR24" s="162"/>
      <c r="SQS24" s="162"/>
      <c r="SQT24" s="162"/>
      <c r="SQU24" s="162"/>
      <c r="SQV24" s="162"/>
      <c r="SQW24" s="162"/>
      <c r="SQX24" s="162"/>
      <c r="SQY24" s="162"/>
      <c r="SQZ24" s="162"/>
      <c r="SRA24" s="162"/>
      <c r="SRB24" s="162"/>
      <c r="SRC24" s="162"/>
      <c r="SRD24" s="162"/>
      <c r="SRE24" s="162"/>
      <c r="SRF24" s="162"/>
      <c r="SRG24" s="162"/>
      <c r="SRH24" s="162"/>
      <c r="SRI24" s="162"/>
      <c r="SRJ24" s="162"/>
      <c r="SRK24" s="162"/>
      <c r="SRL24" s="162"/>
      <c r="SRM24" s="162"/>
      <c r="SRN24" s="162"/>
      <c r="SRO24" s="162"/>
      <c r="SRP24" s="162"/>
      <c r="SRQ24" s="162"/>
      <c r="SRR24" s="162"/>
      <c r="SRS24" s="162"/>
      <c r="SRT24" s="162"/>
      <c r="SRU24" s="162"/>
      <c r="SRV24" s="162"/>
      <c r="SRW24" s="162"/>
      <c r="SRX24" s="162"/>
      <c r="SRY24" s="162"/>
      <c r="SRZ24" s="162"/>
      <c r="SSA24" s="162"/>
      <c r="SSB24" s="162"/>
      <c r="SSC24" s="162"/>
      <c r="SSD24" s="162"/>
      <c r="SSE24" s="162"/>
      <c r="SSF24" s="162"/>
      <c r="SSG24" s="162"/>
      <c r="SSH24" s="162"/>
      <c r="SSI24" s="162"/>
      <c r="SSJ24" s="162"/>
      <c r="SSK24" s="162"/>
      <c r="SSL24" s="162"/>
      <c r="SSM24" s="162"/>
      <c r="SSN24" s="162"/>
      <c r="SSO24" s="162"/>
      <c r="SSP24" s="162"/>
      <c r="SSQ24" s="162"/>
      <c r="SSR24" s="162"/>
      <c r="SSS24" s="162"/>
      <c r="SST24" s="162"/>
      <c r="SSU24" s="162"/>
      <c r="SSV24" s="162"/>
      <c r="SSW24" s="162"/>
      <c r="SSX24" s="162"/>
      <c r="SSY24" s="162"/>
      <c r="SSZ24" s="162"/>
      <c r="STA24" s="162"/>
      <c r="STB24" s="162"/>
      <c r="STC24" s="162"/>
      <c r="STD24" s="162"/>
      <c r="STE24" s="162"/>
      <c r="STF24" s="162"/>
      <c r="STG24" s="162"/>
      <c r="STH24" s="162"/>
      <c r="STI24" s="162"/>
      <c r="STJ24" s="162"/>
      <c r="STK24" s="162"/>
      <c r="STL24" s="162"/>
      <c r="STM24" s="162"/>
      <c r="STN24" s="162"/>
      <c r="STO24" s="162"/>
      <c r="STP24" s="162"/>
      <c r="STQ24" s="162"/>
      <c r="STR24" s="162"/>
      <c r="STS24" s="162"/>
      <c r="STT24" s="162"/>
      <c r="STU24" s="162"/>
      <c r="STV24" s="162"/>
      <c r="STW24" s="162"/>
      <c r="STX24" s="162"/>
      <c r="STY24" s="162"/>
      <c r="STZ24" s="162"/>
      <c r="SUA24" s="162"/>
      <c r="SUB24" s="162"/>
      <c r="SUC24" s="162"/>
      <c r="SUD24" s="162"/>
      <c r="SUE24" s="162"/>
      <c r="SUF24" s="162"/>
      <c r="SUG24" s="162"/>
      <c r="SUH24" s="162"/>
      <c r="SUI24" s="162"/>
      <c r="SUJ24" s="162"/>
      <c r="SUK24" s="162"/>
      <c r="SUL24" s="162"/>
      <c r="SUM24" s="162"/>
      <c r="SUN24" s="162"/>
      <c r="SUO24" s="162"/>
      <c r="SUP24" s="162"/>
      <c r="SUQ24" s="162"/>
      <c r="SUR24" s="162"/>
      <c r="SUS24" s="162"/>
      <c r="SUT24" s="162"/>
      <c r="SUU24" s="162"/>
      <c r="SUV24" s="162"/>
      <c r="SUW24" s="162"/>
      <c r="SUX24" s="162"/>
      <c r="SUY24" s="162"/>
      <c r="SUZ24" s="162"/>
      <c r="SVA24" s="162"/>
      <c r="SVB24" s="162"/>
      <c r="SVC24" s="162"/>
      <c r="SVD24" s="162"/>
      <c r="SVE24" s="162"/>
      <c r="SVF24" s="162"/>
      <c r="SVG24" s="162"/>
      <c r="SVH24" s="162"/>
      <c r="SVI24" s="162"/>
      <c r="SVJ24" s="162"/>
      <c r="SVK24" s="162"/>
      <c r="SVL24" s="162"/>
      <c r="SVM24" s="162"/>
      <c r="SVN24" s="162"/>
      <c r="SVO24" s="162"/>
      <c r="SVP24" s="162"/>
      <c r="SVQ24" s="162"/>
      <c r="SVR24" s="162"/>
      <c r="SVS24" s="162"/>
      <c r="SVT24" s="162"/>
      <c r="SVU24" s="162"/>
      <c r="SVV24" s="162"/>
      <c r="SVW24" s="162"/>
      <c r="SVX24" s="162"/>
      <c r="SVY24" s="162"/>
      <c r="SVZ24" s="162"/>
      <c r="SWA24" s="162"/>
      <c r="SWB24" s="162"/>
      <c r="SWC24" s="162"/>
      <c r="SWD24" s="162"/>
      <c r="SWE24" s="162"/>
      <c r="SWF24" s="162"/>
      <c r="SWG24" s="162"/>
      <c r="SWH24" s="162"/>
      <c r="SWI24" s="162"/>
      <c r="SWJ24" s="162"/>
      <c r="SWK24" s="162"/>
      <c r="SWL24" s="162"/>
      <c r="SWM24" s="162"/>
      <c r="SWN24" s="162"/>
      <c r="SWO24" s="162"/>
      <c r="SWP24" s="162"/>
      <c r="SWQ24" s="162"/>
      <c r="SWR24" s="162"/>
      <c r="SWS24" s="162"/>
      <c r="SWT24" s="162"/>
      <c r="SWU24" s="162"/>
      <c r="SWV24" s="162"/>
      <c r="SWW24" s="162"/>
      <c r="SWX24" s="162"/>
      <c r="SWY24" s="162"/>
      <c r="SWZ24" s="162"/>
      <c r="SXA24" s="162"/>
      <c r="SXB24" s="162"/>
      <c r="SXC24" s="162"/>
      <c r="SXD24" s="162"/>
      <c r="SXE24" s="162"/>
      <c r="SXF24" s="162"/>
      <c r="SXG24" s="162"/>
      <c r="SXH24" s="162"/>
      <c r="SXI24" s="162"/>
      <c r="SXJ24" s="162"/>
      <c r="SXK24" s="162"/>
      <c r="SXL24" s="162"/>
      <c r="SXM24" s="162"/>
      <c r="SXN24" s="162"/>
      <c r="SXO24" s="162"/>
      <c r="SXP24" s="162"/>
      <c r="SXQ24" s="162"/>
      <c r="SXR24" s="162"/>
      <c r="SXS24" s="162"/>
      <c r="SXT24" s="162"/>
      <c r="SXU24" s="162"/>
      <c r="SXV24" s="162"/>
      <c r="SXW24" s="162"/>
      <c r="SXX24" s="162"/>
      <c r="SXY24" s="162"/>
      <c r="SXZ24" s="162"/>
      <c r="SYA24" s="162"/>
      <c r="SYB24" s="162"/>
      <c r="SYC24" s="162"/>
      <c r="SYD24" s="162"/>
      <c r="SYE24" s="162"/>
      <c r="SYF24" s="162"/>
      <c r="SYG24" s="162"/>
      <c r="SYH24" s="162"/>
      <c r="SYI24" s="162"/>
      <c r="SYJ24" s="162"/>
      <c r="SYK24" s="162"/>
      <c r="SYL24" s="162"/>
      <c r="SYM24" s="162"/>
      <c r="SYN24" s="162"/>
      <c r="SYO24" s="162"/>
      <c r="SYP24" s="162"/>
      <c r="SYQ24" s="162"/>
      <c r="SYR24" s="162"/>
      <c r="SYS24" s="162"/>
      <c r="SYT24" s="162"/>
      <c r="SYU24" s="162"/>
      <c r="SYV24" s="162"/>
      <c r="SYW24" s="162"/>
      <c r="SYX24" s="162"/>
      <c r="SYY24" s="162"/>
      <c r="SYZ24" s="162"/>
      <c r="SZA24" s="162"/>
      <c r="SZB24" s="162"/>
      <c r="SZC24" s="162"/>
      <c r="SZD24" s="162"/>
      <c r="SZE24" s="162"/>
      <c r="SZF24" s="162"/>
      <c r="SZG24" s="162"/>
      <c r="SZH24" s="162"/>
      <c r="SZI24" s="162"/>
      <c r="SZJ24" s="162"/>
      <c r="SZK24" s="162"/>
      <c r="SZL24" s="162"/>
      <c r="SZM24" s="162"/>
      <c r="SZN24" s="162"/>
      <c r="SZO24" s="162"/>
      <c r="SZP24" s="162"/>
      <c r="SZQ24" s="162"/>
      <c r="SZR24" s="162"/>
      <c r="SZS24" s="162"/>
      <c r="SZT24" s="162"/>
      <c r="SZU24" s="162"/>
      <c r="SZV24" s="162"/>
      <c r="SZW24" s="162"/>
      <c r="SZX24" s="162"/>
      <c r="SZY24" s="162"/>
      <c r="SZZ24" s="162"/>
      <c r="TAA24" s="162"/>
      <c r="TAB24" s="162"/>
      <c r="TAC24" s="162"/>
      <c r="TAD24" s="162"/>
      <c r="TAE24" s="162"/>
      <c r="TAF24" s="162"/>
      <c r="TAG24" s="162"/>
      <c r="TAH24" s="162"/>
      <c r="TAI24" s="162"/>
      <c r="TAJ24" s="162"/>
      <c r="TAK24" s="162"/>
      <c r="TAL24" s="162"/>
      <c r="TAM24" s="162"/>
      <c r="TAN24" s="162"/>
      <c r="TAO24" s="162"/>
      <c r="TAP24" s="162"/>
      <c r="TAQ24" s="162"/>
      <c r="TAR24" s="162"/>
      <c r="TAS24" s="162"/>
      <c r="TAT24" s="162"/>
      <c r="TAU24" s="162"/>
      <c r="TAV24" s="162"/>
      <c r="TAW24" s="162"/>
      <c r="TAX24" s="162"/>
      <c r="TAY24" s="162"/>
      <c r="TAZ24" s="162"/>
      <c r="TBA24" s="162"/>
      <c r="TBB24" s="162"/>
      <c r="TBC24" s="162"/>
      <c r="TBD24" s="162"/>
      <c r="TBE24" s="162"/>
      <c r="TBF24" s="162"/>
      <c r="TBG24" s="162"/>
      <c r="TBH24" s="162"/>
      <c r="TBI24" s="162"/>
      <c r="TBJ24" s="162"/>
      <c r="TBK24" s="162"/>
      <c r="TBL24" s="162"/>
      <c r="TBM24" s="162"/>
      <c r="TBN24" s="162"/>
      <c r="TBO24" s="162"/>
      <c r="TBP24" s="162"/>
      <c r="TBQ24" s="162"/>
      <c r="TBR24" s="162"/>
      <c r="TBS24" s="162"/>
      <c r="TBT24" s="162"/>
      <c r="TBU24" s="162"/>
      <c r="TBV24" s="162"/>
      <c r="TBW24" s="162"/>
      <c r="TBX24" s="162"/>
      <c r="TBY24" s="162"/>
      <c r="TBZ24" s="162"/>
      <c r="TCA24" s="162"/>
      <c r="TCB24" s="162"/>
      <c r="TCC24" s="162"/>
      <c r="TCD24" s="162"/>
      <c r="TCE24" s="162"/>
      <c r="TCF24" s="162"/>
      <c r="TCG24" s="162"/>
      <c r="TCH24" s="162"/>
      <c r="TCI24" s="162"/>
      <c r="TCJ24" s="162"/>
      <c r="TCK24" s="162"/>
      <c r="TCL24" s="162"/>
      <c r="TCM24" s="162"/>
      <c r="TCN24" s="162"/>
      <c r="TCO24" s="162"/>
      <c r="TCP24" s="162"/>
      <c r="TCQ24" s="162"/>
      <c r="TCR24" s="162"/>
      <c r="TCS24" s="162"/>
      <c r="TCT24" s="162"/>
      <c r="TCU24" s="162"/>
      <c r="TCV24" s="162"/>
      <c r="TCW24" s="162"/>
      <c r="TCX24" s="162"/>
      <c r="TCY24" s="162"/>
      <c r="TCZ24" s="162"/>
      <c r="TDA24" s="162"/>
      <c r="TDB24" s="162"/>
      <c r="TDC24" s="162"/>
      <c r="TDD24" s="162"/>
      <c r="TDE24" s="162"/>
      <c r="TDF24" s="162"/>
      <c r="TDG24" s="162"/>
      <c r="TDH24" s="162"/>
      <c r="TDI24" s="162"/>
      <c r="TDJ24" s="162"/>
      <c r="TDK24" s="162"/>
      <c r="TDL24" s="162"/>
      <c r="TDM24" s="162"/>
      <c r="TDN24" s="162"/>
      <c r="TDO24" s="162"/>
      <c r="TDP24" s="162"/>
      <c r="TDQ24" s="162"/>
      <c r="TDR24" s="162"/>
      <c r="TDS24" s="162"/>
      <c r="TDT24" s="162"/>
      <c r="TDU24" s="162"/>
      <c r="TDV24" s="162"/>
      <c r="TDW24" s="162"/>
      <c r="TDX24" s="162"/>
      <c r="TDY24" s="162"/>
      <c r="TDZ24" s="162"/>
      <c r="TEA24" s="162"/>
      <c r="TEB24" s="162"/>
      <c r="TEC24" s="162"/>
      <c r="TED24" s="162"/>
      <c r="TEE24" s="162"/>
      <c r="TEF24" s="162"/>
      <c r="TEG24" s="162"/>
      <c r="TEH24" s="162"/>
      <c r="TEI24" s="162"/>
      <c r="TEJ24" s="162"/>
      <c r="TEK24" s="162"/>
      <c r="TEL24" s="162"/>
      <c r="TEM24" s="162"/>
      <c r="TEN24" s="162"/>
      <c r="TEO24" s="162"/>
      <c r="TEP24" s="162"/>
      <c r="TEQ24" s="162"/>
      <c r="TER24" s="162"/>
      <c r="TES24" s="162"/>
      <c r="TET24" s="162"/>
      <c r="TEU24" s="162"/>
      <c r="TEV24" s="162"/>
      <c r="TEW24" s="162"/>
      <c r="TEX24" s="162"/>
      <c r="TEY24" s="162"/>
      <c r="TEZ24" s="162"/>
      <c r="TFA24" s="162"/>
      <c r="TFB24" s="162"/>
      <c r="TFC24" s="162"/>
      <c r="TFD24" s="162"/>
      <c r="TFE24" s="162"/>
      <c r="TFF24" s="162"/>
      <c r="TFG24" s="162"/>
      <c r="TFH24" s="162"/>
      <c r="TFI24" s="162"/>
      <c r="TFJ24" s="162"/>
      <c r="TFK24" s="162"/>
      <c r="TFL24" s="162"/>
      <c r="TFM24" s="162"/>
      <c r="TFN24" s="162"/>
      <c r="TFO24" s="162"/>
      <c r="TFP24" s="162"/>
      <c r="TFQ24" s="162"/>
      <c r="TFR24" s="162"/>
      <c r="TFS24" s="162"/>
      <c r="TFT24" s="162"/>
      <c r="TFU24" s="162"/>
      <c r="TFV24" s="162"/>
      <c r="TFW24" s="162"/>
      <c r="TFX24" s="162"/>
      <c r="TFY24" s="162"/>
      <c r="TFZ24" s="162"/>
      <c r="TGA24" s="162"/>
      <c r="TGB24" s="162"/>
      <c r="TGC24" s="162"/>
      <c r="TGD24" s="162"/>
      <c r="TGE24" s="162"/>
      <c r="TGF24" s="162"/>
      <c r="TGG24" s="162"/>
      <c r="TGH24" s="162"/>
      <c r="TGI24" s="162"/>
      <c r="TGJ24" s="162"/>
      <c r="TGK24" s="162"/>
      <c r="TGL24" s="162"/>
      <c r="TGM24" s="162"/>
      <c r="TGN24" s="162"/>
      <c r="TGO24" s="162"/>
      <c r="TGP24" s="162"/>
      <c r="TGQ24" s="162"/>
      <c r="TGR24" s="162"/>
      <c r="TGS24" s="162"/>
      <c r="TGT24" s="162"/>
      <c r="TGU24" s="162"/>
      <c r="TGV24" s="162"/>
      <c r="TGW24" s="162"/>
      <c r="TGX24" s="162"/>
      <c r="TGY24" s="162"/>
      <c r="TGZ24" s="162"/>
      <c r="THA24" s="162"/>
      <c r="THB24" s="162"/>
      <c r="THC24" s="162"/>
      <c r="THD24" s="162"/>
      <c r="THE24" s="162"/>
      <c r="THF24" s="162"/>
      <c r="THG24" s="162"/>
      <c r="THH24" s="162"/>
      <c r="THI24" s="162"/>
      <c r="THJ24" s="162"/>
      <c r="THK24" s="162"/>
      <c r="THL24" s="162"/>
      <c r="THM24" s="162"/>
      <c r="THN24" s="162"/>
      <c r="THO24" s="162"/>
      <c r="THP24" s="162"/>
      <c r="THQ24" s="162"/>
      <c r="THR24" s="162"/>
      <c r="THS24" s="162"/>
      <c r="THT24" s="162"/>
      <c r="THU24" s="162"/>
      <c r="THV24" s="162"/>
      <c r="THW24" s="162"/>
      <c r="THX24" s="162"/>
      <c r="THY24" s="162"/>
      <c r="THZ24" s="162"/>
      <c r="TIA24" s="162"/>
      <c r="TIB24" s="162"/>
      <c r="TIC24" s="162"/>
      <c r="TID24" s="162"/>
      <c r="TIE24" s="162"/>
      <c r="TIF24" s="162"/>
      <c r="TIG24" s="162"/>
      <c r="TIH24" s="162"/>
      <c r="TII24" s="162"/>
      <c r="TIJ24" s="162"/>
      <c r="TIK24" s="162"/>
      <c r="TIL24" s="162"/>
      <c r="TIM24" s="162"/>
      <c r="TIN24" s="162"/>
      <c r="TIO24" s="162"/>
      <c r="TIP24" s="162"/>
      <c r="TIQ24" s="162"/>
      <c r="TIR24" s="162"/>
      <c r="TIS24" s="162"/>
      <c r="TIT24" s="162"/>
      <c r="TIU24" s="162"/>
      <c r="TIV24" s="162"/>
      <c r="TIW24" s="162"/>
      <c r="TIX24" s="162"/>
      <c r="TIY24" s="162"/>
      <c r="TIZ24" s="162"/>
      <c r="TJA24" s="162"/>
      <c r="TJB24" s="162"/>
      <c r="TJC24" s="162"/>
      <c r="TJD24" s="162"/>
      <c r="TJE24" s="162"/>
      <c r="TJF24" s="162"/>
      <c r="TJG24" s="162"/>
      <c r="TJH24" s="162"/>
      <c r="TJI24" s="162"/>
      <c r="TJJ24" s="162"/>
      <c r="TJK24" s="162"/>
      <c r="TJL24" s="162"/>
      <c r="TJM24" s="162"/>
      <c r="TJN24" s="162"/>
      <c r="TJO24" s="162"/>
      <c r="TJP24" s="162"/>
      <c r="TJQ24" s="162"/>
      <c r="TJR24" s="162"/>
      <c r="TJS24" s="162"/>
      <c r="TJT24" s="162"/>
      <c r="TJU24" s="162"/>
      <c r="TJV24" s="162"/>
      <c r="TJW24" s="162"/>
      <c r="TJX24" s="162"/>
      <c r="TJY24" s="162"/>
      <c r="TJZ24" s="162"/>
      <c r="TKA24" s="162"/>
      <c r="TKB24" s="162"/>
      <c r="TKC24" s="162"/>
      <c r="TKD24" s="162"/>
      <c r="TKE24" s="162"/>
      <c r="TKF24" s="162"/>
      <c r="TKG24" s="162"/>
      <c r="TKH24" s="162"/>
      <c r="TKI24" s="162"/>
      <c r="TKJ24" s="162"/>
      <c r="TKK24" s="162"/>
      <c r="TKL24" s="162"/>
      <c r="TKM24" s="162"/>
      <c r="TKN24" s="162"/>
      <c r="TKO24" s="162"/>
      <c r="TKP24" s="162"/>
      <c r="TKQ24" s="162"/>
      <c r="TKR24" s="162"/>
      <c r="TKS24" s="162"/>
      <c r="TKT24" s="162"/>
      <c r="TKU24" s="162"/>
      <c r="TKV24" s="162"/>
      <c r="TKW24" s="162"/>
      <c r="TKX24" s="162"/>
      <c r="TKY24" s="162"/>
      <c r="TKZ24" s="162"/>
      <c r="TLA24" s="162"/>
      <c r="TLB24" s="162"/>
      <c r="TLC24" s="162"/>
      <c r="TLD24" s="162"/>
      <c r="TLE24" s="162"/>
      <c r="TLF24" s="162"/>
      <c r="TLG24" s="162"/>
      <c r="TLH24" s="162"/>
      <c r="TLI24" s="162"/>
      <c r="TLJ24" s="162"/>
      <c r="TLK24" s="162"/>
      <c r="TLL24" s="162"/>
      <c r="TLM24" s="162"/>
      <c r="TLN24" s="162"/>
      <c r="TLO24" s="162"/>
      <c r="TLP24" s="162"/>
      <c r="TLQ24" s="162"/>
      <c r="TLR24" s="162"/>
      <c r="TLS24" s="162"/>
      <c r="TLT24" s="162"/>
      <c r="TLU24" s="162"/>
      <c r="TLV24" s="162"/>
      <c r="TLW24" s="162"/>
      <c r="TLX24" s="162"/>
      <c r="TLY24" s="162"/>
      <c r="TLZ24" s="162"/>
      <c r="TMA24" s="162"/>
      <c r="TMB24" s="162"/>
      <c r="TMC24" s="162"/>
      <c r="TMD24" s="162"/>
      <c r="TME24" s="162"/>
      <c r="TMF24" s="162"/>
      <c r="TMG24" s="162"/>
      <c r="TMH24" s="162"/>
      <c r="TMI24" s="162"/>
      <c r="TMJ24" s="162"/>
      <c r="TMK24" s="162"/>
      <c r="TML24" s="162"/>
      <c r="TMM24" s="162"/>
      <c r="TMN24" s="162"/>
      <c r="TMO24" s="162"/>
      <c r="TMP24" s="162"/>
      <c r="TMQ24" s="162"/>
      <c r="TMR24" s="162"/>
      <c r="TMS24" s="162"/>
      <c r="TMT24" s="162"/>
      <c r="TMU24" s="162"/>
      <c r="TMV24" s="162"/>
      <c r="TMW24" s="162"/>
      <c r="TMX24" s="162"/>
      <c r="TMY24" s="162"/>
      <c r="TMZ24" s="162"/>
      <c r="TNA24" s="162"/>
      <c r="TNB24" s="162"/>
      <c r="TNC24" s="162"/>
      <c r="TND24" s="162"/>
      <c r="TNE24" s="162"/>
      <c r="TNF24" s="162"/>
      <c r="TNG24" s="162"/>
      <c r="TNH24" s="162"/>
      <c r="TNI24" s="162"/>
      <c r="TNJ24" s="162"/>
      <c r="TNK24" s="162"/>
      <c r="TNL24" s="162"/>
      <c r="TNM24" s="162"/>
      <c r="TNN24" s="162"/>
      <c r="TNO24" s="162"/>
      <c r="TNP24" s="162"/>
      <c r="TNQ24" s="162"/>
      <c r="TNR24" s="162"/>
      <c r="TNS24" s="162"/>
      <c r="TNT24" s="162"/>
      <c r="TNU24" s="162"/>
      <c r="TNV24" s="162"/>
      <c r="TNW24" s="162"/>
      <c r="TNX24" s="162"/>
      <c r="TNY24" s="162"/>
      <c r="TNZ24" s="162"/>
      <c r="TOA24" s="162"/>
      <c r="TOB24" s="162"/>
      <c r="TOC24" s="162"/>
      <c r="TOD24" s="162"/>
      <c r="TOE24" s="162"/>
      <c r="TOF24" s="162"/>
      <c r="TOG24" s="162"/>
      <c r="TOH24" s="162"/>
      <c r="TOI24" s="162"/>
      <c r="TOJ24" s="162"/>
      <c r="TOK24" s="162"/>
      <c r="TOL24" s="162"/>
      <c r="TOM24" s="162"/>
      <c r="TON24" s="162"/>
      <c r="TOO24" s="162"/>
      <c r="TOP24" s="162"/>
      <c r="TOQ24" s="162"/>
      <c r="TOR24" s="162"/>
      <c r="TOS24" s="162"/>
      <c r="TOT24" s="162"/>
      <c r="TOU24" s="162"/>
      <c r="TOV24" s="162"/>
      <c r="TOW24" s="162"/>
      <c r="TOX24" s="162"/>
      <c r="TOY24" s="162"/>
      <c r="TOZ24" s="162"/>
      <c r="TPA24" s="162"/>
      <c r="TPB24" s="162"/>
      <c r="TPC24" s="162"/>
      <c r="TPD24" s="162"/>
      <c r="TPE24" s="162"/>
      <c r="TPF24" s="162"/>
      <c r="TPG24" s="162"/>
      <c r="TPH24" s="162"/>
      <c r="TPI24" s="162"/>
      <c r="TPJ24" s="162"/>
      <c r="TPK24" s="162"/>
      <c r="TPL24" s="162"/>
      <c r="TPM24" s="162"/>
      <c r="TPN24" s="162"/>
      <c r="TPO24" s="162"/>
      <c r="TPP24" s="162"/>
      <c r="TPQ24" s="162"/>
      <c r="TPR24" s="162"/>
      <c r="TPS24" s="162"/>
      <c r="TPT24" s="162"/>
      <c r="TPU24" s="162"/>
      <c r="TPV24" s="162"/>
      <c r="TPW24" s="162"/>
      <c r="TPX24" s="162"/>
      <c r="TPY24" s="162"/>
      <c r="TPZ24" s="162"/>
      <c r="TQA24" s="162"/>
      <c r="TQB24" s="162"/>
      <c r="TQC24" s="162"/>
      <c r="TQD24" s="162"/>
      <c r="TQE24" s="162"/>
      <c r="TQF24" s="162"/>
      <c r="TQG24" s="162"/>
      <c r="TQH24" s="162"/>
      <c r="TQI24" s="162"/>
      <c r="TQJ24" s="162"/>
      <c r="TQK24" s="162"/>
      <c r="TQL24" s="162"/>
      <c r="TQM24" s="162"/>
      <c r="TQN24" s="162"/>
      <c r="TQO24" s="162"/>
      <c r="TQP24" s="162"/>
      <c r="TQQ24" s="162"/>
      <c r="TQR24" s="162"/>
      <c r="TQS24" s="162"/>
      <c r="TQT24" s="162"/>
      <c r="TQU24" s="162"/>
      <c r="TQV24" s="162"/>
      <c r="TQW24" s="162"/>
      <c r="TQX24" s="162"/>
      <c r="TQY24" s="162"/>
      <c r="TQZ24" s="162"/>
      <c r="TRA24" s="162"/>
      <c r="TRB24" s="162"/>
      <c r="TRC24" s="162"/>
      <c r="TRD24" s="162"/>
      <c r="TRE24" s="162"/>
      <c r="TRF24" s="162"/>
      <c r="TRG24" s="162"/>
      <c r="TRH24" s="162"/>
      <c r="TRI24" s="162"/>
      <c r="TRJ24" s="162"/>
      <c r="TRK24" s="162"/>
      <c r="TRL24" s="162"/>
      <c r="TRM24" s="162"/>
      <c r="TRN24" s="162"/>
      <c r="TRO24" s="162"/>
      <c r="TRP24" s="162"/>
      <c r="TRQ24" s="162"/>
      <c r="TRR24" s="162"/>
      <c r="TRS24" s="162"/>
      <c r="TRT24" s="162"/>
      <c r="TRU24" s="162"/>
      <c r="TRV24" s="162"/>
      <c r="TRW24" s="162"/>
      <c r="TRX24" s="162"/>
      <c r="TRY24" s="162"/>
      <c r="TRZ24" s="162"/>
      <c r="TSA24" s="162"/>
      <c r="TSB24" s="162"/>
      <c r="TSC24" s="162"/>
      <c r="TSD24" s="162"/>
      <c r="TSE24" s="162"/>
      <c r="TSF24" s="162"/>
      <c r="TSG24" s="162"/>
      <c r="TSH24" s="162"/>
      <c r="TSI24" s="162"/>
      <c r="TSJ24" s="162"/>
      <c r="TSK24" s="162"/>
      <c r="TSL24" s="162"/>
      <c r="TSM24" s="162"/>
      <c r="TSN24" s="162"/>
      <c r="TSO24" s="162"/>
      <c r="TSP24" s="162"/>
      <c r="TSQ24" s="162"/>
      <c r="TSR24" s="162"/>
      <c r="TSS24" s="162"/>
      <c r="TST24" s="162"/>
      <c r="TSU24" s="162"/>
      <c r="TSV24" s="162"/>
      <c r="TSW24" s="162"/>
      <c r="TSX24" s="162"/>
      <c r="TSY24" s="162"/>
      <c r="TSZ24" s="162"/>
      <c r="TTA24" s="162"/>
      <c r="TTB24" s="162"/>
      <c r="TTC24" s="162"/>
      <c r="TTD24" s="162"/>
      <c r="TTE24" s="162"/>
      <c r="TTF24" s="162"/>
      <c r="TTG24" s="162"/>
      <c r="TTH24" s="162"/>
      <c r="TTI24" s="162"/>
      <c r="TTJ24" s="162"/>
      <c r="TTK24" s="162"/>
      <c r="TTL24" s="162"/>
      <c r="TTM24" s="162"/>
      <c r="TTN24" s="162"/>
      <c r="TTO24" s="162"/>
      <c r="TTP24" s="162"/>
      <c r="TTQ24" s="162"/>
      <c r="TTR24" s="162"/>
      <c r="TTS24" s="162"/>
      <c r="TTT24" s="162"/>
      <c r="TTU24" s="162"/>
      <c r="TTV24" s="162"/>
      <c r="TTW24" s="162"/>
      <c r="TTX24" s="162"/>
      <c r="TTY24" s="162"/>
      <c r="TTZ24" s="162"/>
      <c r="TUA24" s="162"/>
      <c r="TUB24" s="162"/>
      <c r="TUC24" s="162"/>
      <c r="TUD24" s="162"/>
      <c r="TUE24" s="162"/>
      <c r="TUF24" s="162"/>
      <c r="TUG24" s="162"/>
      <c r="TUH24" s="162"/>
      <c r="TUI24" s="162"/>
      <c r="TUJ24" s="162"/>
      <c r="TUK24" s="162"/>
      <c r="TUL24" s="162"/>
      <c r="TUM24" s="162"/>
      <c r="TUN24" s="162"/>
      <c r="TUO24" s="162"/>
      <c r="TUP24" s="162"/>
      <c r="TUQ24" s="162"/>
      <c r="TUR24" s="162"/>
      <c r="TUS24" s="162"/>
      <c r="TUT24" s="162"/>
      <c r="TUU24" s="162"/>
      <c r="TUV24" s="162"/>
      <c r="TUW24" s="162"/>
      <c r="TUX24" s="162"/>
      <c r="TUY24" s="162"/>
      <c r="TUZ24" s="162"/>
      <c r="TVA24" s="162"/>
      <c r="TVB24" s="162"/>
      <c r="TVC24" s="162"/>
      <c r="TVD24" s="162"/>
      <c r="TVE24" s="162"/>
      <c r="TVF24" s="162"/>
      <c r="TVG24" s="162"/>
      <c r="TVH24" s="162"/>
      <c r="TVI24" s="162"/>
      <c r="TVJ24" s="162"/>
      <c r="TVK24" s="162"/>
      <c r="TVL24" s="162"/>
      <c r="TVM24" s="162"/>
      <c r="TVN24" s="162"/>
      <c r="TVO24" s="162"/>
      <c r="TVP24" s="162"/>
      <c r="TVQ24" s="162"/>
      <c r="TVR24" s="162"/>
      <c r="TVS24" s="162"/>
      <c r="TVT24" s="162"/>
      <c r="TVU24" s="162"/>
      <c r="TVV24" s="162"/>
      <c r="TVW24" s="162"/>
      <c r="TVX24" s="162"/>
      <c r="TVY24" s="162"/>
      <c r="TVZ24" s="162"/>
      <c r="TWA24" s="162"/>
      <c r="TWB24" s="162"/>
      <c r="TWC24" s="162"/>
      <c r="TWD24" s="162"/>
      <c r="TWE24" s="162"/>
      <c r="TWF24" s="162"/>
      <c r="TWG24" s="162"/>
      <c r="TWH24" s="162"/>
      <c r="TWI24" s="162"/>
      <c r="TWJ24" s="162"/>
      <c r="TWK24" s="162"/>
      <c r="TWL24" s="162"/>
      <c r="TWM24" s="162"/>
      <c r="TWN24" s="162"/>
      <c r="TWO24" s="162"/>
      <c r="TWP24" s="162"/>
      <c r="TWQ24" s="162"/>
      <c r="TWR24" s="162"/>
      <c r="TWS24" s="162"/>
      <c r="TWT24" s="162"/>
      <c r="TWU24" s="162"/>
      <c r="TWV24" s="162"/>
      <c r="TWW24" s="162"/>
      <c r="TWX24" s="162"/>
      <c r="TWY24" s="162"/>
      <c r="TWZ24" s="162"/>
      <c r="TXA24" s="162"/>
      <c r="TXB24" s="162"/>
      <c r="TXC24" s="162"/>
      <c r="TXD24" s="162"/>
      <c r="TXE24" s="162"/>
      <c r="TXF24" s="162"/>
      <c r="TXG24" s="162"/>
      <c r="TXH24" s="162"/>
      <c r="TXI24" s="162"/>
      <c r="TXJ24" s="162"/>
      <c r="TXK24" s="162"/>
      <c r="TXL24" s="162"/>
      <c r="TXM24" s="162"/>
      <c r="TXN24" s="162"/>
      <c r="TXO24" s="162"/>
      <c r="TXP24" s="162"/>
      <c r="TXQ24" s="162"/>
      <c r="TXR24" s="162"/>
      <c r="TXS24" s="162"/>
      <c r="TXT24" s="162"/>
      <c r="TXU24" s="162"/>
      <c r="TXV24" s="162"/>
      <c r="TXW24" s="162"/>
      <c r="TXX24" s="162"/>
      <c r="TXY24" s="162"/>
      <c r="TXZ24" s="162"/>
      <c r="TYA24" s="162"/>
      <c r="TYB24" s="162"/>
      <c r="TYC24" s="162"/>
      <c r="TYD24" s="162"/>
      <c r="TYE24" s="162"/>
      <c r="TYF24" s="162"/>
      <c r="TYG24" s="162"/>
      <c r="TYH24" s="162"/>
      <c r="TYI24" s="162"/>
      <c r="TYJ24" s="162"/>
      <c r="TYK24" s="162"/>
      <c r="TYL24" s="162"/>
      <c r="TYM24" s="162"/>
      <c r="TYN24" s="162"/>
      <c r="TYO24" s="162"/>
      <c r="TYP24" s="162"/>
      <c r="TYQ24" s="162"/>
      <c r="TYR24" s="162"/>
      <c r="TYS24" s="162"/>
      <c r="TYT24" s="162"/>
      <c r="TYU24" s="162"/>
      <c r="TYV24" s="162"/>
      <c r="TYW24" s="162"/>
      <c r="TYX24" s="162"/>
      <c r="TYY24" s="162"/>
      <c r="TYZ24" s="162"/>
      <c r="TZA24" s="162"/>
      <c r="TZB24" s="162"/>
      <c r="TZC24" s="162"/>
      <c r="TZD24" s="162"/>
      <c r="TZE24" s="162"/>
      <c r="TZF24" s="162"/>
      <c r="TZG24" s="162"/>
      <c r="TZH24" s="162"/>
      <c r="TZI24" s="162"/>
      <c r="TZJ24" s="162"/>
      <c r="TZK24" s="162"/>
      <c r="TZL24" s="162"/>
      <c r="TZM24" s="162"/>
      <c r="TZN24" s="162"/>
      <c r="TZO24" s="162"/>
      <c r="TZP24" s="162"/>
      <c r="TZQ24" s="162"/>
      <c r="TZR24" s="162"/>
      <c r="TZS24" s="162"/>
      <c r="TZT24" s="162"/>
      <c r="TZU24" s="162"/>
      <c r="TZV24" s="162"/>
      <c r="TZW24" s="162"/>
      <c r="TZX24" s="162"/>
      <c r="TZY24" s="162"/>
      <c r="TZZ24" s="162"/>
      <c r="UAA24" s="162"/>
      <c r="UAB24" s="162"/>
      <c r="UAC24" s="162"/>
      <c r="UAD24" s="162"/>
      <c r="UAE24" s="162"/>
      <c r="UAF24" s="162"/>
      <c r="UAG24" s="162"/>
      <c r="UAH24" s="162"/>
      <c r="UAI24" s="162"/>
      <c r="UAJ24" s="162"/>
      <c r="UAK24" s="162"/>
      <c r="UAL24" s="162"/>
      <c r="UAM24" s="162"/>
      <c r="UAN24" s="162"/>
      <c r="UAO24" s="162"/>
      <c r="UAP24" s="162"/>
      <c r="UAQ24" s="162"/>
      <c r="UAR24" s="162"/>
      <c r="UAS24" s="162"/>
      <c r="UAT24" s="162"/>
      <c r="UAU24" s="162"/>
      <c r="UAV24" s="162"/>
      <c r="UAW24" s="162"/>
      <c r="UAX24" s="162"/>
      <c r="UAY24" s="162"/>
      <c r="UAZ24" s="162"/>
      <c r="UBA24" s="162"/>
      <c r="UBB24" s="162"/>
      <c r="UBC24" s="162"/>
      <c r="UBD24" s="162"/>
      <c r="UBE24" s="162"/>
      <c r="UBF24" s="162"/>
      <c r="UBG24" s="162"/>
      <c r="UBH24" s="162"/>
      <c r="UBI24" s="162"/>
      <c r="UBJ24" s="162"/>
      <c r="UBK24" s="162"/>
      <c r="UBL24" s="162"/>
      <c r="UBM24" s="162"/>
      <c r="UBN24" s="162"/>
      <c r="UBO24" s="162"/>
      <c r="UBP24" s="162"/>
      <c r="UBQ24" s="162"/>
      <c r="UBR24" s="162"/>
      <c r="UBS24" s="162"/>
      <c r="UBT24" s="162"/>
      <c r="UBU24" s="162"/>
      <c r="UBV24" s="162"/>
      <c r="UBW24" s="162"/>
      <c r="UBX24" s="162"/>
      <c r="UBY24" s="162"/>
      <c r="UBZ24" s="162"/>
      <c r="UCA24" s="162"/>
      <c r="UCB24" s="162"/>
      <c r="UCC24" s="162"/>
      <c r="UCD24" s="162"/>
      <c r="UCE24" s="162"/>
      <c r="UCF24" s="162"/>
      <c r="UCG24" s="162"/>
      <c r="UCH24" s="162"/>
      <c r="UCI24" s="162"/>
      <c r="UCJ24" s="162"/>
      <c r="UCK24" s="162"/>
      <c r="UCL24" s="162"/>
      <c r="UCM24" s="162"/>
      <c r="UCN24" s="162"/>
      <c r="UCO24" s="162"/>
      <c r="UCP24" s="162"/>
      <c r="UCQ24" s="162"/>
      <c r="UCR24" s="162"/>
      <c r="UCS24" s="162"/>
      <c r="UCT24" s="162"/>
      <c r="UCU24" s="162"/>
      <c r="UCV24" s="162"/>
      <c r="UCW24" s="162"/>
      <c r="UCX24" s="162"/>
      <c r="UCY24" s="162"/>
      <c r="UCZ24" s="162"/>
      <c r="UDA24" s="162"/>
      <c r="UDB24" s="162"/>
      <c r="UDC24" s="162"/>
      <c r="UDD24" s="162"/>
      <c r="UDE24" s="162"/>
      <c r="UDF24" s="162"/>
      <c r="UDG24" s="162"/>
      <c r="UDH24" s="162"/>
      <c r="UDI24" s="162"/>
      <c r="UDJ24" s="162"/>
      <c r="UDK24" s="162"/>
      <c r="UDL24" s="162"/>
      <c r="UDM24" s="162"/>
      <c r="UDN24" s="162"/>
      <c r="UDO24" s="162"/>
      <c r="UDP24" s="162"/>
      <c r="UDQ24" s="162"/>
      <c r="UDR24" s="162"/>
      <c r="UDS24" s="162"/>
      <c r="UDT24" s="162"/>
      <c r="UDU24" s="162"/>
      <c r="UDV24" s="162"/>
      <c r="UDW24" s="162"/>
      <c r="UDX24" s="162"/>
      <c r="UDY24" s="162"/>
      <c r="UDZ24" s="162"/>
      <c r="UEA24" s="162"/>
      <c r="UEB24" s="162"/>
      <c r="UEC24" s="162"/>
      <c r="UED24" s="162"/>
      <c r="UEE24" s="162"/>
      <c r="UEF24" s="162"/>
      <c r="UEG24" s="162"/>
      <c r="UEH24" s="162"/>
      <c r="UEI24" s="162"/>
      <c r="UEJ24" s="162"/>
      <c r="UEK24" s="162"/>
      <c r="UEL24" s="162"/>
      <c r="UEM24" s="162"/>
      <c r="UEN24" s="162"/>
      <c r="UEO24" s="162"/>
      <c r="UEP24" s="162"/>
      <c r="UEQ24" s="162"/>
      <c r="UER24" s="162"/>
      <c r="UES24" s="162"/>
      <c r="UET24" s="162"/>
      <c r="UEU24" s="162"/>
      <c r="UEV24" s="162"/>
      <c r="UEW24" s="162"/>
      <c r="UEX24" s="162"/>
      <c r="UEY24" s="162"/>
      <c r="UEZ24" s="162"/>
      <c r="UFA24" s="162"/>
      <c r="UFB24" s="162"/>
      <c r="UFC24" s="162"/>
      <c r="UFD24" s="162"/>
      <c r="UFE24" s="162"/>
      <c r="UFF24" s="162"/>
      <c r="UFG24" s="162"/>
      <c r="UFH24" s="162"/>
      <c r="UFI24" s="162"/>
      <c r="UFJ24" s="162"/>
      <c r="UFK24" s="162"/>
      <c r="UFL24" s="162"/>
      <c r="UFM24" s="162"/>
      <c r="UFN24" s="162"/>
      <c r="UFO24" s="162"/>
      <c r="UFP24" s="162"/>
      <c r="UFQ24" s="162"/>
      <c r="UFR24" s="162"/>
      <c r="UFS24" s="162"/>
      <c r="UFT24" s="162"/>
      <c r="UFU24" s="162"/>
      <c r="UFV24" s="162"/>
      <c r="UFW24" s="162"/>
      <c r="UFX24" s="162"/>
      <c r="UFY24" s="162"/>
      <c r="UFZ24" s="162"/>
      <c r="UGA24" s="162"/>
      <c r="UGB24" s="162"/>
      <c r="UGC24" s="162"/>
      <c r="UGD24" s="162"/>
      <c r="UGE24" s="162"/>
      <c r="UGF24" s="162"/>
      <c r="UGG24" s="162"/>
      <c r="UGH24" s="162"/>
      <c r="UGI24" s="162"/>
      <c r="UGJ24" s="162"/>
      <c r="UGK24" s="162"/>
      <c r="UGL24" s="162"/>
      <c r="UGM24" s="162"/>
      <c r="UGN24" s="162"/>
      <c r="UGO24" s="162"/>
      <c r="UGP24" s="162"/>
      <c r="UGQ24" s="162"/>
      <c r="UGR24" s="162"/>
      <c r="UGS24" s="162"/>
      <c r="UGT24" s="162"/>
      <c r="UGU24" s="162"/>
      <c r="UGV24" s="162"/>
      <c r="UGW24" s="162"/>
      <c r="UGX24" s="162"/>
      <c r="UGY24" s="162"/>
      <c r="UGZ24" s="162"/>
      <c r="UHA24" s="162"/>
      <c r="UHB24" s="162"/>
      <c r="UHC24" s="162"/>
      <c r="UHD24" s="162"/>
      <c r="UHE24" s="162"/>
      <c r="UHF24" s="162"/>
      <c r="UHG24" s="162"/>
      <c r="UHH24" s="162"/>
      <c r="UHI24" s="162"/>
      <c r="UHJ24" s="162"/>
      <c r="UHK24" s="162"/>
      <c r="UHL24" s="162"/>
      <c r="UHM24" s="162"/>
      <c r="UHN24" s="162"/>
      <c r="UHO24" s="162"/>
      <c r="UHP24" s="162"/>
      <c r="UHQ24" s="162"/>
      <c r="UHR24" s="162"/>
      <c r="UHS24" s="162"/>
      <c r="UHT24" s="162"/>
      <c r="UHU24" s="162"/>
      <c r="UHV24" s="162"/>
      <c r="UHW24" s="162"/>
      <c r="UHX24" s="162"/>
      <c r="UHY24" s="162"/>
      <c r="UHZ24" s="162"/>
      <c r="UIA24" s="162"/>
      <c r="UIB24" s="162"/>
      <c r="UIC24" s="162"/>
      <c r="UID24" s="162"/>
      <c r="UIE24" s="162"/>
      <c r="UIF24" s="162"/>
      <c r="UIG24" s="162"/>
      <c r="UIH24" s="162"/>
      <c r="UII24" s="162"/>
      <c r="UIJ24" s="162"/>
      <c r="UIK24" s="162"/>
      <c r="UIL24" s="162"/>
      <c r="UIM24" s="162"/>
      <c r="UIN24" s="162"/>
      <c r="UIO24" s="162"/>
      <c r="UIP24" s="162"/>
      <c r="UIQ24" s="162"/>
      <c r="UIR24" s="162"/>
      <c r="UIS24" s="162"/>
      <c r="UIT24" s="162"/>
      <c r="UIU24" s="162"/>
      <c r="UIV24" s="162"/>
      <c r="UIW24" s="162"/>
      <c r="UIX24" s="162"/>
      <c r="UIY24" s="162"/>
      <c r="UIZ24" s="162"/>
      <c r="UJA24" s="162"/>
      <c r="UJB24" s="162"/>
      <c r="UJC24" s="162"/>
      <c r="UJD24" s="162"/>
      <c r="UJE24" s="162"/>
      <c r="UJF24" s="162"/>
      <c r="UJG24" s="162"/>
      <c r="UJH24" s="162"/>
      <c r="UJI24" s="162"/>
      <c r="UJJ24" s="162"/>
      <c r="UJK24" s="162"/>
      <c r="UJL24" s="162"/>
      <c r="UJM24" s="162"/>
      <c r="UJN24" s="162"/>
      <c r="UJO24" s="162"/>
      <c r="UJP24" s="162"/>
      <c r="UJQ24" s="162"/>
      <c r="UJR24" s="162"/>
      <c r="UJS24" s="162"/>
      <c r="UJT24" s="162"/>
      <c r="UJU24" s="162"/>
      <c r="UJV24" s="162"/>
      <c r="UJW24" s="162"/>
      <c r="UJX24" s="162"/>
      <c r="UJY24" s="162"/>
      <c r="UJZ24" s="162"/>
      <c r="UKA24" s="162"/>
      <c r="UKB24" s="162"/>
      <c r="UKC24" s="162"/>
      <c r="UKD24" s="162"/>
      <c r="UKE24" s="162"/>
      <c r="UKF24" s="162"/>
      <c r="UKG24" s="162"/>
      <c r="UKH24" s="162"/>
      <c r="UKI24" s="162"/>
      <c r="UKJ24" s="162"/>
      <c r="UKK24" s="162"/>
      <c r="UKL24" s="162"/>
      <c r="UKM24" s="162"/>
      <c r="UKN24" s="162"/>
      <c r="UKO24" s="162"/>
      <c r="UKP24" s="162"/>
      <c r="UKQ24" s="162"/>
      <c r="UKR24" s="162"/>
      <c r="UKS24" s="162"/>
      <c r="UKT24" s="162"/>
      <c r="UKU24" s="162"/>
      <c r="UKV24" s="162"/>
      <c r="UKW24" s="162"/>
      <c r="UKX24" s="162"/>
      <c r="UKY24" s="162"/>
      <c r="UKZ24" s="162"/>
      <c r="ULA24" s="162"/>
      <c r="ULB24" s="162"/>
      <c r="ULC24" s="162"/>
      <c r="ULD24" s="162"/>
      <c r="ULE24" s="162"/>
      <c r="ULF24" s="162"/>
      <c r="ULG24" s="162"/>
      <c r="ULH24" s="162"/>
      <c r="ULI24" s="162"/>
      <c r="ULJ24" s="162"/>
      <c r="ULK24" s="162"/>
      <c r="ULL24" s="162"/>
      <c r="ULM24" s="162"/>
      <c r="ULN24" s="162"/>
      <c r="ULO24" s="162"/>
      <c r="ULP24" s="162"/>
      <c r="ULQ24" s="162"/>
      <c r="ULR24" s="162"/>
      <c r="ULS24" s="162"/>
      <c r="ULT24" s="162"/>
      <c r="ULU24" s="162"/>
      <c r="ULV24" s="162"/>
      <c r="ULW24" s="162"/>
      <c r="ULX24" s="162"/>
      <c r="ULY24" s="162"/>
      <c r="ULZ24" s="162"/>
      <c r="UMA24" s="162"/>
      <c r="UMB24" s="162"/>
      <c r="UMC24" s="162"/>
      <c r="UMD24" s="162"/>
      <c r="UME24" s="162"/>
      <c r="UMF24" s="162"/>
      <c r="UMG24" s="162"/>
      <c r="UMH24" s="162"/>
      <c r="UMI24" s="162"/>
      <c r="UMJ24" s="162"/>
      <c r="UMK24" s="162"/>
      <c r="UML24" s="162"/>
      <c r="UMM24" s="162"/>
      <c r="UMN24" s="162"/>
      <c r="UMO24" s="162"/>
      <c r="UMP24" s="162"/>
      <c r="UMQ24" s="162"/>
      <c r="UMR24" s="162"/>
      <c r="UMS24" s="162"/>
      <c r="UMT24" s="162"/>
      <c r="UMU24" s="162"/>
      <c r="UMV24" s="162"/>
      <c r="UMW24" s="162"/>
      <c r="UMX24" s="162"/>
      <c r="UMY24" s="162"/>
      <c r="UMZ24" s="162"/>
      <c r="UNA24" s="162"/>
      <c r="UNB24" s="162"/>
      <c r="UNC24" s="162"/>
      <c r="UND24" s="162"/>
      <c r="UNE24" s="162"/>
      <c r="UNF24" s="162"/>
      <c r="UNG24" s="162"/>
      <c r="UNH24" s="162"/>
      <c r="UNI24" s="162"/>
      <c r="UNJ24" s="162"/>
      <c r="UNK24" s="162"/>
      <c r="UNL24" s="162"/>
      <c r="UNM24" s="162"/>
      <c r="UNN24" s="162"/>
      <c r="UNO24" s="162"/>
      <c r="UNP24" s="162"/>
      <c r="UNQ24" s="162"/>
      <c r="UNR24" s="162"/>
      <c r="UNS24" s="162"/>
      <c r="UNT24" s="162"/>
      <c r="UNU24" s="162"/>
      <c r="UNV24" s="162"/>
      <c r="UNW24" s="162"/>
      <c r="UNX24" s="162"/>
      <c r="UNY24" s="162"/>
      <c r="UNZ24" s="162"/>
      <c r="UOA24" s="162"/>
      <c r="UOB24" s="162"/>
      <c r="UOC24" s="162"/>
      <c r="UOD24" s="162"/>
      <c r="UOE24" s="162"/>
      <c r="UOF24" s="162"/>
      <c r="UOG24" s="162"/>
      <c r="UOH24" s="162"/>
      <c r="UOI24" s="162"/>
      <c r="UOJ24" s="162"/>
      <c r="UOK24" s="162"/>
      <c r="UOL24" s="162"/>
      <c r="UOM24" s="162"/>
      <c r="UON24" s="162"/>
      <c r="UOO24" s="162"/>
      <c r="UOP24" s="162"/>
      <c r="UOQ24" s="162"/>
      <c r="UOR24" s="162"/>
      <c r="UOS24" s="162"/>
      <c r="UOT24" s="162"/>
      <c r="UOU24" s="162"/>
      <c r="UOV24" s="162"/>
      <c r="UOW24" s="162"/>
      <c r="UOX24" s="162"/>
      <c r="UOY24" s="162"/>
      <c r="UOZ24" s="162"/>
      <c r="UPA24" s="162"/>
      <c r="UPB24" s="162"/>
      <c r="UPC24" s="162"/>
      <c r="UPD24" s="162"/>
      <c r="UPE24" s="162"/>
      <c r="UPF24" s="162"/>
      <c r="UPG24" s="162"/>
      <c r="UPH24" s="162"/>
      <c r="UPI24" s="162"/>
      <c r="UPJ24" s="162"/>
      <c r="UPK24" s="162"/>
      <c r="UPL24" s="162"/>
      <c r="UPM24" s="162"/>
      <c r="UPN24" s="162"/>
      <c r="UPO24" s="162"/>
      <c r="UPP24" s="162"/>
      <c r="UPQ24" s="162"/>
      <c r="UPR24" s="162"/>
      <c r="UPS24" s="162"/>
      <c r="UPT24" s="162"/>
      <c r="UPU24" s="162"/>
      <c r="UPV24" s="162"/>
      <c r="UPW24" s="162"/>
      <c r="UPX24" s="162"/>
      <c r="UPY24" s="162"/>
      <c r="UPZ24" s="162"/>
      <c r="UQA24" s="162"/>
      <c r="UQB24" s="162"/>
      <c r="UQC24" s="162"/>
      <c r="UQD24" s="162"/>
      <c r="UQE24" s="162"/>
      <c r="UQF24" s="162"/>
      <c r="UQG24" s="162"/>
      <c r="UQH24" s="162"/>
      <c r="UQI24" s="162"/>
      <c r="UQJ24" s="162"/>
      <c r="UQK24" s="162"/>
      <c r="UQL24" s="162"/>
      <c r="UQM24" s="162"/>
      <c r="UQN24" s="162"/>
      <c r="UQO24" s="162"/>
      <c r="UQP24" s="162"/>
      <c r="UQQ24" s="162"/>
      <c r="UQR24" s="162"/>
      <c r="UQS24" s="162"/>
      <c r="UQT24" s="162"/>
      <c r="UQU24" s="162"/>
      <c r="UQV24" s="162"/>
      <c r="UQW24" s="162"/>
      <c r="UQX24" s="162"/>
      <c r="UQY24" s="162"/>
      <c r="UQZ24" s="162"/>
      <c r="URA24" s="162"/>
      <c r="URB24" s="162"/>
      <c r="URC24" s="162"/>
      <c r="URD24" s="162"/>
      <c r="URE24" s="162"/>
      <c r="URF24" s="162"/>
      <c r="URG24" s="162"/>
      <c r="URH24" s="162"/>
      <c r="URI24" s="162"/>
      <c r="URJ24" s="162"/>
      <c r="URK24" s="162"/>
      <c r="URL24" s="162"/>
      <c r="URM24" s="162"/>
      <c r="URN24" s="162"/>
      <c r="URO24" s="162"/>
      <c r="URP24" s="162"/>
      <c r="URQ24" s="162"/>
      <c r="URR24" s="162"/>
      <c r="URS24" s="162"/>
      <c r="URT24" s="162"/>
      <c r="URU24" s="162"/>
      <c r="URV24" s="162"/>
      <c r="URW24" s="162"/>
      <c r="URX24" s="162"/>
      <c r="URY24" s="162"/>
      <c r="URZ24" s="162"/>
      <c r="USA24" s="162"/>
      <c r="USB24" s="162"/>
      <c r="USC24" s="162"/>
      <c r="USD24" s="162"/>
      <c r="USE24" s="162"/>
      <c r="USF24" s="162"/>
      <c r="USG24" s="162"/>
      <c r="USH24" s="162"/>
      <c r="USI24" s="162"/>
      <c r="USJ24" s="162"/>
      <c r="USK24" s="162"/>
      <c r="USL24" s="162"/>
      <c r="USM24" s="162"/>
      <c r="USN24" s="162"/>
      <c r="USO24" s="162"/>
      <c r="USP24" s="162"/>
      <c r="USQ24" s="162"/>
      <c r="USR24" s="162"/>
      <c r="USS24" s="162"/>
      <c r="UST24" s="162"/>
      <c r="USU24" s="162"/>
      <c r="USV24" s="162"/>
      <c r="USW24" s="162"/>
      <c r="USX24" s="162"/>
      <c r="USY24" s="162"/>
      <c r="USZ24" s="162"/>
      <c r="UTA24" s="162"/>
      <c r="UTB24" s="162"/>
      <c r="UTC24" s="162"/>
      <c r="UTD24" s="162"/>
      <c r="UTE24" s="162"/>
      <c r="UTF24" s="162"/>
      <c r="UTG24" s="162"/>
      <c r="UTH24" s="162"/>
      <c r="UTI24" s="162"/>
      <c r="UTJ24" s="162"/>
      <c r="UTK24" s="162"/>
      <c r="UTL24" s="162"/>
      <c r="UTM24" s="162"/>
      <c r="UTN24" s="162"/>
      <c r="UTO24" s="162"/>
      <c r="UTP24" s="162"/>
      <c r="UTQ24" s="162"/>
      <c r="UTR24" s="162"/>
      <c r="UTS24" s="162"/>
      <c r="UTT24" s="162"/>
      <c r="UTU24" s="162"/>
      <c r="UTV24" s="162"/>
      <c r="UTW24" s="162"/>
      <c r="UTX24" s="162"/>
      <c r="UTY24" s="162"/>
      <c r="UTZ24" s="162"/>
      <c r="UUA24" s="162"/>
      <c r="UUB24" s="162"/>
      <c r="UUC24" s="162"/>
      <c r="UUD24" s="162"/>
      <c r="UUE24" s="162"/>
      <c r="UUF24" s="162"/>
      <c r="UUG24" s="162"/>
      <c r="UUH24" s="162"/>
      <c r="UUI24" s="162"/>
      <c r="UUJ24" s="162"/>
      <c r="UUK24" s="162"/>
      <c r="UUL24" s="162"/>
      <c r="UUM24" s="162"/>
      <c r="UUN24" s="162"/>
      <c r="UUO24" s="162"/>
      <c r="UUP24" s="162"/>
      <c r="UUQ24" s="162"/>
      <c r="UUR24" s="162"/>
      <c r="UUS24" s="162"/>
      <c r="UUT24" s="162"/>
      <c r="UUU24" s="162"/>
      <c r="UUV24" s="162"/>
      <c r="UUW24" s="162"/>
      <c r="UUX24" s="162"/>
      <c r="UUY24" s="162"/>
      <c r="UUZ24" s="162"/>
      <c r="UVA24" s="162"/>
      <c r="UVB24" s="162"/>
      <c r="UVC24" s="162"/>
      <c r="UVD24" s="162"/>
      <c r="UVE24" s="162"/>
      <c r="UVF24" s="162"/>
      <c r="UVG24" s="162"/>
      <c r="UVH24" s="162"/>
      <c r="UVI24" s="162"/>
      <c r="UVJ24" s="162"/>
      <c r="UVK24" s="162"/>
      <c r="UVL24" s="162"/>
      <c r="UVM24" s="162"/>
      <c r="UVN24" s="162"/>
      <c r="UVO24" s="162"/>
      <c r="UVP24" s="162"/>
      <c r="UVQ24" s="162"/>
      <c r="UVR24" s="162"/>
      <c r="UVS24" s="162"/>
      <c r="UVT24" s="162"/>
      <c r="UVU24" s="162"/>
      <c r="UVV24" s="162"/>
      <c r="UVW24" s="162"/>
      <c r="UVX24" s="162"/>
      <c r="UVY24" s="162"/>
      <c r="UVZ24" s="162"/>
      <c r="UWA24" s="162"/>
      <c r="UWB24" s="162"/>
      <c r="UWC24" s="162"/>
      <c r="UWD24" s="162"/>
      <c r="UWE24" s="162"/>
      <c r="UWF24" s="162"/>
      <c r="UWG24" s="162"/>
      <c r="UWH24" s="162"/>
      <c r="UWI24" s="162"/>
      <c r="UWJ24" s="162"/>
      <c r="UWK24" s="162"/>
      <c r="UWL24" s="162"/>
      <c r="UWM24" s="162"/>
      <c r="UWN24" s="162"/>
      <c r="UWO24" s="162"/>
      <c r="UWP24" s="162"/>
      <c r="UWQ24" s="162"/>
      <c r="UWR24" s="162"/>
      <c r="UWS24" s="162"/>
      <c r="UWT24" s="162"/>
      <c r="UWU24" s="162"/>
      <c r="UWV24" s="162"/>
      <c r="UWW24" s="162"/>
      <c r="UWX24" s="162"/>
      <c r="UWY24" s="162"/>
      <c r="UWZ24" s="162"/>
      <c r="UXA24" s="162"/>
      <c r="UXB24" s="162"/>
      <c r="UXC24" s="162"/>
      <c r="UXD24" s="162"/>
      <c r="UXE24" s="162"/>
      <c r="UXF24" s="162"/>
      <c r="UXG24" s="162"/>
      <c r="UXH24" s="162"/>
      <c r="UXI24" s="162"/>
      <c r="UXJ24" s="162"/>
      <c r="UXK24" s="162"/>
      <c r="UXL24" s="162"/>
      <c r="UXM24" s="162"/>
      <c r="UXN24" s="162"/>
      <c r="UXO24" s="162"/>
      <c r="UXP24" s="162"/>
      <c r="UXQ24" s="162"/>
      <c r="UXR24" s="162"/>
      <c r="UXS24" s="162"/>
      <c r="UXT24" s="162"/>
      <c r="UXU24" s="162"/>
      <c r="UXV24" s="162"/>
      <c r="UXW24" s="162"/>
      <c r="UXX24" s="162"/>
      <c r="UXY24" s="162"/>
      <c r="UXZ24" s="162"/>
      <c r="UYA24" s="162"/>
      <c r="UYB24" s="162"/>
      <c r="UYC24" s="162"/>
      <c r="UYD24" s="162"/>
      <c r="UYE24" s="162"/>
      <c r="UYF24" s="162"/>
      <c r="UYG24" s="162"/>
      <c r="UYH24" s="162"/>
      <c r="UYI24" s="162"/>
      <c r="UYJ24" s="162"/>
      <c r="UYK24" s="162"/>
      <c r="UYL24" s="162"/>
      <c r="UYM24" s="162"/>
      <c r="UYN24" s="162"/>
      <c r="UYO24" s="162"/>
      <c r="UYP24" s="162"/>
      <c r="UYQ24" s="162"/>
      <c r="UYR24" s="162"/>
      <c r="UYS24" s="162"/>
      <c r="UYT24" s="162"/>
      <c r="UYU24" s="162"/>
      <c r="UYV24" s="162"/>
      <c r="UYW24" s="162"/>
      <c r="UYX24" s="162"/>
      <c r="UYY24" s="162"/>
      <c r="UYZ24" s="162"/>
      <c r="UZA24" s="162"/>
      <c r="UZB24" s="162"/>
      <c r="UZC24" s="162"/>
      <c r="UZD24" s="162"/>
      <c r="UZE24" s="162"/>
      <c r="UZF24" s="162"/>
      <c r="UZG24" s="162"/>
      <c r="UZH24" s="162"/>
      <c r="UZI24" s="162"/>
      <c r="UZJ24" s="162"/>
      <c r="UZK24" s="162"/>
      <c r="UZL24" s="162"/>
      <c r="UZM24" s="162"/>
      <c r="UZN24" s="162"/>
      <c r="UZO24" s="162"/>
      <c r="UZP24" s="162"/>
      <c r="UZQ24" s="162"/>
      <c r="UZR24" s="162"/>
      <c r="UZS24" s="162"/>
      <c r="UZT24" s="162"/>
      <c r="UZU24" s="162"/>
      <c r="UZV24" s="162"/>
      <c r="UZW24" s="162"/>
      <c r="UZX24" s="162"/>
      <c r="UZY24" s="162"/>
      <c r="UZZ24" s="162"/>
      <c r="VAA24" s="162"/>
      <c r="VAB24" s="162"/>
      <c r="VAC24" s="162"/>
      <c r="VAD24" s="162"/>
      <c r="VAE24" s="162"/>
      <c r="VAF24" s="162"/>
      <c r="VAG24" s="162"/>
      <c r="VAH24" s="162"/>
      <c r="VAI24" s="162"/>
      <c r="VAJ24" s="162"/>
      <c r="VAK24" s="162"/>
      <c r="VAL24" s="162"/>
      <c r="VAM24" s="162"/>
      <c r="VAN24" s="162"/>
      <c r="VAO24" s="162"/>
      <c r="VAP24" s="162"/>
      <c r="VAQ24" s="162"/>
      <c r="VAR24" s="162"/>
      <c r="VAS24" s="162"/>
      <c r="VAT24" s="162"/>
      <c r="VAU24" s="162"/>
      <c r="VAV24" s="162"/>
      <c r="VAW24" s="162"/>
      <c r="VAX24" s="162"/>
      <c r="VAY24" s="162"/>
      <c r="VAZ24" s="162"/>
      <c r="VBA24" s="162"/>
      <c r="VBB24" s="162"/>
      <c r="VBC24" s="162"/>
      <c r="VBD24" s="162"/>
      <c r="VBE24" s="162"/>
      <c r="VBF24" s="162"/>
      <c r="VBG24" s="162"/>
      <c r="VBH24" s="162"/>
      <c r="VBI24" s="162"/>
      <c r="VBJ24" s="162"/>
      <c r="VBK24" s="162"/>
      <c r="VBL24" s="162"/>
      <c r="VBM24" s="162"/>
      <c r="VBN24" s="162"/>
      <c r="VBO24" s="162"/>
      <c r="VBP24" s="162"/>
      <c r="VBQ24" s="162"/>
      <c r="VBR24" s="162"/>
      <c r="VBS24" s="162"/>
      <c r="VBT24" s="162"/>
      <c r="VBU24" s="162"/>
      <c r="VBV24" s="162"/>
      <c r="VBW24" s="162"/>
      <c r="VBX24" s="162"/>
      <c r="VBY24" s="162"/>
      <c r="VBZ24" s="162"/>
      <c r="VCA24" s="162"/>
      <c r="VCB24" s="162"/>
      <c r="VCC24" s="162"/>
      <c r="VCD24" s="162"/>
      <c r="VCE24" s="162"/>
      <c r="VCF24" s="162"/>
      <c r="VCG24" s="162"/>
      <c r="VCH24" s="162"/>
      <c r="VCI24" s="162"/>
      <c r="VCJ24" s="162"/>
      <c r="VCK24" s="162"/>
      <c r="VCL24" s="162"/>
      <c r="VCM24" s="162"/>
      <c r="VCN24" s="162"/>
      <c r="VCO24" s="162"/>
      <c r="VCP24" s="162"/>
      <c r="VCQ24" s="162"/>
      <c r="VCR24" s="162"/>
      <c r="VCS24" s="162"/>
      <c r="VCT24" s="162"/>
      <c r="VCU24" s="162"/>
      <c r="VCV24" s="162"/>
      <c r="VCW24" s="162"/>
      <c r="VCX24" s="162"/>
      <c r="VCY24" s="162"/>
      <c r="VCZ24" s="162"/>
      <c r="VDA24" s="162"/>
      <c r="VDB24" s="162"/>
      <c r="VDC24" s="162"/>
      <c r="VDD24" s="162"/>
      <c r="VDE24" s="162"/>
      <c r="VDF24" s="162"/>
      <c r="VDG24" s="162"/>
      <c r="VDH24" s="162"/>
      <c r="VDI24" s="162"/>
      <c r="VDJ24" s="162"/>
      <c r="VDK24" s="162"/>
      <c r="VDL24" s="162"/>
      <c r="VDM24" s="162"/>
      <c r="VDN24" s="162"/>
      <c r="VDO24" s="162"/>
      <c r="VDP24" s="162"/>
      <c r="VDQ24" s="162"/>
      <c r="VDR24" s="162"/>
      <c r="VDS24" s="162"/>
      <c r="VDT24" s="162"/>
      <c r="VDU24" s="162"/>
      <c r="VDV24" s="162"/>
      <c r="VDW24" s="162"/>
      <c r="VDX24" s="162"/>
      <c r="VDY24" s="162"/>
      <c r="VDZ24" s="162"/>
      <c r="VEA24" s="162"/>
      <c r="VEB24" s="162"/>
      <c r="VEC24" s="162"/>
      <c r="VED24" s="162"/>
      <c r="VEE24" s="162"/>
      <c r="VEF24" s="162"/>
      <c r="VEG24" s="162"/>
      <c r="VEH24" s="162"/>
      <c r="VEI24" s="162"/>
      <c r="VEJ24" s="162"/>
      <c r="VEK24" s="162"/>
      <c r="VEL24" s="162"/>
      <c r="VEM24" s="162"/>
      <c r="VEN24" s="162"/>
      <c r="VEO24" s="162"/>
      <c r="VEP24" s="162"/>
      <c r="VEQ24" s="162"/>
      <c r="VER24" s="162"/>
      <c r="VES24" s="162"/>
      <c r="VET24" s="162"/>
      <c r="VEU24" s="162"/>
      <c r="VEV24" s="162"/>
      <c r="VEW24" s="162"/>
      <c r="VEX24" s="162"/>
      <c r="VEY24" s="162"/>
      <c r="VEZ24" s="162"/>
      <c r="VFA24" s="162"/>
      <c r="VFB24" s="162"/>
      <c r="VFC24" s="162"/>
      <c r="VFD24" s="162"/>
      <c r="VFE24" s="162"/>
      <c r="VFF24" s="162"/>
      <c r="VFG24" s="162"/>
      <c r="VFH24" s="162"/>
      <c r="VFI24" s="162"/>
      <c r="VFJ24" s="162"/>
      <c r="VFK24" s="162"/>
      <c r="VFL24" s="162"/>
      <c r="VFM24" s="162"/>
      <c r="VFN24" s="162"/>
      <c r="VFO24" s="162"/>
      <c r="VFP24" s="162"/>
      <c r="VFQ24" s="162"/>
      <c r="VFR24" s="162"/>
      <c r="VFS24" s="162"/>
      <c r="VFT24" s="162"/>
      <c r="VFU24" s="162"/>
      <c r="VFV24" s="162"/>
      <c r="VFW24" s="162"/>
      <c r="VFX24" s="162"/>
      <c r="VFY24" s="162"/>
      <c r="VFZ24" s="162"/>
      <c r="VGA24" s="162"/>
      <c r="VGB24" s="162"/>
      <c r="VGC24" s="162"/>
      <c r="VGD24" s="162"/>
      <c r="VGE24" s="162"/>
      <c r="VGF24" s="162"/>
      <c r="VGG24" s="162"/>
      <c r="VGH24" s="162"/>
      <c r="VGI24" s="162"/>
      <c r="VGJ24" s="162"/>
      <c r="VGK24" s="162"/>
      <c r="VGL24" s="162"/>
      <c r="VGM24" s="162"/>
      <c r="VGN24" s="162"/>
      <c r="VGO24" s="162"/>
      <c r="VGP24" s="162"/>
      <c r="VGQ24" s="162"/>
      <c r="VGR24" s="162"/>
      <c r="VGS24" s="162"/>
      <c r="VGT24" s="162"/>
      <c r="VGU24" s="162"/>
      <c r="VGV24" s="162"/>
      <c r="VGW24" s="162"/>
      <c r="VGX24" s="162"/>
      <c r="VGY24" s="162"/>
      <c r="VGZ24" s="162"/>
      <c r="VHA24" s="162"/>
      <c r="VHB24" s="162"/>
      <c r="VHC24" s="162"/>
      <c r="VHD24" s="162"/>
      <c r="VHE24" s="162"/>
      <c r="VHF24" s="162"/>
      <c r="VHG24" s="162"/>
      <c r="VHH24" s="162"/>
      <c r="VHI24" s="162"/>
      <c r="VHJ24" s="162"/>
      <c r="VHK24" s="162"/>
      <c r="VHL24" s="162"/>
      <c r="VHM24" s="162"/>
      <c r="VHN24" s="162"/>
      <c r="VHO24" s="162"/>
      <c r="VHP24" s="162"/>
      <c r="VHQ24" s="162"/>
      <c r="VHR24" s="162"/>
      <c r="VHS24" s="162"/>
      <c r="VHT24" s="162"/>
      <c r="VHU24" s="162"/>
      <c r="VHV24" s="162"/>
      <c r="VHW24" s="162"/>
      <c r="VHX24" s="162"/>
      <c r="VHY24" s="162"/>
      <c r="VHZ24" s="162"/>
      <c r="VIA24" s="162"/>
      <c r="VIB24" s="162"/>
      <c r="VIC24" s="162"/>
      <c r="VID24" s="162"/>
      <c r="VIE24" s="162"/>
      <c r="VIF24" s="162"/>
      <c r="VIG24" s="162"/>
      <c r="VIH24" s="162"/>
      <c r="VII24" s="162"/>
      <c r="VIJ24" s="162"/>
      <c r="VIK24" s="162"/>
      <c r="VIL24" s="162"/>
      <c r="VIM24" s="162"/>
      <c r="VIN24" s="162"/>
      <c r="VIO24" s="162"/>
      <c r="VIP24" s="162"/>
      <c r="VIQ24" s="162"/>
      <c r="VIR24" s="162"/>
      <c r="VIS24" s="162"/>
      <c r="VIT24" s="162"/>
      <c r="VIU24" s="162"/>
      <c r="VIV24" s="162"/>
      <c r="VIW24" s="162"/>
      <c r="VIX24" s="162"/>
      <c r="VIY24" s="162"/>
      <c r="VIZ24" s="162"/>
      <c r="VJA24" s="162"/>
      <c r="VJB24" s="162"/>
      <c r="VJC24" s="162"/>
      <c r="VJD24" s="162"/>
      <c r="VJE24" s="162"/>
      <c r="VJF24" s="162"/>
      <c r="VJG24" s="162"/>
      <c r="VJH24" s="162"/>
      <c r="VJI24" s="162"/>
      <c r="VJJ24" s="162"/>
      <c r="VJK24" s="162"/>
      <c r="VJL24" s="162"/>
      <c r="VJM24" s="162"/>
      <c r="VJN24" s="162"/>
      <c r="VJO24" s="162"/>
      <c r="VJP24" s="162"/>
      <c r="VJQ24" s="162"/>
      <c r="VJR24" s="162"/>
      <c r="VJS24" s="162"/>
      <c r="VJT24" s="162"/>
      <c r="VJU24" s="162"/>
      <c r="VJV24" s="162"/>
      <c r="VJW24" s="162"/>
      <c r="VJX24" s="162"/>
      <c r="VJY24" s="162"/>
      <c r="VJZ24" s="162"/>
      <c r="VKA24" s="162"/>
      <c r="VKB24" s="162"/>
      <c r="VKC24" s="162"/>
      <c r="VKD24" s="162"/>
      <c r="VKE24" s="162"/>
      <c r="VKF24" s="162"/>
      <c r="VKG24" s="162"/>
      <c r="VKH24" s="162"/>
      <c r="VKI24" s="162"/>
      <c r="VKJ24" s="162"/>
      <c r="VKK24" s="162"/>
      <c r="VKL24" s="162"/>
      <c r="VKM24" s="162"/>
      <c r="VKN24" s="162"/>
      <c r="VKO24" s="162"/>
      <c r="VKP24" s="162"/>
      <c r="VKQ24" s="162"/>
      <c r="VKR24" s="162"/>
      <c r="VKS24" s="162"/>
      <c r="VKT24" s="162"/>
      <c r="VKU24" s="162"/>
      <c r="VKV24" s="162"/>
      <c r="VKW24" s="162"/>
      <c r="VKX24" s="162"/>
      <c r="VKY24" s="162"/>
      <c r="VKZ24" s="162"/>
      <c r="VLA24" s="162"/>
      <c r="VLB24" s="162"/>
      <c r="VLC24" s="162"/>
      <c r="VLD24" s="162"/>
      <c r="VLE24" s="162"/>
      <c r="VLF24" s="162"/>
      <c r="VLG24" s="162"/>
      <c r="VLH24" s="162"/>
      <c r="VLI24" s="162"/>
      <c r="VLJ24" s="162"/>
      <c r="VLK24" s="162"/>
      <c r="VLL24" s="162"/>
      <c r="VLM24" s="162"/>
      <c r="VLN24" s="162"/>
      <c r="VLO24" s="162"/>
      <c r="VLP24" s="162"/>
      <c r="VLQ24" s="162"/>
      <c r="VLR24" s="162"/>
      <c r="VLS24" s="162"/>
      <c r="VLT24" s="162"/>
      <c r="VLU24" s="162"/>
      <c r="VLV24" s="162"/>
      <c r="VLW24" s="162"/>
      <c r="VLX24" s="162"/>
      <c r="VLY24" s="162"/>
      <c r="VLZ24" s="162"/>
      <c r="VMA24" s="162"/>
      <c r="VMB24" s="162"/>
      <c r="VMC24" s="162"/>
      <c r="VMD24" s="162"/>
      <c r="VME24" s="162"/>
      <c r="VMF24" s="162"/>
      <c r="VMG24" s="162"/>
      <c r="VMH24" s="162"/>
      <c r="VMI24" s="162"/>
      <c r="VMJ24" s="162"/>
      <c r="VMK24" s="162"/>
      <c r="VML24" s="162"/>
      <c r="VMM24" s="162"/>
      <c r="VMN24" s="162"/>
      <c r="VMO24" s="162"/>
      <c r="VMP24" s="162"/>
      <c r="VMQ24" s="162"/>
      <c r="VMR24" s="162"/>
      <c r="VMS24" s="162"/>
      <c r="VMT24" s="162"/>
      <c r="VMU24" s="162"/>
      <c r="VMV24" s="162"/>
      <c r="VMW24" s="162"/>
      <c r="VMX24" s="162"/>
      <c r="VMY24" s="162"/>
      <c r="VMZ24" s="162"/>
      <c r="VNA24" s="162"/>
      <c r="VNB24" s="162"/>
      <c r="VNC24" s="162"/>
      <c r="VND24" s="162"/>
      <c r="VNE24" s="162"/>
      <c r="VNF24" s="162"/>
      <c r="VNG24" s="162"/>
      <c r="VNH24" s="162"/>
      <c r="VNI24" s="162"/>
      <c r="VNJ24" s="162"/>
      <c r="VNK24" s="162"/>
      <c r="VNL24" s="162"/>
      <c r="VNM24" s="162"/>
      <c r="VNN24" s="162"/>
      <c r="VNO24" s="162"/>
      <c r="VNP24" s="162"/>
      <c r="VNQ24" s="162"/>
      <c r="VNR24" s="162"/>
      <c r="VNS24" s="162"/>
      <c r="VNT24" s="162"/>
      <c r="VNU24" s="162"/>
      <c r="VNV24" s="162"/>
      <c r="VNW24" s="162"/>
      <c r="VNX24" s="162"/>
      <c r="VNY24" s="162"/>
      <c r="VNZ24" s="162"/>
      <c r="VOA24" s="162"/>
      <c r="VOB24" s="162"/>
      <c r="VOC24" s="162"/>
      <c r="VOD24" s="162"/>
      <c r="VOE24" s="162"/>
      <c r="VOF24" s="162"/>
      <c r="VOG24" s="162"/>
      <c r="VOH24" s="162"/>
      <c r="VOI24" s="162"/>
      <c r="VOJ24" s="162"/>
      <c r="VOK24" s="162"/>
      <c r="VOL24" s="162"/>
      <c r="VOM24" s="162"/>
      <c r="VON24" s="162"/>
      <c r="VOO24" s="162"/>
      <c r="VOP24" s="162"/>
      <c r="VOQ24" s="162"/>
      <c r="VOR24" s="162"/>
      <c r="VOS24" s="162"/>
      <c r="VOT24" s="162"/>
      <c r="VOU24" s="162"/>
      <c r="VOV24" s="162"/>
      <c r="VOW24" s="162"/>
      <c r="VOX24" s="162"/>
      <c r="VOY24" s="162"/>
      <c r="VOZ24" s="162"/>
      <c r="VPA24" s="162"/>
      <c r="VPB24" s="162"/>
      <c r="VPC24" s="162"/>
      <c r="VPD24" s="162"/>
      <c r="VPE24" s="162"/>
      <c r="VPF24" s="162"/>
      <c r="VPG24" s="162"/>
      <c r="VPH24" s="162"/>
      <c r="VPI24" s="162"/>
      <c r="VPJ24" s="162"/>
      <c r="VPK24" s="162"/>
      <c r="VPL24" s="162"/>
      <c r="VPM24" s="162"/>
      <c r="VPN24" s="162"/>
      <c r="VPO24" s="162"/>
      <c r="VPP24" s="162"/>
      <c r="VPQ24" s="162"/>
      <c r="VPR24" s="162"/>
      <c r="VPS24" s="162"/>
      <c r="VPT24" s="162"/>
      <c r="VPU24" s="162"/>
      <c r="VPV24" s="162"/>
      <c r="VPW24" s="162"/>
      <c r="VPX24" s="162"/>
      <c r="VPY24" s="162"/>
      <c r="VPZ24" s="162"/>
      <c r="VQA24" s="162"/>
      <c r="VQB24" s="162"/>
      <c r="VQC24" s="162"/>
      <c r="VQD24" s="162"/>
      <c r="VQE24" s="162"/>
      <c r="VQF24" s="162"/>
      <c r="VQG24" s="162"/>
      <c r="VQH24" s="162"/>
      <c r="VQI24" s="162"/>
      <c r="VQJ24" s="162"/>
      <c r="VQK24" s="162"/>
      <c r="VQL24" s="162"/>
      <c r="VQM24" s="162"/>
      <c r="VQN24" s="162"/>
      <c r="VQO24" s="162"/>
      <c r="VQP24" s="162"/>
      <c r="VQQ24" s="162"/>
      <c r="VQR24" s="162"/>
      <c r="VQS24" s="162"/>
      <c r="VQT24" s="162"/>
      <c r="VQU24" s="162"/>
      <c r="VQV24" s="162"/>
      <c r="VQW24" s="162"/>
      <c r="VQX24" s="162"/>
      <c r="VQY24" s="162"/>
      <c r="VQZ24" s="162"/>
      <c r="VRA24" s="162"/>
      <c r="VRB24" s="162"/>
      <c r="VRC24" s="162"/>
      <c r="VRD24" s="162"/>
      <c r="VRE24" s="162"/>
      <c r="VRF24" s="162"/>
      <c r="VRG24" s="162"/>
      <c r="VRH24" s="162"/>
      <c r="VRI24" s="162"/>
      <c r="VRJ24" s="162"/>
      <c r="VRK24" s="162"/>
      <c r="VRL24" s="162"/>
      <c r="VRM24" s="162"/>
      <c r="VRN24" s="162"/>
      <c r="VRO24" s="162"/>
      <c r="VRP24" s="162"/>
      <c r="VRQ24" s="162"/>
      <c r="VRR24" s="162"/>
      <c r="VRS24" s="162"/>
      <c r="VRT24" s="162"/>
      <c r="VRU24" s="162"/>
      <c r="VRV24" s="162"/>
      <c r="VRW24" s="162"/>
      <c r="VRX24" s="162"/>
      <c r="VRY24" s="162"/>
      <c r="VRZ24" s="162"/>
      <c r="VSA24" s="162"/>
      <c r="VSB24" s="162"/>
      <c r="VSC24" s="162"/>
      <c r="VSD24" s="162"/>
      <c r="VSE24" s="162"/>
      <c r="VSF24" s="162"/>
      <c r="VSG24" s="162"/>
      <c r="VSH24" s="162"/>
      <c r="VSI24" s="162"/>
      <c r="VSJ24" s="162"/>
      <c r="VSK24" s="162"/>
      <c r="VSL24" s="162"/>
      <c r="VSM24" s="162"/>
      <c r="VSN24" s="162"/>
      <c r="VSO24" s="162"/>
      <c r="VSP24" s="162"/>
      <c r="VSQ24" s="162"/>
      <c r="VSR24" s="162"/>
      <c r="VSS24" s="162"/>
      <c r="VST24" s="162"/>
      <c r="VSU24" s="162"/>
      <c r="VSV24" s="162"/>
      <c r="VSW24" s="162"/>
      <c r="VSX24" s="162"/>
      <c r="VSY24" s="162"/>
      <c r="VSZ24" s="162"/>
      <c r="VTA24" s="162"/>
      <c r="VTB24" s="162"/>
      <c r="VTC24" s="162"/>
      <c r="VTD24" s="162"/>
      <c r="VTE24" s="162"/>
      <c r="VTF24" s="162"/>
      <c r="VTG24" s="162"/>
      <c r="VTH24" s="162"/>
      <c r="VTI24" s="162"/>
      <c r="VTJ24" s="162"/>
      <c r="VTK24" s="162"/>
      <c r="VTL24" s="162"/>
      <c r="VTM24" s="162"/>
      <c r="VTN24" s="162"/>
      <c r="VTO24" s="162"/>
      <c r="VTP24" s="162"/>
      <c r="VTQ24" s="162"/>
      <c r="VTR24" s="162"/>
      <c r="VTS24" s="162"/>
      <c r="VTT24" s="162"/>
      <c r="VTU24" s="162"/>
      <c r="VTV24" s="162"/>
      <c r="VTW24" s="162"/>
      <c r="VTX24" s="162"/>
      <c r="VTY24" s="162"/>
      <c r="VTZ24" s="162"/>
      <c r="VUA24" s="162"/>
      <c r="VUB24" s="162"/>
      <c r="VUC24" s="162"/>
      <c r="VUD24" s="162"/>
      <c r="VUE24" s="162"/>
      <c r="VUF24" s="162"/>
      <c r="VUG24" s="162"/>
      <c r="VUH24" s="162"/>
      <c r="VUI24" s="162"/>
      <c r="VUJ24" s="162"/>
      <c r="VUK24" s="162"/>
      <c r="VUL24" s="162"/>
      <c r="VUM24" s="162"/>
      <c r="VUN24" s="162"/>
      <c r="VUO24" s="162"/>
      <c r="VUP24" s="162"/>
      <c r="VUQ24" s="162"/>
      <c r="VUR24" s="162"/>
      <c r="VUS24" s="162"/>
      <c r="VUT24" s="162"/>
      <c r="VUU24" s="162"/>
      <c r="VUV24" s="162"/>
      <c r="VUW24" s="162"/>
      <c r="VUX24" s="162"/>
      <c r="VUY24" s="162"/>
      <c r="VUZ24" s="162"/>
      <c r="VVA24" s="162"/>
      <c r="VVB24" s="162"/>
      <c r="VVC24" s="162"/>
      <c r="VVD24" s="162"/>
      <c r="VVE24" s="162"/>
      <c r="VVF24" s="162"/>
      <c r="VVG24" s="162"/>
      <c r="VVH24" s="162"/>
      <c r="VVI24" s="162"/>
      <c r="VVJ24" s="162"/>
      <c r="VVK24" s="162"/>
      <c r="VVL24" s="162"/>
      <c r="VVM24" s="162"/>
      <c r="VVN24" s="162"/>
      <c r="VVO24" s="162"/>
      <c r="VVP24" s="162"/>
      <c r="VVQ24" s="162"/>
      <c r="VVR24" s="162"/>
      <c r="VVS24" s="162"/>
      <c r="VVT24" s="162"/>
      <c r="VVU24" s="162"/>
      <c r="VVV24" s="162"/>
      <c r="VVW24" s="162"/>
      <c r="VVX24" s="162"/>
      <c r="VVY24" s="162"/>
      <c r="VVZ24" s="162"/>
      <c r="VWA24" s="162"/>
      <c r="VWB24" s="162"/>
      <c r="VWC24" s="162"/>
      <c r="VWD24" s="162"/>
      <c r="VWE24" s="162"/>
      <c r="VWF24" s="162"/>
      <c r="VWG24" s="162"/>
      <c r="VWH24" s="162"/>
      <c r="VWI24" s="162"/>
      <c r="VWJ24" s="162"/>
      <c r="VWK24" s="162"/>
      <c r="VWL24" s="162"/>
      <c r="VWM24" s="162"/>
      <c r="VWN24" s="162"/>
      <c r="VWO24" s="162"/>
      <c r="VWP24" s="162"/>
      <c r="VWQ24" s="162"/>
      <c r="VWR24" s="162"/>
      <c r="VWS24" s="162"/>
      <c r="VWT24" s="162"/>
      <c r="VWU24" s="162"/>
      <c r="VWV24" s="162"/>
      <c r="VWW24" s="162"/>
      <c r="VWX24" s="162"/>
      <c r="VWY24" s="162"/>
      <c r="VWZ24" s="162"/>
      <c r="VXA24" s="162"/>
      <c r="VXB24" s="162"/>
      <c r="VXC24" s="162"/>
      <c r="VXD24" s="162"/>
      <c r="VXE24" s="162"/>
      <c r="VXF24" s="162"/>
      <c r="VXG24" s="162"/>
      <c r="VXH24" s="162"/>
      <c r="VXI24" s="162"/>
      <c r="VXJ24" s="162"/>
      <c r="VXK24" s="162"/>
      <c r="VXL24" s="162"/>
      <c r="VXM24" s="162"/>
      <c r="VXN24" s="162"/>
      <c r="VXO24" s="162"/>
      <c r="VXP24" s="162"/>
      <c r="VXQ24" s="162"/>
      <c r="VXR24" s="162"/>
      <c r="VXS24" s="162"/>
      <c r="VXT24" s="162"/>
      <c r="VXU24" s="162"/>
      <c r="VXV24" s="162"/>
      <c r="VXW24" s="162"/>
      <c r="VXX24" s="162"/>
      <c r="VXY24" s="162"/>
      <c r="VXZ24" s="162"/>
      <c r="VYA24" s="162"/>
      <c r="VYB24" s="162"/>
      <c r="VYC24" s="162"/>
      <c r="VYD24" s="162"/>
      <c r="VYE24" s="162"/>
      <c r="VYF24" s="162"/>
      <c r="VYG24" s="162"/>
      <c r="VYH24" s="162"/>
      <c r="VYI24" s="162"/>
      <c r="VYJ24" s="162"/>
      <c r="VYK24" s="162"/>
      <c r="VYL24" s="162"/>
      <c r="VYM24" s="162"/>
      <c r="VYN24" s="162"/>
      <c r="VYO24" s="162"/>
      <c r="VYP24" s="162"/>
      <c r="VYQ24" s="162"/>
      <c r="VYR24" s="162"/>
      <c r="VYS24" s="162"/>
      <c r="VYT24" s="162"/>
      <c r="VYU24" s="162"/>
      <c r="VYV24" s="162"/>
      <c r="VYW24" s="162"/>
      <c r="VYX24" s="162"/>
      <c r="VYY24" s="162"/>
      <c r="VYZ24" s="162"/>
      <c r="VZA24" s="162"/>
      <c r="VZB24" s="162"/>
      <c r="VZC24" s="162"/>
      <c r="VZD24" s="162"/>
      <c r="VZE24" s="162"/>
      <c r="VZF24" s="162"/>
      <c r="VZG24" s="162"/>
      <c r="VZH24" s="162"/>
      <c r="VZI24" s="162"/>
      <c r="VZJ24" s="162"/>
      <c r="VZK24" s="162"/>
      <c r="VZL24" s="162"/>
      <c r="VZM24" s="162"/>
      <c r="VZN24" s="162"/>
      <c r="VZO24" s="162"/>
      <c r="VZP24" s="162"/>
      <c r="VZQ24" s="162"/>
      <c r="VZR24" s="162"/>
      <c r="VZS24" s="162"/>
      <c r="VZT24" s="162"/>
      <c r="VZU24" s="162"/>
      <c r="VZV24" s="162"/>
      <c r="VZW24" s="162"/>
      <c r="VZX24" s="162"/>
      <c r="VZY24" s="162"/>
      <c r="VZZ24" s="162"/>
      <c r="WAA24" s="162"/>
      <c r="WAB24" s="162"/>
      <c r="WAC24" s="162"/>
      <c r="WAD24" s="162"/>
      <c r="WAE24" s="162"/>
      <c r="WAF24" s="162"/>
      <c r="WAG24" s="162"/>
      <c r="WAH24" s="162"/>
      <c r="WAI24" s="162"/>
      <c r="WAJ24" s="162"/>
      <c r="WAK24" s="162"/>
      <c r="WAL24" s="162"/>
      <c r="WAM24" s="162"/>
      <c r="WAN24" s="162"/>
      <c r="WAO24" s="162"/>
      <c r="WAP24" s="162"/>
      <c r="WAQ24" s="162"/>
      <c r="WAR24" s="162"/>
      <c r="WAS24" s="162"/>
      <c r="WAT24" s="162"/>
      <c r="WAU24" s="162"/>
      <c r="WAV24" s="162"/>
      <c r="WAW24" s="162"/>
      <c r="WAX24" s="162"/>
      <c r="WAY24" s="162"/>
      <c r="WAZ24" s="162"/>
      <c r="WBA24" s="162"/>
      <c r="WBB24" s="162"/>
      <c r="WBC24" s="162"/>
      <c r="WBD24" s="162"/>
      <c r="WBE24" s="162"/>
      <c r="WBF24" s="162"/>
      <c r="WBG24" s="162"/>
      <c r="WBH24" s="162"/>
      <c r="WBI24" s="162"/>
      <c r="WBJ24" s="162"/>
      <c r="WBK24" s="162"/>
      <c r="WBL24" s="162"/>
      <c r="WBM24" s="162"/>
      <c r="WBN24" s="162"/>
      <c r="WBO24" s="162"/>
      <c r="WBP24" s="162"/>
      <c r="WBQ24" s="162"/>
      <c r="WBR24" s="162"/>
      <c r="WBS24" s="162"/>
      <c r="WBT24" s="162"/>
      <c r="WBU24" s="162"/>
      <c r="WBV24" s="162"/>
      <c r="WBW24" s="162"/>
      <c r="WBX24" s="162"/>
      <c r="WBY24" s="162"/>
      <c r="WBZ24" s="162"/>
      <c r="WCA24" s="162"/>
      <c r="WCB24" s="162"/>
      <c r="WCC24" s="162"/>
      <c r="WCD24" s="162"/>
      <c r="WCE24" s="162"/>
      <c r="WCF24" s="162"/>
      <c r="WCG24" s="162"/>
      <c r="WCH24" s="162"/>
      <c r="WCI24" s="162"/>
      <c r="WCJ24" s="162"/>
      <c r="WCK24" s="162"/>
      <c r="WCL24" s="162"/>
      <c r="WCM24" s="162"/>
      <c r="WCN24" s="162"/>
      <c r="WCO24" s="162"/>
      <c r="WCP24" s="162"/>
      <c r="WCQ24" s="162"/>
      <c r="WCR24" s="162"/>
      <c r="WCS24" s="162"/>
      <c r="WCT24" s="162"/>
      <c r="WCU24" s="162"/>
      <c r="WCV24" s="162"/>
      <c r="WCW24" s="162"/>
      <c r="WCX24" s="162"/>
      <c r="WCY24" s="162"/>
      <c r="WCZ24" s="162"/>
      <c r="WDA24" s="162"/>
      <c r="WDB24" s="162"/>
      <c r="WDC24" s="162"/>
      <c r="WDD24" s="162"/>
      <c r="WDE24" s="162"/>
      <c r="WDF24" s="162"/>
      <c r="WDG24" s="162"/>
      <c r="WDH24" s="162"/>
      <c r="WDI24" s="162"/>
      <c r="WDJ24" s="162"/>
      <c r="WDK24" s="162"/>
      <c r="WDL24" s="162"/>
      <c r="WDM24" s="162"/>
      <c r="WDN24" s="162"/>
      <c r="WDO24" s="162"/>
      <c r="WDP24" s="162"/>
      <c r="WDQ24" s="162"/>
      <c r="WDR24" s="162"/>
      <c r="WDS24" s="162"/>
      <c r="WDT24" s="162"/>
      <c r="WDU24" s="162"/>
      <c r="WDV24" s="162"/>
      <c r="WDW24" s="162"/>
      <c r="WDX24" s="162"/>
      <c r="WDY24" s="162"/>
      <c r="WDZ24" s="162"/>
      <c r="WEA24" s="162"/>
      <c r="WEB24" s="162"/>
      <c r="WEC24" s="162"/>
      <c r="WED24" s="162"/>
      <c r="WEE24" s="162"/>
      <c r="WEF24" s="162"/>
      <c r="WEG24" s="162"/>
      <c r="WEH24" s="162"/>
      <c r="WEI24" s="162"/>
      <c r="WEJ24" s="162"/>
      <c r="WEK24" s="162"/>
      <c r="WEL24" s="162"/>
      <c r="WEM24" s="162"/>
      <c r="WEN24" s="162"/>
      <c r="WEO24" s="162"/>
      <c r="WEP24" s="162"/>
      <c r="WEQ24" s="162"/>
      <c r="WER24" s="162"/>
      <c r="WES24" s="162"/>
      <c r="WET24" s="162"/>
      <c r="WEU24" s="162"/>
      <c r="WEV24" s="162"/>
      <c r="WEW24" s="162"/>
      <c r="WEX24" s="162"/>
      <c r="WEY24" s="162"/>
      <c r="WEZ24" s="162"/>
      <c r="WFA24" s="162"/>
      <c r="WFB24" s="162"/>
      <c r="WFC24" s="162"/>
      <c r="WFD24" s="162"/>
      <c r="WFE24" s="162"/>
      <c r="WFF24" s="162"/>
      <c r="WFG24" s="162"/>
      <c r="WFH24" s="162"/>
      <c r="WFI24" s="162"/>
      <c r="WFJ24" s="162"/>
      <c r="WFK24" s="162"/>
      <c r="WFL24" s="162"/>
      <c r="WFM24" s="162"/>
      <c r="WFN24" s="162"/>
      <c r="WFO24" s="162"/>
      <c r="WFP24" s="162"/>
      <c r="WFQ24" s="162"/>
      <c r="WFR24" s="162"/>
      <c r="WFS24" s="162"/>
      <c r="WFT24" s="162"/>
      <c r="WFU24" s="162"/>
      <c r="WFV24" s="162"/>
      <c r="WFW24" s="162"/>
      <c r="WFX24" s="162"/>
      <c r="WFY24" s="162"/>
      <c r="WFZ24" s="162"/>
      <c r="WGA24" s="162"/>
      <c r="WGB24" s="162"/>
      <c r="WGC24" s="162"/>
      <c r="WGD24" s="162"/>
      <c r="WGE24" s="162"/>
      <c r="WGF24" s="162"/>
      <c r="WGG24" s="162"/>
      <c r="WGH24" s="162"/>
      <c r="WGI24" s="162"/>
      <c r="WGJ24" s="162"/>
      <c r="WGK24" s="162"/>
      <c r="WGL24" s="162"/>
      <c r="WGM24" s="162"/>
      <c r="WGN24" s="162"/>
      <c r="WGO24" s="162"/>
      <c r="WGP24" s="162"/>
      <c r="WGQ24" s="162"/>
      <c r="WGR24" s="162"/>
      <c r="WGS24" s="162"/>
      <c r="WGT24" s="162"/>
      <c r="WGU24" s="162"/>
      <c r="WGV24" s="162"/>
      <c r="WGW24" s="162"/>
      <c r="WGX24" s="162"/>
      <c r="WGY24" s="162"/>
      <c r="WGZ24" s="162"/>
      <c r="WHA24" s="162"/>
      <c r="WHB24" s="162"/>
      <c r="WHC24" s="162"/>
      <c r="WHD24" s="162"/>
      <c r="WHE24" s="162"/>
      <c r="WHF24" s="162"/>
      <c r="WHG24" s="162"/>
      <c r="WHH24" s="162"/>
      <c r="WHI24" s="162"/>
      <c r="WHJ24" s="162"/>
      <c r="WHK24" s="162"/>
      <c r="WHL24" s="162"/>
      <c r="WHM24" s="162"/>
      <c r="WHN24" s="162"/>
      <c r="WHO24" s="162"/>
      <c r="WHP24" s="162"/>
      <c r="WHQ24" s="162"/>
      <c r="WHR24" s="162"/>
      <c r="WHS24" s="162"/>
      <c r="WHT24" s="162"/>
      <c r="WHU24" s="162"/>
      <c r="WHV24" s="162"/>
      <c r="WHW24" s="162"/>
      <c r="WHX24" s="162"/>
      <c r="WHY24" s="162"/>
      <c r="WHZ24" s="162"/>
      <c r="WIA24" s="162"/>
      <c r="WIB24" s="162"/>
      <c r="WIC24" s="162"/>
      <c r="WID24" s="162"/>
      <c r="WIE24" s="162"/>
      <c r="WIF24" s="162"/>
      <c r="WIG24" s="162"/>
      <c r="WIH24" s="162"/>
      <c r="WII24" s="162"/>
      <c r="WIJ24" s="162"/>
      <c r="WIK24" s="162"/>
      <c r="WIL24" s="162"/>
      <c r="WIM24" s="162"/>
      <c r="WIN24" s="162"/>
      <c r="WIO24" s="162"/>
      <c r="WIP24" s="162"/>
      <c r="WIQ24" s="162"/>
      <c r="WIR24" s="162"/>
      <c r="WIS24" s="162"/>
      <c r="WIT24" s="162"/>
      <c r="WIU24" s="162"/>
      <c r="WIV24" s="162"/>
      <c r="WIW24" s="162"/>
      <c r="WIX24" s="162"/>
      <c r="WIY24" s="162"/>
      <c r="WIZ24" s="162"/>
      <c r="WJA24" s="162"/>
      <c r="WJB24" s="162"/>
      <c r="WJC24" s="162"/>
      <c r="WJD24" s="162"/>
      <c r="WJE24" s="162"/>
      <c r="WJF24" s="162"/>
      <c r="WJG24" s="162"/>
      <c r="WJH24" s="162"/>
      <c r="WJI24" s="162"/>
      <c r="WJJ24" s="162"/>
      <c r="WJK24" s="162"/>
      <c r="WJL24" s="162"/>
      <c r="WJM24" s="162"/>
      <c r="WJN24" s="162"/>
      <c r="WJO24" s="162"/>
      <c r="WJP24" s="162"/>
      <c r="WJQ24" s="162"/>
      <c r="WJR24" s="162"/>
      <c r="WJS24" s="162"/>
      <c r="WJT24" s="162"/>
      <c r="WJU24" s="162"/>
      <c r="WJV24" s="162"/>
      <c r="WJW24" s="162"/>
      <c r="WJX24" s="162"/>
      <c r="WJY24" s="162"/>
      <c r="WJZ24" s="162"/>
      <c r="WKA24" s="162"/>
      <c r="WKB24" s="162"/>
      <c r="WKC24" s="162"/>
      <c r="WKD24" s="162"/>
      <c r="WKE24" s="162"/>
      <c r="WKF24" s="162"/>
      <c r="WKG24" s="162"/>
      <c r="WKH24" s="162"/>
      <c r="WKI24" s="162"/>
      <c r="WKJ24" s="162"/>
      <c r="WKK24" s="162"/>
      <c r="WKL24" s="162"/>
      <c r="WKM24" s="162"/>
      <c r="WKN24" s="162"/>
      <c r="WKO24" s="162"/>
      <c r="WKP24" s="162"/>
      <c r="WKQ24" s="162"/>
      <c r="WKR24" s="162"/>
      <c r="WKS24" s="162"/>
      <c r="WKT24" s="162"/>
      <c r="WKU24" s="162"/>
      <c r="WKV24" s="162"/>
      <c r="WKW24" s="162"/>
      <c r="WKX24" s="162"/>
      <c r="WKY24" s="162"/>
      <c r="WKZ24" s="162"/>
      <c r="WLA24" s="162"/>
      <c r="WLB24" s="162"/>
      <c r="WLC24" s="162"/>
      <c r="WLD24" s="162"/>
      <c r="WLE24" s="162"/>
      <c r="WLF24" s="162"/>
      <c r="WLG24" s="162"/>
      <c r="WLH24" s="162"/>
      <c r="WLI24" s="162"/>
      <c r="WLJ24" s="162"/>
      <c r="WLK24" s="162"/>
      <c r="WLL24" s="162"/>
      <c r="WLM24" s="162"/>
      <c r="WLN24" s="162"/>
      <c r="WLO24" s="162"/>
      <c r="WLP24" s="162"/>
      <c r="WLQ24" s="162"/>
      <c r="WLR24" s="162"/>
      <c r="WLS24" s="162"/>
      <c r="WLT24" s="162"/>
      <c r="WLU24" s="162"/>
      <c r="WLV24" s="162"/>
      <c r="WLW24" s="162"/>
      <c r="WLX24" s="162"/>
      <c r="WLY24" s="162"/>
      <c r="WLZ24" s="162"/>
      <c r="WMA24" s="162"/>
      <c r="WMB24" s="162"/>
      <c r="WMC24" s="162"/>
      <c r="WMD24" s="162"/>
      <c r="WME24" s="162"/>
      <c r="WMF24" s="162"/>
      <c r="WMG24" s="162"/>
      <c r="WMH24" s="162"/>
      <c r="WMI24" s="162"/>
      <c r="WMJ24" s="162"/>
      <c r="WMK24" s="162"/>
      <c r="WML24" s="162"/>
      <c r="WMM24" s="162"/>
      <c r="WMN24" s="162"/>
      <c r="WMO24" s="162"/>
      <c r="WMP24" s="162"/>
      <c r="WMQ24" s="162"/>
      <c r="WMR24" s="162"/>
      <c r="WMS24" s="162"/>
      <c r="WMT24" s="162"/>
      <c r="WMU24" s="162"/>
      <c r="WMV24" s="162"/>
      <c r="WMW24" s="162"/>
      <c r="WMX24" s="162"/>
      <c r="WMY24" s="162"/>
      <c r="WMZ24" s="162"/>
      <c r="WNA24" s="162"/>
      <c r="WNB24" s="162"/>
      <c r="WNC24" s="162"/>
      <c r="WND24" s="162"/>
      <c r="WNE24" s="162"/>
      <c r="WNF24" s="162"/>
      <c r="WNG24" s="162"/>
      <c r="WNH24" s="162"/>
      <c r="WNI24" s="162"/>
      <c r="WNJ24" s="162"/>
      <c r="WNK24" s="162"/>
      <c r="WNL24" s="162"/>
      <c r="WNM24" s="162"/>
      <c r="WNN24" s="162"/>
      <c r="WNO24" s="162"/>
      <c r="WNP24" s="162"/>
      <c r="WNQ24" s="162"/>
      <c r="WNR24" s="162"/>
      <c r="WNS24" s="162"/>
      <c r="WNT24" s="162"/>
      <c r="WNU24" s="162"/>
      <c r="WNV24" s="162"/>
      <c r="WNW24" s="162"/>
      <c r="WNX24" s="162"/>
      <c r="WNY24" s="162"/>
      <c r="WNZ24" s="162"/>
      <c r="WOA24" s="162"/>
      <c r="WOB24" s="162"/>
      <c r="WOC24" s="162"/>
      <c r="WOD24" s="162"/>
      <c r="WOE24" s="162"/>
      <c r="WOF24" s="162"/>
      <c r="WOG24" s="162"/>
      <c r="WOH24" s="162"/>
      <c r="WOI24" s="162"/>
      <c r="WOJ24" s="162"/>
      <c r="WOK24" s="162"/>
      <c r="WOL24" s="162"/>
      <c r="WOM24" s="162"/>
      <c r="WON24" s="162"/>
      <c r="WOO24" s="162"/>
      <c r="WOP24" s="162"/>
      <c r="WOQ24" s="162"/>
      <c r="WOR24" s="162"/>
      <c r="WOS24" s="162"/>
      <c r="WOT24" s="162"/>
      <c r="WOU24" s="162"/>
      <c r="WOV24" s="162"/>
      <c r="WOW24" s="162"/>
      <c r="WOX24" s="162"/>
      <c r="WOY24" s="162"/>
      <c r="WOZ24" s="162"/>
      <c r="WPA24" s="162"/>
      <c r="WPB24" s="162"/>
      <c r="WPC24" s="162"/>
      <c r="WPD24" s="162"/>
      <c r="WPE24" s="162"/>
      <c r="WPF24" s="162"/>
      <c r="WPG24" s="162"/>
      <c r="WPH24" s="162"/>
      <c r="WPI24" s="162"/>
      <c r="WPJ24" s="162"/>
      <c r="WPK24" s="162"/>
      <c r="WPL24" s="162"/>
      <c r="WPM24" s="162"/>
      <c r="WPN24" s="162"/>
      <c r="WPO24" s="162"/>
      <c r="WPP24" s="162"/>
      <c r="WPQ24" s="162"/>
      <c r="WPR24" s="162"/>
      <c r="WPS24" s="162"/>
      <c r="WPT24" s="162"/>
      <c r="WPU24" s="162"/>
      <c r="WPV24" s="162"/>
      <c r="WPW24" s="162"/>
      <c r="WPX24" s="162"/>
      <c r="WPY24" s="162"/>
      <c r="WPZ24" s="162"/>
      <c r="WQA24" s="162"/>
      <c r="WQB24" s="162"/>
      <c r="WQC24" s="162"/>
      <c r="WQD24" s="162"/>
      <c r="WQE24" s="162"/>
      <c r="WQF24" s="162"/>
      <c r="WQG24" s="162"/>
      <c r="WQH24" s="162"/>
      <c r="WQI24" s="162"/>
      <c r="WQJ24" s="162"/>
      <c r="WQK24" s="162"/>
      <c r="WQL24" s="162"/>
      <c r="WQM24" s="162"/>
      <c r="WQN24" s="162"/>
      <c r="WQO24" s="162"/>
      <c r="WQP24" s="162"/>
      <c r="WQQ24" s="162"/>
      <c r="WQR24" s="162"/>
      <c r="WQS24" s="162"/>
      <c r="WQT24" s="162"/>
      <c r="WQU24" s="162"/>
      <c r="WQV24" s="162"/>
      <c r="WQW24" s="162"/>
      <c r="WQX24" s="162"/>
      <c r="WQY24" s="162"/>
      <c r="WQZ24" s="162"/>
      <c r="WRA24" s="162"/>
      <c r="WRB24" s="162"/>
      <c r="WRC24" s="162"/>
      <c r="WRD24" s="162"/>
      <c r="WRE24" s="162"/>
      <c r="WRF24" s="162"/>
      <c r="WRG24" s="162"/>
      <c r="WRH24" s="162"/>
      <c r="WRI24" s="162"/>
      <c r="WRJ24" s="162"/>
      <c r="WRK24" s="162"/>
      <c r="WRL24" s="162"/>
      <c r="WRM24" s="162"/>
      <c r="WRN24" s="162"/>
      <c r="WRO24" s="162"/>
      <c r="WRP24" s="162"/>
      <c r="WRQ24" s="162"/>
      <c r="WRR24" s="162"/>
      <c r="WRS24" s="162"/>
      <c r="WRT24" s="162"/>
      <c r="WRU24" s="162"/>
      <c r="WRV24" s="162"/>
      <c r="WRW24" s="162"/>
      <c r="WRX24" s="162"/>
      <c r="WRY24" s="162"/>
      <c r="WRZ24" s="162"/>
      <c r="WSA24" s="162"/>
      <c r="WSB24" s="162"/>
      <c r="WSC24" s="162"/>
      <c r="WSD24" s="162"/>
      <c r="WSE24" s="162"/>
      <c r="WSF24" s="162"/>
      <c r="WSG24" s="162"/>
      <c r="WSH24" s="162"/>
      <c r="WSI24" s="162"/>
      <c r="WSJ24" s="162"/>
      <c r="WSK24" s="162"/>
      <c r="WSL24" s="162"/>
      <c r="WSM24" s="162"/>
      <c r="WSN24" s="162"/>
      <c r="WSO24" s="162"/>
      <c r="WSP24" s="162"/>
      <c r="WSQ24" s="162"/>
      <c r="WSR24" s="162"/>
      <c r="WSS24" s="162"/>
      <c r="WST24" s="162"/>
      <c r="WSU24" s="162"/>
      <c r="WSV24" s="162"/>
      <c r="WSW24" s="162"/>
      <c r="WSX24" s="162"/>
      <c r="WSY24" s="162"/>
      <c r="WSZ24" s="162"/>
      <c r="WTA24" s="162"/>
      <c r="WTB24" s="162"/>
      <c r="WTC24" s="162"/>
      <c r="WTD24" s="162"/>
      <c r="WTE24" s="162"/>
      <c r="WTF24" s="162"/>
      <c r="WTG24" s="162"/>
      <c r="WTH24" s="162"/>
      <c r="WTI24" s="162"/>
      <c r="WTJ24" s="162"/>
      <c r="WTK24" s="162"/>
      <c r="WTL24" s="162"/>
      <c r="WTM24" s="162"/>
      <c r="WTN24" s="162"/>
      <c r="WTO24" s="162"/>
      <c r="WTP24" s="162"/>
      <c r="WTQ24" s="162"/>
      <c r="WTR24" s="162"/>
      <c r="WTS24" s="162"/>
      <c r="WTT24" s="162"/>
      <c r="WTU24" s="162"/>
      <c r="WTV24" s="162"/>
      <c r="WTW24" s="162"/>
      <c r="WTX24" s="162"/>
      <c r="WTY24" s="162"/>
      <c r="WTZ24" s="162"/>
      <c r="WUA24" s="162"/>
      <c r="WUB24" s="162"/>
      <c r="WUC24" s="162"/>
      <c r="WUD24" s="162"/>
      <c r="WUE24" s="162"/>
      <c r="WUF24" s="162"/>
      <c r="WUG24" s="162"/>
      <c r="WUH24" s="162"/>
      <c r="WUI24" s="162"/>
      <c r="WUJ24" s="162"/>
      <c r="WUK24" s="162"/>
      <c r="WUL24" s="162"/>
      <c r="WUM24" s="162"/>
      <c r="WUN24" s="162"/>
      <c r="WUO24" s="162"/>
      <c r="WUP24" s="162"/>
      <c r="WUQ24" s="162"/>
      <c r="WUR24" s="162"/>
      <c r="WUS24" s="162"/>
      <c r="WUT24" s="162"/>
      <c r="WUU24" s="162"/>
      <c r="WUV24" s="162"/>
      <c r="WUW24" s="162"/>
      <c r="WUX24" s="162"/>
      <c r="WUY24" s="162"/>
      <c r="WUZ24" s="162"/>
      <c r="WVA24" s="162"/>
      <c r="WVB24" s="162"/>
      <c r="WVC24" s="162"/>
      <c r="WVD24" s="162"/>
      <c r="WVE24" s="162"/>
      <c r="WVF24" s="162"/>
      <c r="WVG24" s="162"/>
      <c r="WVH24" s="162"/>
      <c r="WVI24" s="162"/>
      <c r="WVJ24" s="162"/>
      <c r="WVK24" s="162"/>
      <c r="WVL24" s="162"/>
      <c r="WVM24" s="162"/>
      <c r="WVN24" s="162"/>
      <c r="WVO24" s="162"/>
      <c r="WVP24" s="162"/>
      <c r="WVQ24" s="162"/>
      <c r="WVR24" s="162"/>
      <c r="WVS24" s="162"/>
      <c r="WVT24" s="162"/>
      <c r="WVU24" s="162"/>
      <c r="WVV24" s="162"/>
      <c r="WVW24" s="162"/>
      <c r="WVX24" s="162"/>
      <c r="WVY24" s="162"/>
      <c r="WVZ24" s="162"/>
      <c r="WWA24" s="162"/>
      <c r="WWB24" s="162"/>
      <c r="WWC24" s="162"/>
      <c r="WWD24" s="162"/>
      <c r="WWE24" s="162"/>
      <c r="WWF24" s="162"/>
      <c r="WWG24" s="162"/>
      <c r="WWH24" s="162"/>
      <c r="WWI24" s="162"/>
      <c r="WWJ24" s="162"/>
      <c r="WWK24" s="162"/>
      <c r="WWL24" s="162"/>
      <c r="WWM24" s="162"/>
      <c r="WWN24" s="162"/>
      <c r="WWO24" s="162"/>
      <c r="WWP24" s="162"/>
      <c r="WWQ24" s="162"/>
      <c r="WWR24" s="162"/>
      <c r="WWS24" s="162"/>
      <c r="WWT24" s="162"/>
      <c r="WWU24" s="162"/>
      <c r="WWV24" s="162"/>
      <c r="WWW24" s="162"/>
      <c r="WWX24" s="162"/>
      <c r="WWY24" s="162"/>
      <c r="WWZ24" s="162"/>
      <c r="WXA24" s="162"/>
      <c r="WXB24" s="162"/>
      <c r="WXC24" s="162"/>
      <c r="WXD24" s="162"/>
      <c r="WXE24" s="162"/>
      <c r="WXF24" s="162"/>
      <c r="WXG24" s="162"/>
      <c r="WXH24" s="162"/>
      <c r="WXI24" s="162"/>
      <c r="WXJ24" s="162"/>
      <c r="WXK24" s="162"/>
      <c r="WXL24" s="162"/>
      <c r="WXM24" s="162"/>
      <c r="WXN24" s="162"/>
      <c r="WXO24" s="162"/>
      <c r="WXP24" s="162"/>
      <c r="WXQ24" s="162"/>
      <c r="WXR24" s="162"/>
      <c r="WXS24" s="162"/>
      <c r="WXT24" s="162"/>
      <c r="WXU24" s="162"/>
      <c r="WXV24" s="162"/>
      <c r="WXW24" s="162"/>
      <c r="WXX24" s="162"/>
      <c r="WXY24" s="162"/>
      <c r="WXZ24" s="162"/>
      <c r="WYA24" s="162"/>
      <c r="WYB24" s="162"/>
      <c r="WYC24" s="162"/>
      <c r="WYD24" s="162"/>
      <c r="WYE24" s="162"/>
      <c r="WYF24" s="162"/>
      <c r="WYG24" s="162"/>
      <c r="WYH24" s="162"/>
      <c r="WYI24" s="162"/>
      <c r="WYJ24" s="162"/>
      <c r="WYK24" s="162"/>
      <c r="WYL24" s="162"/>
      <c r="WYM24" s="162"/>
      <c r="WYN24" s="162"/>
      <c r="WYO24" s="162"/>
      <c r="WYP24" s="162"/>
      <c r="WYQ24" s="162"/>
      <c r="WYR24" s="162"/>
      <c r="WYS24" s="162"/>
      <c r="WYT24" s="162"/>
      <c r="WYU24" s="162"/>
      <c r="WYV24" s="162"/>
      <c r="WYW24" s="162"/>
      <c r="WYX24" s="162"/>
      <c r="WYY24" s="162"/>
      <c r="WYZ24" s="162"/>
      <c r="WZA24" s="162"/>
      <c r="WZB24" s="162"/>
      <c r="WZC24" s="162"/>
      <c r="WZD24" s="162"/>
      <c r="WZE24" s="162"/>
      <c r="WZF24" s="162"/>
      <c r="WZG24" s="162"/>
      <c r="WZH24" s="162"/>
      <c r="WZI24" s="162"/>
      <c r="WZJ24" s="162"/>
      <c r="WZK24" s="162"/>
      <c r="WZL24" s="162"/>
      <c r="WZM24" s="162"/>
      <c r="WZN24" s="162"/>
      <c r="WZO24" s="162"/>
      <c r="WZP24" s="162"/>
      <c r="WZQ24" s="162"/>
      <c r="WZR24" s="162"/>
      <c r="WZS24" s="162"/>
      <c r="WZT24" s="162"/>
      <c r="WZU24" s="162"/>
      <c r="WZV24" s="162"/>
      <c r="WZW24" s="162"/>
      <c r="WZX24" s="162"/>
      <c r="WZY24" s="162"/>
      <c r="WZZ24" s="162"/>
      <c r="XAA24" s="162"/>
      <c r="XAB24" s="162"/>
      <c r="XAC24" s="162"/>
      <c r="XAD24" s="162"/>
      <c r="XAE24" s="162"/>
      <c r="XAF24" s="162"/>
      <c r="XAG24" s="162"/>
      <c r="XAH24" s="162"/>
      <c r="XAI24" s="162"/>
      <c r="XAJ24" s="162"/>
      <c r="XAK24" s="162"/>
      <c r="XAL24" s="162"/>
      <c r="XAM24" s="162"/>
      <c r="XAN24" s="162"/>
      <c r="XAO24" s="162"/>
      <c r="XAP24" s="162"/>
      <c r="XAQ24" s="162"/>
      <c r="XAR24" s="162"/>
      <c r="XAS24" s="162"/>
      <c r="XAT24" s="162"/>
      <c r="XAU24" s="162"/>
      <c r="XAV24" s="162"/>
      <c r="XAW24" s="162"/>
      <c r="XAX24" s="162"/>
      <c r="XAY24" s="162"/>
      <c r="XAZ24" s="162"/>
      <c r="XBA24" s="162"/>
      <c r="XBB24" s="162"/>
      <c r="XBC24" s="162"/>
      <c r="XBD24" s="162"/>
      <c r="XBE24" s="162"/>
      <c r="XBF24" s="162"/>
      <c r="XBG24" s="162"/>
      <c r="XBH24" s="162"/>
      <c r="XBI24" s="162"/>
      <c r="XBJ24" s="162"/>
      <c r="XBK24" s="162"/>
      <c r="XBL24" s="162"/>
      <c r="XBM24" s="162"/>
      <c r="XBN24" s="162"/>
      <c r="XBO24" s="162"/>
      <c r="XBP24" s="162"/>
      <c r="XBQ24" s="162"/>
      <c r="XBR24" s="162"/>
      <c r="XBS24" s="162"/>
      <c r="XBT24" s="162"/>
      <c r="XBU24" s="162"/>
      <c r="XBV24" s="162"/>
      <c r="XBW24" s="162"/>
      <c r="XBX24" s="162"/>
      <c r="XBY24" s="162"/>
      <c r="XBZ24" s="162"/>
      <c r="XCA24" s="162"/>
      <c r="XCB24" s="162"/>
      <c r="XCC24" s="162"/>
      <c r="XCD24" s="162"/>
      <c r="XCE24" s="162"/>
      <c r="XCF24" s="162"/>
      <c r="XCG24" s="162"/>
      <c r="XCH24" s="162"/>
      <c r="XCI24" s="162"/>
      <c r="XCJ24" s="162"/>
      <c r="XCK24" s="162"/>
      <c r="XCL24" s="162"/>
      <c r="XCM24" s="162"/>
      <c r="XCN24" s="162"/>
      <c r="XCO24" s="162"/>
      <c r="XCP24" s="162"/>
      <c r="XCQ24" s="162"/>
      <c r="XCR24" s="162"/>
      <c r="XCS24" s="162"/>
      <c r="XCT24" s="162"/>
      <c r="XCU24" s="162"/>
      <c r="XCV24" s="162"/>
      <c r="XCW24" s="162"/>
      <c r="XCX24" s="162"/>
      <c r="XCY24" s="162"/>
      <c r="XCZ24" s="162"/>
      <c r="XDA24" s="162"/>
      <c r="XDB24" s="162"/>
      <c r="XDC24" s="162"/>
      <c r="XDD24" s="162"/>
      <c r="XDE24" s="162"/>
      <c r="XDF24" s="162"/>
      <c r="XDG24" s="162"/>
      <c r="XDH24" s="162"/>
      <c r="XDI24" s="162"/>
      <c r="XDJ24" s="162"/>
      <c r="XDK24" s="162"/>
      <c r="XDL24" s="162"/>
      <c r="XDM24" s="162"/>
      <c r="XDN24" s="162"/>
      <c r="XDO24" s="162"/>
      <c r="XDP24" s="162"/>
      <c r="XDQ24" s="162"/>
      <c r="XDR24" s="162"/>
      <c r="XDS24" s="162"/>
      <c r="XDT24" s="162"/>
      <c r="XDU24" s="162"/>
      <c r="XDV24" s="162"/>
      <c r="XDW24" s="162"/>
      <c r="XDX24" s="162"/>
      <c r="XDY24" s="162"/>
      <c r="XDZ24" s="162"/>
      <c r="XEA24" s="162"/>
      <c r="XEB24" s="162"/>
      <c r="XEC24" s="162"/>
      <c r="XED24" s="162"/>
      <c r="XEE24" s="162"/>
      <c r="XEF24" s="162"/>
      <c r="XEG24" s="162"/>
      <c r="XEH24" s="162"/>
      <c r="XEI24" s="162"/>
      <c r="XEJ24" s="162"/>
      <c r="XEK24" s="162"/>
      <c r="XEL24" s="162"/>
      <c r="XEM24" s="162"/>
      <c r="XEN24" s="162"/>
      <c r="XEO24" s="162"/>
      <c r="XEP24" s="162"/>
      <c r="XEQ24" s="162"/>
      <c r="XER24" s="162"/>
      <c r="XES24" s="162"/>
      <c r="XET24" s="162"/>
      <c r="XEU24" s="162"/>
      <c r="XEV24" s="162"/>
      <c r="XEW24" s="162"/>
      <c r="XEX24" s="162"/>
      <c r="XEY24" s="162"/>
      <c r="XEZ24" s="162"/>
      <c r="XFA24" s="162"/>
      <c r="XFB24" s="162"/>
      <c r="XFC24" s="162"/>
    </row>
    <row r="25" spans="1:16383" outlineLevel="1">
      <c r="C25" s="178"/>
      <c r="D25" s="16" t="str">
        <f t="shared" si="1"/>
        <v>NSP</v>
      </c>
      <c r="E25" s="107" t="s">
        <v>62</v>
      </c>
      <c r="F25" s="124">
        <v>46539</v>
      </c>
      <c r="G25" s="21"/>
      <c r="H25" s="21"/>
      <c r="J25" s="109"/>
      <c r="K25" s="109"/>
      <c r="L25" s="109"/>
      <c r="M25" s="109"/>
      <c r="N25" s="109"/>
      <c r="O25" s="123"/>
      <c r="P25" s="123"/>
      <c r="Q25" s="123"/>
      <c r="R25" s="123"/>
      <c r="S25" s="123"/>
      <c r="T25" s="56"/>
    </row>
    <row r="26" spans="1:16383" outlineLevel="1">
      <c r="C26" s="8" t="s">
        <v>99</v>
      </c>
      <c r="D26" s="16" t="s">
        <v>89</v>
      </c>
      <c r="E26" s="16" t="s">
        <v>100</v>
      </c>
      <c r="F26" s="16" t="s">
        <v>101</v>
      </c>
      <c r="J26" s="91" t="str">
        <f t="shared" ref="J26:N26" si="2">IF(J10=J4,IF(COUNTA($C12:$C25)=COUNT(J12:J25),"Ok","Check"),"")</f>
        <v/>
      </c>
      <c r="K26" s="91" t="str">
        <f t="shared" si="2"/>
        <v/>
      </c>
      <c r="L26" s="91" t="str">
        <f t="shared" si="2"/>
        <v/>
      </c>
      <c r="M26" s="91" t="str">
        <f t="shared" si="2"/>
        <v/>
      </c>
      <c r="N26" s="91" t="str">
        <f t="shared" si="2"/>
        <v/>
      </c>
      <c r="O26" s="91" t="str">
        <f>IF(O10=O4,IF(COUNTA($C12:$C25)=COUNT(O12:O25),"Ok","Check"),"")</f>
        <v>Ok</v>
      </c>
      <c r="P26" s="91" t="str">
        <f>IF(P10=P4,IF(COUNTA($C12:$C25)=COUNT(P12:P25),"Ok","Check"),"")</f>
        <v>Ok</v>
      </c>
      <c r="Q26" s="91" t="str">
        <f>IF(Q10=Q4,IF(COUNTA($C12:$C25)=COUNT(Q12:Q25),"Ok","Check"),"")</f>
        <v>Ok</v>
      </c>
      <c r="R26" s="91" t="str">
        <f>IF(R10=R4,IF(COUNTA($C12:$C25)=COUNT(R12:R25),"Ok","Check"),"")</f>
        <v>Ok</v>
      </c>
      <c r="S26" s="91" t="str">
        <f>IF(S10=S4,IF(COUNTA($C12:$C25)=COUNT(S12:S25),"Ok","Check"),"")</f>
        <v>Ok</v>
      </c>
      <c r="T26" s="91"/>
      <c r="U26" s="24"/>
      <c r="W26" s="90" t="str">
        <f>IF(COUNTIF(J26:T26,"Check")=0,"Ok","Check")</f>
        <v>Ok</v>
      </c>
    </row>
    <row r="27" spans="1:16383">
      <c r="G27" s="21"/>
      <c r="H27" s="21"/>
    </row>
    <row r="28" spans="1:16383" customFormat="1" ht="13.15">
      <c r="A28" s="37"/>
      <c r="B28" s="43" t="s">
        <v>122</v>
      </c>
      <c r="C28" s="37"/>
      <c r="D28" s="37"/>
      <c r="E28" s="37"/>
      <c r="F28" s="38"/>
      <c r="G28" s="38"/>
      <c r="H28" s="38"/>
      <c r="I28" s="38"/>
      <c r="J28" s="39"/>
      <c r="K28" s="40"/>
      <c r="L28" s="39"/>
      <c r="M28" s="40"/>
      <c r="N28" s="39"/>
      <c r="O28" s="39"/>
      <c r="P28" s="39"/>
      <c r="Q28" s="39"/>
      <c r="R28" s="39"/>
      <c r="S28" s="39"/>
      <c r="T28" s="39"/>
      <c r="U28" s="39"/>
      <c r="V28" s="40"/>
      <c r="W28" s="40"/>
      <c r="X28" s="41"/>
      <c r="Y28" s="41"/>
      <c r="Z28" s="41"/>
      <c r="AA28" s="41"/>
      <c r="AB28" s="41"/>
      <c r="AC28" s="42"/>
      <c r="AD28" s="42"/>
    </row>
    <row r="29" spans="1:16383" outlineLevel="1">
      <c r="G29" s="21"/>
      <c r="H29" s="21"/>
    </row>
    <row r="30" spans="1:16383" outlineLevel="1">
      <c r="C30" s="9" t="s">
        <v>123</v>
      </c>
      <c r="D30" s="21" t="s">
        <v>33</v>
      </c>
      <c r="E30" s="21" t="s">
        <v>53</v>
      </c>
      <c r="F30" s="21" t="s">
        <v>56</v>
      </c>
      <c r="G30" s="21"/>
      <c r="H30" s="21"/>
      <c r="J30" s="119" t="str">
        <f t="shared" ref="J30:S30" si="3">IF(YEAR(J$4)&gt;=FPFirstYear,IF(YEAR(J$4)&lt;=FPLastYear,J$4,""),"")</f>
        <v/>
      </c>
      <c r="K30" s="119" t="str">
        <f t="shared" si="3"/>
        <v/>
      </c>
      <c r="L30" s="119" t="str">
        <f t="shared" si="3"/>
        <v/>
      </c>
      <c r="M30" s="119" t="str">
        <f t="shared" si="3"/>
        <v/>
      </c>
      <c r="N30" s="119" t="str">
        <f t="shared" si="3"/>
        <v/>
      </c>
      <c r="O30" s="119">
        <f t="shared" si="3"/>
        <v>46905</v>
      </c>
      <c r="P30" s="119">
        <f t="shared" si="3"/>
        <v>47270</v>
      </c>
      <c r="Q30" s="119">
        <f t="shared" si="3"/>
        <v>47635</v>
      </c>
      <c r="R30" s="119">
        <f t="shared" si="3"/>
        <v>48000</v>
      </c>
      <c r="S30" s="119">
        <f t="shared" si="3"/>
        <v>48366</v>
      </c>
    </row>
    <row r="31" spans="1:16383" outlineLevel="1">
      <c r="G31" s="21"/>
      <c r="H31" s="21"/>
    </row>
    <row r="32" spans="1:16383" outlineLevel="1">
      <c r="C32" s="52" t="s">
        <v>124</v>
      </c>
      <c r="D32" s="16" t="s">
        <v>36</v>
      </c>
      <c r="E32" s="107" t="s">
        <v>62</v>
      </c>
      <c r="F32" s="124">
        <v>46539</v>
      </c>
      <c r="G32" s="21"/>
      <c r="H32" s="21"/>
      <c r="J32" s="109"/>
      <c r="K32" s="109"/>
      <c r="L32" s="109"/>
      <c r="M32" s="109"/>
      <c r="N32" s="123"/>
      <c r="O32" s="209">
        <v>15.021008972419899</v>
      </c>
      <c r="P32" s="209">
        <v>15.500829875795301</v>
      </c>
      <c r="Q32" s="209">
        <v>15.9970162170869</v>
      </c>
      <c r="R32" s="209">
        <v>16.510127668447399</v>
      </c>
      <c r="S32" s="209">
        <v>17.040858210537198</v>
      </c>
      <c r="W32" s="162"/>
    </row>
    <row r="33" spans="1:30" outlineLevel="1">
      <c r="C33" s="52"/>
      <c r="D33" s="16" t="str">
        <f>D32</f>
        <v>NSP</v>
      </c>
      <c r="E33" s="107" t="s">
        <v>62</v>
      </c>
      <c r="F33" s="124">
        <v>46539</v>
      </c>
      <c r="G33" s="21"/>
      <c r="H33" s="21"/>
      <c r="J33" s="109"/>
      <c r="K33" s="109"/>
      <c r="L33" s="109"/>
      <c r="M33" s="109"/>
      <c r="N33" s="123"/>
      <c r="O33" s="123"/>
      <c r="P33" s="123"/>
      <c r="Q33" s="123"/>
      <c r="R33" s="123"/>
      <c r="S33" s="123"/>
    </row>
    <row r="34" spans="1:30" outlineLevel="1">
      <c r="C34" s="52"/>
      <c r="D34" s="16" t="str">
        <f t="shared" ref="D34:D36" si="4">D33</f>
        <v>NSP</v>
      </c>
      <c r="E34" s="107" t="s">
        <v>62</v>
      </c>
      <c r="F34" s="124">
        <v>46539</v>
      </c>
      <c r="G34" s="21"/>
      <c r="H34" s="21"/>
      <c r="J34" s="109"/>
      <c r="K34" s="109"/>
      <c r="L34" s="109"/>
      <c r="M34" s="109"/>
      <c r="N34" s="123"/>
      <c r="O34" s="123"/>
      <c r="P34" s="123"/>
      <c r="Q34" s="123"/>
      <c r="R34" s="123"/>
      <c r="S34" s="123"/>
    </row>
    <row r="35" spans="1:30" outlineLevel="1">
      <c r="C35" s="52"/>
      <c r="D35" s="16" t="str">
        <f t="shared" si="4"/>
        <v>NSP</v>
      </c>
      <c r="E35" s="107" t="s">
        <v>62</v>
      </c>
      <c r="F35" s="124">
        <v>46539</v>
      </c>
      <c r="G35" s="21"/>
      <c r="H35" s="21"/>
      <c r="J35" s="109"/>
      <c r="K35" s="109"/>
      <c r="L35" s="109"/>
      <c r="M35" s="109"/>
      <c r="N35" s="123"/>
      <c r="O35" s="123"/>
      <c r="P35" s="123"/>
      <c r="Q35" s="123"/>
      <c r="R35" s="123"/>
      <c r="S35" s="123"/>
    </row>
    <row r="36" spans="1:30" outlineLevel="1">
      <c r="C36" s="52"/>
      <c r="D36" s="16" t="str">
        <f t="shared" si="4"/>
        <v>NSP</v>
      </c>
      <c r="E36" s="107" t="s">
        <v>62</v>
      </c>
      <c r="F36" s="124">
        <v>46539</v>
      </c>
      <c r="G36" s="21"/>
      <c r="H36" s="21"/>
      <c r="J36" s="109"/>
      <c r="K36" s="109"/>
      <c r="L36" s="109"/>
      <c r="M36" s="109"/>
      <c r="N36" s="123"/>
      <c r="O36" s="123"/>
      <c r="P36" s="123"/>
      <c r="Q36" s="123"/>
      <c r="R36" s="123"/>
      <c r="S36" s="123"/>
    </row>
    <row r="37" spans="1:30" outlineLevel="1">
      <c r="G37" s="21"/>
      <c r="H37" s="21"/>
    </row>
    <row r="38" spans="1:30" outlineLevel="1">
      <c r="C38" s="8" t="s">
        <v>99</v>
      </c>
      <c r="D38" s="16" t="s">
        <v>89</v>
      </c>
      <c r="E38" s="16" t="s">
        <v>100</v>
      </c>
      <c r="F38" s="16" t="s">
        <v>101</v>
      </c>
      <c r="J38" s="91" t="str">
        <f t="shared" ref="J38:S38" si="5">IF(J30=J4,IF(COUNTA($C32:$C36)=COUNT(J32:J36),"Ok","Check"),"")</f>
        <v/>
      </c>
      <c r="K38" s="91" t="str">
        <f t="shared" si="5"/>
        <v/>
      </c>
      <c r="L38" s="91" t="str">
        <f t="shared" si="5"/>
        <v/>
      </c>
      <c r="M38" s="91" t="str">
        <f t="shared" si="5"/>
        <v/>
      </c>
      <c r="N38" s="91" t="str">
        <f t="shared" si="5"/>
        <v/>
      </c>
      <c r="O38" s="91" t="str">
        <f t="shared" si="5"/>
        <v>Ok</v>
      </c>
      <c r="P38" s="91" t="str">
        <f>IF(P30=P4,IF(COUNTA($C32:$C36)=COUNT(P32:P36),"Ok","Check"),"")</f>
        <v>Ok</v>
      </c>
      <c r="Q38" s="91" t="str">
        <f t="shared" si="5"/>
        <v>Ok</v>
      </c>
      <c r="R38" s="91" t="str">
        <f t="shared" si="5"/>
        <v>Ok</v>
      </c>
      <c r="S38" s="91" t="str">
        <f t="shared" si="5"/>
        <v>Ok</v>
      </c>
      <c r="T38" s="91"/>
      <c r="U38" s="24"/>
      <c r="W38" s="90" t="str">
        <f>IF(COUNTIF(J38:T38,"Check")=0,"Ok","Check")</f>
        <v>Ok</v>
      </c>
    </row>
    <row r="39" spans="1:30">
      <c r="G39" s="21"/>
      <c r="H39" s="21"/>
    </row>
    <row r="40" spans="1:30" customFormat="1" ht="13.15">
      <c r="A40" s="37"/>
      <c r="B40" s="43" t="s">
        <v>125</v>
      </c>
      <c r="C40" s="37"/>
      <c r="D40" s="37"/>
      <c r="E40" s="37"/>
      <c r="F40" s="38"/>
      <c r="G40" s="38"/>
      <c r="H40" s="38"/>
      <c r="I40" s="38"/>
      <c r="J40" s="39"/>
      <c r="K40" s="40"/>
      <c r="L40" s="39"/>
      <c r="M40" s="40"/>
      <c r="N40" s="39"/>
      <c r="O40" s="39"/>
      <c r="P40" s="39"/>
      <c r="Q40" s="39"/>
      <c r="R40" s="39"/>
      <c r="S40" s="39"/>
      <c r="T40" s="39"/>
      <c r="U40" s="39"/>
      <c r="V40" s="40"/>
      <c r="W40" s="40"/>
      <c r="X40" s="41"/>
      <c r="Y40" s="41"/>
      <c r="Z40" s="41"/>
      <c r="AA40" s="41"/>
      <c r="AB40" s="41"/>
      <c r="AC40" s="42"/>
      <c r="AD40" s="42"/>
    </row>
    <row r="41" spans="1:30" outlineLevel="1">
      <c r="G41" s="21"/>
      <c r="H41" s="21"/>
    </row>
    <row r="42" spans="1:30" outlineLevel="1">
      <c r="C42" s="9" t="s">
        <v>126</v>
      </c>
      <c r="D42" s="21" t="s">
        <v>33</v>
      </c>
      <c r="E42" s="21" t="s">
        <v>53</v>
      </c>
      <c r="F42" s="21" t="s">
        <v>56</v>
      </c>
      <c r="G42" s="21"/>
      <c r="H42" s="21"/>
      <c r="J42" s="119" t="str">
        <f t="shared" ref="J42:S42" si="6">IF(YEAR(J$4)&gt;=FPFirstYear,IF(YEAR(J$4)&lt;=FPLastYear,J$4,""),"")</f>
        <v/>
      </c>
      <c r="K42" s="119" t="str">
        <f t="shared" si="6"/>
        <v/>
      </c>
      <c r="L42" s="119" t="str">
        <f t="shared" si="6"/>
        <v/>
      </c>
      <c r="M42" s="119" t="str">
        <f t="shared" si="6"/>
        <v/>
      </c>
      <c r="N42" s="119" t="str">
        <f t="shared" si="6"/>
        <v/>
      </c>
      <c r="O42" s="119">
        <f t="shared" si="6"/>
        <v>46905</v>
      </c>
      <c r="P42" s="119">
        <f t="shared" si="6"/>
        <v>47270</v>
      </c>
      <c r="Q42" s="119">
        <f t="shared" si="6"/>
        <v>47635</v>
      </c>
      <c r="R42" s="119">
        <f t="shared" si="6"/>
        <v>48000</v>
      </c>
      <c r="S42" s="119">
        <f t="shared" si="6"/>
        <v>48366</v>
      </c>
    </row>
    <row r="43" spans="1:30" outlineLevel="1">
      <c r="G43" s="21"/>
      <c r="H43" s="21"/>
    </row>
    <row r="44" spans="1:30" outlineLevel="1">
      <c r="C44" s="15" t="s">
        <v>64</v>
      </c>
      <c r="D44" s="16" t="s">
        <v>127</v>
      </c>
      <c r="E44" s="16" t="s">
        <v>62</v>
      </c>
      <c r="F44" s="153">
        <f>DATE(PPLastYear,MONTH('Input|General'!$G$9),1)</f>
        <v>46539</v>
      </c>
      <c r="G44" s="21"/>
      <c r="H44" s="21"/>
      <c r="J44" s="123"/>
      <c r="K44" s="123"/>
      <c r="L44" s="123"/>
      <c r="M44" s="123"/>
      <c r="N44" s="123"/>
      <c r="O44" s="123">
        <v>4.2994709999999996</v>
      </c>
      <c r="P44" s="123">
        <v>4.3486039999999999</v>
      </c>
      <c r="Q44" s="123">
        <v>4.4060090000000001</v>
      </c>
      <c r="R44" s="123">
        <v>4.4189480000000003</v>
      </c>
      <c r="S44" s="123">
        <v>4.4819789999999999</v>
      </c>
      <c r="W44" s="162"/>
    </row>
    <row r="45" spans="1:30" outlineLevel="1">
      <c r="G45" s="21"/>
      <c r="H45" s="21"/>
    </row>
    <row r="46" spans="1:30" outlineLevel="1">
      <c r="C46" s="8" t="s">
        <v>99</v>
      </c>
      <c r="D46" s="16" t="s">
        <v>89</v>
      </c>
      <c r="E46" s="16" t="s">
        <v>100</v>
      </c>
      <c r="F46" s="16" t="s">
        <v>101</v>
      </c>
      <c r="J46" s="91" t="str">
        <f t="shared" ref="J46:N46" si="7">IF(J42=J4,IF(ISBLANK(J44),"Check","Ok"),"")</f>
        <v/>
      </c>
      <c r="K46" s="91" t="str">
        <f t="shared" si="7"/>
        <v/>
      </c>
      <c r="L46" s="91" t="str">
        <f t="shared" si="7"/>
        <v/>
      </c>
      <c r="M46" s="91" t="str">
        <f t="shared" si="7"/>
        <v/>
      </c>
      <c r="N46" s="91" t="str">
        <f t="shared" si="7"/>
        <v/>
      </c>
      <c r="O46" s="91" t="str">
        <f>IF(O42=O4,IF(ISBLANK(O44),"Check","Ok"),"")</f>
        <v>Ok</v>
      </c>
      <c r="P46" s="91" t="str">
        <f>IF(P42=P4,IF(ISBLANK(P44),"Check","Ok"),"")</f>
        <v>Ok</v>
      </c>
      <c r="Q46" s="91" t="str">
        <f>IF(Q42=Q4,IF(ISBLANK(Q44),"Check","Ok"),"")</f>
        <v>Ok</v>
      </c>
      <c r="R46" s="91" t="str">
        <f>IF(R42=R4,IF(ISBLANK(R44),"Check","Ok"),"")</f>
        <v>Ok</v>
      </c>
      <c r="S46" s="91" t="str">
        <f>IF(S42=S4,IF(ISBLANK(S44),"Check","Ok"),"")</f>
        <v>Ok</v>
      </c>
      <c r="T46" s="91"/>
      <c r="U46" s="24"/>
      <c r="W46" s="90" t="str">
        <f>IF(COUNTIF(J46:T46,"Check")=0,"Ok","Check")</f>
        <v>Ok</v>
      </c>
    </row>
    <row r="47" spans="1:30">
      <c r="G47" s="21"/>
      <c r="H47" s="21"/>
    </row>
    <row r="48" spans="1:30" customFormat="1" ht="13.15">
      <c r="A48" s="37"/>
      <c r="B48" s="43" t="s">
        <v>23</v>
      </c>
      <c r="C48" s="37"/>
      <c r="D48" s="37"/>
      <c r="E48" s="37"/>
      <c r="F48" s="38"/>
      <c r="G48" s="38"/>
      <c r="H48" s="38"/>
      <c r="I48" s="38"/>
      <c r="J48" s="39"/>
      <c r="K48" s="40"/>
      <c r="L48" s="39"/>
      <c r="M48" s="40"/>
      <c r="N48" s="39"/>
      <c r="O48" s="39"/>
      <c r="P48" s="39"/>
      <c r="Q48" s="39"/>
      <c r="R48" s="39"/>
      <c r="S48" s="39"/>
      <c r="T48" s="39"/>
      <c r="U48" s="39"/>
      <c r="V48" s="40"/>
      <c r="W48" s="40"/>
      <c r="X48" s="41"/>
      <c r="Y48" s="41"/>
      <c r="Z48" s="41"/>
      <c r="AA48" s="41"/>
      <c r="AB48" s="41"/>
      <c r="AC48" s="42"/>
      <c r="AD48" s="42"/>
    </row>
    <row r="49" spans="4:9">
      <c r="G49" s="21"/>
      <c r="H49" s="21"/>
    </row>
    <row r="50" spans="4:9"/>
    <row r="51" spans="4:9"/>
    <row r="52" spans="4:9"/>
    <row r="53" spans="4:9"/>
    <row r="54" spans="4:9"/>
    <row r="55" spans="4:9"/>
    <row r="56" spans="4:9"/>
    <row r="57" spans="4:9"/>
    <row r="58" spans="4:9"/>
    <row r="59" spans="4:9">
      <c r="D59" s="8"/>
      <c r="E59" s="8"/>
      <c r="F59" s="8"/>
      <c r="I59" s="8"/>
    </row>
    <row r="60" spans="4:9" hidden="1">
      <c r="D60" s="8"/>
      <c r="E60" s="8"/>
      <c r="F60" s="8"/>
      <c r="I60" s="8"/>
    </row>
    <row r="74" s="8" customFormat="1" hidden="1"/>
    <row r="75" s="8" customFormat="1" hidden="1"/>
    <row r="76" s="8" customFormat="1" hidden="1"/>
    <row r="77" s="8" customFormat="1" hidden="1"/>
    <row r="78" s="8" customFormat="1" hidden="1"/>
    <row r="79" s="8" customFormat="1" hidden="1"/>
    <row r="80" s="8" customFormat="1" hidden="1"/>
    <row r="81" s="8" customFormat="1" hidden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idden="1"/>
    <row r="89" s="8" customFormat="1" hidden="1"/>
    <row r="90" s="8" customFormat="1" hidden="1"/>
    <row r="91" s="8" customFormat="1" hidden="1"/>
    <row r="92" s="8" customFormat="1" hidden="1"/>
    <row r="93" s="8" customFormat="1" hidden="1"/>
    <row r="94" s="8" customFormat="1" hidden="1"/>
    <row r="95" s="8" customFormat="1" hidden="1"/>
    <row r="96" s="8" customFormat="1" hidden="1"/>
    <row r="97" s="8" customFormat="1" hidden="1"/>
    <row r="98" s="8" customFormat="1" hidden="1"/>
    <row r="99" s="8" customFormat="1" hidden="1"/>
    <row r="100" s="8" customFormat="1" hidden="1"/>
    <row r="101" s="8" customFormat="1" hidden="1"/>
    <row r="102" s="8" customFormat="1" hidden="1"/>
    <row r="103" s="8" customFormat="1" hidden="1"/>
    <row r="104" s="8" customFormat="1" hidden="1"/>
    <row r="105" s="8" customFormat="1" hidden="1"/>
    <row r="106" s="8" customFormat="1" hidden="1"/>
    <row r="107" s="8" customFormat="1" hidden="1"/>
    <row r="108" s="8" customFormat="1" hidden="1"/>
    <row r="109" s="8" customFormat="1" hidden="1"/>
    <row r="110" s="8" customFormat="1" hidden="1"/>
  </sheetData>
  <mergeCells count="1">
    <mergeCell ref="N3:S3"/>
  </mergeCells>
  <conditionalFormatting sqref="J32:M36 O33:S36">
    <cfRule type="expression" dxfId="76" priority="168">
      <formula>J$30=J$4</formula>
    </cfRule>
  </conditionalFormatting>
  <conditionalFormatting sqref="J44:N44">
    <cfRule type="expression" dxfId="75" priority="170">
      <formula>J$42=J$4</formula>
    </cfRule>
  </conditionalFormatting>
  <conditionalFormatting sqref="J10:S10 J30:S30 J42:S42">
    <cfRule type="expression" dxfId="74" priority="43">
      <formula>J$10=J$4</formula>
    </cfRule>
  </conditionalFormatting>
  <conditionalFormatting sqref="J12:S25">
    <cfRule type="expression" dxfId="73" priority="1">
      <formula>J$10=J$4</formula>
    </cfRule>
  </conditionalFormatting>
  <conditionalFormatting sqref="J26:T26">
    <cfRule type="cellIs" dxfId="72" priority="36" operator="equal">
      <formula>"Check"</formula>
    </cfRule>
    <cfRule type="cellIs" dxfId="71" priority="37" operator="equal">
      <formula>"Ok"</formula>
    </cfRule>
  </conditionalFormatting>
  <conditionalFormatting sqref="J38:T38">
    <cfRule type="cellIs" dxfId="70" priority="32" operator="equal">
      <formula>"Check"</formula>
    </cfRule>
    <cfRule type="cellIs" dxfId="69" priority="33" operator="equal">
      <formula>"Ok"</formula>
    </cfRule>
  </conditionalFormatting>
  <conditionalFormatting sqref="J46:T46">
    <cfRule type="cellIs" dxfId="68" priority="27" operator="equal">
      <formula>"Check"</formula>
    </cfRule>
    <cfRule type="cellIs" dxfId="67" priority="28" operator="equal">
      <formula>"Ok"</formula>
    </cfRule>
  </conditionalFormatting>
  <conditionalFormatting sqref="O32:S32 N32:N36">
    <cfRule type="expression" dxfId="66" priority="42">
      <formula>N$10=N$4</formula>
    </cfRule>
  </conditionalFormatting>
  <conditionalFormatting sqref="O44:S44">
    <cfRule type="expression" dxfId="65" priority="2">
      <formula>O$10=O$4</formula>
    </cfRule>
  </conditionalFormatting>
  <conditionalFormatting sqref="S1">
    <cfRule type="cellIs" dxfId="64" priority="45" operator="equal">
      <formula>"Check"</formula>
    </cfRule>
    <cfRule type="cellIs" dxfId="63" priority="46" operator="equal">
      <formula>"Ok"</formula>
    </cfRule>
  </conditionalFormatting>
  <conditionalFormatting sqref="V1">
    <cfRule type="cellIs" dxfId="62" priority="47" operator="equal">
      <formula>"Check"</formula>
    </cfRule>
    <cfRule type="cellIs" dxfId="61" priority="48" operator="equal">
      <formula>"Ok"</formula>
    </cfRule>
  </conditionalFormatting>
  <conditionalFormatting sqref="W26">
    <cfRule type="cellIs" dxfId="60" priority="38" operator="equal">
      <formula>"Check"</formula>
    </cfRule>
    <cfRule type="cellIs" dxfId="59" priority="39" operator="equal">
      <formula>"Ok"</formula>
    </cfRule>
  </conditionalFormatting>
  <conditionalFormatting sqref="W38">
    <cfRule type="cellIs" dxfId="58" priority="34" operator="equal">
      <formula>"Check"</formula>
    </cfRule>
    <cfRule type="cellIs" dxfId="57" priority="35" operator="equal">
      <formula>"Ok"</formula>
    </cfRule>
  </conditionalFormatting>
  <conditionalFormatting sqref="W46">
    <cfRule type="cellIs" dxfId="56" priority="29" operator="equal">
      <formula>"Check"</formula>
    </cfRule>
    <cfRule type="cellIs" dxfId="55" priority="30" operator="equal">
      <formula>"Ok"</formula>
    </cfRule>
  </conditionalFormatting>
  <dataValidations count="2">
    <dataValidation type="list" allowBlank="1" showInputMessage="1" showErrorMessage="1" sqref="F27 F37 F39 F47" xr:uid="{00000000-0002-0000-0500-000000000000}">
      <formula1>"Real 2010,Real 2011,Real 2012,Real 2013,Real 2014,Real 2015,Nominal"</formula1>
    </dataValidation>
    <dataValidation type="list" allowBlank="1" showInputMessage="1" showErrorMessage="1" sqref="U32:U37 I44 U27 I27 U12:U25 I32:I37 U39 I39 U47 I47" xr:uid="{00000000-0002-0000-0500-000001000000}">
      <formula1>#REF!</formula1>
    </dataValidation>
  </dataValidations>
  <hyperlinks>
    <hyperlink ref="J1" location="Index!A1" display="Back to Index" xr:uid="{00000000-0004-0000-0500-000000000000}"/>
    <hyperlink ref="U1" location="'Check|List'!A1" display="Overall Check:" xr:uid="{00000000-0004-0000-05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2000000}">
          <x14:formula1>
            <xm:f>'Lookup|Tables'!$G$10:$G$12</xm:f>
          </x14:formula1>
          <xm:sqref>E44 E32:E36 E12:E25</xm:sqref>
        </x14:dataValidation>
        <x14:dataValidation type="list" allowBlank="1" showInputMessage="1" showErrorMessage="1" xr:uid="{00000000-0002-0000-0500-000003000000}">
          <x14:formula1>
            <xm:f>'Lookup|Tables'!$H$41:$H$60</xm:f>
          </x14:formula1>
          <xm:sqref>F32:F36 F44 F12:F25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99"/>
  </sheetPr>
  <dimension ref="A1:XFC198"/>
  <sheetViews>
    <sheetView showGridLines="0" zoomScaleNormal="100" workbookViewId="0">
      <selection activeCell="N51" sqref="N51"/>
    </sheetView>
  </sheetViews>
  <sheetFormatPr defaultColWidth="0" defaultRowHeight="10.15" zeroHeight="1"/>
  <cols>
    <col min="1" max="2" width="1.5" style="8" customWidth="1"/>
    <col min="3" max="3" width="48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11" width="10.83203125" style="8" customWidth="1"/>
    <col min="12" max="12" width="12.83203125" style="8" customWidth="1"/>
    <col min="13" max="13" width="11.83203125" style="8" customWidth="1"/>
    <col min="14" max="21" width="10.83203125" style="8" customWidth="1"/>
    <col min="22" max="22" width="39" style="8" customWidth="1"/>
    <col min="23" max="23" width="34" style="8" customWidth="1"/>
    <col min="24" max="47" width="10.5" style="8" hidden="1" customWidth="1"/>
    <col min="48" max="16381" width="0" style="8" hidden="1"/>
    <col min="16382" max="16382" width="28.1640625" style="8" customWidth="1"/>
    <col min="16383" max="16383" width="11.6640625" style="8" customWidth="1"/>
    <col min="16384" max="16384" width="3.33203125" style="8" customWidth="1"/>
  </cols>
  <sheetData>
    <row r="1" spans="1:30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 t="s">
        <v>29</v>
      </c>
      <c r="S1" s="34" t="str">
        <f>IF(COUNTA($W$8:$W$264)=COUNTIF($W$8:$W$264,"OK"),"OK","Check")</f>
        <v>OK</v>
      </c>
      <c r="U1" s="136" t="s">
        <v>30</v>
      </c>
      <c r="V1" s="34" t="str">
        <f>'Check|List'!$S$1</f>
        <v>Ok</v>
      </c>
    </row>
    <row r="2" spans="1:30" s="36" customFormat="1" ht="13.15" thickBot="1">
      <c r="B2" s="35" t="s">
        <v>128</v>
      </c>
      <c r="C2" s="35"/>
      <c r="D2" s="35"/>
      <c r="E2" s="35"/>
      <c r="F2" s="59"/>
      <c r="G2" s="59"/>
      <c r="H2" s="59"/>
      <c r="I2" s="59"/>
    </row>
    <row r="3" spans="1:30" s="60" customFormat="1">
      <c r="D3" s="131"/>
      <c r="E3" s="131"/>
      <c r="F3" s="131"/>
      <c r="G3" s="131"/>
      <c r="H3" s="131"/>
      <c r="I3" s="131"/>
      <c r="J3" s="114" t="s">
        <v>40</v>
      </c>
      <c r="K3" s="125"/>
      <c r="L3" s="125"/>
      <c r="M3" s="131"/>
      <c r="N3" s="231"/>
      <c r="O3" s="231"/>
      <c r="P3" s="231"/>
      <c r="Q3" s="231"/>
      <c r="R3" s="231"/>
      <c r="S3" s="231"/>
      <c r="T3" s="61"/>
      <c r="U3" s="61"/>
      <c r="V3" s="61"/>
      <c r="W3" s="61"/>
      <c r="X3" s="61"/>
      <c r="Y3" s="61"/>
      <c r="Z3" s="61"/>
    </row>
    <row r="4" spans="1:30" customFormat="1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DATE(PPFirstYear,MONTH('Input|General'!$G$9),1)</f>
        <v>45078</v>
      </c>
      <c r="K4" s="112">
        <f>DATE(PPFirstYear+1,MONTH('Input|General'!$G$9),1)</f>
        <v>45444</v>
      </c>
      <c r="L4" s="112">
        <f>DATE(PPFirstYear+2,MONTH('Input|General'!$G$9),1)</f>
        <v>45809</v>
      </c>
      <c r="M4" s="112">
        <f>DATE(PPFirstYear+3,MONTH('Input|General'!$G$9),1)</f>
        <v>46174</v>
      </c>
      <c r="N4" s="112">
        <f>DATE(PPFirstYear+4,MONTH('Input|General'!$G$9),1)</f>
        <v>46539</v>
      </c>
      <c r="O4" s="112">
        <f>DATE(PPFirstYear+5,MONTH('Input|General'!$G$9),1)</f>
        <v>46905</v>
      </c>
      <c r="P4" s="112">
        <f>DATE(PPFirstYear+6,MONTH('Input|General'!$G$9),1)</f>
        <v>47270</v>
      </c>
      <c r="Q4" s="112">
        <f>DATE(PPFirstYear+7,MONTH('Input|General'!$G$9),1)</f>
        <v>47635</v>
      </c>
      <c r="R4" s="112">
        <f>DATE(PPFirstYear+8,MONTH('Input|General'!$G$9),1)</f>
        <v>48000</v>
      </c>
      <c r="S4" s="112">
        <f>DATE(PPFirstYear+9,MONTH('Input|General'!$G$9),1)</f>
        <v>48366</v>
      </c>
      <c r="T4" s="66"/>
      <c r="U4" s="66"/>
      <c r="V4" s="67"/>
      <c r="W4" s="67"/>
    </row>
    <row r="5" spans="1:30" s="6" customFormat="1" ht="3" customHeight="1">
      <c r="D5" s="27"/>
      <c r="E5" s="27"/>
      <c r="F5" s="27"/>
      <c r="G5" s="27"/>
      <c r="H5" s="27"/>
      <c r="I5" s="27"/>
    </row>
    <row r="6" spans="1:30" s="6" customFormat="1" ht="9" customHeight="1">
      <c r="D6" s="27"/>
      <c r="E6" s="27"/>
      <c r="F6" s="27"/>
      <c r="G6" s="27"/>
      <c r="H6" s="27"/>
      <c r="I6" s="27"/>
    </row>
    <row r="7" spans="1:30" s="6" customFormat="1" ht="3" customHeight="1">
      <c r="D7" s="27"/>
      <c r="E7" s="27"/>
      <c r="F7" s="27"/>
      <c r="G7" s="27"/>
      <c r="H7" s="27"/>
      <c r="I7" s="27"/>
    </row>
    <row r="8" spans="1:30" customFormat="1" ht="13.15">
      <c r="A8" s="37"/>
      <c r="B8" s="43" t="s">
        <v>129</v>
      </c>
      <c r="C8" s="37"/>
      <c r="D8" s="37"/>
      <c r="E8" s="37"/>
      <c r="F8" s="38"/>
      <c r="G8" s="38"/>
      <c r="H8" s="38"/>
      <c r="I8" s="38"/>
      <c r="J8" s="39"/>
      <c r="K8" s="40"/>
      <c r="L8" s="39"/>
      <c r="M8" s="40"/>
      <c r="N8" s="39"/>
      <c r="O8" s="39"/>
      <c r="P8" s="39"/>
      <c r="Q8" s="39"/>
      <c r="R8" s="39"/>
      <c r="S8" s="39"/>
      <c r="T8" s="39"/>
      <c r="U8" s="39"/>
      <c r="V8" s="40"/>
      <c r="W8" s="40"/>
      <c r="X8" s="41"/>
      <c r="Y8" s="41"/>
      <c r="Z8" s="41"/>
      <c r="AA8" s="41"/>
      <c r="AB8" s="41"/>
      <c r="AC8" s="42"/>
      <c r="AD8" s="42"/>
    </row>
    <row r="9" spans="1:30">
      <c r="G9" s="21"/>
      <c r="H9" s="21"/>
      <c r="V9" s="56"/>
    </row>
    <row r="10" spans="1:30">
      <c r="C10" s="9" t="s">
        <v>130</v>
      </c>
      <c r="D10" s="21" t="s">
        <v>33</v>
      </c>
      <c r="E10" s="21" t="s">
        <v>53</v>
      </c>
      <c r="F10" s="21" t="s">
        <v>56</v>
      </c>
      <c r="G10" s="21"/>
      <c r="H10" s="21"/>
      <c r="M10" s="119">
        <v>46174</v>
      </c>
      <c r="N10" s="119">
        <v>46539</v>
      </c>
      <c r="O10" s="119">
        <v>46905</v>
      </c>
      <c r="P10" s="119">
        <v>47270</v>
      </c>
      <c r="Q10" s="119">
        <v>47635</v>
      </c>
      <c r="R10" s="119">
        <v>48000</v>
      </c>
      <c r="S10" s="119">
        <v>48366</v>
      </c>
    </row>
    <row r="11" spans="1:30">
      <c r="G11" s="21"/>
      <c r="H11" s="21"/>
    </row>
    <row r="12" spans="1:30">
      <c r="C12" s="52" t="s">
        <v>131</v>
      </c>
      <c r="D12" s="16" t="s">
        <v>36</v>
      </c>
      <c r="E12" s="107" t="s">
        <v>62</v>
      </c>
      <c r="F12" s="124" t="s">
        <v>132</v>
      </c>
      <c r="G12" s="21"/>
      <c r="H12" s="21"/>
      <c r="M12" s="180">
        <v>1.7717157355224</v>
      </c>
      <c r="O12" s="180">
        <v>3.5434314710448001</v>
      </c>
      <c r="P12" s="180">
        <v>3.5434314710448001</v>
      </c>
      <c r="Q12" s="180">
        <v>3.5434314710448001</v>
      </c>
      <c r="R12" s="180">
        <v>3.5434314710448001</v>
      </c>
      <c r="S12" s="180">
        <v>3.5434314710448001</v>
      </c>
      <c r="T12" s="8" t="s">
        <v>133</v>
      </c>
      <c r="V12" s="8" t="s">
        <v>134</v>
      </c>
    </row>
    <row r="13" spans="1:30">
      <c r="D13" s="8"/>
      <c r="E13" s="8"/>
      <c r="F13" s="8"/>
      <c r="G13" s="21"/>
      <c r="H13" s="21"/>
      <c r="I13" s="8"/>
    </row>
    <row r="14" spans="1:30">
      <c r="C14" s="8" t="s">
        <v>135</v>
      </c>
      <c r="D14" s="8"/>
      <c r="E14" s="8"/>
      <c r="F14" s="8"/>
      <c r="G14" s="21"/>
      <c r="H14" s="21"/>
      <c r="I14" s="8"/>
      <c r="O14" s="120">
        <f>$M12*(1+('Input|Rate of change'!P$62+'Input|Rate of change'!P$99-'Input|Rate of change'!P$105))</f>
        <v>1.7842503143496076</v>
      </c>
      <c r="P14" s="120">
        <f>$M12*(1+('Input|Rate of change'!Q$62+'Input|Rate of change'!Q$99-'Input|Rate of change'!Q$105))</f>
        <v>1.7873443295762843</v>
      </c>
      <c r="Q14" s="120">
        <f>$M12*(1+('Input|Rate of change'!R$62+'Input|Rate of change'!R$99-'Input|Rate of change'!R$105))</f>
        <v>1.7931223167559343</v>
      </c>
      <c r="R14" s="120">
        <f>$M12*(1+('Input|Rate of change'!S$62+'Input|Rate of change'!S$99-'Input|Rate of change'!S$105))</f>
        <v>1.7993624466096347</v>
      </c>
      <c r="S14" s="120">
        <f>$M12*(1+('Input|Rate of change'!T$62+'Input|Rate of change'!T$99-'Input|Rate of change'!T$105))</f>
        <v>1.8058960219099764</v>
      </c>
      <c r="V14" s="8" t="s">
        <v>136</v>
      </c>
    </row>
    <row r="15" spans="1:30">
      <c r="D15" s="8"/>
      <c r="E15" s="8"/>
      <c r="F15" s="8"/>
      <c r="G15" s="21"/>
      <c r="H15" s="21"/>
      <c r="I15" s="8"/>
    </row>
    <row r="16" spans="1:30">
      <c r="C16" s="8" t="s">
        <v>137</v>
      </c>
      <c r="D16" s="16" t="s">
        <v>89</v>
      </c>
      <c r="G16" s="21"/>
      <c r="H16" s="21"/>
      <c r="O16" s="120">
        <f>O12-O14</f>
        <v>1.7591811566951925</v>
      </c>
      <c r="P16" s="120">
        <f t="shared" ref="P16:S16" si="0">P12-P14</f>
        <v>1.7560871414685157</v>
      </c>
      <c r="Q16" s="120">
        <f t="shared" si="0"/>
        <v>1.7503091542888658</v>
      </c>
      <c r="R16" s="120">
        <f t="shared" si="0"/>
        <v>1.7440690244351653</v>
      </c>
      <c r="S16" s="120">
        <f t="shared" si="0"/>
        <v>1.7375354491348236</v>
      </c>
    </row>
    <row r="17" spans="1:30">
      <c r="G17" s="21"/>
      <c r="H17" s="21"/>
    </row>
    <row r="18" spans="1:30" customFormat="1" ht="13.15">
      <c r="A18" s="37"/>
      <c r="B18" s="43" t="s">
        <v>138</v>
      </c>
      <c r="C18" s="37"/>
      <c r="D18" s="37"/>
      <c r="E18" s="37"/>
      <c r="F18" s="38"/>
      <c r="G18" s="38"/>
      <c r="H18" s="38"/>
      <c r="I18" s="38"/>
      <c r="J18" s="39"/>
      <c r="K18" s="40"/>
      <c r="L18" s="39"/>
      <c r="M18" s="40"/>
      <c r="N18" s="39"/>
      <c r="O18" s="39"/>
      <c r="P18" s="39"/>
      <c r="Q18" s="39"/>
      <c r="R18" s="39"/>
      <c r="S18" s="39"/>
      <c r="T18" s="39"/>
      <c r="U18" s="39"/>
      <c r="V18" s="40"/>
      <c r="W18" s="40"/>
      <c r="X18" s="41"/>
      <c r="Y18" s="41"/>
      <c r="Z18" s="41"/>
      <c r="AA18" s="41"/>
      <c r="AB18" s="41"/>
      <c r="AC18" s="42"/>
      <c r="AD18" s="42"/>
    </row>
    <row r="19" spans="1:30">
      <c r="G19" s="21"/>
      <c r="H19" s="21"/>
    </row>
    <row r="20" spans="1:30">
      <c r="C20" s="9" t="s">
        <v>120</v>
      </c>
      <c r="D20" s="21" t="s">
        <v>33</v>
      </c>
      <c r="E20" s="21" t="s">
        <v>53</v>
      </c>
      <c r="F20" s="21" t="s">
        <v>56</v>
      </c>
      <c r="G20" s="21"/>
      <c r="H20" s="21"/>
      <c r="M20" s="119">
        <v>46174</v>
      </c>
      <c r="N20" s="119">
        <v>46539</v>
      </c>
      <c r="O20" s="119">
        <v>46905</v>
      </c>
      <c r="P20" s="119">
        <v>47270</v>
      </c>
      <c r="Q20" s="119">
        <v>47635</v>
      </c>
      <c r="R20" s="119">
        <v>48000</v>
      </c>
      <c r="S20" s="119">
        <v>48366</v>
      </c>
    </row>
    <row r="21" spans="1:30">
      <c r="D21" s="8"/>
      <c r="E21" s="8"/>
      <c r="F21" s="8"/>
      <c r="I21" s="8"/>
    </row>
    <row r="22" spans="1:30">
      <c r="C22" s="52" t="s">
        <v>131</v>
      </c>
      <c r="D22" s="16" t="s">
        <v>36</v>
      </c>
      <c r="E22" s="107" t="s">
        <v>62</v>
      </c>
      <c r="F22" s="124" t="s">
        <v>132</v>
      </c>
      <c r="I22" s="8"/>
      <c r="M22" s="180">
        <v>5.6194661391710996</v>
      </c>
      <c r="O22" s="180">
        <v>8.9210759177432895</v>
      </c>
      <c r="P22" s="180">
        <v>8.9375676290047696</v>
      </c>
      <c r="Q22" s="180">
        <v>8.9485623702037707</v>
      </c>
      <c r="R22" s="180">
        <v>8.9998471302445608</v>
      </c>
      <c r="S22" s="180">
        <v>9.0095841852007705</v>
      </c>
      <c r="T22" s="8" t="s">
        <v>139</v>
      </c>
    </row>
    <row r="23" spans="1:30">
      <c r="D23" s="8"/>
      <c r="E23" s="8"/>
      <c r="F23" s="8"/>
      <c r="I23" s="8"/>
    </row>
    <row r="24" spans="1:30">
      <c r="C24" s="8" t="s">
        <v>135</v>
      </c>
      <c r="D24" s="8"/>
      <c r="E24" s="8"/>
      <c r="F24" s="8"/>
      <c r="I24" s="8"/>
      <c r="O24" s="120">
        <f>$M22*(1+('Input|Rate of change'!P$62+'Input|Rate of change'!P$99-'Input|Rate of change'!P$105))</f>
        <v>5.659222878853436</v>
      </c>
      <c r="P24" s="120">
        <f>$M22*(1+('Input|Rate of change'!Q$62+'Input|Rate of change'!Q$99-'Input|Rate of change'!Q$105))</f>
        <v>5.6690363683719811</v>
      </c>
      <c r="Q24" s="120">
        <f>$M22*(1+('Input|Rate of change'!R$62+'Input|Rate of change'!R$99-'Input|Rate of change'!R$105))</f>
        <v>5.6873627864635576</v>
      </c>
      <c r="R24" s="120">
        <f>$M22*(1+('Input|Rate of change'!S$62+'Input|Rate of change'!S$99-'Input|Rate of change'!S$105))</f>
        <v>5.7071550125604604</v>
      </c>
      <c r="S24" s="120">
        <f>$M22*(1+('Input|Rate of change'!T$62+'Input|Rate of change'!T$99-'Input|Rate of change'!T$105))</f>
        <v>5.7278779786841252</v>
      </c>
      <c r="V24" s="8" t="s">
        <v>136</v>
      </c>
    </row>
    <row r="25" spans="1:30">
      <c r="D25" s="8"/>
      <c r="E25" s="8"/>
      <c r="F25" s="8"/>
      <c r="I25" s="8"/>
    </row>
    <row r="26" spans="1:30">
      <c r="C26" s="8" t="s">
        <v>137</v>
      </c>
      <c r="D26" s="16" t="s">
        <v>89</v>
      </c>
      <c r="E26" s="8"/>
      <c r="F26" s="8"/>
      <c r="I26" s="8"/>
      <c r="O26" s="120">
        <f>O22-O24</f>
        <v>3.2618530388898535</v>
      </c>
      <c r="P26" s="120">
        <f>P22-P24</f>
        <v>3.2685312606327885</v>
      </c>
      <c r="Q26" s="120">
        <f t="shared" ref="Q26:S26" si="1">Q22-Q24</f>
        <v>3.261199583740213</v>
      </c>
      <c r="R26" s="120">
        <f t="shared" si="1"/>
        <v>3.2926921176841004</v>
      </c>
      <c r="S26" s="120">
        <f t="shared" si="1"/>
        <v>3.2817062065166454</v>
      </c>
    </row>
    <row r="27" spans="1:30">
      <c r="G27" s="21"/>
      <c r="H27" s="21"/>
    </row>
    <row r="28" spans="1:30" customFormat="1" ht="13.15">
      <c r="A28" s="37"/>
      <c r="B28" s="43" t="s">
        <v>140</v>
      </c>
      <c r="C28" s="37"/>
      <c r="D28" s="37"/>
      <c r="E28" s="37"/>
      <c r="F28" s="38"/>
      <c r="G28" s="38"/>
      <c r="H28" s="38"/>
      <c r="I28" s="38"/>
      <c r="J28" s="39"/>
      <c r="K28" s="40"/>
      <c r="L28" s="39"/>
      <c r="M28" s="40"/>
      <c r="N28" s="39"/>
      <c r="O28" s="39"/>
      <c r="P28" s="39"/>
      <c r="Q28" s="39"/>
      <c r="R28" s="39"/>
      <c r="S28" s="39"/>
      <c r="T28" s="39"/>
      <c r="U28" s="39"/>
      <c r="V28" s="40"/>
      <c r="W28" s="40"/>
      <c r="X28" s="41"/>
      <c r="Y28" s="41"/>
      <c r="Z28" s="41"/>
      <c r="AA28" s="41"/>
      <c r="AB28" s="41"/>
      <c r="AC28" s="42"/>
      <c r="AD28" s="42"/>
    </row>
    <row r="29" spans="1:30">
      <c r="G29" s="21"/>
      <c r="H29" s="21"/>
    </row>
    <row r="30" spans="1:30">
      <c r="C30" s="9" t="s">
        <v>121</v>
      </c>
      <c r="D30" s="21" t="s">
        <v>33</v>
      </c>
      <c r="E30" s="21" t="s">
        <v>53</v>
      </c>
      <c r="F30" s="21" t="s">
        <v>56</v>
      </c>
      <c r="G30" s="21"/>
      <c r="H30" s="21"/>
      <c r="M30" s="119">
        <v>46174</v>
      </c>
      <c r="N30" s="119">
        <v>46539</v>
      </c>
      <c r="O30" s="119">
        <v>46905</v>
      </c>
      <c r="P30" s="119">
        <v>47270</v>
      </c>
      <c r="Q30" s="119">
        <v>47635</v>
      </c>
      <c r="R30" s="119">
        <v>48000</v>
      </c>
      <c r="S30" s="119">
        <v>48366</v>
      </c>
    </row>
    <row r="31" spans="1:30">
      <c r="D31" s="8"/>
      <c r="E31" s="8"/>
      <c r="F31" s="8"/>
      <c r="I31" s="8"/>
    </row>
    <row r="32" spans="1:30">
      <c r="D32" s="8"/>
      <c r="E32" s="8"/>
      <c r="F32" s="8"/>
      <c r="I32" s="8"/>
      <c r="M32" s="124" t="s">
        <v>132</v>
      </c>
      <c r="O32" s="124">
        <v>46905</v>
      </c>
      <c r="P32" s="124">
        <v>47270</v>
      </c>
      <c r="Q32" s="124">
        <v>47635</v>
      </c>
      <c r="R32" s="124">
        <v>48000</v>
      </c>
      <c r="S32" s="124">
        <v>48366</v>
      </c>
    </row>
    <row r="33" spans="1:16383">
      <c r="C33" s="52" t="s">
        <v>131</v>
      </c>
      <c r="D33" s="16" t="s">
        <v>36</v>
      </c>
      <c r="E33" s="107" t="s">
        <v>62</v>
      </c>
      <c r="F33" s="124" t="s">
        <v>132</v>
      </c>
      <c r="I33" s="8"/>
      <c r="M33" s="180">
        <v>1.658713150386</v>
      </c>
      <c r="O33" s="180">
        <v>13.194761</v>
      </c>
      <c r="P33" s="180">
        <v>18.658062000000001</v>
      </c>
      <c r="Q33" s="180">
        <v>12.361390999999999</v>
      </c>
      <c r="R33" s="180">
        <v>11.660394999999999</v>
      </c>
      <c r="S33" s="180">
        <v>12.518528999999999</v>
      </c>
      <c r="T33" s="8" t="s">
        <v>141</v>
      </c>
    </row>
    <row r="34" spans="1:16383">
      <c r="D34" s="8"/>
      <c r="E34" s="8"/>
      <c r="F34" s="8"/>
      <c r="I34" s="8"/>
    </row>
    <row r="35" spans="1:16383">
      <c r="C35" s="8" t="s">
        <v>135</v>
      </c>
      <c r="D35" s="8"/>
      <c r="E35" s="8"/>
      <c r="F35" s="8"/>
      <c r="I35" s="8"/>
      <c r="O35" s="120">
        <f>$M33*(1+('Input|Rate of change'!P$62+'Input|Rate of change'!P$99-'Input|Rate of change'!P$105))</f>
        <v>1.6704482556957174</v>
      </c>
      <c r="P35" s="120">
        <f>$M33*(1+('Input|Rate of change'!Q$62+'Input|Rate of change'!Q$99-'Input|Rate of change'!Q$105))</f>
        <v>1.6733449301684258</v>
      </c>
      <c r="Q35" s="120">
        <f>$M33*(1+('Input|Rate of change'!R$62+'Input|Rate of change'!R$99-'Input|Rate of change'!R$105))</f>
        <v>1.6787543889915826</v>
      </c>
      <c r="R35" s="120">
        <f>$M33*(1+('Input|Rate of change'!S$62+'Input|Rate of change'!S$99-'Input|Rate of change'!S$105))</f>
        <v>1.6845965143624435</v>
      </c>
      <c r="S35" s="120">
        <f>$M33*(1+('Input|Rate of change'!T$62+'Input|Rate of change'!T$99-'Input|Rate of change'!T$105))</f>
        <v>1.6907133688060931</v>
      </c>
      <c r="V35" s="8" t="s">
        <v>136</v>
      </c>
    </row>
    <row r="36" spans="1:16383">
      <c r="D36" s="8"/>
      <c r="E36" s="8"/>
      <c r="F36" s="8"/>
      <c r="I36" s="8"/>
    </row>
    <row r="37" spans="1:16383">
      <c r="C37" s="8" t="s">
        <v>137</v>
      </c>
      <c r="D37" s="16" t="s">
        <v>89</v>
      </c>
      <c r="E37" s="8"/>
      <c r="F37" s="8"/>
      <c r="I37" s="8"/>
      <c r="O37" s="120">
        <f>O33-O35</f>
        <v>11.524312744304282</v>
      </c>
      <c r="P37" s="120">
        <f t="shared" ref="P37:S37" si="2">P33-P35</f>
        <v>16.984717069831575</v>
      </c>
      <c r="Q37" s="120">
        <f t="shared" si="2"/>
        <v>10.682636611008416</v>
      </c>
      <c r="R37" s="120">
        <f t="shared" si="2"/>
        <v>9.9757984856375561</v>
      </c>
      <c r="S37" s="120">
        <f t="shared" si="2"/>
        <v>10.827815631193905</v>
      </c>
    </row>
    <row r="38" spans="1:16383">
      <c r="D38" s="8"/>
      <c r="E38" s="8"/>
      <c r="F38" s="8"/>
      <c r="I38" s="8"/>
    </row>
    <row r="39" spans="1:16383" ht="13.15">
      <c r="A39" s="37"/>
      <c r="B39" s="43" t="s">
        <v>142</v>
      </c>
      <c r="C39" s="37"/>
      <c r="D39" s="37"/>
      <c r="E39" s="37"/>
      <c r="F39" s="38"/>
      <c r="G39" s="38"/>
      <c r="H39" s="38"/>
      <c r="I39" s="38"/>
      <c r="J39" s="39"/>
      <c r="K39" s="40"/>
      <c r="L39" s="39"/>
      <c r="M39" s="40"/>
      <c r="N39" s="39"/>
      <c r="O39" s="39"/>
      <c r="P39" s="39"/>
      <c r="Q39" s="39"/>
      <c r="R39" s="39"/>
      <c r="S39" s="39"/>
      <c r="T39" s="39"/>
      <c r="U39" s="39"/>
      <c r="V39" s="40"/>
      <c r="W39" s="40"/>
      <c r="X39" s="41"/>
      <c r="Y39" s="41"/>
      <c r="Z39" s="41"/>
      <c r="AA39" s="41"/>
      <c r="AB39" s="41"/>
      <c r="AC39" s="42"/>
      <c r="AD39" s="42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>
      <c r="G40" s="21"/>
      <c r="H40" s="21"/>
    </row>
    <row r="41" spans="1:16383">
      <c r="C41" s="192" t="s">
        <v>143</v>
      </c>
      <c r="D41" s="193" t="s">
        <v>144</v>
      </c>
      <c r="E41" s="193" t="s">
        <v>145</v>
      </c>
      <c r="F41" s="193" t="s">
        <v>146</v>
      </c>
      <c r="G41" s="193"/>
      <c r="H41" s="193"/>
      <c r="I41" s="194"/>
      <c r="J41" s="189"/>
      <c r="K41" s="189"/>
      <c r="L41" s="189"/>
      <c r="M41" s="119">
        <v>46174</v>
      </c>
      <c r="N41" s="119">
        <v>46539</v>
      </c>
    </row>
    <row r="42" spans="1:16383">
      <c r="C42" s="189"/>
      <c r="D42" s="189"/>
      <c r="E42" s="189"/>
      <c r="F42" s="189"/>
      <c r="G42" s="194"/>
      <c r="H42" s="194"/>
      <c r="I42" s="189"/>
      <c r="J42" s="189"/>
      <c r="K42" s="189"/>
      <c r="L42" s="189"/>
      <c r="M42" s="189"/>
    </row>
    <row r="43" spans="1:16383">
      <c r="C43" s="189"/>
      <c r="D43" s="189"/>
      <c r="E43" s="189"/>
      <c r="F43" s="189"/>
      <c r="G43" s="194"/>
      <c r="H43" s="194"/>
      <c r="I43" s="189"/>
      <c r="J43" s="189"/>
      <c r="K43" s="189"/>
      <c r="L43" s="189"/>
      <c r="M43" s="195" t="s">
        <v>70</v>
      </c>
    </row>
    <row r="44" spans="1:16383">
      <c r="C44" s="195" t="s">
        <v>147</v>
      </c>
      <c r="D44" s="194" t="s">
        <v>148</v>
      </c>
      <c r="E44" s="194" t="s">
        <v>149</v>
      </c>
      <c r="F44" s="189"/>
      <c r="G44" s="194"/>
      <c r="H44" s="194"/>
      <c r="I44" s="189"/>
      <c r="J44" s="189"/>
      <c r="K44" s="189"/>
      <c r="L44" s="189"/>
      <c r="M44" s="201">
        <v>0.26014999999999999</v>
      </c>
    </row>
    <row r="45" spans="1:16383">
      <c r="G45" s="21"/>
      <c r="H45" s="21"/>
    </row>
    <row r="46" spans="1:16383">
      <c r="C46" s="189" t="s">
        <v>150</v>
      </c>
      <c r="D46" s="194" t="s">
        <v>151</v>
      </c>
      <c r="E46" s="194" t="s">
        <v>152</v>
      </c>
      <c r="F46" s="194" t="s">
        <v>153</v>
      </c>
      <c r="G46" s="21"/>
      <c r="H46" s="21"/>
      <c r="M46" s="199">
        <f>'Input|Rate of change'!O29</f>
        <v>0.98675880028834984</v>
      </c>
    </row>
    <row r="47" spans="1:16383">
      <c r="C47" s="189"/>
      <c r="D47" s="194"/>
      <c r="E47" s="194"/>
      <c r="F47" s="194"/>
      <c r="G47" s="21"/>
      <c r="H47" s="21"/>
    </row>
    <row r="48" spans="1:16383">
      <c r="C48" s="189" t="s">
        <v>154</v>
      </c>
      <c r="D48" s="194" t="s">
        <v>151</v>
      </c>
      <c r="E48" s="194" t="s">
        <v>149</v>
      </c>
      <c r="F48" s="200">
        <v>46174</v>
      </c>
      <c r="G48" s="21"/>
      <c r="H48" s="21"/>
      <c r="M48" s="199">
        <f>M44*M46</f>
        <v>0.25670530189501423</v>
      </c>
    </row>
    <row r="49" spans="1:16383">
      <c r="C49" s="189"/>
      <c r="D49" s="194"/>
      <c r="E49" s="194"/>
      <c r="F49" s="194"/>
      <c r="G49" s="21"/>
      <c r="H49" s="21"/>
    </row>
    <row r="50" spans="1:16383">
      <c r="C50" s="196" t="s">
        <v>155</v>
      </c>
      <c r="D50" s="197" t="s">
        <v>156</v>
      </c>
      <c r="E50" s="198" t="s">
        <v>62</v>
      </c>
      <c r="F50" s="200">
        <v>46174</v>
      </c>
      <c r="G50" s="194"/>
      <c r="H50" s="194"/>
      <c r="I50" s="189"/>
      <c r="J50" s="189"/>
      <c r="K50" s="189"/>
      <c r="L50" s="189"/>
      <c r="M50" s="202">
        <f>-M48</f>
        <v>-0.25670530189501423</v>
      </c>
    </row>
    <row r="51" spans="1:16383">
      <c r="C51" s="189" t="s">
        <v>155</v>
      </c>
      <c r="D51" s="194" t="s">
        <v>156</v>
      </c>
      <c r="E51" s="194" t="s">
        <v>149</v>
      </c>
      <c r="F51" s="194" t="s">
        <v>153</v>
      </c>
      <c r="G51" s="189"/>
      <c r="H51" s="189"/>
      <c r="I51" s="189"/>
      <c r="J51" s="189"/>
      <c r="K51" s="189"/>
      <c r="L51" s="189"/>
      <c r="M51" s="203">
        <f>M50/M46</f>
        <v>-0.26014999999999999</v>
      </c>
    </row>
    <row r="52" spans="1:16383">
      <c r="G52" s="21"/>
      <c r="H52" s="21"/>
    </row>
    <row r="53" spans="1:16383">
      <c r="G53" s="21"/>
      <c r="H53" s="21"/>
    </row>
    <row r="54" spans="1:16383" ht="13.15">
      <c r="A54" s="37"/>
      <c r="B54" s="43" t="s">
        <v>157</v>
      </c>
      <c r="C54" s="37"/>
      <c r="D54" s="37"/>
      <c r="E54" s="37"/>
      <c r="F54" s="38"/>
      <c r="G54" s="38"/>
      <c r="H54" s="38"/>
      <c r="I54" s="38"/>
      <c r="J54" s="39"/>
      <c r="K54" s="40"/>
      <c r="L54" s="39"/>
      <c r="M54" s="40"/>
      <c r="N54" s="39"/>
      <c r="O54" s="39"/>
      <c r="P54" s="39"/>
      <c r="Q54" s="39"/>
      <c r="R54" s="39"/>
      <c r="S54" s="39"/>
      <c r="T54" s="39"/>
      <c r="U54" s="39"/>
      <c r="V54" s="40"/>
      <c r="W54" s="40"/>
      <c r="X54" s="41"/>
      <c r="Y54" s="41"/>
      <c r="Z54" s="41"/>
      <c r="AA54" s="41"/>
      <c r="AB54" s="41"/>
      <c r="AC54" s="42"/>
      <c r="AD54" s="42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>
      <c r="G55" s="21"/>
      <c r="H55" s="21"/>
    </row>
    <row r="56" spans="1:16383">
      <c r="C56" s="192" t="s">
        <v>158</v>
      </c>
      <c r="D56" s="193" t="s">
        <v>144</v>
      </c>
      <c r="E56" s="193" t="s">
        <v>145</v>
      </c>
      <c r="F56" s="193" t="s">
        <v>146</v>
      </c>
      <c r="G56" s="193"/>
      <c r="H56" s="193"/>
      <c r="I56" s="194"/>
      <c r="J56" s="189"/>
      <c r="K56" s="189"/>
      <c r="L56" s="189"/>
      <c r="M56" s="119">
        <v>46174</v>
      </c>
      <c r="N56" s="119">
        <v>46539</v>
      </c>
    </row>
    <row r="57" spans="1:16383">
      <c r="C57" s="189"/>
      <c r="D57" s="189"/>
      <c r="E57" s="189"/>
      <c r="F57" s="189"/>
      <c r="G57" s="194"/>
      <c r="H57" s="194"/>
      <c r="I57" s="189"/>
      <c r="J57" s="189"/>
      <c r="K57" s="189"/>
      <c r="L57" s="189"/>
      <c r="M57" s="189"/>
    </row>
    <row r="58" spans="1:16383">
      <c r="C58" s="189"/>
      <c r="D58" s="189"/>
      <c r="E58" s="189"/>
      <c r="F58" s="189"/>
      <c r="G58" s="194"/>
      <c r="H58" s="194"/>
      <c r="I58" s="189"/>
      <c r="J58" s="189"/>
      <c r="K58" s="189"/>
      <c r="L58" s="189"/>
      <c r="M58" s="195" t="s">
        <v>70</v>
      </c>
    </row>
    <row r="59" spans="1:16383">
      <c r="C59" s="195" t="s">
        <v>159</v>
      </c>
      <c r="D59" s="194" t="s">
        <v>148</v>
      </c>
      <c r="E59" s="194" t="s">
        <v>149</v>
      </c>
      <c r="F59" s="189"/>
      <c r="G59" s="194"/>
      <c r="H59" s="194"/>
      <c r="I59" s="189"/>
      <c r="J59" s="189"/>
      <c r="K59" s="189"/>
      <c r="L59" s="189"/>
      <c r="M59" s="201">
        <v>5.7549999999999999</v>
      </c>
    </row>
    <row r="60" spans="1:16383">
      <c r="G60" s="21"/>
      <c r="H60" s="21"/>
    </row>
    <row r="61" spans="1:16383">
      <c r="C61" s="189" t="s">
        <v>150</v>
      </c>
      <c r="D61" s="194" t="s">
        <v>151</v>
      </c>
      <c r="E61" s="194" t="s">
        <v>152</v>
      </c>
      <c r="F61" s="194" t="s">
        <v>153</v>
      </c>
      <c r="G61" s="21"/>
      <c r="H61" s="21"/>
      <c r="M61" s="199">
        <f>'Input|Rate of change'!O29</f>
        <v>0.98675880028834984</v>
      </c>
    </row>
    <row r="62" spans="1:16383">
      <c r="C62" s="189"/>
      <c r="D62" s="194"/>
      <c r="E62" s="194"/>
      <c r="F62" s="194"/>
      <c r="G62" s="21"/>
      <c r="H62" s="21"/>
    </row>
    <row r="63" spans="1:16383">
      <c r="C63" s="189" t="s">
        <v>160</v>
      </c>
      <c r="D63" s="194" t="s">
        <v>151</v>
      </c>
      <c r="E63" s="194" t="s">
        <v>149</v>
      </c>
      <c r="F63" s="200">
        <v>46174</v>
      </c>
      <c r="G63" s="21"/>
      <c r="H63" s="21"/>
      <c r="M63" s="199">
        <f>M59*M61</f>
        <v>5.6787968956594534</v>
      </c>
    </row>
    <row r="64" spans="1:16383">
      <c r="C64" s="189"/>
      <c r="D64" s="194"/>
      <c r="E64" s="194"/>
      <c r="F64" s="194"/>
      <c r="G64" s="21"/>
      <c r="H64" s="21"/>
    </row>
    <row r="65" spans="1:30">
      <c r="C65" s="196" t="s">
        <v>155</v>
      </c>
      <c r="D65" s="197" t="s">
        <v>156</v>
      </c>
      <c r="E65" s="198" t="s">
        <v>62</v>
      </c>
      <c r="F65" s="200">
        <v>46174</v>
      </c>
      <c r="G65" s="194"/>
      <c r="H65" s="194"/>
      <c r="I65" s="189"/>
      <c r="J65" s="189"/>
      <c r="K65" s="189"/>
      <c r="L65" s="189"/>
      <c r="M65" s="202">
        <f>-M63</f>
        <v>-5.6787968956594534</v>
      </c>
    </row>
    <row r="66" spans="1:30">
      <c r="C66" s="189" t="s">
        <v>155</v>
      </c>
      <c r="D66" s="194" t="s">
        <v>156</v>
      </c>
      <c r="E66" s="194" t="s">
        <v>149</v>
      </c>
      <c r="F66" s="194" t="s">
        <v>153</v>
      </c>
      <c r="G66" s="189"/>
      <c r="H66" s="189"/>
      <c r="I66" s="189"/>
      <c r="J66" s="189"/>
      <c r="K66" s="189"/>
      <c r="L66" s="189"/>
      <c r="M66" s="203">
        <f>M65/M61</f>
        <v>-5.7549999999999999</v>
      </c>
    </row>
    <row r="67" spans="1:30">
      <c r="G67" s="21"/>
      <c r="H67" s="21"/>
    </row>
    <row r="68" spans="1:30">
      <c r="G68" s="21"/>
      <c r="H68" s="21"/>
    </row>
    <row r="69" spans="1:30" customFormat="1" ht="13.15">
      <c r="A69" s="37"/>
      <c r="B69" s="43" t="s">
        <v>161</v>
      </c>
      <c r="C69" s="37"/>
      <c r="D69" s="37"/>
      <c r="E69" s="37"/>
      <c r="F69" s="38"/>
      <c r="G69" s="38"/>
      <c r="H69" s="38"/>
      <c r="I69" s="38"/>
      <c r="J69" s="39"/>
      <c r="K69" s="40"/>
      <c r="L69" s="39"/>
      <c r="M69" s="40"/>
      <c r="N69" s="39"/>
      <c r="O69" s="39"/>
      <c r="P69" s="39"/>
      <c r="Q69" s="39"/>
      <c r="R69" s="39"/>
      <c r="S69" s="39"/>
      <c r="T69" s="39"/>
      <c r="U69" s="39"/>
      <c r="V69" s="40"/>
      <c r="W69" s="40"/>
      <c r="X69" s="41"/>
      <c r="Y69" s="41"/>
      <c r="Z69" s="41"/>
      <c r="AA69" s="41"/>
      <c r="AB69" s="41"/>
      <c r="AC69" s="42"/>
      <c r="AD69" s="42"/>
    </row>
    <row r="70" spans="1:30">
      <c r="G70" s="21"/>
      <c r="H70" s="21"/>
    </row>
    <row r="71" spans="1:30" customFormat="1">
      <c r="B71" s="8"/>
      <c r="C71" s="9" t="s">
        <v>162</v>
      </c>
      <c r="D71" s="21" t="s">
        <v>33</v>
      </c>
      <c r="E71" s="21" t="s">
        <v>53</v>
      </c>
      <c r="F71" s="21" t="s">
        <v>56</v>
      </c>
      <c r="M71" s="232">
        <v>46174</v>
      </c>
      <c r="N71" s="232"/>
    </row>
    <row r="72" spans="1:30" customFormat="1">
      <c r="B72" s="8"/>
      <c r="M72" s="181" t="s">
        <v>163</v>
      </c>
      <c r="N72" s="78" t="s">
        <v>164</v>
      </c>
    </row>
    <row r="73" spans="1:30" customFormat="1">
      <c r="B73" s="8"/>
      <c r="C73" s="116"/>
      <c r="D73" s="16"/>
      <c r="E73" s="16"/>
    </row>
    <row r="74" spans="1:30" customFormat="1">
      <c r="B74" s="8"/>
      <c r="C74" s="116" t="s">
        <v>165</v>
      </c>
      <c r="D74" s="16" t="s">
        <v>166</v>
      </c>
      <c r="E74" s="16" t="str">
        <f>'Input|Reported opex'!$E$56</f>
        <v>$millions</v>
      </c>
      <c r="F74" s="16"/>
      <c r="M74" s="120">
        <f>'Input|Reported opex'!M37</f>
        <v>311.29494599999998</v>
      </c>
      <c r="N74" s="120">
        <f>M74*'Input|Rate of change'!$N$30</f>
        <v>325.56307735922809</v>
      </c>
    </row>
    <row r="75" spans="1:30" customFormat="1">
      <c r="B75" s="8"/>
      <c r="C75" s="116" t="s">
        <v>167</v>
      </c>
      <c r="D75" s="16" t="s">
        <v>166</v>
      </c>
      <c r="E75" s="16" t="str">
        <f>'Input|Reported opex'!$E$56</f>
        <v>$millions</v>
      </c>
      <c r="M75" s="120">
        <f>M51</f>
        <v>-0.26014999999999999</v>
      </c>
      <c r="N75" s="120">
        <f>M75*'Input|Rate of change'!$N$30</f>
        <v>-0.27207391466934766</v>
      </c>
    </row>
    <row r="76" spans="1:30" customFormat="1">
      <c r="B76" s="8"/>
      <c r="C76" s="116" t="s">
        <v>168</v>
      </c>
      <c r="D76" s="16" t="s">
        <v>166</v>
      </c>
      <c r="E76" s="16" t="str">
        <f>'Input|Reported opex'!$E$56</f>
        <v>$millions</v>
      </c>
      <c r="M76" s="120">
        <f>M66</f>
        <v>-5.7549999999999999</v>
      </c>
      <c r="N76" s="120">
        <f>M76*'Input|Rate of change'!$N$30</f>
        <v>-6.0187790848437279</v>
      </c>
    </row>
    <row r="77" spans="1:30" customFormat="1">
      <c r="B77" s="8"/>
      <c r="C77" s="116" t="s">
        <v>64</v>
      </c>
      <c r="D77" s="16" t="s">
        <v>166</v>
      </c>
      <c r="E77" s="16" t="str">
        <f>'Input|Reported opex'!$E$56</f>
        <v>$millions</v>
      </c>
      <c r="M77" s="120">
        <f>-'Input|Reported opex'!M51</f>
        <v>-0.41</v>
      </c>
      <c r="N77" s="120">
        <f>M77*'Input|Rate of change'!$N$30</f>
        <v>-0.42879225452405356</v>
      </c>
    </row>
    <row r="78" spans="1:30" customFormat="1">
      <c r="B78" s="8"/>
      <c r="C78" s="97" t="s">
        <v>169</v>
      </c>
      <c r="D78" s="98" t="s">
        <v>52</v>
      </c>
      <c r="E78" s="89" t="str">
        <f>'Input|Reported opex'!$E$56</f>
        <v>$millions</v>
      </c>
      <c r="M78" s="135">
        <f>SUM(M74:M77)</f>
        <v>304.86979599999995</v>
      </c>
      <c r="N78" s="135">
        <f>SUM(N74:N77)</f>
        <v>318.84343210519091</v>
      </c>
    </row>
    <row r="79" spans="1:30" customFormat="1">
      <c r="B79" s="8"/>
    </row>
    <row r="80" spans="1:30" customFormat="1">
      <c r="B80" s="8"/>
      <c r="C80" s="116" t="s">
        <v>170</v>
      </c>
      <c r="D80" s="101" t="s">
        <v>89</v>
      </c>
      <c r="E80" s="16" t="str">
        <f>'Input|Reported opex'!$E$56</f>
        <v>$millions</v>
      </c>
      <c r="N80" s="120">
        <f>('Calc|Opex forecast'!N17-'Calc|Opex forecast'!M15)-('Calc|Opex forecast'!N24-'Calc|Opex forecast'!M22)</f>
        <v>-2.5225443451533547E-2</v>
      </c>
    </row>
    <row r="81" spans="1:16383" customFormat="1">
      <c r="B81" s="8"/>
      <c r="C81" s="97" t="s">
        <v>171</v>
      </c>
      <c r="D81" s="98" t="s">
        <v>52</v>
      </c>
      <c r="E81" s="89" t="str">
        <f>'Input|Reported opex'!$E$56</f>
        <v>$millions</v>
      </c>
      <c r="N81" s="135">
        <f>N78+N80</f>
        <v>318.8182066617394</v>
      </c>
    </row>
    <row r="82" spans="1:16383" customFormat="1">
      <c r="B82" s="8"/>
      <c r="N82" t="b">
        <f>ROUND(N81,2)=ROUND('Calc|Opex forecast'!N54,2)</f>
        <v>1</v>
      </c>
      <c r="O82" s="8" t="s">
        <v>172</v>
      </c>
    </row>
    <row r="83" spans="1:16383"/>
    <row r="84" spans="1:16383" ht="13.15">
      <c r="A84" s="37"/>
      <c r="B84" s="43" t="s">
        <v>173</v>
      </c>
      <c r="C84" s="37"/>
      <c r="D84" s="37"/>
      <c r="E84" s="37"/>
      <c r="F84" s="38"/>
      <c r="G84" s="38"/>
      <c r="H84" s="38"/>
      <c r="I84" s="38"/>
      <c r="J84" s="39"/>
      <c r="K84" s="40"/>
      <c r="L84" s="39"/>
      <c r="M84" s="40"/>
      <c r="N84" s="39"/>
      <c r="O84" s="39"/>
      <c r="P84" s="39"/>
      <c r="Q84" s="39"/>
      <c r="R84" s="39"/>
      <c r="S84" s="39"/>
      <c r="T84" s="39"/>
      <c r="U84" s="39"/>
      <c r="V84" s="40"/>
      <c r="W84" s="40"/>
      <c r="X84" s="41"/>
      <c r="Y84" s="41"/>
      <c r="Z84" s="41"/>
      <c r="AA84" s="41"/>
      <c r="AB84" s="41"/>
      <c r="AC84" s="42"/>
      <c r="AD84" s="42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</row>
    <row r="85" spans="1:16383" ht="13.15">
      <c r="A85"/>
      <c r="B85" s="226"/>
      <c r="C85"/>
      <c r="D85"/>
      <c r="E85"/>
      <c r="F85" s="227"/>
      <c r="G85" s="227"/>
      <c r="H85" s="227"/>
      <c r="I85" s="227"/>
      <c r="J85" s="228"/>
      <c r="K85" s="229"/>
      <c r="L85" s="228"/>
      <c r="M85" s="229"/>
      <c r="N85" s="228"/>
      <c r="O85" s="228"/>
      <c r="P85" s="228"/>
      <c r="Q85" s="228"/>
      <c r="R85" s="228"/>
      <c r="S85" s="228"/>
      <c r="T85" s="228"/>
      <c r="U85" s="228"/>
      <c r="V85" s="229"/>
      <c r="W85" s="229"/>
      <c r="X85" s="228"/>
      <c r="Y85" s="228"/>
      <c r="Z85" s="228"/>
      <c r="AA85" s="228"/>
      <c r="AB85" s="228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</row>
    <row r="86" spans="1:16383" ht="12" customHeight="1">
      <c r="J86" s="225">
        <v>45078</v>
      </c>
      <c r="K86" s="225">
        <v>45444</v>
      </c>
      <c r="L86" s="225">
        <v>45809</v>
      </c>
      <c r="M86" s="119">
        <v>46174</v>
      </c>
      <c r="N86" s="119">
        <v>46539</v>
      </c>
    </row>
    <row r="87" spans="1:16383">
      <c r="D87" s="21" t="s">
        <v>33</v>
      </c>
      <c r="E87" s="21" t="s">
        <v>53</v>
      </c>
      <c r="F87" s="193" t="s">
        <v>146</v>
      </c>
    </row>
    <row r="88" spans="1:16383">
      <c r="C88" s="8" t="s">
        <v>174</v>
      </c>
      <c r="D88" s="16" t="s">
        <v>61</v>
      </c>
      <c r="E88" s="16" t="str">
        <f>'Input|Reported opex'!$E$56</f>
        <v>$millions</v>
      </c>
      <c r="F88" s="200">
        <v>44713</v>
      </c>
      <c r="J88" s="220">
        <v>212.75113818559885</v>
      </c>
      <c r="K88" s="220">
        <v>215.27767165319563</v>
      </c>
      <c r="L88" s="220">
        <v>214.41540505924326</v>
      </c>
      <c r="M88" s="220">
        <v>214.52469361108169</v>
      </c>
      <c r="N88" s="220">
        <v>214.41617329663291</v>
      </c>
    </row>
    <row r="89" spans="1:16383">
      <c r="C89" s="8" t="s">
        <v>175</v>
      </c>
      <c r="D89" s="16" t="s">
        <v>176</v>
      </c>
      <c r="E89" s="16" t="str">
        <f>'Input|Reported opex'!$E$56</f>
        <v>$millions</v>
      </c>
      <c r="F89" s="16" t="s">
        <v>70</v>
      </c>
      <c r="J89" s="220">
        <v>0.77454100000000004</v>
      </c>
      <c r="K89" s="220">
        <v>0.852661</v>
      </c>
      <c r="L89" s="220">
        <v>0.124361</v>
      </c>
      <c r="M89" s="220">
        <v>0</v>
      </c>
      <c r="N89" s="220">
        <v>0</v>
      </c>
    </row>
    <row r="90" spans="1:16383">
      <c r="C90" s="8" t="s">
        <v>175</v>
      </c>
      <c r="D90" s="16" t="s">
        <v>176</v>
      </c>
      <c r="E90" s="16" t="str">
        <f>'Input|Reported opex'!$E$56</f>
        <v>$millions</v>
      </c>
      <c r="F90" s="200">
        <v>44713</v>
      </c>
      <c r="J90" s="220">
        <v>0.73010769980883006</v>
      </c>
      <c r="K90" s="220">
        <v>0.76609340924567548</v>
      </c>
      <c r="L90" s="220">
        <v>0.10853512506346906</v>
      </c>
      <c r="M90" s="220">
        <v>0</v>
      </c>
      <c r="N90" s="220">
        <v>0</v>
      </c>
    </row>
    <row r="91" spans="1:16383">
      <c r="C91" s="8" t="s">
        <v>177</v>
      </c>
      <c r="D91" s="16" t="s">
        <v>176</v>
      </c>
      <c r="E91" s="16" t="str">
        <f>'Input|Reported opex'!$E$56</f>
        <v>$millions</v>
      </c>
      <c r="F91" s="200">
        <v>44713</v>
      </c>
      <c r="J91" s="220">
        <f>J88+J90</f>
        <v>213.48124588540767</v>
      </c>
      <c r="K91" s="220">
        <f t="shared" ref="K91:N91" si="3">K88+K90</f>
        <v>216.04376506244131</v>
      </c>
      <c r="L91" s="220">
        <f t="shared" si="3"/>
        <v>214.52394018430672</v>
      </c>
      <c r="M91" s="220">
        <f t="shared" si="3"/>
        <v>214.52469361108169</v>
      </c>
      <c r="N91" s="220">
        <f t="shared" si="3"/>
        <v>214.41617329663291</v>
      </c>
    </row>
    <row r="92" spans="1:16383"/>
    <row r="93" spans="1:16383" customFormat="1" ht="13.15">
      <c r="A93" s="37"/>
      <c r="B93" s="43" t="s">
        <v>23</v>
      </c>
      <c r="C93" s="37"/>
      <c r="D93" s="37"/>
      <c r="E93" s="37"/>
      <c r="F93" s="38"/>
      <c r="G93" s="38"/>
      <c r="H93" s="38"/>
      <c r="I93" s="38"/>
      <c r="J93" s="39"/>
      <c r="K93" s="40"/>
      <c r="L93" s="39"/>
      <c r="M93" s="40"/>
      <c r="N93" s="39"/>
      <c r="O93" s="39"/>
      <c r="P93" s="39"/>
      <c r="Q93" s="39"/>
      <c r="R93" s="39"/>
      <c r="S93" s="39"/>
      <c r="T93" s="39"/>
      <c r="U93" s="39"/>
      <c r="V93" s="40"/>
      <c r="W93" s="40"/>
      <c r="X93" s="41"/>
      <c r="Y93" s="41"/>
      <c r="Z93" s="41"/>
      <c r="AA93" s="41"/>
      <c r="AB93" s="41"/>
      <c r="AC93" s="42"/>
      <c r="AD93" s="42"/>
    </row>
    <row r="94" spans="1:16383">
      <c r="D94" s="8"/>
      <c r="E94" s="8"/>
      <c r="F94" s="8"/>
      <c r="G94" s="8"/>
      <c r="H94" s="8"/>
      <c r="I94" s="8"/>
    </row>
    <row r="95" spans="1:16383">
      <c r="D95" s="8"/>
      <c r="E95" s="8"/>
      <c r="F95" s="8"/>
      <c r="G95" s="8"/>
      <c r="H95" s="8"/>
      <c r="I95" s="8"/>
      <c r="J95" s="220"/>
      <c r="K95" s="220"/>
      <c r="L95" s="220"/>
    </row>
    <row r="96" spans="1:16383">
      <c r="D96" s="8"/>
      <c r="E96" s="8"/>
      <c r="F96" s="8"/>
      <c r="G96" s="8"/>
      <c r="H96" s="8"/>
      <c r="I96" s="8"/>
    </row>
    <row r="97" spans="4:12">
      <c r="D97" s="8"/>
      <c r="E97" s="8"/>
      <c r="F97" s="8"/>
      <c r="G97" s="8"/>
      <c r="H97" s="8"/>
      <c r="I97" s="8"/>
      <c r="J97" s="230"/>
      <c r="K97" s="230"/>
      <c r="L97" s="230"/>
    </row>
    <row r="98" spans="4:12">
      <c r="D98" s="8"/>
      <c r="E98" s="8"/>
      <c r="F98" s="8"/>
      <c r="G98" s="8"/>
      <c r="H98" s="8"/>
      <c r="I98" s="8"/>
      <c r="J98" s="230"/>
      <c r="K98" s="230"/>
      <c r="L98" s="230"/>
    </row>
    <row r="99" spans="4:12">
      <c r="D99" s="8"/>
      <c r="E99" s="8"/>
      <c r="F99" s="8"/>
      <c r="G99" s="8"/>
      <c r="H99" s="8"/>
      <c r="I99" s="8"/>
    </row>
    <row r="100" spans="4:12">
      <c r="D100" s="8"/>
      <c r="E100" s="8"/>
      <c r="F100" s="8"/>
      <c r="G100" s="8"/>
      <c r="H100" s="8"/>
      <c r="I100" s="8"/>
    </row>
    <row r="101" spans="4:12">
      <c r="D101" s="8"/>
      <c r="E101" s="8"/>
      <c r="F101" s="8"/>
      <c r="G101" s="8"/>
      <c r="H101" s="8"/>
      <c r="I101" s="8"/>
    </row>
    <row r="102" spans="4:12">
      <c r="D102" s="8"/>
      <c r="E102" s="8"/>
      <c r="F102" s="8"/>
      <c r="G102" s="8"/>
      <c r="H102" s="8"/>
      <c r="I102" s="8"/>
    </row>
    <row r="103" spans="4:12">
      <c r="D103" s="8"/>
      <c r="E103" s="8"/>
      <c r="F103" s="8"/>
      <c r="G103" s="8"/>
      <c r="H103" s="8"/>
      <c r="I103" s="8"/>
    </row>
    <row r="104" spans="4:12">
      <c r="D104" s="8"/>
      <c r="E104" s="8"/>
      <c r="F104" s="8"/>
      <c r="G104" s="8"/>
      <c r="H104" s="8"/>
      <c r="I104" s="8"/>
    </row>
    <row r="105" spans="4:12">
      <c r="D105" s="8"/>
      <c r="E105" s="8"/>
      <c r="F105" s="8"/>
      <c r="G105" s="8"/>
      <c r="H105" s="8"/>
      <c r="I105" s="8"/>
    </row>
    <row r="106" spans="4:12">
      <c r="D106" s="8"/>
      <c r="E106" s="8"/>
      <c r="F106" s="8"/>
      <c r="G106" s="8"/>
      <c r="H106" s="8"/>
      <c r="I106" s="8"/>
    </row>
    <row r="107" spans="4:12">
      <c r="D107" s="8"/>
      <c r="E107" s="8"/>
      <c r="F107" s="8"/>
      <c r="G107" s="8"/>
      <c r="H107" s="8"/>
      <c r="I107" s="8"/>
    </row>
    <row r="108" spans="4:12">
      <c r="D108" s="8"/>
      <c r="E108" s="8"/>
      <c r="F108" s="8"/>
      <c r="G108" s="8"/>
      <c r="H108" s="8"/>
      <c r="I108" s="8"/>
    </row>
    <row r="109" spans="4:12">
      <c r="D109" s="8"/>
      <c r="E109" s="8"/>
      <c r="F109" s="8"/>
      <c r="G109" s="8"/>
      <c r="H109" s="8"/>
      <c r="I109" s="8"/>
    </row>
    <row r="110" spans="4:12">
      <c r="D110" s="8"/>
      <c r="E110" s="8"/>
      <c r="F110" s="8"/>
      <c r="G110" s="8"/>
      <c r="H110" s="8"/>
      <c r="I110" s="8"/>
    </row>
    <row r="111" spans="4:12">
      <c r="D111" s="8"/>
      <c r="E111" s="8"/>
      <c r="F111" s="8"/>
      <c r="G111" s="8"/>
      <c r="H111" s="8"/>
      <c r="I111" s="8"/>
    </row>
    <row r="112" spans="4:12">
      <c r="D112" s="8"/>
      <c r="E112" s="8"/>
      <c r="F112" s="8"/>
      <c r="G112" s="8"/>
      <c r="H112" s="8"/>
      <c r="I112" s="8"/>
    </row>
    <row r="113" s="8" customFormat="1"/>
    <row r="114" s="8" customFormat="1"/>
    <row r="115" s="8" customFormat="1"/>
    <row r="116" s="8" customFormat="1"/>
    <row r="117" s="8" customFormat="1"/>
    <row r="118" s="8" customFormat="1"/>
    <row r="119" s="8" customFormat="1"/>
    <row r="120" s="8" customFormat="1"/>
    <row r="121" s="8" customFormat="1"/>
    <row r="122" s="8" customFormat="1"/>
    <row r="123" s="8" customFormat="1"/>
    <row r="124" s="8" customFormat="1"/>
    <row r="125" s="8" customFormat="1"/>
    <row r="126" s="8" customFormat="1"/>
    <row r="127" s="8" customFormat="1"/>
    <row r="128" s="8" customFormat="1"/>
    <row r="129" spans="4:9">
      <c r="D129" s="8"/>
      <c r="E129" s="8"/>
      <c r="F129" s="8"/>
      <c r="G129" s="8"/>
      <c r="H129" s="8"/>
      <c r="I129" s="8"/>
    </row>
    <row r="130" spans="4:9">
      <c r="D130" s="8"/>
      <c r="E130" s="8"/>
      <c r="F130" s="8"/>
      <c r="G130" s="8"/>
      <c r="H130" s="8"/>
      <c r="I130" s="8"/>
    </row>
    <row r="131" spans="4:9"/>
    <row r="132" spans="4:9"/>
    <row r="133" spans="4:9"/>
    <row r="134" spans="4:9"/>
    <row r="135" spans="4:9"/>
    <row r="136" spans="4:9"/>
    <row r="137" spans="4:9"/>
    <row r="138" spans="4:9"/>
    <row r="139" spans="4:9"/>
    <row r="140" spans="4:9"/>
    <row r="141" spans="4:9"/>
    <row r="142" spans="4:9"/>
    <row r="143" spans="4:9"/>
    <row r="144" spans="4:9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</sheetData>
  <mergeCells count="2">
    <mergeCell ref="N3:S3"/>
    <mergeCell ref="M71:N71"/>
  </mergeCells>
  <conditionalFormatting sqref="J86:N86">
    <cfRule type="expression" dxfId="54" priority="1">
      <formula>J$10=J$4</formula>
    </cfRule>
  </conditionalFormatting>
  <conditionalFormatting sqref="M71">
    <cfRule type="expression" dxfId="53" priority="12">
      <formula>M$10=M$4</formula>
    </cfRule>
  </conditionalFormatting>
  <conditionalFormatting sqref="M41:N41">
    <cfRule type="expression" dxfId="52" priority="3">
      <formula>M$10=M$4</formula>
    </cfRule>
  </conditionalFormatting>
  <conditionalFormatting sqref="M56:N56">
    <cfRule type="expression" dxfId="51" priority="2">
      <formula>M$10=M$4</formula>
    </cfRule>
  </conditionalFormatting>
  <conditionalFormatting sqref="M78:N78">
    <cfRule type="cellIs" dxfId="50" priority="11" operator="equal">
      <formula>0</formula>
    </cfRule>
  </conditionalFormatting>
  <conditionalFormatting sqref="M10:S10">
    <cfRule type="expression" dxfId="49" priority="18">
      <formula>#REF!=M$4</formula>
    </cfRule>
  </conditionalFormatting>
  <conditionalFormatting sqref="M20:S20">
    <cfRule type="expression" dxfId="48" priority="15">
      <formula>M$10=M$4</formula>
    </cfRule>
  </conditionalFormatting>
  <conditionalFormatting sqref="M30:S30">
    <cfRule type="expression" dxfId="47" priority="9">
      <formula>M$10=M$4</formula>
    </cfRule>
  </conditionalFormatting>
  <conditionalFormatting sqref="N81">
    <cfRule type="cellIs" dxfId="46" priority="10" operator="equal">
      <formula>0</formula>
    </cfRule>
  </conditionalFormatting>
  <conditionalFormatting sqref="S1">
    <cfRule type="cellIs" dxfId="45" priority="46" operator="equal">
      <formula>"Check"</formula>
    </cfRule>
    <cfRule type="cellIs" dxfId="44" priority="47" operator="equal">
      <formula>"Ok"</formula>
    </cfRule>
  </conditionalFormatting>
  <conditionalFormatting sqref="V1">
    <cfRule type="cellIs" dxfId="43" priority="48" operator="equal">
      <formula>"Check"</formula>
    </cfRule>
    <cfRule type="cellIs" dxfId="42" priority="49" operator="equal">
      <formula>"Ok"</formula>
    </cfRule>
  </conditionalFormatting>
  <dataValidations count="2">
    <dataValidation type="list" allowBlank="1" showInputMessage="1" showErrorMessage="1" sqref="U27 I27 I16:I17 U16:U17 I52:I53 U55:U68 U40:U53 I40 I45:I49 I67:I68 I55 I60:I64" xr:uid="{00000000-0002-0000-0600-000000000000}">
      <formula1>#REF!</formula1>
    </dataValidation>
    <dataValidation type="list" allowBlank="1" showInputMessage="1" showErrorMessage="1" sqref="F16:F17 F27 F52:F53 F40 F45 F67:F68 F55 F60" xr:uid="{00000000-0002-0000-0600-000001000000}">
      <formula1>"Real 2010,Real 2011,Real 2012,Real 2013,Real 2014,Real 2015,Nominal"</formula1>
    </dataValidation>
  </dataValidations>
  <hyperlinks>
    <hyperlink ref="J1" location="Index!A1" display="Back to Index" xr:uid="{00000000-0004-0000-0600-000000000000}"/>
    <hyperlink ref="U1" location="'Check|List'!A1" display="Overall Check:" xr:uid="{00000000-0004-0000-0600-000001000000}"/>
  </hyperlink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C6EFCE"/>
  </sheetPr>
  <dimension ref="A1:AL196"/>
  <sheetViews>
    <sheetView showGridLines="0" tabSelected="1" zoomScaleNormal="100" workbookViewId="0">
      <selection activeCell="R36" sqref="R36"/>
    </sheetView>
  </sheetViews>
  <sheetFormatPr defaultColWidth="10.5" defaultRowHeight="10.15" zeroHeight="1" outlineLevelRow="1"/>
  <cols>
    <col min="1" max="2" width="1.5" style="8" customWidth="1"/>
    <col min="3" max="3" width="76.5" style="8" bestFit="1" customWidth="1"/>
    <col min="4" max="4" width="27.6640625" style="16" customWidth="1"/>
    <col min="5" max="5" width="15.83203125" style="16" customWidth="1"/>
    <col min="6" max="6" width="12.33203125" style="16" customWidth="1"/>
    <col min="7" max="9" width="3.5" style="16" customWidth="1"/>
    <col min="10" max="23" width="10.83203125" style="8" customWidth="1"/>
    <col min="24" max="38" width="10.5" style="8" customWidth="1"/>
    <col min="39" max="16384" width="10.5" style="8"/>
  </cols>
  <sheetData>
    <row r="1" spans="1:30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 t="s">
        <v>29</v>
      </c>
      <c r="S1" s="34" t="s">
        <v>101</v>
      </c>
      <c r="U1" s="136" t="s">
        <v>30</v>
      </c>
      <c r="V1" s="34" t="str">
        <f>'Check|List'!$S$1</f>
        <v>Ok</v>
      </c>
    </row>
    <row r="2" spans="1:30" s="36" customFormat="1" ht="13.15" thickBot="1">
      <c r="B2" s="35" t="str">
        <f>Index!$C$12</f>
        <v>Calc | Opex Forecast</v>
      </c>
      <c r="C2" s="35"/>
      <c r="D2" s="35"/>
      <c r="E2" s="35"/>
      <c r="F2" s="59"/>
      <c r="G2" s="59"/>
      <c r="H2" s="59"/>
      <c r="I2" s="59"/>
    </row>
    <row r="3" spans="1:30" s="60" customFormat="1">
      <c r="D3" s="131"/>
      <c r="E3" s="131"/>
      <c r="F3" s="131"/>
      <c r="G3" s="131"/>
      <c r="H3" s="131"/>
      <c r="I3" s="131"/>
      <c r="J3" s="125" t="s">
        <v>40</v>
      </c>
      <c r="K3" s="125"/>
      <c r="L3" s="125"/>
      <c r="M3" s="131"/>
      <c r="N3" s="231"/>
      <c r="O3" s="231"/>
      <c r="P3" s="231"/>
      <c r="Q3" s="231"/>
      <c r="R3" s="231"/>
      <c r="S3" s="231"/>
      <c r="T3" s="61"/>
      <c r="U3" s="61"/>
      <c r="V3" s="61"/>
      <c r="W3" s="61"/>
      <c r="X3" s="61"/>
      <c r="Y3" s="61"/>
      <c r="Z3" s="61"/>
    </row>
    <row r="4" spans="1:30" customFormat="1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DATE(PPFirstYear,MONTH('Input|General'!$G$9),1)</f>
        <v>45078</v>
      </c>
      <c r="K4" s="112">
        <f>DATE(PPFirstYear+1,MONTH('Input|General'!$G$9),1)</f>
        <v>45444</v>
      </c>
      <c r="L4" s="112">
        <f>DATE(PPFirstYear+2,MONTH('Input|General'!$G$9),1)</f>
        <v>45809</v>
      </c>
      <c r="M4" s="112">
        <f>DATE(PPFirstYear+3,MONTH('Input|General'!$G$9),1)</f>
        <v>46174</v>
      </c>
      <c r="N4" s="112">
        <f>DATE(PPFirstYear+4,MONTH('Input|General'!$G$9),1)</f>
        <v>46539</v>
      </c>
      <c r="O4" s="112">
        <f>DATE(PPFirstYear+5,MONTH('Input|General'!$G$9),1)</f>
        <v>46905</v>
      </c>
      <c r="P4" s="112">
        <f>DATE(PPFirstYear+6,MONTH('Input|General'!$G$9),1)</f>
        <v>47270</v>
      </c>
      <c r="Q4" s="112">
        <f>DATE(PPFirstYear+7,MONTH('Input|General'!$G$9),1)</f>
        <v>47635</v>
      </c>
      <c r="R4" s="112">
        <f>DATE(PPFirstYear+8,MONTH('Input|General'!$G$9),1)</f>
        <v>48000</v>
      </c>
      <c r="S4" s="112">
        <f>DATE(PPFirstYear+9,MONTH('Input|General'!$G$9),1)</f>
        <v>48366</v>
      </c>
      <c r="T4" s="66"/>
      <c r="U4" s="66"/>
      <c r="V4" s="67"/>
      <c r="W4" s="67"/>
    </row>
    <row r="5" spans="1:30" s="6" customFormat="1" ht="3" customHeight="1">
      <c r="D5" s="27"/>
      <c r="E5" s="27"/>
      <c r="F5" s="27"/>
      <c r="G5" s="27"/>
      <c r="H5" s="27"/>
      <c r="I5" s="27"/>
    </row>
    <row r="6" spans="1:30" s="6" customFormat="1" ht="9" customHeight="1">
      <c r="D6" s="27"/>
      <c r="E6" s="27"/>
      <c r="F6" s="27"/>
      <c r="G6" s="27"/>
      <c r="H6" s="27"/>
      <c r="I6" s="27"/>
    </row>
    <row r="7" spans="1:30" s="6" customFormat="1" ht="3" customHeight="1">
      <c r="D7" s="27"/>
      <c r="E7" s="27"/>
      <c r="F7" s="27"/>
      <c r="G7" s="27"/>
      <c r="H7" s="27"/>
      <c r="I7" s="27"/>
    </row>
    <row r="8" spans="1:30" customFormat="1" ht="13.15">
      <c r="A8" s="37"/>
      <c r="B8" s="43" t="s">
        <v>178</v>
      </c>
      <c r="C8" s="37"/>
      <c r="D8" s="37"/>
      <c r="E8" s="58" t="s">
        <v>62</v>
      </c>
      <c r="F8" s="150">
        <f>DATE(PPLastYear,MONTH('Input|General'!$G$9),1)</f>
        <v>46539</v>
      </c>
      <c r="G8" s="38"/>
      <c r="H8" s="38"/>
      <c r="I8" s="38"/>
      <c r="J8" s="39"/>
      <c r="K8" s="40"/>
      <c r="L8" s="39"/>
      <c r="M8" s="40"/>
      <c r="N8" s="39"/>
      <c r="O8" s="39"/>
      <c r="P8" s="39"/>
      <c r="Q8" s="39"/>
      <c r="R8" s="39"/>
      <c r="S8" s="39"/>
      <c r="T8" s="39"/>
      <c r="U8" s="39"/>
      <c r="V8" s="40"/>
      <c r="W8" s="40"/>
      <c r="X8" s="41"/>
      <c r="Y8" s="41"/>
      <c r="Z8" s="41"/>
      <c r="AA8" s="41"/>
      <c r="AB8" s="41"/>
      <c r="AC8" s="42"/>
      <c r="AD8" s="42"/>
    </row>
    <row r="9" spans="1:30" outlineLevel="1"/>
    <row r="10" spans="1:30" outlineLevel="1">
      <c r="C10" s="9"/>
      <c r="D10" s="21" t="s">
        <v>33</v>
      </c>
      <c r="E10" s="21" t="s">
        <v>53</v>
      </c>
      <c r="F10" s="21" t="s">
        <v>56</v>
      </c>
      <c r="J10" s="119">
        <f t="shared" ref="J10:S10" si="0">IF(YEAR(J$4)&lt;=PPLastYear,J$4,"")</f>
        <v>45078</v>
      </c>
      <c r="K10" s="119">
        <f t="shared" si="0"/>
        <v>45444</v>
      </c>
      <c r="L10" s="119">
        <f t="shared" si="0"/>
        <v>45809</v>
      </c>
      <c r="M10" s="119">
        <f t="shared" si="0"/>
        <v>46174</v>
      </c>
      <c r="N10" s="119">
        <f t="shared" si="0"/>
        <v>46539</v>
      </c>
      <c r="O10" s="119" t="str">
        <f t="shared" si="0"/>
        <v/>
      </c>
      <c r="P10" s="119" t="str">
        <f t="shared" si="0"/>
        <v/>
      </c>
      <c r="Q10" s="119" t="str">
        <f t="shared" si="0"/>
        <v/>
      </c>
      <c r="R10" s="119" t="str">
        <f t="shared" si="0"/>
        <v/>
      </c>
      <c r="S10" s="119" t="str">
        <f t="shared" si="0"/>
        <v/>
      </c>
    </row>
    <row r="11" spans="1:30" outlineLevel="1">
      <c r="C11" s="15"/>
      <c r="J11" s="71"/>
      <c r="K11" s="71"/>
      <c r="L11" s="71"/>
      <c r="M11" s="71"/>
      <c r="N11" s="71"/>
      <c r="O11" s="71"/>
      <c r="P11" s="71"/>
      <c r="Q11" s="71"/>
      <c r="R11" s="71"/>
      <c r="S11" s="71"/>
    </row>
    <row r="12" spans="1:30" outlineLevel="1">
      <c r="C12" s="15" t="s">
        <v>179</v>
      </c>
      <c r="D12" s="72" t="s">
        <v>180</v>
      </c>
      <c r="E12" s="16" t="str">
        <f>'Input|Reported opex'!E56</f>
        <v>$millions</v>
      </c>
      <c r="F12" s="117" t="str">
        <f>'Input|Reported opex'!F56</f>
        <v>nominal</v>
      </c>
      <c r="J12" s="73">
        <f>IF(YEAR(J$4)=BaseYear,'Input|Reported opex'!J47,0)</f>
        <v>0</v>
      </c>
      <c r="K12" s="73">
        <f>IF(YEAR(K$4)=BaseYear,'Input|Reported opex'!K47,0)</f>
        <v>0</v>
      </c>
      <c r="L12" s="73">
        <f>IF(YEAR(L$4)=BaseYear,'Input|Reported opex'!L47,0)</f>
        <v>0</v>
      </c>
      <c r="M12" s="211">
        <f>IF(YEAR(M$4)=BaseYear,'Input|Reported opex'!M47,0)</f>
        <v>311.29494599999998</v>
      </c>
      <c r="N12" s="73">
        <f>IF(YEAR(N$4)=BaseYear,'Input|Reported opex'!N47,0)</f>
        <v>0</v>
      </c>
      <c r="O12" s="73">
        <f>IF(YEAR(O$4)=BaseYear,'Input|Reported opex'!O47,0)</f>
        <v>0</v>
      </c>
      <c r="P12" s="73">
        <f>IF(YEAR(P$4)=BaseYear,'Input|Reported opex'!P47,0)</f>
        <v>0</v>
      </c>
      <c r="Q12" s="73">
        <f>IF(YEAR(Q$4)=BaseYear,'Input|Reported opex'!Q47,0)</f>
        <v>0</v>
      </c>
      <c r="R12" s="73">
        <f>IF(YEAR(R$4)=BaseYear,'Input|Reported opex'!R47,0)</f>
        <v>0</v>
      </c>
      <c r="S12" s="73">
        <f>IF(YEAR(S$4)=BaseYear,'Input|Reported opex'!S47,0)</f>
        <v>0</v>
      </c>
    </row>
    <row r="13" spans="1:30" outlineLevel="1">
      <c r="C13" s="15" t="s">
        <v>179</v>
      </c>
      <c r="D13" s="16" t="s">
        <v>52</v>
      </c>
      <c r="E13" s="16" t="str">
        <f>$E$8</f>
        <v>$millions</v>
      </c>
      <c r="F13" s="117">
        <f>$F$8</f>
        <v>46539</v>
      </c>
      <c r="J13" s="73">
        <f>J12*IF($F12="nominal",LOOKUP($F13,Nominal_to_Real,'Input|Rate of change'!K$25:K$30),INDEX('Input|Rate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K13" s="73">
        <f>K12*IF($F12="nominal",LOOKUP($F13,Nominal_to_Real,'Input|Rate of change'!L$25:L$30),INDEX('Input|Rate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L13" s="73">
        <f>L12*IF($F12="nominal",LOOKUP($F13,Nominal_to_Real,'Input|Rate of change'!M$25:M$30),INDEX('Input|Rate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M13" s="211">
        <f>M12*IF($F12="nominal",LOOKUP($F13,Nominal_to_Real,'Input|Rate of change'!N$25:N$30),INDEX('Input|Rate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325.56307735922809</v>
      </c>
      <c r="N13" s="73">
        <f>N12*IF($F12="nominal",LOOKUP($F13,Nominal_to_Real,'Input|Rate of change'!O$25:O$30),INDEX('Input|Rate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O13" s="73">
        <f>O12*IF($F12="nominal",LOOKUP($F13,Nominal_to_Real,'Input|Rate of change'!P$25:P$30),INDEX('Input|Rate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P13" s="73">
        <f>P12*IF($F12="nominal",LOOKUP($F13,Nominal_to_Real,'Input|Rate of change'!Q$25:Q$30),INDEX('Input|Rate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Q13" s="73">
        <f>Q12*IF($F12="nominal",LOOKUP($F13,Nominal_to_Real,'Input|Rate of change'!R$25:R$30),INDEX('Input|Rate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R13" s="73">
        <f>R12*IF($F12="nominal",LOOKUP($F13,Nominal_to_Real,'Input|Rate of change'!S$25:S$30),INDEX('Input|Rate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  <c r="S13" s="73">
        <f>S12*IF($F12="nominal",LOOKUP($F13,Nominal_to_Real,'Input|Rate of change'!T$25:T$30),INDEX('Input|Rate of change'!$C$14:$O$21,MATCH('Calc|Opex forecast'!$F12,'Input|Rate of change'!$C$14:$C$21,0),MATCH('Calc|Opex forecast'!$F13,'Input|Rate of change'!$C$14:$O$14,0)))*IF($E12="$millions",1000000,IF($E12="$000",1000,1))/IF($E13="$millions",1000000,IF($E13="$000",1000,1))</f>
        <v>0</v>
      </c>
    </row>
    <row r="14" spans="1:30" outlineLevel="1">
      <c r="C14" s="15" t="s">
        <v>181</v>
      </c>
      <c r="D14" s="72" t="s">
        <v>180</v>
      </c>
      <c r="E14" s="16" t="str">
        <f>'Input|Reported opex'!E15</f>
        <v>$millions</v>
      </c>
      <c r="F14" s="117">
        <f>'Input|Reported opex'!F15</f>
        <v>44713</v>
      </c>
      <c r="J14" s="73">
        <f>IF(YEAR(J$4)=BaseYear,'Input|Reported opex'!J15,0)</f>
        <v>0</v>
      </c>
      <c r="K14" s="73">
        <f>IF(YEAR(K$4)=BaseYear,'Input|Reported opex'!K15,0)</f>
        <v>0</v>
      </c>
      <c r="L14" s="73">
        <f>IF(YEAR(L$4)=BaseYear,'Input|Reported opex'!L15,0)</f>
        <v>0</v>
      </c>
      <c r="M14" s="73">
        <f>IF(YEAR(M$4)=BaseYear,'Input|Reported opex'!M15,0)</f>
        <v>214.52469361108169</v>
      </c>
      <c r="N14" s="73">
        <f>IF(YEAR(N$4)=BaseYear,'Input|Reported opex'!N15,0)</f>
        <v>0</v>
      </c>
      <c r="O14" s="73">
        <f>IF(YEAR(O$4)=BaseYear,'Input|Reported opex'!O15,0)</f>
        <v>0</v>
      </c>
      <c r="P14" s="73">
        <f>IF(YEAR(P$4)=BaseYear,'Input|Reported opex'!P15,0)</f>
        <v>0</v>
      </c>
      <c r="Q14" s="73">
        <f>IF(YEAR(Q$4)=BaseYear,'Input|Reported opex'!Q15,0)</f>
        <v>0</v>
      </c>
      <c r="R14" s="73">
        <f>IF(YEAR(R$4)=BaseYear,'Input|Reported opex'!R15,0)</f>
        <v>0</v>
      </c>
      <c r="S14" s="73">
        <f>IF(YEAR(S$4)=BaseYear,'Input|Reported opex'!S15,0)</f>
        <v>0</v>
      </c>
    </row>
    <row r="15" spans="1:30" outlineLevel="1">
      <c r="C15" s="15" t="s">
        <v>181</v>
      </c>
      <c r="D15" s="16" t="s">
        <v>52</v>
      </c>
      <c r="E15" s="16" t="str">
        <f>$E$8</f>
        <v>$millions</v>
      </c>
      <c r="F15" s="117">
        <f>$F$8</f>
        <v>46539</v>
      </c>
      <c r="J15" s="73">
        <f>J14*IF($F14="nominal",LOOKUP($F15,Nominal_to_Real,'Input|Rate of change'!K$25:K$30),INDEX('Input|Rate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K15" s="73">
        <f>K14*IF($F14="nominal",LOOKUP($F15,Nominal_to_Real,'Input|Rate of change'!L$25:L$30),INDEX('Input|Rate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L15" s="73">
        <f>L14*IF($F14="nominal",LOOKUP($F15,Nominal_to_Real,'Input|Rate of change'!M$25:M$30),INDEX('Input|Rate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M15" s="73">
        <f>M14*IF($F14="nominal",LOOKUP($F15,Nominal_to_Real,'Input|Rate of change'!N$25:N$30),INDEX('Input|Rate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256.7321282160799</v>
      </c>
      <c r="N15" s="73">
        <f>N14*IF($F14="nominal",LOOKUP($F15,Nominal_to_Real,'Input|Rate of change'!O$25:O$30),INDEX('Input|Rate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O15" s="73">
        <f>O14*IF($F14="nominal",LOOKUP($F15,Nominal_to_Real,'Input|Rate of change'!P$25:P$30),INDEX('Input|Rate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P15" s="73">
        <f>P14*IF($F14="nominal",LOOKUP($F15,Nominal_to_Real,'Input|Rate of change'!Q$25:Q$30),INDEX('Input|Rate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Q15" s="73">
        <f>Q14*IF($F14="nominal",LOOKUP($F15,Nominal_to_Real,'Input|Rate of change'!R$25:R$30),INDEX('Input|Rate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R15" s="73">
        <f>R14*IF($F14="nominal",LOOKUP($F15,Nominal_to_Real,'Input|Rate of change'!S$25:S$30),INDEX('Input|Rate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  <c r="S15" s="73">
        <f>S14*IF($F14="nominal",LOOKUP($F15,Nominal_to_Real,'Input|Rate of change'!T$25:T$30),INDEX('Input|Rate of change'!$C$14:$O$21,MATCH('Calc|Opex forecast'!$F14,'Input|Rate of change'!$C$14:$C$21,0),MATCH('Calc|Opex forecast'!$F15,'Input|Rate of change'!$C$14:$O$14,0)))*IF($E14="$millions",1000000,IF($E14="$000",1000,1))/IF($E15="$millions",1000000,IF($E15="$000",1000,1))</f>
        <v>0</v>
      </c>
    </row>
    <row r="16" spans="1:30" outlineLevel="1">
      <c r="C16" s="15" t="s">
        <v>182</v>
      </c>
      <c r="D16" s="72" t="s">
        <v>180</v>
      </c>
      <c r="E16" s="16" t="str">
        <f>'Input|Reported opex'!E15</f>
        <v>$millions</v>
      </c>
      <c r="F16" s="117">
        <f>'Input|Reported opex'!F15</f>
        <v>44713</v>
      </c>
      <c r="J16" s="73">
        <f>IF(YEAR(J$4)=PPLastYear,'Input|Reported opex'!J15,0)</f>
        <v>0</v>
      </c>
      <c r="K16" s="73">
        <f>IF(YEAR(K$4)=PPLastYear,'Input|Reported opex'!K15,0)</f>
        <v>0</v>
      </c>
      <c r="L16" s="73">
        <f>IF(YEAR(L$4)=PPLastYear,'Input|Reported opex'!L15,0)</f>
        <v>0</v>
      </c>
      <c r="M16" s="73">
        <f>IF(YEAR(M$4)=PPLastYear,'Input|Reported opex'!M15,0)</f>
        <v>0</v>
      </c>
      <c r="N16" s="73">
        <f>IF(YEAR(N$4)=PPLastYear,'Input|Reported opex'!N15,0)</f>
        <v>214.41617329663291</v>
      </c>
      <c r="O16" s="73">
        <f>IF(YEAR(O$4)=PPLastYear,'Input|Reported opex'!O15,0)</f>
        <v>0</v>
      </c>
      <c r="P16" s="73">
        <f>IF(YEAR(P$4)=PPLastYear,'Input|Reported opex'!P15,0)</f>
        <v>0</v>
      </c>
      <c r="Q16" s="73">
        <f>IF(YEAR(Q$4)=PPLastYear,'Input|Reported opex'!Q15,0)</f>
        <v>0</v>
      </c>
      <c r="R16" s="73">
        <f>IF(YEAR(R$4)=PPLastYear,'Input|Reported opex'!R15,0)</f>
        <v>0</v>
      </c>
      <c r="S16" s="73">
        <f>IF(YEAR(S$4)=PPLastYear,'Input|Reported opex'!S15,0)</f>
        <v>0</v>
      </c>
    </row>
    <row r="17" spans="3:19" outlineLevel="1">
      <c r="C17" s="15" t="s">
        <v>182</v>
      </c>
      <c r="D17" s="16" t="s">
        <v>52</v>
      </c>
      <c r="E17" s="16" t="str">
        <f>$E$8</f>
        <v>$millions</v>
      </c>
      <c r="F17" s="117">
        <f>$F$8</f>
        <v>46539</v>
      </c>
      <c r="J17" s="73">
        <f>J16*IF($F16="nominal",LOOKUP($F17,Nominal_to_Real,'Input|Rate of change'!K$25:K$30),INDEX('Input|Rate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K17" s="73">
        <f>K16*IF($F16="nominal",LOOKUP($F17,Nominal_to_Real,'Input|Rate of change'!L$25:L$30),INDEX('Input|Rate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L17" s="73">
        <f>L16*IF($F16="nominal",LOOKUP($F17,Nominal_to_Real,'Input|Rate of change'!M$25:M$30),INDEX('Input|Rate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M17" s="73">
        <f>M16*IF($F16="nominal",LOOKUP($F17,Nominal_to_Real,'Input|Rate of change'!N$25:N$30),INDEX('Input|Rate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N17" s="73">
        <f>N16*IF($F16="nominal",LOOKUP($F17,Nominal_to_Real,'Input|Rate of change'!O$25:O$30),INDEX('Input|Rate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256.60225668094733</v>
      </c>
      <c r="O17" s="73">
        <f>O16*IF($F16="nominal",LOOKUP($F17,Nominal_to_Real,'Input|Rate of change'!P$25:P$30),INDEX('Input|Rate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P17" s="73">
        <f>P16*IF($F16="nominal",LOOKUP($F17,Nominal_to_Real,'Input|Rate of change'!Q$25:Q$30),INDEX('Input|Rate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Q17" s="73">
        <f>Q16*IF($F16="nominal",LOOKUP($F17,Nominal_to_Real,'Input|Rate of change'!R$25:R$30),INDEX('Input|Rate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R17" s="73">
        <f>R16*IF($F16="nominal",LOOKUP($F17,Nominal_to_Real,'Input|Rate of change'!S$25:S$30),INDEX('Input|Rate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  <c r="S17" s="73">
        <f>S16*IF($F16="nominal",LOOKUP($F17,Nominal_to_Real,'Input|Rate of change'!T$25:T$30),INDEX('Input|Rate of change'!$C$14:$O$21,MATCH('Calc|Opex forecast'!$F16,'Input|Rate of change'!$C$14:$C$21,0),MATCH('Calc|Opex forecast'!$F17,'Input|Rate of change'!$C$14:$O$14,0)))*IF($E16="$millions",1000000,IF($E16="$000",1000,1))/IF($E17="$millions",1000000,IF($E17="$000",1000,1))</f>
        <v>0</v>
      </c>
    </row>
    <row r="18" spans="3:19" outlineLevel="1">
      <c r="C18" s="15"/>
      <c r="F18" s="117"/>
      <c r="J18" s="73"/>
      <c r="K18" s="73"/>
      <c r="L18" s="73"/>
      <c r="M18" s="73"/>
      <c r="N18" s="73"/>
      <c r="O18" s="73"/>
      <c r="P18" s="73"/>
      <c r="Q18" s="73"/>
      <c r="R18" s="73"/>
      <c r="S18" s="73"/>
    </row>
    <row r="19" spans="3:19" outlineLevel="1">
      <c r="C19" s="15" t="s">
        <v>183</v>
      </c>
      <c r="D19" s="72" t="s">
        <v>180</v>
      </c>
      <c r="E19" s="16" t="str">
        <f>'Input|Reported opex'!E63</f>
        <v>$millions</v>
      </c>
      <c r="F19" s="117" t="str">
        <f>'Input|Reported opex'!F56</f>
        <v>nominal</v>
      </c>
      <c r="J19" s="73">
        <f>IF(YEAR(J$4)=BaseYear,'Input|Reported opex'!J56,0)</f>
        <v>0</v>
      </c>
      <c r="K19" s="73">
        <f>IF(YEAR(K$4)=BaseYear,'Input|Reported opex'!K56,0)</f>
        <v>0</v>
      </c>
      <c r="L19" s="73">
        <f>IF(YEAR(L$4)=BaseYear,'Input|Reported opex'!L56,0)</f>
        <v>0</v>
      </c>
      <c r="M19" s="73">
        <f>IF(YEAR(M$4)=BaseYear,'Input|Reported opex'!M56,0)</f>
        <v>0.41</v>
      </c>
      <c r="N19" s="73">
        <f>IF(YEAR(N$4)=BaseYear,'Input|Reported opex'!N56,0)</f>
        <v>0</v>
      </c>
      <c r="O19" s="73">
        <f>IF(YEAR(O$4)=BaseYear,'Input|Reported opex'!O56,0)</f>
        <v>0</v>
      </c>
      <c r="P19" s="73">
        <f>IF(YEAR(P$4)=BaseYear,'Input|Reported opex'!P56,0)</f>
        <v>0</v>
      </c>
      <c r="Q19" s="73">
        <f>IF(YEAR(Q$4)=BaseYear,'Input|Reported opex'!Q56,0)</f>
        <v>0</v>
      </c>
      <c r="R19" s="73">
        <f>IF(YEAR(R$4)=BaseYear,'Input|Reported opex'!R56,0)</f>
        <v>0</v>
      </c>
      <c r="S19" s="73">
        <f>IF(YEAR(S$4)=BaseYear,'Input|Reported opex'!S56,0)</f>
        <v>0</v>
      </c>
    </row>
    <row r="20" spans="3:19" outlineLevel="1">
      <c r="C20" s="15" t="s">
        <v>183</v>
      </c>
      <c r="D20" s="16" t="s">
        <v>52</v>
      </c>
      <c r="E20" s="16" t="str">
        <f>$E$8</f>
        <v>$millions</v>
      </c>
      <c r="F20" s="117">
        <f>$F$8</f>
        <v>46539</v>
      </c>
      <c r="J20" s="73">
        <f>J19*IF($F19="nominal",LOOKUP($F20,Nominal_to_Real,'Input|Rate of change'!K$25:K$30),INDEX('Input|Rate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K20" s="73">
        <f>K19*IF($F19="nominal",LOOKUP($F20,Nominal_to_Real,'Input|Rate of change'!L$25:L$30),INDEX('Input|Rate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L20" s="73">
        <f>L19*IF($F19="nominal",LOOKUP($F20,Nominal_to_Real,'Input|Rate of change'!M$25:M$30),INDEX('Input|Rate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M20" s="73">
        <f>M19*IF($F19="nominal",LOOKUP($F20,Nominal_to_Real,'Input|Rate of change'!N$25:N$30),INDEX('Input|Rate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0.42879225452405356</v>
      </c>
      <c r="N20" s="73">
        <f>N19*IF($F19="nominal",LOOKUP($F20,Nominal_to_Real,'Input|Rate of change'!O$25:O$30),INDEX('Input|Rate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O20" s="73">
        <f>O19*IF($F19="nominal",LOOKUP($F20,Nominal_to_Real,'Input|Rate of change'!P$25:P$30),INDEX('Input|Rate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P20" s="73">
        <f>P19*IF($F19="nominal",LOOKUP($F20,Nominal_to_Real,'Input|Rate of change'!Q$25:Q$30),INDEX('Input|Rate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Q20" s="73">
        <f>Q19*IF($F19="nominal",LOOKUP($F20,Nominal_to_Real,'Input|Rate of change'!R$25:R$30),INDEX('Input|Rate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R20" s="73">
        <f>R19*IF($F19="nominal",LOOKUP($F20,Nominal_to_Real,'Input|Rate of change'!S$25:S$30),INDEX('Input|Rate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  <c r="S20" s="73">
        <f>S19*IF($F19="nominal",LOOKUP($F20,Nominal_to_Real,'Input|Rate of change'!T$25:T$30),INDEX('Input|Rate of change'!$C$14:$O$21,MATCH('Calc|Opex forecast'!$F19,'Input|Rate of change'!$C$14:$C$21,0),MATCH('Calc|Opex forecast'!$F20,'Input|Rate of change'!$C$14:$O$14,0)))*IF($E19="$millions",1000000,IF($E19="$000",1000,1))/IF($E20="$millions",1000000,IF($E20="$000",1000,1))</f>
        <v>0</v>
      </c>
    </row>
    <row r="21" spans="3:19" outlineLevel="1">
      <c r="C21" s="15" t="s">
        <v>184</v>
      </c>
      <c r="D21" s="72" t="s">
        <v>180</v>
      </c>
      <c r="E21" s="16" t="str">
        <f>'Input|Reported opex'!E22</f>
        <v>$millions</v>
      </c>
      <c r="F21" s="117">
        <f>'Input|Reported opex'!F29</f>
        <v>44713</v>
      </c>
      <c r="J21" s="73">
        <f>IF(YEAR(J$4)=BaseYear,'Input|Reported opex'!J29,0)</f>
        <v>0</v>
      </c>
      <c r="K21" s="73">
        <f>IF(YEAR(K$4)=BaseYear,'Input|Reported opex'!K29,0)</f>
        <v>0</v>
      </c>
      <c r="L21" s="73">
        <f>IF(YEAR(L$4)=BaseYear,'Input|Reported opex'!L29,0)</f>
        <v>0</v>
      </c>
      <c r="M21" s="73">
        <f>IF(YEAR(M$4)=BaseYear,'Input|Reported opex'!M29,0)</f>
        <v>3.3253210000000002</v>
      </c>
      <c r="N21" s="73">
        <f>IF(YEAR(N$4)=BaseYear,'Input|Reported opex'!N29,0)</f>
        <v>0</v>
      </c>
      <c r="O21" s="73">
        <f>IF(YEAR(O$4)=BaseYear,'Input|Reported opex'!O29,0)</f>
        <v>0</v>
      </c>
      <c r="P21" s="73">
        <f>IF(YEAR(P$4)=BaseYear,'Input|Reported opex'!P29,0)</f>
        <v>0</v>
      </c>
      <c r="Q21" s="73">
        <f>IF(YEAR(Q$4)=BaseYear,'Input|Reported opex'!Q29,0)</f>
        <v>0</v>
      </c>
      <c r="R21" s="73">
        <f>IF(YEAR(R$4)=BaseYear,'Input|Reported opex'!R29,0)</f>
        <v>0</v>
      </c>
      <c r="S21" s="73">
        <f>IF(YEAR(S$4)=BaseYear,'Input|Reported opex'!S29,0)</f>
        <v>0</v>
      </c>
    </row>
    <row r="22" spans="3:19" outlineLevel="1">
      <c r="C22" s="15" t="s">
        <v>184</v>
      </c>
      <c r="D22" s="16" t="s">
        <v>52</v>
      </c>
      <c r="E22" s="16" t="str">
        <f>$E$8</f>
        <v>$millions</v>
      </c>
      <c r="F22" s="117">
        <f>$F$8</f>
        <v>46539</v>
      </c>
      <c r="J22" s="73">
        <f>J21*IF($F21="nominal",LOOKUP($F22,Nominal_to_Real,'Input|Rate of change'!K$25:K$30),INDEX('Input|Rate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K22" s="73">
        <f>K21*IF($F21="nominal",LOOKUP($F22,Nominal_to_Real,'Input|Rate of change'!L$25:L$30),INDEX('Input|Rate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L22" s="73">
        <f>L21*IF($F21="nominal",LOOKUP($F22,Nominal_to_Real,'Input|Rate of change'!M$25:M$30),INDEX('Input|Rate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M22" s="73">
        <f>M21*IF($F21="nominal",LOOKUP($F22,Nominal_to_Real,'Input|Rate of change'!N$25:N$30),INDEX('Input|Rate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3.9795732741115204</v>
      </c>
      <c r="N22" s="73">
        <f>N21*IF($F21="nominal",LOOKUP($F22,Nominal_to_Real,'Input|Rate of change'!O$25:O$30),INDEX('Input|Rate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O22" s="73">
        <f>O21*IF($F21="nominal",LOOKUP($F22,Nominal_to_Real,'Input|Rate of change'!P$25:P$30),INDEX('Input|Rate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P22" s="73">
        <f>P21*IF($F21="nominal",LOOKUP($F22,Nominal_to_Real,'Input|Rate of change'!Q$25:Q$30),INDEX('Input|Rate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Q22" s="73">
        <f>Q21*IF($F21="nominal",LOOKUP($F22,Nominal_to_Real,'Input|Rate of change'!R$25:R$30),INDEX('Input|Rate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R22" s="73">
        <f>R21*IF($F21="nominal",LOOKUP($F22,Nominal_to_Real,'Input|Rate of change'!S$25:S$30),INDEX('Input|Rate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  <c r="S22" s="73">
        <f>S21*IF($F21="nominal",LOOKUP($F22,Nominal_to_Real,'Input|Rate of change'!T$25:T$30),INDEX('Input|Rate of change'!$C$14:$O$21,MATCH('Calc|Opex forecast'!$F21,'Input|Rate of change'!$C$14:$C$21,0),MATCH('Calc|Opex forecast'!$F22,'Input|Rate of change'!$C$14:$O$14,0)))*IF($E21="$millions",1000000,IF($E21="$000",1000,1))/IF($E22="$millions",1000000,IF($E22="$000",1000,1))</f>
        <v>0</v>
      </c>
    </row>
    <row r="23" spans="3:19" outlineLevel="1">
      <c r="C23" s="15" t="s">
        <v>185</v>
      </c>
      <c r="D23" s="72" t="s">
        <v>180</v>
      </c>
      <c r="E23" s="16" t="str">
        <f>'Input|Reported opex'!E22</f>
        <v>$millions</v>
      </c>
      <c r="F23" s="117">
        <f>'Input|Reported opex'!F29</f>
        <v>44713</v>
      </c>
      <c r="J23" s="73">
        <f>IF(YEAR(J$4)=PPLastYear,'Input|Reported opex'!J29,0)</f>
        <v>0</v>
      </c>
      <c r="K23" s="73">
        <f>IF(YEAR(K$4)=PPLastYear,'Input|Reported opex'!K29,0)</f>
        <v>0</v>
      </c>
      <c r="L23" s="73">
        <f>IF(YEAR(L$4)=PPLastYear,'Input|Reported opex'!L29,0)</f>
        <v>0</v>
      </c>
      <c r="M23" s="73">
        <f>IF(YEAR(M$4)=PPLastYear,'Input|Reported opex'!M29,0)</f>
        <v>0</v>
      </c>
      <c r="N23" s="73">
        <f>IF(YEAR(N$4)=PPLastYear,'Input|Reported opex'!N29,0)</f>
        <v>3.237879</v>
      </c>
      <c r="O23" s="73">
        <f>IF(YEAR(O$4)=PPLastYear,'Input|Reported opex'!O29,0)</f>
        <v>0</v>
      </c>
      <c r="P23" s="73">
        <f>IF(YEAR(P$4)=PPLastYear,'Input|Reported opex'!P29,0)</f>
        <v>0</v>
      </c>
      <c r="Q23" s="73">
        <f>IF(YEAR(Q$4)=PPLastYear,'Input|Reported opex'!Q29,0)</f>
        <v>0</v>
      </c>
      <c r="R23" s="73">
        <f>IF(YEAR(R$4)=PPLastYear,'Input|Reported opex'!R29,0)</f>
        <v>0</v>
      </c>
      <c r="S23" s="73">
        <f>IF(YEAR(S$4)=PPLastYear,'Input|Reported opex'!S29,0)</f>
        <v>0</v>
      </c>
    </row>
    <row r="24" spans="3:19" outlineLevel="1">
      <c r="C24" s="15" t="s">
        <v>185</v>
      </c>
      <c r="D24" s="16" t="s">
        <v>52</v>
      </c>
      <c r="E24" s="16" t="str">
        <f>$E$8</f>
        <v>$millions</v>
      </c>
      <c r="F24" s="117">
        <f>$F$8</f>
        <v>46539</v>
      </c>
      <c r="J24" s="73">
        <f>J23*IF($F23="nominal",LOOKUP($F24,Nominal_to_Real,'Input|Rate of change'!K$25:K$30),INDEX('Input|Rate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K24" s="73">
        <f>K23*IF($F23="nominal",LOOKUP($F24,Nominal_to_Real,'Input|Rate of change'!L$25:L$30),INDEX('Input|Rate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L24" s="73">
        <f>L23*IF($F23="nominal",LOOKUP($F24,Nominal_to_Real,'Input|Rate of change'!M$25:M$30),INDEX('Input|Rate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M24" s="73">
        <f>M23*IF($F23="nominal",LOOKUP($F24,Nominal_to_Real,'Input|Rate of change'!N$25:N$30),INDEX('Input|Rate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N24" s="73">
        <f>N23*IF($F23="nominal",LOOKUP($F24,Nominal_to_Real,'Input|Rate of change'!O$25:O$30),INDEX('Input|Rate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3.8749271824304885</v>
      </c>
      <c r="O24" s="73">
        <f>O23*IF($F23="nominal",LOOKUP($F24,Nominal_to_Real,'Input|Rate of change'!P$25:P$30),INDEX('Input|Rate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P24" s="73">
        <f>P23*IF($F23="nominal",LOOKUP($F24,Nominal_to_Real,'Input|Rate of change'!Q$25:Q$30),INDEX('Input|Rate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Q24" s="73">
        <f>Q23*IF($F23="nominal",LOOKUP($F24,Nominal_to_Real,'Input|Rate of change'!R$25:R$30),INDEX('Input|Rate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R24" s="73">
        <f>R23*IF($F23="nominal",LOOKUP($F24,Nominal_to_Real,'Input|Rate of change'!S$25:S$30),INDEX('Input|Rate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  <c r="S24" s="73">
        <f>S23*IF($F23="nominal",LOOKUP($F24,Nominal_to_Real,'Input|Rate of change'!T$25:T$30),INDEX('Input|Rate of change'!$C$14:$O$21,MATCH('Calc|Opex forecast'!$F23,'Input|Rate of change'!$C$14:$C$21,0),MATCH('Calc|Opex forecast'!$F24,'Input|Rate of change'!$C$14:$O$14,0)))*IF($E23="$millions",1000000,IF($E23="$000",1000,1))/IF($E24="$millions",1000000,IF($E24="$000",1000,1))</f>
        <v>0</v>
      </c>
    </row>
    <row r="25" spans="3:19" outlineLevel="1">
      <c r="C25" s="15"/>
      <c r="F25" s="74"/>
      <c r="J25" s="71"/>
      <c r="K25" s="71"/>
      <c r="L25" s="71"/>
      <c r="M25" s="71"/>
      <c r="N25" s="71"/>
      <c r="O25" s="71"/>
      <c r="P25" s="71"/>
      <c r="Q25" s="71"/>
      <c r="R25" s="71"/>
      <c r="S25" s="71"/>
    </row>
    <row r="26" spans="3:19" outlineLevel="1">
      <c r="C26" s="75" t="s">
        <v>186</v>
      </c>
      <c r="D26" s="76" t="s">
        <v>52</v>
      </c>
      <c r="E26" s="76" t="str">
        <f>$E$8</f>
        <v>$millions</v>
      </c>
      <c r="F26" s="117">
        <f>$F$8</f>
        <v>46539</v>
      </c>
      <c r="J26" s="77">
        <f>J13</f>
        <v>0</v>
      </c>
      <c r="K26" s="77">
        <f t="shared" ref="K26:S26" si="1">K13</f>
        <v>0</v>
      </c>
      <c r="L26" s="77">
        <f t="shared" si="1"/>
        <v>0</v>
      </c>
      <c r="M26" s="77">
        <f>M13</f>
        <v>325.56307735922809</v>
      </c>
      <c r="N26" s="77">
        <f t="shared" si="1"/>
        <v>0</v>
      </c>
      <c r="O26" s="77">
        <f t="shared" si="1"/>
        <v>0</v>
      </c>
      <c r="P26" s="77">
        <f t="shared" si="1"/>
        <v>0</v>
      </c>
      <c r="Q26" s="77">
        <f t="shared" si="1"/>
        <v>0</v>
      </c>
      <c r="R26" s="77">
        <f t="shared" si="1"/>
        <v>0</v>
      </c>
      <c r="S26" s="77">
        <f t="shared" si="1"/>
        <v>0</v>
      </c>
    </row>
    <row r="27" spans="3:19" outlineLevel="1">
      <c r="C27" s="84"/>
      <c r="F27" s="117"/>
      <c r="J27" s="77"/>
      <c r="K27" s="77"/>
      <c r="L27" s="77"/>
      <c r="M27" s="77"/>
      <c r="N27" s="77"/>
      <c r="O27" s="77"/>
      <c r="P27" s="77"/>
      <c r="Q27" s="77"/>
      <c r="R27" s="77"/>
      <c r="S27" s="77"/>
    </row>
    <row r="28" spans="3:19" outlineLevel="1">
      <c r="C28" s="84" t="s">
        <v>187</v>
      </c>
      <c r="D28" s="72" t="s">
        <v>180</v>
      </c>
      <c r="E28" s="16" t="str">
        <f>'Input|Reported opex'!E68</f>
        <v>$millions</v>
      </c>
      <c r="F28" s="117" t="str">
        <f>'Input|Reported opex'!F68</f>
        <v>nominal</v>
      </c>
      <c r="J28" s="77">
        <f>IF('Input|Reported opex'!J$60='Input|Reported opex'!J$10,'Input|Reported opex'!J68,0)</f>
        <v>0</v>
      </c>
      <c r="K28" s="77">
        <f>IF('Input|Reported opex'!K$60='Input|Reported opex'!K$10,'Input|Reported opex'!K68,0)</f>
        <v>0</v>
      </c>
      <c r="L28" s="77">
        <f>IF('Input|Reported opex'!L$60='Input|Reported opex'!L$10,'Input|Reported opex'!L68,0)</f>
        <v>0</v>
      </c>
      <c r="M28" s="77">
        <f>IF('Input|Reported opex'!M$60='Input|Reported opex'!M$10,'Input|Reported opex'!M68,0)</f>
        <v>0</v>
      </c>
      <c r="N28" s="77">
        <f>IF('Input|Reported opex'!N$60='Input|Reported opex'!N$10,'Input|Reported opex'!N68,0)</f>
        <v>0</v>
      </c>
      <c r="O28" s="77">
        <f>IF('Input|Reported opex'!O$60='Input|Reported opex'!O$10,'Input|Reported opex'!O68,0)</f>
        <v>0</v>
      </c>
      <c r="P28" s="77">
        <f>IF('Input|Reported opex'!P$60='Input|Reported opex'!P$10,'Input|Reported opex'!P68,0)</f>
        <v>0</v>
      </c>
      <c r="Q28" s="77">
        <f>IF('Input|Reported opex'!Q$60='Input|Reported opex'!Q$10,'Input|Reported opex'!Q68,0)</f>
        <v>0</v>
      </c>
      <c r="R28" s="77">
        <f>IF('Input|Reported opex'!R$60='Input|Reported opex'!R$10,'Input|Reported opex'!R68,0)</f>
        <v>0</v>
      </c>
      <c r="S28" s="77">
        <f>IF('Input|Reported opex'!S$60='Input|Reported opex'!S$10,'Input|Reported opex'!S68,0)</f>
        <v>0</v>
      </c>
    </row>
    <row r="29" spans="3:19" outlineLevel="1">
      <c r="C29" s="84" t="str">
        <f>C28</f>
        <v>Add back non-recurrent efficiency gains in the base year</v>
      </c>
      <c r="D29" s="16" t="s">
        <v>52</v>
      </c>
      <c r="E29" s="16" t="str">
        <f>$E$8</f>
        <v>$millions</v>
      </c>
      <c r="F29" s="117">
        <f>$F$8</f>
        <v>46539</v>
      </c>
      <c r="J29" s="77">
        <f>J28*IF($F28="nominal",LOOKUP($F29,Nominal_to_Real,'Input|Rate of change'!K$25:K$30),INDEX('Input|Rate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K29" s="77">
        <f>K28*IF($F28="nominal",LOOKUP($F29,Nominal_to_Real,'Input|Rate of change'!L$25:L$30),INDEX('Input|Rate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L29" s="77">
        <f>L28*IF($F28="nominal",LOOKUP($F29,Nominal_to_Real,'Input|Rate of change'!M$25:M$30),INDEX('Input|Rate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M29" s="77">
        <f>M28*IF($F28="nominal",LOOKUP($F29,Nominal_to_Real,'Input|Rate of change'!N$25:N$30),INDEX('Input|Rate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N29" s="77">
        <f>N28*IF($F28="nominal",LOOKUP($F29,Nominal_to_Real,'Input|Rate of change'!O$25:O$30),INDEX('Input|Rate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O29" s="77">
        <f>O28*IF($F28="nominal",LOOKUP($F29,Nominal_to_Real,'Input|Rate of change'!P$25:P$30),INDEX('Input|Rate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P29" s="77">
        <f>P28*IF($F28="nominal",LOOKUP($F29,Nominal_to_Real,'Input|Rate of change'!Q$25:Q$30),INDEX('Input|Rate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Q29" s="77">
        <f>Q28*IF($F28="nominal",LOOKUP($F29,Nominal_to_Real,'Input|Rate of change'!R$25:R$30),INDEX('Input|Rate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R29" s="77">
        <f>R28*IF($F28="nominal",LOOKUP($F29,Nominal_to_Real,'Input|Rate of change'!S$25:S$30),INDEX('Input|Rate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  <c r="S29" s="77">
        <f>S28*IF($F28="nominal",LOOKUP($F29,Nominal_to_Real,'Input|Rate of change'!T$25:T$30),INDEX('Input|Rate of change'!$C$14:$O$21,MATCH('Calc|Opex forecast'!$F28,'Input|Rate of change'!$C$14:$C$21,0),MATCH('Calc|Opex forecast'!$F29,'Input|Rate of change'!$C$14:$O$14,0)))*IF($E28="$millions",1000000,IF($E28="$000",1000,1))/IF($E29="$millions",1000000,IF($E29="$000",1000,1))</f>
        <v>0</v>
      </c>
    </row>
    <row r="30" spans="3:19" outlineLevel="1">
      <c r="C30" s="84"/>
      <c r="F30" s="117"/>
      <c r="J30" s="77"/>
      <c r="K30" s="77"/>
      <c r="L30" s="77"/>
      <c r="M30" s="77"/>
      <c r="N30" s="77"/>
      <c r="O30" s="77"/>
      <c r="P30" s="77"/>
      <c r="Q30" s="77"/>
      <c r="R30" s="77"/>
      <c r="S30" s="77"/>
    </row>
    <row r="31" spans="3:19" outlineLevel="1">
      <c r="C31" s="84" t="s">
        <v>188</v>
      </c>
      <c r="D31" s="16" t="s">
        <v>52</v>
      </c>
      <c r="E31" s="16" t="str">
        <f>$E$8</f>
        <v>$millions</v>
      </c>
      <c r="F31" s="117">
        <f>$F$8</f>
        <v>46539</v>
      </c>
      <c r="J31" s="77">
        <f t="shared" ref="J31:S31" si="2">IF(YEAR(J$4)=PPLastYear,-SUM($J15:$S15)+SUM($J17:$S17),0)</f>
        <v>0</v>
      </c>
      <c r="K31" s="77">
        <f t="shared" si="2"/>
        <v>0</v>
      </c>
      <c r="L31" s="77">
        <f t="shared" si="2"/>
        <v>0</v>
      </c>
      <c r="M31" s="77">
        <f t="shared" si="2"/>
        <v>0</v>
      </c>
      <c r="N31" s="223">
        <f>IF(YEAR(N$4)=PPLastYear,-(SUM($J15:$S15)-M22)+(SUM($J17:$S17)-N24),0)</f>
        <v>-2.5225443451546425E-2</v>
      </c>
      <c r="O31" s="77">
        <f t="shared" si="2"/>
        <v>0</v>
      </c>
      <c r="P31" s="77">
        <f t="shared" si="2"/>
        <v>0</v>
      </c>
      <c r="Q31" s="77">
        <f t="shared" si="2"/>
        <v>0</v>
      </c>
      <c r="R31" s="77">
        <f t="shared" si="2"/>
        <v>0</v>
      </c>
      <c r="S31" s="77">
        <f t="shared" si="2"/>
        <v>0</v>
      </c>
    </row>
    <row r="32" spans="3:19" outlineLevel="1">
      <c r="C32" s="84"/>
      <c r="F32" s="117"/>
      <c r="J32" s="77"/>
      <c r="K32" s="77"/>
      <c r="L32" s="77"/>
      <c r="M32" s="77"/>
      <c r="N32" s="77"/>
      <c r="O32" s="77"/>
      <c r="P32" s="77"/>
      <c r="Q32" s="77"/>
      <c r="R32" s="77"/>
      <c r="S32" s="77"/>
    </row>
    <row r="33" spans="3:19" outlineLevel="1">
      <c r="C33" s="84" t="s">
        <v>189</v>
      </c>
      <c r="D33" s="16" t="s">
        <v>52</v>
      </c>
      <c r="E33" s="16" t="str">
        <f>$E$8</f>
        <v>$millions</v>
      </c>
      <c r="F33" s="117">
        <f>$F$8</f>
        <v>46539</v>
      </c>
      <c r="J33" s="77">
        <f t="shared" ref="J33:S33" si="3">IF(YEAR(J$4)=PPLastYear,SUM($J26:$S26,$J29:$S29,$J31:$S31),0)</f>
        <v>0</v>
      </c>
      <c r="K33" s="77">
        <f t="shared" si="3"/>
        <v>0</v>
      </c>
      <c r="L33" s="77">
        <f t="shared" si="3"/>
        <v>0</v>
      </c>
      <c r="M33" s="77">
        <f t="shared" si="3"/>
        <v>0</v>
      </c>
      <c r="N33" s="77">
        <f>IF(YEAR(N$4)=PPLastYear,SUM($J26:$S26,$J29:$S29,$J31:$S31),0)</f>
        <v>325.53785191577651</v>
      </c>
      <c r="O33" s="77">
        <f t="shared" si="3"/>
        <v>0</v>
      </c>
      <c r="P33" s="77">
        <f t="shared" si="3"/>
        <v>0</v>
      </c>
      <c r="Q33" s="77">
        <f t="shared" si="3"/>
        <v>0</v>
      </c>
      <c r="R33" s="77">
        <f t="shared" si="3"/>
        <v>0</v>
      </c>
      <c r="S33" s="77">
        <f t="shared" si="3"/>
        <v>0</v>
      </c>
    </row>
    <row r="34" spans="3:19" outlineLevel="1">
      <c r="C34" s="84"/>
      <c r="F34" s="117"/>
      <c r="J34" s="77"/>
      <c r="K34" s="77"/>
      <c r="L34" s="77"/>
      <c r="M34" s="77"/>
      <c r="N34" s="77"/>
      <c r="O34" s="77"/>
      <c r="P34" s="77"/>
      <c r="Q34" s="77"/>
      <c r="R34" s="77"/>
      <c r="S34" s="77"/>
    </row>
    <row r="35" spans="3:19" outlineLevel="1">
      <c r="C35" s="84" t="s">
        <v>190</v>
      </c>
      <c r="D35" s="16" t="s">
        <v>52</v>
      </c>
      <c r="E35" s="16" t="str">
        <f>$E$8</f>
        <v>$millions</v>
      </c>
      <c r="F35" s="117">
        <f>$F$8</f>
        <v>46539</v>
      </c>
      <c r="J35" s="77">
        <f t="shared" ref="J35:S35" si="4">IF(YEAR(J$4)=PPLastYear,-(SUM($J20:$S20)-SUM($J22:$S22)+SUM($J24:$S24)),0)</f>
        <v>0</v>
      </c>
      <c r="K35" s="77">
        <f t="shared" si="4"/>
        <v>0</v>
      </c>
      <c r="L35" s="77">
        <f t="shared" si="4"/>
        <v>0</v>
      </c>
      <c r="M35" s="77">
        <f t="shared" si="4"/>
        <v>0</v>
      </c>
      <c r="N35" s="77">
        <f>IF(YEAR(N$4)=PPLastYear,-(SUM($J20:$S20)),0)</f>
        <v>-0.42879225452405356</v>
      </c>
      <c r="O35" s="77">
        <f t="shared" si="4"/>
        <v>0</v>
      </c>
      <c r="P35" s="77">
        <f t="shared" si="4"/>
        <v>0</v>
      </c>
      <c r="Q35" s="77">
        <f t="shared" si="4"/>
        <v>0</v>
      </c>
      <c r="R35" s="77">
        <f t="shared" si="4"/>
        <v>0</v>
      </c>
      <c r="S35" s="77">
        <f t="shared" si="4"/>
        <v>0</v>
      </c>
    </row>
    <row r="36" spans="3:19" outlineLevel="1">
      <c r="C36" s="84"/>
      <c r="F36" s="117"/>
      <c r="J36" s="77"/>
      <c r="K36" s="77"/>
      <c r="L36" s="77"/>
      <c r="M36" s="77"/>
      <c r="N36" s="77"/>
      <c r="O36" s="77"/>
      <c r="P36" s="77"/>
      <c r="Q36" s="77"/>
      <c r="R36" s="77"/>
      <c r="S36" s="77"/>
    </row>
    <row r="37" spans="3:19" outlineLevel="1">
      <c r="C37" s="84" t="str">
        <f>'Input|Reported opex'!$C$62</f>
        <v>OT Licencing adjustment</v>
      </c>
      <c r="D37" s="72" t="s">
        <v>180</v>
      </c>
      <c r="E37" s="16" t="str">
        <f>'Input|Reported opex'!E62</f>
        <v>$millions</v>
      </c>
      <c r="F37" s="117" t="str">
        <f>'Input|Reported opex'!F62</f>
        <v>nominal</v>
      </c>
      <c r="J37" s="73">
        <f>IF(YEAR(J$4)=PPLastYear,'Input|Reported opex'!J62,0)</f>
        <v>0</v>
      </c>
      <c r="K37" s="73">
        <f>IF(YEAR(K$4)=PPLastYear,'Input|Reported opex'!K62,0)</f>
        <v>0</v>
      </c>
      <c r="L37" s="73">
        <f>IF(YEAR(L$4)=PPLastYear,'Input|Reported opex'!L62,0)</f>
        <v>0</v>
      </c>
      <c r="M37" s="73">
        <f>IF(YEAR(M$4)=PPLastYear,'Input|Reported opex'!M62,0)</f>
        <v>0</v>
      </c>
      <c r="N37" s="73">
        <f>IF(YEAR(N$4)=PPLastYear,'Input|Reported opex'!N62,0)</f>
        <v>-0.2684713302292836</v>
      </c>
      <c r="O37" s="73">
        <f>IF(YEAR(O$4)=PPLastYear,'Input|Reported opex'!O62,0)</f>
        <v>0</v>
      </c>
      <c r="P37" s="73">
        <f>IF(YEAR(P$4)=PPLastYear,'Input|Reported opex'!P62,0)</f>
        <v>0</v>
      </c>
      <c r="Q37" s="73">
        <f>IF(YEAR(Q$4)=PPLastYear,'Input|Reported opex'!Q62,0)</f>
        <v>0</v>
      </c>
      <c r="R37" s="73">
        <f>IF(YEAR(R$4)=PPLastYear,'Input|Reported opex'!R62,0)</f>
        <v>0</v>
      </c>
      <c r="S37" s="73">
        <f>IF(YEAR(S$4)=PPLastYear,'Input|Reported opex'!S62,0)</f>
        <v>0</v>
      </c>
    </row>
    <row r="38" spans="3:19" outlineLevel="1">
      <c r="C38" s="84" t="str">
        <f>C37</f>
        <v>OT Licencing adjustment</v>
      </c>
      <c r="D38" s="16" t="s">
        <v>52</v>
      </c>
      <c r="E38" s="16" t="str">
        <f>$E$8</f>
        <v>$millions</v>
      </c>
      <c r="F38" s="117">
        <f>$F$8</f>
        <v>46539</v>
      </c>
      <c r="J38" s="77">
        <f>J37*IF($F37="nominal",LOOKUP($F38,Nominal_to_Real,'Input|Rate of change'!K$25:K$30),INDEX('Input|Rate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K38" s="77">
        <f>K37*IF($F37="nominal",LOOKUP($F38,Nominal_to_Real,'Input|Rate of change'!L$25:L$30),INDEX('Input|Rate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L38" s="77">
        <f>L37*IF($F37="nominal",LOOKUP($F38,Nominal_to_Real,'Input|Rate of change'!M$25:M$30),INDEX('Input|Rate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M38" s="77">
        <f>M37*IF($F37="nominal",LOOKUP($F38,Nominal_to_Real,'Input|Rate of change'!N$25:N$30),INDEX('Input|Rate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N38" s="190">
        <f>N37*IF($F37="nominal",LOOKUP($F38,Nominal_to_Real,'Input|Rate of change'!O$25:O$30),INDEX('Input|Rate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-0.27207391527780761</v>
      </c>
      <c r="O38" s="77">
        <f>O37*IF($F37="nominal",LOOKUP($F38,Nominal_to_Real,'Input|Rate of change'!P$25:P$30),INDEX('Input|Rate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P38" s="77">
        <f>P37*IF($F37="nominal",LOOKUP($F38,Nominal_to_Real,'Input|Rate of change'!Q$25:Q$30),INDEX('Input|Rate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Q38" s="77">
        <f>Q37*IF($F37="nominal",LOOKUP($F38,Nominal_to_Real,'Input|Rate of change'!R$25:R$30),INDEX('Input|Rate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R38" s="77">
        <f>R37*IF($F37="nominal",LOOKUP($F38,Nominal_to_Real,'Input|Rate of change'!S$25:S$30),INDEX('Input|Rate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  <c r="S38" s="77">
        <f>S37*IF($F37="nominal",LOOKUP($F38,Nominal_to_Real,'Input|Rate of change'!T$25:T$30),INDEX('Input|Rate of change'!$C$14:$O$21,MATCH('Calc|Opex forecast'!$F37,'Input|Rate of change'!$C$14:$C$21,0),MATCH('Calc|Opex forecast'!$F38,'Input|Rate of change'!$C$14:$O$14,0)))*IF($E37="$millions",1000000,IF($E37="$000",1000,1))/IF($E38="$millions",1000000,IF($E38="$000",1000,1))</f>
        <v>0</v>
      </c>
    </row>
    <row r="39" spans="3:19" outlineLevel="1">
      <c r="C39" s="84"/>
      <c r="F39" s="117"/>
      <c r="J39" s="77"/>
      <c r="K39" s="77"/>
      <c r="L39" s="77"/>
      <c r="M39" s="77"/>
      <c r="N39" s="77"/>
      <c r="O39" s="77"/>
      <c r="P39" s="77"/>
      <c r="Q39" s="77"/>
      <c r="R39" s="73"/>
      <c r="S39" s="73"/>
    </row>
    <row r="40" spans="3:19" outlineLevel="1">
      <c r="C40" s="84" t="str">
        <f>'Input|Reported opex'!$C$63</f>
        <v>Revenue Reset adjustment</v>
      </c>
      <c r="D40" s="72" t="s">
        <v>180</v>
      </c>
      <c r="E40" s="16" t="str">
        <f>'Input|Reported opex'!$E$63</f>
        <v>$millions</v>
      </c>
      <c r="F40" s="117" t="str">
        <f>'Input|Reported opex'!$F$63</f>
        <v>nominal</v>
      </c>
      <c r="J40" s="73">
        <f>IF(YEAR(J$4)=PPLastYear,'Input|Reported opex'!J63,0)</f>
        <v>0</v>
      </c>
      <c r="K40" s="73">
        <f>IF(YEAR(K$4)=PPLastYear,'Input|Reported opex'!K63,0)</f>
        <v>0</v>
      </c>
      <c r="L40" s="73">
        <f>IF(YEAR(L$4)=PPLastYear,'Input|Reported opex'!L63,0)</f>
        <v>0</v>
      </c>
      <c r="M40" s="73">
        <f>IF(YEAR(M$4)=PPLastYear,'Input|Reported opex'!M63,0)</f>
        <v>0</v>
      </c>
      <c r="N40" s="73">
        <f>IF(YEAR(N$4)=PPLastYear,'Input|Reported opex'!N63,0)</f>
        <v>-5.9390832422430417</v>
      </c>
      <c r="O40" s="73">
        <f>IF(YEAR(O$4)=PPLastYear,'Input|Reported opex'!O63,0)</f>
        <v>0</v>
      </c>
      <c r="P40" s="73">
        <f>IF(YEAR(P$4)=PPLastYear,'Input|Reported opex'!P63,0)</f>
        <v>0</v>
      </c>
      <c r="Q40" s="73">
        <f>IF(YEAR(Q$4)=PPLastYear,'Input|Reported opex'!Q63,0)</f>
        <v>0</v>
      </c>
      <c r="R40" s="73">
        <f>IF(YEAR(R$4)=PPLastYear,'Input|Reported opex'!R63,0)</f>
        <v>0</v>
      </c>
      <c r="S40" s="73">
        <f>IF(YEAR(S$4)=PPLastYear,'Input|Reported opex'!S63,0)</f>
        <v>0</v>
      </c>
    </row>
    <row r="41" spans="3:19" outlineLevel="1">
      <c r="C41" s="84" t="str">
        <f>C40</f>
        <v>Revenue Reset adjustment</v>
      </c>
      <c r="D41" s="16" t="s">
        <v>52</v>
      </c>
      <c r="E41" s="16" t="str">
        <f>$E$8</f>
        <v>$millions</v>
      </c>
      <c r="F41" s="117">
        <f>$F$8</f>
        <v>46539</v>
      </c>
      <c r="J41" s="77">
        <f>J40*IF($F40="nominal",LOOKUP($F41,Nominal_to_Real,'Input|Rate of change'!K$25:K$30),INDEX('Input|Rate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K41" s="77">
        <f>K40*IF($F40="nominal",LOOKUP($F41,Nominal_to_Real,'Input|Rate of change'!L$25:L$30),INDEX('Input|Rate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L41" s="77">
        <f>L40*IF($F40="nominal",LOOKUP($F41,Nominal_to_Real,'Input|Rate of change'!M$25:M$30),INDEX('Input|Rate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M41" s="77">
        <f>M40*IF($F40="nominal",LOOKUP($F41,Nominal_to_Real,'Input|Rate of change'!N$25:N$30),INDEX('Input|Rate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N41" s="190">
        <f>N40*IF($F40="nominal",LOOKUP($F41,Nominal_to_Real,'Input|Rate of change'!O$25:O$30),INDEX('Input|Rate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-6.0187790983039902</v>
      </c>
      <c r="O41" s="77">
        <f>O40*IF($F40="nominal",LOOKUP($F41,Nominal_to_Real,'Input|Rate of change'!P$25:P$30),INDEX('Input|Rate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P41" s="77">
        <f>P40*IF($F40="nominal",LOOKUP($F41,Nominal_to_Real,'Input|Rate of change'!Q$25:Q$30),INDEX('Input|Rate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Q41" s="77">
        <f>Q40*IF($F40="nominal",LOOKUP($F41,Nominal_to_Real,'Input|Rate of change'!R$25:R$30),INDEX('Input|Rate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R41" s="77">
        <f>R40*IF($F40="nominal",LOOKUP($F41,Nominal_to_Real,'Input|Rate of change'!S$25:S$30),INDEX('Input|Rate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  <c r="S41" s="77">
        <f>S40*IF($F40="nominal",LOOKUP($F41,Nominal_to_Real,'Input|Rate of change'!T$25:T$30),INDEX('Input|Rate of change'!$C$14:$O$21,MATCH('Calc|Opex forecast'!$F40,'Input|Rate of change'!$C$14:$C$21,0),MATCH('Calc|Opex forecast'!$F41,'Input|Rate of change'!$C$14:$O$14,0)))*IF($E40="$millions",1000000,IF($E40="$000",1000,1))/IF($E41="$millions",1000000,IF($E41="$000",1000,1))</f>
        <v>0</v>
      </c>
    </row>
    <row r="42" spans="3:19" outlineLevel="1">
      <c r="C42" s="84"/>
      <c r="F42" s="117"/>
      <c r="J42" s="77"/>
      <c r="K42" s="77"/>
      <c r="L42" s="77"/>
      <c r="M42" s="77"/>
      <c r="N42" s="77"/>
      <c r="O42" s="77"/>
      <c r="P42" s="77"/>
      <c r="Q42" s="77"/>
      <c r="R42" s="73"/>
      <c r="S42" s="73"/>
    </row>
    <row r="43" spans="3:19" outlineLevel="1">
      <c r="C43" s="84">
        <f>'Input|Reported opex'!$C$64</f>
        <v>0</v>
      </c>
      <c r="D43" s="72" t="s">
        <v>180</v>
      </c>
      <c r="E43" s="16" t="str">
        <f>'Input|Reported opex'!$E$64</f>
        <v>$millions</v>
      </c>
      <c r="F43" s="117" t="str">
        <f>'Input|Reported opex'!$F$64</f>
        <v>nominal</v>
      </c>
      <c r="J43" s="73">
        <f>IF(YEAR(J$4)=PPLastYear,'Input|Reported opex'!J64,0)</f>
        <v>0</v>
      </c>
      <c r="K43" s="73">
        <f>IF(YEAR(K$4)=PPLastYear,'Input|Reported opex'!K64,0)</f>
        <v>0</v>
      </c>
      <c r="L43" s="73">
        <f>IF(YEAR(L$4)=PPLastYear,'Input|Reported opex'!L64,0)</f>
        <v>0</v>
      </c>
      <c r="M43" s="73">
        <f>IF(YEAR(M$4)=PPLastYear,'Input|Reported opex'!M64,0)</f>
        <v>0</v>
      </c>
      <c r="N43" s="73">
        <f>IF(YEAR(N$4)=PPLastYear,'Input|Reported opex'!N64,0)</f>
        <v>0</v>
      </c>
      <c r="O43" s="73">
        <f>IF(YEAR(O$4)=PPLastYear,'Input|Reported opex'!O64,0)</f>
        <v>0</v>
      </c>
      <c r="P43" s="73">
        <f>IF(YEAR(P$4)=PPLastYear,'Input|Reported opex'!P64,0)</f>
        <v>0</v>
      </c>
      <c r="Q43" s="73">
        <f>IF(YEAR(Q$4)=PPLastYear,'Input|Reported opex'!Q64,0)</f>
        <v>0</v>
      </c>
      <c r="R43" s="73">
        <f>IF(YEAR(R$4)=PPLastYear,'Input|Reported opex'!R64,0)</f>
        <v>0</v>
      </c>
      <c r="S43" s="73">
        <f>IF(YEAR(S$4)=PPLastYear,'Input|Reported opex'!S64,0)</f>
        <v>0</v>
      </c>
    </row>
    <row r="44" spans="3:19" outlineLevel="1">
      <c r="C44" s="84">
        <f>C43</f>
        <v>0</v>
      </c>
      <c r="D44" s="16" t="s">
        <v>52</v>
      </c>
      <c r="E44" s="16" t="str">
        <f>$E$8</f>
        <v>$millions</v>
      </c>
      <c r="F44" s="117">
        <f>$F$8</f>
        <v>46539</v>
      </c>
      <c r="J44" s="77">
        <f>J43*IF($F43="nominal",LOOKUP($F44,Nominal_to_Real,'Input|Rate of change'!K$25:K$30),INDEX('Input|Rate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K44" s="77">
        <f>K43*IF($F43="nominal",LOOKUP($F44,Nominal_to_Real,'Input|Rate of change'!L$25:L$30),INDEX('Input|Rate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L44" s="77">
        <f>L43*IF($F43="nominal",LOOKUP($F44,Nominal_to_Real,'Input|Rate of change'!M$25:M$30),INDEX('Input|Rate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M44" s="77">
        <f>M43*IF($F43="nominal",LOOKUP($F44,Nominal_to_Real,'Input|Rate of change'!N$25:N$30),INDEX('Input|Rate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N44" s="190">
        <f>N43*IF($F43="nominal",LOOKUP($F44,Nominal_to_Real,'Input|Rate of change'!O$25:O$30),INDEX('Input|Rate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O44" s="77">
        <f>O43*IF($F43="nominal",LOOKUP($F44,Nominal_to_Real,'Input|Rate of change'!P$25:P$30),INDEX('Input|Rate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P44" s="77">
        <f>P43*IF($F43="nominal",LOOKUP($F44,Nominal_to_Real,'Input|Rate of change'!Q$25:Q$30),INDEX('Input|Rate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Q44" s="77">
        <f>Q43*IF($F43="nominal",LOOKUP($F44,Nominal_to_Real,'Input|Rate of change'!R$25:R$30),INDEX('Input|Rate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R44" s="77">
        <f>R43*IF($F43="nominal",LOOKUP($F44,Nominal_to_Real,'Input|Rate of change'!S$25:S$30),INDEX('Input|Rate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  <c r="S44" s="77">
        <f>S43*IF($F43="nominal",LOOKUP($F44,Nominal_to_Real,'Input|Rate of change'!T$25:T$30),INDEX('Input|Rate of change'!$C$14:$O$21,MATCH('Calc|Opex forecast'!$F43,'Input|Rate of change'!$C$14:$C$21,0),MATCH('Calc|Opex forecast'!$F44,'Input|Rate of change'!$C$14:$O$14,0)))*IF($E43="$millions",1000000,IF($E43="$000",1000,1))/IF($E44="$millions",1000000,IF($E44="$000",1000,1))</f>
        <v>0</v>
      </c>
    </row>
    <row r="45" spans="3:19" outlineLevel="1">
      <c r="C45" s="84"/>
      <c r="F45" s="117"/>
      <c r="J45" s="77"/>
      <c r="K45" s="77"/>
      <c r="L45" s="77"/>
      <c r="M45" s="77"/>
      <c r="N45" s="77"/>
      <c r="O45" s="77"/>
      <c r="P45" s="77"/>
      <c r="Q45" s="77"/>
      <c r="R45" s="73"/>
      <c r="S45" s="73"/>
    </row>
    <row r="46" spans="3:19" outlineLevel="1">
      <c r="C46" s="84">
        <f>'Input|Reported opex'!$C$65</f>
        <v>0</v>
      </c>
      <c r="D46" s="72" t="s">
        <v>180</v>
      </c>
      <c r="E46" s="16" t="str">
        <f>'Input|Reported opex'!$E$65</f>
        <v>$millions</v>
      </c>
      <c r="F46" s="117" t="str">
        <f>'Input|Reported opex'!$F$65</f>
        <v>nominal</v>
      </c>
      <c r="J46" s="73">
        <f>IF(YEAR(J$4)=PPLastYear,'Input|Reported opex'!J65,0)</f>
        <v>0</v>
      </c>
      <c r="K46" s="73">
        <f>IF(YEAR(K$4)=PPLastYear,'Input|Reported opex'!K65,0)</f>
        <v>0</v>
      </c>
      <c r="L46" s="73">
        <f>IF(YEAR(L$4)=PPLastYear,'Input|Reported opex'!L65,0)</f>
        <v>0</v>
      </c>
      <c r="M46" s="73">
        <f>IF(YEAR(M$4)=PPLastYear,'Input|Reported opex'!M65,0)</f>
        <v>0</v>
      </c>
      <c r="N46" s="73">
        <f>IF(YEAR(N$4)=PPLastYear,'Input|Reported opex'!N65,0)</f>
        <v>0</v>
      </c>
      <c r="O46" s="73">
        <f>IF(YEAR(O$4)=PPLastYear,'Input|Reported opex'!O65,0)</f>
        <v>0</v>
      </c>
      <c r="P46" s="73">
        <f>IF(YEAR(P$4)=PPLastYear,'Input|Reported opex'!P65,0)</f>
        <v>0</v>
      </c>
      <c r="Q46" s="73">
        <f>IF(YEAR(Q$4)=PPLastYear,'Input|Reported opex'!Q65,0)</f>
        <v>0</v>
      </c>
      <c r="R46" s="73">
        <f>IF(YEAR(R$4)=PPLastYear,'Input|Reported opex'!R65,0)</f>
        <v>0</v>
      </c>
      <c r="S46" s="73">
        <f>IF(YEAR(S$4)=PPLastYear,'Input|Reported opex'!S65,0)</f>
        <v>0</v>
      </c>
    </row>
    <row r="47" spans="3:19" outlineLevel="1">
      <c r="C47" s="84">
        <f>C46</f>
        <v>0</v>
      </c>
      <c r="D47" s="16" t="s">
        <v>52</v>
      </c>
      <c r="E47" s="16" t="str">
        <f>$E$8</f>
        <v>$millions</v>
      </c>
      <c r="F47" s="117">
        <f>$F$8</f>
        <v>46539</v>
      </c>
      <c r="J47" s="77">
        <f>J46*IF($F46="nominal",LOOKUP($F47,Nominal_to_Real,'Input|Rate of change'!K$25:K$30),INDEX('Input|Rate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K47" s="77">
        <f>K46*IF($F46="nominal",LOOKUP($F47,Nominal_to_Real,'Input|Rate of change'!L$25:L$30),INDEX('Input|Rate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L47" s="77">
        <f>L46*IF($F46="nominal",LOOKUP($F47,Nominal_to_Real,'Input|Rate of change'!M$25:M$30),INDEX('Input|Rate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M47" s="77">
        <f>M46*IF($F46="nominal",LOOKUP($F47,Nominal_to_Real,'Input|Rate of change'!N$25:N$30),INDEX('Input|Rate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N47" s="190">
        <f>N46*IF($F46="nominal",LOOKUP($F47,Nominal_to_Real,'Input|Rate of change'!O$25:O$30),INDEX('Input|Rate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O47" s="77">
        <f>O46*IF($F46="nominal",LOOKUP($F47,Nominal_to_Real,'Input|Rate of change'!P$25:P$30),INDEX('Input|Rate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P47" s="77">
        <f>P46*IF($F46="nominal",LOOKUP($F47,Nominal_to_Real,'Input|Rate of change'!Q$25:Q$30),INDEX('Input|Rate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Q47" s="77">
        <f>Q46*IF($F46="nominal",LOOKUP($F47,Nominal_to_Real,'Input|Rate of change'!R$25:R$30),INDEX('Input|Rate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R47" s="77">
        <f>R46*IF($F46="nominal",LOOKUP($F47,Nominal_to_Real,'Input|Rate of change'!S$25:S$30),INDEX('Input|Rate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  <c r="S47" s="77">
        <f>S46*IF($F46="nominal",LOOKUP($F47,Nominal_to_Real,'Input|Rate of change'!T$25:T$30),INDEX('Input|Rate of change'!$C$14:$O$21,MATCH('Calc|Opex forecast'!$F46,'Input|Rate of change'!$C$14:$C$21,0),MATCH('Calc|Opex forecast'!$F47,'Input|Rate of change'!$C$14:$O$14,0)))*IF($E46="$millions",1000000,IF($E46="$000",1000,1))/IF($E47="$millions",1000000,IF($E47="$000",1000,1))</f>
        <v>0</v>
      </c>
    </row>
    <row r="48" spans="3:19" outlineLevel="1">
      <c r="C48" s="84"/>
      <c r="F48" s="117"/>
      <c r="J48" s="77"/>
      <c r="K48" s="77"/>
      <c r="L48" s="77"/>
      <c r="M48" s="77"/>
      <c r="N48" s="77"/>
      <c r="O48" s="77"/>
      <c r="P48" s="77"/>
      <c r="Q48" s="77"/>
      <c r="R48" s="73"/>
      <c r="S48" s="73"/>
    </row>
    <row r="49" spans="1:30" outlineLevel="1">
      <c r="C49" s="84">
        <f>'Input|Reported opex'!$C$66</f>
        <v>0</v>
      </c>
      <c r="D49" s="72" t="s">
        <v>180</v>
      </c>
      <c r="E49" s="16" t="str">
        <f>'Input|Reported opex'!$E$66</f>
        <v>$millions</v>
      </c>
      <c r="F49" s="117" t="str">
        <f>'Input|Reported opex'!$F$66</f>
        <v>nominal</v>
      </c>
      <c r="J49" s="73">
        <f>IF(YEAR(J$4)=PPLastYear,'Input|Reported opex'!J66,0)</f>
        <v>0</v>
      </c>
      <c r="K49" s="73">
        <f>IF(YEAR(K$4)=PPLastYear,'Input|Reported opex'!K66,0)</f>
        <v>0</v>
      </c>
      <c r="L49" s="73">
        <f>IF(YEAR(L$4)=PPLastYear,'Input|Reported opex'!L66,0)</f>
        <v>0</v>
      </c>
      <c r="M49" s="73">
        <f>IF(YEAR(M$4)=PPLastYear,'Input|Reported opex'!M66,0)</f>
        <v>0</v>
      </c>
      <c r="N49" s="73">
        <f>IF(YEAR(N$4)=PPLastYear,'Input|Reported opex'!N66,0)</f>
        <v>0</v>
      </c>
      <c r="O49" s="73">
        <f>IF(YEAR(O$4)=PPLastYear,'Input|Reported opex'!O66,0)</f>
        <v>0</v>
      </c>
      <c r="P49" s="73">
        <f>IF(YEAR(P$4)=PPLastYear,'Input|Reported opex'!P66,0)</f>
        <v>0</v>
      </c>
      <c r="Q49" s="73">
        <f>IF(YEAR(Q$4)=PPLastYear,'Input|Reported opex'!Q66,0)</f>
        <v>0</v>
      </c>
      <c r="R49" s="73">
        <f>IF(YEAR(R$4)=PPLastYear,'Input|Reported opex'!R66,0)</f>
        <v>0</v>
      </c>
      <c r="S49" s="73">
        <f>IF(YEAR(S$4)=PPLastYear,'Input|Reported opex'!S66,0)</f>
        <v>0</v>
      </c>
    </row>
    <row r="50" spans="1:30" outlineLevel="1">
      <c r="C50" s="84">
        <f>C49</f>
        <v>0</v>
      </c>
      <c r="D50" s="16" t="s">
        <v>52</v>
      </c>
      <c r="E50" s="16" t="str">
        <f>$E$8</f>
        <v>$millions</v>
      </c>
      <c r="F50" s="117">
        <f>$F$8</f>
        <v>46539</v>
      </c>
      <c r="J50" s="77">
        <f>J49*IF($F49="nominal",LOOKUP($F50,Nominal_to_Real,'Input|Rate of change'!K$25:K$30),INDEX('Input|Rate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K50" s="77">
        <f>K49*IF($F49="nominal",LOOKUP($F50,Nominal_to_Real,'Input|Rate of change'!L$25:L$30),INDEX('Input|Rate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L50" s="77">
        <f>L49*IF($F49="nominal",LOOKUP($F50,Nominal_to_Real,'Input|Rate of change'!M$25:M$30),INDEX('Input|Rate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M50" s="77">
        <f>M49*IF($F49="nominal",LOOKUP($F50,Nominal_to_Real,'Input|Rate of change'!N$25:N$30),INDEX('Input|Rate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N50" s="190">
        <f>N49*IF($F49="nominal",LOOKUP($F50,Nominal_to_Real,'Input|Rate of change'!O$25:O$30),INDEX('Input|Rate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O50" s="77">
        <f>O49*IF($F49="nominal",LOOKUP($F50,Nominal_to_Real,'Input|Rate of change'!P$25:P$30),INDEX('Input|Rate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P50" s="77">
        <f>P49*IF($F49="nominal",LOOKUP($F50,Nominal_to_Real,'Input|Rate of change'!Q$25:Q$30),INDEX('Input|Rate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Q50" s="77">
        <f>Q49*IF($F49="nominal",LOOKUP($F50,Nominal_to_Real,'Input|Rate of change'!R$25:R$30),INDEX('Input|Rate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R50" s="77">
        <f>R49*IF($F49="nominal",LOOKUP($F50,Nominal_to_Real,'Input|Rate of change'!S$25:S$30),INDEX('Input|Rate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  <c r="S50" s="77">
        <f>S49*IF($F49="nominal",LOOKUP($F50,Nominal_to_Real,'Input|Rate of change'!T$25:T$30),INDEX('Input|Rate of change'!$C$14:$O$21,MATCH('Calc|Opex forecast'!$F49,'Input|Rate of change'!$C$14:$C$21,0),MATCH('Calc|Opex forecast'!$F50,'Input|Rate of change'!$C$14:$O$14,0)))*IF($E49="$millions",1000000,IF($E49="$000",1000,1))/IF($E50="$millions",1000000,IF($E50="$000",1000,1))</f>
        <v>0</v>
      </c>
    </row>
    <row r="51" spans="1:30" outlineLevel="1">
      <c r="C51" s="84"/>
      <c r="F51" s="117"/>
      <c r="J51" s="77"/>
      <c r="K51" s="77"/>
      <c r="L51" s="77"/>
      <c r="M51" s="77"/>
      <c r="N51" s="77"/>
      <c r="O51" s="77"/>
      <c r="P51" s="77"/>
      <c r="Q51" s="77"/>
      <c r="R51" s="77"/>
      <c r="S51" s="77"/>
    </row>
    <row r="52" spans="1:30" outlineLevel="1">
      <c r="C52" s="84" t="s">
        <v>86</v>
      </c>
      <c r="D52" s="16" t="s">
        <v>89</v>
      </c>
      <c r="E52" s="16" t="str">
        <f>$E$8</f>
        <v>$millions</v>
      </c>
      <c r="F52" s="117">
        <f>$F$8</f>
        <v>46539</v>
      </c>
      <c r="J52" s="77">
        <f>SUM(J33,J38,J41,J44,J47,J50)*'Input|Reported opex'!J70</f>
        <v>0</v>
      </c>
      <c r="K52" s="77">
        <f>SUM(K33,K38,K41,K44,K47,K50)*'Input|Reported opex'!K70</f>
        <v>0</v>
      </c>
      <c r="L52" s="77">
        <f>SUM(L33,L38,L41,L44,L47,L50)*'Input|Reported opex'!L70</f>
        <v>0</v>
      </c>
      <c r="M52" s="77">
        <f>SUM(M33,M38,M41,M44,M47,M50)*'Input|Reported opex'!M70</f>
        <v>0</v>
      </c>
      <c r="N52" s="77">
        <f>SUM(N33,N38,N41,N44,N47,N50)*'Input|Reported opex'!N70</f>
        <v>0</v>
      </c>
      <c r="O52" s="77">
        <f>SUM(O33,O38,O41,O44,O47,O50)*'Input|Reported opex'!O70</f>
        <v>0</v>
      </c>
      <c r="P52" s="77">
        <f>SUM(P33,P38,P41,P44,P47,P50)*'Input|Reported opex'!P70</f>
        <v>0</v>
      </c>
      <c r="Q52" s="77">
        <f>SUM(Q33,Q38,Q41,Q44,Q47,Q50)*'Input|Reported opex'!Q70</f>
        <v>0</v>
      </c>
      <c r="R52" s="77">
        <f>SUM(R33,R38,R41,R44,R47,R50)*'Input|Reported opex'!R70</f>
        <v>0</v>
      </c>
      <c r="S52" s="77">
        <f>SUM(S33,S38,S41,S44,S47,S50)*'Input|Reported opex'!S70</f>
        <v>0</v>
      </c>
    </row>
    <row r="53" spans="1:30" outlineLevel="1">
      <c r="C53" s="84"/>
      <c r="F53" s="117"/>
      <c r="J53" s="77"/>
      <c r="K53" s="77"/>
      <c r="L53" s="77"/>
      <c r="M53" s="77"/>
      <c r="N53" s="77"/>
      <c r="O53" s="77"/>
      <c r="P53" s="77"/>
      <c r="Q53" s="77"/>
      <c r="R53" s="77"/>
      <c r="S53" s="77"/>
    </row>
    <row r="54" spans="1:30" outlineLevel="1">
      <c r="C54" s="127" t="s">
        <v>171</v>
      </c>
      <c r="D54" s="74" t="s">
        <v>89</v>
      </c>
      <c r="E54" s="74" t="str">
        <f>$E$8</f>
        <v>$millions</v>
      </c>
      <c r="F54" s="128">
        <f>$F$8</f>
        <v>46539</v>
      </c>
      <c r="J54" s="77">
        <f>SUM(J33,J35,J38,J41,J44,J47,J50,J52)</f>
        <v>0</v>
      </c>
      <c r="K54" s="77">
        <f t="shared" ref="K54:S54" si="5">SUM(K33,K35,K38,K41,K44,K47,K50,K52)</f>
        <v>0</v>
      </c>
      <c r="L54" s="77">
        <f t="shared" si="5"/>
        <v>0</v>
      </c>
      <c r="M54" s="77">
        <f t="shared" si="5"/>
        <v>0</v>
      </c>
      <c r="N54" s="191">
        <f>SUM(N33,N35,N38,N41,N44,N47,N50,N52)</f>
        <v>318.81820664767065</v>
      </c>
      <c r="O54" s="77">
        <f t="shared" si="5"/>
        <v>0</v>
      </c>
      <c r="P54" s="77">
        <f t="shared" si="5"/>
        <v>0</v>
      </c>
      <c r="Q54" s="77">
        <f t="shared" si="5"/>
        <v>0</v>
      </c>
      <c r="R54" s="77">
        <f t="shared" si="5"/>
        <v>0</v>
      </c>
      <c r="S54" s="77">
        <f t="shared" si="5"/>
        <v>0</v>
      </c>
    </row>
    <row r="55" spans="1:30">
      <c r="J55" s="71"/>
      <c r="K55" s="71"/>
      <c r="L55" s="71"/>
      <c r="N55" s="189"/>
    </row>
    <row r="56" spans="1:30" customFormat="1" ht="13.15">
      <c r="A56" s="37"/>
      <c r="B56" s="43" t="s">
        <v>191</v>
      </c>
      <c r="C56" s="37"/>
      <c r="D56" s="37"/>
      <c r="E56" s="37"/>
      <c r="F56" s="38"/>
      <c r="G56" s="38"/>
      <c r="H56" s="38"/>
      <c r="I56" s="38"/>
      <c r="J56" s="39"/>
      <c r="K56" s="40"/>
      <c r="L56" s="39"/>
      <c r="M56" s="40"/>
      <c r="N56" s="39"/>
      <c r="O56" s="39"/>
      <c r="P56" s="39"/>
      <c r="Q56" s="39"/>
      <c r="R56" s="39"/>
      <c r="S56" s="39"/>
      <c r="T56" s="39"/>
      <c r="U56" s="39"/>
      <c r="V56" s="40"/>
      <c r="W56" s="40"/>
      <c r="X56" s="41"/>
      <c r="Y56" s="41"/>
      <c r="Z56" s="41"/>
      <c r="AA56" s="41"/>
      <c r="AB56" s="41"/>
      <c r="AC56" s="42"/>
      <c r="AD56" s="42"/>
    </row>
    <row r="57" spans="1:30" outlineLevel="1">
      <c r="J57" s="71"/>
      <c r="K57" s="71"/>
      <c r="L57" s="71"/>
      <c r="M57" s="71"/>
      <c r="N57" s="71"/>
      <c r="O57" s="71"/>
      <c r="P57" s="71"/>
      <c r="Q57" s="71"/>
      <c r="R57" s="71"/>
      <c r="S57" s="71"/>
    </row>
    <row r="58" spans="1:30" outlineLevel="1">
      <c r="C58" s="9" t="s">
        <v>192</v>
      </c>
      <c r="D58" s="21" t="s">
        <v>33</v>
      </c>
      <c r="E58" s="21" t="s">
        <v>53</v>
      </c>
      <c r="F58" s="21" t="s">
        <v>56</v>
      </c>
      <c r="J58" s="119" t="str">
        <f>IF(YEAR(J$4)&gt;='Input|General'!$G$13,IF(YEAR(J$4)&lt;='Input|General'!$G$14,J$4,""),"")</f>
        <v/>
      </c>
      <c r="K58" s="119" t="str">
        <f>IF(YEAR(K$4)&gt;='Input|General'!$G$13,IF(YEAR(K$4)&lt;='Input|General'!$G$14,K$4,""),"")</f>
        <v/>
      </c>
      <c r="L58" s="119" t="str">
        <f>IF(YEAR(L$4)&gt;='Input|General'!$G$13,IF(YEAR(L$4)&lt;='Input|General'!$G$14,L$4,""),"")</f>
        <v/>
      </c>
      <c r="M58" s="119" t="str">
        <f>IF(YEAR(M$4)&gt;='Input|General'!$G$13,IF(YEAR(M$4)&lt;='Input|General'!$G$14,M$4,""),"")</f>
        <v/>
      </c>
      <c r="N58" s="119" t="str">
        <f>IF(YEAR(N$4)&gt;='Input|General'!$G$13,IF(YEAR(N$4)&lt;='Input|General'!$G$14,N$4,""),"")</f>
        <v/>
      </c>
      <c r="O58" s="119">
        <f>IF(YEAR(O$4)&gt;='Input|General'!$G$13,IF(YEAR(O$4)&lt;='Input|General'!$G$14,O$4,""),"")</f>
        <v>46905</v>
      </c>
      <c r="P58" s="119">
        <f>IF(YEAR(P$4)&gt;='Input|General'!$G$13,IF(YEAR(P$4)&lt;='Input|General'!$G$14,P$4,""),"")</f>
        <v>47270</v>
      </c>
      <c r="Q58" s="119">
        <f>IF(YEAR(Q$4)&gt;='Input|General'!$G$13,IF(YEAR(Q$4)&lt;='Input|General'!$G$14,Q$4,""),"")</f>
        <v>47635</v>
      </c>
      <c r="R58" s="119">
        <f>IF(YEAR(R$4)&gt;='Input|General'!$G$13,IF(YEAR(R$4)&lt;='Input|General'!$G$14,R$4,""),"")</f>
        <v>48000</v>
      </c>
      <c r="S58" s="119">
        <f>IF(YEAR(S$4)&gt;='Input|General'!$G$13,IF(YEAR(S$4)&lt;='Input|General'!$G$14,S$4,""),"")</f>
        <v>48366</v>
      </c>
    </row>
    <row r="59" spans="1:30" outlineLevel="1">
      <c r="C59" s="9"/>
      <c r="J59" s="71"/>
      <c r="K59" s="71"/>
      <c r="L59" s="71"/>
      <c r="M59" s="71"/>
      <c r="N59" s="71"/>
      <c r="O59" s="71"/>
      <c r="P59" s="71"/>
      <c r="Q59" s="71"/>
      <c r="R59" s="71"/>
      <c r="S59" s="71"/>
    </row>
    <row r="60" spans="1:30" outlineLevel="1">
      <c r="B60" s="9"/>
      <c r="C60" s="78"/>
      <c r="J60" s="71"/>
      <c r="K60" s="71"/>
      <c r="L60" s="71"/>
      <c r="M60" s="71"/>
      <c r="N60" s="71"/>
      <c r="O60" s="71"/>
      <c r="P60" s="71"/>
      <c r="Q60" s="71"/>
      <c r="R60" s="71"/>
      <c r="S60" s="71"/>
    </row>
    <row r="61" spans="1:30" outlineLevel="1">
      <c r="C61" s="15" t="s">
        <v>193</v>
      </c>
      <c r="D61" s="16" t="s">
        <v>52</v>
      </c>
      <c r="E61" s="16" t="s">
        <v>87</v>
      </c>
      <c r="F61" s="16" t="s">
        <v>101</v>
      </c>
      <c r="J61" s="79">
        <f>IF(J58=J4,'Input|Rate of change'!K99,0)</f>
        <v>0</v>
      </c>
      <c r="K61" s="79">
        <f>IF(K58=K4,'Input|Rate of change'!L99,0)</f>
        <v>0</v>
      </c>
      <c r="L61" s="79">
        <f>IF(L58=L4,'Input|Rate of change'!M99,0)</f>
        <v>0</v>
      </c>
      <c r="M61" s="79">
        <f>IF(M58=M4,'Input|Rate of change'!N99,0)</f>
        <v>0</v>
      </c>
      <c r="N61" s="79">
        <f>IF(N58=N4,'Input|Rate of change'!O99,0)</f>
        <v>0</v>
      </c>
      <c r="O61" s="79">
        <f>IF(O58=O4,'Input|Rate of change'!P99,0)</f>
        <v>4.2517250274536865E-3</v>
      </c>
      <c r="P61" s="79">
        <f>IF(P58=P4,'Input|Rate of change'!Q99,0)</f>
        <v>5.9980634296266291E-3</v>
      </c>
      <c r="Q61" s="79">
        <f>IF(Q58=Q4,'Input|Rate of change'!R99,0)</f>
        <v>7.4993017105782012E-3</v>
      </c>
      <c r="R61" s="79">
        <f>IF(R58=R4,'Input|Rate of change'!S99,0)</f>
        <v>1.1338724110416091E-2</v>
      </c>
      <c r="S61" s="79">
        <f>IF(S58=S4,'Input|Rate of change'!T99,0)</f>
        <v>1.6047331618414505E-2</v>
      </c>
    </row>
    <row r="62" spans="1:30" outlineLevel="1">
      <c r="J62" s="79"/>
      <c r="K62" s="79"/>
      <c r="L62" s="79"/>
      <c r="M62" s="79"/>
      <c r="N62" s="79"/>
      <c r="O62" s="79"/>
      <c r="P62" s="79"/>
      <c r="Q62" s="79"/>
      <c r="R62" s="79"/>
      <c r="S62" s="79"/>
    </row>
    <row r="63" spans="1:30" outlineLevel="1">
      <c r="C63" s="15" t="s">
        <v>93</v>
      </c>
      <c r="D63" s="16" t="s">
        <v>52</v>
      </c>
      <c r="E63" s="16" t="s">
        <v>87</v>
      </c>
      <c r="F63" s="16" t="s">
        <v>101</v>
      </c>
      <c r="J63" s="79">
        <f>SUMPRODUCT('Input|Rate of change'!K36:K43,'Input|Rate of change'!K49:K56)</f>
        <v>0</v>
      </c>
      <c r="K63" s="79">
        <f>SUMPRODUCT('Input|Rate of change'!L36:L43,'Input|Rate of change'!L49:L56)</f>
        <v>0</v>
      </c>
      <c r="L63" s="79">
        <f>SUMPRODUCT('Input|Rate of change'!M36:M43,'Input|Rate of change'!M49:M56)</f>
        <v>0</v>
      </c>
      <c r="M63" s="79">
        <f>SUMPRODUCT('Input|Rate of change'!N36:N43,'Input|Rate of change'!N49:N56)</f>
        <v>0</v>
      </c>
      <c r="N63" s="79">
        <f>SUMPRODUCT('Input|Rate of change'!O36:O43,'Input|Rate of change'!O49:O56)</f>
        <v>0</v>
      </c>
      <c r="O63" s="79">
        <f>SUMPRODUCT('Input|Rate of change'!P36:P43,'Input|Rate of change'!P49:P56)</f>
        <v>7.0399999999999994E-3</v>
      </c>
      <c r="P63" s="79">
        <f>SUMPRODUCT('Input|Rate of change'!Q36:Q43,'Input|Rate of change'!Q49:Q56)</f>
        <v>7.0399999999999994E-3</v>
      </c>
      <c r="Q63" s="79">
        <f>SUMPRODUCT('Input|Rate of change'!R36:R43,'Input|Rate of change'!R49:R56)</f>
        <v>8.8000000000000005E-3</v>
      </c>
      <c r="R63" s="79">
        <f>SUMPRODUCT('Input|Rate of change'!S36:S43,'Input|Rate of change'!S49:S56)</f>
        <v>8.4826605893163366E-3</v>
      </c>
      <c r="S63" s="79">
        <f>SUMPRODUCT('Input|Rate of change'!T36:T43,'Input|Rate of change'!T49:T56)</f>
        <v>7.4617639083685364E-3</v>
      </c>
    </row>
    <row r="64" spans="1:30" outlineLevel="1">
      <c r="C64" s="15"/>
      <c r="J64" s="79"/>
      <c r="K64" s="79"/>
      <c r="L64" s="79"/>
      <c r="M64" s="79"/>
      <c r="N64" s="79"/>
      <c r="O64" s="79"/>
      <c r="P64" s="79"/>
      <c r="Q64" s="79"/>
      <c r="R64" s="79"/>
      <c r="S64" s="79"/>
    </row>
    <row r="65" spans="1:30" outlineLevel="1">
      <c r="C65" s="15" t="s">
        <v>194</v>
      </c>
      <c r="D65" s="16" t="s">
        <v>52</v>
      </c>
      <c r="E65" s="16" t="s">
        <v>87</v>
      </c>
      <c r="F65" s="16" t="s">
        <v>101</v>
      </c>
      <c r="J65" s="79">
        <f>'Input|Rate of change'!K105</f>
        <v>0</v>
      </c>
      <c r="K65" s="79">
        <f>'Input|Rate of change'!L105</f>
        <v>0</v>
      </c>
      <c r="L65" s="79">
        <f>'Input|Rate of change'!M105</f>
        <v>0</v>
      </c>
      <c r="M65" s="79">
        <f>'Input|Rate of change'!N105</f>
        <v>0</v>
      </c>
      <c r="N65" s="79">
        <f>'Input|Rate of change'!O105</f>
        <v>0</v>
      </c>
      <c r="O65" s="79">
        <f>'Input|Rate of change'!P105</f>
        <v>4.2169E-3</v>
      </c>
      <c r="P65" s="79">
        <f>'Input|Rate of change'!Q105</f>
        <v>4.2169E-3</v>
      </c>
      <c r="Q65" s="79">
        <f>'Input|Rate of change'!R105</f>
        <v>4.2169E-3</v>
      </c>
      <c r="R65" s="79">
        <f>'Input|Rate of change'!S105</f>
        <v>4.2169E-3</v>
      </c>
      <c r="S65" s="79">
        <f>'Input|Rate of change'!T105</f>
        <v>4.2169E-3</v>
      </c>
    </row>
    <row r="66" spans="1:30" outlineLevel="1">
      <c r="C66" s="15"/>
      <c r="J66" s="71"/>
      <c r="K66" s="71"/>
      <c r="L66" s="71"/>
      <c r="M66" s="71"/>
      <c r="N66" s="71"/>
      <c r="O66" s="210"/>
      <c r="P66" s="210"/>
      <c r="Q66" s="210"/>
      <c r="R66" s="210"/>
      <c r="S66" s="210"/>
    </row>
    <row r="67" spans="1:30" outlineLevel="1">
      <c r="C67" s="80" t="s">
        <v>195</v>
      </c>
      <c r="D67" s="76" t="s">
        <v>52</v>
      </c>
      <c r="E67" s="76" t="s">
        <v>87</v>
      </c>
      <c r="F67" s="76" t="s">
        <v>101</v>
      </c>
      <c r="J67" s="100">
        <f>(1+J61)*(1+J63)*(1-J65)-1</f>
        <v>0</v>
      </c>
      <c r="K67" s="100">
        <f t="shared" ref="K67:S67" si="6">(1+K61)*(1+K63)*(1-K65)-1</f>
        <v>0</v>
      </c>
      <c r="L67" s="100">
        <f t="shared" si="6"/>
        <v>0</v>
      </c>
      <c r="M67" s="100">
        <f t="shared" si="6"/>
        <v>0</v>
      </c>
      <c r="N67" s="100">
        <f t="shared" si="6"/>
        <v>0</v>
      </c>
      <c r="O67" s="100">
        <f t="shared" si="6"/>
        <v>7.0570148755197959E-3</v>
      </c>
      <c r="P67" s="100">
        <f t="shared" si="6"/>
        <v>8.808231522129617E-3</v>
      </c>
      <c r="Q67" s="100">
        <f t="shared" si="6"/>
        <v>1.2079384750760536E-2</v>
      </c>
      <c r="R67" s="100">
        <f t="shared" si="6"/>
        <v>1.5616676858549283E-2</v>
      </c>
      <c r="S67" s="100">
        <f t="shared" si="6"/>
        <v>1.9312296484242708E-2</v>
      </c>
    </row>
    <row r="68" spans="1:30" outlineLevel="1">
      <c r="C68" s="9" t="s">
        <v>196</v>
      </c>
      <c r="D68" s="16" t="s">
        <v>52</v>
      </c>
      <c r="E68" s="16" t="s">
        <v>87</v>
      </c>
      <c r="F68" s="16" t="s">
        <v>101</v>
      </c>
      <c r="J68" s="79" t="str">
        <f t="array" ref="J68">IF(J$58=J$4,PRODUCT(1+$J67:J67)-1,"")</f>
        <v/>
      </c>
      <c r="K68" s="79" t="str">
        <f t="array" ref="K68">IF(K$58=K$4,PRODUCT(1+$J67:K67)-1,"")</f>
        <v/>
      </c>
      <c r="L68" s="79" t="str">
        <f t="array" ref="L68">IF(L$58=L$4,PRODUCT(1+$J67:L67)-1,"")</f>
        <v/>
      </c>
      <c r="M68" s="79" t="str">
        <f t="array" ref="M68">IF(M$58=M$4,PRODUCT(1+$J67:M67)-1,"")</f>
        <v/>
      </c>
      <c r="N68" s="79" t="str">
        <f t="array" ref="N68">IF(N$58=N$4,PRODUCT(1+$J67:N67)-1,"")</f>
        <v/>
      </c>
      <c r="O68" s="79">
        <f t="array" ref="O68">IF(O$58=O$4,PRODUCT(1+$J67:O67)-1,"")</f>
        <v>7.0570148755197959E-3</v>
      </c>
      <c r="P68" s="79">
        <f t="array" ref="P68">IF(P$58=P$4,PRODUCT(1+$J67:P67)-1,"")</f>
        <v>1.5927406218528173E-2</v>
      </c>
      <c r="Q68" s="79">
        <f t="array" ref="Q68">IF(Q$58=Q$4,PRODUCT(1+$J67:Q67)-1,"")</f>
        <v>2.8199184237083896E-2</v>
      </c>
      <c r="R68" s="79">
        <f t="array" ref="R68">IF(R$58=R$4,PRODUCT(1+$J67:R67)-1,"")</f>
        <v>4.4256238643538337E-2</v>
      </c>
      <c r="S68" s="79">
        <f t="array" ref="S68">IF(S$58=S$4,PRODUCT(1+$J67:S67)-1,"")</f>
        <v>6.442322472974249E-2</v>
      </c>
    </row>
    <row r="69" spans="1:30">
      <c r="J69" s="71"/>
      <c r="K69" s="71"/>
      <c r="L69" s="71"/>
      <c r="M69" s="71"/>
      <c r="N69" s="71"/>
      <c r="O69" s="81"/>
      <c r="P69" s="81"/>
      <c r="Q69" s="81"/>
      <c r="R69" s="81"/>
      <c r="S69" s="81"/>
    </row>
    <row r="70" spans="1:30" customFormat="1" ht="13.15">
      <c r="A70" s="37"/>
      <c r="B70" s="43" t="s">
        <v>197</v>
      </c>
      <c r="C70" s="37"/>
      <c r="D70" s="37"/>
      <c r="E70" s="37"/>
      <c r="F70" s="38"/>
      <c r="G70" s="38"/>
      <c r="H70" s="38"/>
      <c r="I70" s="38"/>
      <c r="J70" s="39"/>
      <c r="K70" s="40"/>
      <c r="L70" s="39"/>
      <c r="M70" s="40"/>
      <c r="N70" s="39"/>
      <c r="O70" s="39"/>
      <c r="P70" s="39"/>
      <c r="Q70" s="39"/>
      <c r="R70" s="39"/>
      <c r="S70" s="39"/>
      <c r="T70" s="39"/>
      <c r="U70" s="39"/>
      <c r="V70" s="40"/>
      <c r="W70" s="40"/>
      <c r="X70" s="41"/>
      <c r="Y70" s="41"/>
      <c r="Z70" s="41"/>
      <c r="AA70" s="41"/>
      <c r="AB70" s="41"/>
      <c r="AC70" s="42"/>
      <c r="AD70" s="42"/>
    </row>
    <row r="71" spans="1:30" outlineLevel="1">
      <c r="C71" s="15"/>
      <c r="J71" s="71"/>
      <c r="K71" s="71"/>
      <c r="L71" s="71"/>
    </row>
    <row r="72" spans="1:30" outlineLevel="1">
      <c r="C72" s="9" t="s">
        <v>198</v>
      </c>
      <c r="D72" s="21" t="s">
        <v>33</v>
      </c>
      <c r="E72" s="21" t="s">
        <v>53</v>
      </c>
      <c r="F72" s="21" t="s">
        <v>56</v>
      </c>
      <c r="J72" s="119" t="str">
        <f>IF(YEAR(J$4)&gt;='Input|General'!$G$13,IF(YEAR(J$4)&lt;='Input|General'!$G$14,J$4,""),"")</f>
        <v/>
      </c>
      <c r="K72" s="119" t="str">
        <f>IF(YEAR(K$4)&gt;='Input|General'!$G$13,IF(YEAR(K$4)&lt;='Input|General'!$G$14,K$4,""),"")</f>
        <v/>
      </c>
      <c r="L72" s="119" t="str">
        <f>IF(YEAR(L$4)&gt;='Input|General'!$G$13,IF(YEAR(L$4)&lt;='Input|General'!$G$14,L$4,""),"")</f>
        <v/>
      </c>
      <c r="M72" s="119" t="str">
        <f>IF(YEAR(M$4)&gt;='Input|General'!$G$13,IF(YEAR(M$4)&lt;='Input|General'!$G$14,M$4,""),"")</f>
        <v/>
      </c>
      <c r="N72" s="119" t="str">
        <f>IF(YEAR(N$4)&gt;='Input|General'!$G$13,IF(YEAR(N$4)&lt;='Input|General'!$G$14,N$4,""),"")</f>
        <v/>
      </c>
      <c r="O72" s="119">
        <f>IF(YEAR(O$4)&gt;='Input|General'!$G$13,IF(YEAR(O$4)&lt;='Input|General'!$G$14,O$4,""),"")</f>
        <v>46905</v>
      </c>
      <c r="P72" s="119">
        <f>IF(YEAR(P$4)&gt;='Input|General'!$G$13,IF(YEAR(P$4)&lt;='Input|General'!$G$14,P$4,""),"")</f>
        <v>47270</v>
      </c>
      <c r="Q72" s="119">
        <f>IF(YEAR(Q$4)&gt;='Input|General'!$G$13,IF(YEAR(Q$4)&lt;='Input|General'!$G$14,Q$4,""),"")</f>
        <v>47635</v>
      </c>
      <c r="R72" s="119">
        <f>IF(YEAR(R$4)&gt;='Input|General'!$G$13,IF(YEAR(R$4)&lt;='Input|General'!$G$14,R$4,""),"")</f>
        <v>48000</v>
      </c>
      <c r="S72" s="119">
        <f>IF(YEAR(S$4)&gt;='Input|General'!$G$13,IF(YEAR(S$4)&lt;='Input|General'!$G$14,S$4,""),"")</f>
        <v>48366</v>
      </c>
    </row>
    <row r="73" spans="1:30" outlineLevel="1">
      <c r="C73" s="9"/>
      <c r="J73" s="14"/>
      <c r="K73" s="14"/>
      <c r="L73" s="14"/>
      <c r="M73" s="14"/>
      <c r="N73" s="14"/>
      <c r="O73" s="14"/>
      <c r="P73" s="14"/>
      <c r="Q73" s="14"/>
      <c r="R73" s="14"/>
      <c r="S73" s="14"/>
    </row>
    <row r="74" spans="1:30" outlineLevel="1">
      <c r="C74" s="82" t="str">
        <f>'Input|Step changes'!C12</f>
        <v>Overnight Network Monitoring</v>
      </c>
      <c r="D74" s="16" t="s">
        <v>52</v>
      </c>
      <c r="E74" s="16" t="str">
        <f t="shared" ref="E74:E99" si="7">$E$8</f>
        <v>$millions</v>
      </c>
      <c r="F74" s="117">
        <f t="shared" ref="F74:F89" si="8">$F$8</f>
        <v>46539</v>
      </c>
      <c r="J74" s="86">
        <f>'Input|Step changes'!J12*IF('Input|Step changes'!$F12="nominal",LOOKUP($F74,Nominal_to_Real,'Input|Rate of change'!N$25:N$30),INDEX('Input|Rate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0</v>
      </c>
      <c r="K74" s="86">
        <f>'Input|Step changes'!K12*IF('Input|Step changes'!$F12="nominal",LOOKUP($F74,Nominal_to_Real,'Input|Rate of change'!O$25:O$30),INDEX('Input|Rate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0</v>
      </c>
      <c r="L74" s="86">
        <f>'Input|Step changes'!L12*IF('Input|Step changes'!$F12="nominal",LOOKUP($F74,Nominal_to_Real,'Input|Rate of change'!P$25:P$30),INDEX('Input|Rate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0</v>
      </c>
      <c r="M74" s="86">
        <f>'Input|Step changes'!M12*IF('Input|Step changes'!$F12="nominal",LOOKUP($F74,Nominal_to_Real,'Input|Rate of change'!Q$25:Q$30),INDEX('Input|Rate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0</v>
      </c>
      <c r="N74" s="86">
        <f>'Input|Step changes'!N12*IF('Input|Step changes'!$F12="nominal",LOOKUP($F74,Nominal_to_Real,'Input|Rate of change'!R$25:R$30),INDEX('Input|Rate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0</v>
      </c>
      <c r="O74" s="86">
        <f>'Input|Step changes'!O12*IF('Input|Step changes'!$F12="nominal",LOOKUP($F74,Nominal_to_Real,'Input|Rate of change'!S$25:S$30),INDEX('Input|Rate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1.7591811566951925</v>
      </c>
      <c r="P74" s="86">
        <f>'Input|Step changes'!P12*IF('Input|Step changes'!$F12="nominal",LOOKUP($F74,Nominal_to_Real,'Input|Rate of change'!T$25:T$30),INDEX('Input|Rate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1.7560871414685157</v>
      </c>
      <c r="Q74" s="86">
        <f>'Input|Step changes'!Q12*IF('Input|Step changes'!$F12="nominal",LOOKUP($F74,Nominal_to_Real,'Input|Rate of change'!U$25:U$30),INDEX('Input|Rate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1.7503091542888658</v>
      </c>
      <c r="R74" s="86">
        <f>'Input|Step changes'!R12*IF('Input|Step changes'!$F12="nominal",LOOKUP($F74,Nominal_to_Real,'Input|Rate of change'!V$25:V$30),INDEX('Input|Rate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1.7440690244351653</v>
      </c>
      <c r="S74" s="86">
        <f>'Input|Step changes'!S12*IF('Input|Step changes'!$F12="nominal",LOOKUP($F74,Nominal_to_Real,'Input|Rate of change'!W$25:W$30),INDEX('Input|Rate of change'!$C$14:$O$21,MATCH('Input|Step changes'!$F12,'Input|Rate of change'!$C$14:$C$21,0),MATCH('Calc|Opex forecast'!$F74,'Input|Rate of change'!$C$14:$O$14,0)))*IF('Input|Step changes'!$E12="$millions",1000000,IF('Input|Step changes'!$E12="$000",1000,1))/IF($E74="$millions",1000000,IF($E74="$000",1000,1))</f>
        <v>1.7375354491348236</v>
      </c>
      <c r="T74" s="169"/>
      <c r="X74" s="56"/>
    </row>
    <row r="75" spans="1:30" outlineLevel="1">
      <c r="C75" s="82" t="str">
        <f>'Input|Step changes'!C13</f>
        <v>Security Uplift</v>
      </c>
      <c r="D75" s="16" t="s">
        <v>52</v>
      </c>
      <c r="E75" s="16" t="str">
        <f t="shared" si="7"/>
        <v>$millions</v>
      </c>
      <c r="F75" s="117">
        <f t="shared" si="8"/>
        <v>46539</v>
      </c>
      <c r="J75" s="86">
        <f>'Input|Step changes'!J13*IF('Input|Step changes'!$F13="nominal",LOOKUP($F75,Nominal_to_Real,'Input|Rate of change'!N$25:N$30),INDEX('Input|Rate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0</v>
      </c>
      <c r="K75" s="86">
        <f>'Input|Step changes'!K13*IF('Input|Step changes'!$F13="nominal",LOOKUP($F75,Nominal_to_Real,'Input|Rate of change'!O$25:O$30),INDEX('Input|Rate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0</v>
      </c>
      <c r="L75" s="86">
        <f>'Input|Step changes'!L13*IF('Input|Step changes'!$F13="nominal",LOOKUP($F75,Nominal_to_Real,'Input|Rate of change'!P$25:P$30),INDEX('Input|Rate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0</v>
      </c>
      <c r="M75" s="86">
        <f>'Input|Step changes'!M13*IF('Input|Step changes'!$F13="nominal",LOOKUP($F75,Nominal_to_Real,'Input|Rate of change'!Q$25:Q$30),INDEX('Input|Rate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0</v>
      </c>
      <c r="N75" s="86">
        <f>'Input|Step changes'!N13*IF('Input|Step changes'!$F13="nominal",LOOKUP($F75,Nominal_to_Real,'Input|Rate of change'!R$25:R$30),INDEX('Input|Rate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0</v>
      </c>
      <c r="O75" s="86">
        <f>'Input|Step changes'!O13*IF('Input|Step changes'!$F13="nominal",LOOKUP($F75,Nominal_to_Real,'Input|Rate of change'!S$25:S$30),INDEX('Input|Rate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3.2618530388898535</v>
      </c>
      <c r="P75" s="86">
        <f>'Input|Step changes'!P13*IF('Input|Step changes'!$F13="nominal",LOOKUP($F75,Nominal_to_Real,'Input|Rate of change'!T$25:T$30),INDEX('Input|Rate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3.268531260632789</v>
      </c>
      <c r="Q75" s="86">
        <f>'Input|Step changes'!Q13*IF('Input|Step changes'!$F13="nominal",LOOKUP($F75,Nominal_to_Real,'Input|Rate of change'!U$25:U$30),INDEX('Input|Rate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3.261199583740213</v>
      </c>
      <c r="R75" s="86">
        <f>'Input|Step changes'!R13*IF('Input|Step changes'!$F13="nominal",LOOKUP($F75,Nominal_to_Real,'Input|Rate of change'!V$25:V$30),INDEX('Input|Rate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3.2926921176841004</v>
      </c>
      <c r="S75" s="86">
        <f>'Input|Step changes'!S13*IF('Input|Step changes'!$F13="nominal",LOOKUP($F75,Nominal_to_Real,'Input|Rate of change'!W$25:W$30),INDEX('Input|Rate of change'!$C$14:$O$21,MATCH('Input|Step changes'!$F13,'Input|Rate of change'!$C$14:$C$21,0),MATCH('Calc|Opex forecast'!$F75,'Input|Rate of change'!$C$14:$O$14,0)))*IF('Input|Step changes'!$E13="$millions",1000000,IF('Input|Step changes'!$E13="$000",1000,1))/IF($E75="$millions",1000000,IF($E75="$000",1000,1))</f>
        <v>3.2817062065166454</v>
      </c>
      <c r="T75" s="169"/>
      <c r="X75" s="56"/>
    </row>
    <row r="76" spans="1:30" outlineLevel="1">
      <c r="C76" s="82" t="str">
        <f>'Input|Step changes'!C14</f>
        <v>Cloud Based Services</v>
      </c>
      <c r="D76" s="16" t="s">
        <v>52</v>
      </c>
      <c r="E76" s="16" t="str">
        <f t="shared" si="7"/>
        <v>$millions</v>
      </c>
      <c r="F76" s="117">
        <f t="shared" si="8"/>
        <v>46539</v>
      </c>
      <c r="J76" s="86">
        <f>'Input|Step changes'!J14*IF('Input|Step changes'!$F14="nominal",LOOKUP($F76,Nominal_to_Real,'Input|Rate of change'!N$25:N$30),INDEX('Input|Rate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0</v>
      </c>
      <c r="K76" s="86">
        <f>'Input|Step changes'!K14*IF('Input|Step changes'!$F14="nominal",LOOKUP($F76,Nominal_to_Real,'Input|Rate of change'!O$25:O$30),INDEX('Input|Rate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0</v>
      </c>
      <c r="L76" s="86">
        <f>'Input|Step changes'!L14*IF('Input|Step changes'!$F14="nominal",LOOKUP($F76,Nominal_to_Real,'Input|Rate of change'!P$25:P$30),INDEX('Input|Rate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0</v>
      </c>
      <c r="M76" s="86">
        <f>'Input|Step changes'!M14*IF('Input|Step changes'!$F14="nominal",LOOKUP($F76,Nominal_to_Real,'Input|Rate of change'!Q$25:Q$30),INDEX('Input|Rate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0</v>
      </c>
      <c r="N76" s="86">
        <f>'Input|Step changes'!N14*IF('Input|Step changes'!$F14="nominal",LOOKUP($F76,Nominal_to_Real,'Input|Rate of change'!R$25:R$30),INDEX('Input|Rate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0</v>
      </c>
      <c r="O76" s="86">
        <f>'Input|Step changes'!O14*IF('Input|Step changes'!$F14="nominal",LOOKUP($F76,Nominal_to_Real,'Input|Rate of change'!S$25:S$30),INDEX('Input|Rate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11.524312744304282</v>
      </c>
      <c r="P76" s="86">
        <f>'Input|Step changes'!P14*IF('Input|Step changes'!$F14="nominal",LOOKUP($F76,Nominal_to_Real,'Input|Rate of change'!T$25:T$30),INDEX('Input|Rate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16.984717069831575</v>
      </c>
      <c r="Q76" s="86">
        <f>'Input|Step changes'!Q14*IF('Input|Step changes'!$F14="nominal",LOOKUP($F76,Nominal_to_Real,'Input|Rate of change'!U$25:U$30),INDEX('Input|Rate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10.682636611008416</v>
      </c>
      <c r="R76" s="86">
        <f>'Input|Step changes'!R14*IF('Input|Step changes'!$F14="nominal",LOOKUP($F76,Nominal_to_Real,'Input|Rate of change'!V$25:V$30),INDEX('Input|Rate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9.9757984856375561</v>
      </c>
      <c r="S76" s="86">
        <f>'Input|Step changes'!S14*IF('Input|Step changes'!$F14="nominal",LOOKUP($F76,Nominal_to_Real,'Input|Rate of change'!W$25:W$30),INDEX('Input|Rate of change'!$C$14:$O$21,MATCH('Input|Step changes'!$F14,'Input|Rate of change'!$C$14:$C$21,0),MATCH('Calc|Opex forecast'!$F76,'Input|Rate of change'!$C$14:$O$14,0)))*IF('Input|Step changes'!$E14="$millions",1000000,IF('Input|Step changes'!$E14="$000",1000,1))/IF($E76="$millions",1000000,IF($E76="$000",1000,1))</f>
        <v>10.827815631193905</v>
      </c>
      <c r="T76" s="169"/>
      <c r="X76" s="56"/>
    </row>
    <row r="77" spans="1:30" outlineLevel="1">
      <c r="C77" s="82">
        <f>'Input|Step changes'!C15</f>
        <v>0</v>
      </c>
      <c r="D77" s="16" t="s">
        <v>52</v>
      </c>
      <c r="E77" s="16" t="str">
        <f t="shared" si="7"/>
        <v>$millions</v>
      </c>
      <c r="F77" s="117">
        <f t="shared" si="8"/>
        <v>46539</v>
      </c>
      <c r="J77" s="86">
        <f>'Input|Step changes'!J15*IF('Input|Step changes'!$F15="nominal",LOOKUP($F77,Nominal_to_Real,'Input|Rate of change'!N$25:N$30),INDEX('Input|Rate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K77" s="86">
        <f>'Input|Step changes'!K15*IF('Input|Step changes'!$F15="nominal",LOOKUP($F77,Nominal_to_Real,'Input|Rate of change'!O$25:O$30),INDEX('Input|Rate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L77" s="86">
        <f>'Input|Step changes'!L15*IF('Input|Step changes'!$F15="nominal",LOOKUP($F77,Nominal_to_Real,'Input|Rate of change'!P$25:P$30),INDEX('Input|Rate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M77" s="86">
        <f>'Input|Step changes'!M15*IF('Input|Step changes'!$F15="nominal",LOOKUP($F77,Nominal_to_Real,'Input|Rate of change'!Q$25:Q$30),INDEX('Input|Rate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N77" s="86">
        <f>'Input|Step changes'!N15*IF('Input|Step changes'!$F15="nominal",LOOKUP($F77,Nominal_to_Real,'Input|Rate of change'!R$25:R$30),INDEX('Input|Rate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O77" s="86">
        <f>'Input|Step changes'!O15*IF('Input|Step changes'!$F15="nominal",LOOKUP($F77,Nominal_to_Real,'Input|Rate of change'!S$25:S$30),INDEX('Input|Rate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P77" s="86">
        <f>'Input|Step changes'!P15*IF('Input|Step changes'!$F15="nominal",LOOKUP($F77,Nominal_to_Real,'Input|Rate of change'!T$25:T$30),INDEX('Input|Rate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Q77" s="86">
        <f>'Input|Step changes'!Q15*IF('Input|Step changes'!$F15="nominal",LOOKUP($F77,Nominal_to_Real,'Input|Rate of change'!U$25:U$30),INDEX('Input|Rate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R77" s="86">
        <f>'Input|Step changes'!R15*IF('Input|Step changes'!$F15="nominal",LOOKUP($F77,Nominal_to_Real,'Input|Rate of change'!V$25:V$30),INDEX('Input|Rate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S77" s="86">
        <f>'Input|Step changes'!S15*IF('Input|Step changes'!$F15="nominal",LOOKUP($F77,Nominal_to_Real,'Input|Rate of change'!W$25:W$30),INDEX('Input|Rate of change'!$C$14:$O$21,MATCH('Input|Step changes'!$F15,'Input|Rate of change'!$C$14:$C$21,0),MATCH('Calc|Opex forecast'!$F77,'Input|Rate of change'!$C$14:$O$14,0)))*IF('Input|Step changes'!$E15="$millions",1000000,IF('Input|Step changes'!$E15="$000",1000,1))/IF($E77="$millions",1000000,IF($E77="$000",1000,1))</f>
        <v>0</v>
      </c>
      <c r="T77" s="169"/>
      <c r="X77" s="56"/>
    </row>
    <row r="78" spans="1:30" outlineLevel="1">
      <c r="C78" s="82">
        <f>'Input|Step changes'!C16</f>
        <v>0</v>
      </c>
      <c r="D78" s="16" t="s">
        <v>52</v>
      </c>
      <c r="E78" s="16" t="str">
        <f t="shared" si="7"/>
        <v>$millions</v>
      </c>
      <c r="F78" s="117">
        <f t="shared" si="8"/>
        <v>46539</v>
      </c>
      <c r="J78" s="86">
        <f>'Input|Step changes'!J16*IF('Input|Step changes'!$F16="nominal",LOOKUP($F78,Nominal_to_Real,'Input|Rate of change'!N$25:N$30),INDEX('Input|Rate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K78" s="86">
        <f>'Input|Step changes'!K16*IF('Input|Step changes'!$F16="nominal",LOOKUP($F78,Nominal_to_Real,'Input|Rate of change'!O$25:O$30),INDEX('Input|Rate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L78" s="86">
        <f>'Input|Step changes'!L16*IF('Input|Step changes'!$F16="nominal",LOOKUP($F78,Nominal_to_Real,'Input|Rate of change'!P$25:P$30),INDEX('Input|Rate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M78" s="86">
        <f>'Input|Step changes'!M16*IF('Input|Step changes'!$F16="nominal",LOOKUP($F78,Nominal_to_Real,'Input|Rate of change'!Q$25:Q$30),INDEX('Input|Rate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N78" s="86">
        <f>'Input|Step changes'!N16*IF('Input|Step changes'!$F16="nominal",LOOKUP($F78,Nominal_to_Real,'Input|Rate of change'!R$25:R$30),INDEX('Input|Rate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O78" s="86">
        <f>'Input|Step changes'!O16*IF('Input|Step changes'!$F16="nominal",LOOKUP($F78,Nominal_to_Real,'Input|Rate of change'!S$25:S$30),INDEX('Input|Rate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P78" s="86">
        <f>'Input|Step changes'!P16*IF('Input|Step changes'!$F16="nominal",LOOKUP($F78,Nominal_to_Real,'Input|Rate of change'!T$25:T$30),INDEX('Input|Rate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Q78" s="86">
        <f>'Input|Step changes'!Q16*IF('Input|Step changes'!$F16="nominal",LOOKUP($F78,Nominal_to_Real,'Input|Rate of change'!U$25:U$30),INDEX('Input|Rate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R78" s="86">
        <f>'Input|Step changes'!R16*IF('Input|Step changes'!$F16="nominal",LOOKUP($F78,Nominal_to_Real,'Input|Rate of change'!V$25:V$30),INDEX('Input|Rate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S78" s="86">
        <f>'Input|Step changes'!S16*IF('Input|Step changes'!$F16="nominal",LOOKUP($F78,Nominal_to_Real,'Input|Rate of change'!W$25:W$30),INDEX('Input|Rate of change'!$C$14:$O$21,MATCH('Input|Step changes'!$F16,'Input|Rate of change'!$C$14:$C$21,0),MATCH('Calc|Opex forecast'!$F78,'Input|Rate of change'!$C$14:$O$14,0)))*IF('Input|Step changes'!$E16="$millions",1000000,IF('Input|Step changes'!$E16="$000",1000,1))/IF($E78="$millions",1000000,IF($E78="$000",1000,1))</f>
        <v>0</v>
      </c>
      <c r="T78" s="169"/>
      <c r="X78" s="56"/>
    </row>
    <row r="79" spans="1:30" outlineLevel="1">
      <c r="C79" s="82">
        <f>'Input|Step changes'!C17</f>
        <v>0</v>
      </c>
      <c r="D79" s="16" t="s">
        <v>52</v>
      </c>
      <c r="E79" s="16" t="str">
        <f t="shared" si="7"/>
        <v>$millions</v>
      </c>
      <c r="F79" s="117">
        <f t="shared" si="8"/>
        <v>46539</v>
      </c>
      <c r="J79" s="86">
        <f>'Input|Step changes'!J17*IF('Input|Step changes'!$F17="nominal",LOOKUP($F79,Nominal_to_Real,'Input|Rate of change'!N$25:N$30),INDEX('Input|Rate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K79" s="86">
        <f>'Input|Step changes'!K17*IF('Input|Step changes'!$F17="nominal",LOOKUP($F79,Nominal_to_Real,'Input|Rate of change'!O$25:O$30),INDEX('Input|Rate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L79" s="86">
        <f>'Input|Step changes'!L17*IF('Input|Step changes'!$F17="nominal",LOOKUP($F79,Nominal_to_Real,'Input|Rate of change'!P$25:P$30),INDEX('Input|Rate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M79" s="86">
        <f>'Input|Step changes'!M17*IF('Input|Step changes'!$F17="nominal",LOOKUP($F79,Nominal_to_Real,'Input|Rate of change'!Q$25:Q$30),INDEX('Input|Rate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N79" s="86">
        <f>'Input|Step changes'!N17*IF('Input|Step changes'!$F17="nominal",LOOKUP($F79,Nominal_to_Real,'Input|Rate of change'!R$25:R$30),INDEX('Input|Rate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O79" s="86">
        <f>'Input|Step changes'!O17*IF('Input|Step changes'!$F17="nominal",LOOKUP($F79,Nominal_to_Real,'Input|Rate of change'!S$25:S$30),INDEX('Input|Rate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P79" s="86">
        <f>'Input|Step changes'!P17*IF('Input|Step changes'!$F17="nominal",LOOKUP($F79,Nominal_to_Real,'Input|Rate of change'!T$25:T$30),INDEX('Input|Rate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Q79" s="86">
        <f>'Input|Step changes'!Q17*IF('Input|Step changes'!$F17="nominal",LOOKUP($F79,Nominal_to_Real,'Input|Rate of change'!U$25:U$30),INDEX('Input|Rate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R79" s="86">
        <f>'Input|Step changes'!R17*IF('Input|Step changes'!$F17="nominal",LOOKUP($F79,Nominal_to_Real,'Input|Rate of change'!V$25:V$30),INDEX('Input|Rate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S79" s="86">
        <f>'Input|Step changes'!S17*IF('Input|Step changes'!$F17="nominal",LOOKUP($F79,Nominal_to_Real,'Input|Rate of change'!W$25:W$30),INDEX('Input|Rate of change'!$C$14:$O$21,MATCH('Input|Step changes'!$F17,'Input|Rate of change'!$C$14:$C$21,0),MATCH('Calc|Opex forecast'!$F79,'Input|Rate of change'!$C$14:$O$14,0)))*IF('Input|Step changes'!$E17="$millions",1000000,IF('Input|Step changes'!$E17="$000",1000,1))/IF($E79="$millions",1000000,IF($E79="$000",1000,1))</f>
        <v>0</v>
      </c>
      <c r="T79" s="169"/>
      <c r="X79" s="56"/>
    </row>
    <row r="80" spans="1:30" outlineLevel="1">
      <c r="C80" s="82">
        <f>'Input|Step changes'!C18</f>
        <v>0</v>
      </c>
      <c r="D80" s="16" t="s">
        <v>52</v>
      </c>
      <c r="E80" s="16" t="str">
        <f t="shared" si="7"/>
        <v>$millions</v>
      </c>
      <c r="F80" s="117">
        <f t="shared" si="8"/>
        <v>46539</v>
      </c>
      <c r="J80" s="86">
        <f>'Input|Step changes'!J18*IF('Input|Step changes'!$F18="nominal",LOOKUP($F80,Nominal_to_Real,'Input|Rate of change'!N$25:N$30),INDEX('Input|Rate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K80" s="86">
        <f>'Input|Step changes'!K18*IF('Input|Step changes'!$F18="nominal",LOOKUP($F80,Nominal_to_Real,'Input|Rate of change'!O$25:O$30),INDEX('Input|Rate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L80" s="86">
        <f>'Input|Step changes'!L18*IF('Input|Step changes'!$F18="nominal",LOOKUP($F80,Nominal_to_Real,'Input|Rate of change'!P$25:P$30),INDEX('Input|Rate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M80" s="86">
        <f>'Input|Step changes'!M18*IF('Input|Step changes'!$F18="nominal",LOOKUP($F80,Nominal_to_Real,'Input|Rate of change'!Q$25:Q$30),INDEX('Input|Rate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N80" s="86">
        <f>'Input|Step changes'!N18*IF('Input|Step changes'!$F18="nominal",LOOKUP($F80,Nominal_to_Real,'Input|Rate of change'!R$25:R$30),INDEX('Input|Rate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O80" s="86">
        <f>'Input|Step changes'!O18*IF('Input|Step changes'!$F18="nominal",LOOKUP($F80,Nominal_to_Real,'Input|Rate of change'!S$25:S$30),INDEX('Input|Rate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P80" s="86">
        <f>'Input|Step changes'!P18*IF('Input|Step changes'!$F18="nominal",LOOKUP($F80,Nominal_to_Real,'Input|Rate of change'!T$25:T$30),INDEX('Input|Rate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Q80" s="86">
        <f>'Input|Step changes'!Q18*IF('Input|Step changes'!$F18="nominal",LOOKUP($F80,Nominal_to_Real,'Input|Rate of change'!U$25:U$30),INDEX('Input|Rate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R80" s="86">
        <f>'Input|Step changes'!R18*IF('Input|Step changes'!$F18="nominal",LOOKUP($F80,Nominal_to_Real,'Input|Rate of change'!V$25:V$30),INDEX('Input|Rate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S80" s="86">
        <f>'Input|Step changes'!S18*IF('Input|Step changes'!$F18="nominal",LOOKUP($F80,Nominal_to_Real,'Input|Rate of change'!W$25:W$30),INDEX('Input|Rate of change'!$C$14:$O$21,MATCH('Input|Step changes'!$F18,'Input|Rate of change'!$C$14:$C$21,0),MATCH('Calc|Opex forecast'!$F80,'Input|Rate of change'!$C$14:$O$14,0)))*IF('Input|Step changes'!$E18="$millions",1000000,IF('Input|Step changes'!$E18="$000",1000,1))/IF($E80="$millions",1000000,IF($E80="$000",1000,1))</f>
        <v>0</v>
      </c>
      <c r="T80" s="169"/>
      <c r="X80" s="56"/>
    </row>
    <row r="81" spans="1:30" outlineLevel="1">
      <c r="C81" s="82">
        <f>'Input|Step changes'!C19</f>
        <v>0</v>
      </c>
      <c r="D81" s="16" t="s">
        <v>52</v>
      </c>
      <c r="E81" s="16" t="str">
        <f t="shared" si="7"/>
        <v>$millions</v>
      </c>
      <c r="F81" s="117">
        <f t="shared" si="8"/>
        <v>46539</v>
      </c>
      <c r="J81" s="86">
        <f>'Input|Step changes'!J19*IF('Input|Step changes'!$F19="nominal",LOOKUP($F81,Nominal_to_Real,'Input|Rate of change'!N$25:N$30),INDEX('Input|Rate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K81" s="86">
        <f>'Input|Step changes'!K19*IF('Input|Step changes'!$F19="nominal",LOOKUP($F81,Nominal_to_Real,'Input|Rate of change'!O$25:O$30),INDEX('Input|Rate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L81" s="86">
        <f>'Input|Step changes'!L19*IF('Input|Step changes'!$F19="nominal",LOOKUP($F81,Nominal_to_Real,'Input|Rate of change'!P$25:P$30),INDEX('Input|Rate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M81" s="86">
        <f>'Input|Step changes'!M19*IF('Input|Step changes'!$F19="nominal",LOOKUP($F81,Nominal_to_Real,'Input|Rate of change'!Q$25:Q$30),INDEX('Input|Rate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N81" s="86">
        <f>'Input|Step changes'!N19*IF('Input|Step changes'!$F19="nominal",LOOKUP($F81,Nominal_to_Real,'Input|Rate of change'!R$25:R$30),INDEX('Input|Rate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O81" s="86">
        <f>'Input|Step changes'!O19*IF('Input|Step changes'!$F19="nominal",LOOKUP($F81,Nominal_to_Real,'Input|Rate of change'!S$25:S$30),INDEX('Input|Rate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P81" s="86">
        <f>'Input|Step changes'!P19*IF('Input|Step changes'!$F19="nominal",LOOKUP($F81,Nominal_to_Real,'Input|Rate of change'!T$25:T$30),INDEX('Input|Rate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Q81" s="86">
        <f>'Input|Step changes'!Q19*IF('Input|Step changes'!$F19="nominal",LOOKUP($F81,Nominal_to_Real,'Input|Rate of change'!U$25:U$30),INDEX('Input|Rate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R81" s="86">
        <f>'Input|Step changes'!R19*IF('Input|Step changes'!$F19="nominal",LOOKUP($F81,Nominal_to_Real,'Input|Rate of change'!V$25:V$30),INDEX('Input|Rate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S81" s="86">
        <f>'Input|Step changes'!S19*IF('Input|Step changes'!$F19="nominal",LOOKUP($F81,Nominal_to_Real,'Input|Rate of change'!W$25:W$30),INDEX('Input|Rate of change'!$C$14:$O$21,MATCH('Input|Step changes'!$F19,'Input|Rate of change'!$C$14:$C$21,0),MATCH('Calc|Opex forecast'!$F81,'Input|Rate of change'!$C$14:$O$14,0)))*IF('Input|Step changes'!$E19="$millions",1000000,IF('Input|Step changes'!$E19="$000",1000,1))/IF($E81="$millions",1000000,IF($E81="$000",1000,1))</f>
        <v>0</v>
      </c>
      <c r="T81" s="169"/>
      <c r="X81" s="56"/>
    </row>
    <row r="82" spans="1:30" outlineLevel="1">
      <c r="C82" s="82">
        <f>'Input|Step changes'!C20</f>
        <v>0</v>
      </c>
      <c r="D82" s="16" t="s">
        <v>52</v>
      </c>
      <c r="E82" s="16" t="str">
        <f t="shared" si="7"/>
        <v>$millions</v>
      </c>
      <c r="F82" s="117">
        <f t="shared" si="8"/>
        <v>46539</v>
      </c>
      <c r="J82" s="86">
        <f>'Input|Step changes'!J20*IF('Input|Step changes'!$F20="nominal",LOOKUP($F82,Nominal_to_Real,'Input|Rate of change'!N$25:N$30),INDEX('Input|Rate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K82" s="86">
        <f>'Input|Step changes'!K20*IF('Input|Step changes'!$F20="nominal",LOOKUP($F82,Nominal_to_Real,'Input|Rate of change'!O$25:O$30),INDEX('Input|Rate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L82" s="86">
        <f>'Input|Step changes'!L20*IF('Input|Step changes'!$F20="nominal",LOOKUP($F82,Nominal_to_Real,'Input|Rate of change'!P$25:P$30),INDEX('Input|Rate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M82" s="86">
        <f>'Input|Step changes'!M20*IF('Input|Step changes'!$F20="nominal",LOOKUP($F82,Nominal_to_Real,'Input|Rate of change'!Q$25:Q$30),INDEX('Input|Rate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N82" s="86">
        <f>'Input|Step changes'!N20*IF('Input|Step changes'!$F20="nominal",LOOKUP($F82,Nominal_to_Real,'Input|Rate of change'!R$25:R$30),INDEX('Input|Rate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O82" s="86">
        <f>'Input|Step changes'!O20*IF('Input|Step changes'!$F20="nominal",LOOKUP($F82,Nominal_to_Real,'Input|Rate of change'!S$25:S$30),INDEX('Input|Rate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P82" s="86">
        <f>'Input|Step changes'!P20*IF('Input|Step changes'!$F20="nominal",LOOKUP($F82,Nominal_to_Real,'Input|Rate of change'!T$25:T$30),INDEX('Input|Rate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Q82" s="86">
        <f>'Input|Step changes'!Q20*IF('Input|Step changes'!$F20="nominal",LOOKUP($F82,Nominal_to_Real,'Input|Rate of change'!U$25:U$30),INDEX('Input|Rate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R82" s="86">
        <f>'Input|Step changes'!R20*IF('Input|Step changes'!$F20="nominal",LOOKUP($F82,Nominal_to_Real,'Input|Rate of change'!V$25:V$30),INDEX('Input|Rate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S82" s="86">
        <f>'Input|Step changes'!S20*IF('Input|Step changes'!$F20="nominal",LOOKUP($F82,Nominal_to_Real,'Input|Rate of change'!W$25:W$30),INDEX('Input|Rate of change'!$C$14:$O$21,MATCH('Input|Step changes'!$F20,'Input|Rate of change'!$C$14:$C$21,0),MATCH('Calc|Opex forecast'!$F82,'Input|Rate of change'!$C$14:$O$14,0)))*IF('Input|Step changes'!$E20="$millions",1000000,IF('Input|Step changes'!$E20="$000",1000,1))/IF($E82="$millions",1000000,IF($E82="$000",1000,1))</f>
        <v>0</v>
      </c>
      <c r="T82" s="169"/>
      <c r="X82" s="56"/>
    </row>
    <row r="83" spans="1:30" outlineLevel="1">
      <c r="C83" s="82">
        <f>'Input|Step changes'!C21</f>
        <v>0</v>
      </c>
      <c r="D83" s="16" t="s">
        <v>52</v>
      </c>
      <c r="E83" s="16" t="str">
        <f t="shared" si="7"/>
        <v>$millions</v>
      </c>
      <c r="F83" s="117">
        <f t="shared" si="8"/>
        <v>46539</v>
      </c>
      <c r="J83" s="86">
        <f>'Input|Step changes'!J21*IF('Input|Step changes'!$F21="nominal",LOOKUP($F83,Nominal_to_Real,'Input|Rate of change'!N$25:N$30),INDEX('Input|Rate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K83" s="86">
        <f>'Input|Step changes'!K21*IF('Input|Step changes'!$F21="nominal",LOOKUP($F83,Nominal_to_Real,'Input|Rate of change'!O$25:O$30),INDEX('Input|Rate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L83" s="86">
        <f>'Input|Step changes'!L21*IF('Input|Step changes'!$F21="nominal",LOOKUP($F83,Nominal_to_Real,'Input|Rate of change'!P$25:P$30),INDEX('Input|Rate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M83" s="86">
        <f>'Input|Step changes'!M21*IF('Input|Step changes'!$F21="nominal",LOOKUP($F83,Nominal_to_Real,'Input|Rate of change'!Q$25:Q$30),INDEX('Input|Rate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N83" s="86">
        <f>'Input|Step changes'!N21*IF('Input|Step changes'!$F21="nominal",LOOKUP($F83,Nominal_to_Real,'Input|Rate of change'!R$25:R$30),INDEX('Input|Rate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O83" s="86">
        <f>'Input|Step changes'!O21*IF('Input|Step changes'!$F21="nominal",LOOKUP($F83,Nominal_to_Real,'Input|Rate of change'!S$25:S$30),INDEX('Input|Rate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P83" s="86">
        <f>'Input|Step changes'!P21*IF('Input|Step changes'!$F21="nominal",LOOKUP($F83,Nominal_to_Real,'Input|Rate of change'!T$25:T$30),INDEX('Input|Rate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Q83" s="86">
        <f>'Input|Step changes'!Q21*IF('Input|Step changes'!$F21="nominal",LOOKUP($F83,Nominal_to_Real,'Input|Rate of change'!U$25:U$30),INDEX('Input|Rate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R83" s="86">
        <f>'Input|Step changes'!R21*IF('Input|Step changes'!$F21="nominal",LOOKUP($F83,Nominal_to_Real,'Input|Rate of change'!V$25:V$30),INDEX('Input|Rate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S83" s="86">
        <f>'Input|Step changes'!S21*IF('Input|Step changes'!$F21="nominal",LOOKUP($F83,Nominal_to_Real,'Input|Rate of change'!W$25:W$30),INDEX('Input|Rate of change'!$C$14:$O$21,MATCH('Input|Step changes'!$F21,'Input|Rate of change'!$C$14:$C$21,0),MATCH('Calc|Opex forecast'!$F83,'Input|Rate of change'!$C$14:$O$14,0)))*IF('Input|Step changes'!$E21="$millions",1000000,IF('Input|Step changes'!$E21="$000",1000,1))/IF($E83="$millions",1000000,IF($E83="$000",1000,1))</f>
        <v>0</v>
      </c>
      <c r="T83" s="169"/>
      <c r="X83" s="56"/>
    </row>
    <row r="84" spans="1:30" outlineLevel="1">
      <c r="C84" s="82">
        <f>'Input|Step changes'!C22</f>
        <v>0</v>
      </c>
      <c r="D84" s="16" t="s">
        <v>52</v>
      </c>
      <c r="E84" s="16" t="str">
        <f t="shared" si="7"/>
        <v>$millions</v>
      </c>
      <c r="F84" s="117">
        <f t="shared" si="8"/>
        <v>46539</v>
      </c>
      <c r="J84" s="86">
        <f>'Input|Step changes'!J22*IF('Input|Step changes'!$F22="nominal",LOOKUP($F84,Nominal_to_Real,'Input|Rate of change'!N$25:N$30),INDEX('Input|Rate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K84" s="86">
        <f>'Input|Step changes'!K22*IF('Input|Step changes'!$F22="nominal",LOOKUP($F84,Nominal_to_Real,'Input|Rate of change'!O$25:O$30),INDEX('Input|Rate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L84" s="86">
        <f>'Input|Step changes'!L22*IF('Input|Step changes'!$F22="nominal",LOOKUP($F84,Nominal_to_Real,'Input|Rate of change'!P$25:P$30),INDEX('Input|Rate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M84" s="86">
        <f>'Input|Step changes'!M22*IF('Input|Step changes'!$F22="nominal",LOOKUP($F84,Nominal_to_Real,'Input|Rate of change'!Q$25:Q$30),INDEX('Input|Rate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N84" s="86">
        <f>'Input|Step changes'!N22*IF('Input|Step changes'!$F22="nominal",LOOKUP($F84,Nominal_to_Real,'Input|Rate of change'!R$25:R$30),INDEX('Input|Rate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O84" s="86">
        <f>'Input|Step changes'!O22*IF('Input|Step changes'!$F22="nominal",LOOKUP($F84,Nominal_to_Real,'Input|Rate of change'!S$25:S$30),INDEX('Input|Rate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P84" s="86">
        <f>'Input|Step changes'!P22*IF('Input|Step changes'!$F22="nominal",LOOKUP($F84,Nominal_to_Real,'Input|Rate of change'!T$25:T$30),INDEX('Input|Rate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Q84" s="86">
        <f>'Input|Step changes'!Q22*IF('Input|Step changes'!$F22="nominal",LOOKUP($F84,Nominal_to_Real,'Input|Rate of change'!U$25:U$30),INDEX('Input|Rate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R84" s="86">
        <f>'Input|Step changes'!R22*IF('Input|Step changes'!$F22="nominal",LOOKUP($F84,Nominal_to_Real,'Input|Rate of change'!V$25:V$30),INDEX('Input|Rate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S84" s="86">
        <f>'Input|Step changes'!S22*IF('Input|Step changes'!$F22="nominal",LOOKUP($F84,Nominal_to_Real,'Input|Rate of change'!W$25:W$30),INDEX('Input|Rate of change'!$C$14:$O$21,MATCH('Input|Step changes'!$F22,'Input|Rate of change'!$C$14:$C$21,0),MATCH('Calc|Opex forecast'!$F84,'Input|Rate of change'!$C$14:$O$14,0)))*IF('Input|Step changes'!$E22="$millions",1000000,IF('Input|Step changes'!$E22="$000",1000,1))/IF($E84="$millions",1000000,IF($E84="$000",1000,1))</f>
        <v>0</v>
      </c>
      <c r="T84" s="169"/>
      <c r="X84" s="56"/>
    </row>
    <row r="85" spans="1:30" outlineLevel="1">
      <c r="C85" s="82">
        <f>'Input|Step changes'!C23</f>
        <v>0</v>
      </c>
      <c r="D85" s="16" t="s">
        <v>52</v>
      </c>
      <c r="E85" s="16" t="str">
        <f t="shared" si="7"/>
        <v>$millions</v>
      </c>
      <c r="F85" s="117">
        <f t="shared" si="8"/>
        <v>46539</v>
      </c>
      <c r="J85" s="86">
        <f>'Input|Step changes'!J23*IF('Input|Step changes'!$F23="nominal",LOOKUP($F85,Nominal_to_Real,'Input|Rate of change'!N$25:N$30),INDEX('Input|Rate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K85" s="86">
        <f>'Input|Step changes'!K23*IF('Input|Step changes'!$F23="nominal",LOOKUP($F85,Nominal_to_Real,'Input|Rate of change'!O$25:O$30),INDEX('Input|Rate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L85" s="86">
        <f>'Input|Step changes'!L23*IF('Input|Step changes'!$F23="nominal",LOOKUP($F85,Nominal_to_Real,'Input|Rate of change'!P$25:P$30),INDEX('Input|Rate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M85" s="86">
        <f>'Input|Step changes'!M23*IF('Input|Step changes'!$F23="nominal",LOOKUP($F85,Nominal_to_Real,'Input|Rate of change'!Q$25:Q$30),INDEX('Input|Rate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N85" s="86">
        <f>'Input|Step changes'!N23*IF('Input|Step changes'!$F23="nominal",LOOKUP($F85,Nominal_to_Real,'Input|Rate of change'!R$25:R$30),INDEX('Input|Rate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O85" s="86">
        <f>'Input|Step changes'!O23*IF('Input|Step changes'!$F23="nominal",LOOKUP($F85,Nominal_to_Real,'Input|Rate of change'!S$25:S$30),INDEX('Input|Rate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P85" s="86">
        <f>'Input|Step changes'!P23*IF('Input|Step changes'!$F23="nominal",LOOKUP($F85,Nominal_to_Real,'Input|Rate of change'!T$25:T$30),INDEX('Input|Rate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Q85" s="86">
        <f>'Input|Step changes'!Q23*IF('Input|Step changes'!$F23="nominal",LOOKUP($F85,Nominal_to_Real,'Input|Rate of change'!U$25:U$30),INDEX('Input|Rate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R85" s="86">
        <f>'Input|Step changes'!R23*IF('Input|Step changes'!$F23="nominal",LOOKUP($F85,Nominal_to_Real,'Input|Rate of change'!V$25:V$30),INDEX('Input|Rate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S85" s="86">
        <f>'Input|Step changes'!S23*IF('Input|Step changes'!$F23="nominal",LOOKUP($F85,Nominal_to_Real,'Input|Rate of change'!W$25:W$30),INDEX('Input|Rate of change'!$C$14:$O$21,MATCH('Input|Step changes'!$F23,'Input|Rate of change'!$C$14:$C$21,0),MATCH('Calc|Opex forecast'!$F85,'Input|Rate of change'!$C$14:$O$14,0)))*IF('Input|Step changes'!$E23="$millions",1000000,IF('Input|Step changes'!$E23="$000",1000,1))/IF($E85="$millions",1000000,IF($E85="$000",1000,1))</f>
        <v>0</v>
      </c>
      <c r="T85" s="169"/>
      <c r="X85" s="56"/>
    </row>
    <row r="86" spans="1:30" outlineLevel="1">
      <c r="C86" s="82">
        <f>'Input|Step changes'!C24</f>
        <v>0</v>
      </c>
      <c r="D86" s="16" t="s">
        <v>52</v>
      </c>
      <c r="E86" s="16" t="str">
        <f t="shared" si="7"/>
        <v>$millions</v>
      </c>
      <c r="F86" s="117">
        <f t="shared" si="8"/>
        <v>46539</v>
      </c>
      <c r="J86" s="86">
        <f>'Input|Step changes'!J24*IF('Input|Step changes'!$F24="nominal",LOOKUP($F86,Nominal_to_Real,'Input|Rate of change'!N$25:N$30),INDEX('Input|Rate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K86" s="86">
        <f>'Input|Step changes'!K24*IF('Input|Step changes'!$F24="nominal",LOOKUP($F86,Nominal_to_Real,'Input|Rate of change'!O$25:O$30),INDEX('Input|Rate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L86" s="86">
        <f>'Input|Step changes'!L24*IF('Input|Step changes'!$F24="nominal",LOOKUP($F86,Nominal_to_Real,'Input|Rate of change'!P$25:P$30),INDEX('Input|Rate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M86" s="86">
        <f>'Input|Step changes'!M24*IF('Input|Step changes'!$F24="nominal",LOOKUP($F86,Nominal_to_Real,'Input|Rate of change'!Q$25:Q$30),INDEX('Input|Rate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N86" s="86">
        <f>'Input|Step changes'!N24*IF('Input|Step changes'!$F24="nominal",LOOKUP($F86,Nominal_to_Real,'Input|Rate of change'!R$25:R$30),INDEX('Input|Rate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O86" s="86">
        <f>'Input|Step changes'!O24*IF('Input|Step changes'!$F24="nominal",LOOKUP($F86,Nominal_to_Real,'Input|Rate of change'!S$25:S$30),INDEX('Input|Rate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P86" s="86">
        <f>'Input|Step changes'!P24*IF('Input|Step changes'!$F24="nominal",LOOKUP($F86,Nominal_to_Real,'Input|Rate of change'!T$25:T$30),INDEX('Input|Rate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Q86" s="86">
        <f>'Input|Step changes'!Q24*IF('Input|Step changes'!$F24="nominal",LOOKUP($F86,Nominal_to_Real,'Input|Rate of change'!U$25:U$30),INDEX('Input|Rate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R86" s="86">
        <f>'Input|Step changes'!R24*IF('Input|Step changes'!$F24="nominal",LOOKUP($F86,Nominal_to_Real,'Input|Rate of change'!V$25:V$30),INDEX('Input|Rate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S86" s="86">
        <f>'Input|Step changes'!S24*IF('Input|Step changes'!$F24="nominal",LOOKUP($F86,Nominal_to_Real,'Input|Rate of change'!W$25:W$30),INDEX('Input|Rate of change'!$C$14:$O$21,MATCH('Input|Step changes'!$F24,'Input|Rate of change'!$C$14:$C$21,0),MATCH('Calc|Opex forecast'!$F86,'Input|Rate of change'!$C$14:$O$14,0)))*IF('Input|Step changes'!$E24="$millions",1000000,IF('Input|Step changes'!$E24="$000",1000,1))/IF($E86="$millions",1000000,IF($E86="$000",1000,1))</f>
        <v>0</v>
      </c>
      <c r="T86" s="169"/>
      <c r="X86" s="56"/>
    </row>
    <row r="87" spans="1:30" outlineLevel="1">
      <c r="C87" s="82">
        <f>'Input|Step changes'!C25</f>
        <v>0</v>
      </c>
      <c r="D87" s="16" t="s">
        <v>52</v>
      </c>
      <c r="E87" s="16" t="str">
        <f t="shared" si="7"/>
        <v>$millions</v>
      </c>
      <c r="F87" s="117">
        <f t="shared" si="8"/>
        <v>46539</v>
      </c>
      <c r="J87" s="86">
        <f>'Input|Step changes'!J25*IF('Input|Step changes'!$F25="nominal",LOOKUP($F87,Nominal_to_Real,'Input|Rate of change'!N$25:N$30),INDEX('Input|Rate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K87" s="86">
        <f>'Input|Step changes'!K25*IF('Input|Step changes'!$F25="nominal",LOOKUP($F87,Nominal_to_Real,'Input|Rate of change'!O$25:O$30),INDEX('Input|Rate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L87" s="86">
        <f>'Input|Step changes'!L25*IF('Input|Step changes'!$F25="nominal",LOOKUP($F87,Nominal_to_Real,'Input|Rate of change'!P$25:P$30),INDEX('Input|Rate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M87" s="86">
        <f>'Input|Step changes'!M25*IF('Input|Step changes'!$F25="nominal",LOOKUP($F87,Nominal_to_Real,'Input|Rate of change'!Q$25:Q$30),INDEX('Input|Rate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N87" s="86">
        <f>'Input|Step changes'!N25*IF('Input|Step changes'!$F25="nominal",LOOKUP($F87,Nominal_to_Real,'Input|Rate of change'!R$25:R$30),INDEX('Input|Rate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O87" s="86">
        <f>'Input|Step changes'!O25*IF('Input|Step changes'!$F25="nominal",LOOKUP($F87,Nominal_to_Real,'Input|Rate of change'!S$25:S$30),INDEX('Input|Rate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P87" s="86">
        <f>'Input|Step changes'!P25*IF('Input|Step changes'!$F25="nominal",LOOKUP($F87,Nominal_to_Real,'Input|Rate of change'!T$25:T$30),INDEX('Input|Rate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Q87" s="86">
        <f>'Input|Step changes'!Q25*IF('Input|Step changes'!$F25="nominal",LOOKUP($F87,Nominal_to_Real,'Input|Rate of change'!U$25:U$30),INDEX('Input|Rate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R87" s="86">
        <f>'Input|Step changes'!R25*IF('Input|Step changes'!$F25="nominal",LOOKUP($F87,Nominal_to_Real,'Input|Rate of change'!V$25:V$30),INDEX('Input|Rate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S87" s="86">
        <f>'Input|Step changes'!S25*IF('Input|Step changes'!$F25="nominal",LOOKUP($F87,Nominal_to_Real,'Input|Rate of change'!W$25:W$30),INDEX('Input|Rate of change'!$C$14:$O$21,MATCH('Input|Step changes'!$F25,'Input|Rate of change'!$C$14:$C$21,0),MATCH('Calc|Opex forecast'!$F87,'Input|Rate of change'!$C$14:$O$14,0)))*IF('Input|Step changes'!$E25="$millions",1000000,IF('Input|Step changes'!$E25="$000",1000,1))/IF($E87="$millions",1000000,IF($E87="$000",1000,1))</f>
        <v>0</v>
      </c>
      <c r="T87" s="169"/>
      <c r="X87" s="56"/>
    </row>
    <row r="88" spans="1:30" outlineLevel="1">
      <c r="C88" s="82"/>
      <c r="F88" s="74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56"/>
      <c r="U88" s="161"/>
    </row>
    <row r="89" spans="1:30" outlineLevel="1">
      <c r="C89" s="75" t="s">
        <v>199</v>
      </c>
      <c r="D89" s="83" t="s">
        <v>52</v>
      </c>
      <c r="E89" s="83" t="str">
        <f>$E$8</f>
        <v>$millions</v>
      </c>
      <c r="F89" s="126">
        <f t="shared" si="8"/>
        <v>46539</v>
      </c>
      <c r="G89" s="21"/>
      <c r="H89" s="21"/>
      <c r="I89" s="21"/>
      <c r="J89" s="87">
        <f>SUM(J73:J88)</f>
        <v>0</v>
      </c>
      <c r="K89" s="87">
        <f t="shared" ref="K89:S89" si="9">SUM(K73:K88)</f>
        <v>0</v>
      </c>
      <c r="L89" s="87">
        <f t="shared" si="9"/>
        <v>0</v>
      </c>
      <c r="M89" s="87">
        <f t="shared" si="9"/>
        <v>0</v>
      </c>
      <c r="N89" s="87">
        <f t="shared" si="9"/>
        <v>0</v>
      </c>
      <c r="O89" s="87">
        <f t="shared" si="9"/>
        <v>16.545346939889328</v>
      </c>
      <c r="P89" s="87">
        <f t="shared" si="9"/>
        <v>22.009335471932879</v>
      </c>
      <c r="Q89" s="87">
        <f t="shared" si="9"/>
        <v>15.694145349037495</v>
      </c>
      <c r="R89" s="87">
        <f t="shared" si="9"/>
        <v>15.012559627756822</v>
      </c>
      <c r="S89" s="87">
        <f t="shared" si="9"/>
        <v>15.847057286845374</v>
      </c>
      <c r="T89" s="169"/>
      <c r="W89" s="56"/>
    </row>
    <row r="90" spans="1:30">
      <c r="C90" s="84"/>
      <c r="J90" s="71"/>
      <c r="K90" s="71"/>
      <c r="L90" s="71"/>
      <c r="M90" s="71"/>
      <c r="N90" s="23"/>
      <c r="O90" s="23"/>
      <c r="P90" s="23"/>
      <c r="Q90" s="23"/>
      <c r="R90" s="23"/>
      <c r="S90" s="23"/>
    </row>
    <row r="91" spans="1:30" customFormat="1" ht="13.15">
      <c r="A91" s="37"/>
      <c r="B91" s="43" t="s">
        <v>200</v>
      </c>
      <c r="C91" s="37"/>
      <c r="D91" s="37"/>
      <c r="E91" s="37"/>
      <c r="F91" s="38"/>
      <c r="G91" s="38"/>
      <c r="H91" s="38"/>
      <c r="I91" s="38"/>
      <c r="J91" s="39"/>
      <c r="K91" s="40"/>
      <c r="L91" s="39"/>
      <c r="M91" s="40"/>
      <c r="N91" s="39"/>
      <c r="O91" s="39"/>
      <c r="P91" s="39"/>
      <c r="Q91" s="39"/>
      <c r="R91" s="39"/>
      <c r="S91" s="39"/>
      <c r="T91" s="39"/>
      <c r="U91" s="39"/>
      <c r="V91" s="40"/>
      <c r="W91" s="40"/>
      <c r="X91" s="41"/>
      <c r="Y91" s="41"/>
      <c r="Z91" s="41"/>
      <c r="AA91" s="41"/>
      <c r="AB91" s="41"/>
      <c r="AC91" s="42"/>
      <c r="AD91" s="42"/>
    </row>
    <row r="92" spans="1:30" outlineLevel="1">
      <c r="C92" s="15"/>
      <c r="J92" s="71"/>
      <c r="K92" s="71"/>
      <c r="L92" s="71"/>
    </row>
    <row r="93" spans="1:30" outlineLevel="1">
      <c r="C93" s="9" t="s">
        <v>123</v>
      </c>
      <c r="D93" s="21" t="s">
        <v>33</v>
      </c>
      <c r="E93" s="21" t="s">
        <v>53</v>
      </c>
      <c r="F93" s="21" t="s">
        <v>56</v>
      </c>
      <c r="J93" s="119" t="str">
        <f>IF(YEAR(J$4)&gt;='Input|General'!$G$13,IF(YEAR(J$4)&lt;='Input|General'!$G$14,J$4,""),"")</f>
        <v/>
      </c>
      <c r="K93" s="119" t="str">
        <f>IF(YEAR(K$4)&gt;='Input|General'!$G$13,IF(YEAR(K$4)&lt;='Input|General'!$G$14,K$4,""),"")</f>
        <v/>
      </c>
      <c r="L93" s="119" t="str">
        <f>IF(YEAR(L$4)&gt;='Input|General'!$G$13,IF(YEAR(L$4)&lt;='Input|General'!$G$14,L$4,""),"")</f>
        <v/>
      </c>
      <c r="M93" s="119" t="str">
        <f>IF(YEAR(M$4)&gt;='Input|General'!$G$13,IF(YEAR(M$4)&lt;='Input|General'!$G$14,M$4,""),"")</f>
        <v/>
      </c>
      <c r="N93" s="119" t="str">
        <f>IF(YEAR(N$4)&gt;='Input|General'!$G$13,IF(YEAR(N$4)&lt;='Input|General'!$G$14,N$4,""),"")</f>
        <v/>
      </c>
      <c r="O93" s="119">
        <f>IF(YEAR(O$4)&gt;='Input|General'!$G$13,IF(YEAR(O$4)&lt;='Input|General'!$G$14,O$4,""),"")</f>
        <v>46905</v>
      </c>
      <c r="P93" s="119">
        <f>IF(YEAR(P$4)&gt;='Input|General'!$G$13,IF(YEAR(P$4)&lt;='Input|General'!$G$14,P$4,""),"")</f>
        <v>47270</v>
      </c>
      <c r="Q93" s="119">
        <f>IF(YEAR(Q$4)&gt;='Input|General'!$G$13,IF(YEAR(Q$4)&lt;='Input|General'!$G$14,Q$4,""),"")</f>
        <v>47635</v>
      </c>
      <c r="R93" s="119">
        <f>IF(YEAR(R$4)&gt;='Input|General'!$G$13,IF(YEAR(R$4)&lt;='Input|General'!$G$14,R$4,""),"")</f>
        <v>48000</v>
      </c>
      <c r="S93" s="119">
        <f>IF(YEAR(S$4)&gt;='Input|General'!$G$13,IF(YEAR(S$4)&lt;='Input|General'!$G$14,S$4,""),"")</f>
        <v>48366</v>
      </c>
    </row>
    <row r="94" spans="1:30" outlineLevel="1">
      <c r="C94" s="9"/>
      <c r="J94" s="14"/>
      <c r="K94" s="14"/>
      <c r="L94" s="14"/>
      <c r="M94" s="14"/>
      <c r="N94" s="14"/>
      <c r="O94" s="14"/>
      <c r="P94" s="14"/>
      <c r="Q94" s="14"/>
      <c r="R94" s="14"/>
      <c r="S94" s="14"/>
    </row>
    <row r="95" spans="1:30" outlineLevel="1">
      <c r="C95" s="82" t="str">
        <f>'Input|Step changes'!C32</f>
        <v>AEMO Participant and Cyber Security Fees</v>
      </c>
      <c r="D95" s="16" t="s">
        <v>52</v>
      </c>
      <c r="E95" s="16" t="str">
        <f t="shared" si="7"/>
        <v>$millions</v>
      </c>
      <c r="F95" s="117">
        <f t="shared" ref="F95:F99" si="10">$F$8</f>
        <v>46539</v>
      </c>
      <c r="J95" s="86">
        <f>'Input|Step changes'!J32*IF('Input|Step changes'!$F32="nominal",LOOKUP($F95,Nominal_to_Real,'Input|Rate of change'!N$25:N$30),INDEX('Input|Rate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0</v>
      </c>
      <c r="K95" s="86">
        <f>'Input|Step changes'!K32*IF('Input|Step changes'!$F32="nominal",LOOKUP($F95,Nominal_to_Real,'Input|Rate of change'!O$25:O$30),INDEX('Input|Rate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0</v>
      </c>
      <c r="L95" s="86">
        <f>'Input|Step changes'!L32*IF('Input|Step changes'!$F32="nominal",LOOKUP($F95,Nominal_to_Real,'Input|Rate of change'!P$25:P$30),INDEX('Input|Rate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0</v>
      </c>
      <c r="M95" s="86">
        <f>'Input|Step changes'!M32*IF('Input|Step changes'!$F32="nominal",LOOKUP($F95,Nominal_to_Real,'Input|Rate of change'!Q$25:Q$30),INDEX('Input|Rate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0</v>
      </c>
      <c r="N95" s="86">
        <f>'Input|Step changes'!N32*IF('Input|Step changes'!$F32="nominal",LOOKUP($F95,Nominal_to_Real,'Input|Rate of change'!R$25:R$30),INDEX('Input|Rate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0</v>
      </c>
      <c r="O95" s="86">
        <f>'Input|Step changes'!O32*IF('Input|Step changes'!$F32="nominal",LOOKUP($F95,Nominal_to_Real,'Input|Rate of change'!S$25:S$30),INDEX('Input|Rate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15.021008972419899</v>
      </c>
      <c r="P95" s="86">
        <f>'Input|Step changes'!P32*IF('Input|Step changes'!$F32="nominal",LOOKUP($F95,Nominal_to_Real,'Input|Rate of change'!T$25:T$30),INDEX('Input|Rate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15.500829875795301</v>
      </c>
      <c r="Q95" s="86">
        <f>'Input|Step changes'!Q32*IF('Input|Step changes'!$F32="nominal",LOOKUP($F95,Nominal_to_Real,'Input|Rate of change'!U$25:U$30),INDEX('Input|Rate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15.9970162170869</v>
      </c>
      <c r="R95" s="86">
        <f>'Input|Step changes'!R32*IF('Input|Step changes'!$F32="nominal",LOOKUP($F95,Nominal_to_Real,'Input|Rate of change'!V$25:V$30),INDEX('Input|Rate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16.510127668447399</v>
      </c>
      <c r="S95" s="86">
        <f>'Input|Step changes'!S32*IF('Input|Step changes'!$F32="nominal",LOOKUP($F95,Nominal_to_Real,'Input|Rate of change'!W$25:W$30),INDEX('Input|Rate of change'!$C$14:$O$21,MATCH('Input|Step changes'!$F32,'Input|Rate of change'!$C$14:$C$21,0),MATCH('Calc|Opex forecast'!$F95,'Input|Rate of change'!$C$14:$O$14,0)))*IF('Input|Step changes'!$E32="$millions",1000000,IF('Input|Step changes'!$E32="$000",1000,1))/IF($E95="$millions",1000000,IF($E95="$000",1000,1))</f>
        <v>17.040858210537198</v>
      </c>
    </row>
    <row r="96" spans="1:30" outlineLevel="1">
      <c r="C96" s="82">
        <f>'Input|Step changes'!C33</f>
        <v>0</v>
      </c>
      <c r="D96" s="16" t="s">
        <v>52</v>
      </c>
      <c r="E96" s="16" t="str">
        <f t="shared" si="7"/>
        <v>$millions</v>
      </c>
      <c r="F96" s="117">
        <f t="shared" si="10"/>
        <v>46539</v>
      </c>
      <c r="J96" s="86">
        <f>'Input|Step changes'!J33*IF('Input|Step changes'!$F33="nominal",LOOKUP($F96,Nominal_to_Real,'Input|Rate of change'!N$25:N$30),INDEX('Input|Rate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K96" s="86">
        <f>'Input|Step changes'!K33*IF('Input|Step changes'!$F33="nominal",LOOKUP($F96,Nominal_to_Real,'Input|Rate of change'!O$25:O$30),INDEX('Input|Rate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L96" s="86">
        <f>'Input|Step changes'!L33*IF('Input|Step changes'!$F33="nominal",LOOKUP($F96,Nominal_to_Real,'Input|Rate of change'!P$25:P$30),INDEX('Input|Rate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M96" s="86">
        <f>'Input|Step changes'!M33*IF('Input|Step changes'!$F33="nominal",LOOKUP($F96,Nominal_to_Real,'Input|Rate of change'!Q$25:Q$30),INDEX('Input|Rate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N96" s="86">
        <f>'Input|Step changes'!N33*IF('Input|Step changes'!$F33="nominal",LOOKUP($F96,Nominal_to_Real,'Input|Rate of change'!R$25:R$30),INDEX('Input|Rate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O96" s="86">
        <f>'Input|Step changes'!O33*IF('Input|Step changes'!$F33="nominal",LOOKUP($F96,Nominal_to_Real,'Input|Rate of change'!S$25:S$30),INDEX('Input|Rate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P96" s="86">
        <f>'Input|Step changes'!P33*IF('Input|Step changes'!$F33="nominal",LOOKUP($F96,Nominal_to_Real,'Input|Rate of change'!T$25:T$30),INDEX('Input|Rate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Q96" s="86">
        <f>'Input|Step changes'!Q33*IF('Input|Step changes'!$F33="nominal",LOOKUP($F96,Nominal_to_Real,'Input|Rate of change'!U$25:U$30),INDEX('Input|Rate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R96" s="86">
        <f>'Input|Step changes'!R33*IF('Input|Step changes'!$F33="nominal",LOOKUP($F96,Nominal_to_Real,'Input|Rate of change'!V$25:V$30),INDEX('Input|Rate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  <c r="S96" s="86">
        <f>'Input|Step changes'!S33*IF('Input|Step changes'!$F33="nominal",LOOKUP($F96,Nominal_to_Real,'Input|Rate of change'!W$25:W$30),INDEX('Input|Rate of change'!$C$14:$O$21,MATCH('Input|Step changes'!$F33,'Input|Rate of change'!$C$14:$C$21,0),MATCH('Calc|Opex forecast'!$F96,'Input|Rate of change'!$C$14:$O$14,0)))*IF('Input|Step changes'!$E33="$millions",1000000,IF('Input|Step changes'!$E33="$000",1000,1))/IF($E96="$millions",1000000,IF($E96="$000",1000,1))</f>
        <v>0</v>
      </c>
    </row>
    <row r="97" spans="1:38" outlineLevel="1">
      <c r="C97" s="82">
        <f>'Input|Step changes'!C34</f>
        <v>0</v>
      </c>
      <c r="D97" s="16" t="s">
        <v>52</v>
      </c>
      <c r="E97" s="16" t="str">
        <f t="shared" si="7"/>
        <v>$millions</v>
      </c>
      <c r="F97" s="117">
        <f t="shared" si="10"/>
        <v>46539</v>
      </c>
      <c r="J97" s="86"/>
      <c r="K97" s="86"/>
      <c r="L97" s="86"/>
      <c r="M97" s="86"/>
      <c r="N97" s="86"/>
      <c r="O97" s="86">
        <f>'Input|Step changes'!O34*IF('Input|Step changes'!$F34="nominal",LOOKUP($F97,Nominal_to_Real,'Input|Rate of change'!S$25:S$30),INDEX('Input|Rate of change'!$C$14:$O$21,MATCH('Input|Step changes'!$F34,'Input|Rate of change'!$C$14:$C$21,0),MATCH('Calc|Opex forecast'!$F97,'Input|Rate of change'!$C$14:$O$14,0)))*IF('Input|Step changes'!$E34="$millions",1000000,IF('Input|Step changes'!$E34="$000",1000,1))/IF($E97="$millions",1000000,IF($E97="$000",1000,1))</f>
        <v>0</v>
      </c>
      <c r="P97" s="86">
        <f>'Input|Step changes'!P34*IF('Input|Step changes'!$F34="nominal",LOOKUP($F97,Nominal_to_Real,'Input|Rate of change'!T$25:T$30),INDEX('Input|Rate of change'!$C$14:$O$21,MATCH('Input|Step changes'!$F34,'Input|Rate of change'!$C$14:$C$21,0),MATCH('Calc|Opex forecast'!$F97,'Input|Rate of change'!$C$14:$O$14,0)))*IF('Input|Step changes'!$E34="$millions",1000000,IF('Input|Step changes'!$E34="$000",1000,1))/IF($E97="$millions",1000000,IF($E97="$000",1000,1))</f>
        <v>0</v>
      </c>
      <c r="Q97" s="86">
        <f>'Input|Step changes'!Q34*IF('Input|Step changes'!$F34="nominal",LOOKUP($F97,Nominal_to_Real,'Input|Rate of change'!U$25:U$30),INDEX('Input|Rate of change'!$C$14:$O$21,MATCH('Input|Step changes'!$F34,'Input|Rate of change'!$C$14:$C$21,0),MATCH('Calc|Opex forecast'!$F97,'Input|Rate of change'!$C$14:$O$14,0)))*IF('Input|Step changes'!$E34="$millions",1000000,IF('Input|Step changes'!$E34="$000",1000,1))/IF($E97="$millions",1000000,IF($E97="$000",1000,1))</f>
        <v>0</v>
      </c>
      <c r="R97" s="86">
        <f>'Input|Step changes'!R34*IF('Input|Step changes'!$F34="nominal",LOOKUP($F97,Nominal_to_Real,'Input|Rate of change'!V$25:V$30),INDEX('Input|Rate of change'!$C$14:$O$21,MATCH('Input|Step changes'!$F34,'Input|Rate of change'!$C$14:$C$21,0),MATCH('Calc|Opex forecast'!$F97,'Input|Rate of change'!$C$14:$O$14,0)))*IF('Input|Step changes'!$E34="$millions",1000000,IF('Input|Step changes'!$E34="$000",1000,1))/IF($E97="$millions",1000000,IF($E97="$000",1000,1))</f>
        <v>0</v>
      </c>
      <c r="S97" s="86">
        <f>'Input|Step changes'!S34*IF('Input|Step changes'!$F34="nominal",LOOKUP($F97,Nominal_to_Real,'Input|Rate of change'!W$25:W$30),INDEX('Input|Rate of change'!$C$14:$O$21,MATCH('Input|Step changes'!$F34,'Input|Rate of change'!$C$14:$C$21,0),MATCH('Calc|Opex forecast'!$F97,'Input|Rate of change'!$C$14:$O$14,0)))*IF('Input|Step changes'!$E34="$millions",1000000,IF('Input|Step changes'!$E34="$000",1000,1))/IF($E97="$millions",1000000,IF($E97="$000",1000,1))</f>
        <v>0</v>
      </c>
    </row>
    <row r="98" spans="1:38" outlineLevel="1">
      <c r="C98" s="82">
        <f>'Input|Step changes'!C35</f>
        <v>0</v>
      </c>
      <c r="D98" s="16" t="s">
        <v>52</v>
      </c>
      <c r="E98" s="16" t="str">
        <f t="shared" si="7"/>
        <v>$millions</v>
      </c>
      <c r="F98" s="117">
        <f t="shared" si="10"/>
        <v>46539</v>
      </c>
      <c r="J98" s="86"/>
      <c r="K98" s="86"/>
      <c r="L98" s="86"/>
      <c r="M98" s="86"/>
      <c r="N98" s="86"/>
      <c r="O98" s="86">
        <f>'Input|Step changes'!O35*IF('Input|Step changes'!$F35="nominal",LOOKUP($F98,Nominal_to_Real,'Input|Rate of change'!S$25:S$30),INDEX('Input|Rate of change'!$C$14:$O$21,MATCH('Input|Step changes'!$F35,'Input|Rate of change'!$C$14:$C$21,0),MATCH('Calc|Opex forecast'!$F98,'Input|Rate of change'!$C$14:$O$14,0)))*IF('Input|Step changes'!$E35="$millions",1000000,IF('Input|Step changes'!$E35="$000",1000,1))/IF($E98="$millions",1000000,IF($E98="$000",1000,1))</f>
        <v>0</v>
      </c>
      <c r="P98" s="86">
        <f>'Input|Step changes'!P35*IF('Input|Step changes'!$F35="nominal",LOOKUP($F98,Nominal_to_Real,'Input|Rate of change'!T$25:T$30),INDEX('Input|Rate of change'!$C$14:$O$21,MATCH('Input|Step changes'!$F35,'Input|Rate of change'!$C$14:$C$21,0),MATCH('Calc|Opex forecast'!$F98,'Input|Rate of change'!$C$14:$O$14,0)))*IF('Input|Step changes'!$E35="$millions",1000000,IF('Input|Step changes'!$E35="$000",1000,1))/IF($E98="$millions",1000000,IF($E98="$000",1000,1))</f>
        <v>0</v>
      </c>
      <c r="Q98" s="86">
        <f>'Input|Step changes'!Q35*IF('Input|Step changes'!$F35="nominal",LOOKUP($F98,Nominal_to_Real,'Input|Rate of change'!U$25:U$30),INDEX('Input|Rate of change'!$C$14:$O$21,MATCH('Input|Step changes'!$F35,'Input|Rate of change'!$C$14:$C$21,0),MATCH('Calc|Opex forecast'!$F98,'Input|Rate of change'!$C$14:$O$14,0)))*IF('Input|Step changes'!$E35="$millions",1000000,IF('Input|Step changes'!$E35="$000",1000,1))/IF($E98="$millions",1000000,IF($E98="$000",1000,1))</f>
        <v>0</v>
      </c>
      <c r="R98" s="86">
        <f>'Input|Step changes'!R35*IF('Input|Step changes'!$F35="nominal",LOOKUP($F98,Nominal_to_Real,'Input|Rate of change'!V$25:V$30),INDEX('Input|Rate of change'!$C$14:$O$21,MATCH('Input|Step changes'!$F35,'Input|Rate of change'!$C$14:$C$21,0),MATCH('Calc|Opex forecast'!$F98,'Input|Rate of change'!$C$14:$O$14,0)))*IF('Input|Step changes'!$E35="$millions",1000000,IF('Input|Step changes'!$E35="$000",1000,1))/IF($E98="$millions",1000000,IF($E98="$000",1000,1))</f>
        <v>0</v>
      </c>
      <c r="S98" s="86">
        <f>'Input|Step changes'!S35*IF('Input|Step changes'!$F35="nominal",LOOKUP($F98,Nominal_to_Real,'Input|Rate of change'!W$25:W$30),INDEX('Input|Rate of change'!$C$14:$O$21,MATCH('Input|Step changes'!$F35,'Input|Rate of change'!$C$14:$C$21,0),MATCH('Calc|Opex forecast'!$F98,'Input|Rate of change'!$C$14:$O$14,0)))*IF('Input|Step changes'!$E35="$millions",1000000,IF('Input|Step changes'!$E35="$000",1000,1))/IF($E98="$millions",1000000,IF($E98="$000",1000,1))</f>
        <v>0</v>
      </c>
    </row>
    <row r="99" spans="1:38" outlineLevel="1">
      <c r="C99" s="82">
        <f>'Input|Step changes'!C36</f>
        <v>0</v>
      </c>
      <c r="D99" s="16" t="s">
        <v>52</v>
      </c>
      <c r="E99" s="16" t="str">
        <f t="shared" si="7"/>
        <v>$millions</v>
      </c>
      <c r="F99" s="117">
        <f t="shared" si="10"/>
        <v>46539</v>
      </c>
      <c r="J99" s="86">
        <f>'Input|Step changes'!J36*IF('Input|Step changes'!$F36="nominal",LOOKUP($F99,Nominal_to_Real,'Input|Rate of change'!N$25:N$30),INDEX('Input|Rate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K99" s="86">
        <f>'Input|Step changes'!K36*IF('Input|Step changes'!$F36="nominal",LOOKUP($F99,Nominal_to_Real,'Input|Rate of change'!O$25:O$30),INDEX('Input|Rate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L99" s="86">
        <f>'Input|Step changes'!L36*IF('Input|Step changes'!$F36="nominal",LOOKUP($F99,Nominal_to_Real,'Input|Rate of change'!P$25:P$30),INDEX('Input|Rate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M99" s="86">
        <f>'Input|Step changes'!M36*IF('Input|Step changes'!$F36="nominal",LOOKUP($F99,Nominal_to_Real,'Input|Rate of change'!Q$25:Q$30),INDEX('Input|Rate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N99" s="86">
        <f>'Input|Step changes'!N36*IF('Input|Step changes'!$F36="nominal",LOOKUP($F99,Nominal_to_Real,'Input|Rate of change'!R$25:R$30),INDEX('Input|Rate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O99" s="86">
        <f>'Input|Step changes'!O36*IF('Input|Step changes'!$F36="nominal",LOOKUP($F99,Nominal_to_Real,'Input|Rate of change'!S$25:S$30),INDEX('Input|Rate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P99" s="86">
        <f>'Input|Step changes'!P36*IF('Input|Step changes'!$F36="nominal",LOOKUP($F99,Nominal_to_Real,'Input|Rate of change'!T$25:T$30),INDEX('Input|Rate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Q99" s="86">
        <f>'Input|Step changes'!Q36*IF('Input|Step changes'!$F36="nominal",LOOKUP($F99,Nominal_to_Real,'Input|Rate of change'!U$25:U$30),INDEX('Input|Rate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R99" s="86">
        <f>'Input|Step changes'!R36*IF('Input|Step changes'!$F36="nominal",LOOKUP($F99,Nominal_to_Real,'Input|Rate of change'!V$25:V$30),INDEX('Input|Rate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  <c r="S99" s="86">
        <f>'Input|Step changes'!S36*IF('Input|Step changes'!$F36="nominal",LOOKUP($F99,Nominal_to_Real,'Input|Rate of change'!W$25:W$30),INDEX('Input|Rate of change'!$C$14:$O$21,MATCH('Input|Step changes'!$F36,'Input|Rate of change'!$C$14:$C$21,0),MATCH('Calc|Opex forecast'!$F99,'Input|Rate of change'!$C$14:$O$14,0)))*IF('Input|Step changes'!$E36="$millions",1000000,IF('Input|Step changes'!$E36="$000",1000,1))/IF($E99="$millions",1000000,IF($E99="$000",1000,1))</f>
        <v>0</v>
      </c>
    </row>
    <row r="100" spans="1:38" outlineLevel="1">
      <c r="C100" s="82"/>
      <c r="D100" s="72"/>
      <c r="F100" s="74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outlineLevel="1">
      <c r="C101" s="75" t="s">
        <v>201</v>
      </c>
      <c r="D101" s="83" t="s">
        <v>52</v>
      </c>
      <c r="E101" s="83" t="str">
        <f>$E$8</f>
        <v>$millions</v>
      </c>
      <c r="F101" s="126">
        <f t="shared" ref="F101" si="11">$F$8</f>
        <v>46539</v>
      </c>
      <c r="G101" s="21"/>
      <c r="H101" s="21"/>
      <c r="I101" s="21"/>
      <c r="J101" s="87">
        <f>SUM(J94:J100)</f>
        <v>0</v>
      </c>
      <c r="K101" s="87">
        <f t="shared" ref="K101:S101" si="12">SUM(K94:K100)</f>
        <v>0</v>
      </c>
      <c r="L101" s="87">
        <f t="shared" si="12"/>
        <v>0</v>
      </c>
      <c r="M101" s="87">
        <f t="shared" si="12"/>
        <v>0</v>
      </c>
      <c r="N101" s="87">
        <f t="shared" si="12"/>
        <v>0</v>
      </c>
      <c r="O101" s="87">
        <f t="shared" si="12"/>
        <v>15.021008972419899</v>
      </c>
      <c r="P101" s="87">
        <f t="shared" si="12"/>
        <v>15.500829875795301</v>
      </c>
      <c r="Q101" s="87">
        <f t="shared" si="12"/>
        <v>15.9970162170869</v>
      </c>
      <c r="R101" s="87">
        <f t="shared" si="12"/>
        <v>16.510127668447399</v>
      </c>
      <c r="S101" s="87">
        <f t="shared" si="12"/>
        <v>17.040858210537198</v>
      </c>
    </row>
    <row r="102" spans="1:38">
      <c r="C102" s="84"/>
      <c r="J102" s="71"/>
      <c r="K102" s="71"/>
      <c r="L102" s="71"/>
      <c r="M102" s="71"/>
      <c r="N102" s="23"/>
      <c r="O102" s="160"/>
      <c r="P102" s="160"/>
      <c r="Q102" s="160"/>
      <c r="R102" s="160"/>
      <c r="S102" s="160"/>
    </row>
    <row r="103" spans="1:38" customFormat="1" ht="13.15">
      <c r="A103" s="37"/>
      <c r="B103" s="43" t="s">
        <v>202</v>
      </c>
      <c r="C103" s="37"/>
      <c r="D103" s="37"/>
      <c r="E103" s="37"/>
      <c r="F103" s="38"/>
      <c r="G103" s="38"/>
      <c r="H103" s="38"/>
      <c r="I103" s="38"/>
      <c r="J103" s="39"/>
      <c r="K103" s="40"/>
      <c r="L103" s="39"/>
      <c r="M103" s="40"/>
      <c r="N103" s="39"/>
      <c r="O103" s="39"/>
      <c r="P103" s="39"/>
      <c r="Q103" s="39"/>
      <c r="R103" s="39"/>
      <c r="S103" s="39"/>
      <c r="T103" s="39"/>
      <c r="U103" s="39"/>
      <c r="V103" s="40"/>
      <c r="W103" s="40"/>
      <c r="X103" s="41"/>
      <c r="Y103" s="41"/>
      <c r="Z103" s="41"/>
      <c r="AA103" s="41"/>
      <c r="AB103" s="41"/>
      <c r="AC103" s="42"/>
      <c r="AD103" s="42"/>
    </row>
    <row r="104" spans="1:38" outlineLevel="1">
      <c r="C104" s="15"/>
      <c r="J104" s="71"/>
      <c r="K104" s="71"/>
      <c r="L104" s="71"/>
      <c r="Y104" s="56"/>
      <c r="Z104" s="56"/>
      <c r="AA104" s="56"/>
      <c r="AB104" s="56"/>
      <c r="AC104" s="56"/>
      <c r="AD104" s="56"/>
    </row>
    <row r="105" spans="1:38" outlineLevel="1">
      <c r="C105" s="9"/>
      <c r="J105" s="119" t="str">
        <f>IF(YEAR(J$4)&gt;='Input|General'!$G$13,IF(YEAR(J$4)&lt;='Input|General'!$G$14,J$4,""),"")</f>
        <v/>
      </c>
      <c r="K105" s="119" t="str">
        <f>IF(YEAR(K$4)&gt;='Input|General'!$G$13,IF(YEAR(K$4)&lt;='Input|General'!$G$14,K$4,""),"")</f>
        <v/>
      </c>
      <c r="L105" s="119" t="str">
        <f>IF(YEAR(L$4)&gt;='Input|General'!$G$13,IF(YEAR(L$4)&lt;='Input|General'!$G$14,L$4,""),"")</f>
        <v/>
      </c>
      <c r="M105" s="119" t="str">
        <f>IF(YEAR(M$4)&gt;='Input|General'!$G$13,IF(YEAR(M$4)&lt;='Input|General'!$G$14,M$4,""),"")</f>
        <v/>
      </c>
      <c r="N105" s="119" t="str">
        <f>IF(YEAR(N$4)&gt;='Input|General'!$G$13,IF(YEAR(N$4)&lt;='Input|General'!$G$14,N$4,""),"")</f>
        <v/>
      </c>
      <c r="O105" s="119">
        <f>IF(YEAR(O$4)&gt;='Input|General'!$G$13,IF(YEAR(O$4)&lt;='Input|General'!$G$14,O$4,""),"")</f>
        <v>46905</v>
      </c>
      <c r="P105" s="119">
        <f>IF(YEAR(P$4)&gt;='Input|General'!$G$13,IF(YEAR(P$4)&lt;='Input|General'!$G$14,P$4,""),"")</f>
        <v>47270</v>
      </c>
      <c r="Q105" s="119">
        <f>IF(YEAR(Q$4)&gt;='Input|General'!$G$13,IF(YEAR(Q$4)&lt;='Input|General'!$G$14,Q$4,""),"")</f>
        <v>47635</v>
      </c>
      <c r="R105" s="119">
        <f>IF(YEAR(R$4)&gt;='Input|General'!$G$13,IF(YEAR(R$4)&lt;='Input|General'!$G$14,R$4,""),"")</f>
        <v>48000</v>
      </c>
      <c r="S105" s="119">
        <f>IF(YEAR(S$4)&gt;='Input|General'!$G$13,IF(YEAR(S$4)&lt;='Input|General'!$G$14,S$4,""),"")</f>
        <v>48366</v>
      </c>
      <c r="T105" s="56"/>
      <c r="U105" s="56"/>
      <c r="Y105" s="56"/>
      <c r="Z105" s="56"/>
      <c r="AA105" s="56"/>
      <c r="AB105" s="56"/>
      <c r="AC105" s="56"/>
      <c r="AD105" s="56"/>
    </row>
    <row r="106" spans="1:38" outlineLevel="1">
      <c r="C106" s="9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Y106" s="56"/>
      <c r="Z106" s="56"/>
      <c r="AA106" s="56"/>
      <c r="AB106" s="56"/>
      <c r="AC106" s="56"/>
      <c r="AD106" s="56"/>
    </row>
    <row r="107" spans="1:38" outlineLevel="1">
      <c r="C107" s="84" t="s">
        <v>203</v>
      </c>
      <c r="D107" s="21" t="s">
        <v>52</v>
      </c>
      <c r="E107" s="21" t="str">
        <f>$E$8</f>
        <v>$millions</v>
      </c>
      <c r="F107" s="126">
        <f t="shared" ref="F107:F109" si="13">$F$8</f>
        <v>46539</v>
      </c>
      <c r="J107" s="108" t="str">
        <f t="shared" ref="J107:S107" si="14">IF(YEAR(J$4)&gt;=FPFirstYear,IF(YEAR(J$4)&lt;=FPLastYear,IF(ISBLANK(J105),"",(1+J68)*SUM($J54:$S54)+J89),""),"")</f>
        <v/>
      </c>
      <c r="K107" s="108" t="str">
        <f t="shared" si="14"/>
        <v/>
      </c>
      <c r="L107" s="108" t="str">
        <f t="shared" si="14"/>
        <v/>
      </c>
      <c r="M107" s="108" t="str">
        <f t="shared" si="14"/>
        <v/>
      </c>
      <c r="N107" s="108" t="str">
        <f t="shared" si="14"/>
        <v/>
      </c>
      <c r="O107" s="108">
        <f>IF(YEAR(O$4)&gt;=FPFirstYear,IF(YEAR(O$4)&lt;=FPLastYear,IF(ISBLANK(O105),"",(1+O68)*SUM($J54:$S54)+O89),""),"")</f>
        <v>337.61345841445916</v>
      </c>
      <c r="P107" s="108">
        <f t="shared" si="14"/>
        <v>345.90548920674365</v>
      </c>
      <c r="Q107" s="108">
        <f t="shared" si="14"/>
        <v>343.5027653441025</v>
      </c>
      <c r="R107" s="108">
        <f t="shared" si="14"/>
        <v>347.94046091273174</v>
      </c>
      <c r="S107" s="108">
        <f t="shared" si="14"/>
        <v>355.20456090931236</v>
      </c>
      <c r="T107" s="161"/>
      <c r="Y107" s="56"/>
      <c r="Z107" s="56"/>
      <c r="AA107" s="56"/>
      <c r="AB107" s="56"/>
      <c r="AC107" s="56"/>
      <c r="AD107" s="56"/>
    </row>
    <row r="108" spans="1:38" outlineLevel="1">
      <c r="C108" s="84" t="s">
        <v>204</v>
      </c>
      <c r="D108" s="21" t="s">
        <v>52</v>
      </c>
      <c r="E108" s="21" t="str">
        <f>$E$8</f>
        <v>$millions</v>
      </c>
      <c r="F108" s="126">
        <f t="shared" si="13"/>
        <v>46539</v>
      </c>
      <c r="J108" s="108" t="str">
        <f t="shared" ref="J108:R108" si="15">IF(YEAR(J$4)&gt;=FPFirstYear,IF(YEAR(J$4)&lt;=FPLastYear,IF(ISBLANK(J105),"",(1+J68)*SUM($J54:$S54)+J89+J101),""),"")</f>
        <v/>
      </c>
      <c r="K108" s="108" t="str">
        <f t="shared" si="15"/>
        <v/>
      </c>
      <c r="L108" s="108" t="str">
        <f t="shared" si="15"/>
        <v/>
      </c>
      <c r="M108" s="108" t="str">
        <f t="shared" si="15"/>
        <v/>
      </c>
      <c r="N108" s="108" t="str">
        <f t="shared" si="15"/>
        <v/>
      </c>
      <c r="O108" s="108">
        <f>IF(YEAR(O$4)&gt;=FPFirstYear,IF(YEAR(O$4)&lt;=FPLastYear,IF(ISBLANK(O105),"",(1+O68)*SUM($J54:$S54)+O89+O101),""),"")</f>
        <v>352.63446738687907</v>
      </c>
      <c r="P108" s="108">
        <f t="shared" si="15"/>
        <v>361.40631908253897</v>
      </c>
      <c r="Q108" s="108">
        <f t="shared" si="15"/>
        <v>359.49978156118942</v>
      </c>
      <c r="R108" s="108">
        <f t="shared" si="15"/>
        <v>364.45058858117915</v>
      </c>
      <c r="S108" s="108">
        <f>IF(YEAR(S$4)&gt;=FPFirstYear,IF(YEAR(S$4)&lt;=FPLastYear,IF(ISBLANK(S105),"",(1+S68)*SUM($J54:$S54)+S89+S101),""),"")</f>
        <v>372.24541911984954</v>
      </c>
      <c r="Y108" s="56"/>
      <c r="Z108" s="56"/>
      <c r="AA108" s="56"/>
      <c r="AB108" s="56"/>
      <c r="AC108" s="56"/>
      <c r="AD108" s="56"/>
    </row>
    <row r="109" spans="1:38" outlineLevel="1">
      <c r="C109" s="84" t="s">
        <v>205</v>
      </c>
      <c r="D109" s="21" t="s">
        <v>52</v>
      </c>
      <c r="E109" s="21" t="str">
        <f>$E$8</f>
        <v>$millions</v>
      </c>
      <c r="F109" s="126">
        <f t="shared" si="13"/>
        <v>46539</v>
      </c>
      <c r="J109" s="108" t="str">
        <f>IF(YEAR(J$4)&gt;=FPFirstYear,IF(YEAR(J$4)&lt;=FPLastYear,J108+'Input|Step changes'!J44,""),"")</f>
        <v/>
      </c>
      <c r="K109" s="108" t="str">
        <f>IF(YEAR(K$4)&gt;=FPFirstYear,IF(YEAR(K$4)&lt;=FPLastYear,K108+'Input|Step changes'!K44,""),"")</f>
        <v/>
      </c>
      <c r="L109" s="108" t="str">
        <f>IF(YEAR(L$4)&gt;=FPFirstYear,IF(YEAR(L$4)&lt;=FPLastYear,L108+'Input|Step changes'!L44,""),"")</f>
        <v/>
      </c>
      <c r="M109" s="108" t="str">
        <f>IF(YEAR(M$4)&gt;=FPFirstYear,IF(YEAR(M$4)&lt;=FPLastYear,M108+'Input|Step changes'!M44,""),"")</f>
        <v/>
      </c>
      <c r="N109" s="108" t="str">
        <f>IF(YEAR(N$4)&gt;=FPFirstYear,IF(YEAR(N$4)&lt;=FPLastYear,N108+'Input|Step changes'!N44,""),"")</f>
        <v/>
      </c>
      <c r="O109" s="108">
        <f>IF(YEAR(O$4)&gt;=FPFirstYear,IF(YEAR(O$4)&lt;=FPLastYear,O108+'Input|Step changes'!O44,""),"")</f>
        <v>356.93393838687905</v>
      </c>
      <c r="P109" s="108">
        <f>IF(YEAR(P$4)&gt;=FPFirstYear,IF(YEAR(P$4)&lt;=FPLastYear,P108+'Input|Step changes'!P44,""),"")</f>
        <v>365.75492308253899</v>
      </c>
      <c r="Q109" s="108">
        <f>IF(YEAR(Q$4)&gt;=FPFirstYear,IF(YEAR(Q$4)&lt;=FPLastYear,Q108+'Input|Step changes'!Q44,""),"")</f>
        <v>363.90579056118941</v>
      </c>
      <c r="R109" s="108">
        <f>IF(YEAR(R$4)&gt;=FPFirstYear,IF(YEAR(R$4)&lt;=FPLastYear,R108+'Input|Step changes'!R44,""),"")</f>
        <v>368.86953658117915</v>
      </c>
      <c r="S109" s="108">
        <f>IF(YEAR(S$4)&gt;=FPFirstYear,IF(YEAR(S$4)&lt;=FPLastYear,S108+'Input|Step changes'!S44,""),"")</f>
        <v>376.72739811984957</v>
      </c>
    </row>
    <row r="110" spans="1:38">
      <c r="C110" s="84"/>
      <c r="J110" s="71"/>
      <c r="K110" s="71"/>
      <c r="L110" s="71"/>
      <c r="M110" s="71"/>
      <c r="N110" s="23"/>
      <c r="O110" s="23"/>
      <c r="P110" s="23"/>
      <c r="Q110" s="23"/>
      <c r="R110" s="23"/>
      <c r="S110" s="23"/>
    </row>
    <row r="111" spans="1:38" customFormat="1" ht="13.15">
      <c r="A111" s="37"/>
      <c r="B111" s="43" t="s">
        <v>23</v>
      </c>
      <c r="C111" s="37"/>
      <c r="D111" s="37"/>
      <c r="E111" s="37"/>
      <c r="F111" s="38"/>
      <c r="G111" s="38"/>
      <c r="H111" s="38"/>
      <c r="I111" s="38"/>
      <c r="J111" s="39"/>
      <c r="K111" s="40"/>
      <c r="L111" s="39"/>
      <c r="M111" s="40"/>
      <c r="N111" s="39"/>
      <c r="O111" s="39"/>
      <c r="P111" s="39"/>
      <c r="Q111" s="39"/>
      <c r="R111" s="39"/>
      <c r="S111" s="39"/>
      <c r="T111" s="39"/>
      <c r="U111" s="39"/>
      <c r="V111" s="40"/>
      <c r="W111" s="40"/>
      <c r="X111" s="41"/>
      <c r="Y111" s="41"/>
      <c r="Z111" s="41"/>
      <c r="AA111" s="41"/>
      <c r="AB111" s="41"/>
      <c r="AC111" s="42"/>
      <c r="AD111" s="42"/>
    </row>
    <row r="120" s="8" customFormat="1" hidden="1"/>
    <row r="121" s="8" customFormat="1" hidden="1"/>
    <row r="122" s="8" customFormat="1" hidden="1"/>
    <row r="123" s="8" customFormat="1" hidden="1"/>
    <row r="124" s="8" customFormat="1" hidden="1"/>
    <row r="125" s="8" customFormat="1" hidden="1"/>
    <row r="126" s="8" customFormat="1" hidden="1"/>
    <row r="127" s="8" customFormat="1" hidden="1"/>
    <row r="128" s="8" customFormat="1" hidden="1"/>
    <row r="129" s="8" customFormat="1" hidden="1"/>
    <row r="130" s="8" customFormat="1" hidden="1"/>
    <row r="131" s="8" customFormat="1" hidden="1"/>
    <row r="132" s="8" customFormat="1" hidden="1"/>
    <row r="133" s="8" customFormat="1" hidden="1"/>
    <row r="134" s="8" customFormat="1" hidden="1"/>
    <row r="135" s="8" customFormat="1" hidden="1"/>
    <row r="136" s="8" customFormat="1" hidden="1"/>
    <row r="137" s="8" customFormat="1" hidden="1"/>
    <row r="138" s="8" customFormat="1" hidden="1"/>
    <row r="139" s="8" customFormat="1" hidden="1"/>
    <row r="140" s="8" customFormat="1" hidden="1"/>
    <row r="141" s="8" customFormat="1" hidden="1"/>
    <row r="142" s="8" customFormat="1" hidden="1"/>
    <row r="143" s="8" customFormat="1" hidden="1"/>
    <row r="144" s="8" customFormat="1" hidden="1"/>
    <row r="145" s="8" customFormat="1" hidden="1"/>
    <row r="146" s="8" customFormat="1" hidden="1"/>
    <row r="147" s="8" customFormat="1" hidden="1"/>
    <row r="148" s="8" customFormat="1" hidden="1"/>
    <row r="149" s="8" customFormat="1" hidden="1"/>
    <row r="150" s="8" customFormat="1" hidden="1"/>
    <row r="151" s="8" customFormat="1" hidden="1"/>
    <row r="152" s="8" customFormat="1" hidden="1"/>
    <row r="153" s="8" customFormat="1" hidden="1"/>
    <row r="154" s="8" customFormat="1" hidden="1"/>
    <row r="155" s="8" customFormat="1" hidden="1"/>
    <row r="156" s="8" customFormat="1" hidden="1"/>
    <row r="157" s="8" customFormat="1" hidden="1"/>
    <row r="158" s="8" customFormat="1" hidden="1"/>
    <row r="159" s="8" customFormat="1" hidden="1"/>
    <row r="160" s="8" customFormat="1" hidden="1"/>
    <row r="161" s="8" customFormat="1" hidden="1"/>
    <row r="162" s="8" customFormat="1" hidden="1"/>
    <row r="163" s="8" customFormat="1" hidden="1"/>
    <row r="164" s="8" customFormat="1" hidden="1"/>
    <row r="165" s="8" customFormat="1" hidden="1"/>
    <row r="166" s="8" customFormat="1" hidden="1"/>
    <row r="167" s="8" customFormat="1" hidden="1"/>
    <row r="168" s="8" customFormat="1" hidden="1"/>
    <row r="169" s="8" customFormat="1" hidden="1"/>
    <row r="170" s="8" customFormat="1" hidden="1"/>
    <row r="171" s="8" customFormat="1" hidden="1"/>
    <row r="172" s="8" customFormat="1" hidden="1"/>
    <row r="173" s="8" customFormat="1" hidden="1"/>
    <row r="174" s="8" customFormat="1" hidden="1"/>
    <row r="175" s="8" customFormat="1" hidden="1"/>
    <row r="176" s="8" customFormat="1" hidden="1"/>
    <row r="177" s="8" customFormat="1" hidden="1"/>
    <row r="178" s="8" customFormat="1" hidden="1"/>
    <row r="179" s="8" customFormat="1" hidden="1"/>
    <row r="180" s="8" customFormat="1" hidden="1"/>
    <row r="181" s="8" customFormat="1" hidden="1"/>
    <row r="182" s="8" customFormat="1" hidden="1"/>
    <row r="183" s="8" customFormat="1" hidden="1"/>
    <row r="184" s="8" customFormat="1" hidden="1"/>
    <row r="185" s="8" customFormat="1" hidden="1"/>
    <row r="186" s="8" customFormat="1" hidden="1"/>
    <row r="187" s="8" customFormat="1" hidden="1"/>
    <row r="188" s="8" customFormat="1" hidden="1"/>
    <row r="189" s="8" customFormat="1" hidden="1"/>
    <row r="190" s="8" customFormat="1" hidden="1"/>
    <row r="191" s="8" customFormat="1" hidden="1"/>
    <row r="192" s="8" customFormat="1" hidden="1"/>
    <row r="193" s="8" customFormat="1" hidden="1"/>
    <row r="194" s="8" customFormat="1" hidden="1"/>
    <row r="195" s="8" customFormat="1" hidden="1"/>
    <row r="196" s="8" customFormat="1" hidden="1"/>
  </sheetData>
  <mergeCells count="1">
    <mergeCell ref="N3:S3"/>
  </mergeCells>
  <conditionalFormatting sqref="J10:S10">
    <cfRule type="expression" dxfId="41" priority="22">
      <formula>J$10=J$4</formula>
    </cfRule>
  </conditionalFormatting>
  <conditionalFormatting sqref="J12:S24">
    <cfRule type="cellIs" dxfId="40" priority="3" operator="equal">
      <formula>0</formula>
    </cfRule>
  </conditionalFormatting>
  <conditionalFormatting sqref="J25:S25">
    <cfRule type="expression" dxfId="39" priority="21">
      <formula>J$10=J$4</formula>
    </cfRule>
  </conditionalFormatting>
  <conditionalFormatting sqref="J26:S54">
    <cfRule type="cellIs" dxfId="38" priority="9" operator="equal">
      <formula>0</formula>
    </cfRule>
  </conditionalFormatting>
  <conditionalFormatting sqref="J54:S54">
    <cfRule type="expression" dxfId="37" priority="20">
      <formula>J$10=J$4</formula>
    </cfRule>
  </conditionalFormatting>
  <conditionalFormatting sqref="J58:S58 J72:S72 J93:S93">
    <cfRule type="expression" dxfId="36" priority="112">
      <formula>J$58=J$4</formula>
    </cfRule>
  </conditionalFormatting>
  <conditionalFormatting sqref="J61:S65">
    <cfRule type="cellIs" dxfId="35" priority="94" operator="equal">
      <formula>0</formula>
    </cfRule>
  </conditionalFormatting>
  <conditionalFormatting sqref="J67:S67">
    <cfRule type="expression" dxfId="34" priority="106">
      <formula>J$58=J$4</formula>
    </cfRule>
  </conditionalFormatting>
  <conditionalFormatting sqref="J67:S68">
    <cfRule type="cellIs" dxfId="33" priority="13" operator="equal">
      <formula>0</formula>
    </cfRule>
  </conditionalFormatting>
  <conditionalFormatting sqref="J74:S87">
    <cfRule type="cellIs" dxfId="32" priority="1" operator="equal">
      <formula>0</formula>
    </cfRule>
  </conditionalFormatting>
  <conditionalFormatting sqref="J89:S89">
    <cfRule type="expression" dxfId="31" priority="110">
      <formula>J$72=J$4</formula>
    </cfRule>
    <cfRule type="cellIs" dxfId="30" priority="111" operator="equal">
      <formula>0</formula>
    </cfRule>
  </conditionalFormatting>
  <conditionalFormatting sqref="J95:S99">
    <cfRule type="cellIs" dxfId="29" priority="92" operator="equal">
      <formula>0</formula>
    </cfRule>
  </conditionalFormatting>
  <conditionalFormatting sqref="J101:S101">
    <cfRule type="expression" dxfId="28" priority="108">
      <formula>J$93=J$4</formula>
    </cfRule>
    <cfRule type="cellIs" dxfId="27" priority="109" operator="equal">
      <formula>0</formula>
    </cfRule>
  </conditionalFormatting>
  <conditionalFormatting sqref="J105:S105">
    <cfRule type="expression" dxfId="26" priority="115">
      <formula>J$105=J$4</formula>
    </cfRule>
  </conditionalFormatting>
  <conditionalFormatting sqref="J107:S109">
    <cfRule type="cellIs" dxfId="25" priority="23" operator="equal">
      <formula>0</formula>
    </cfRule>
  </conditionalFormatting>
  <conditionalFormatting sqref="S1">
    <cfRule type="cellIs" dxfId="24" priority="101" operator="equal">
      <formula>"Check"</formula>
    </cfRule>
    <cfRule type="cellIs" dxfId="23" priority="102" operator="equal">
      <formula>"Ok"</formula>
    </cfRule>
  </conditionalFormatting>
  <conditionalFormatting sqref="V1">
    <cfRule type="cellIs" dxfId="22" priority="103" operator="equal">
      <formula>"Check"</formula>
    </cfRule>
    <cfRule type="cellIs" dxfId="21" priority="104" operator="equal">
      <formula>"Ok"</formula>
    </cfRule>
  </conditionalFormatting>
  <dataValidations disablePrompts="1" count="2">
    <dataValidation type="list" allowBlank="1" showInputMessage="1" showErrorMessage="1" sqref="F102 F100 F110 F90" xr:uid="{00000000-0002-0000-0700-000000000000}">
      <formula1>"Real 2010,Real 2011,Real 2012,Real 2013,Real 2014,Real 2015,Nominal"</formula1>
    </dataValidation>
    <dataValidation type="list" allowBlank="1" showInputMessage="1" showErrorMessage="1" sqref="F88" xr:uid="{00000000-0002-0000-0700-000001000000}">
      <formula1>$G$60:$G$66</formula1>
    </dataValidation>
  </dataValidations>
  <hyperlinks>
    <hyperlink ref="J1" location="Index!A1" display="Back to Index" xr:uid="{00000000-0004-0000-0700-000000000000}"/>
    <hyperlink ref="U1" location="'Check|List'!A1" display="Overall Check:" xr:uid="{00000000-0004-0000-0700-000001000000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700-000003000000}">
          <x14:formula1>
            <xm:f>'Lookup|Tables'!$H$67:$H$71</xm:f>
          </x14:formula1>
          <xm:sqref>F8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A1:AU25"/>
  <sheetViews>
    <sheetView showGridLines="0" workbookViewId="0">
      <selection activeCell="U15" sqref="U15"/>
    </sheetView>
  </sheetViews>
  <sheetFormatPr defaultColWidth="0" defaultRowHeight="10.15" zeroHeight="1"/>
  <cols>
    <col min="1" max="2" width="1.5" style="8" customWidth="1"/>
    <col min="3" max="3" width="59.6640625" style="8" bestFit="1" customWidth="1"/>
    <col min="4" max="4" width="27.6640625" style="16" customWidth="1"/>
    <col min="5" max="5" width="15.83203125" style="16" customWidth="1"/>
    <col min="6" max="6" width="10.6640625" style="16" customWidth="1"/>
    <col min="7" max="9" width="3.33203125" style="16" customWidth="1"/>
    <col min="10" max="23" width="10.83203125" style="8" customWidth="1"/>
    <col min="24" max="47" width="0" style="8" hidden="1" customWidth="1"/>
    <col min="48" max="16384" width="10.5" style="8" hidden="1"/>
  </cols>
  <sheetData>
    <row r="1" spans="1:26" s="32" customFormat="1" ht="15">
      <c r="B1" s="29" t="str">
        <f>Index!$B$1</f>
        <v>AER opex model</v>
      </c>
      <c r="C1" s="29"/>
      <c r="D1" s="29"/>
      <c r="E1" s="29"/>
      <c r="F1" s="30"/>
      <c r="G1" s="30"/>
      <c r="H1" s="30"/>
      <c r="I1" s="30"/>
      <c r="J1" s="31" t="s">
        <v>24</v>
      </c>
      <c r="L1" s="33" t="s">
        <v>25</v>
      </c>
      <c r="M1" s="50" t="s">
        <v>26</v>
      </c>
      <c r="N1" s="11" t="s">
        <v>27</v>
      </c>
      <c r="O1" s="12" t="s">
        <v>28</v>
      </c>
      <c r="R1" s="33" t="s">
        <v>29</v>
      </c>
      <c r="S1" s="34" t="s">
        <v>101</v>
      </c>
      <c r="U1" s="136" t="s">
        <v>30</v>
      </c>
      <c r="V1" s="34" t="str">
        <f>'Check|List'!$S$1</f>
        <v>Ok</v>
      </c>
    </row>
    <row r="2" spans="1:26" s="36" customFormat="1" ht="13.15" thickBot="1">
      <c r="B2" s="35" t="str">
        <f>Index!$C$13</f>
        <v>Output | Models</v>
      </c>
      <c r="C2" s="35"/>
      <c r="D2" s="35"/>
      <c r="E2" s="35"/>
      <c r="F2" s="59"/>
      <c r="G2" s="59"/>
      <c r="H2" s="59"/>
      <c r="I2" s="59"/>
    </row>
    <row r="3" spans="1:26" s="60" customFormat="1">
      <c r="D3" s="131"/>
      <c r="E3" s="131"/>
      <c r="F3" s="131"/>
      <c r="G3" s="131"/>
      <c r="H3" s="131"/>
      <c r="I3" s="131"/>
      <c r="J3" s="125" t="s">
        <v>40</v>
      </c>
      <c r="K3" s="125"/>
      <c r="L3" s="125"/>
      <c r="M3" s="131"/>
      <c r="N3" s="231"/>
      <c r="O3" s="231"/>
      <c r="P3" s="231"/>
      <c r="Q3" s="231"/>
      <c r="R3" s="231"/>
      <c r="S3" s="231"/>
      <c r="T3" s="61"/>
      <c r="U3" s="61"/>
      <c r="V3" s="61"/>
      <c r="W3" s="61"/>
      <c r="X3" s="61"/>
      <c r="Y3" s="61"/>
      <c r="Z3" s="61"/>
    </row>
    <row r="4" spans="1:26" customFormat="1">
      <c r="A4" s="62"/>
      <c r="B4" s="62"/>
      <c r="C4" s="62"/>
      <c r="D4" s="63" t="s">
        <v>33</v>
      </c>
      <c r="E4" s="63" t="s">
        <v>53</v>
      </c>
      <c r="F4" s="64" t="s">
        <v>56</v>
      </c>
      <c r="G4" s="65"/>
      <c r="H4" s="65"/>
      <c r="I4" s="65"/>
      <c r="J4" s="112">
        <f>DATE(PPFirstYear,MONTH('Input|General'!$G$9),1)</f>
        <v>45078</v>
      </c>
      <c r="K4" s="112">
        <f>DATE(PPFirstYear+1,MONTH('Input|General'!$G$9),1)</f>
        <v>45444</v>
      </c>
      <c r="L4" s="112">
        <f>DATE(PPFirstYear+2,MONTH('Input|General'!$G$9),1)</f>
        <v>45809</v>
      </c>
      <c r="M4" s="112">
        <f>DATE(PPFirstYear+3,MONTH('Input|General'!$G$9),1)</f>
        <v>46174</v>
      </c>
      <c r="N4" s="112">
        <f>DATE(PPFirstYear+4,MONTH('Input|General'!$G$9),1)</f>
        <v>46539</v>
      </c>
      <c r="O4" s="112">
        <f>DATE(PPFirstYear+5,MONTH('Input|General'!$G$9),1)</f>
        <v>46905</v>
      </c>
      <c r="P4" s="112">
        <f>DATE(PPFirstYear+6,MONTH('Input|General'!$G$9),1)</f>
        <v>47270</v>
      </c>
      <c r="Q4" s="112">
        <f>DATE(PPFirstYear+7,MONTH('Input|General'!$G$9),1)</f>
        <v>47635</v>
      </c>
      <c r="R4" s="112">
        <f>DATE(PPFirstYear+8,MONTH('Input|General'!$G$9),1)</f>
        <v>48000</v>
      </c>
      <c r="S4" s="112">
        <f>DATE(PPFirstYear+9,MONTH('Input|General'!$G$9),1)</f>
        <v>48366</v>
      </c>
      <c r="T4" s="66"/>
      <c r="U4" s="66"/>
      <c r="V4" s="67"/>
      <c r="W4" s="67"/>
    </row>
    <row r="5" spans="1:26" s="6" customFormat="1" ht="3" customHeight="1">
      <c r="D5" s="27"/>
      <c r="E5" s="27"/>
      <c r="F5" s="27"/>
      <c r="G5" s="27"/>
      <c r="H5" s="27"/>
      <c r="I5" s="27"/>
    </row>
    <row r="6" spans="1:26" s="6" customFormat="1" ht="9" customHeight="1">
      <c r="D6" s="27"/>
      <c r="E6" s="27"/>
      <c r="F6" s="27"/>
      <c r="G6" s="27"/>
      <c r="H6" s="27"/>
      <c r="I6" s="27"/>
    </row>
    <row r="7" spans="1:26" s="6" customFormat="1" ht="3" customHeight="1">
      <c r="D7" s="27"/>
      <c r="E7" s="27"/>
      <c r="F7" s="27"/>
      <c r="G7" s="27"/>
      <c r="H7" s="27"/>
      <c r="I7" s="27"/>
    </row>
    <row r="8" spans="1:26" customFormat="1" ht="13.15">
      <c r="A8" s="37"/>
      <c r="B8" s="43" t="s">
        <v>206</v>
      </c>
      <c r="C8" s="37"/>
      <c r="D8" s="37"/>
      <c r="E8" s="58" t="s">
        <v>62</v>
      </c>
      <c r="F8" s="150">
        <f>DATE(PPLastYear,MONTH('Input|General'!$G$9),1)</f>
        <v>46539</v>
      </c>
      <c r="G8" s="38"/>
      <c r="H8" s="38"/>
      <c r="I8" s="38"/>
      <c r="J8" s="106" t="s">
        <v>207</v>
      </c>
      <c r="K8" s="40"/>
      <c r="L8" s="39"/>
      <c r="M8" s="40"/>
      <c r="N8" s="39"/>
      <c r="O8" s="39"/>
      <c r="P8" s="39"/>
      <c r="Q8" s="39"/>
      <c r="R8" s="39"/>
      <c r="S8" s="39"/>
      <c r="T8" s="39"/>
      <c r="U8" s="39"/>
      <c r="V8" s="40"/>
      <c r="W8" s="40"/>
    </row>
    <row r="9" spans="1:26" ht="4.5" customHeight="1"/>
    <row r="10" spans="1:26">
      <c r="M10" s="71"/>
      <c r="N10" s="71"/>
      <c r="O10" s="71"/>
      <c r="P10" s="71"/>
      <c r="Q10" s="71"/>
      <c r="R10" s="71"/>
      <c r="S10" s="71"/>
    </row>
    <row r="11" spans="1:26">
      <c r="C11" s="9" t="s">
        <v>208</v>
      </c>
      <c r="D11" s="21" t="s">
        <v>33</v>
      </c>
      <c r="E11" s="21" t="s">
        <v>53</v>
      </c>
      <c r="F11" s="21" t="s">
        <v>56</v>
      </c>
      <c r="H11" s="21"/>
      <c r="I11" s="21"/>
      <c r="J11" s="119" t="str">
        <f>IF(YEAR(J$4)&gt;='Input|General'!$G$13,IF(YEAR(J$4)&lt;='Input|General'!$G$14,J$4,""),"")</f>
        <v/>
      </c>
      <c r="K11" s="119" t="str">
        <f>IF(YEAR(K$4)&gt;='Input|General'!$G$13,IF(YEAR(K$4)&lt;='Input|General'!$G$14,K$4,""),"")</f>
        <v/>
      </c>
      <c r="L11" s="119" t="str">
        <f>IF(YEAR(L$4)&gt;='Input|General'!$G$13,IF(YEAR(L$4)&lt;='Input|General'!$G$14,L$4,""),"")</f>
        <v/>
      </c>
      <c r="M11" s="119" t="str">
        <f>IF(YEAR(M$4)&gt;='Input|General'!$G$13,IF(YEAR(M$4)&lt;='Input|General'!$G$14,M$4,""),"")</f>
        <v/>
      </c>
      <c r="N11" s="119" t="str">
        <f>IF(YEAR(N$4)&gt;='Input|General'!$G$13,IF(YEAR(N$4)&lt;='Input|General'!$G$14,N$4,""),"")</f>
        <v/>
      </c>
      <c r="O11" s="119">
        <f>IF(YEAR(O$4)&gt;='Input|General'!$G$13,IF(YEAR(O$4)&lt;='Input|General'!$G$14,O$4,""),"")</f>
        <v>46905</v>
      </c>
      <c r="P11" s="119">
        <f>IF(YEAR(P$4)&gt;='Input|General'!$G$13,IF(YEAR(P$4)&lt;='Input|General'!$G$14,P$4,""),"")</f>
        <v>47270</v>
      </c>
      <c r="Q11" s="119">
        <f>IF(YEAR(Q$4)&gt;='Input|General'!$G$13,IF(YEAR(Q$4)&lt;='Input|General'!$G$14,Q$4,""),"")</f>
        <v>47635</v>
      </c>
      <c r="R11" s="119">
        <f>IF(YEAR(R$4)&gt;='Input|General'!$G$13,IF(YEAR(R$4)&lt;='Input|General'!$G$14,R$4,""),"")</f>
        <v>48000</v>
      </c>
      <c r="S11" s="119">
        <f>IF(YEAR(S$4)&gt;='Input|General'!$G$13,IF(YEAR(S$4)&lt;='Input|General'!$G$14,S$4,""),"")</f>
        <v>48366</v>
      </c>
      <c r="U11" s="95" t="s">
        <v>59</v>
      </c>
      <c r="V11" s="96"/>
      <c r="W11" s="96"/>
    </row>
    <row r="12" spans="1:26">
      <c r="C12" s="9"/>
      <c r="D12" s="21"/>
      <c r="E12" s="21"/>
      <c r="F12" s="21"/>
      <c r="H12" s="21"/>
      <c r="I12" s="21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U12" s="9"/>
    </row>
    <row r="13" spans="1:26">
      <c r="C13" s="15" t="s">
        <v>209</v>
      </c>
      <c r="D13" s="28" t="s">
        <v>210</v>
      </c>
      <c r="E13" s="16" t="str">
        <f>$E$8</f>
        <v>$millions</v>
      </c>
      <c r="F13" s="117">
        <f>$F$8</f>
        <v>46539</v>
      </c>
      <c r="H13" s="21"/>
      <c r="I13" s="21"/>
      <c r="J13" s="129">
        <f>IF(J11="",0,'Calc|Opex forecast'!J107*IF('Calc|Opex forecast'!$F$107="nominal",LOOKUP($F13,Nominal_to_Real,'Input|Rate of change'!P$25:P$30),INDEX('Input|Rate of change'!$C$14:$O$21,MATCH('Calc|Opex forecast'!$F$107,'Input|Rate of change'!$C$14:$C$21,0),MATCH('Output|Models'!$F13,'Input|Rate of change'!$C$14:$O$14,0)))*IF('Calc|Opex forecast'!$E$107="$millions",1000000,IF('Calc|Opex forecast'!$E$107="$000",1000,1))/IF($E13="$millions",1000000,IF($E13="$000",1000,1)))</f>
        <v>0</v>
      </c>
      <c r="K13" s="129">
        <f>IF(K11="",0,'Calc|Opex forecast'!K107*IF('Calc|Opex forecast'!$F$107="nominal",LOOKUP($F13,Nominal_to_Real,'Input|Rate of change'!Q$25:Q$30),INDEX('Input|Rate of change'!$C$14:$O$21,MATCH('Calc|Opex forecast'!$F$107,'Input|Rate of change'!$C$14:$C$21,0),MATCH('Output|Models'!$F13,'Input|Rate of change'!$C$14:$O$14,0)))*IF('Calc|Opex forecast'!$E$107="$millions",1000000,IF('Calc|Opex forecast'!$E$107="$000",1000,1))/IF($E13="$millions",1000000,IF($E13="$000",1000,1)))</f>
        <v>0</v>
      </c>
      <c r="L13" s="129">
        <f>IF(L11="",0,'Calc|Opex forecast'!L107*IF('Calc|Opex forecast'!$F$107="nominal",LOOKUP($F13,Nominal_to_Real,'Input|Rate of change'!R$25:R$30),INDEX('Input|Rate of change'!$C$14:$O$21,MATCH('Calc|Opex forecast'!$F$107,'Input|Rate of change'!$C$14:$C$21,0),MATCH('Output|Models'!$F13,'Input|Rate of change'!$C$14:$O$14,0)))*IF('Calc|Opex forecast'!$E$107="$millions",1000000,IF('Calc|Opex forecast'!$E$107="$000",1000,1))/IF($E13="$millions",1000000,IF($E13="$000",1000,1)))</f>
        <v>0</v>
      </c>
      <c r="M13" s="129">
        <f>IF(M11="",0,'Calc|Opex forecast'!M107*IF('Calc|Opex forecast'!$F$107="nominal",LOOKUP($F13,Nominal_to_Real,'Input|Rate of change'!S$25:S$30),INDEX('Input|Rate of change'!$C$14:$O$21,MATCH('Calc|Opex forecast'!$F$107,'Input|Rate of change'!$C$14:$C$21,0),MATCH('Output|Models'!$F13,'Input|Rate of change'!$C$14:$O$14,0)))*IF('Calc|Opex forecast'!$E$107="$millions",1000000,IF('Calc|Opex forecast'!$E$107="$000",1000,1))/IF($E13="$millions",1000000,IF($E13="$000",1000,1)))</f>
        <v>0</v>
      </c>
      <c r="N13" s="129">
        <f>IF(N11="",0,'Calc|Opex forecast'!N107*IF('Calc|Opex forecast'!$F$107="nominal",LOOKUP($F13,Nominal_to_Real,'Input|Rate of change'!T$25:T$30),INDEX('Input|Rate of change'!$C$14:$O$21,MATCH('Calc|Opex forecast'!$F$107,'Input|Rate of change'!$C$14:$C$21,0),MATCH('Output|Models'!$F13,'Input|Rate of change'!$C$14:$O$14,0)))*IF('Calc|Opex forecast'!$E$107="$millions",1000000,IF('Calc|Opex forecast'!$E$107="$000",1000,1))/IF($E13="$millions",1000000,IF($E13="$000",1000,1)))</f>
        <v>0</v>
      </c>
      <c r="O13" s="129">
        <f>'Calc|Opex forecast'!O108-'Calc|Opex forecast'!O95-'Calc|Opex forecast'!O96-'Calc|Opex forecast'!O97</f>
        <v>337.61345841445916</v>
      </c>
      <c r="P13" s="129">
        <f>'Calc|Opex forecast'!P108-'Calc|Opex forecast'!P95-'Calc|Opex forecast'!P96-'Calc|Opex forecast'!P97</f>
        <v>345.90548920674365</v>
      </c>
      <c r="Q13" s="129">
        <f>'Calc|Opex forecast'!Q108-'Calc|Opex forecast'!Q95-'Calc|Opex forecast'!Q96-'Calc|Opex forecast'!Q97</f>
        <v>343.5027653441025</v>
      </c>
      <c r="R13" s="129">
        <f>'Calc|Opex forecast'!R108-'Calc|Opex forecast'!R95-'Calc|Opex forecast'!R96-'Calc|Opex forecast'!R97</f>
        <v>347.94046091273174</v>
      </c>
      <c r="S13" s="129">
        <f>'Calc|Opex forecast'!S108-'Calc|Opex forecast'!S95-'Calc|Opex forecast'!S96-'Calc|Opex forecast'!S97</f>
        <v>355.20456090931236</v>
      </c>
      <c r="U13" s="109"/>
    </row>
    <row r="14" spans="1:26">
      <c r="C14" s="15" t="str">
        <f>'Input|Step changes'!C32</f>
        <v>AEMO Participant and Cyber Security Fees</v>
      </c>
      <c r="D14" s="28" t="s">
        <v>210</v>
      </c>
      <c r="E14" s="16" t="str">
        <f t="shared" ref="E14:E17" si="0">$E$8</f>
        <v>$millions</v>
      </c>
      <c r="F14" s="117">
        <f t="shared" ref="F14:F17" si="1">$F$8</f>
        <v>46539</v>
      </c>
      <c r="H14" s="21"/>
      <c r="I14" s="21"/>
      <c r="J14" s="129">
        <f>IF(J$11="",0,'Calc|Opex forecast'!J95*IF('Calc|Opex forecast'!$F95="nominal",LOOKUP($F14,Nominal_to_Real,'Input|Rate of change'!P$25:P$30),INDEX('Input|Rate of change'!$C$14:$O$21,MATCH('Calc|Opex forecast'!$F95,'Input|Rate of change'!$C$14:$C$21,0),MATCH('Output|Models'!$F14,'Input|Rate of change'!$C$14:$O$14,0)))*IF('Calc|Opex forecast'!$E95="$millions",1000000,IF('Calc|Opex forecast'!$E95="$000",1000,1))/IF($E14="$millions",1000000,IF($E14="$000",1000,1)))</f>
        <v>0</v>
      </c>
      <c r="K14" s="129">
        <f>IF(K$11="",0,'Calc|Opex forecast'!K95*IF('Calc|Opex forecast'!$F95="nominal",LOOKUP($F14,Nominal_to_Real,'Input|Rate of change'!Q$25:Q$30),INDEX('Input|Rate of change'!$C$14:$O$21,MATCH('Calc|Opex forecast'!$F95,'Input|Rate of change'!$C$14:$C$21,0),MATCH('Output|Models'!$F14,'Input|Rate of change'!$C$14:$O$14,0)))*IF('Calc|Opex forecast'!$E95="$millions",1000000,IF('Calc|Opex forecast'!$E95="$000",1000,1))/IF($E14="$millions",1000000,IF($E14="$000",1000,1)))</f>
        <v>0</v>
      </c>
      <c r="L14" s="129">
        <f>IF(L$11="",0,'Calc|Opex forecast'!L95*IF('Calc|Opex forecast'!$F95="nominal",LOOKUP($F14,Nominal_to_Real,'Input|Rate of change'!R$25:R$30),INDEX('Input|Rate of change'!$C$14:$O$21,MATCH('Calc|Opex forecast'!$F95,'Input|Rate of change'!$C$14:$C$21,0),MATCH('Output|Models'!$F14,'Input|Rate of change'!$C$14:$O$14,0)))*IF('Calc|Opex forecast'!$E95="$millions",1000000,IF('Calc|Opex forecast'!$E95="$000",1000,1))/IF($E14="$millions",1000000,IF($E14="$000",1000,1)))</f>
        <v>0</v>
      </c>
      <c r="M14" s="129">
        <f>IF(M$11="",0,'Calc|Opex forecast'!M95*IF('Calc|Opex forecast'!$F95="nominal",LOOKUP($F14,Nominal_to_Real,'Input|Rate of change'!S$25:S$30),INDEX('Input|Rate of change'!$C$14:$O$21,MATCH('Calc|Opex forecast'!$F95,'Input|Rate of change'!$C$14:$C$21,0),MATCH('Output|Models'!$F14,'Input|Rate of change'!$C$14:$O$14,0)))*IF('Calc|Opex forecast'!$E95="$millions",1000000,IF('Calc|Opex forecast'!$E95="$000",1000,1))/IF($E14="$millions",1000000,IF($E14="$000",1000,1)))</f>
        <v>0</v>
      </c>
      <c r="N14" s="129">
        <f>IF(N$11="",0,'Calc|Opex forecast'!N95*IF('Calc|Opex forecast'!$F95="nominal",LOOKUP($F14,Nominal_to_Real,'Input|Rate of change'!T$25:T$30),INDEX('Input|Rate of change'!$C$14:$O$21,MATCH('Calc|Opex forecast'!$F95,'Input|Rate of change'!$C$14:$C$21,0),MATCH('Output|Models'!$F14,'Input|Rate of change'!$C$14:$O$14,0)))*IF('Calc|Opex forecast'!$E95="$millions",1000000,IF('Calc|Opex forecast'!$E95="$000",1000,1))/IF($E14="$millions",1000000,IF($E14="$000",1000,1)))</f>
        <v>0</v>
      </c>
      <c r="O14" s="129">
        <f>'Calc|Opex forecast'!O95</f>
        <v>15.021008972419899</v>
      </c>
      <c r="P14" s="129">
        <f>'Calc|Opex forecast'!P95</f>
        <v>15.500829875795301</v>
      </c>
      <c r="Q14" s="129">
        <f>'Calc|Opex forecast'!Q95</f>
        <v>15.9970162170869</v>
      </c>
      <c r="R14" s="129">
        <f>'Calc|Opex forecast'!R95</f>
        <v>16.510127668447399</v>
      </c>
      <c r="S14" s="129">
        <f>'Calc|Opex forecast'!S95</f>
        <v>17.040858210537198</v>
      </c>
      <c r="T14" s="15"/>
      <c r="U14" s="109"/>
    </row>
    <row r="15" spans="1:26">
      <c r="C15" s="15">
        <f>'Input|Step changes'!C33</f>
        <v>0</v>
      </c>
      <c r="D15" s="28" t="s">
        <v>210</v>
      </c>
      <c r="E15" s="16" t="str">
        <f t="shared" si="0"/>
        <v>$millions</v>
      </c>
      <c r="F15" s="117">
        <f t="shared" si="1"/>
        <v>46539</v>
      </c>
      <c r="H15" s="21"/>
      <c r="I15" s="21"/>
      <c r="J15" s="129"/>
      <c r="K15" s="129"/>
      <c r="L15" s="129"/>
      <c r="M15" s="129"/>
      <c r="N15" s="129"/>
      <c r="O15" s="129">
        <f>'Calc|Opex forecast'!O96</f>
        <v>0</v>
      </c>
      <c r="P15" s="129">
        <f>'Calc|Opex forecast'!P96</f>
        <v>0</v>
      </c>
      <c r="Q15" s="129">
        <f>'Calc|Opex forecast'!Q96</f>
        <v>0</v>
      </c>
      <c r="R15" s="129">
        <f>'Calc|Opex forecast'!R96</f>
        <v>0</v>
      </c>
      <c r="S15" s="129">
        <f>'Calc|Opex forecast'!S96</f>
        <v>0</v>
      </c>
      <c r="T15" s="15"/>
      <c r="U15" s="109"/>
    </row>
    <row r="16" spans="1:26">
      <c r="C16" s="15">
        <f>'Input|Step changes'!C34</f>
        <v>0</v>
      </c>
      <c r="D16" s="28" t="s">
        <v>210</v>
      </c>
      <c r="E16" s="16" t="str">
        <f t="shared" si="0"/>
        <v>$millions</v>
      </c>
      <c r="F16" s="117">
        <f t="shared" si="1"/>
        <v>46539</v>
      </c>
      <c r="H16" s="21"/>
      <c r="I16" s="21"/>
      <c r="J16" s="129"/>
      <c r="K16" s="129"/>
      <c r="L16" s="129"/>
      <c r="M16" s="129"/>
      <c r="N16" s="129"/>
      <c r="O16" s="129">
        <f>'Calc|Opex forecast'!O97</f>
        <v>0</v>
      </c>
      <c r="P16" s="129">
        <f>'Calc|Opex forecast'!P97</f>
        <v>0</v>
      </c>
      <c r="Q16" s="129">
        <f>'Calc|Opex forecast'!Q97</f>
        <v>0</v>
      </c>
      <c r="R16" s="129">
        <f>'Calc|Opex forecast'!R97</f>
        <v>0</v>
      </c>
      <c r="S16" s="129">
        <f>'Calc|Opex forecast'!S97</f>
        <v>0</v>
      </c>
      <c r="T16" s="15"/>
      <c r="U16" s="109"/>
    </row>
    <row r="17" spans="1:23">
      <c r="C17" s="15">
        <f>'Input|Step changes'!C35</f>
        <v>0</v>
      </c>
      <c r="D17" s="28" t="s">
        <v>210</v>
      </c>
      <c r="E17" s="16" t="str">
        <f t="shared" si="0"/>
        <v>$millions</v>
      </c>
      <c r="F17" s="117">
        <f t="shared" si="1"/>
        <v>46539</v>
      </c>
      <c r="H17" s="21"/>
      <c r="I17" s="21"/>
      <c r="J17" s="129"/>
      <c r="K17" s="129"/>
      <c r="L17" s="129"/>
      <c r="M17" s="129"/>
      <c r="N17" s="129"/>
      <c r="O17" s="129">
        <f>'Calc|Opex forecast'!O98</f>
        <v>0</v>
      </c>
      <c r="P17" s="129">
        <f>'Calc|Opex forecast'!P98</f>
        <v>0</v>
      </c>
      <c r="Q17" s="129">
        <f>'Calc|Opex forecast'!Q98</f>
        <v>0</v>
      </c>
      <c r="R17" s="129">
        <f>'Calc|Opex forecast'!R98</f>
        <v>0</v>
      </c>
      <c r="S17" s="129">
        <f>'Calc|Opex forecast'!S98</f>
        <v>0</v>
      </c>
      <c r="T17" s="15"/>
      <c r="U17" s="109"/>
    </row>
    <row r="18" spans="1:23">
      <c r="D18" s="28"/>
      <c r="H18" s="21"/>
      <c r="I18" s="21"/>
    </row>
    <row r="19" spans="1:23" customFormat="1" ht="13.15">
      <c r="A19" s="37"/>
      <c r="B19" s="43" t="s">
        <v>23</v>
      </c>
      <c r="C19" s="37"/>
      <c r="D19" s="37"/>
      <c r="E19" s="37"/>
      <c r="F19" s="38"/>
      <c r="G19" s="38"/>
      <c r="H19" s="38"/>
      <c r="I19" s="38"/>
      <c r="J19" s="39"/>
      <c r="K19" s="40"/>
      <c r="L19" s="39"/>
      <c r="M19" s="40"/>
      <c r="N19" s="39"/>
      <c r="O19" s="39"/>
      <c r="P19" s="39"/>
      <c r="Q19" s="39"/>
      <c r="R19" s="39"/>
      <c r="S19" s="39"/>
      <c r="T19" s="39"/>
      <c r="U19" s="39"/>
      <c r="V19" s="40"/>
      <c r="W19" s="40"/>
    </row>
    <row r="25" spans="1:23" hidden="1">
      <c r="M25" s="103"/>
      <c r="N25" s="103"/>
      <c r="O25" s="103"/>
      <c r="P25" s="103"/>
      <c r="Q25" s="103"/>
      <c r="R25" s="103"/>
      <c r="S25" s="103"/>
    </row>
  </sheetData>
  <mergeCells count="1">
    <mergeCell ref="N3:S3"/>
  </mergeCells>
  <conditionalFormatting sqref="J11:S11">
    <cfRule type="expression" dxfId="20" priority="7">
      <formula>J$11=J$4</formula>
    </cfRule>
  </conditionalFormatting>
  <conditionalFormatting sqref="J13:S17">
    <cfRule type="expression" dxfId="19" priority="3">
      <formula>AND($C13=0,J$11=J$4)</formula>
    </cfRule>
    <cfRule type="expression" dxfId="18" priority="4">
      <formula>NOT(J$11=J$4)</formula>
    </cfRule>
    <cfRule type="expression" dxfId="17" priority="5">
      <formula>J$11=J$4</formula>
    </cfRule>
  </conditionalFormatting>
  <conditionalFormatting sqref="S1">
    <cfRule type="cellIs" dxfId="16" priority="1" operator="equal">
      <formula>"Check"</formula>
    </cfRule>
    <cfRule type="cellIs" dxfId="15" priority="2" operator="equal">
      <formula>"Ok"</formula>
    </cfRule>
  </conditionalFormatting>
  <conditionalFormatting sqref="V1">
    <cfRule type="cellIs" dxfId="14" priority="13" operator="equal">
      <formula>"Check"</formula>
    </cfRule>
    <cfRule type="cellIs" dxfId="13" priority="14" operator="equal">
      <formula>"Ok"</formula>
    </cfRule>
  </conditionalFormatting>
  <dataValidations count="2">
    <dataValidation type="list" allowBlank="1" showInputMessage="1" showErrorMessage="1" sqref="F13:F17" xr:uid="{00000000-0002-0000-0800-000000000000}">
      <formula1>$G$21:$G$27</formula1>
    </dataValidation>
    <dataValidation type="list" allowBlank="1" showInputMessage="1" showErrorMessage="1" sqref="F18" xr:uid="{00000000-0002-0000-0800-000001000000}">
      <formula1>#REF!</formula1>
    </dataValidation>
  </dataValidations>
  <hyperlinks>
    <hyperlink ref="J1" location="Index!A1" display="Back to Index" xr:uid="{00000000-0004-0000-0800-000000000000}"/>
    <hyperlink ref="D13" location="'Calc|Opex forecast'!A1" display="Calc | Opex forecast" xr:uid="{00000000-0004-0000-0800-000001000000}"/>
    <hyperlink ref="D14" location="'Calc|Opex forecast'!A1" display="Calc | Opex forecast" xr:uid="{00000000-0004-0000-0800-000002000000}"/>
    <hyperlink ref="U1" location="'Check|List'!A1" display="Overall Check:" xr:uid="{00000000-0004-0000-0800-000003000000}"/>
    <hyperlink ref="D15:D17" location="'Calc|Opex forecast'!A1" display="Calc | Opex forecast" xr:uid="{F838D875-3BCA-4591-BEAD-723508C3546A}"/>
  </hyperlink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2000000}">
          <x14:formula1>
            <xm:f>'Lookup|Tables'!$G$10:$G$12</xm:f>
          </x14:formula1>
          <xm:sqref>E8</xm:sqref>
        </x14:dataValidation>
        <x14:dataValidation type="list" allowBlank="1" showInputMessage="1" showErrorMessage="1" xr:uid="{00000000-0002-0000-0800-000003000000}">
          <x14:formula1>
            <xm:f>'Lookup|Tables'!$H$41:$H$60</xm:f>
          </x14:formula1>
          <xm:sqref>F8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b7fd87c-71b6-4b3b-9424-fd872bc5b272" xsi:nil="true"/>
    <lcf76f155ced4ddcb4097134ff3c332f xmlns="598523ef-d831-4e49-8d45-a8347b0ba4f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5B36320AE02D479964FFEE860A0A82" ma:contentTypeVersion="13" ma:contentTypeDescription="Create a new document." ma:contentTypeScope="" ma:versionID="6887de2de3a02e5151ffdfe26406ea81">
  <xsd:schema xmlns:xsd="http://www.w3.org/2001/XMLSchema" xmlns:xs="http://www.w3.org/2001/XMLSchema" xmlns:p="http://schemas.microsoft.com/office/2006/metadata/properties" xmlns:ns2="598523ef-d831-4e49-8d45-a8347b0ba4fb" xmlns:ns3="2b7fd87c-71b6-4b3b-9424-fd872bc5b272" targetNamespace="http://schemas.microsoft.com/office/2006/metadata/properties" ma:root="true" ma:fieldsID="bae72dc94ffa0f9d92adbc5aea513861" ns2:_="" ns3:_="">
    <xsd:import namespace="598523ef-d831-4e49-8d45-a8347b0ba4fb"/>
    <xsd:import namespace="2b7fd87c-71b6-4b3b-9424-fd872bc5b2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8523ef-d831-4e49-8d45-a8347b0ba4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1179c7a-a7b6-4542-a77a-f72331e31e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7fd87c-71b6-4b3b-9424-fd872bc5b27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eb1e8d6-dd50-4854-b331-da4186324fb7}" ma:internalName="TaxCatchAll" ma:showField="CatchAllData" ma:web="2b7fd87c-71b6-4b3b-9424-fd872bc5b27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F3EB51-BF7F-4159-96EB-1C8334ACDCB2}">
  <ds:schemaRefs>
    <ds:schemaRef ds:uri="http://schemas.microsoft.com/office/2006/metadata/properties"/>
    <ds:schemaRef ds:uri="http://schemas.microsoft.com/office/infopath/2007/PartnerControls"/>
    <ds:schemaRef ds:uri="2b7fd87c-71b6-4b3b-9424-fd872bc5b272"/>
    <ds:schemaRef ds:uri="598523ef-d831-4e49-8d45-a8347b0ba4fb"/>
  </ds:schemaRefs>
</ds:datastoreItem>
</file>

<file path=customXml/itemProps2.xml><?xml version="1.0" encoding="utf-8"?>
<ds:datastoreItem xmlns:ds="http://schemas.openxmlformats.org/officeDocument/2006/customXml" ds:itemID="{7497A00C-B612-409D-833F-E0E73F6A17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8523ef-d831-4e49-8d45-a8347b0ba4fb"/>
    <ds:schemaRef ds:uri="2b7fd87c-71b6-4b3b-9424-fd872bc5b2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87389D7-5BDF-4CC8-AE9D-7BF079A95C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15</vt:i4>
      </vt:variant>
    </vt:vector>
  </HeadingPairs>
  <TitlesOfParts>
    <vt:vector size="26" baseType="lpstr">
      <vt:lpstr>Index</vt:lpstr>
      <vt:lpstr>Input|General</vt:lpstr>
      <vt:lpstr>Input|Inflation</vt:lpstr>
      <vt:lpstr>Input|Reported opex</vt:lpstr>
      <vt:lpstr>Input|Rate of change</vt:lpstr>
      <vt:lpstr>Input|Step changes</vt:lpstr>
      <vt:lpstr>Input|PQ</vt:lpstr>
      <vt:lpstr>Calc|Opex forecast</vt:lpstr>
      <vt:lpstr>Output|Models</vt:lpstr>
      <vt:lpstr>Lookup|Tables</vt:lpstr>
      <vt:lpstr>Check|List</vt:lpstr>
      <vt:lpstr>BaseYear</vt:lpstr>
      <vt:lpstr>dollars</vt:lpstr>
      <vt:lpstr>factor</vt:lpstr>
      <vt:lpstr>FPFirstYear</vt:lpstr>
      <vt:lpstr>FPLastYear</vt:lpstr>
      <vt:lpstr>millions</vt:lpstr>
      <vt:lpstr>Nominal_to_Real</vt:lpstr>
      <vt:lpstr>NSP</vt:lpstr>
      <vt:lpstr>number</vt:lpstr>
      <vt:lpstr>percent</vt:lpstr>
      <vt:lpstr>PPFirstYear</vt:lpstr>
      <vt:lpstr>PPLastYear</vt:lpstr>
      <vt:lpstr>Real_to_Nominal</vt:lpstr>
      <vt:lpstr>thousands</vt:lpstr>
      <vt:lpstr>unit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Transgrid</dc:creator>
  <cp:keywords/>
  <dc:description/>
  <cp:lastModifiedBy>Michelle Beavis</cp:lastModifiedBy>
  <cp:revision/>
  <dcterms:created xsi:type="dcterms:W3CDTF">2019-04-17T06:00:41Z</dcterms:created>
  <dcterms:modified xsi:type="dcterms:W3CDTF">2026-01-27T03:08:51Z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0x010100975B36320AE02D479964FFEE860A0A82</vt:lpwstr>
  </property>
  <property fmtid="{D5CDD505-2E9C-101B-9397-08002B2CF9AE}" pid="3" name="MediaServiceImageTags">
    <vt:lpwstr/>
  </property>
</Properties>
</file>